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0" documentId="13_ncr:1_{B44C54F4-36FE-46EB-B65A-DD357F8E64F6}" xr6:coauthVersionLast="47" xr6:coauthVersionMax="47" xr10:uidLastSave="{00000000-0000-0000-0000-000000000000}"/>
  <bookViews>
    <workbookView xWindow="-98" yWindow="-98" windowWidth="21795" windowHeight="13096" tabRatio="844" firstSheet="1" activeTab="1" xr2:uid="{00000000-000D-0000-FFFF-FFFF00000000}"/>
  </bookViews>
  <sheets>
    <sheet name="Informații completare" sheetId="70" state="hidden" r:id="rId1"/>
    <sheet name="Date candidat" sheetId="69" r:id="rId2"/>
    <sheet name="Date" sheetId="71" state="hidden" r:id="rId3"/>
    <sheet name="GRILA" sheetId="82" r:id="rId4"/>
    <sheet name="Sport-Competiții" sheetId="50" state="hidden" r:id="rId5"/>
    <sheet name="Coef" sheetId="6" state="hidden" r:id="rId6"/>
    <sheet name="I.1" sheetId="83" state="hidden" r:id="rId7"/>
    <sheet name="I.2.1a" sheetId="16" state="hidden" r:id="rId8"/>
    <sheet name="I.2.1b" sheetId="45" state="hidden" r:id="rId9"/>
    <sheet name="I.2.1c" sheetId="73" state="hidden" r:id="rId10"/>
    <sheet name="I.2.1d" sheetId="75" r:id="rId11"/>
    <sheet name="I.2.1e" sheetId="76" state="hidden" r:id="rId12"/>
    <sheet name="I.2.2a" sheetId="77" state="hidden" r:id="rId13"/>
    <sheet name="I.2.2b" sheetId="78" state="hidden" r:id="rId14"/>
    <sheet name="I.2.2c" sheetId="79" state="hidden" r:id="rId15"/>
    <sheet name="I.2.2d" sheetId="80" state="hidden" r:id="rId16"/>
    <sheet name="I.2.2e" sheetId="81" state="hidden" r:id="rId17"/>
    <sheet name="I.2.3a" sheetId="86" state="hidden" r:id="rId18"/>
    <sheet name="I.2.3b" sheetId="87" state="hidden" r:id="rId19"/>
    <sheet name="I.2.4" sheetId="19" state="hidden" r:id="rId20"/>
    <sheet name="I.3" sheetId="88" state="hidden" r:id="rId21"/>
    <sheet name="I.4" sheetId="90" r:id="rId22"/>
    <sheet name="I.5" sheetId="91" r:id="rId23"/>
    <sheet name="I.6" sheetId="93" state="hidden" r:id="rId24"/>
    <sheet name="I.7" sheetId="94" state="hidden" r:id="rId25"/>
    <sheet name="I.8" sheetId="95" state="hidden" r:id="rId26"/>
    <sheet name="I.9" sheetId="96" state="hidden" r:id="rId27"/>
    <sheet name="II1.1" sheetId="1" r:id="rId28"/>
    <sheet name="II1.1BDI" sheetId="134" state="hidden" r:id="rId29"/>
    <sheet name="II1.2" sheetId="115" r:id="rId30"/>
    <sheet name="II1.3" sheetId="117" state="hidden" r:id="rId31"/>
    <sheet name="II1.4" sheetId="23" state="hidden" r:id="rId32"/>
    <sheet name="II2.1a" sheetId="24" r:id="rId33"/>
    <sheet name="II2.1b" sheetId="25" r:id="rId34"/>
    <sheet name="II3" sheetId="118" r:id="rId35"/>
    <sheet name="II4" sheetId="119" r:id="rId36"/>
    <sheet name="Arh-tipuri" sheetId="61" state="hidden" r:id="rId37"/>
    <sheet name="II5.1.1" sheetId="60" state="hidden" r:id="rId38"/>
    <sheet name="II5.1.2" sheetId="120" state="hidden" r:id="rId39"/>
    <sheet name="II5.1.3" sheetId="63" state="hidden" r:id="rId40"/>
    <sheet name="II5.1.4" sheetId="64" state="hidden" r:id="rId41"/>
    <sheet name="II5.1.5" sheetId="65" state="hidden" r:id="rId42"/>
    <sheet name="II5.1.6" sheetId="66" state="hidden" r:id="rId43"/>
    <sheet name="II5.1.7" sheetId="67" state="hidden" r:id="rId44"/>
    <sheet name="II5.2.1" sheetId="121" state="hidden" r:id="rId45"/>
    <sheet name="II5.2.2" sheetId="122" state="hidden" r:id="rId46"/>
    <sheet name="II5.2.3" sheetId="123" state="hidden" r:id="rId47"/>
    <sheet name="II5.2.4" sheetId="124" state="hidden" r:id="rId48"/>
    <sheet name="II5.3" sheetId="125" state="hidden" r:id="rId49"/>
    <sheet name="II5.4" sheetId="49" state="hidden" r:id="rId50"/>
    <sheet name="II6" sheetId="126" r:id="rId51"/>
    <sheet name="II7" sheetId="127" state="hidden" r:id="rId52"/>
    <sheet name="II8" sheetId="129" r:id="rId53"/>
    <sheet name="II9" sheetId="128" r:id="rId54"/>
    <sheet name="II10" sheetId="130" state="hidden" r:id="rId55"/>
    <sheet name="II11" sheetId="131" state="hidden" r:id="rId56"/>
    <sheet name="II12" sheetId="132" state="hidden" r:id="rId57"/>
    <sheet name="II13" sheetId="133" state="hidden" r:id="rId58"/>
    <sheet name="III.1" sheetId="97" state="hidden" r:id="rId59"/>
    <sheet name="III.2" sheetId="98" r:id="rId60"/>
    <sheet name="III.3" sheetId="99" state="hidden" r:id="rId61"/>
    <sheet name="III.4" sheetId="100" state="hidden" r:id="rId62"/>
    <sheet name="III.5" sheetId="101" r:id="rId63"/>
    <sheet name="III.6" sheetId="102" r:id="rId64"/>
    <sheet name="III.7" sheetId="103" state="hidden" r:id="rId65"/>
    <sheet name="III.8" sheetId="104" r:id="rId66"/>
    <sheet name="III.9" sheetId="105" state="hidden" r:id="rId67"/>
    <sheet name="III.10" sheetId="106" state="hidden" r:id="rId68"/>
    <sheet name="III.11" sheetId="107" state="hidden" r:id="rId69"/>
    <sheet name="III.12" sheetId="108" r:id="rId70"/>
    <sheet name="III.13" sheetId="109" state="hidden" r:id="rId71"/>
    <sheet name="III.14" sheetId="110" state="hidden" r:id="rId72"/>
    <sheet name="III.15" sheetId="111" state="hidden" r:id="rId73"/>
    <sheet name="III.16" sheetId="113" state="hidden" r:id="rId74"/>
    <sheet name="Edit.A" sheetId="40" r:id="rId75"/>
    <sheet name="Edit.B" sheetId="42" r:id="rId76"/>
    <sheet name="Edit.RO" sheetId="74" r:id="rId77"/>
    <sheet name="BDI" sheetId="34" r:id="rId78"/>
    <sheet name="Euro" sheetId="33" r:id="rId79"/>
  </sheets>
  <definedNames>
    <definedName name="ACCLSUPT">Coef!$B$58</definedName>
    <definedName name="ACSPR">Coef!$B$57</definedName>
    <definedName name="an_final">Date!$B$11</definedName>
    <definedName name="an_initial">Date!$B$10</definedName>
    <definedName name="arh_list_1a">'Arh-tipuri'!$A$2:$A$6</definedName>
    <definedName name="arh_list_1b">'Arh-tipuri'!$C$2:$C$5</definedName>
    <definedName name="arh_list_2a">'Arh-tipuri'!$E$2:$E$4</definedName>
    <definedName name="arh_list_2b">'Arh-tipuri'!$H$2:$H$3</definedName>
    <definedName name="arh_list_34ab">'Arh-tipuri'!$Q$2:$Q$3</definedName>
    <definedName name="arh_list_3a">'Arh-tipuri'!$K$2:$K$3</definedName>
    <definedName name="arh_list_3b">'Arh-tipuri'!$M$2:$M$4</definedName>
    <definedName name="arh_list_3c">'Arh-tipuri'!$O$2:$O$3</definedName>
    <definedName name="bdi">BDI!$B$2:$B$56</definedName>
    <definedName name="BREV_APL">Coef!$B$15</definedName>
    <definedName name="BREV_INT">Coef!$B$16</definedName>
    <definedName name="BREV_ROM">Coef!$B$17</definedName>
    <definedName name="BUL_UPT">Coef!$B$7</definedName>
    <definedName name="Campionate_internaționale">'Sport-Competiții'!$E$2:$E$3</definedName>
    <definedName name="Campionate_naționale">'Sport-Competiții'!$D$2:$D$3</definedName>
    <definedName name="Campionate_naționale_universitare">'Sport-Competiții'!$C$2:$C$4</definedName>
    <definedName name="CIT_BDI">Coef!$B$53</definedName>
    <definedName name="CIT_ISI">Coef!$B$52</definedName>
    <definedName name="ClasareSport">'Sport-Competiții'!$G$2:$G$4</definedName>
    <definedName name="CNCSIS_B">Coef!$B$12</definedName>
    <definedName name="CNCSIS_C">Coef!$B$13</definedName>
    <definedName name="coef_citari">Coef!$B$62</definedName>
    <definedName name="coef_grant">Coef!$B$61</definedName>
    <definedName name="Competiții">'Sport-Competiții'!$A$2:$A$5</definedName>
    <definedName name="CompetițiiSport">'Sport-Competiții'!$A$2:$A$5</definedName>
    <definedName name="CONF_NL" localSheetId="9">Coef!#REF!</definedName>
    <definedName name="CONF_NL" localSheetId="10">Coef!#REF!</definedName>
    <definedName name="CONF_NL" localSheetId="11">Coef!#REF!</definedName>
    <definedName name="CONF_NL" localSheetId="12">Coef!#REF!</definedName>
    <definedName name="CONF_NL" localSheetId="13">Coef!#REF!</definedName>
    <definedName name="CONF_NL" localSheetId="14">Coef!#REF!</definedName>
    <definedName name="CONF_NL" localSheetId="15">Coef!#REF!</definedName>
    <definedName name="CONF_NL" localSheetId="16">Coef!#REF!</definedName>
    <definedName name="CONF_NL" localSheetId="17">Coef!#REF!</definedName>
    <definedName name="CONF_NL" localSheetId="18">Coef!#REF!</definedName>
    <definedName name="CONF_NL" localSheetId="20">Coef!#REF!</definedName>
    <definedName name="CONF_NL" localSheetId="21">Coef!#REF!</definedName>
    <definedName name="CONF_NL" localSheetId="23">Coef!#REF!</definedName>
    <definedName name="CONF_NL" localSheetId="24">Coef!#REF!</definedName>
    <definedName name="CONF_NL" localSheetId="25">Coef!#REF!</definedName>
    <definedName name="CONF_NL" localSheetId="26">Coef!#REF!</definedName>
    <definedName name="CONF_NL" localSheetId="28">Coef!#REF!</definedName>
    <definedName name="CONF_NL" localSheetId="29">Coef!#REF!</definedName>
    <definedName name="CONF_NL" localSheetId="30">Coef!#REF!</definedName>
    <definedName name="CONF_NL" localSheetId="54">Coef!#REF!</definedName>
    <definedName name="CONF_NL" localSheetId="55">Coef!#REF!</definedName>
    <definedName name="CONF_NL" localSheetId="56">Coef!#REF!</definedName>
    <definedName name="CONF_NL" localSheetId="57">Coef!#REF!</definedName>
    <definedName name="CONF_NL" localSheetId="34">Coef!#REF!</definedName>
    <definedName name="CONF_NL" localSheetId="38">Coef!#REF!</definedName>
    <definedName name="CONF_NL" localSheetId="44">Coef!#REF!</definedName>
    <definedName name="CONF_NL" localSheetId="45">Coef!#REF!</definedName>
    <definedName name="CONF_NL" localSheetId="46">Coef!#REF!</definedName>
    <definedName name="CONF_NL" localSheetId="47">Coef!#REF!</definedName>
    <definedName name="CONF_NL" localSheetId="58">Coef!#REF!</definedName>
    <definedName name="CONF_NL" localSheetId="67">Coef!#REF!</definedName>
    <definedName name="CONF_NL" localSheetId="68">Coef!#REF!</definedName>
    <definedName name="CONF_NL" localSheetId="69">Coef!#REF!</definedName>
    <definedName name="CONF_NL" localSheetId="71">Coef!#REF!</definedName>
    <definedName name="CONF_NL" localSheetId="72">Coef!#REF!</definedName>
    <definedName name="CONF_NL" localSheetId="73">Coef!#REF!</definedName>
    <definedName name="CONF_NL" localSheetId="59">Coef!#REF!</definedName>
    <definedName name="CONF_NL" localSheetId="60">Coef!#REF!</definedName>
    <definedName name="CONF_NL" localSheetId="61">Coef!#REF!</definedName>
    <definedName name="CONF_NL" localSheetId="62">Coef!#REF!</definedName>
    <definedName name="CONF_NL" localSheetId="63">Coef!#REF!</definedName>
    <definedName name="CONF_NL" localSheetId="64">Coef!#REF!</definedName>
    <definedName name="CONF_NL" localSheetId="65">Coef!#REF!</definedName>
    <definedName name="CONF_NL" localSheetId="66">Coef!#REF!</definedName>
    <definedName name="CONF_NL">Coef!#REF!</definedName>
    <definedName name="CONF_NL2" localSheetId="12">Coef!#REF!</definedName>
    <definedName name="CONF_NL2" localSheetId="13">Coef!#REF!</definedName>
    <definedName name="CONF_NL2" localSheetId="14">Coef!#REF!</definedName>
    <definedName name="CONF_NL2" localSheetId="15">Coef!#REF!</definedName>
    <definedName name="CONF_NL2" localSheetId="16">Coef!#REF!</definedName>
    <definedName name="CONF_NL2" localSheetId="17">Coef!#REF!</definedName>
    <definedName name="CONF_NL2" localSheetId="18">Coef!#REF!</definedName>
    <definedName name="CONF_NL2" localSheetId="20">Coef!#REF!</definedName>
    <definedName name="CONF_NL2" localSheetId="21">Coef!#REF!</definedName>
    <definedName name="CONF_NL2" localSheetId="23">Coef!#REF!</definedName>
    <definedName name="CONF_NL2" localSheetId="24">Coef!#REF!</definedName>
    <definedName name="CONF_NL2" localSheetId="25">Coef!#REF!</definedName>
    <definedName name="CONF_NL2" localSheetId="26">Coef!#REF!</definedName>
    <definedName name="CONF_NL2" localSheetId="28">Coef!#REF!</definedName>
    <definedName name="CONF_NL2" localSheetId="29">Coef!#REF!</definedName>
    <definedName name="CONF_NL2" localSheetId="30">Coef!#REF!</definedName>
    <definedName name="CONF_NL2" localSheetId="54">Coef!#REF!</definedName>
    <definedName name="CONF_NL2" localSheetId="55">Coef!#REF!</definedName>
    <definedName name="CONF_NL2" localSheetId="56">Coef!#REF!</definedName>
    <definedName name="CONF_NL2" localSheetId="57">Coef!#REF!</definedName>
    <definedName name="CONF_NL2" localSheetId="34">Coef!#REF!</definedName>
    <definedName name="CONF_NL2" localSheetId="38">Coef!#REF!</definedName>
    <definedName name="CONF_NL2" localSheetId="44">Coef!#REF!</definedName>
    <definedName name="CONF_NL2" localSheetId="45">Coef!#REF!</definedName>
    <definedName name="CONF_NL2" localSheetId="46">Coef!#REF!</definedName>
    <definedName name="CONF_NL2" localSheetId="47">Coef!#REF!</definedName>
    <definedName name="CONF_NL2" localSheetId="58">Coef!#REF!</definedName>
    <definedName name="CONF_NL2" localSheetId="67">Coef!#REF!</definedName>
    <definedName name="CONF_NL2" localSheetId="68">Coef!#REF!</definedName>
    <definedName name="CONF_NL2" localSheetId="69">Coef!#REF!</definedName>
    <definedName name="CONF_NL2" localSheetId="71">Coef!#REF!</definedName>
    <definedName name="CONF_NL2" localSheetId="72">Coef!#REF!</definedName>
    <definedName name="CONF_NL2" localSheetId="73">Coef!#REF!</definedName>
    <definedName name="CONF_NL2" localSheetId="59">Coef!#REF!</definedName>
    <definedName name="CONF_NL2" localSheetId="60">Coef!#REF!</definedName>
    <definedName name="CONF_NL2" localSheetId="61">Coef!#REF!</definedName>
    <definedName name="CONF_NL2" localSheetId="62">Coef!#REF!</definedName>
    <definedName name="CONF_NL2" localSheetId="63">Coef!#REF!</definedName>
    <definedName name="CONF_NL2" localSheetId="64">Coef!#REF!</definedName>
    <definedName name="CONF_NL2" localSheetId="65">Coef!#REF!</definedName>
    <definedName name="CONF_NL2" localSheetId="66">Coef!#REF!</definedName>
    <definedName name="CONF_NL2">Coef!#REF!</definedName>
    <definedName name="CONF_ROM">Coef!$B$14</definedName>
    <definedName name="CONF_STR">Coef!$B$11</definedName>
    <definedName name="COORD_DID_INT">Coef!$B$40</definedName>
    <definedName name="COORD_DID_NAT">Coef!$B$48</definedName>
    <definedName name="COORD_INT">Coef!$B$36</definedName>
    <definedName name="coordonator">Date!$B$16</definedName>
    <definedName name="CPI">Coef!$B$29</definedName>
    <definedName name="CPI_LITO">Coef!$B$35</definedName>
    <definedName name="CS_ROM">Coef!$B$28</definedName>
    <definedName name="CS_STR_A">Coef!$B$18</definedName>
    <definedName name="CS_STR_A2">Coef!$B$23</definedName>
    <definedName name="CS_STR_ALTE">Coef!$B$20</definedName>
    <definedName name="CS_STR_ALTE2">Coef!$B$25</definedName>
    <definedName name="CS_STR_B">Coef!$B$19</definedName>
    <definedName name="CS_STR_B2">Coef!$B$24</definedName>
    <definedName name="CS_STR_RO">Coef!$B$21</definedName>
    <definedName name="CS_STR_RO_ALT">Coef!$B$22</definedName>
    <definedName name="CS_STR_RO_ALT2">Coef!$B$27</definedName>
    <definedName name="CS_STR_RO2">Coef!$B$26</definedName>
    <definedName name="CS23a">Coef!$B$30</definedName>
    <definedName name="CS23b">Coef!$B$31</definedName>
    <definedName name="Cupa_României">'Sport-Competiții'!$B$2:$B$3</definedName>
    <definedName name="decan_facultate">'Date candidat'!$B$12</definedName>
    <definedName name="departament">'Date candidat'!$B$9</definedName>
    <definedName name="DIR_NAT">Coef!$B$44</definedName>
    <definedName name="director_departament">'Date candidat'!#REF!</definedName>
    <definedName name="durata_evaluare">Date!$B$12</definedName>
    <definedName name="EBOOK">Coef!$B$32</definedName>
    <definedName name="EDIT_A">Coef!$B$54</definedName>
    <definedName name="EDIT_B">Coef!$B$55</definedName>
    <definedName name="EDIT_CNCSIS">Coef!$B$56</definedName>
    <definedName name="edituri_a">Edit.A!$B$5:$B$41</definedName>
    <definedName name="edituri_b">Edit.B!$B$5:$B$42</definedName>
    <definedName name="edituri_ro">Edit.RO!$B$5:$B$9</definedName>
    <definedName name="facultate">'Date candidat'!$B$11</definedName>
    <definedName name="FazeSport">'Sport-Competiții'!$C$2:$C$4</definedName>
    <definedName name="functie">'Date candidat'!$B$8</definedName>
    <definedName name="functii_didactice">Date!$A$2:$A$5</definedName>
    <definedName name="i6anvergură">Date!$A$17:$A$19</definedName>
    <definedName name="i6punctaje">Date!$B$17:$C$19</definedName>
    <definedName name="i6rol">Date!$B$16:$C$16</definedName>
    <definedName name="i7anvergură">Date!$A$23:$A$24</definedName>
    <definedName name="i7premiu">Date!$B$22:$E$22</definedName>
    <definedName name="i7punctaje">Date!$B$23:$E$24</definedName>
    <definedName name="i8punctaje">Date!$A$27:$C$28</definedName>
    <definedName name="i8rol">Date!$A$27:$C$27</definedName>
    <definedName name="ii10punctaje">Date!$A$140:$L$141</definedName>
    <definedName name="ii10tip">Date!$A$140:$L$140</definedName>
    <definedName name="ii11conferinte">Date!$A$144:$B$144</definedName>
    <definedName name="ii11punctaje">Date!$A$72:$G$73</definedName>
    <definedName name="ii11puncte">Date!$A$144:$B$145</definedName>
    <definedName name="ii11tip">Date!$A$72:$G$72</definedName>
    <definedName name="ii120punctaje">Date!$A$148:$B$149</definedName>
    <definedName name="ii120tipuri">Date!$A$148:$B$148</definedName>
    <definedName name="ii12punctaje">Date!$A$76:$D$77</definedName>
    <definedName name="ii12tip">Date!$A$76:$D$76</definedName>
    <definedName name="ii13punctaje">Date!$A$80:$B$81</definedName>
    <definedName name="ii13tip">Date!$A$80:$B$80</definedName>
    <definedName name="ii3punctaje">Date!$A$88:$C$89</definedName>
    <definedName name="ii3tip">Date!$A$88:$C$88</definedName>
    <definedName name="ii511anvergură">Date!$A$93:$A$97</definedName>
    <definedName name="ii511punctaje">Date!$B$93:$D$97</definedName>
    <definedName name="ii511rol">Date!$B$92:$D$92</definedName>
    <definedName name="ii512anvergură">Date!$A$101:$A$104</definedName>
    <definedName name="ii512punctaje">Date!$B$101:$D$104</definedName>
    <definedName name="ii512rol">Date!$B$100:$D$100</definedName>
    <definedName name="ii521punctaje">Date!$A$107:$C$108</definedName>
    <definedName name="ii521tip">Date!$A$107:$C$107</definedName>
    <definedName name="ii522punctaje">Date!$A$111:$D$112</definedName>
    <definedName name="ii522tip">Date!$A$111:$D$111</definedName>
    <definedName name="ii524punctaje">Date!$A$115:$D$116</definedName>
    <definedName name="ii524tip">Date!$A$115:$D$115</definedName>
    <definedName name="ii53punctaje">Date!$A$119:$B$120</definedName>
    <definedName name="ii53tip">Date!$A$119:$B$119</definedName>
    <definedName name="ii6tip">Date!$A$123:$C$123</definedName>
    <definedName name="ii7punctaje">Date!$A$127:$C$128</definedName>
    <definedName name="ii7tip">Date!$A$127:$C$127</definedName>
    <definedName name="ii89punctaje">Date!$A$131:$F$132</definedName>
    <definedName name="ii89tip">Date!$A$131:$F$131</definedName>
    <definedName name="ii8punctaje">Date!$A$131:$F$132</definedName>
    <definedName name="ii9punctaje">Date!$A$135:$F$136</definedName>
    <definedName name="ii9tip">Date!$A$135:$F$135</definedName>
    <definedName name="iii11punctaje">Date!$A$72:$G$73</definedName>
    <definedName name="iii11tip">Date!$A$72:$G$72</definedName>
    <definedName name="iii12punctaje">Date!$A$64:$E$65</definedName>
    <definedName name="iii12tip">Date!$A$64:$E$64</definedName>
    <definedName name="iii13punctaje">Date!$A$68:$C$69</definedName>
    <definedName name="iii13tip">Date!$A$68:$C$68</definedName>
    <definedName name="iii1punctaje">Date!$A$31:$C$32</definedName>
    <definedName name="iii1rol">Date!$A$31:$C$31</definedName>
    <definedName name="iii2punctaje">Date!$A$35:$C$36</definedName>
    <definedName name="iii2rol">Date!$A$35:$C$35</definedName>
    <definedName name="iii4tip">Date!$A$39:$B$39</definedName>
    <definedName name="iii5punctaje">Date!$A$43:$C$44</definedName>
    <definedName name="iii5tip">Date!$A$43:$C$43</definedName>
    <definedName name="iii6punctaje">Date!$A$47:$D$48</definedName>
    <definedName name="iii6tip">Date!$A$47:$D$47</definedName>
    <definedName name="iii7punctaje">Date!$A$51:$B$52</definedName>
    <definedName name="iii7tip">Date!$A$51:$B$51</definedName>
    <definedName name="iii8anvergură">Date!$A$56:$A$57</definedName>
    <definedName name="iii8punctaje">Date!$B$56:$D$57</definedName>
    <definedName name="iii8tip">Date!$B$55:$D$55</definedName>
    <definedName name="iii9punctaje">Date!$A$60:$B$61</definedName>
    <definedName name="iii9tip">Date!$A$60:$B$60</definedName>
    <definedName name="MANAG_DID_INT">Coef!$B$42</definedName>
    <definedName name="MANAG_DID_NAT">Coef!$B$50</definedName>
    <definedName name="MANAG_INT">Coef!$B$38</definedName>
    <definedName name="MANAG_NAT">Coef!$B$46</definedName>
    <definedName name="membru">Date!$C$16</definedName>
    <definedName name="MEMBRU_DID_INT">Coef!$B$43</definedName>
    <definedName name="MEMBRU_DID_NAT">Coef!$B$51</definedName>
    <definedName name="MEMBRU_INT">Coef!$B$39</definedName>
    <definedName name="MEMBRU_NAT">Coef!$B$47</definedName>
    <definedName name="MS_LITO">Coef!$B$34</definedName>
    <definedName name="NCWEB">Coef!$B$33</definedName>
    <definedName name="nivel_concurs">Date!$C$2:$C$4</definedName>
    <definedName name="NR_CNCSIS">Coef!$B$65</definedName>
    <definedName name="nume_candidat">'Date candidat'!$B$7</definedName>
    <definedName name="P_BDI_ROM">Coef!$B$9</definedName>
    <definedName name="P_BDI_STR">Coef!$B$6</definedName>
    <definedName name="P_ISI_ROM">Coef!$B$4</definedName>
    <definedName name="P_ISI_STR">Coef!$B$3</definedName>
    <definedName name="P_MAT_1">Coef!$B$59</definedName>
    <definedName name="P_MAT_2">Coef!$B$60</definedName>
    <definedName name="_xlnm.Print_Area" localSheetId="77">BDI!$A$1:$C$56</definedName>
    <definedName name="_xlnm.Print_Area" localSheetId="1">'Date candidat'!$A$1:$B$12</definedName>
    <definedName name="_xlnm.Print_Area" localSheetId="74">Edit.A!$A$2:$B$41</definedName>
    <definedName name="_xlnm.Print_Area" localSheetId="75">Edit.B!$A$2:$B$42</definedName>
    <definedName name="_xlnm.Print_Area" localSheetId="76">Edit.RO!$A$2:$B$9</definedName>
    <definedName name="_xlnm.Print_Area" localSheetId="78">Euro!$A$1:$C$23</definedName>
    <definedName name="_xlnm.Print_Area" localSheetId="3">GRILA!$A$1:$C$168</definedName>
    <definedName name="_xlnm.Print_Area" localSheetId="6">I.1!$A$1:$L$19</definedName>
    <definedName name="_xlnm.Print_Area" localSheetId="7">'I.2.1a'!$A$1:$J$259</definedName>
    <definedName name="_xlnm.Print_Area" localSheetId="8">'I.2.1b'!$A$1:$J$259</definedName>
    <definedName name="_xlnm.Print_Area" localSheetId="9">'I.2.1c'!$A$1:$J$214</definedName>
    <definedName name="_xlnm.Print_Area" localSheetId="10">'I.2.1d'!$A$1:$J$259</definedName>
    <definedName name="_xlnm.Print_Area" localSheetId="11">'I.2.1e'!$A$1:$J$259</definedName>
    <definedName name="_xlnm.Print_Area" localSheetId="12">'I.2.2a'!$A$1:$J$259</definedName>
    <definedName name="_xlnm.Print_Area" localSheetId="13">'I.2.2b'!$A$1:$J$259</definedName>
    <definedName name="_xlnm.Print_Area" localSheetId="14">'I.2.2c'!$A$1:$J$214</definedName>
    <definedName name="_xlnm.Print_Area" localSheetId="15">'I.2.2d'!$A$1:$J$259</definedName>
    <definedName name="_xlnm.Print_Area" localSheetId="16">'I.2.2e'!$A$1:$J$259</definedName>
    <definedName name="_xlnm.Print_Area" localSheetId="17">'I.2.3a'!$A$1:$J$259</definedName>
    <definedName name="_xlnm.Print_Area" localSheetId="18">'I.2.3b'!$A$1:$J$259</definedName>
    <definedName name="_xlnm.Print_Area" localSheetId="19">'I.2.4'!$A$1:$J$259</definedName>
    <definedName name="_xlnm.Print_Area" localSheetId="20">I.3!$A$1:$J$261</definedName>
    <definedName name="_xlnm.Print_Area" localSheetId="21">I.4!$A$1:$F$261</definedName>
    <definedName name="_xlnm.Print_Area" localSheetId="23">I.6!$A$1:$F$261</definedName>
    <definedName name="_xlnm.Print_Area" localSheetId="24">I.7!$A$1:$G$261</definedName>
    <definedName name="_xlnm.Print_Area" localSheetId="25">I.8!$A$1:$E$261</definedName>
    <definedName name="_xlnm.Print_Area" localSheetId="26">I.9!$A$1:$E$261</definedName>
    <definedName name="_xlnm.Print_Area" localSheetId="27">'II1.1'!$A$1:$G$259</definedName>
    <definedName name="_xlnm.Print_Area" localSheetId="28">'II1.1BDI'!$A$1:$G$259</definedName>
    <definedName name="_xlnm.Print_Area" localSheetId="29">'II1.2'!$A$1:$G$259</definedName>
    <definedName name="_xlnm.Print_Area" localSheetId="30">'II1.3'!$A$1:$G$259</definedName>
    <definedName name="_xlnm.Print_Area" localSheetId="31">'II1.4'!$A$1:$I$259</definedName>
    <definedName name="_xlnm.Print_Area" localSheetId="54">'II10'!$A$1:$E$259</definedName>
    <definedName name="_xlnm.Print_Area" localSheetId="55">'II11'!$A$1:$E$259</definedName>
    <definedName name="_xlnm.Print_Area" localSheetId="56">'II12'!$A$1:$E$259</definedName>
    <definedName name="_xlnm.Print_Area" localSheetId="57">'II13'!$A$1:$D$259</definedName>
    <definedName name="_xlnm.Print_Area" localSheetId="32">'II2.1a'!$A$1:$N$309</definedName>
    <definedName name="_xlnm.Print_Area" localSheetId="33">'II2.1b'!$A$1:$O$310</definedName>
    <definedName name="_xlnm.Print_Area" localSheetId="34">'II3'!$A$1:$D$12</definedName>
    <definedName name="_xlnm.Print_Area" localSheetId="37">'II5.1.1'!$A$1:$F$259</definedName>
    <definedName name="_xlnm.Print_Area" localSheetId="38">'II5.1.2'!$A$1:$F$259</definedName>
    <definedName name="_xlnm.Print_Area" localSheetId="39">'II5.1.3'!$A$1:$E$259</definedName>
    <definedName name="_xlnm.Print_Area" localSheetId="40">'II5.1.4'!$A$1:$E$259</definedName>
    <definedName name="_xlnm.Print_Area" localSheetId="41">'II5.1.5'!$A$1:$E$258</definedName>
    <definedName name="_xlnm.Print_Area" localSheetId="42">'II5.1.6'!$A$1:$E$259</definedName>
    <definedName name="_xlnm.Print_Area" localSheetId="43">'II5.1.7'!$A$1:$E$259</definedName>
    <definedName name="_xlnm.Print_Area" localSheetId="44">'II5.2.1'!$A$1:$I$259</definedName>
    <definedName name="_xlnm.Print_Area" localSheetId="45">'II5.2.2'!$A$1:$G$259</definedName>
    <definedName name="_xlnm.Print_Area" localSheetId="46">'II5.2.3'!$A$1:$D$259</definedName>
    <definedName name="_xlnm.Print_Area" localSheetId="47">'II5.2.4'!$A$1:$G$259</definedName>
    <definedName name="_xlnm.Print_Area" localSheetId="48">'II5.3'!$A$1:$F$259</definedName>
    <definedName name="_xlnm.Print_Area" localSheetId="49">'II5.4'!$A$1:$H$29</definedName>
    <definedName name="_xlnm.Print_Area" localSheetId="50">'II6'!$A$1:$E$71</definedName>
    <definedName name="_xlnm.Print_Area" localSheetId="51">'II7'!$A$1:$F$261</definedName>
    <definedName name="_xlnm.Print_Area" localSheetId="52">'II8'!$A$1:$E$259</definedName>
    <definedName name="_xlnm.Print_Area" localSheetId="53">'II9'!$A$1:$F$259</definedName>
    <definedName name="_xlnm.Print_Area" localSheetId="58">III.1!$A$1:$F$261</definedName>
    <definedName name="_xlnm.Print_Area" localSheetId="67">III.10!$A$1:$D$261</definedName>
    <definedName name="_xlnm.Print_Area" localSheetId="68">III.11!$A$1:$D$261</definedName>
    <definedName name="_xlnm.Print_Area" localSheetId="69">III.12!$A$1:$F$261</definedName>
    <definedName name="_xlnm.Print_Area" localSheetId="70">III.13!$A$1:$E$261</definedName>
    <definedName name="_xlnm.Print_Area" localSheetId="71">III.14!$A$1:$G$261</definedName>
    <definedName name="_xlnm.Print_Area" localSheetId="72">III.15!$A$1:$H$261</definedName>
    <definedName name="_xlnm.Print_Area" localSheetId="73">III.16!$A$1:$D$261</definedName>
    <definedName name="_xlnm.Print_Area" localSheetId="59">III.2!$A$1:$F$261</definedName>
    <definedName name="_xlnm.Print_Area" localSheetId="60">III.3!$A$1:$D$261</definedName>
    <definedName name="_xlnm.Print_Area" localSheetId="61">III.4!$A$1:$E$261</definedName>
    <definedName name="_xlnm.Print_Area" localSheetId="62">III.5!$A$1:$H$261</definedName>
    <definedName name="_xlnm.Print_Area" localSheetId="63">III.6!$A$1:$F$261</definedName>
    <definedName name="_xlnm.Print_Area" localSheetId="64">III.7!$A$1:$E$261</definedName>
    <definedName name="_xlnm.Print_Area" localSheetId="65">III.8!$A$1:$F$261</definedName>
    <definedName name="_xlnm.Print_Area" localSheetId="66">III.9!$A$1:$E$261</definedName>
    <definedName name="_xlnm.Print_Area" localSheetId="0">'Informații completare'!$A$1</definedName>
    <definedName name="_xlnm.Print_Titles" localSheetId="3">GRILA!$1:$4</definedName>
    <definedName name="_xlnm.Print_Titles" localSheetId="7">'I.2.1a'!$1:$8</definedName>
    <definedName name="_xlnm.Print_Titles" localSheetId="8">'I.2.1b'!$1:$8</definedName>
    <definedName name="_xlnm.Print_Titles" localSheetId="9">'I.2.1c'!$1:$8</definedName>
    <definedName name="_xlnm.Print_Titles" localSheetId="10">'I.2.1d'!$1:$8</definedName>
    <definedName name="_xlnm.Print_Titles" localSheetId="11">'I.2.1e'!$1:$8</definedName>
    <definedName name="_xlnm.Print_Titles" localSheetId="12">'I.2.2a'!$1:$8</definedName>
    <definedName name="_xlnm.Print_Titles" localSheetId="13">'I.2.2b'!$1:$8</definedName>
    <definedName name="_xlnm.Print_Titles" localSheetId="14">'I.2.2c'!$1:$8</definedName>
    <definedName name="_xlnm.Print_Titles" localSheetId="15">'I.2.2d'!$1:$8</definedName>
    <definedName name="_xlnm.Print_Titles" localSheetId="16">'I.2.2e'!$1:$8</definedName>
    <definedName name="_xlnm.Print_Titles" localSheetId="17">'I.2.3a'!$1:$8</definedName>
    <definedName name="_xlnm.Print_Titles" localSheetId="18">'I.2.3b'!$1:$8</definedName>
    <definedName name="_xlnm.Print_Titles" localSheetId="19">'I.2.4'!$1:$8</definedName>
    <definedName name="_xlnm.Print_Titles" localSheetId="20">I.3!$1:$10</definedName>
    <definedName name="_xlnm.Print_Titles" localSheetId="21">I.4!$1:$10</definedName>
    <definedName name="_xlnm.Print_Titles" localSheetId="23">I.6!$1:$10</definedName>
    <definedName name="_xlnm.Print_Titles" localSheetId="24">I.7!$1:$10</definedName>
    <definedName name="_xlnm.Print_Titles" localSheetId="25">I.8!$1:$10</definedName>
    <definedName name="_xlnm.Print_Titles" localSheetId="26">I.9!$1:$10</definedName>
    <definedName name="_xlnm.Print_Titles" localSheetId="27">'II1.1'!$1:$8</definedName>
    <definedName name="_xlnm.Print_Titles" localSheetId="28">'II1.1BDI'!$1:$8</definedName>
    <definedName name="_xlnm.Print_Titles" localSheetId="29">'II1.2'!$1:$8</definedName>
    <definedName name="_xlnm.Print_Titles" localSheetId="30">'II1.3'!$1:$8</definedName>
    <definedName name="_xlnm.Print_Titles" localSheetId="31">'II1.4'!$1:$8</definedName>
    <definedName name="_xlnm.Print_Titles" localSheetId="54">'II10'!$1:$8</definedName>
    <definedName name="_xlnm.Print_Titles" localSheetId="55">'II11'!$1:$8</definedName>
    <definedName name="_xlnm.Print_Titles" localSheetId="56">'II12'!$1:$8</definedName>
    <definedName name="_xlnm.Print_Titles" localSheetId="57">'II13'!$1:$8</definedName>
    <definedName name="_xlnm.Print_Titles" localSheetId="32">'II2.1a'!$1:$8</definedName>
    <definedName name="_xlnm.Print_Titles" localSheetId="33">'II2.1b'!$1:$8</definedName>
    <definedName name="_xlnm.Print_Titles" localSheetId="34">'II3'!$1:$8</definedName>
    <definedName name="_xlnm.Print_Titles" localSheetId="37">'II5.1.1'!$1:$8</definedName>
    <definedName name="_xlnm.Print_Titles" localSheetId="38">'II5.1.2'!$1:$8</definedName>
    <definedName name="_xlnm.Print_Titles" localSheetId="39">'II5.1.3'!$1:$8</definedName>
    <definedName name="_xlnm.Print_Titles" localSheetId="40">'II5.1.4'!$1:$8</definedName>
    <definedName name="_xlnm.Print_Titles" localSheetId="41">'II5.1.5'!$1:$7</definedName>
    <definedName name="_xlnm.Print_Titles" localSheetId="42">'II5.1.6'!$1:$8</definedName>
    <definedName name="_xlnm.Print_Titles" localSheetId="43">'II5.1.7'!$1:$8</definedName>
    <definedName name="_xlnm.Print_Titles" localSheetId="44">'II5.2.1'!$1:$8</definedName>
    <definedName name="_xlnm.Print_Titles" localSheetId="45">'II5.2.2'!$1:$8</definedName>
    <definedName name="_xlnm.Print_Titles" localSheetId="46">'II5.2.3'!$1:$8</definedName>
    <definedName name="_xlnm.Print_Titles" localSheetId="47">'II5.2.4'!$1:$8</definedName>
    <definedName name="_xlnm.Print_Titles" localSheetId="48">'II5.3'!$1:$8</definedName>
    <definedName name="_xlnm.Print_Titles" localSheetId="49">'II5.4'!$1:$8</definedName>
    <definedName name="_xlnm.Print_Titles" localSheetId="50">'II6'!$1:$6</definedName>
    <definedName name="_xlnm.Print_Titles" localSheetId="51">'II7'!$1:$10</definedName>
    <definedName name="_xlnm.Print_Titles" localSheetId="52">'II8'!$1:$8</definedName>
    <definedName name="_xlnm.Print_Titles" localSheetId="53">'II9'!$1:$8</definedName>
    <definedName name="_xlnm.Print_Titles" localSheetId="58">III.1!$1:$10</definedName>
    <definedName name="_xlnm.Print_Titles" localSheetId="67">III.10!$1:$10</definedName>
    <definedName name="_xlnm.Print_Titles" localSheetId="68">III.11!$1:$10</definedName>
    <definedName name="_xlnm.Print_Titles" localSheetId="69">III.12!$1:$10</definedName>
    <definedName name="_xlnm.Print_Titles" localSheetId="70">III.13!$1:$10</definedName>
    <definedName name="_xlnm.Print_Titles" localSheetId="71">III.14!$1:$10</definedName>
    <definedName name="_xlnm.Print_Titles" localSheetId="72">III.15!$1:$10</definedName>
    <definedName name="_xlnm.Print_Titles" localSheetId="73">III.16!$1:$10</definedName>
    <definedName name="_xlnm.Print_Titles" localSheetId="59">III.2!$1:$10</definedName>
    <definedName name="_xlnm.Print_Titles" localSheetId="60">III.3!$1:$10</definedName>
    <definedName name="_xlnm.Print_Titles" localSheetId="61">III.4!$1:$10</definedName>
    <definedName name="_xlnm.Print_Titles" localSheetId="62">III.5!$1:$10</definedName>
    <definedName name="_xlnm.Print_Titles" localSheetId="63">III.6!$1:$10</definedName>
    <definedName name="_xlnm.Print_Titles" localSheetId="64">III.7!$1:$10</definedName>
    <definedName name="_xlnm.Print_Titles" localSheetId="65">III.8!$1:$10</definedName>
    <definedName name="_xlnm.Print_Titles" localSheetId="66">III.9!$1:$10</definedName>
    <definedName name="R_BDI_ROM">Coef!$B$8</definedName>
    <definedName name="R_BDI_STR">Coef!$B$5</definedName>
    <definedName name="R_ISI">Coef!$B$2</definedName>
    <definedName name="R_ISI_ROM" localSheetId="9">Coef!#REF!</definedName>
    <definedName name="R_ISI_ROM" localSheetId="10">Coef!#REF!</definedName>
    <definedName name="R_ISI_ROM" localSheetId="11">Coef!#REF!</definedName>
    <definedName name="R_ISI_ROM" localSheetId="12">Coef!#REF!</definedName>
    <definedName name="R_ISI_ROM" localSheetId="13">Coef!#REF!</definedName>
    <definedName name="R_ISI_ROM" localSheetId="14">Coef!#REF!</definedName>
    <definedName name="R_ISI_ROM" localSheetId="15">Coef!#REF!</definedName>
    <definedName name="R_ISI_ROM" localSheetId="16">Coef!#REF!</definedName>
    <definedName name="R_ISI_ROM" localSheetId="17">Coef!#REF!</definedName>
    <definedName name="R_ISI_ROM" localSheetId="44">Coef!#REF!</definedName>
    <definedName name="R_ISI_ROM" localSheetId="45">Coef!#REF!</definedName>
    <definedName name="R_ISI_ROM" localSheetId="46">Coef!#REF!</definedName>
    <definedName name="R_ISI_ROM" localSheetId="47">Coef!#REF!</definedName>
    <definedName name="R_STR">Coef!$B$10</definedName>
    <definedName name="total_arh1a_5" localSheetId="38">'II5.1.2'!$F$9</definedName>
    <definedName name="total_arh1a_5">'II5.1.1'!$F$9</definedName>
    <definedName name="total_arh1a_t" localSheetId="28">'II5.1.1'!#REF!</definedName>
    <definedName name="total_arh1a_t" localSheetId="54">'II5.1.1'!#REF!</definedName>
    <definedName name="total_arh1a_t" localSheetId="55">'II5.1.1'!#REF!</definedName>
    <definedName name="total_arh1a_t" localSheetId="56">'II5.1.1'!#REF!</definedName>
    <definedName name="total_arh1a_t" localSheetId="57">'II5.1.1'!#REF!</definedName>
    <definedName name="total_arh1a_t" localSheetId="38">'II5.1.2'!#REF!</definedName>
    <definedName name="total_arh1a_t" localSheetId="44">'II5.1.1'!#REF!</definedName>
    <definedName name="total_arh1a_t" localSheetId="45">'II5.1.1'!#REF!</definedName>
    <definedName name="total_arh1a_t" localSheetId="46">'II5.1.1'!#REF!</definedName>
    <definedName name="total_arh1a_t" localSheetId="47">'II5.1.1'!#REF!</definedName>
    <definedName name="total_arh1a_t">'II5.1.1'!#REF!</definedName>
    <definedName name="total_arh2a_5">'II5.1.3'!$E$9</definedName>
    <definedName name="total_arh2a_t" localSheetId="28">'II5.1.3'!#REF!</definedName>
    <definedName name="total_arh2a_t" localSheetId="54">'II5.1.3'!#REF!</definedName>
    <definedName name="total_arh2a_t" localSheetId="55">'II5.1.3'!#REF!</definedName>
    <definedName name="total_arh2a_t" localSheetId="56">'II5.1.3'!#REF!</definedName>
    <definedName name="total_arh2a_t" localSheetId="57">'II5.1.3'!#REF!</definedName>
    <definedName name="total_arh2a_t" localSheetId="44">'II5.1.3'!#REF!</definedName>
    <definedName name="total_arh2a_t" localSheetId="45">'II5.1.3'!#REF!</definedName>
    <definedName name="total_arh2a_t" localSheetId="46">'II5.1.3'!#REF!</definedName>
    <definedName name="total_arh2a_t" localSheetId="47">'II5.1.3'!#REF!</definedName>
    <definedName name="total_arh2a_t">'II5.1.3'!#REF!</definedName>
    <definedName name="total_arh2b_5">'II5.1.4'!$E$9</definedName>
    <definedName name="total_arh2b_t" localSheetId="28">'II5.1.4'!#REF!</definedName>
    <definedName name="total_arh2b_t" localSheetId="54">'II5.1.4'!#REF!</definedName>
    <definedName name="total_arh2b_t" localSheetId="55">'II5.1.4'!#REF!</definedName>
    <definedName name="total_arh2b_t" localSheetId="56">'II5.1.4'!#REF!</definedName>
    <definedName name="total_arh2b_t" localSheetId="57">'II5.1.4'!#REF!</definedName>
    <definedName name="total_arh2b_t" localSheetId="44">'II5.1.4'!#REF!</definedName>
    <definedName name="total_arh2b_t" localSheetId="45">'II5.1.4'!#REF!</definedName>
    <definedName name="total_arh2b_t" localSheetId="46">'II5.1.4'!#REF!</definedName>
    <definedName name="total_arh2b_t" localSheetId="47">'II5.1.4'!#REF!</definedName>
    <definedName name="total_arh2b_t">'II5.1.4'!#REF!</definedName>
    <definedName name="total_arh3a_5">'II5.1.5'!$E$8</definedName>
    <definedName name="total_arh3a_t" localSheetId="28">'II5.1.5'!#REF!</definedName>
    <definedName name="total_arh3a_t" localSheetId="54">'II5.1.5'!#REF!</definedName>
    <definedName name="total_arh3a_t" localSheetId="55">'II5.1.5'!#REF!</definedName>
    <definedName name="total_arh3a_t" localSheetId="56">'II5.1.5'!#REF!</definedName>
    <definedName name="total_arh3a_t" localSheetId="57">'II5.1.5'!#REF!</definedName>
    <definedName name="total_arh3a_t" localSheetId="44">'II5.1.5'!#REF!</definedName>
    <definedName name="total_arh3a_t" localSheetId="45">'II5.1.5'!#REF!</definedName>
    <definedName name="total_arh3a_t" localSheetId="46">'II5.1.5'!#REF!</definedName>
    <definedName name="total_arh3a_t" localSheetId="47">'II5.1.5'!#REF!</definedName>
    <definedName name="total_arh3a_t">'II5.1.5'!#REF!</definedName>
    <definedName name="total_arh3b_5">'II5.1.6'!$E$9</definedName>
    <definedName name="total_arh3b_t" localSheetId="28">'II5.1.6'!#REF!</definedName>
    <definedName name="total_arh3b_t" localSheetId="54">'II5.1.6'!#REF!</definedName>
    <definedName name="total_arh3b_t" localSheetId="55">'II5.1.6'!#REF!</definedName>
    <definedName name="total_arh3b_t" localSheetId="56">'II5.1.6'!#REF!</definedName>
    <definedName name="total_arh3b_t" localSheetId="57">'II5.1.6'!#REF!</definedName>
    <definedName name="total_arh3b_t" localSheetId="44">'II5.1.6'!#REF!</definedName>
    <definedName name="total_arh3b_t" localSheetId="45">'II5.1.6'!#REF!</definedName>
    <definedName name="total_arh3b_t" localSheetId="46">'II5.1.6'!#REF!</definedName>
    <definedName name="total_arh3b_t" localSheetId="47">'II5.1.6'!#REF!</definedName>
    <definedName name="total_arh3b_t">'II5.1.6'!#REF!</definedName>
    <definedName name="total_arh3c_5">'II5.1.7'!$E$9</definedName>
    <definedName name="total_arh3c_t" localSheetId="28">'II5.1.7'!#REF!</definedName>
    <definedName name="total_arh3c_t" localSheetId="54">'II5.1.7'!#REF!</definedName>
    <definedName name="total_arh3c_t" localSheetId="55">'II5.1.7'!#REF!</definedName>
    <definedName name="total_arh3c_t" localSheetId="56">'II5.1.7'!#REF!</definedName>
    <definedName name="total_arh3c_t" localSheetId="57">'II5.1.7'!#REF!</definedName>
    <definedName name="total_arh3c_t" localSheetId="44">'II5.1.7'!#REF!</definedName>
    <definedName name="total_arh3c_t" localSheetId="45">'II5.1.7'!#REF!</definedName>
    <definedName name="total_arh3c_t" localSheetId="46">'II5.1.7'!#REF!</definedName>
    <definedName name="total_arh3c_t" localSheetId="47">'II5.1.7'!#REF!</definedName>
    <definedName name="total_arh3c_t">'II5.1.7'!#REF!</definedName>
    <definedName name="total_sport">'II5.4'!$H$9</definedName>
    <definedName name="upt_departamente">Date!$J$2:$J$27</definedName>
    <definedName name="UPT_DID_INT">Coef!$B$41</definedName>
    <definedName name="UPT_DID_NAT">Coef!$B$49</definedName>
    <definedName name="upt_facultati">Date!$F$2:$F$11</definedName>
    <definedName name="UPT_INT">Coef!$B$37</definedName>
    <definedName name="UPT_NAT">Coef!$B$45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1" i="90" l="1"/>
  <c r="E260" i="90"/>
  <c r="E259" i="90"/>
  <c r="E258" i="90"/>
  <c r="E257" i="90"/>
  <c r="E256" i="90"/>
  <c r="E255" i="90"/>
  <c r="E254" i="90"/>
  <c r="E253" i="90"/>
  <c r="E252" i="90"/>
  <c r="E251" i="90"/>
  <c r="E250" i="90"/>
  <c r="E249" i="90"/>
  <c r="E248" i="90"/>
  <c r="E247" i="90"/>
  <c r="E246" i="90"/>
  <c r="E245" i="90"/>
  <c r="E244" i="90"/>
  <c r="E243" i="90"/>
  <c r="E242" i="90"/>
  <c r="E241" i="90"/>
  <c r="E240" i="90"/>
  <c r="E239" i="90"/>
  <c r="E238" i="90"/>
  <c r="E237" i="90"/>
  <c r="E236" i="90"/>
  <c r="E235" i="90"/>
  <c r="E234" i="90"/>
  <c r="E233" i="90"/>
  <c r="E232" i="90"/>
  <c r="E231" i="90"/>
  <c r="E230" i="90"/>
  <c r="E229" i="90"/>
  <c r="E228" i="90"/>
  <c r="E227" i="90"/>
  <c r="E226" i="90"/>
  <c r="E225" i="90"/>
  <c r="E224" i="90"/>
  <c r="E223" i="90"/>
  <c r="E222" i="90"/>
  <c r="E221" i="90"/>
  <c r="E220" i="90"/>
  <c r="E219" i="90"/>
  <c r="E218" i="90"/>
  <c r="E217" i="90"/>
  <c r="E216" i="90"/>
  <c r="E215" i="90"/>
  <c r="E214" i="90"/>
  <c r="E213" i="90"/>
  <c r="E212" i="90"/>
  <c r="E211" i="90"/>
  <c r="E210" i="90"/>
  <c r="E209" i="90"/>
  <c r="E208" i="90"/>
  <c r="E207" i="90"/>
  <c r="E206" i="90"/>
  <c r="E204" i="90"/>
  <c r="E203" i="90"/>
  <c r="E202" i="90"/>
  <c r="E201" i="90"/>
  <c r="E200" i="90"/>
  <c r="E199" i="90"/>
  <c r="E198" i="90"/>
  <c r="E197" i="90"/>
  <c r="E196" i="90"/>
  <c r="E195" i="90"/>
  <c r="E194" i="90"/>
  <c r="E193" i="90"/>
  <c r="E192" i="90"/>
  <c r="E191" i="90"/>
  <c r="E190" i="90"/>
  <c r="E189" i="90"/>
  <c r="E188" i="90"/>
  <c r="E187" i="90"/>
  <c r="E186" i="90"/>
  <c r="E185" i="90"/>
  <c r="E184" i="90"/>
  <c r="E183" i="90"/>
  <c r="E182" i="90"/>
  <c r="E181" i="90"/>
  <c r="E180" i="90"/>
  <c r="E179" i="90"/>
  <c r="E178" i="90"/>
  <c r="E177" i="90"/>
  <c r="E176" i="90"/>
  <c r="E175" i="90"/>
  <c r="E174" i="90"/>
  <c r="E173" i="90"/>
  <c r="E172" i="90"/>
  <c r="E171" i="90"/>
  <c r="E170" i="90"/>
  <c r="E169" i="90"/>
  <c r="E168" i="90"/>
  <c r="E167" i="90"/>
  <c r="E166" i="90"/>
  <c r="E165" i="90"/>
  <c r="E164" i="90"/>
  <c r="E163" i="90"/>
  <c r="E162" i="90"/>
  <c r="E161" i="90"/>
  <c r="E160" i="90"/>
  <c r="E159" i="90"/>
  <c r="E158" i="90"/>
  <c r="E157" i="90"/>
  <c r="E156" i="90"/>
  <c r="E155" i="90"/>
  <c r="E154" i="90"/>
  <c r="E153" i="90"/>
  <c r="E152" i="90"/>
  <c r="E151" i="90"/>
  <c r="E150" i="90"/>
  <c r="E149" i="90"/>
  <c r="E148" i="90"/>
  <c r="E147" i="90"/>
  <c r="E146" i="90"/>
  <c r="E145" i="90"/>
  <c r="E144" i="90"/>
  <c r="E143" i="90"/>
  <c r="E142" i="90"/>
  <c r="E141" i="90"/>
  <c r="E140" i="90"/>
  <c r="E139" i="90"/>
  <c r="E138" i="90"/>
  <c r="E137" i="90"/>
  <c r="E136" i="90"/>
  <c r="E135" i="90"/>
  <c r="E134" i="90"/>
  <c r="E133" i="90"/>
  <c r="E132" i="90"/>
  <c r="E131" i="90"/>
  <c r="E130" i="90"/>
  <c r="E129" i="90"/>
  <c r="E128" i="90"/>
  <c r="E127" i="90"/>
  <c r="E126" i="90"/>
  <c r="E125" i="90"/>
  <c r="E124" i="90"/>
  <c r="E123" i="90"/>
  <c r="E122" i="90"/>
  <c r="E121" i="90"/>
  <c r="E120" i="90"/>
  <c r="E119" i="90"/>
  <c r="E118" i="90"/>
  <c r="E117" i="90"/>
  <c r="E116" i="90"/>
  <c r="E115" i="90"/>
  <c r="E114" i="90"/>
  <c r="E113" i="90"/>
  <c r="E112" i="90"/>
  <c r="E111" i="90"/>
  <c r="E110" i="90"/>
  <c r="E109" i="90"/>
  <c r="E108" i="90"/>
  <c r="E107" i="90"/>
  <c r="E106" i="90"/>
  <c r="E105" i="90"/>
  <c r="E104" i="90"/>
  <c r="E103" i="90"/>
  <c r="E102" i="90"/>
  <c r="E101" i="90"/>
  <c r="E100" i="90"/>
  <c r="E99" i="90"/>
  <c r="E98" i="90"/>
  <c r="E97" i="90"/>
  <c r="E96" i="90"/>
  <c r="E95" i="90"/>
  <c r="E94" i="90"/>
  <c r="E93" i="90"/>
  <c r="E92" i="90"/>
  <c r="E91" i="90"/>
  <c r="E90" i="90"/>
  <c r="E89" i="90"/>
  <c r="E88" i="90"/>
  <c r="E87" i="90"/>
  <c r="E86" i="90"/>
  <c r="E85" i="90"/>
  <c r="E84" i="90"/>
  <c r="E83" i="90"/>
  <c r="E82" i="90"/>
  <c r="E81" i="90"/>
  <c r="E80" i="90"/>
  <c r="E79" i="90"/>
  <c r="E78" i="90"/>
  <c r="E77" i="90"/>
  <c r="E76" i="90"/>
  <c r="E75" i="90"/>
  <c r="E74" i="90"/>
  <c r="E73" i="90"/>
  <c r="E72" i="90"/>
  <c r="E71" i="90"/>
  <c r="E70" i="90"/>
  <c r="E69" i="90"/>
  <c r="E68" i="90"/>
  <c r="E67" i="90"/>
  <c r="E66" i="90"/>
  <c r="E65" i="90"/>
  <c r="E64" i="90"/>
  <c r="E63" i="90"/>
  <c r="E62" i="90"/>
  <c r="E61" i="90"/>
  <c r="E60" i="90"/>
  <c r="E59" i="90"/>
  <c r="E58" i="90"/>
  <c r="E57" i="90"/>
  <c r="E56" i="90"/>
  <c r="E55" i="90"/>
  <c r="E54" i="90"/>
  <c r="E53" i="90"/>
  <c r="E52" i="90"/>
  <c r="E51" i="90"/>
  <c r="E50" i="90"/>
  <c r="I6" i="75" l="1"/>
  <c r="I6" i="76"/>
  <c r="I6" i="77"/>
  <c r="I6" i="78"/>
  <c r="I6" i="79"/>
  <c r="I6" i="80"/>
  <c r="I6" i="81"/>
  <c r="I6" i="88"/>
  <c r="E6" i="108"/>
  <c r="I6" i="73"/>
  <c r="I6" i="45"/>
  <c r="L6" i="83"/>
  <c r="P259" i="16"/>
  <c r="O259" i="16"/>
  <c r="N259" i="16" s="1"/>
  <c r="P258" i="16"/>
  <c r="O258" i="16"/>
  <c r="N258" i="16" s="1"/>
  <c r="P257" i="16"/>
  <c r="O257" i="16"/>
  <c r="N257" i="16" s="1"/>
  <c r="L257" i="16"/>
  <c r="P256" i="16"/>
  <c r="O256" i="16"/>
  <c r="N256" i="16" s="1"/>
  <c r="P255" i="16"/>
  <c r="O255" i="16"/>
  <c r="N255" i="16" s="1"/>
  <c r="L255" i="16"/>
  <c r="P254" i="16"/>
  <c r="O254" i="16"/>
  <c r="N254" i="16" s="1"/>
  <c r="P253" i="16"/>
  <c r="O253" i="16"/>
  <c r="P252" i="16"/>
  <c r="O252" i="16"/>
  <c r="N252" i="16" s="1"/>
  <c r="P251" i="16"/>
  <c r="O251" i="16"/>
  <c r="N251" i="16" s="1"/>
  <c r="P250" i="16"/>
  <c r="O250" i="16"/>
  <c r="N250" i="16" s="1"/>
  <c r="L250" i="16"/>
  <c r="P249" i="16"/>
  <c r="O249" i="16"/>
  <c r="L249" i="16" s="1"/>
  <c r="P248" i="16"/>
  <c r="O248" i="16"/>
  <c r="N248" i="16" s="1"/>
  <c r="P247" i="16"/>
  <c r="O247" i="16"/>
  <c r="N247" i="16" s="1"/>
  <c r="L247" i="16"/>
  <c r="I247" i="16"/>
  <c r="P246" i="16"/>
  <c r="O246" i="16"/>
  <c r="N246" i="16" s="1"/>
  <c r="P245" i="16"/>
  <c r="O245" i="16"/>
  <c r="P244" i="16"/>
  <c r="O244" i="16"/>
  <c r="N244" i="16" s="1"/>
  <c r="P243" i="16"/>
  <c r="O243" i="16"/>
  <c r="N243" i="16" s="1"/>
  <c r="P242" i="16"/>
  <c r="O242" i="16"/>
  <c r="I242" i="16" s="1"/>
  <c r="N242" i="16"/>
  <c r="L242" i="16"/>
  <c r="P241" i="16"/>
  <c r="O241" i="16"/>
  <c r="N241" i="16" s="1"/>
  <c r="P240" i="16"/>
  <c r="O240" i="16"/>
  <c r="N240" i="16" s="1"/>
  <c r="P239" i="16"/>
  <c r="O239" i="16"/>
  <c r="N239" i="16" s="1"/>
  <c r="P238" i="16"/>
  <c r="O238" i="16"/>
  <c r="N238" i="16" s="1"/>
  <c r="I238" i="16"/>
  <c r="P237" i="16"/>
  <c r="O237" i="16"/>
  <c r="P236" i="16"/>
  <c r="O236" i="16"/>
  <c r="N236" i="16" s="1"/>
  <c r="P235" i="16"/>
  <c r="O235" i="16"/>
  <c r="N235" i="16" s="1"/>
  <c r="P234" i="16"/>
  <c r="O234" i="16"/>
  <c r="N234" i="16" s="1"/>
  <c r="L234" i="16"/>
  <c r="I234" i="16"/>
  <c r="P233" i="16"/>
  <c r="O233" i="16"/>
  <c r="L233" i="16" s="1"/>
  <c r="N233" i="16"/>
  <c r="P232" i="16"/>
  <c r="O232" i="16"/>
  <c r="N232" i="16" s="1"/>
  <c r="P231" i="16"/>
  <c r="O231" i="16"/>
  <c r="N231" i="16" s="1"/>
  <c r="I231" i="16"/>
  <c r="P230" i="16"/>
  <c r="O230" i="16"/>
  <c r="N230" i="16" s="1"/>
  <c r="P229" i="16"/>
  <c r="O229" i="16"/>
  <c r="P228" i="16"/>
  <c r="O228" i="16"/>
  <c r="N228" i="16" s="1"/>
  <c r="P227" i="16"/>
  <c r="O227" i="16"/>
  <c r="N227" i="16" s="1"/>
  <c r="I227" i="16"/>
  <c r="P226" i="16"/>
  <c r="O226" i="16"/>
  <c r="I226" i="16" s="1"/>
  <c r="P225" i="16"/>
  <c r="O225" i="16"/>
  <c r="L225" i="16" s="1"/>
  <c r="P224" i="16"/>
  <c r="O224" i="16"/>
  <c r="N224" i="16" s="1"/>
  <c r="P223" i="16"/>
  <c r="O223" i="16"/>
  <c r="N223" i="16" s="1"/>
  <c r="P222" i="16"/>
  <c r="O222" i="16"/>
  <c r="N222" i="16" s="1"/>
  <c r="L222" i="16"/>
  <c r="P221" i="16"/>
  <c r="O221" i="16"/>
  <c r="P220" i="16"/>
  <c r="O220" i="16"/>
  <c r="N220" i="16" s="1"/>
  <c r="P219" i="16"/>
  <c r="O219" i="16"/>
  <c r="N219" i="16" s="1"/>
  <c r="I219" i="16"/>
  <c r="P218" i="16"/>
  <c r="O218" i="16"/>
  <c r="N218" i="16" s="1"/>
  <c r="P217" i="16"/>
  <c r="O217" i="16"/>
  <c r="L217" i="16" s="1"/>
  <c r="P216" i="16"/>
  <c r="O216" i="16"/>
  <c r="N216" i="16" s="1"/>
  <c r="P215" i="16"/>
  <c r="O215" i="16"/>
  <c r="N215" i="16" s="1"/>
  <c r="P214" i="16"/>
  <c r="O214" i="16"/>
  <c r="N214" i="16" s="1"/>
  <c r="P213" i="16"/>
  <c r="O213" i="16"/>
  <c r="P212" i="16"/>
  <c r="O212" i="16"/>
  <c r="N212" i="16" s="1"/>
  <c r="P211" i="16"/>
  <c r="O211" i="16"/>
  <c r="N211" i="16" s="1"/>
  <c r="P210" i="16"/>
  <c r="O210" i="16"/>
  <c r="I210" i="16" s="1"/>
  <c r="P209" i="16"/>
  <c r="O209" i="16"/>
  <c r="L209" i="16" s="1"/>
  <c r="I209" i="16"/>
  <c r="P208" i="16"/>
  <c r="O208" i="16"/>
  <c r="N208" i="16" s="1"/>
  <c r="P207" i="16"/>
  <c r="O207" i="16"/>
  <c r="N207" i="16" s="1"/>
  <c r="P206" i="16"/>
  <c r="O206" i="16"/>
  <c r="N206" i="16" s="1"/>
  <c r="P205" i="16"/>
  <c r="O205" i="16"/>
  <c r="P204" i="16"/>
  <c r="O204" i="16"/>
  <c r="N204" i="16" s="1"/>
  <c r="P203" i="16"/>
  <c r="O203" i="16"/>
  <c r="N203" i="16" s="1"/>
  <c r="P202" i="16"/>
  <c r="O202" i="16"/>
  <c r="N202" i="16" s="1"/>
  <c r="L202" i="16"/>
  <c r="P201" i="16"/>
  <c r="O201" i="16"/>
  <c r="I201" i="16" s="1"/>
  <c r="L201" i="16"/>
  <c r="P200" i="16"/>
  <c r="O200" i="16"/>
  <c r="N200" i="16" s="1"/>
  <c r="P199" i="16"/>
  <c r="O199" i="16"/>
  <c r="N199" i="16" s="1"/>
  <c r="I199" i="16"/>
  <c r="P198" i="16"/>
  <c r="O198" i="16"/>
  <c r="N198" i="16" s="1"/>
  <c r="I198" i="16"/>
  <c r="P197" i="16"/>
  <c r="O197" i="16"/>
  <c r="P196" i="16"/>
  <c r="O196" i="16"/>
  <c r="N196" i="16" s="1"/>
  <c r="P195" i="16"/>
  <c r="O195" i="16"/>
  <c r="N195" i="16" s="1"/>
  <c r="P194" i="16"/>
  <c r="O194" i="16"/>
  <c r="L194" i="16" s="1"/>
  <c r="N194" i="16"/>
  <c r="P193" i="16"/>
  <c r="O193" i="16"/>
  <c r="N193" i="16"/>
  <c r="L193" i="16"/>
  <c r="I193" i="16"/>
  <c r="P192" i="16"/>
  <c r="O192" i="16"/>
  <c r="N192" i="16" s="1"/>
  <c r="P191" i="16"/>
  <c r="O191" i="16"/>
  <c r="N191" i="16" s="1"/>
  <c r="P190" i="16"/>
  <c r="O190" i="16"/>
  <c r="N190" i="16" s="1"/>
  <c r="P189" i="16"/>
  <c r="O189" i="16"/>
  <c r="P188" i="16"/>
  <c r="O188" i="16"/>
  <c r="N188" i="16" s="1"/>
  <c r="P187" i="16"/>
  <c r="O187" i="16"/>
  <c r="N187" i="16" s="1"/>
  <c r="P186" i="16"/>
  <c r="O186" i="16"/>
  <c r="N186" i="16" s="1"/>
  <c r="P185" i="16"/>
  <c r="O185" i="16"/>
  <c r="L185" i="16" s="1"/>
  <c r="P184" i="16"/>
  <c r="O184" i="16"/>
  <c r="N184" i="16" s="1"/>
  <c r="P183" i="16"/>
  <c r="O183" i="16"/>
  <c r="N183" i="16" s="1"/>
  <c r="L183" i="16"/>
  <c r="P182" i="16"/>
  <c r="O182" i="16"/>
  <c r="N182" i="16" s="1"/>
  <c r="P181" i="16"/>
  <c r="O181" i="16"/>
  <c r="P180" i="16"/>
  <c r="O180" i="16"/>
  <c r="I180" i="16"/>
  <c r="P179" i="16"/>
  <c r="O179" i="16"/>
  <c r="N179" i="16" s="1"/>
  <c r="P178" i="16"/>
  <c r="O178" i="16"/>
  <c r="L178" i="16" s="1"/>
  <c r="P177" i="16"/>
  <c r="O177" i="16"/>
  <c r="L177" i="16" s="1"/>
  <c r="N177" i="16"/>
  <c r="P176" i="16"/>
  <c r="O176" i="16"/>
  <c r="N176" i="16" s="1"/>
  <c r="P175" i="16"/>
  <c r="O175" i="16"/>
  <c r="N175" i="16" s="1"/>
  <c r="P174" i="16"/>
  <c r="O174" i="16"/>
  <c r="N174" i="16" s="1"/>
  <c r="J174" i="16"/>
  <c r="P173" i="16"/>
  <c r="O173" i="16"/>
  <c r="N173" i="16" s="1"/>
  <c r="M173" i="16"/>
  <c r="L173" i="16"/>
  <c r="K173" i="16"/>
  <c r="J173" i="16"/>
  <c r="I173" i="16"/>
  <c r="P172" i="16"/>
  <c r="O172" i="16"/>
  <c r="N172" i="16" s="1"/>
  <c r="P171" i="16"/>
  <c r="O171" i="16"/>
  <c r="N171" i="16" s="1"/>
  <c r="M171" i="16"/>
  <c r="I171" i="16"/>
  <c r="P170" i="16"/>
  <c r="O170" i="16"/>
  <c r="N170" i="16" s="1"/>
  <c r="M170" i="16"/>
  <c r="P169" i="16"/>
  <c r="O169" i="16"/>
  <c r="N169" i="16" s="1"/>
  <c r="M169" i="16"/>
  <c r="L169" i="16"/>
  <c r="K169" i="16"/>
  <c r="P168" i="16"/>
  <c r="O168" i="16"/>
  <c r="N168" i="16" s="1"/>
  <c r="P167" i="16"/>
  <c r="O167" i="16"/>
  <c r="N167" i="16" s="1"/>
  <c r="M167" i="16"/>
  <c r="K167" i="16"/>
  <c r="J167" i="16"/>
  <c r="I167" i="16"/>
  <c r="P166" i="16"/>
  <c r="O166" i="16"/>
  <c r="N166" i="16" s="1"/>
  <c r="L166" i="16"/>
  <c r="J166" i="16"/>
  <c r="I166" i="16"/>
  <c r="P165" i="16"/>
  <c r="O165" i="16"/>
  <c r="N165" i="16" s="1"/>
  <c r="L165" i="16"/>
  <c r="J165" i="16"/>
  <c r="P164" i="16"/>
  <c r="O164" i="16"/>
  <c r="N164" i="16" s="1"/>
  <c r="J164" i="16"/>
  <c r="P163" i="16"/>
  <c r="O163" i="16"/>
  <c r="N163" i="16" s="1"/>
  <c r="I163" i="16"/>
  <c r="P162" i="16"/>
  <c r="O162" i="16"/>
  <c r="N162" i="16" s="1"/>
  <c r="P161" i="16"/>
  <c r="O161" i="16"/>
  <c r="N161" i="16" s="1"/>
  <c r="P160" i="16"/>
  <c r="O160" i="16"/>
  <c r="N160" i="16" s="1"/>
  <c r="P159" i="16"/>
  <c r="O159" i="16"/>
  <c r="N159" i="16" s="1"/>
  <c r="K159" i="16"/>
  <c r="I159" i="16"/>
  <c r="P158" i="16"/>
  <c r="O158" i="16"/>
  <c r="N158" i="16" s="1"/>
  <c r="J158" i="16"/>
  <c r="P157" i="16"/>
  <c r="O157" i="16"/>
  <c r="N157" i="16" s="1"/>
  <c r="M157" i="16"/>
  <c r="L157" i="16"/>
  <c r="K157" i="16"/>
  <c r="J157" i="16"/>
  <c r="I157" i="16"/>
  <c r="P156" i="16"/>
  <c r="O156" i="16"/>
  <c r="N156" i="16" s="1"/>
  <c r="P155" i="16"/>
  <c r="O155" i="16"/>
  <c r="N155" i="16" s="1"/>
  <c r="P154" i="16"/>
  <c r="O154" i="16"/>
  <c r="N154" i="16" s="1"/>
  <c r="M154" i="16"/>
  <c r="L154" i="16"/>
  <c r="P153" i="16"/>
  <c r="O153" i="16"/>
  <c r="N153" i="16" s="1"/>
  <c r="M153" i="16"/>
  <c r="K153" i="16"/>
  <c r="P152" i="16"/>
  <c r="O152" i="16"/>
  <c r="N152" i="16" s="1"/>
  <c r="P151" i="16"/>
  <c r="O151" i="16"/>
  <c r="N151" i="16" s="1"/>
  <c r="J151" i="16"/>
  <c r="P150" i="16"/>
  <c r="O150" i="16"/>
  <c r="N150" i="16" s="1"/>
  <c r="L150" i="16"/>
  <c r="J150" i="16"/>
  <c r="I150" i="16"/>
  <c r="P149" i="16"/>
  <c r="O149" i="16"/>
  <c r="N149" i="16" s="1"/>
  <c r="J149" i="16"/>
  <c r="P148" i="16"/>
  <c r="O148" i="16"/>
  <c r="N148" i="16" s="1"/>
  <c r="J148" i="16"/>
  <c r="P147" i="16"/>
  <c r="O147" i="16"/>
  <c r="N147" i="16" s="1"/>
  <c r="I147" i="16"/>
  <c r="P146" i="16"/>
  <c r="O146" i="16"/>
  <c r="N146" i="16" s="1"/>
  <c r="L146" i="16"/>
  <c r="P145" i="16"/>
  <c r="O145" i="16"/>
  <c r="N145" i="16" s="1"/>
  <c r="L145" i="16"/>
  <c r="P144" i="16"/>
  <c r="O144" i="16"/>
  <c r="N144" i="16" s="1"/>
  <c r="P143" i="16"/>
  <c r="O143" i="16"/>
  <c r="N143" i="16" s="1"/>
  <c r="K143" i="16"/>
  <c r="I143" i="16"/>
  <c r="P142" i="16"/>
  <c r="O142" i="16"/>
  <c r="N142" i="16" s="1"/>
  <c r="P141" i="16"/>
  <c r="O141" i="16"/>
  <c r="N141" i="16" s="1"/>
  <c r="K141" i="16"/>
  <c r="I141" i="16"/>
  <c r="P140" i="16"/>
  <c r="O140" i="16"/>
  <c r="N140" i="16" s="1"/>
  <c r="P139" i="16"/>
  <c r="O139" i="16"/>
  <c r="N139" i="16" s="1"/>
  <c r="M139" i="16"/>
  <c r="P138" i="16"/>
  <c r="O138" i="16"/>
  <c r="N138" i="16" s="1"/>
  <c r="M138" i="16"/>
  <c r="L138" i="16"/>
  <c r="P137" i="16"/>
  <c r="O137" i="16"/>
  <c r="N137" i="16" s="1"/>
  <c r="M137" i="16"/>
  <c r="L137" i="16"/>
  <c r="K137" i="16"/>
  <c r="I137" i="16"/>
  <c r="P136" i="16"/>
  <c r="O136" i="16"/>
  <c r="N136" i="16" s="1"/>
  <c r="P135" i="16"/>
  <c r="O135" i="16"/>
  <c r="N135" i="16" s="1"/>
  <c r="M135" i="16"/>
  <c r="J135" i="16"/>
  <c r="P134" i="16"/>
  <c r="O134" i="16"/>
  <c r="N134" i="16" s="1"/>
  <c r="I134" i="16"/>
  <c r="P133" i="16"/>
  <c r="O133" i="16"/>
  <c r="N133" i="16" s="1"/>
  <c r="J133" i="16"/>
  <c r="P132" i="16"/>
  <c r="O132" i="16"/>
  <c r="N132" i="16" s="1"/>
  <c r="J132" i="16"/>
  <c r="P131" i="16"/>
  <c r="O131" i="16"/>
  <c r="N131" i="16" s="1"/>
  <c r="P130" i="16"/>
  <c r="O130" i="16"/>
  <c r="N130" i="16" s="1"/>
  <c r="P129" i="16"/>
  <c r="O129" i="16"/>
  <c r="N129" i="16" s="1"/>
  <c r="L129" i="16"/>
  <c r="I129" i="16"/>
  <c r="P128" i="16"/>
  <c r="O128" i="16"/>
  <c r="N128" i="16" s="1"/>
  <c r="P127" i="16"/>
  <c r="O127" i="16"/>
  <c r="N127" i="16" s="1"/>
  <c r="P126" i="16"/>
  <c r="O126" i="16"/>
  <c r="N126" i="16" s="1"/>
  <c r="P125" i="16"/>
  <c r="O125" i="16"/>
  <c r="P124" i="16"/>
  <c r="O124" i="16"/>
  <c r="N124" i="16" s="1"/>
  <c r="M124" i="16"/>
  <c r="K124" i="16"/>
  <c r="P123" i="16"/>
  <c r="O123" i="16"/>
  <c r="N123" i="16" s="1"/>
  <c r="P122" i="16"/>
  <c r="O122" i="16"/>
  <c r="N122" i="16" s="1"/>
  <c r="K122" i="16"/>
  <c r="P121" i="16"/>
  <c r="O121" i="16"/>
  <c r="N121" i="16" s="1"/>
  <c r="P120" i="16"/>
  <c r="O120" i="16"/>
  <c r="N120" i="16" s="1"/>
  <c r="M120" i="16"/>
  <c r="P119" i="16"/>
  <c r="O119" i="16"/>
  <c r="N119" i="16" s="1"/>
  <c r="P118" i="16"/>
  <c r="O118" i="16"/>
  <c r="N118" i="16" s="1"/>
  <c r="J118" i="16"/>
  <c r="P117" i="16"/>
  <c r="O117" i="16"/>
  <c r="P116" i="16"/>
  <c r="O116" i="16"/>
  <c r="N116" i="16" s="1"/>
  <c r="P115" i="16"/>
  <c r="O115" i="16"/>
  <c r="N115" i="16" s="1"/>
  <c r="P114" i="16"/>
  <c r="O114" i="16"/>
  <c r="N114" i="16" s="1"/>
  <c r="P113" i="16"/>
  <c r="O113" i="16"/>
  <c r="N113" i="16" s="1"/>
  <c r="P112" i="16"/>
  <c r="O112" i="16"/>
  <c r="N112" i="16" s="1"/>
  <c r="M112" i="16"/>
  <c r="J112" i="16"/>
  <c r="P111" i="16"/>
  <c r="O111" i="16"/>
  <c r="N111" i="16" s="1"/>
  <c r="K111" i="16"/>
  <c r="P110" i="16"/>
  <c r="O110" i="16"/>
  <c r="N110" i="16" s="1"/>
  <c r="P109" i="16"/>
  <c r="O109" i="16"/>
  <c r="M109" i="16" s="1"/>
  <c r="P108" i="16"/>
  <c r="O108" i="16"/>
  <c r="N108" i="16" s="1"/>
  <c r="L108" i="16"/>
  <c r="P107" i="16"/>
  <c r="O107" i="16"/>
  <c r="N107" i="16" s="1"/>
  <c r="K107" i="16"/>
  <c r="P106" i="16"/>
  <c r="O106" i="16"/>
  <c r="N106" i="16" s="1"/>
  <c r="P105" i="16"/>
  <c r="O105" i="16"/>
  <c r="N105" i="16" s="1"/>
  <c r="P104" i="16"/>
  <c r="O104" i="16"/>
  <c r="N104" i="16" s="1"/>
  <c r="L104" i="16"/>
  <c r="P103" i="16"/>
  <c r="O103" i="16"/>
  <c r="N103" i="16" s="1"/>
  <c r="P102" i="16"/>
  <c r="O102" i="16"/>
  <c r="P101" i="16"/>
  <c r="O101" i="16"/>
  <c r="M101" i="16"/>
  <c r="P100" i="16"/>
  <c r="O100" i="16"/>
  <c r="N100" i="16" s="1"/>
  <c r="P99" i="16"/>
  <c r="O99" i="16"/>
  <c r="N99" i="16" s="1"/>
  <c r="L99" i="16"/>
  <c r="P98" i="16"/>
  <c r="O98" i="16"/>
  <c r="N98" i="16" s="1"/>
  <c r="K98" i="16"/>
  <c r="P97" i="16"/>
  <c r="O97" i="16"/>
  <c r="N97" i="16" s="1"/>
  <c r="K97" i="16"/>
  <c r="I97" i="16"/>
  <c r="P96" i="16"/>
  <c r="O96" i="16"/>
  <c r="N96" i="16" s="1"/>
  <c r="L96" i="16"/>
  <c r="I96" i="16"/>
  <c r="P95" i="16"/>
  <c r="O95" i="16"/>
  <c r="N95" i="16" s="1"/>
  <c r="P94" i="16"/>
  <c r="O94" i="16"/>
  <c r="J94" i="16" s="1"/>
  <c r="P93" i="16"/>
  <c r="O93" i="16"/>
  <c r="I93" i="16" s="1"/>
  <c r="M93" i="16"/>
  <c r="P92" i="16"/>
  <c r="O92" i="16"/>
  <c r="N92" i="16" s="1"/>
  <c r="P91" i="16"/>
  <c r="O91" i="16"/>
  <c r="N91" i="16" s="1"/>
  <c r="P90" i="16"/>
  <c r="O90" i="16"/>
  <c r="K90" i="16" s="1"/>
  <c r="P89" i="16"/>
  <c r="O89" i="16"/>
  <c r="N89" i="16" s="1"/>
  <c r="P88" i="16"/>
  <c r="O88" i="16"/>
  <c r="N88" i="16" s="1"/>
  <c r="K88" i="16"/>
  <c r="P87" i="16"/>
  <c r="O87" i="16"/>
  <c r="N87" i="16" s="1"/>
  <c r="P86" i="16"/>
  <c r="O86" i="16"/>
  <c r="J86" i="16" s="1"/>
  <c r="P85" i="16"/>
  <c r="O85" i="16"/>
  <c r="I85" i="16" s="1"/>
  <c r="M85" i="16"/>
  <c r="P84" i="16"/>
  <c r="O84" i="16"/>
  <c r="N84" i="16" s="1"/>
  <c r="P83" i="16"/>
  <c r="O83" i="16"/>
  <c r="N83" i="16" s="1"/>
  <c r="L83" i="16"/>
  <c r="P82" i="16"/>
  <c r="O82" i="16"/>
  <c r="J82" i="16" s="1"/>
  <c r="P81" i="16"/>
  <c r="O81" i="16"/>
  <c r="N81" i="16" s="1"/>
  <c r="J81" i="16"/>
  <c r="P80" i="16"/>
  <c r="O80" i="16"/>
  <c r="N80" i="16" s="1"/>
  <c r="L80" i="16"/>
  <c r="J80" i="16"/>
  <c r="P79" i="16"/>
  <c r="O79" i="16"/>
  <c r="N79" i="16" s="1"/>
  <c r="K79" i="16"/>
  <c r="P78" i="16"/>
  <c r="O78" i="16"/>
  <c r="J78" i="16" s="1"/>
  <c r="P77" i="16"/>
  <c r="O77" i="16"/>
  <c r="M77" i="16" s="1"/>
  <c r="P76" i="16"/>
  <c r="O76" i="16"/>
  <c r="N76" i="16" s="1"/>
  <c r="P75" i="16"/>
  <c r="O75" i="16"/>
  <c r="N75" i="16" s="1"/>
  <c r="L75" i="16"/>
  <c r="P74" i="16"/>
  <c r="O74" i="16"/>
  <c r="J74" i="16" s="1"/>
  <c r="P73" i="16"/>
  <c r="O73" i="16"/>
  <c r="N73" i="16" s="1"/>
  <c r="P72" i="16"/>
  <c r="O72" i="16"/>
  <c r="N72" i="16" s="1"/>
  <c r="P71" i="16"/>
  <c r="O71" i="16"/>
  <c r="N71" i="16" s="1"/>
  <c r="P70" i="16"/>
  <c r="O70" i="16"/>
  <c r="J70" i="16" s="1"/>
  <c r="P69" i="16"/>
  <c r="O69" i="16"/>
  <c r="M69" i="16" s="1"/>
  <c r="P68" i="16"/>
  <c r="O68" i="16"/>
  <c r="N68" i="16" s="1"/>
  <c r="L68" i="16"/>
  <c r="P67" i="16"/>
  <c r="O67" i="16"/>
  <c r="N67" i="16" s="1"/>
  <c r="K67" i="16"/>
  <c r="P66" i="16"/>
  <c r="O66" i="16"/>
  <c r="J66" i="16" s="1"/>
  <c r="P65" i="16"/>
  <c r="O65" i="16"/>
  <c r="N65" i="16" s="1"/>
  <c r="L65" i="16"/>
  <c r="J65" i="16"/>
  <c r="I65" i="16"/>
  <c r="P64" i="16"/>
  <c r="O64" i="16"/>
  <c r="N64" i="16" s="1"/>
  <c r="K64" i="16"/>
  <c r="P63" i="16"/>
  <c r="O63" i="16"/>
  <c r="N63" i="16" s="1"/>
  <c r="P62" i="16"/>
  <c r="O62" i="16"/>
  <c r="P61" i="16"/>
  <c r="O61" i="16"/>
  <c r="M61" i="16" s="1"/>
  <c r="P60" i="16"/>
  <c r="O60" i="16"/>
  <c r="N60" i="16" s="1"/>
  <c r="P59" i="16"/>
  <c r="O59" i="16"/>
  <c r="N59" i="16" s="1"/>
  <c r="L59" i="16"/>
  <c r="P58" i="16"/>
  <c r="O58" i="16"/>
  <c r="K58" i="16" s="1"/>
  <c r="P57" i="16"/>
  <c r="O57" i="16"/>
  <c r="N57" i="16" s="1"/>
  <c r="M57" i="16"/>
  <c r="J57" i="16"/>
  <c r="P56" i="16"/>
  <c r="O56" i="16"/>
  <c r="N56" i="16" s="1"/>
  <c r="P55" i="16"/>
  <c r="O55" i="16"/>
  <c r="N55" i="16" s="1"/>
  <c r="P54" i="16"/>
  <c r="O54" i="16"/>
  <c r="M54" i="16" s="1"/>
  <c r="P53" i="16"/>
  <c r="O53" i="16"/>
  <c r="M53" i="16" s="1"/>
  <c r="L53" i="16"/>
  <c r="P52" i="16"/>
  <c r="O52" i="16"/>
  <c r="N52" i="16" s="1"/>
  <c r="P51" i="16"/>
  <c r="O51" i="16"/>
  <c r="N51" i="16" s="1"/>
  <c r="K51" i="16"/>
  <c r="J51" i="16"/>
  <c r="P50" i="16"/>
  <c r="O50" i="16"/>
  <c r="P49" i="16"/>
  <c r="O49" i="16"/>
  <c r="N49" i="16" s="1"/>
  <c r="P48" i="16"/>
  <c r="O48" i="16"/>
  <c r="N48" i="16" s="1"/>
  <c r="L48" i="16"/>
  <c r="J48" i="16"/>
  <c r="I48" i="16"/>
  <c r="P47" i="16"/>
  <c r="O47" i="16"/>
  <c r="K47" i="16" s="1"/>
  <c r="P46" i="16"/>
  <c r="O46" i="16"/>
  <c r="J46" i="16" s="1"/>
  <c r="I46" i="16"/>
  <c r="P45" i="16"/>
  <c r="O45" i="16"/>
  <c r="L45" i="16" s="1"/>
  <c r="P44" i="16"/>
  <c r="O44" i="16"/>
  <c r="N44" i="16" s="1"/>
  <c r="K44" i="16"/>
  <c r="P43" i="16"/>
  <c r="O43" i="16"/>
  <c r="M43" i="16" s="1"/>
  <c r="J43" i="16"/>
  <c r="P42" i="16"/>
  <c r="O42" i="16"/>
  <c r="N42" i="16" s="1"/>
  <c r="M42" i="16"/>
  <c r="P41" i="16"/>
  <c r="O41" i="16"/>
  <c r="N41" i="16" s="1"/>
  <c r="M41" i="16"/>
  <c r="K41" i="16"/>
  <c r="J41" i="16"/>
  <c r="P40" i="16"/>
  <c r="O40" i="16"/>
  <c r="N40" i="16" s="1"/>
  <c r="L40" i="16"/>
  <c r="I40" i="16"/>
  <c r="P39" i="16"/>
  <c r="O39" i="16"/>
  <c r="P38" i="16"/>
  <c r="O38" i="16"/>
  <c r="J38" i="16" s="1"/>
  <c r="P37" i="16"/>
  <c r="O37" i="16"/>
  <c r="K37" i="16" s="1"/>
  <c r="P36" i="16"/>
  <c r="O36" i="16"/>
  <c r="K36" i="16" s="1"/>
  <c r="P35" i="16"/>
  <c r="O35" i="16"/>
  <c r="P34" i="16"/>
  <c r="O34" i="16"/>
  <c r="I34" i="16" s="1"/>
  <c r="L34" i="16"/>
  <c r="K34" i="16"/>
  <c r="J34" i="16"/>
  <c r="P33" i="16"/>
  <c r="O33" i="16"/>
  <c r="K33" i="16" s="1"/>
  <c r="P32" i="16"/>
  <c r="O32" i="16"/>
  <c r="K32" i="16" s="1"/>
  <c r="L32" i="16"/>
  <c r="P31" i="16"/>
  <c r="O31" i="16"/>
  <c r="J31" i="16" s="1"/>
  <c r="P30" i="16"/>
  <c r="O30" i="16"/>
  <c r="I30" i="16" s="1"/>
  <c r="L30" i="16"/>
  <c r="J30" i="16"/>
  <c r="P29" i="16"/>
  <c r="O29" i="16"/>
  <c r="K29" i="16" s="1"/>
  <c r="P28" i="16"/>
  <c r="O28" i="16"/>
  <c r="K28" i="16" s="1"/>
  <c r="L28" i="16"/>
  <c r="P27" i="16"/>
  <c r="O27" i="16"/>
  <c r="J27" i="16" s="1"/>
  <c r="P26" i="16"/>
  <c r="O26" i="16"/>
  <c r="I26" i="16" s="1"/>
  <c r="L26" i="16"/>
  <c r="K26" i="16"/>
  <c r="J26" i="16"/>
  <c r="P25" i="16"/>
  <c r="O25" i="16"/>
  <c r="K25" i="16" s="1"/>
  <c r="L25" i="16"/>
  <c r="P24" i="16"/>
  <c r="O24" i="16"/>
  <c r="K24" i="16" s="1"/>
  <c r="L24" i="16"/>
  <c r="P23" i="16"/>
  <c r="O23" i="16"/>
  <c r="J23" i="16" s="1"/>
  <c r="P22" i="16"/>
  <c r="O22" i="16"/>
  <c r="I22" i="16" s="1"/>
  <c r="P21" i="16"/>
  <c r="O21" i="16"/>
  <c r="K21" i="16" s="1"/>
  <c r="P20" i="16"/>
  <c r="O20" i="16"/>
  <c r="K20" i="16" s="1"/>
  <c r="L20" i="16"/>
  <c r="P19" i="16"/>
  <c r="O19" i="16"/>
  <c r="J19" i="16" s="1"/>
  <c r="P18" i="16"/>
  <c r="O18" i="16"/>
  <c r="I18" i="16" s="1"/>
  <c r="L18" i="16"/>
  <c r="K18" i="16"/>
  <c r="J18" i="16"/>
  <c r="P17" i="16"/>
  <c r="O17" i="16"/>
  <c r="K17" i="16" s="1"/>
  <c r="P16" i="16"/>
  <c r="O16" i="16"/>
  <c r="K16" i="16" s="1"/>
  <c r="L16" i="16"/>
  <c r="P15" i="16"/>
  <c r="O15" i="16"/>
  <c r="J15" i="16" s="1"/>
  <c r="P14" i="16"/>
  <c r="O14" i="16"/>
  <c r="L14" i="16"/>
  <c r="K14" i="16"/>
  <c r="J14" i="16"/>
  <c r="I14" i="16"/>
  <c r="P13" i="16"/>
  <c r="O13" i="16"/>
  <c r="K13" i="16" s="1"/>
  <c r="P12" i="16"/>
  <c r="O12" i="16"/>
  <c r="K12" i="16" s="1"/>
  <c r="P11" i="16"/>
  <c r="O11" i="16"/>
  <c r="J11" i="16" s="1"/>
  <c r="L13" i="16" l="1"/>
  <c r="I38" i="16"/>
  <c r="M46" i="16"/>
  <c r="L51" i="16"/>
  <c r="I57" i="16"/>
  <c r="K75" i="16"/>
  <c r="K83" i="16"/>
  <c r="J97" i="16"/>
  <c r="K106" i="16"/>
  <c r="L116" i="16"/>
  <c r="I135" i="16"/>
  <c r="I142" i="16"/>
  <c r="M145" i="16"/>
  <c r="K149" i="16"/>
  <c r="J156" i="16"/>
  <c r="J159" i="16"/>
  <c r="I196" i="16"/>
  <c r="N201" i="16"/>
  <c r="I207" i="16"/>
  <c r="L218" i="16"/>
  <c r="I250" i="16"/>
  <c r="I255" i="16"/>
  <c r="I259" i="16"/>
  <c r="J142" i="16"/>
  <c r="L149" i="16"/>
  <c r="K38" i="16"/>
  <c r="L33" i="16"/>
  <c r="L38" i="16"/>
  <c r="J42" i="16"/>
  <c r="K57" i="16"/>
  <c r="K66" i="16"/>
  <c r="I80" i="16"/>
  <c r="L88" i="16"/>
  <c r="M97" i="16"/>
  <c r="I112" i="16"/>
  <c r="K135" i="16"/>
  <c r="I139" i="16"/>
  <c r="L142" i="16"/>
  <c r="M149" i="16"/>
  <c r="I153" i="16"/>
  <c r="M159" i="16"/>
  <c r="M163" i="16"/>
  <c r="L170" i="16"/>
  <c r="N178" i="16"/>
  <c r="I230" i="16"/>
  <c r="I235" i="16"/>
  <c r="I225" i="16"/>
  <c r="I241" i="16"/>
  <c r="I246" i="16"/>
  <c r="L29" i="16"/>
  <c r="K63" i="16"/>
  <c r="K76" i="16"/>
  <c r="K80" i="16"/>
  <c r="K84" i="16"/>
  <c r="K112" i="16"/>
  <c r="K129" i="16"/>
  <c r="I133" i="16"/>
  <c r="M146" i="16"/>
  <c r="L153" i="16"/>
  <c r="I174" i="16"/>
  <c r="I214" i="16"/>
  <c r="N225" i="16"/>
  <c r="L241" i="16"/>
  <c r="L246" i="16"/>
  <c r="K72" i="16"/>
  <c r="L76" i="16"/>
  <c r="L84" i="16"/>
  <c r="I89" i="16"/>
  <c r="I251" i="16"/>
  <c r="L72" i="16"/>
  <c r="M76" i="16"/>
  <c r="M84" i="16"/>
  <c r="M89" i="16"/>
  <c r="K95" i="16"/>
  <c r="K103" i="16"/>
  <c r="K108" i="16"/>
  <c r="M129" i="16"/>
  <c r="K133" i="16"/>
  <c r="J140" i="16"/>
  <c r="J143" i="16"/>
  <c r="L174" i="16"/>
  <c r="L198" i="16"/>
  <c r="I203" i="16"/>
  <c r="N209" i="16"/>
  <c r="L231" i="16"/>
  <c r="I257" i="16"/>
  <c r="L133" i="16"/>
  <c r="I161" i="16"/>
  <c r="I215" i="16"/>
  <c r="L226" i="16"/>
  <c r="I64" i="16"/>
  <c r="L12" i="16"/>
  <c r="L21" i="16"/>
  <c r="K30" i="16"/>
  <c r="K40" i="16"/>
  <c r="J59" i="16"/>
  <c r="J64" i="16"/>
  <c r="K68" i="16"/>
  <c r="I81" i="16"/>
  <c r="K99" i="16"/>
  <c r="M108" i="16"/>
  <c r="M133" i="16"/>
  <c r="M143" i="16"/>
  <c r="M147" i="16"/>
  <c r="K161" i="16"/>
  <c r="I165" i="16"/>
  <c r="I187" i="16"/>
  <c r="L215" i="16"/>
  <c r="N226" i="16"/>
  <c r="I73" i="16"/>
  <c r="I77" i="16"/>
  <c r="L130" i="16"/>
  <c r="L161" i="16"/>
  <c r="I175" i="16"/>
  <c r="L210" i="16"/>
  <c r="L17" i="16"/>
  <c r="M44" i="16"/>
  <c r="L64" i="16"/>
  <c r="M68" i="16"/>
  <c r="M73" i="16"/>
  <c r="L81" i="16"/>
  <c r="J96" i="16"/>
  <c r="I120" i="16"/>
  <c r="M130" i="16"/>
  <c r="J141" i="16"/>
  <c r="I151" i="16"/>
  <c r="I158" i="16"/>
  <c r="M161" i="16"/>
  <c r="K165" i="16"/>
  <c r="J172" i="16"/>
  <c r="L175" i="16"/>
  <c r="L199" i="16"/>
  <c r="N210" i="16"/>
  <c r="I222" i="16"/>
  <c r="L238" i="16"/>
  <c r="I258" i="16"/>
  <c r="K22" i="16"/>
  <c r="I41" i="16"/>
  <c r="I56" i="16"/>
  <c r="L60" i="16"/>
  <c r="M96" i="16"/>
  <c r="K100" i="16"/>
  <c r="I105" i="16"/>
  <c r="J115" i="16"/>
  <c r="J134" i="16"/>
  <c r="L141" i="16"/>
  <c r="K151" i="16"/>
  <c r="I155" i="16"/>
  <c r="L158" i="16"/>
  <c r="M165" i="16"/>
  <c r="I169" i="16"/>
  <c r="L182" i="16"/>
  <c r="I243" i="16"/>
  <c r="I254" i="16"/>
  <c r="L258" i="16"/>
  <c r="J22" i="16"/>
  <c r="L22" i="16"/>
  <c r="K56" i="16"/>
  <c r="M60" i="16"/>
  <c r="I69" i="16"/>
  <c r="K74" i="16"/>
  <c r="K82" i="16"/>
  <c r="K92" i="16"/>
  <c r="L100" i="16"/>
  <c r="M105" i="16"/>
  <c r="L115" i="16"/>
  <c r="I131" i="16"/>
  <c r="L134" i="16"/>
  <c r="M141" i="16"/>
  <c r="I145" i="16"/>
  <c r="M151" i="16"/>
  <c r="M155" i="16"/>
  <c r="L162" i="16"/>
  <c r="I206" i="16"/>
  <c r="I211" i="16"/>
  <c r="N217" i="16"/>
  <c r="I239" i="16"/>
  <c r="N249" i="16"/>
  <c r="L254" i="16"/>
  <c r="M92" i="16"/>
  <c r="M100" i="16"/>
  <c r="J121" i="16"/>
  <c r="K127" i="16"/>
  <c r="M131" i="16"/>
  <c r="K145" i="16"/>
  <c r="I149" i="16"/>
  <c r="M162" i="16"/>
  <c r="I223" i="16"/>
  <c r="L239" i="16"/>
  <c r="J49" i="16"/>
  <c r="K49" i="16"/>
  <c r="L49" i="16"/>
  <c r="L36" i="16"/>
  <c r="J40" i="16"/>
  <c r="L41" i="16"/>
  <c r="L44" i="16"/>
  <c r="K48" i="16"/>
  <c r="M49" i="16"/>
  <c r="J56" i="16"/>
  <c r="L57" i="16"/>
  <c r="K59" i="16"/>
  <c r="K65" i="16"/>
  <c r="J67" i="16"/>
  <c r="K71" i="16"/>
  <c r="K81" i="16"/>
  <c r="J83" i="16"/>
  <c r="K87" i="16"/>
  <c r="L92" i="16"/>
  <c r="K96" i="16"/>
  <c r="L97" i="16"/>
  <c r="J99" i="16"/>
  <c r="J106" i="16"/>
  <c r="L112" i="16"/>
  <c r="M113" i="16"/>
  <c r="K115" i="16"/>
  <c r="I121" i="16"/>
  <c r="L124" i="16"/>
  <c r="M128" i="16"/>
  <c r="I132" i="16"/>
  <c r="K134" i="16"/>
  <c r="L135" i="16"/>
  <c r="M136" i="16"/>
  <c r="I140" i="16"/>
  <c r="K142" i="16"/>
  <c r="L143" i="16"/>
  <c r="M144" i="16"/>
  <c r="I148" i="16"/>
  <c r="K150" i="16"/>
  <c r="L151" i="16"/>
  <c r="M152" i="16"/>
  <c r="I156" i="16"/>
  <c r="K158" i="16"/>
  <c r="L159" i="16"/>
  <c r="M160" i="16"/>
  <c r="I164" i="16"/>
  <c r="K166" i="16"/>
  <c r="L167" i="16"/>
  <c r="M168" i="16"/>
  <c r="I172" i="16"/>
  <c r="K174" i="16"/>
  <c r="I183" i="16"/>
  <c r="N185" i="16"/>
  <c r="L190" i="16"/>
  <c r="I204" i="16"/>
  <c r="I218" i="16"/>
  <c r="I220" i="16"/>
  <c r="I236" i="16"/>
  <c r="I252" i="16"/>
  <c r="K43" i="16"/>
  <c r="K52" i="16"/>
  <c r="L56" i="16"/>
  <c r="M65" i="16"/>
  <c r="L67" i="16"/>
  <c r="J73" i="16"/>
  <c r="M81" i="16"/>
  <c r="J89" i="16"/>
  <c r="J91" i="16"/>
  <c r="I104" i="16"/>
  <c r="J105" i="16"/>
  <c r="J120" i="16"/>
  <c r="K121" i="16"/>
  <c r="J123" i="16"/>
  <c r="I130" i="16"/>
  <c r="J131" i="16"/>
  <c r="K132" i="16"/>
  <c r="M134" i="16"/>
  <c r="I138" i="16"/>
  <c r="J139" i="16"/>
  <c r="K140" i="16"/>
  <c r="M142" i="16"/>
  <c r="I146" i="16"/>
  <c r="J147" i="16"/>
  <c r="K148" i="16"/>
  <c r="M150" i="16"/>
  <c r="I154" i="16"/>
  <c r="J155" i="16"/>
  <c r="K156" i="16"/>
  <c r="M158" i="16"/>
  <c r="I162" i="16"/>
  <c r="J163" i="16"/>
  <c r="K164" i="16"/>
  <c r="M166" i="16"/>
  <c r="I170" i="16"/>
  <c r="J171" i="16"/>
  <c r="K172" i="16"/>
  <c r="M174" i="16"/>
  <c r="I188" i="16"/>
  <c r="I195" i="16"/>
  <c r="L207" i="16"/>
  <c r="L214" i="16"/>
  <c r="L223" i="16"/>
  <c r="L230" i="16"/>
  <c r="L43" i="16"/>
  <c r="L52" i="16"/>
  <c r="I72" i="16"/>
  <c r="K73" i="16"/>
  <c r="I88" i="16"/>
  <c r="K89" i="16"/>
  <c r="K91" i="16"/>
  <c r="J104" i="16"/>
  <c r="K105" i="16"/>
  <c r="J114" i="16"/>
  <c r="K120" i="16"/>
  <c r="L121" i="16"/>
  <c r="K123" i="16"/>
  <c r="J130" i="16"/>
  <c r="K131" i="16"/>
  <c r="L132" i="16"/>
  <c r="J138" i="16"/>
  <c r="K139" i="16"/>
  <c r="L140" i="16"/>
  <c r="J146" i="16"/>
  <c r="K147" i="16"/>
  <c r="L148" i="16"/>
  <c r="J154" i="16"/>
  <c r="K155" i="16"/>
  <c r="L156" i="16"/>
  <c r="J162" i="16"/>
  <c r="K163" i="16"/>
  <c r="L164" i="16"/>
  <c r="J170" i="16"/>
  <c r="K171" i="16"/>
  <c r="L172" i="16"/>
  <c r="I177" i="16"/>
  <c r="L186" i="16"/>
  <c r="I191" i="16"/>
  <c r="I217" i="16"/>
  <c r="I233" i="16"/>
  <c r="I249" i="16"/>
  <c r="I37" i="16"/>
  <c r="I13" i="16"/>
  <c r="I17" i="16"/>
  <c r="I21" i="16"/>
  <c r="I25" i="16"/>
  <c r="I29" i="16"/>
  <c r="I33" i="16"/>
  <c r="L37" i="16"/>
  <c r="I42" i="16"/>
  <c r="M45" i="16"/>
  <c r="I49" i="16"/>
  <c r="M52" i="16"/>
  <c r="K55" i="16"/>
  <c r="J58" i="16"/>
  <c r="K60" i="16"/>
  <c r="J72" i="16"/>
  <c r="L73" i="16"/>
  <c r="J75" i="16"/>
  <c r="J88" i="16"/>
  <c r="L89" i="16"/>
  <c r="L91" i="16"/>
  <c r="J98" i="16"/>
  <c r="K104" i="16"/>
  <c r="L105" i="16"/>
  <c r="J107" i="16"/>
  <c r="I113" i="16"/>
  <c r="K114" i="16"/>
  <c r="K116" i="16"/>
  <c r="L120" i="16"/>
  <c r="M121" i="16"/>
  <c r="L123" i="16"/>
  <c r="I128" i="16"/>
  <c r="J129" i="16"/>
  <c r="K130" i="16"/>
  <c r="L131" i="16"/>
  <c r="M132" i="16"/>
  <c r="I136" i="16"/>
  <c r="J137" i="16"/>
  <c r="K138" i="16"/>
  <c r="L139" i="16"/>
  <c r="M140" i="16"/>
  <c r="I144" i="16"/>
  <c r="J145" i="16"/>
  <c r="K146" i="16"/>
  <c r="L147" i="16"/>
  <c r="M148" i="16"/>
  <c r="I152" i="16"/>
  <c r="J153" i="16"/>
  <c r="K154" i="16"/>
  <c r="L155" i="16"/>
  <c r="M156" i="16"/>
  <c r="I160" i="16"/>
  <c r="J161" i="16"/>
  <c r="K162" i="16"/>
  <c r="L163" i="16"/>
  <c r="M164" i="16"/>
  <c r="I168" i="16"/>
  <c r="J169" i="16"/>
  <c r="K170" i="16"/>
  <c r="L171" i="16"/>
  <c r="M172" i="16"/>
  <c r="I179" i="16"/>
  <c r="I182" i="16"/>
  <c r="L191" i="16"/>
  <c r="I212" i="16"/>
  <c r="I228" i="16"/>
  <c r="I244" i="16"/>
  <c r="J113" i="16"/>
  <c r="J128" i="16"/>
  <c r="J136" i="16"/>
  <c r="J144" i="16"/>
  <c r="J152" i="16"/>
  <c r="J160" i="16"/>
  <c r="J168" i="16"/>
  <c r="M104" i="16"/>
  <c r="L107" i="16"/>
  <c r="K113" i="16"/>
  <c r="M116" i="16"/>
  <c r="K119" i="16"/>
  <c r="J126" i="16"/>
  <c r="K128" i="16"/>
  <c r="K136" i="16"/>
  <c r="K144" i="16"/>
  <c r="K152" i="16"/>
  <c r="K160" i="16"/>
  <c r="K168" i="16"/>
  <c r="I185" i="16"/>
  <c r="L206" i="16"/>
  <c r="L113" i="16"/>
  <c r="L128" i="16"/>
  <c r="L136" i="16"/>
  <c r="L144" i="16"/>
  <c r="L152" i="16"/>
  <c r="L160" i="16"/>
  <c r="L168" i="16"/>
  <c r="I190" i="16"/>
  <c r="N39" i="16"/>
  <c r="M39" i="16"/>
  <c r="N102" i="16"/>
  <c r="M102" i="16"/>
  <c r="L102" i="16"/>
  <c r="K102" i="16"/>
  <c r="J102" i="16"/>
  <c r="I102" i="16"/>
  <c r="J25" i="16"/>
  <c r="J29" i="16"/>
  <c r="J33" i="16"/>
  <c r="J37" i="16"/>
  <c r="K42" i="16"/>
  <c r="I45" i="16"/>
  <c r="N46" i="16"/>
  <c r="L46" i="16"/>
  <c r="K46" i="16"/>
  <c r="J54" i="16"/>
  <c r="N74" i="16"/>
  <c r="I74" i="16"/>
  <c r="M74" i="16"/>
  <c r="L74" i="16"/>
  <c r="J90" i="16"/>
  <c r="N93" i="16"/>
  <c r="L93" i="16"/>
  <c r="K93" i="16"/>
  <c r="J93" i="16"/>
  <c r="N11" i="16"/>
  <c r="M11" i="16"/>
  <c r="N15" i="16"/>
  <c r="M15" i="16"/>
  <c r="N125" i="16"/>
  <c r="M125" i="16"/>
  <c r="L125" i="16"/>
  <c r="K125" i="16"/>
  <c r="J125" i="16"/>
  <c r="I125" i="16"/>
  <c r="J13" i="16"/>
  <c r="J17" i="16"/>
  <c r="J21" i="16"/>
  <c r="I12" i="16"/>
  <c r="N14" i="16"/>
  <c r="M14" i="16"/>
  <c r="I16" i="16"/>
  <c r="N18" i="16"/>
  <c r="M18" i="16"/>
  <c r="I20" i="16"/>
  <c r="N22" i="16"/>
  <c r="M22" i="16"/>
  <c r="I24" i="16"/>
  <c r="N26" i="16"/>
  <c r="M26" i="16"/>
  <c r="I28" i="16"/>
  <c r="N30" i="16"/>
  <c r="M30" i="16"/>
  <c r="I32" i="16"/>
  <c r="N34" i="16"/>
  <c r="M34" i="16"/>
  <c r="I36" i="16"/>
  <c r="N38" i="16"/>
  <c r="M38" i="16"/>
  <c r="L42" i="16"/>
  <c r="N43" i="16"/>
  <c r="I43" i="16"/>
  <c r="N69" i="16"/>
  <c r="L69" i="16"/>
  <c r="K69" i="16"/>
  <c r="J69" i="16"/>
  <c r="N78" i="16"/>
  <c r="M78" i="16"/>
  <c r="L78" i="16"/>
  <c r="K78" i="16"/>
  <c r="I78" i="16"/>
  <c r="N109" i="16"/>
  <c r="L109" i="16"/>
  <c r="K109" i="16"/>
  <c r="J109" i="16"/>
  <c r="I109" i="16"/>
  <c r="L11" i="16"/>
  <c r="N23" i="16"/>
  <c r="M23" i="16"/>
  <c r="N50" i="16"/>
  <c r="L50" i="16"/>
  <c r="N62" i="16"/>
  <c r="M62" i="16"/>
  <c r="L62" i="16"/>
  <c r="K62" i="16"/>
  <c r="I62" i="16"/>
  <c r="J12" i="16"/>
  <c r="J16" i="16"/>
  <c r="J24" i="16"/>
  <c r="J28" i="16"/>
  <c r="J32" i="16"/>
  <c r="J47" i="16"/>
  <c r="N90" i="16"/>
  <c r="I90" i="16"/>
  <c r="M90" i="16"/>
  <c r="L90" i="16"/>
  <c r="N19" i="16"/>
  <c r="M19" i="16"/>
  <c r="N27" i="16"/>
  <c r="M27" i="16"/>
  <c r="N31" i="16"/>
  <c r="M31" i="16"/>
  <c r="N35" i="16"/>
  <c r="M35" i="16"/>
  <c r="J20" i="16"/>
  <c r="J36" i="16"/>
  <c r="N54" i="16"/>
  <c r="L54" i="16"/>
  <c r="K54" i="16"/>
  <c r="I54" i="16"/>
  <c r="I61" i="16"/>
  <c r="I11" i="16"/>
  <c r="N13" i="16"/>
  <c r="M13" i="16"/>
  <c r="I15" i="16"/>
  <c r="N17" i="16"/>
  <c r="M17" i="16"/>
  <c r="I19" i="16"/>
  <c r="N21" i="16"/>
  <c r="M21" i="16"/>
  <c r="I23" i="16"/>
  <c r="N25" i="16"/>
  <c r="M25" i="16"/>
  <c r="I27" i="16"/>
  <c r="N29" i="16"/>
  <c r="M29" i="16"/>
  <c r="I31" i="16"/>
  <c r="N33" i="16"/>
  <c r="M33" i="16"/>
  <c r="I35" i="16"/>
  <c r="N37" i="16"/>
  <c r="M37" i="16"/>
  <c r="I39" i="16"/>
  <c r="N45" i="16"/>
  <c r="K45" i="16"/>
  <c r="J45" i="16"/>
  <c r="I50" i="16"/>
  <c r="I53" i="16"/>
  <c r="N66" i="16"/>
  <c r="I66" i="16"/>
  <c r="M66" i="16"/>
  <c r="L66" i="16"/>
  <c r="N85" i="16"/>
  <c r="L85" i="16"/>
  <c r="K85" i="16"/>
  <c r="J85" i="16"/>
  <c r="N94" i="16"/>
  <c r="M94" i="16"/>
  <c r="L94" i="16"/>
  <c r="K94" i="16"/>
  <c r="I94" i="16"/>
  <c r="J35" i="16"/>
  <c r="J39" i="16"/>
  <c r="N47" i="16"/>
  <c r="M47" i="16"/>
  <c r="L47" i="16"/>
  <c r="I47" i="16"/>
  <c r="J50" i="16"/>
  <c r="N61" i="16"/>
  <c r="L61" i="16"/>
  <c r="K61" i="16"/>
  <c r="J61" i="16"/>
  <c r="N70" i="16"/>
  <c r="M70" i="16"/>
  <c r="L70" i="16"/>
  <c r="K70" i="16"/>
  <c r="I70" i="16"/>
  <c r="N117" i="16"/>
  <c r="M117" i="16"/>
  <c r="L117" i="16"/>
  <c r="K117" i="16"/>
  <c r="J117" i="16"/>
  <c r="I117" i="16"/>
  <c r="K11" i="16"/>
  <c r="N12" i="16"/>
  <c r="M12" i="16"/>
  <c r="K15" i="16"/>
  <c r="N16" i="16"/>
  <c r="M16" i="16"/>
  <c r="K19" i="16"/>
  <c r="N20" i="16"/>
  <c r="M20" i="16"/>
  <c r="K23" i="16"/>
  <c r="N24" i="16"/>
  <c r="M24" i="16"/>
  <c r="K27" i="16"/>
  <c r="N28" i="16"/>
  <c r="M28" i="16"/>
  <c r="K31" i="16"/>
  <c r="N32" i="16"/>
  <c r="M32" i="16"/>
  <c r="K35" i="16"/>
  <c r="N36" i="16"/>
  <c r="M36" i="16"/>
  <c r="K39" i="16"/>
  <c r="K50" i="16"/>
  <c r="N82" i="16"/>
  <c r="I82" i="16"/>
  <c r="M82" i="16"/>
  <c r="L82" i="16"/>
  <c r="N101" i="16"/>
  <c r="L101" i="16"/>
  <c r="K101" i="16"/>
  <c r="I101" i="16"/>
  <c r="J101" i="16"/>
  <c r="L15" i="16"/>
  <c r="L19" i="16"/>
  <c r="L23" i="16"/>
  <c r="L27" i="16"/>
  <c r="L31" i="16"/>
  <c r="L35" i="16"/>
  <c r="L39" i="16"/>
  <c r="M50" i="16"/>
  <c r="N53" i="16"/>
  <c r="K53" i="16"/>
  <c r="J53" i="16"/>
  <c r="N58" i="16"/>
  <c r="I58" i="16"/>
  <c r="M58" i="16"/>
  <c r="L58" i="16"/>
  <c r="J62" i="16"/>
  <c r="N77" i="16"/>
  <c r="L77" i="16"/>
  <c r="K77" i="16"/>
  <c r="J77" i="16"/>
  <c r="N86" i="16"/>
  <c r="M86" i="16"/>
  <c r="L86" i="16"/>
  <c r="K86" i="16"/>
  <c r="I86" i="16"/>
  <c r="M51" i="16"/>
  <c r="I55" i="16"/>
  <c r="M59" i="16"/>
  <c r="I63" i="16"/>
  <c r="M67" i="16"/>
  <c r="I71" i="16"/>
  <c r="M75" i="16"/>
  <c r="I79" i="16"/>
  <c r="M83" i="16"/>
  <c r="I87" i="16"/>
  <c r="M91" i="16"/>
  <c r="I95" i="16"/>
  <c r="L98" i="16"/>
  <c r="M99" i="16"/>
  <c r="I103" i="16"/>
  <c r="L106" i="16"/>
  <c r="M107" i="16"/>
  <c r="I111" i="16"/>
  <c r="L114" i="16"/>
  <c r="M115" i="16"/>
  <c r="I119" i="16"/>
  <c r="L122" i="16"/>
  <c r="M123" i="16"/>
  <c r="I127" i="16"/>
  <c r="M189" i="16"/>
  <c r="K189" i="16"/>
  <c r="J189" i="16"/>
  <c r="N189" i="16"/>
  <c r="L189" i="16"/>
  <c r="I189" i="16"/>
  <c r="J55" i="16"/>
  <c r="J63" i="16"/>
  <c r="J71" i="16"/>
  <c r="J79" i="16"/>
  <c r="J87" i="16"/>
  <c r="J95" i="16"/>
  <c r="M98" i="16"/>
  <c r="J103" i="16"/>
  <c r="M106" i="16"/>
  <c r="I110" i="16"/>
  <c r="J111" i="16"/>
  <c r="M114" i="16"/>
  <c r="I118" i="16"/>
  <c r="J119" i="16"/>
  <c r="M122" i="16"/>
  <c r="I126" i="16"/>
  <c r="J127" i="16"/>
  <c r="M213" i="16"/>
  <c r="K213" i="16"/>
  <c r="J213" i="16"/>
  <c r="N213" i="16"/>
  <c r="L213" i="16"/>
  <c r="I213" i="16"/>
  <c r="M229" i="16"/>
  <c r="K229" i="16"/>
  <c r="J229" i="16"/>
  <c r="N229" i="16"/>
  <c r="L229" i="16"/>
  <c r="I229" i="16"/>
  <c r="M245" i="16"/>
  <c r="K245" i="16"/>
  <c r="J245" i="16"/>
  <c r="N245" i="16"/>
  <c r="L245" i="16"/>
  <c r="I245" i="16"/>
  <c r="J110" i="16"/>
  <c r="M40" i="16"/>
  <c r="I44" i="16"/>
  <c r="M48" i="16"/>
  <c r="I52" i="16"/>
  <c r="L55" i="16"/>
  <c r="M56" i="16"/>
  <c r="I60" i="16"/>
  <c r="L63" i="16"/>
  <c r="M64" i="16"/>
  <c r="I68" i="16"/>
  <c r="L71" i="16"/>
  <c r="M72" i="16"/>
  <c r="I76" i="16"/>
  <c r="L79" i="16"/>
  <c r="M80" i="16"/>
  <c r="I84" i="16"/>
  <c r="L87" i="16"/>
  <c r="M88" i="16"/>
  <c r="I92" i="16"/>
  <c r="L95" i="16"/>
  <c r="I100" i="16"/>
  <c r="L103" i="16"/>
  <c r="I108" i="16"/>
  <c r="K110" i="16"/>
  <c r="L111" i="16"/>
  <c r="I116" i="16"/>
  <c r="K118" i="16"/>
  <c r="L119" i="16"/>
  <c r="I124" i="16"/>
  <c r="K126" i="16"/>
  <c r="L127" i="16"/>
  <c r="M180" i="16"/>
  <c r="K180" i="16"/>
  <c r="J180" i="16"/>
  <c r="N180" i="16"/>
  <c r="L180" i="16"/>
  <c r="M197" i="16"/>
  <c r="K197" i="16"/>
  <c r="J197" i="16"/>
  <c r="N197" i="16"/>
  <c r="L197" i="16"/>
  <c r="I197" i="16"/>
  <c r="J44" i="16"/>
  <c r="I51" i="16"/>
  <c r="J52" i="16"/>
  <c r="M55" i="16"/>
  <c r="I59" i="16"/>
  <c r="J60" i="16"/>
  <c r="M63" i="16"/>
  <c r="I67" i="16"/>
  <c r="J68" i="16"/>
  <c r="M71" i="16"/>
  <c r="I75" i="16"/>
  <c r="J76" i="16"/>
  <c r="M79" i="16"/>
  <c r="I83" i="16"/>
  <c r="J84" i="16"/>
  <c r="M87" i="16"/>
  <c r="I91" i="16"/>
  <c r="J92" i="16"/>
  <c r="M95" i="16"/>
  <c r="I99" i="16"/>
  <c r="J100" i="16"/>
  <c r="M103" i="16"/>
  <c r="I107" i="16"/>
  <c r="J108" i="16"/>
  <c r="L110" i="16"/>
  <c r="M111" i="16"/>
  <c r="I115" i="16"/>
  <c r="J116" i="16"/>
  <c r="L118" i="16"/>
  <c r="M119" i="16"/>
  <c r="I123" i="16"/>
  <c r="J124" i="16"/>
  <c r="L126" i="16"/>
  <c r="M127" i="16"/>
  <c r="I98" i="16"/>
  <c r="I106" i="16"/>
  <c r="M110" i="16"/>
  <c r="I114" i="16"/>
  <c r="M118" i="16"/>
  <c r="I122" i="16"/>
  <c r="M126" i="16"/>
  <c r="M181" i="16"/>
  <c r="K181" i="16"/>
  <c r="J181" i="16"/>
  <c r="N181" i="16"/>
  <c r="L181" i="16"/>
  <c r="I181" i="16"/>
  <c r="J122" i="16"/>
  <c r="M205" i="16"/>
  <c r="K205" i="16"/>
  <c r="J205" i="16"/>
  <c r="N205" i="16"/>
  <c r="L205" i="16"/>
  <c r="I205" i="16"/>
  <c r="M221" i="16"/>
  <c r="K221" i="16"/>
  <c r="J221" i="16"/>
  <c r="N221" i="16"/>
  <c r="L221" i="16"/>
  <c r="I221" i="16"/>
  <c r="M237" i="16"/>
  <c r="K237" i="16"/>
  <c r="J237" i="16"/>
  <c r="N237" i="16"/>
  <c r="L237" i="16"/>
  <c r="I237" i="16"/>
  <c r="M253" i="16"/>
  <c r="K253" i="16"/>
  <c r="J253" i="16"/>
  <c r="N253" i="16"/>
  <c r="L253" i="16"/>
  <c r="I253" i="16"/>
  <c r="M178" i="16"/>
  <c r="K178" i="16"/>
  <c r="J178" i="16"/>
  <c r="M186" i="16"/>
  <c r="K186" i="16"/>
  <c r="J186" i="16"/>
  <c r="L188" i="16"/>
  <c r="M194" i="16"/>
  <c r="K194" i="16"/>
  <c r="J194" i="16"/>
  <c r="L196" i="16"/>
  <c r="M202" i="16"/>
  <c r="K202" i="16"/>
  <c r="J202" i="16"/>
  <c r="L204" i="16"/>
  <c r="M210" i="16"/>
  <c r="K210" i="16"/>
  <c r="J210" i="16"/>
  <c r="L212" i="16"/>
  <c r="M218" i="16"/>
  <c r="K218" i="16"/>
  <c r="J218" i="16"/>
  <c r="L220" i="16"/>
  <c r="M226" i="16"/>
  <c r="K226" i="16"/>
  <c r="J226" i="16"/>
  <c r="L228" i="16"/>
  <c r="M234" i="16"/>
  <c r="K234" i="16"/>
  <c r="J234" i="16"/>
  <c r="L236" i="16"/>
  <c r="M242" i="16"/>
  <c r="K242" i="16"/>
  <c r="J242" i="16"/>
  <c r="L244" i="16"/>
  <c r="M250" i="16"/>
  <c r="K250" i="16"/>
  <c r="J250" i="16"/>
  <c r="L252" i="16"/>
  <c r="M258" i="16"/>
  <c r="K258" i="16"/>
  <c r="J258" i="16"/>
  <c r="M175" i="16"/>
  <c r="K175" i="16"/>
  <c r="J175" i="16"/>
  <c r="M183" i="16"/>
  <c r="K183" i="16"/>
  <c r="J183" i="16"/>
  <c r="M191" i="16"/>
  <c r="K191" i="16"/>
  <c r="J191" i="16"/>
  <c r="M199" i="16"/>
  <c r="K199" i="16"/>
  <c r="J199" i="16"/>
  <c r="M207" i="16"/>
  <c r="K207" i="16"/>
  <c r="J207" i="16"/>
  <c r="M215" i="16"/>
  <c r="K215" i="16"/>
  <c r="J215" i="16"/>
  <c r="M223" i="16"/>
  <c r="K223" i="16"/>
  <c r="J223" i="16"/>
  <c r="M231" i="16"/>
  <c r="K231" i="16"/>
  <c r="J231" i="16"/>
  <c r="M239" i="16"/>
  <c r="K239" i="16"/>
  <c r="J239" i="16"/>
  <c r="M247" i="16"/>
  <c r="K247" i="16"/>
  <c r="J247" i="16"/>
  <c r="M255" i="16"/>
  <c r="K255" i="16"/>
  <c r="J255" i="16"/>
  <c r="M188" i="16"/>
  <c r="K188" i="16"/>
  <c r="J188" i="16"/>
  <c r="M196" i="16"/>
  <c r="K196" i="16"/>
  <c r="J196" i="16"/>
  <c r="M204" i="16"/>
  <c r="K204" i="16"/>
  <c r="J204" i="16"/>
  <c r="M212" i="16"/>
  <c r="K212" i="16"/>
  <c r="J212" i="16"/>
  <c r="M220" i="16"/>
  <c r="K220" i="16"/>
  <c r="J220" i="16"/>
  <c r="M228" i="16"/>
  <c r="K228" i="16"/>
  <c r="J228" i="16"/>
  <c r="M236" i="16"/>
  <c r="K236" i="16"/>
  <c r="J236" i="16"/>
  <c r="M244" i="16"/>
  <c r="K244" i="16"/>
  <c r="J244" i="16"/>
  <c r="M252" i="16"/>
  <c r="K252" i="16"/>
  <c r="J252" i="16"/>
  <c r="I176" i="16"/>
  <c r="M177" i="16"/>
  <c r="K177" i="16"/>
  <c r="J177" i="16"/>
  <c r="L179" i="16"/>
  <c r="I184" i="16"/>
  <c r="M185" i="16"/>
  <c r="K185" i="16"/>
  <c r="J185" i="16"/>
  <c r="L187" i="16"/>
  <c r="I192" i="16"/>
  <c r="M193" i="16"/>
  <c r="K193" i="16"/>
  <c r="J193" i="16"/>
  <c r="L195" i="16"/>
  <c r="I200" i="16"/>
  <c r="M201" i="16"/>
  <c r="K201" i="16"/>
  <c r="J201" i="16"/>
  <c r="L203" i="16"/>
  <c r="I208" i="16"/>
  <c r="M209" i="16"/>
  <c r="K209" i="16"/>
  <c r="J209" i="16"/>
  <c r="L211" i="16"/>
  <c r="I216" i="16"/>
  <c r="M217" i="16"/>
  <c r="K217" i="16"/>
  <c r="J217" i="16"/>
  <c r="L219" i="16"/>
  <c r="I224" i="16"/>
  <c r="M225" i="16"/>
  <c r="K225" i="16"/>
  <c r="J225" i="16"/>
  <c r="L227" i="16"/>
  <c r="I232" i="16"/>
  <c r="M233" i="16"/>
  <c r="K233" i="16"/>
  <c r="J233" i="16"/>
  <c r="L235" i="16"/>
  <c r="I240" i="16"/>
  <c r="M241" i="16"/>
  <c r="K241" i="16"/>
  <c r="J241" i="16"/>
  <c r="L243" i="16"/>
  <c r="I248" i="16"/>
  <c r="M249" i="16"/>
  <c r="K249" i="16"/>
  <c r="J249" i="16"/>
  <c r="L251" i="16"/>
  <c r="I256" i="16"/>
  <c r="M257" i="16"/>
  <c r="K257" i="16"/>
  <c r="J257" i="16"/>
  <c r="L259" i="16"/>
  <c r="L176" i="16"/>
  <c r="M182" i="16"/>
  <c r="K182" i="16"/>
  <c r="J182" i="16"/>
  <c r="L184" i="16"/>
  <c r="M190" i="16"/>
  <c r="K190" i="16"/>
  <c r="J190" i="16"/>
  <c r="L192" i="16"/>
  <c r="M198" i="16"/>
  <c r="K198" i="16"/>
  <c r="J198" i="16"/>
  <c r="L200" i="16"/>
  <c r="M206" i="16"/>
  <c r="K206" i="16"/>
  <c r="J206" i="16"/>
  <c r="L208" i="16"/>
  <c r="M214" i="16"/>
  <c r="K214" i="16"/>
  <c r="J214" i="16"/>
  <c r="L216" i="16"/>
  <c r="M222" i="16"/>
  <c r="K222" i="16"/>
  <c r="J222" i="16"/>
  <c r="L224" i="16"/>
  <c r="M230" i="16"/>
  <c r="K230" i="16"/>
  <c r="J230" i="16"/>
  <c r="L232" i="16"/>
  <c r="M238" i="16"/>
  <c r="K238" i="16"/>
  <c r="J238" i="16"/>
  <c r="L240" i="16"/>
  <c r="M246" i="16"/>
  <c r="K246" i="16"/>
  <c r="J246" i="16"/>
  <c r="L248" i="16"/>
  <c r="M254" i="16"/>
  <c r="K254" i="16"/>
  <c r="J254" i="16"/>
  <c r="L256" i="16"/>
  <c r="I178" i="16"/>
  <c r="M179" i="16"/>
  <c r="K179" i="16"/>
  <c r="J179" i="16"/>
  <c r="I186" i="16"/>
  <c r="M187" i="16"/>
  <c r="K187" i="16"/>
  <c r="J187" i="16"/>
  <c r="I194" i="16"/>
  <c r="M195" i="16"/>
  <c r="K195" i="16"/>
  <c r="J195" i="16"/>
  <c r="I202" i="16"/>
  <c r="M203" i="16"/>
  <c r="K203" i="16"/>
  <c r="J203" i="16"/>
  <c r="M211" i="16"/>
  <c r="K211" i="16"/>
  <c r="J211" i="16"/>
  <c r="M219" i="16"/>
  <c r="K219" i="16"/>
  <c r="J219" i="16"/>
  <c r="M227" i="16"/>
  <c r="K227" i="16"/>
  <c r="J227" i="16"/>
  <c r="M235" i="16"/>
  <c r="K235" i="16"/>
  <c r="J235" i="16"/>
  <c r="M243" i="16"/>
  <c r="K243" i="16"/>
  <c r="J243" i="16"/>
  <c r="M251" i="16"/>
  <c r="K251" i="16"/>
  <c r="J251" i="16"/>
  <c r="M259" i="16"/>
  <c r="K259" i="16"/>
  <c r="J259" i="16"/>
  <c r="M176" i="16"/>
  <c r="K176" i="16"/>
  <c r="J176" i="16"/>
  <c r="M184" i="16"/>
  <c r="K184" i="16"/>
  <c r="J184" i="16"/>
  <c r="M192" i="16"/>
  <c r="K192" i="16"/>
  <c r="J192" i="16"/>
  <c r="M200" i="16"/>
  <c r="K200" i="16"/>
  <c r="J200" i="16"/>
  <c r="M208" i="16"/>
  <c r="K208" i="16"/>
  <c r="J208" i="16"/>
  <c r="M216" i="16"/>
  <c r="K216" i="16"/>
  <c r="J216" i="16"/>
  <c r="M224" i="16"/>
  <c r="K224" i="16"/>
  <c r="J224" i="16"/>
  <c r="M232" i="16"/>
  <c r="K232" i="16"/>
  <c r="J232" i="16"/>
  <c r="M240" i="16"/>
  <c r="K240" i="16"/>
  <c r="J240" i="16"/>
  <c r="M248" i="16"/>
  <c r="K248" i="16"/>
  <c r="J248" i="16"/>
  <c r="M256" i="16"/>
  <c r="K256" i="16"/>
  <c r="J256" i="16"/>
  <c r="P259" i="45"/>
  <c r="O259" i="45"/>
  <c r="N259" i="45" s="1"/>
  <c r="K259" i="45"/>
  <c r="P258" i="45"/>
  <c r="O258" i="45"/>
  <c r="N258" i="45" s="1"/>
  <c r="P257" i="45"/>
  <c r="O257" i="45"/>
  <c r="P256" i="45"/>
  <c r="O256" i="45"/>
  <c r="N256" i="45" s="1"/>
  <c r="P255" i="45"/>
  <c r="O255" i="45"/>
  <c r="P254" i="45"/>
  <c r="O254" i="45"/>
  <c r="N254" i="45" s="1"/>
  <c r="M254" i="45"/>
  <c r="P253" i="45"/>
  <c r="O253" i="45"/>
  <c r="N253" i="45" s="1"/>
  <c r="M253" i="45"/>
  <c r="K253" i="45"/>
  <c r="I253" i="45"/>
  <c r="P252" i="45"/>
  <c r="O252" i="45"/>
  <c r="N252" i="45" s="1"/>
  <c r="K252" i="45"/>
  <c r="P251" i="45"/>
  <c r="O251" i="45"/>
  <c r="N251" i="45" s="1"/>
  <c r="K251" i="45"/>
  <c r="P250" i="45"/>
  <c r="O250" i="45"/>
  <c r="N250" i="45" s="1"/>
  <c r="K250" i="45"/>
  <c r="I250" i="45"/>
  <c r="P249" i="45"/>
  <c r="O249" i="45"/>
  <c r="P248" i="45"/>
  <c r="O248" i="45"/>
  <c r="N248" i="45" s="1"/>
  <c r="M248" i="45"/>
  <c r="K248" i="45"/>
  <c r="I248" i="45"/>
  <c r="P247" i="45"/>
  <c r="O247" i="45"/>
  <c r="N247" i="45" s="1"/>
  <c r="M247" i="45"/>
  <c r="P246" i="45"/>
  <c r="O246" i="45"/>
  <c r="N246" i="45" s="1"/>
  <c r="P245" i="45"/>
  <c r="O245" i="45"/>
  <c r="N245" i="45" s="1"/>
  <c r="M245" i="45"/>
  <c r="P244" i="45"/>
  <c r="O244" i="45"/>
  <c r="N244" i="45" s="1"/>
  <c r="P243" i="45"/>
  <c r="O243" i="45"/>
  <c r="N243" i="45" s="1"/>
  <c r="K243" i="45"/>
  <c r="P242" i="45"/>
  <c r="O242" i="45"/>
  <c r="N242" i="45" s="1"/>
  <c r="K242" i="45"/>
  <c r="I242" i="45"/>
  <c r="P241" i="45"/>
  <c r="O241" i="45"/>
  <c r="P240" i="45"/>
  <c r="O240" i="45"/>
  <c r="N240" i="45" s="1"/>
  <c r="P239" i="45"/>
  <c r="O239" i="45"/>
  <c r="N239" i="45" s="1"/>
  <c r="M239" i="45"/>
  <c r="P238" i="45"/>
  <c r="O238" i="45"/>
  <c r="N238" i="45" s="1"/>
  <c r="P237" i="45"/>
  <c r="O237" i="45"/>
  <c r="N237" i="45" s="1"/>
  <c r="K237" i="45"/>
  <c r="I237" i="45"/>
  <c r="P236" i="45"/>
  <c r="O236" i="45"/>
  <c r="N236" i="45" s="1"/>
  <c r="P235" i="45"/>
  <c r="O235" i="45"/>
  <c r="N235" i="45" s="1"/>
  <c r="P234" i="45"/>
  <c r="O234" i="45"/>
  <c r="N234" i="45" s="1"/>
  <c r="K234" i="45"/>
  <c r="I234" i="45"/>
  <c r="P233" i="45"/>
  <c r="O233" i="45"/>
  <c r="P232" i="45"/>
  <c r="O232" i="45"/>
  <c r="N232" i="45" s="1"/>
  <c r="M232" i="45"/>
  <c r="I232" i="45"/>
  <c r="P231" i="45"/>
  <c r="O231" i="45"/>
  <c r="N231" i="45" s="1"/>
  <c r="P230" i="45"/>
  <c r="O230" i="45"/>
  <c r="N230" i="45" s="1"/>
  <c r="M230" i="45"/>
  <c r="P229" i="45"/>
  <c r="O229" i="45"/>
  <c r="N229" i="45" s="1"/>
  <c r="M229" i="45"/>
  <c r="I229" i="45"/>
  <c r="P228" i="45"/>
  <c r="O228" i="45"/>
  <c r="N228" i="45" s="1"/>
  <c r="K228" i="45"/>
  <c r="P227" i="45"/>
  <c r="O227" i="45"/>
  <c r="N227" i="45" s="1"/>
  <c r="P226" i="45"/>
  <c r="O226" i="45"/>
  <c r="N226" i="45" s="1"/>
  <c r="K226" i="45"/>
  <c r="I226" i="45"/>
  <c r="P225" i="45"/>
  <c r="O225" i="45"/>
  <c r="P224" i="45"/>
  <c r="O224" i="45"/>
  <c r="M224" i="45" s="1"/>
  <c r="P223" i="45"/>
  <c r="O223" i="45"/>
  <c r="K223" i="45" s="1"/>
  <c r="P222" i="45"/>
  <c r="O222" i="45"/>
  <c r="M222" i="45" s="1"/>
  <c r="I222" i="45"/>
  <c r="P221" i="45"/>
  <c r="O221" i="45"/>
  <c r="P220" i="45"/>
  <c r="O220" i="45"/>
  <c r="K220" i="45" s="1"/>
  <c r="P219" i="45"/>
  <c r="O219" i="45"/>
  <c r="K219" i="45" s="1"/>
  <c r="M219" i="45"/>
  <c r="P218" i="45"/>
  <c r="O218" i="45"/>
  <c r="M218" i="45" s="1"/>
  <c r="P217" i="45"/>
  <c r="O217" i="45"/>
  <c r="M217" i="45" s="1"/>
  <c r="P216" i="45"/>
  <c r="O216" i="45"/>
  <c r="M216" i="45" s="1"/>
  <c r="P215" i="45"/>
  <c r="O215" i="45"/>
  <c r="K215" i="45" s="1"/>
  <c r="P214" i="45"/>
  <c r="O214" i="45"/>
  <c r="K214" i="45" s="1"/>
  <c r="P213" i="45"/>
  <c r="O213" i="45"/>
  <c r="P212" i="45"/>
  <c r="O212" i="45"/>
  <c r="P211" i="45"/>
  <c r="O211" i="45"/>
  <c r="K211" i="45" s="1"/>
  <c r="I211" i="45"/>
  <c r="P210" i="45"/>
  <c r="O210" i="45"/>
  <c r="M210" i="45"/>
  <c r="P209" i="45"/>
  <c r="O209" i="45"/>
  <c r="M209" i="45" s="1"/>
  <c r="K209" i="45"/>
  <c r="P208" i="45"/>
  <c r="O208" i="45"/>
  <c r="M208" i="45" s="1"/>
  <c r="I208" i="45"/>
  <c r="P207" i="45"/>
  <c r="O207" i="45"/>
  <c r="K207" i="45" s="1"/>
  <c r="P206" i="45"/>
  <c r="O206" i="45"/>
  <c r="M206" i="45" s="1"/>
  <c r="K206" i="45"/>
  <c r="I206" i="45"/>
  <c r="P205" i="45"/>
  <c r="O205" i="45"/>
  <c r="P204" i="45"/>
  <c r="O204" i="45"/>
  <c r="K204" i="45" s="1"/>
  <c r="M204" i="45"/>
  <c r="P203" i="45"/>
  <c r="O203" i="45"/>
  <c r="I203" i="45" s="1"/>
  <c r="P202" i="45"/>
  <c r="O202" i="45"/>
  <c r="M202" i="45" s="1"/>
  <c r="P201" i="45"/>
  <c r="O201" i="45"/>
  <c r="M201" i="45" s="1"/>
  <c r="P200" i="45"/>
  <c r="O200" i="45"/>
  <c r="M200" i="45" s="1"/>
  <c r="I200" i="45"/>
  <c r="P199" i="45"/>
  <c r="O199" i="45"/>
  <c r="K199" i="45" s="1"/>
  <c r="P198" i="45"/>
  <c r="O198" i="45"/>
  <c r="P197" i="45"/>
  <c r="O197" i="45"/>
  <c r="P196" i="45"/>
  <c r="O196" i="45"/>
  <c r="K196" i="45" s="1"/>
  <c r="M196" i="45"/>
  <c r="P195" i="45"/>
  <c r="O195" i="45"/>
  <c r="M195" i="45" s="1"/>
  <c r="K195" i="45"/>
  <c r="I195" i="45"/>
  <c r="P194" i="45"/>
  <c r="O194" i="45"/>
  <c r="M194" i="45" s="1"/>
  <c r="P193" i="45"/>
  <c r="O193" i="45"/>
  <c r="M193" i="45" s="1"/>
  <c r="P192" i="45"/>
  <c r="O192" i="45"/>
  <c r="M192" i="45" s="1"/>
  <c r="I192" i="45"/>
  <c r="P191" i="45"/>
  <c r="O191" i="45"/>
  <c r="K191" i="45"/>
  <c r="P190" i="45"/>
  <c r="O190" i="45"/>
  <c r="K190" i="45" s="1"/>
  <c r="M190" i="45"/>
  <c r="P189" i="45"/>
  <c r="O189" i="45"/>
  <c r="P188" i="45"/>
  <c r="O188" i="45"/>
  <c r="K188" i="45" s="1"/>
  <c r="P187" i="45"/>
  <c r="O187" i="45"/>
  <c r="P186" i="45"/>
  <c r="O186" i="45"/>
  <c r="M186" i="45" s="1"/>
  <c r="P185" i="45"/>
  <c r="O185" i="45"/>
  <c r="P184" i="45"/>
  <c r="O184" i="45"/>
  <c r="M184" i="45" s="1"/>
  <c r="P183" i="45"/>
  <c r="O183" i="45"/>
  <c r="K183" i="45" s="1"/>
  <c r="P182" i="45"/>
  <c r="O182" i="45"/>
  <c r="K182" i="45" s="1"/>
  <c r="M182" i="45"/>
  <c r="P181" i="45"/>
  <c r="O181" i="45"/>
  <c r="P180" i="45"/>
  <c r="O180" i="45"/>
  <c r="K180" i="45" s="1"/>
  <c r="I180" i="45"/>
  <c r="P179" i="45"/>
  <c r="O179" i="45"/>
  <c r="K179" i="45" s="1"/>
  <c r="M179" i="45"/>
  <c r="P178" i="45"/>
  <c r="O178" i="45"/>
  <c r="M178" i="45" s="1"/>
  <c r="P177" i="45"/>
  <c r="O177" i="45"/>
  <c r="M177" i="45" s="1"/>
  <c r="K177" i="45"/>
  <c r="P176" i="45"/>
  <c r="O176" i="45"/>
  <c r="P175" i="45"/>
  <c r="O175" i="45"/>
  <c r="K175" i="45" s="1"/>
  <c r="P174" i="45"/>
  <c r="O174" i="45"/>
  <c r="M174" i="45" s="1"/>
  <c r="P173" i="45"/>
  <c r="O173" i="45"/>
  <c r="I173" i="45" s="1"/>
  <c r="M173" i="45"/>
  <c r="P172" i="45"/>
  <c r="O172" i="45"/>
  <c r="I172" i="45" s="1"/>
  <c r="N172" i="45"/>
  <c r="P171" i="45"/>
  <c r="O171" i="45"/>
  <c r="P170" i="45"/>
  <c r="O170" i="45"/>
  <c r="M170" i="45" s="1"/>
  <c r="P169" i="45"/>
  <c r="O169" i="45"/>
  <c r="I169" i="45" s="1"/>
  <c r="M169" i="45"/>
  <c r="P168" i="45"/>
  <c r="O168" i="45"/>
  <c r="I168" i="45" s="1"/>
  <c r="N168" i="45"/>
  <c r="P167" i="45"/>
  <c r="O167" i="45"/>
  <c r="P166" i="45"/>
  <c r="O166" i="45"/>
  <c r="M166" i="45" s="1"/>
  <c r="P165" i="45"/>
  <c r="O165" i="45"/>
  <c r="I165" i="45" s="1"/>
  <c r="M165" i="45"/>
  <c r="P164" i="45"/>
  <c r="O164" i="45"/>
  <c r="I164" i="45" s="1"/>
  <c r="N164" i="45"/>
  <c r="P163" i="45"/>
  <c r="O163" i="45"/>
  <c r="P162" i="45"/>
  <c r="O162" i="45"/>
  <c r="M162" i="45" s="1"/>
  <c r="P161" i="45"/>
  <c r="O161" i="45"/>
  <c r="I161" i="45" s="1"/>
  <c r="M161" i="45"/>
  <c r="P160" i="45"/>
  <c r="O160" i="45"/>
  <c r="P159" i="45"/>
  <c r="O159" i="45"/>
  <c r="J159" i="45" s="1"/>
  <c r="P158" i="45"/>
  <c r="O158" i="45"/>
  <c r="M158" i="45" s="1"/>
  <c r="P157" i="45"/>
  <c r="O157" i="45"/>
  <c r="N157" i="45" s="1"/>
  <c r="M157" i="45"/>
  <c r="P156" i="45"/>
  <c r="O156" i="45"/>
  <c r="P155" i="45"/>
  <c r="O155" i="45"/>
  <c r="N155" i="45" s="1"/>
  <c r="P154" i="45"/>
  <c r="O154" i="45"/>
  <c r="L154" i="45" s="1"/>
  <c r="N154" i="45"/>
  <c r="J154" i="45"/>
  <c r="P153" i="45"/>
  <c r="O153" i="45"/>
  <c r="M153" i="45" s="1"/>
  <c r="J153" i="45"/>
  <c r="P152" i="45"/>
  <c r="O152" i="45"/>
  <c r="P151" i="45"/>
  <c r="O151" i="45"/>
  <c r="N151" i="45" s="1"/>
  <c r="P150" i="45"/>
  <c r="O150" i="45"/>
  <c r="L150" i="45" s="1"/>
  <c r="N150" i="45"/>
  <c r="M150" i="45"/>
  <c r="J150" i="45"/>
  <c r="P149" i="45"/>
  <c r="O149" i="45"/>
  <c r="N149" i="45" s="1"/>
  <c r="M149" i="45"/>
  <c r="P148" i="45"/>
  <c r="O148" i="45"/>
  <c r="P147" i="45"/>
  <c r="O147" i="45"/>
  <c r="M147" i="45" s="1"/>
  <c r="P146" i="45"/>
  <c r="O146" i="45"/>
  <c r="L146" i="45" s="1"/>
  <c r="M146" i="45"/>
  <c r="J146" i="45"/>
  <c r="P145" i="45"/>
  <c r="O145" i="45"/>
  <c r="P144" i="45"/>
  <c r="O144" i="45"/>
  <c r="P143" i="45"/>
  <c r="O143" i="45"/>
  <c r="N143" i="45" s="1"/>
  <c r="P142" i="45"/>
  <c r="O142" i="45"/>
  <c r="L142" i="45" s="1"/>
  <c r="P141" i="45"/>
  <c r="O141" i="45"/>
  <c r="M141" i="45" s="1"/>
  <c r="N141" i="45"/>
  <c r="P140" i="45"/>
  <c r="O140" i="45"/>
  <c r="P139" i="45"/>
  <c r="O139" i="45"/>
  <c r="N139" i="45" s="1"/>
  <c r="P138" i="45"/>
  <c r="O138" i="45"/>
  <c r="L138" i="45" s="1"/>
  <c r="M138" i="45"/>
  <c r="P137" i="45"/>
  <c r="O137" i="45"/>
  <c r="M137" i="45" s="1"/>
  <c r="P136" i="45"/>
  <c r="O136" i="45"/>
  <c r="P135" i="45"/>
  <c r="O135" i="45"/>
  <c r="N135" i="45" s="1"/>
  <c r="P134" i="45"/>
  <c r="O134" i="45"/>
  <c r="P133" i="45"/>
  <c r="O133" i="45"/>
  <c r="L133" i="45" s="1"/>
  <c r="P132" i="45"/>
  <c r="O132" i="45"/>
  <c r="P131" i="45"/>
  <c r="O131" i="45"/>
  <c r="N131" i="45" s="1"/>
  <c r="P130" i="45"/>
  <c r="O130" i="45"/>
  <c r="L130" i="45" s="1"/>
  <c r="P129" i="45"/>
  <c r="O129" i="45"/>
  <c r="N129" i="45"/>
  <c r="M129" i="45"/>
  <c r="L129" i="45"/>
  <c r="J129" i="45"/>
  <c r="P128" i="45"/>
  <c r="O128" i="45"/>
  <c r="P127" i="45"/>
  <c r="O127" i="45"/>
  <c r="M127" i="45" s="1"/>
  <c r="P126" i="45"/>
  <c r="O126" i="45"/>
  <c r="P125" i="45"/>
  <c r="O125" i="45"/>
  <c r="L125" i="45" s="1"/>
  <c r="M125" i="45"/>
  <c r="P124" i="45"/>
  <c r="O124" i="45"/>
  <c r="P123" i="45"/>
  <c r="O123" i="45"/>
  <c r="N123" i="45" s="1"/>
  <c r="P122" i="45"/>
  <c r="O122" i="45"/>
  <c r="J122" i="45" s="1"/>
  <c r="P121" i="45"/>
  <c r="O121" i="45"/>
  <c r="I121" i="45" s="1"/>
  <c r="L121" i="45"/>
  <c r="P120" i="45"/>
  <c r="O120" i="45"/>
  <c r="L120" i="45" s="1"/>
  <c r="P119" i="45"/>
  <c r="O119" i="45"/>
  <c r="I119" i="45" s="1"/>
  <c r="P118" i="45"/>
  <c r="O118" i="45"/>
  <c r="I118" i="45" s="1"/>
  <c r="N118" i="45"/>
  <c r="K118" i="45"/>
  <c r="J118" i="45"/>
  <c r="P117" i="45"/>
  <c r="O117" i="45"/>
  <c r="I117" i="45" s="1"/>
  <c r="P116" i="45"/>
  <c r="O116" i="45"/>
  <c r="I116" i="45" s="1"/>
  <c r="N116" i="45"/>
  <c r="P115" i="45"/>
  <c r="O115" i="45"/>
  <c r="N115" i="45"/>
  <c r="K115" i="45"/>
  <c r="P114" i="45"/>
  <c r="O114" i="45"/>
  <c r="I114" i="45" s="1"/>
  <c r="J114" i="45"/>
  <c r="P113" i="45"/>
  <c r="O113" i="45"/>
  <c r="L113" i="45" s="1"/>
  <c r="P112" i="45"/>
  <c r="O112" i="45"/>
  <c r="M112" i="45" s="1"/>
  <c r="J112" i="45"/>
  <c r="P111" i="45"/>
  <c r="O111" i="45"/>
  <c r="I111" i="45" s="1"/>
  <c r="J111" i="45"/>
  <c r="P110" i="45"/>
  <c r="O110" i="45"/>
  <c r="P109" i="45"/>
  <c r="O109" i="45"/>
  <c r="M109" i="45" s="1"/>
  <c r="N109" i="45"/>
  <c r="J109" i="45"/>
  <c r="P108" i="45"/>
  <c r="O108" i="45"/>
  <c r="P107" i="45"/>
  <c r="O107" i="45"/>
  <c r="N107" i="45" s="1"/>
  <c r="P106" i="45"/>
  <c r="O106" i="45"/>
  <c r="M106" i="45" s="1"/>
  <c r="N106" i="45"/>
  <c r="L106" i="45"/>
  <c r="K106" i="45"/>
  <c r="J106" i="45"/>
  <c r="I106" i="45"/>
  <c r="P105" i="45"/>
  <c r="O105" i="45"/>
  <c r="L105" i="45" s="1"/>
  <c r="P104" i="45"/>
  <c r="O104" i="45"/>
  <c r="M104" i="45" s="1"/>
  <c r="P103" i="45"/>
  <c r="O103" i="45"/>
  <c r="M103" i="45" s="1"/>
  <c r="L103" i="45"/>
  <c r="J103" i="45"/>
  <c r="I103" i="45"/>
  <c r="P102" i="45"/>
  <c r="O102" i="45"/>
  <c r="K102" i="45"/>
  <c r="P101" i="45"/>
  <c r="O101" i="45"/>
  <c r="J101" i="45" s="1"/>
  <c r="N101" i="45"/>
  <c r="P100" i="45"/>
  <c r="O100" i="45"/>
  <c r="N100" i="45"/>
  <c r="P99" i="45"/>
  <c r="O99" i="45"/>
  <c r="N99" i="45" s="1"/>
  <c r="K99" i="45"/>
  <c r="P98" i="45"/>
  <c r="O98" i="45"/>
  <c r="P97" i="45"/>
  <c r="O97" i="45"/>
  <c r="P96" i="45"/>
  <c r="O96" i="45"/>
  <c r="M96" i="45" s="1"/>
  <c r="P95" i="45"/>
  <c r="O95" i="45"/>
  <c r="M95" i="45" s="1"/>
  <c r="L95" i="45"/>
  <c r="J95" i="45"/>
  <c r="I95" i="45"/>
  <c r="P94" i="45"/>
  <c r="O94" i="45"/>
  <c r="I94" i="45" s="1"/>
  <c r="K94" i="45"/>
  <c r="P93" i="45"/>
  <c r="O93" i="45"/>
  <c r="N93" i="45"/>
  <c r="J93" i="45"/>
  <c r="P92" i="45"/>
  <c r="O92" i="45"/>
  <c r="I92" i="45" s="1"/>
  <c r="N92" i="45"/>
  <c r="L92" i="45"/>
  <c r="P91" i="45"/>
  <c r="O91" i="45"/>
  <c r="N91" i="45"/>
  <c r="L91" i="45"/>
  <c r="P90" i="45"/>
  <c r="O90" i="45"/>
  <c r="M90" i="45" s="1"/>
  <c r="J90" i="45"/>
  <c r="P89" i="45"/>
  <c r="O89" i="45"/>
  <c r="J89" i="45" s="1"/>
  <c r="L89" i="45"/>
  <c r="K89" i="45"/>
  <c r="I89" i="45"/>
  <c r="P88" i="45"/>
  <c r="O88" i="45"/>
  <c r="M88" i="45" s="1"/>
  <c r="N88" i="45"/>
  <c r="K88" i="45"/>
  <c r="J88" i="45"/>
  <c r="P87" i="45"/>
  <c r="O87" i="45"/>
  <c r="M87" i="45" s="1"/>
  <c r="L87" i="45"/>
  <c r="J87" i="45"/>
  <c r="I87" i="45"/>
  <c r="P86" i="45"/>
  <c r="O86" i="45"/>
  <c r="I86" i="45" s="1"/>
  <c r="K86" i="45"/>
  <c r="P85" i="45"/>
  <c r="O85" i="45"/>
  <c r="N85" i="45" s="1"/>
  <c r="P84" i="45"/>
  <c r="O84" i="45"/>
  <c r="L84" i="45" s="1"/>
  <c r="N84" i="45"/>
  <c r="I84" i="45"/>
  <c r="P83" i="45"/>
  <c r="O83" i="45"/>
  <c r="P82" i="45"/>
  <c r="O82" i="45"/>
  <c r="M82" i="45" s="1"/>
  <c r="I82" i="45"/>
  <c r="P81" i="45"/>
  <c r="O81" i="45"/>
  <c r="P80" i="45"/>
  <c r="O80" i="45"/>
  <c r="M80" i="45" s="1"/>
  <c r="N80" i="45"/>
  <c r="P79" i="45"/>
  <c r="O79" i="45"/>
  <c r="M79" i="45" s="1"/>
  <c r="L79" i="45"/>
  <c r="P78" i="45"/>
  <c r="O78" i="45"/>
  <c r="N78" i="45"/>
  <c r="K78" i="45"/>
  <c r="I78" i="45"/>
  <c r="P77" i="45"/>
  <c r="O77" i="45"/>
  <c r="L77" i="45" s="1"/>
  <c r="N77" i="45"/>
  <c r="P76" i="45"/>
  <c r="O76" i="45"/>
  <c r="N76" i="45" s="1"/>
  <c r="P75" i="45"/>
  <c r="O75" i="45"/>
  <c r="K75" i="45" s="1"/>
  <c r="N75" i="45"/>
  <c r="L75" i="45"/>
  <c r="P74" i="45"/>
  <c r="O74" i="45"/>
  <c r="M74" i="45" s="1"/>
  <c r="N74" i="45"/>
  <c r="L74" i="45"/>
  <c r="K74" i="45"/>
  <c r="J74" i="45"/>
  <c r="I74" i="45"/>
  <c r="P73" i="45"/>
  <c r="O73" i="45"/>
  <c r="I73" i="45" s="1"/>
  <c r="L73" i="45"/>
  <c r="K73" i="45"/>
  <c r="J73" i="45"/>
  <c r="P72" i="45"/>
  <c r="O72" i="45"/>
  <c r="M72" i="45" s="1"/>
  <c r="K72" i="45"/>
  <c r="P71" i="45"/>
  <c r="O71" i="45"/>
  <c r="L71" i="45" s="1"/>
  <c r="J71" i="45"/>
  <c r="P70" i="45"/>
  <c r="O70" i="45"/>
  <c r="K70" i="45" s="1"/>
  <c r="N70" i="45"/>
  <c r="I70" i="45"/>
  <c r="P69" i="45"/>
  <c r="O69" i="45"/>
  <c r="P68" i="45"/>
  <c r="O68" i="45"/>
  <c r="M68" i="45" s="1"/>
  <c r="N68" i="45"/>
  <c r="K68" i="45"/>
  <c r="P67" i="45"/>
  <c r="O67" i="45"/>
  <c r="M67" i="45" s="1"/>
  <c r="L67" i="45"/>
  <c r="J67" i="45"/>
  <c r="P66" i="45"/>
  <c r="O66" i="45"/>
  <c r="M66" i="45" s="1"/>
  <c r="L66" i="45"/>
  <c r="K66" i="45"/>
  <c r="J66" i="45"/>
  <c r="I66" i="45"/>
  <c r="P65" i="45"/>
  <c r="O65" i="45"/>
  <c r="I65" i="45" s="1"/>
  <c r="L65" i="45"/>
  <c r="J65" i="45"/>
  <c r="P64" i="45"/>
  <c r="O64" i="45"/>
  <c r="P63" i="45"/>
  <c r="O63" i="45"/>
  <c r="N63" i="45" s="1"/>
  <c r="P62" i="45"/>
  <c r="O62" i="45"/>
  <c r="N62" i="45" s="1"/>
  <c r="L62" i="45"/>
  <c r="I62" i="45"/>
  <c r="P61" i="45"/>
  <c r="O61" i="45"/>
  <c r="K61" i="45" s="1"/>
  <c r="N61" i="45"/>
  <c r="L61" i="45"/>
  <c r="J61" i="45"/>
  <c r="P60" i="45"/>
  <c r="O60" i="45"/>
  <c r="P59" i="45"/>
  <c r="O59" i="45"/>
  <c r="M59" i="45" s="1"/>
  <c r="N59" i="45"/>
  <c r="P58" i="45"/>
  <c r="O58" i="45"/>
  <c r="M58" i="45" s="1"/>
  <c r="N58" i="45"/>
  <c r="L58" i="45"/>
  <c r="K58" i="45"/>
  <c r="I58" i="45"/>
  <c r="P57" i="45"/>
  <c r="O57" i="45"/>
  <c r="L57" i="45"/>
  <c r="K57" i="45"/>
  <c r="J57" i="45"/>
  <c r="P56" i="45"/>
  <c r="O56" i="45"/>
  <c r="K56" i="45" s="1"/>
  <c r="N56" i="45"/>
  <c r="P55" i="45"/>
  <c r="O55" i="45"/>
  <c r="N55" i="45" s="1"/>
  <c r="P54" i="45"/>
  <c r="O54" i="45"/>
  <c r="N54" i="45"/>
  <c r="P53" i="45"/>
  <c r="O53" i="45"/>
  <c r="N53" i="45"/>
  <c r="L53" i="45"/>
  <c r="K53" i="45"/>
  <c r="P52" i="45"/>
  <c r="O52" i="45"/>
  <c r="M52" i="45" s="1"/>
  <c r="N52" i="45"/>
  <c r="K52" i="45"/>
  <c r="J52" i="45"/>
  <c r="I52" i="45"/>
  <c r="P51" i="45"/>
  <c r="O51" i="45"/>
  <c r="M51" i="45" s="1"/>
  <c r="N51" i="45"/>
  <c r="K51" i="45"/>
  <c r="P50" i="45"/>
  <c r="O50" i="45"/>
  <c r="M50" i="45" s="1"/>
  <c r="N50" i="45"/>
  <c r="I50" i="45"/>
  <c r="P49" i="45"/>
  <c r="O49" i="45"/>
  <c r="P48" i="45"/>
  <c r="O48" i="45"/>
  <c r="N48" i="45" s="1"/>
  <c r="K48" i="45"/>
  <c r="P47" i="45"/>
  <c r="O47" i="45"/>
  <c r="P46" i="45"/>
  <c r="O46" i="45"/>
  <c r="N46" i="45" s="1"/>
  <c r="I46" i="45"/>
  <c r="P45" i="45"/>
  <c r="O45" i="45"/>
  <c r="P44" i="45"/>
  <c r="O44" i="45"/>
  <c r="M44" i="45" s="1"/>
  <c r="L44" i="45"/>
  <c r="P43" i="45"/>
  <c r="O43" i="45"/>
  <c r="P42" i="45"/>
  <c r="O42" i="45"/>
  <c r="M42" i="45" s="1"/>
  <c r="J42" i="45"/>
  <c r="P41" i="45"/>
  <c r="O41" i="45"/>
  <c r="K41" i="45" s="1"/>
  <c r="L41" i="45"/>
  <c r="J41" i="45"/>
  <c r="P40" i="45"/>
  <c r="O40" i="45"/>
  <c r="M40" i="45" s="1"/>
  <c r="N40" i="45"/>
  <c r="L40" i="45"/>
  <c r="K40" i="45"/>
  <c r="J40" i="45"/>
  <c r="I40" i="45"/>
  <c r="P39" i="45"/>
  <c r="O39" i="45"/>
  <c r="P38" i="45"/>
  <c r="O38" i="45"/>
  <c r="M38" i="45" s="1"/>
  <c r="N38" i="45"/>
  <c r="P37" i="45"/>
  <c r="O37" i="45"/>
  <c r="M37" i="45" s="1"/>
  <c r="L37" i="45"/>
  <c r="P36" i="45"/>
  <c r="O36" i="45"/>
  <c r="P35" i="45"/>
  <c r="O35" i="45"/>
  <c r="M35" i="45" s="1"/>
  <c r="P34" i="45"/>
  <c r="O34" i="45"/>
  <c r="M34" i="45" s="1"/>
  <c r="N34" i="45"/>
  <c r="J34" i="45"/>
  <c r="I34" i="45"/>
  <c r="P33" i="45"/>
  <c r="O33" i="45"/>
  <c r="P32" i="45"/>
  <c r="O32" i="45"/>
  <c r="M32" i="45" s="1"/>
  <c r="N32" i="45"/>
  <c r="L32" i="45"/>
  <c r="K32" i="45"/>
  <c r="J32" i="45"/>
  <c r="I32" i="45"/>
  <c r="P31" i="45"/>
  <c r="O31" i="45"/>
  <c r="P30" i="45"/>
  <c r="O30" i="45"/>
  <c r="P29" i="45"/>
  <c r="O29" i="45"/>
  <c r="M29" i="45" s="1"/>
  <c r="L29" i="45"/>
  <c r="P28" i="45"/>
  <c r="O28" i="45"/>
  <c r="M28" i="45" s="1"/>
  <c r="L28" i="45"/>
  <c r="K28" i="45"/>
  <c r="P27" i="45"/>
  <c r="O27" i="45"/>
  <c r="M27" i="45" s="1"/>
  <c r="K27" i="45"/>
  <c r="J27" i="45"/>
  <c r="P26" i="45"/>
  <c r="O26" i="45"/>
  <c r="P25" i="45"/>
  <c r="O25" i="45"/>
  <c r="M25" i="45" s="1"/>
  <c r="L25" i="45"/>
  <c r="K25" i="45"/>
  <c r="J25" i="45"/>
  <c r="I25" i="45"/>
  <c r="P24" i="45"/>
  <c r="O24" i="45"/>
  <c r="M24" i="45" s="1"/>
  <c r="N24" i="45"/>
  <c r="K24" i="45"/>
  <c r="P23" i="45"/>
  <c r="O23" i="45"/>
  <c r="P22" i="45"/>
  <c r="O22" i="45"/>
  <c r="M22" i="45" s="1"/>
  <c r="P21" i="45"/>
  <c r="O21" i="45"/>
  <c r="M21" i="45" s="1"/>
  <c r="P20" i="45"/>
  <c r="O20" i="45"/>
  <c r="M20" i="45" s="1"/>
  <c r="N20" i="45"/>
  <c r="L20" i="45"/>
  <c r="P19" i="45"/>
  <c r="O19" i="45"/>
  <c r="M19" i="45" s="1"/>
  <c r="L19" i="45"/>
  <c r="K19" i="45"/>
  <c r="J19" i="45"/>
  <c r="P18" i="45"/>
  <c r="O18" i="45"/>
  <c r="M18" i="45" s="1"/>
  <c r="K18" i="45"/>
  <c r="J18" i="45"/>
  <c r="I18" i="45"/>
  <c r="P17" i="45"/>
  <c r="O17" i="45"/>
  <c r="M17" i="45" s="1"/>
  <c r="N17" i="45"/>
  <c r="L17" i="45"/>
  <c r="J17" i="45"/>
  <c r="I17" i="45"/>
  <c r="P16" i="45"/>
  <c r="O16" i="45"/>
  <c r="M16" i="45" s="1"/>
  <c r="N16" i="45"/>
  <c r="L16" i="45"/>
  <c r="P15" i="45"/>
  <c r="O15" i="45"/>
  <c r="P14" i="45"/>
  <c r="O14" i="45"/>
  <c r="M14" i="45" s="1"/>
  <c r="N14" i="45"/>
  <c r="P13" i="45"/>
  <c r="O13" i="45"/>
  <c r="M13" i="45" s="1"/>
  <c r="P12" i="45"/>
  <c r="O12" i="45"/>
  <c r="L12" i="45" s="1"/>
  <c r="P11" i="45"/>
  <c r="O11" i="45"/>
  <c r="M11" i="45" s="1"/>
  <c r="P214" i="73"/>
  <c r="O214" i="73"/>
  <c r="P213" i="73"/>
  <c r="O213" i="73"/>
  <c r="N213" i="73" s="1"/>
  <c r="K213" i="73"/>
  <c r="J213" i="73"/>
  <c r="I213" i="73"/>
  <c r="P212" i="73"/>
  <c r="O212" i="73"/>
  <c r="N212" i="73" s="1"/>
  <c r="K212" i="73"/>
  <c r="P211" i="73"/>
  <c r="O211" i="73"/>
  <c r="N211" i="73" s="1"/>
  <c r="P210" i="73"/>
  <c r="O210" i="73"/>
  <c r="N210" i="73" s="1"/>
  <c r="J210" i="73"/>
  <c r="I210" i="73"/>
  <c r="P209" i="73"/>
  <c r="O209" i="73"/>
  <c r="P208" i="73"/>
  <c r="O208" i="73"/>
  <c r="J208" i="73" s="1"/>
  <c r="P207" i="73"/>
  <c r="O207" i="73"/>
  <c r="N207" i="73" s="1"/>
  <c r="K207" i="73"/>
  <c r="J207" i="73"/>
  <c r="I207" i="73"/>
  <c r="P206" i="73"/>
  <c r="O206" i="73"/>
  <c r="P205" i="73"/>
  <c r="O205" i="73"/>
  <c r="N205" i="73" s="1"/>
  <c r="J205" i="73"/>
  <c r="P204" i="73"/>
  <c r="O204" i="73"/>
  <c r="N204" i="73" s="1"/>
  <c r="K204" i="73"/>
  <c r="J204" i="73"/>
  <c r="P203" i="73"/>
  <c r="O203" i="73"/>
  <c r="N203" i="73" s="1"/>
  <c r="K203" i="73"/>
  <c r="P202" i="73"/>
  <c r="O202" i="73"/>
  <c r="N202" i="73" s="1"/>
  <c r="I202" i="73"/>
  <c r="P201" i="73"/>
  <c r="O201" i="73"/>
  <c r="N201" i="73" s="1"/>
  <c r="K201" i="73"/>
  <c r="J201" i="73"/>
  <c r="I201" i="73"/>
  <c r="P200" i="73"/>
  <c r="O200" i="73"/>
  <c r="J200" i="73" s="1"/>
  <c r="P199" i="73"/>
  <c r="O199" i="73"/>
  <c r="N199" i="73" s="1"/>
  <c r="I199" i="73"/>
  <c r="P198" i="73"/>
  <c r="O198" i="73"/>
  <c r="P197" i="73"/>
  <c r="O197" i="73"/>
  <c r="N197" i="73" s="1"/>
  <c r="K197" i="73"/>
  <c r="I197" i="73"/>
  <c r="P196" i="73"/>
  <c r="O196" i="73"/>
  <c r="N196" i="73" s="1"/>
  <c r="K196" i="73"/>
  <c r="J196" i="73"/>
  <c r="I196" i="73"/>
  <c r="P195" i="73"/>
  <c r="O195" i="73"/>
  <c r="N195" i="73" s="1"/>
  <c r="K195" i="73"/>
  <c r="P194" i="73"/>
  <c r="O194" i="73"/>
  <c r="N194" i="73" s="1"/>
  <c r="J194" i="73"/>
  <c r="P193" i="73"/>
  <c r="O193" i="73"/>
  <c r="N193" i="73" s="1"/>
  <c r="J193" i="73"/>
  <c r="P192" i="73"/>
  <c r="O192" i="73"/>
  <c r="J192" i="73" s="1"/>
  <c r="P191" i="73"/>
  <c r="O191" i="73"/>
  <c r="N191" i="73" s="1"/>
  <c r="P190" i="73"/>
  <c r="O190" i="73"/>
  <c r="P189" i="73"/>
  <c r="O189" i="73"/>
  <c r="N189" i="73" s="1"/>
  <c r="K189" i="73"/>
  <c r="J189" i="73"/>
  <c r="P188" i="73"/>
  <c r="O188" i="73"/>
  <c r="N188" i="73" s="1"/>
  <c r="K188" i="73"/>
  <c r="J188" i="73"/>
  <c r="I188" i="73"/>
  <c r="P187" i="73"/>
  <c r="O187" i="73"/>
  <c r="K187" i="73" s="1"/>
  <c r="P186" i="73"/>
  <c r="O186" i="73"/>
  <c r="J186" i="73" s="1"/>
  <c r="P185" i="73"/>
  <c r="O185" i="73"/>
  <c r="K185" i="73" s="1"/>
  <c r="P184" i="73"/>
  <c r="O184" i="73"/>
  <c r="P183" i="73"/>
  <c r="O183" i="73"/>
  <c r="P182" i="73"/>
  <c r="O182" i="73"/>
  <c r="I182" i="73"/>
  <c r="P181" i="73"/>
  <c r="O181" i="73"/>
  <c r="K181" i="73"/>
  <c r="P180" i="73"/>
  <c r="O180" i="73"/>
  <c r="J180" i="73" s="1"/>
  <c r="K180" i="73"/>
  <c r="I180" i="73"/>
  <c r="P179" i="73"/>
  <c r="O179" i="73"/>
  <c r="K179" i="73"/>
  <c r="J179" i="73"/>
  <c r="I179" i="73"/>
  <c r="P178" i="73"/>
  <c r="O178" i="73"/>
  <c r="J178" i="73"/>
  <c r="P177" i="73"/>
  <c r="O177" i="73"/>
  <c r="K177" i="73" s="1"/>
  <c r="J177" i="73"/>
  <c r="I177" i="73"/>
  <c r="P176" i="73"/>
  <c r="O176" i="73"/>
  <c r="P175" i="73"/>
  <c r="O175" i="73"/>
  <c r="P174" i="73"/>
  <c r="O174" i="73"/>
  <c r="J174" i="73" s="1"/>
  <c r="I174" i="73"/>
  <c r="P173" i="73"/>
  <c r="O173" i="73"/>
  <c r="K173" i="73" s="1"/>
  <c r="P172" i="73"/>
  <c r="O172" i="73"/>
  <c r="J172" i="73" s="1"/>
  <c r="K172" i="73"/>
  <c r="P171" i="73"/>
  <c r="O171" i="73"/>
  <c r="P170" i="73"/>
  <c r="O170" i="73"/>
  <c r="P169" i="73"/>
  <c r="O169" i="73"/>
  <c r="K169" i="73" s="1"/>
  <c r="J169" i="73"/>
  <c r="P168" i="73"/>
  <c r="O168" i="73"/>
  <c r="P167" i="73"/>
  <c r="O167" i="73"/>
  <c r="J167" i="73" s="1"/>
  <c r="K167" i="73"/>
  <c r="I167" i="73"/>
  <c r="P166" i="73"/>
  <c r="O166" i="73"/>
  <c r="J166" i="73" s="1"/>
  <c r="P165" i="73"/>
  <c r="O165" i="73"/>
  <c r="K165" i="73" s="1"/>
  <c r="P164" i="73"/>
  <c r="O164" i="73"/>
  <c r="J164" i="73" s="1"/>
  <c r="K164" i="73"/>
  <c r="I164" i="73"/>
  <c r="P163" i="73"/>
  <c r="O163" i="73"/>
  <c r="J163" i="73" s="1"/>
  <c r="P162" i="73"/>
  <c r="O162" i="73"/>
  <c r="J162" i="73"/>
  <c r="P161" i="73"/>
  <c r="O161" i="73"/>
  <c r="I161" i="73"/>
  <c r="P160" i="73"/>
  <c r="O160" i="73"/>
  <c r="P159" i="73"/>
  <c r="O159" i="73"/>
  <c r="J159" i="73" s="1"/>
  <c r="I159" i="73"/>
  <c r="P158" i="73"/>
  <c r="O158" i="73"/>
  <c r="P157" i="73"/>
  <c r="O157" i="73"/>
  <c r="K157" i="73" s="1"/>
  <c r="I157" i="73"/>
  <c r="P156" i="73"/>
  <c r="O156" i="73"/>
  <c r="P155" i="73"/>
  <c r="O155" i="73"/>
  <c r="K155" i="73" s="1"/>
  <c r="I155" i="73"/>
  <c r="P154" i="73"/>
  <c r="O154" i="73"/>
  <c r="J154" i="73" s="1"/>
  <c r="P153" i="73"/>
  <c r="O153" i="73"/>
  <c r="K153" i="73" s="1"/>
  <c r="I153" i="73"/>
  <c r="P152" i="73"/>
  <c r="O152" i="73"/>
  <c r="P151" i="73"/>
  <c r="O151" i="73"/>
  <c r="K151" i="73"/>
  <c r="P150" i="73"/>
  <c r="O150" i="73"/>
  <c r="J150" i="73" s="1"/>
  <c r="K150" i="73"/>
  <c r="P149" i="73"/>
  <c r="O149" i="73"/>
  <c r="I149" i="73" s="1"/>
  <c r="K149" i="73"/>
  <c r="P148" i="73"/>
  <c r="O148" i="73"/>
  <c r="I148" i="73" s="1"/>
  <c r="P147" i="73"/>
  <c r="O147" i="73"/>
  <c r="J147" i="73" s="1"/>
  <c r="K147" i="73"/>
  <c r="I147" i="73"/>
  <c r="P146" i="73"/>
  <c r="O146" i="73"/>
  <c r="J146" i="73" s="1"/>
  <c r="P145" i="73"/>
  <c r="O145" i="73"/>
  <c r="K145" i="73" s="1"/>
  <c r="J145" i="73"/>
  <c r="P144" i="73"/>
  <c r="O144" i="73"/>
  <c r="P143" i="73"/>
  <c r="O143" i="73"/>
  <c r="K143" i="73"/>
  <c r="I143" i="73"/>
  <c r="P142" i="73"/>
  <c r="O142" i="73"/>
  <c r="P141" i="73"/>
  <c r="O141" i="73"/>
  <c r="P140" i="73"/>
  <c r="O140" i="73"/>
  <c r="K140" i="73" s="1"/>
  <c r="P139" i="73"/>
  <c r="O139" i="73"/>
  <c r="K139" i="73"/>
  <c r="J139" i="73"/>
  <c r="I139" i="73"/>
  <c r="P138" i="73"/>
  <c r="O138" i="73"/>
  <c r="J138" i="73" s="1"/>
  <c r="P137" i="73"/>
  <c r="O137" i="73"/>
  <c r="P136" i="73"/>
  <c r="O136" i="73"/>
  <c r="P135" i="73"/>
  <c r="O135" i="73"/>
  <c r="K135" i="73"/>
  <c r="I135" i="73"/>
  <c r="P134" i="73"/>
  <c r="O134" i="73"/>
  <c r="K134" i="73" s="1"/>
  <c r="I134" i="73"/>
  <c r="P133" i="73"/>
  <c r="O133" i="73"/>
  <c r="I133" i="73" s="1"/>
  <c r="K133" i="73"/>
  <c r="P132" i="73"/>
  <c r="O132" i="73"/>
  <c r="I132" i="73" s="1"/>
  <c r="J132" i="73"/>
  <c r="P131" i="73"/>
  <c r="O131" i="73"/>
  <c r="I131" i="73" s="1"/>
  <c r="K131" i="73"/>
  <c r="J131" i="73"/>
  <c r="P130" i="73"/>
  <c r="O130" i="73"/>
  <c r="J130" i="73"/>
  <c r="P129" i="73"/>
  <c r="O129" i="73"/>
  <c r="L129" i="73" s="1"/>
  <c r="M129" i="73"/>
  <c r="P128" i="73"/>
  <c r="O128" i="73"/>
  <c r="I128" i="73" s="1"/>
  <c r="J128" i="73"/>
  <c r="P127" i="73"/>
  <c r="O127" i="73"/>
  <c r="J127" i="73"/>
  <c r="P126" i="73"/>
  <c r="O126" i="73"/>
  <c r="I126" i="73" s="1"/>
  <c r="P125" i="73"/>
  <c r="O125" i="73"/>
  <c r="I125" i="73" s="1"/>
  <c r="M125" i="73"/>
  <c r="J125" i="73"/>
  <c r="P124" i="73"/>
  <c r="O124" i="73"/>
  <c r="M124" i="73" s="1"/>
  <c r="P123" i="73"/>
  <c r="O123" i="73"/>
  <c r="L123" i="73"/>
  <c r="J123" i="73"/>
  <c r="P122" i="73"/>
  <c r="O122" i="73"/>
  <c r="M122" i="73" s="1"/>
  <c r="P121" i="73"/>
  <c r="O121" i="73"/>
  <c r="M121" i="73" s="1"/>
  <c r="J121" i="73"/>
  <c r="P120" i="73"/>
  <c r="O120" i="73"/>
  <c r="J120" i="73" s="1"/>
  <c r="L120" i="73"/>
  <c r="P119" i="73"/>
  <c r="O119" i="73"/>
  <c r="M119" i="73"/>
  <c r="L119" i="73"/>
  <c r="P118" i="73"/>
  <c r="O118" i="73"/>
  <c r="M118" i="73" s="1"/>
  <c r="J118" i="73"/>
  <c r="P117" i="73"/>
  <c r="O117" i="73"/>
  <c r="P116" i="73"/>
  <c r="O116" i="73"/>
  <c r="J116" i="73" s="1"/>
  <c r="M116" i="73"/>
  <c r="L116" i="73"/>
  <c r="P115" i="73"/>
  <c r="O115" i="73"/>
  <c r="M115" i="73" s="1"/>
  <c r="P114" i="73"/>
  <c r="O114" i="73"/>
  <c r="M114" i="73" s="1"/>
  <c r="P113" i="73"/>
  <c r="O113" i="73"/>
  <c r="J113" i="73"/>
  <c r="P112" i="73"/>
  <c r="O112" i="73"/>
  <c r="J112" i="73" s="1"/>
  <c r="M112" i="73"/>
  <c r="P111" i="73"/>
  <c r="O111" i="73"/>
  <c r="M111" i="73"/>
  <c r="L111" i="73"/>
  <c r="P110" i="73"/>
  <c r="O110" i="73"/>
  <c r="M110" i="73" s="1"/>
  <c r="P109" i="73"/>
  <c r="O109" i="73"/>
  <c r="P108" i="73"/>
  <c r="O108" i="73"/>
  <c r="P107" i="73"/>
  <c r="O107" i="73"/>
  <c r="M107" i="73" s="1"/>
  <c r="P106" i="73"/>
  <c r="O106" i="73"/>
  <c r="M106" i="73"/>
  <c r="P105" i="73"/>
  <c r="O105" i="73"/>
  <c r="P104" i="73"/>
  <c r="O104" i="73"/>
  <c r="J104" i="73" s="1"/>
  <c r="M104" i="73"/>
  <c r="L104" i="73"/>
  <c r="P103" i="73"/>
  <c r="O103" i="73"/>
  <c r="P102" i="73"/>
  <c r="O102" i="73"/>
  <c r="M102" i="73" s="1"/>
  <c r="J102" i="73"/>
  <c r="P101" i="73"/>
  <c r="O101" i="73"/>
  <c r="L101" i="73" s="1"/>
  <c r="P100" i="73"/>
  <c r="O100" i="73"/>
  <c r="L100" i="73" s="1"/>
  <c r="P99" i="73"/>
  <c r="O99" i="73"/>
  <c r="I99" i="73" s="1"/>
  <c r="L99" i="73"/>
  <c r="P98" i="73"/>
  <c r="O98" i="73"/>
  <c r="J98" i="73" s="1"/>
  <c r="P97" i="73"/>
  <c r="O97" i="73"/>
  <c r="N97" i="73"/>
  <c r="M97" i="73"/>
  <c r="P96" i="73"/>
  <c r="O96" i="73"/>
  <c r="I96" i="73" s="1"/>
  <c r="P95" i="73"/>
  <c r="O95" i="73"/>
  <c r="I95" i="73" s="1"/>
  <c r="N95" i="73"/>
  <c r="P94" i="73"/>
  <c r="O94" i="73"/>
  <c r="P93" i="73"/>
  <c r="O93" i="73"/>
  <c r="I93" i="73" s="1"/>
  <c r="P92" i="73"/>
  <c r="O92" i="73"/>
  <c r="I92" i="73" s="1"/>
  <c r="M92" i="73"/>
  <c r="P91" i="73"/>
  <c r="O91" i="73"/>
  <c r="I91" i="73" s="1"/>
  <c r="P90" i="73"/>
  <c r="O90" i="73"/>
  <c r="N90" i="73" s="1"/>
  <c r="K90" i="73"/>
  <c r="P89" i="73"/>
  <c r="O89" i="73"/>
  <c r="P88" i="73"/>
  <c r="O88" i="73"/>
  <c r="I88" i="73" s="1"/>
  <c r="P87" i="73"/>
  <c r="O87" i="73"/>
  <c r="P86" i="73"/>
  <c r="O86" i="73"/>
  <c r="I86" i="73" s="1"/>
  <c r="N86" i="73"/>
  <c r="P85" i="73"/>
  <c r="O85" i="73"/>
  <c r="I85" i="73" s="1"/>
  <c r="L85" i="73"/>
  <c r="P84" i="73"/>
  <c r="O84" i="73"/>
  <c r="L84" i="73" s="1"/>
  <c r="M84" i="73"/>
  <c r="K84" i="73"/>
  <c r="J84" i="73"/>
  <c r="P83" i="73"/>
  <c r="O83" i="73"/>
  <c r="P82" i="73"/>
  <c r="O82" i="73"/>
  <c r="I82" i="73" s="1"/>
  <c r="N82" i="73"/>
  <c r="J82" i="73"/>
  <c r="P81" i="73"/>
  <c r="O81" i="73"/>
  <c r="I81" i="73" s="1"/>
  <c r="N81" i="73"/>
  <c r="M81" i="73"/>
  <c r="K81" i="73"/>
  <c r="J81" i="73"/>
  <c r="P80" i="73"/>
  <c r="O80" i="73"/>
  <c r="I80" i="73" s="1"/>
  <c r="P79" i="73"/>
  <c r="O79" i="73"/>
  <c r="I79" i="73" s="1"/>
  <c r="N79" i="73"/>
  <c r="P78" i="73"/>
  <c r="O78" i="73"/>
  <c r="I78" i="73" s="1"/>
  <c r="N78" i="73"/>
  <c r="P77" i="73"/>
  <c r="O77" i="73"/>
  <c r="P76" i="73"/>
  <c r="O76" i="73"/>
  <c r="P75" i="73"/>
  <c r="O75" i="73"/>
  <c r="I75" i="73" s="1"/>
  <c r="K75" i="73"/>
  <c r="P74" i="73"/>
  <c r="O74" i="73"/>
  <c r="I74" i="73" s="1"/>
  <c r="N74" i="73"/>
  <c r="J74" i="73"/>
  <c r="P73" i="73"/>
  <c r="O73" i="73"/>
  <c r="P72" i="73"/>
  <c r="O72" i="73"/>
  <c r="I72" i="73" s="1"/>
  <c r="P71" i="73"/>
  <c r="O71" i="73"/>
  <c r="I71" i="73" s="1"/>
  <c r="N71" i="73"/>
  <c r="P70" i="73"/>
  <c r="O70" i="73"/>
  <c r="I70" i="73" s="1"/>
  <c r="P69" i="73"/>
  <c r="O69" i="73"/>
  <c r="K69" i="73" s="1"/>
  <c r="N69" i="73"/>
  <c r="M69" i="73"/>
  <c r="P68" i="73"/>
  <c r="O68" i="73"/>
  <c r="K68" i="73" s="1"/>
  <c r="N68" i="73"/>
  <c r="M68" i="73"/>
  <c r="L68" i="73"/>
  <c r="J68" i="73"/>
  <c r="P67" i="73"/>
  <c r="O67" i="73"/>
  <c r="K67" i="73" s="1"/>
  <c r="M67" i="73"/>
  <c r="L67" i="73"/>
  <c r="J67" i="73"/>
  <c r="P66" i="73"/>
  <c r="O66" i="73"/>
  <c r="K66" i="73" s="1"/>
  <c r="L66" i="73"/>
  <c r="P65" i="73"/>
  <c r="O65" i="73"/>
  <c r="K65" i="73" s="1"/>
  <c r="P64" i="73"/>
  <c r="O64" i="73"/>
  <c r="K64" i="73" s="1"/>
  <c r="I64" i="73"/>
  <c r="P63" i="73"/>
  <c r="O63" i="73"/>
  <c r="P62" i="73"/>
  <c r="O62" i="73"/>
  <c r="K62" i="73" s="1"/>
  <c r="N62" i="73"/>
  <c r="L62" i="73"/>
  <c r="P61" i="73"/>
  <c r="O61" i="73"/>
  <c r="P60" i="73"/>
  <c r="O60" i="73"/>
  <c r="P59" i="73"/>
  <c r="O59" i="73"/>
  <c r="K59" i="73" s="1"/>
  <c r="M59" i="73"/>
  <c r="L59" i="73"/>
  <c r="I59" i="73"/>
  <c r="P58" i="73"/>
  <c r="O58" i="73"/>
  <c r="K58" i="73" s="1"/>
  <c r="N58" i="73"/>
  <c r="L58" i="73"/>
  <c r="J58" i="73"/>
  <c r="P57" i="73"/>
  <c r="O57" i="73"/>
  <c r="K57" i="73" s="1"/>
  <c r="P56" i="73"/>
  <c r="O56" i="73"/>
  <c r="K56" i="73" s="1"/>
  <c r="P55" i="73"/>
  <c r="O55" i="73"/>
  <c r="P54" i="73"/>
  <c r="O54" i="73"/>
  <c r="P53" i="73"/>
  <c r="O53" i="73"/>
  <c r="K53" i="73" s="1"/>
  <c r="N53" i="73"/>
  <c r="P52" i="73"/>
  <c r="O52" i="73"/>
  <c r="K52" i="73" s="1"/>
  <c r="N52" i="73"/>
  <c r="J52" i="73"/>
  <c r="I52" i="73"/>
  <c r="P51" i="73"/>
  <c r="O51" i="73"/>
  <c r="P50" i="73"/>
  <c r="O50" i="73"/>
  <c r="K50" i="73" s="1"/>
  <c r="L50" i="73"/>
  <c r="J50" i="73"/>
  <c r="I50" i="73"/>
  <c r="P49" i="73"/>
  <c r="O49" i="73"/>
  <c r="K49" i="73" s="1"/>
  <c r="P48" i="73"/>
  <c r="O48" i="73"/>
  <c r="I48" i="73"/>
  <c r="P47" i="73"/>
  <c r="O47" i="73"/>
  <c r="P46" i="73"/>
  <c r="O46" i="73"/>
  <c r="K46" i="73" s="1"/>
  <c r="N46" i="73"/>
  <c r="P45" i="73"/>
  <c r="O45" i="73"/>
  <c r="K45" i="73" s="1"/>
  <c r="N45" i="73"/>
  <c r="M45" i="73"/>
  <c r="J45" i="73"/>
  <c r="P44" i="73"/>
  <c r="O44" i="73"/>
  <c r="K44" i="73" s="1"/>
  <c r="N44" i="73"/>
  <c r="L44" i="73"/>
  <c r="P43" i="73"/>
  <c r="O43" i="73"/>
  <c r="K43" i="73" s="1"/>
  <c r="M43" i="73"/>
  <c r="P42" i="73"/>
  <c r="O42" i="73"/>
  <c r="K42" i="73" s="1"/>
  <c r="L42" i="73"/>
  <c r="J42" i="73"/>
  <c r="P41" i="73"/>
  <c r="O41" i="73"/>
  <c r="P40" i="73"/>
  <c r="O40" i="73"/>
  <c r="K40" i="73" s="1"/>
  <c r="N40" i="73"/>
  <c r="I40" i="73"/>
  <c r="P39" i="73"/>
  <c r="O39" i="73"/>
  <c r="M39" i="73"/>
  <c r="P38" i="73"/>
  <c r="O38" i="73"/>
  <c r="P37" i="73"/>
  <c r="O37" i="73"/>
  <c r="M37" i="73" s="1"/>
  <c r="P36" i="73"/>
  <c r="O36" i="73"/>
  <c r="K36" i="73" s="1"/>
  <c r="N36" i="73"/>
  <c r="M36" i="73"/>
  <c r="P35" i="73"/>
  <c r="O35" i="73"/>
  <c r="J35" i="73"/>
  <c r="I35" i="73"/>
  <c r="P34" i="73"/>
  <c r="O34" i="73"/>
  <c r="J34" i="73" s="1"/>
  <c r="P33" i="73"/>
  <c r="O33" i="73"/>
  <c r="P32" i="73"/>
  <c r="O32" i="73"/>
  <c r="K32" i="73" s="1"/>
  <c r="N32" i="73"/>
  <c r="P31" i="73"/>
  <c r="O31" i="73"/>
  <c r="M31" i="73" s="1"/>
  <c r="P30" i="73"/>
  <c r="O30" i="73"/>
  <c r="K30" i="73" s="1"/>
  <c r="N30" i="73"/>
  <c r="L30" i="73"/>
  <c r="P29" i="73"/>
  <c r="O29" i="73"/>
  <c r="K29" i="73" s="1"/>
  <c r="N29" i="73"/>
  <c r="M29" i="73"/>
  <c r="P28" i="73"/>
  <c r="O28" i="73"/>
  <c r="K28" i="73" s="1"/>
  <c r="N28" i="73"/>
  <c r="M28" i="73"/>
  <c r="L28" i="73"/>
  <c r="I28" i="73"/>
  <c r="P27" i="73"/>
  <c r="O27" i="73"/>
  <c r="K27" i="73" s="1"/>
  <c r="M27" i="73"/>
  <c r="L27" i="73"/>
  <c r="J27" i="73"/>
  <c r="I27" i="73"/>
  <c r="P26" i="73"/>
  <c r="O26" i="73"/>
  <c r="I26" i="73" s="1"/>
  <c r="J26" i="73"/>
  <c r="P25" i="73"/>
  <c r="O25" i="73"/>
  <c r="J25" i="73" s="1"/>
  <c r="P24" i="73"/>
  <c r="O24" i="73"/>
  <c r="I24" i="73" s="1"/>
  <c r="P23" i="73"/>
  <c r="O23" i="73"/>
  <c r="M23" i="73" s="1"/>
  <c r="P22" i="73"/>
  <c r="O22" i="73"/>
  <c r="N22" i="73" s="1"/>
  <c r="L22" i="73"/>
  <c r="P21" i="73"/>
  <c r="O21" i="73"/>
  <c r="P20" i="73"/>
  <c r="O20" i="73"/>
  <c r="J20" i="73" s="1"/>
  <c r="N20" i="73"/>
  <c r="P19" i="73"/>
  <c r="O19" i="73"/>
  <c r="I19" i="73"/>
  <c r="P18" i="73"/>
  <c r="O18" i="73"/>
  <c r="K18" i="73" s="1"/>
  <c r="M18" i="73"/>
  <c r="L18" i="73"/>
  <c r="J18" i="73"/>
  <c r="I18" i="73"/>
  <c r="P17" i="73"/>
  <c r="O17" i="73"/>
  <c r="J17" i="73" s="1"/>
  <c r="P16" i="73"/>
  <c r="O16" i="73"/>
  <c r="K16" i="73" s="1"/>
  <c r="N16" i="73"/>
  <c r="I16" i="73"/>
  <c r="P15" i="73"/>
  <c r="O15" i="73"/>
  <c r="M15" i="73" s="1"/>
  <c r="P14" i="73"/>
  <c r="O14" i="73"/>
  <c r="P13" i="73"/>
  <c r="O13" i="73"/>
  <c r="P12" i="73"/>
  <c r="O12" i="73"/>
  <c r="L12" i="73" s="1"/>
  <c r="P11" i="73"/>
  <c r="O11" i="73"/>
  <c r="K11" i="73" s="1"/>
  <c r="I11" i="73"/>
  <c r="P259" i="75"/>
  <c r="O259" i="75"/>
  <c r="N259" i="75" s="1"/>
  <c r="P258" i="75"/>
  <c r="O258" i="75"/>
  <c r="I258" i="75" s="1"/>
  <c r="P257" i="75"/>
  <c r="O257" i="75"/>
  <c r="M257" i="75" s="1"/>
  <c r="P256" i="75"/>
  <c r="O256" i="75"/>
  <c r="P255" i="75"/>
  <c r="O255" i="75"/>
  <c r="P254" i="75"/>
  <c r="O254" i="75"/>
  <c r="M254" i="75" s="1"/>
  <c r="P253" i="75"/>
  <c r="O253" i="75"/>
  <c r="M253" i="75" s="1"/>
  <c r="P252" i="75"/>
  <c r="O252" i="75"/>
  <c r="M252" i="75" s="1"/>
  <c r="I252" i="75"/>
  <c r="P251" i="75"/>
  <c r="O251" i="75"/>
  <c r="P250" i="75"/>
  <c r="O250" i="75"/>
  <c r="M250" i="75" s="1"/>
  <c r="P249" i="75"/>
  <c r="O249" i="75"/>
  <c r="M249" i="75" s="1"/>
  <c r="P248" i="75"/>
  <c r="O248" i="75"/>
  <c r="P247" i="75"/>
  <c r="O247" i="75"/>
  <c r="K247" i="75" s="1"/>
  <c r="P246" i="75"/>
  <c r="O246" i="75"/>
  <c r="L246" i="75" s="1"/>
  <c r="P245" i="75"/>
  <c r="O245" i="75"/>
  <c r="M245" i="75" s="1"/>
  <c r="P244" i="75"/>
  <c r="O244" i="75"/>
  <c r="L244" i="75" s="1"/>
  <c r="P243" i="75"/>
  <c r="O243" i="75"/>
  <c r="L243" i="75" s="1"/>
  <c r="M243" i="75"/>
  <c r="P242" i="75"/>
  <c r="O242" i="75"/>
  <c r="P241" i="75"/>
  <c r="O241" i="75"/>
  <c r="M241" i="75" s="1"/>
  <c r="P240" i="75"/>
  <c r="O240" i="75"/>
  <c r="K240" i="75" s="1"/>
  <c r="P239" i="75"/>
  <c r="O239" i="75"/>
  <c r="L239" i="75" s="1"/>
  <c r="P238" i="75"/>
  <c r="O238" i="75"/>
  <c r="I238" i="75" s="1"/>
  <c r="P237" i="75"/>
  <c r="O237" i="75"/>
  <c r="M237" i="75" s="1"/>
  <c r="P236" i="75"/>
  <c r="O236" i="75"/>
  <c r="M236" i="75" s="1"/>
  <c r="P235" i="75"/>
  <c r="O235" i="75"/>
  <c r="P234" i="75"/>
  <c r="O234" i="75"/>
  <c r="M234" i="75" s="1"/>
  <c r="L234" i="75"/>
  <c r="P233" i="75"/>
  <c r="O233" i="75"/>
  <c r="M233" i="75"/>
  <c r="P232" i="75"/>
  <c r="O232" i="75"/>
  <c r="M232" i="75" s="1"/>
  <c r="L232" i="75"/>
  <c r="P231" i="75"/>
  <c r="O231" i="75"/>
  <c r="I231" i="75" s="1"/>
  <c r="P230" i="75"/>
  <c r="O230" i="75"/>
  <c r="L230" i="75" s="1"/>
  <c r="P229" i="75"/>
  <c r="O229" i="75"/>
  <c r="M229" i="75" s="1"/>
  <c r="P228" i="75"/>
  <c r="O228" i="75"/>
  <c r="M228" i="75" s="1"/>
  <c r="P227" i="75"/>
  <c r="O227" i="75"/>
  <c r="K227" i="75" s="1"/>
  <c r="L227" i="75"/>
  <c r="P226" i="75"/>
  <c r="O226" i="75"/>
  <c r="M226" i="75" s="1"/>
  <c r="L226" i="75"/>
  <c r="I226" i="75"/>
  <c r="P225" i="75"/>
  <c r="O225" i="75"/>
  <c r="M225" i="75" s="1"/>
  <c r="P224" i="75"/>
  <c r="O224" i="75"/>
  <c r="M224" i="75" s="1"/>
  <c r="K224" i="75"/>
  <c r="P223" i="75"/>
  <c r="O223" i="75"/>
  <c r="L223" i="75" s="1"/>
  <c r="P222" i="75"/>
  <c r="O222" i="75"/>
  <c r="P221" i="75"/>
  <c r="O221" i="75"/>
  <c r="M221" i="75" s="1"/>
  <c r="P220" i="75"/>
  <c r="O220" i="75"/>
  <c r="L220" i="75" s="1"/>
  <c r="P219" i="75"/>
  <c r="O219" i="75"/>
  <c r="L219" i="75" s="1"/>
  <c r="M219" i="75"/>
  <c r="K219" i="75"/>
  <c r="I219" i="75"/>
  <c r="P218" i="75"/>
  <c r="O218" i="75"/>
  <c r="L218" i="75" s="1"/>
  <c r="P217" i="75"/>
  <c r="O217" i="75"/>
  <c r="M217" i="75" s="1"/>
  <c r="P216" i="75"/>
  <c r="O216" i="75"/>
  <c r="P215" i="75"/>
  <c r="O215" i="75"/>
  <c r="I215" i="75" s="1"/>
  <c r="P214" i="75"/>
  <c r="O214" i="75"/>
  <c r="L214" i="75" s="1"/>
  <c r="I214" i="75"/>
  <c r="P213" i="75"/>
  <c r="O213" i="75"/>
  <c r="M213" i="75" s="1"/>
  <c r="P212" i="75"/>
  <c r="O212" i="75"/>
  <c r="M212" i="75" s="1"/>
  <c r="L212" i="75"/>
  <c r="K212" i="75"/>
  <c r="P211" i="75"/>
  <c r="O211" i="75"/>
  <c r="P210" i="75"/>
  <c r="O210" i="75"/>
  <c r="I210" i="75" s="1"/>
  <c r="P209" i="75"/>
  <c r="O209" i="75"/>
  <c r="M209" i="75" s="1"/>
  <c r="P208" i="75"/>
  <c r="O208" i="75"/>
  <c r="P207" i="75"/>
  <c r="O207" i="75"/>
  <c r="M207" i="75" s="1"/>
  <c r="P206" i="75"/>
  <c r="O206" i="75"/>
  <c r="P205" i="75"/>
  <c r="O205" i="75"/>
  <c r="M205" i="75" s="1"/>
  <c r="P204" i="75"/>
  <c r="O204" i="75"/>
  <c r="K204" i="75" s="1"/>
  <c r="P203" i="75"/>
  <c r="O203" i="75"/>
  <c r="I203" i="75" s="1"/>
  <c r="M203" i="75"/>
  <c r="K203" i="75"/>
  <c r="P202" i="75"/>
  <c r="O202" i="75"/>
  <c r="M202" i="75" s="1"/>
  <c r="P201" i="75"/>
  <c r="O201" i="75"/>
  <c r="M201" i="75" s="1"/>
  <c r="P200" i="75"/>
  <c r="O200" i="75"/>
  <c r="M200" i="75" s="1"/>
  <c r="P199" i="75"/>
  <c r="O199" i="75"/>
  <c r="L199" i="75" s="1"/>
  <c r="P198" i="75"/>
  <c r="O198" i="75"/>
  <c r="K198" i="75" s="1"/>
  <c r="P197" i="75"/>
  <c r="O197" i="75"/>
  <c r="M197" i="75" s="1"/>
  <c r="P196" i="75"/>
  <c r="O196" i="75"/>
  <c r="L196" i="75" s="1"/>
  <c r="P195" i="75"/>
  <c r="O195" i="75"/>
  <c r="L195" i="75" s="1"/>
  <c r="K195" i="75"/>
  <c r="I195" i="75"/>
  <c r="P194" i="75"/>
  <c r="O194" i="75"/>
  <c r="K194" i="75" s="1"/>
  <c r="P193" i="75"/>
  <c r="O193" i="75"/>
  <c r="M193" i="75" s="1"/>
  <c r="P192" i="75"/>
  <c r="O192" i="75"/>
  <c r="K192" i="75" s="1"/>
  <c r="P191" i="75"/>
  <c r="O191" i="75"/>
  <c r="P190" i="75"/>
  <c r="O190" i="75"/>
  <c r="L190" i="75" s="1"/>
  <c r="P189" i="75"/>
  <c r="O189" i="75"/>
  <c r="M189" i="75" s="1"/>
  <c r="P188" i="75"/>
  <c r="O188" i="75"/>
  <c r="M188" i="75" s="1"/>
  <c r="P187" i="75"/>
  <c r="O187" i="75"/>
  <c r="L187" i="75" s="1"/>
  <c r="M187" i="75"/>
  <c r="P186" i="75"/>
  <c r="O186" i="75"/>
  <c r="P185" i="75"/>
  <c r="O185" i="75"/>
  <c r="M185" i="75" s="1"/>
  <c r="P184" i="75"/>
  <c r="O184" i="75"/>
  <c r="K184" i="75" s="1"/>
  <c r="P183" i="75"/>
  <c r="O183" i="75"/>
  <c r="L183" i="75" s="1"/>
  <c r="P182" i="75"/>
  <c r="O182" i="75"/>
  <c r="M182" i="75" s="1"/>
  <c r="P181" i="75"/>
  <c r="O181" i="75"/>
  <c r="M181" i="75" s="1"/>
  <c r="P180" i="75"/>
  <c r="O180" i="75"/>
  <c r="P179" i="75"/>
  <c r="O179" i="75"/>
  <c r="P178" i="75"/>
  <c r="O178" i="75"/>
  <c r="M178" i="75" s="1"/>
  <c r="P177" i="75"/>
  <c r="O177" i="75"/>
  <c r="M177" i="75" s="1"/>
  <c r="P176" i="75"/>
  <c r="O176" i="75"/>
  <c r="K176" i="75" s="1"/>
  <c r="P175" i="75"/>
  <c r="O175" i="75"/>
  <c r="M175" i="75" s="1"/>
  <c r="P174" i="75"/>
  <c r="O174" i="75"/>
  <c r="N174" i="75" s="1"/>
  <c r="M174" i="75"/>
  <c r="P173" i="75"/>
  <c r="O173" i="75"/>
  <c r="L173" i="75" s="1"/>
  <c r="P172" i="75"/>
  <c r="O172" i="75"/>
  <c r="M172" i="75" s="1"/>
  <c r="P171" i="75"/>
  <c r="O171" i="75"/>
  <c r="N171" i="75" s="1"/>
  <c r="L171" i="75"/>
  <c r="K171" i="75"/>
  <c r="J171" i="75"/>
  <c r="P170" i="75"/>
  <c r="O170" i="75"/>
  <c r="N170" i="75" s="1"/>
  <c r="L170" i="75"/>
  <c r="K170" i="75"/>
  <c r="I170" i="75"/>
  <c r="P169" i="75"/>
  <c r="O169" i="75"/>
  <c r="K169" i="75" s="1"/>
  <c r="P168" i="75"/>
  <c r="O168" i="75"/>
  <c r="K168" i="75" s="1"/>
  <c r="P167" i="75"/>
  <c r="O167" i="75"/>
  <c r="I167" i="75" s="1"/>
  <c r="P166" i="75"/>
  <c r="O166" i="75"/>
  <c r="P165" i="75"/>
  <c r="O165" i="75"/>
  <c r="P164" i="75"/>
  <c r="O164" i="75"/>
  <c r="N164" i="75"/>
  <c r="P163" i="75"/>
  <c r="O163" i="75"/>
  <c r="M163" i="75" s="1"/>
  <c r="P162" i="75"/>
  <c r="O162" i="75"/>
  <c r="N162" i="75" s="1"/>
  <c r="P161" i="75"/>
  <c r="O161" i="75"/>
  <c r="P160" i="75"/>
  <c r="O160" i="75"/>
  <c r="N160" i="75" s="1"/>
  <c r="P159" i="75"/>
  <c r="O159" i="75"/>
  <c r="M159" i="75" s="1"/>
  <c r="P158" i="75"/>
  <c r="O158" i="75"/>
  <c r="N158" i="75"/>
  <c r="P157" i="75"/>
  <c r="O157" i="75"/>
  <c r="N157" i="75" s="1"/>
  <c r="P156" i="75"/>
  <c r="O156" i="75"/>
  <c r="N156" i="75" s="1"/>
  <c r="P155" i="75"/>
  <c r="O155" i="75"/>
  <c r="N155" i="75" s="1"/>
  <c r="P154" i="75"/>
  <c r="O154" i="75"/>
  <c r="N154" i="75" s="1"/>
  <c r="P153" i="75"/>
  <c r="O153" i="75"/>
  <c r="N153" i="75" s="1"/>
  <c r="P152" i="75"/>
  <c r="O152" i="75"/>
  <c r="N152" i="75" s="1"/>
  <c r="P151" i="75"/>
  <c r="O151" i="75"/>
  <c r="N151" i="75" s="1"/>
  <c r="P150" i="75"/>
  <c r="O150" i="75"/>
  <c r="N150" i="75"/>
  <c r="P149" i="75"/>
  <c r="O149" i="75"/>
  <c r="N149" i="75" s="1"/>
  <c r="P148" i="75"/>
  <c r="O148" i="75"/>
  <c r="N148" i="75" s="1"/>
  <c r="P147" i="75"/>
  <c r="O147" i="75"/>
  <c r="N147" i="75" s="1"/>
  <c r="P146" i="75"/>
  <c r="O146" i="75"/>
  <c r="N146" i="75"/>
  <c r="P145" i="75"/>
  <c r="O145" i="75"/>
  <c r="N145" i="75" s="1"/>
  <c r="P144" i="75"/>
  <c r="O144" i="75"/>
  <c r="N144" i="75" s="1"/>
  <c r="P143" i="75"/>
  <c r="O143" i="75"/>
  <c r="N143" i="75" s="1"/>
  <c r="P142" i="75"/>
  <c r="O142" i="75"/>
  <c r="N142" i="75" s="1"/>
  <c r="P141" i="75"/>
  <c r="O141" i="75"/>
  <c r="N141" i="75" s="1"/>
  <c r="P140" i="75"/>
  <c r="O140" i="75"/>
  <c r="N140" i="75" s="1"/>
  <c r="P139" i="75"/>
  <c r="O139" i="75"/>
  <c r="N139" i="75" s="1"/>
  <c r="P138" i="75"/>
  <c r="O138" i="75"/>
  <c r="N138" i="75" s="1"/>
  <c r="P137" i="75"/>
  <c r="O137" i="75"/>
  <c r="N137" i="75" s="1"/>
  <c r="P136" i="75"/>
  <c r="O136" i="75"/>
  <c r="N136" i="75" s="1"/>
  <c r="P135" i="75"/>
  <c r="O135" i="75"/>
  <c r="N135" i="75" s="1"/>
  <c r="P134" i="75"/>
  <c r="O134" i="75"/>
  <c r="N134" i="75" s="1"/>
  <c r="P133" i="75"/>
  <c r="O133" i="75"/>
  <c r="N133" i="75" s="1"/>
  <c r="P132" i="75"/>
  <c r="O132" i="75"/>
  <c r="P131" i="75"/>
  <c r="O131" i="75"/>
  <c r="N131" i="75" s="1"/>
  <c r="P130" i="75"/>
  <c r="O130" i="75"/>
  <c r="N130" i="75" s="1"/>
  <c r="P129" i="75"/>
  <c r="O129" i="75"/>
  <c r="N129" i="75" s="1"/>
  <c r="P128" i="75"/>
  <c r="O128" i="75"/>
  <c r="N128" i="75" s="1"/>
  <c r="P127" i="75"/>
  <c r="O127" i="75"/>
  <c r="N127" i="75" s="1"/>
  <c r="P126" i="75"/>
  <c r="O126" i="75"/>
  <c r="N126" i="75" s="1"/>
  <c r="P125" i="75"/>
  <c r="O125" i="75"/>
  <c r="N125" i="75" s="1"/>
  <c r="P124" i="75"/>
  <c r="O124" i="75"/>
  <c r="N124" i="75" s="1"/>
  <c r="P123" i="75"/>
  <c r="O123" i="75"/>
  <c r="P122" i="75"/>
  <c r="O122" i="75"/>
  <c r="N122" i="75" s="1"/>
  <c r="I122" i="75"/>
  <c r="P121" i="75"/>
  <c r="O121" i="75"/>
  <c r="M121" i="75" s="1"/>
  <c r="N121" i="75"/>
  <c r="P120" i="75"/>
  <c r="O120" i="75"/>
  <c r="N120" i="75" s="1"/>
  <c r="I120" i="75"/>
  <c r="P119" i="75"/>
  <c r="O119" i="75"/>
  <c r="N119" i="75" s="1"/>
  <c r="P118" i="75"/>
  <c r="O118" i="75"/>
  <c r="P117" i="75"/>
  <c r="O117" i="75"/>
  <c r="N117" i="75" s="1"/>
  <c r="P116" i="75"/>
  <c r="O116" i="75"/>
  <c r="P115" i="75"/>
  <c r="O115" i="75"/>
  <c r="M115" i="75" s="1"/>
  <c r="P114" i="75"/>
  <c r="O114" i="75"/>
  <c r="P113" i="75"/>
  <c r="O113" i="75"/>
  <c r="N113" i="75" s="1"/>
  <c r="P112" i="75"/>
  <c r="O112" i="75"/>
  <c r="N112" i="75" s="1"/>
  <c r="L112" i="75"/>
  <c r="I112" i="75"/>
  <c r="P111" i="75"/>
  <c r="O111" i="75"/>
  <c r="N111" i="75" s="1"/>
  <c r="P110" i="75"/>
  <c r="O110" i="75"/>
  <c r="P109" i="75"/>
  <c r="O109" i="75"/>
  <c r="N109" i="75"/>
  <c r="M109" i="75"/>
  <c r="P108" i="75"/>
  <c r="O108" i="75"/>
  <c r="J108" i="75" s="1"/>
  <c r="L108" i="75"/>
  <c r="K108" i="75"/>
  <c r="P107" i="75"/>
  <c r="O107" i="75"/>
  <c r="J107" i="75" s="1"/>
  <c r="P106" i="75"/>
  <c r="O106" i="75"/>
  <c r="J106" i="75" s="1"/>
  <c r="M106" i="75"/>
  <c r="K106" i="75"/>
  <c r="P105" i="75"/>
  <c r="O105" i="75"/>
  <c r="I105" i="75" s="1"/>
  <c r="M105" i="75"/>
  <c r="P104" i="75"/>
  <c r="O104" i="75"/>
  <c r="L104" i="75" s="1"/>
  <c r="P103" i="75"/>
  <c r="O103" i="75"/>
  <c r="N103" i="75" s="1"/>
  <c r="P102" i="75"/>
  <c r="O102" i="75"/>
  <c r="J102" i="75" s="1"/>
  <c r="P101" i="75"/>
  <c r="O101" i="75"/>
  <c r="N101" i="75"/>
  <c r="M101" i="75"/>
  <c r="K101" i="75"/>
  <c r="I101" i="75"/>
  <c r="P100" i="75"/>
  <c r="O100" i="75"/>
  <c r="J100" i="75" s="1"/>
  <c r="L100" i="75"/>
  <c r="K100" i="75"/>
  <c r="P99" i="75"/>
  <c r="O99" i="75"/>
  <c r="K99" i="75" s="1"/>
  <c r="P98" i="75"/>
  <c r="O98" i="75"/>
  <c r="J98" i="75" s="1"/>
  <c r="I98" i="75"/>
  <c r="P97" i="75"/>
  <c r="O97" i="75"/>
  <c r="J97" i="75" s="1"/>
  <c r="P96" i="75"/>
  <c r="O96" i="75"/>
  <c r="L96" i="75" s="1"/>
  <c r="P95" i="75"/>
  <c r="O95" i="75"/>
  <c r="K95" i="75" s="1"/>
  <c r="N95" i="75"/>
  <c r="P94" i="75"/>
  <c r="O94" i="75"/>
  <c r="J94" i="75" s="1"/>
  <c r="P93" i="75"/>
  <c r="O93" i="75"/>
  <c r="J93" i="75" s="1"/>
  <c r="M93" i="75"/>
  <c r="P92" i="75"/>
  <c r="O92" i="75"/>
  <c r="L92" i="75"/>
  <c r="K92" i="75"/>
  <c r="P91" i="75"/>
  <c r="O91" i="75"/>
  <c r="J91" i="75" s="1"/>
  <c r="P90" i="75"/>
  <c r="O90" i="75"/>
  <c r="M90" i="75" s="1"/>
  <c r="K90" i="75"/>
  <c r="P89" i="75"/>
  <c r="O89" i="75"/>
  <c r="K89" i="75" s="1"/>
  <c r="M89" i="75"/>
  <c r="P88" i="75"/>
  <c r="O88" i="75"/>
  <c r="K88" i="75" s="1"/>
  <c r="L88" i="75"/>
  <c r="P87" i="75"/>
  <c r="O87" i="75"/>
  <c r="M87" i="75" s="1"/>
  <c r="P86" i="75"/>
  <c r="O86" i="75"/>
  <c r="M86" i="75" s="1"/>
  <c r="P85" i="75"/>
  <c r="O85" i="75"/>
  <c r="P84" i="75"/>
  <c r="O84" i="75"/>
  <c r="M84" i="75" s="1"/>
  <c r="P83" i="75"/>
  <c r="O83" i="75"/>
  <c r="L83" i="75" s="1"/>
  <c r="P82" i="75"/>
  <c r="O82" i="75"/>
  <c r="M82" i="75" s="1"/>
  <c r="P81" i="75"/>
  <c r="O81" i="75"/>
  <c r="M81" i="75"/>
  <c r="L81" i="75"/>
  <c r="K81" i="75"/>
  <c r="P80" i="75"/>
  <c r="O80" i="75"/>
  <c r="M80" i="75" s="1"/>
  <c r="P79" i="75"/>
  <c r="O79" i="75"/>
  <c r="M79" i="75" s="1"/>
  <c r="L79" i="75"/>
  <c r="P78" i="75"/>
  <c r="O78" i="75"/>
  <c r="M78" i="75" s="1"/>
  <c r="K78" i="75"/>
  <c r="P77" i="75"/>
  <c r="O77" i="75"/>
  <c r="P76" i="75"/>
  <c r="O76" i="75"/>
  <c r="L76" i="75" s="1"/>
  <c r="P75" i="75"/>
  <c r="O75" i="75"/>
  <c r="L75" i="75" s="1"/>
  <c r="P74" i="75"/>
  <c r="O74" i="75"/>
  <c r="P73" i="75"/>
  <c r="O73" i="75"/>
  <c r="K73" i="75" s="1"/>
  <c r="M73" i="75"/>
  <c r="P72" i="75"/>
  <c r="O72" i="75"/>
  <c r="K72" i="75" s="1"/>
  <c r="M72" i="75"/>
  <c r="P71" i="75"/>
  <c r="O71" i="75"/>
  <c r="M71" i="75" s="1"/>
  <c r="P70" i="75"/>
  <c r="O70" i="75"/>
  <c r="M70" i="75" s="1"/>
  <c r="K70" i="75"/>
  <c r="P69" i="75"/>
  <c r="O69" i="75"/>
  <c r="P68" i="75"/>
  <c r="O68" i="75"/>
  <c r="M68" i="75" s="1"/>
  <c r="P67" i="75"/>
  <c r="O67" i="75"/>
  <c r="L67" i="75" s="1"/>
  <c r="P66" i="75"/>
  <c r="O66" i="75"/>
  <c r="M66" i="75" s="1"/>
  <c r="P65" i="75"/>
  <c r="O65" i="75"/>
  <c r="K65" i="75" s="1"/>
  <c r="L65" i="75"/>
  <c r="P64" i="75"/>
  <c r="O64" i="75"/>
  <c r="M64" i="75" s="1"/>
  <c r="P63" i="75"/>
  <c r="O63" i="75"/>
  <c r="M63" i="75" s="1"/>
  <c r="P62" i="75"/>
  <c r="O62" i="75"/>
  <c r="M62" i="75" s="1"/>
  <c r="K62" i="75"/>
  <c r="P61" i="75"/>
  <c r="O61" i="75"/>
  <c r="P60" i="75"/>
  <c r="O60" i="75"/>
  <c r="L60" i="75" s="1"/>
  <c r="P59" i="75"/>
  <c r="O59" i="75"/>
  <c r="L59" i="75" s="1"/>
  <c r="P58" i="75"/>
  <c r="O58" i="75"/>
  <c r="M58" i="75" s="1"/>
  <c r="P57" i="75"/>
  <c r="O57" i="75"/>
  <c r="K57" i="75" s="1"/>
  <c r="L57" i="75"/>
  <c r="P56" i="75"/>
  <c r="O56" i="75"/>
  <c r="K56" i="75" s="1"/>
  <c r="P55" i="75"/>
  <c r="O55" i="75"/>
  <c r="M55" i="75" s="1"/>
  <c r="L55" i="75"/>
  <c r="P54" i="75"/>
  <c r="O54" i="75"/>
  <c r="M54" i="75" s="1"/>
  <c r="K54" i="75"/>
  <c r="P53" i="75"/>
  <c r="O53" i="75"/>
  <c r="P52" i="75"/>
  <c r="O52" i="75"/>
  <c r="M52" i="75" s="1"/>
  <c r="P51" i="75"/>
  <c r="O51" i="75"/>
  <c r="L51" i="75" s="1"/>
  <c r="P50" i="75"/>
  <c r="O50" i="75"/>
  <c r="M50" i="75"/>
  <c r="K50" i="75"/>
  <c r="P49" i="75"/>
  <c r="O49" i="75"/>
  <c r="M49" i="75" s="1"/>
  <c r="P48" i="75"/>
  <c r="O48" i="75"/>
  <c r="M48" i="75" s="1"/>
  <c r="P47" i="75"/>
  <c r="O47" i="75"/>
  <c r="M47" i="75" s="1"/>
  <c r="L47" i="75"/>
  <c r="P46" i="75"/>
  <c r="O46" i="75"/>
  <c r="M46" i="75" s="1"/>
  <c r="P45" i="75"/>
  <c r="O45" i="75"/>
  <c r="P44" i="75"/>
  <c r="O44" i="75"/>
  <c r="J44" i="75" s="1"/>
  <c r="P43" i="75"/>
  <c r="O43" i="75"/>
  <c r="N43" i="75" s="1"/>
  <c r="P42" i="75"/>
  <c r="O42" i="75"/>
  <c r="I42" i="75" s="1"/>
  <c r="P41" i="75"/>
  <c r="O41" i="75"/>
  <c r="I41" i="75" s="1"/>
  <c r="P40" i="75"/>
  <c r="O40" i="75"/>
  <c r="I40" i="75" s="1"/>
  <c r="N40" i="75"/>
  <c r="L40" i="75"/>
  <c r="K40" i="75"/>
  <c r="J40" i="75"/>
  <c r="P39" i="75"/>
  <c r="O39" i="75"/>
  <c r="I39" i="75" s="1"/>
  <c r="M39" i="75"/>
  <c r="P38" i="75"/>
  <c r="O38" i="75"/>
  <c r="I38" i="75" s="1"/>
  <c r="K38" i="75"/>
  <c r="P37" i="75"/>
  <c r="O37" i="75"/>
  <c r="I37" i="75" s="1"/>
  <c r="P36" i="75"/>
  <c r="O36" i="75"/>
  <c r="I36" i="75" s="1"/>
  <c r="P35" i="75"/>
  <c r="O35" i="75"/>
  <c r="I35" i="75" s="1"/>
  <c r="M35" i="75"/>
  <c r="P34" i="75"/>
  <c r="O34" i="75"/>
  <c r="I34" i="75" s="1"/>
  <c r="N34" i="75"/>
  <c r="L34" i="75"/>
  <c r="P33" i="75"/>
  <c r="O33" i="75"/>
  <c r="I33" i="75" s="1"/>
  <c r="N33" i="75"/>
  <c r="M33" i="75"/>
  <c r="L33" i="75"/>
  <c r="K33" i="75"/>
  <c r="J33" i="75"/>
  <c r="P32" i="75"/>
  <c r="O32" i="75"/>
  <c r="P31" i="75"/>
  <c r="O31" i="75"/>
  <c r="I31" i="75" s="1"/>
  <c r="N31" i="75"/>
  <c r="M31" i="75"/>
  <c r="L31" i="75"/>
  <c r="K31" i="75"/>
  <c r="J31" i="75"/>
  <c r="P30" i="75"/>
  <c r="O30" i="75"/>
  <c r="I30" i="75" s="1"/>
  <c r="M30" i="75"/>
  <c r="K30" i="75"/>
  <c r="J30" i="75"/>
  <c r="P29" i="75"/>
  <c r="O29" i="75"/>
  <c r="I29" i="75" s="1"/>
  <c r="P28" i="75"/>
  <c r="O28" i="75"/>
  <c r="I28" i="75" s="1"/>
  <c r="K28" i="75"/>
  <c r="P27" i="75"/>
  <c r="O27" i="75"/>
  <c r="I27" i="75" s="1"/>
  <c r="P26" i="75"/>
  <c r="O26" i="75"/>
  <c r="I26" i="75" s="1"/>
  <c r="P25" i="75"/>
  <c r="O25" i="75"/>
  <c r="I25" i="75" s="1"/>
  <c r="N25" i="75"/>
  <c r="M25" i="75"/>
  <c r="L25" i="75"/>
  <c r="K25" i="75"/>
  <c r="J25" i="75"/>
  <c r="P24" i="75"/>
  <c r="O24" i="75"/>
  <c r="I24" i="75" s="1"/>
  <c r="P23" i="75"/>
  <c r="O23" i="75"/>
  <c r="I23" i="75" s="1"/>
  <c r="N23" i="75"/>
  <c r="L23" i="75"/>
  <c r="K23" i="75"/>
  <c r="J23" i="75"/>
  <c r="P22" i="75"/>
  <c r="O22" i="75"/>
  <c r="I22" i="75" s="1"/>
  <c r="P21" i="75"/>
  <c r="O21" i="75"/>
  <c r="I21" i="75" s="1"/>
  <c r="P20" i="75"/>
  <c r="O20" i="75"/>
  <c r="I20" i="75" s="1"/>
  <c r="P19" i="75"/>
  <c r="O19" i="75"/>
  <c r="I19" i="75" s="1"/>
  <c r="N19" i="75"/>
  <c r="J19" i="75"/>
  <c r="P18" i="75"/>
  <c r="O18" i="75"/>
  <c r="I18" i="75" s="1"/>
  <c r="N18" i="75"/>
  <c r="M18" i="75"/>
  <c r="L18" i="75"/>
  <c r="K18" i="75"/>
  <c r="P17" i="75"/>
  <c r="O17" i="75"/>
  <c r="I17" i="75" s="1"/>
  <c r="N17" i="75"/>
  <c r="M17" i="75"/>
  <c r="L17" i="75"/>
  <c r="K17" i="75"/>
  <c r="J17" i="75"/>
  <c r="P16" i="75"/>
  <c r="O16" i="75"/>
  <c r="P15" i="75"/>
  <c r="O15" i="75"/>
  <c r="I15" i="75" s="1"/>
  <c r="M15" i="75"/>
  <c r="L15" i="75"/>
  <c r="K15" i="75"/>
  <c r="J15" i="75"/>
  <c r="P14" i="75"/>
  <c r="O14" i="75"/>
  <c r="I14" i="75" s="1"/>
  <c r="M14" i="75"/>
  <c r="K14" i="75"/>
  <c r="J14" i="75"/>
  <c r="P13" i="75"/>
  <c r="O13" i="75"/>
  <c r="I13" i="75" s="1"/>
  <c r="J13" i="75"/>
  <c r="P12" i="75"/>
  <c r="O12" i="75"/>
  <c r="L12" i="75" s="1"/>
  <c r="P11" i="75"/>
  <c r="O11" i="75"/>
  <c r="N11" i="75" s="1"/>
  <c r="P259" i="76"/>
  <c r="O259" i="76"/>
  <c r="N259" i="76" s="1"/>
  <c r="P258" i="76"/>
  <c r="O258" i="76"/>
  <c r="N258" i="76" s="1"/>
  <c r="P257" i="76"/>
  <c r="O257" i="76"/>
  <c r="N257" i="76" s="1"/>
  <c r="P256" i="76"/>
  <c r="O256" i="76"/>
  <c r="N256" i="76" s="1"/>
  <c r="I256" i="76"/>
  <c r="P255" i="76"/>
  <c r="O255" i="76"/>
  <c r="N255" i="76" s="1"/>
  <c r="I255" i="76"/>
  <c r="P254" i="76"/>
  <c r="O254" i="76"/>
  <c r="N254" i="76" s="1"/>
  <c r="P253" i="76"/>
  <c r="O253" i="76"/>
  <c r="N253" i="76" s="1"/>
  <c r="P252" i="76"/>
  <c r="O252" i="76"/>
  <c r="N252" i="76" s="1"/>
  <c r="I252" i="76"/>
  <c r="P251" i="76"/>
  <c r="O251" i="76"/>
  <c r="N251" i="76" s="1"/>
  <c r="P250" i="76"/>
  <c r="O250" i="76"/>
  <c r="N250" i="76" s="1"/>
  <c r="P249" i="76"/>
  <c r="O249" i="76"/>
  <c r="N249" i="76" s="1"/>
  <c r="P248" i="76"/>
  <c r="O248" i="76"/>
  <c r="N248" i="76" s="1"/>
  <c r="P247" i="76"/>
  <c r="O247" i="76"/>
  <c r="N247" i="76" s="1"/>
  <c r="I247" i="76"/>
  <c r="P246" i="76"/>
  <c r="O246" i="76"/>
  <c r="N246" i="76" s="1"/>
  <c r="I246" i="76"/>
  <c r="P245" i="76"/>
  <c r="O245" i="76"/>
  <c r="N245" i="76" s="1"/>
  <c r="P244" i="76"/>
  <c r="O244" i="76"/>
  <c r="I244" i="76"/>
  <c r="P243" i="76"/>
  <c r="O243" i="76"/>
  <c r="I243" i="76" s="1"/>
  <c r="P242" i="76"/>
  <c r="O242" i="76"/>
  <c r="I242" i="76" s="1"/>
  <c r="P241" i="76"/>
  <c r="O241" i="76"/>
  <c r="P240" i="76"/>
  <c r="O240" i="76"/>
  <c r="I240" i="76" s="1"/>
  <c r="P239" i="76"/>
  <c r="O239" i="76"/>
  <c r="I239" i="76" s="1"/>
  <c r="P238" i="76"/>
  <c r="O238" i="76"/>
  <c r="I238" i="76" s="1"/>
  <c r="P237" i="76"/>
  <c r="O237" i="76"/>
  <c r="I237" i="76" s="1"/>
  <c r="P236" i="76"/>
  <c r="O236" i="76"/>
  <c r="I236" i="76"/>
  <c r="P235" i="76"/>
  <c r="O235" i="76"/>
  <c r="I235" i="76" s="1"/>
  <c r="P234" i="76"/>
  <c r="O234" i="76"/>
  <c r="I234" i="76" s="1"/>
  <c r="P233" i="76"/>
  <c r="O233" i="76"/>
  <c r="P232" i="76"/>
  <c r="O232" i="76"/>
  <c r="I232" i="76" s="1"/>
  <c r="P231" i="76"/>
  <c r="O231" i="76"/>
  <c r="I231" i="76" s="1"/>
  <c r="P230" i="76"/>
  <c r="O230" i="76"/>
  <c r="I230" i="76"/>
  <c r="P229" i="76"/>
  <c r="O229" i="76"/>
  <c r="I229" i="76" s="1"/>
  <c r="P228" i="76"/>
  <c r="O228" i="76"/>
  <c r="I228" i="76" s="1"/>
  <c r="P227" i="76"/>
  <c r="O227" i="76"/>
  <c r="I227" i="76" s="1"/>
  <c r="P226" i="76"/>
  <c r="O226" i="76"/>
  <c r="I226" i="76" s="1"/>
  <c r="P225" i="76"/>
  <c r="O225" i="76"/>
  <c r="P224" i="76"/>
  <c r="O224" i="76"/>
  <c r="I224" i="76" s="1"/>
  <c r="P223" i="76"/>
  <c r="O223" i="76"/>
  <c r="P222" i="76"/>
  <c r="O222" i="76"/>
  <c r="I222" i="76"/>
  <c r="P221" i="76"/>
  <c r="O221" i="76"/>
  <c r="I221" i="76" s="1"/>
  <c r="P220" i="76"/>
  <c r="O220" i="76"/>
  <c r="I220" i="76" s="1"/>
  <c r="P219" i="76"/>
  <c r="O219" i="76"/>
  <c r="I219" i="76" s="1"/>
  <c r="P218" i="76"/>
  <c r="O218" i="76"/>
  <c r="I218" i="76"/>
  <c r="P217" i="76"/>
  <c r="O217" i="76"/>
  <c r="P216" i="76"/>
  <c r="O216" i="76"/>
  <c r="I216" i="76" s="1"/>
  <c r="P215" i="76"/>
  <c r="O215" i="76"/>
  <c r="P214" i="76"/>
  <c r="O214" i="76"/>
  <c r="I214" i="76" s="1"/>
  <c r="P213" i="76"/>
  <c r="O213" i="76"/>
  <c r="I213" i="76" s="1"/>
  <c r="P212" i="76"/>
  <c r="O212" i="76"/>
  <c r="I212" i="76" s="1"/>
  <c r="P211" i="76"/>
  <c r="O211" i="76"/>
  <c r="I211" i="76" s="1"/>
  <c r="P210" i="76"/>
  <c r="O210" i="76"/>
  <c r="I210" i="76" s="1"/>
  <c r="P209" i="76"/>
  <c r="O209" i="76"/>
  <c r="P208" i="76"/>
  <c r="O208" i="76"/>
  <c r="I208" i="76" s="1"/>
  <c r="P207" i="76"/>
  <c r="O207" i="76"/>
  <c r="P206" i="76"/>
  <c r="O206" i="76"/>
  <c r="I206" i="76" s="1"/>
  <c r="P205" i="76"/>
  <c r="O205" i="76"/>
  <c r="I205" i="76" s="1"/>
  <c r="P204" i="76"/>
  <c r="O204" i="76"/>
  <c r="I204" i="76" s="1"/>
  <c r="P203" i="76"/>
  <c r="O203" i="76"/>
  <c r="I203" i="76" s="1"/>
  <c r="P202" i="76"/>
  <c r="O202" i="76"/>
  <c r="I202" i="76"/>
  <c r="P201" i="76"/>
  <c r="O201" i="76"/>
  <c r="P200" i="76"/>
  <c r="O200" i="76"/>
  <c r="I200" i="76" s="1"/>
  <c r="P199" i="76"/>
  <c r="O199" i="76"/>
  <c r="P198" i="76"/>
  <c r="O198" i="76"/>
  <c r="I198" i="76"/>
  <c r="P197" i="76"/>
  <c r="O197" i="76"/>
  <c r="I197" i="76" s="1"/>
  <c r="P196" i="76"/>
  <c r="O196" i="76"/>
  <c r="I196" i="76" s="1"/>
  <c r="P195" i="76"/>
  <c r="O195" i="76"/>
  <c r="I195" i="76" s="1"/>
  <c r="P194" i="76"/>
  <c r="O194" i="76"/>
  <c r="I194" i="76" s="1"/>
  <c r="P193" i="76"/>
  <c r="O193" i="76"/>
  <c r="P192" i="76"/>
  <c r="O192" i="76"/>
  <c r="I192" i="76" s="1"/>
  <c r="P191" i="76"/>
  <c r="O191" i="76"/>
  <c r="P190" i="76"/>
  <c r="O190" i="76"/>
  <c r="I190" i="76"/>
  <c r="P189" i="76"/>
  <c r="O189" i="76"/>
  <c r="I189" i="76" s="1"/>
  <c r="P188" i="76"/>
  <c r="O188" i="76"/>
  <c r="I188" i="76" s="1"/>
  <c r="P187" i="76"/>
  <c r="O187" i="76"/>
  <c r="I187" i="76" s="1"/>
  <c r="P186" i="76"/>
  <c r="O186" i="76"/>
  <c r="I186" i="76"/>
  <c r="P185" i="76"/>
  <c r="O185" i="76"/>
  <c r="P184" i="76"/>
  <c r="O184" i="76"/>
  <c r="P183" i="76"/>
  <c r="O183" i="76"/>
  <c r="P182" i="76"/>
  <c r="O182" i="76"/>
  <c r="M182" i="76" s="1"/>
  <c r="P181" i="76"/>
  <c r="O181" i="76"/>
  <c r="M181" i="76"/>
  <c r="K181" i="76"/>
  <c r="I181" i="76"/>
  <c r="P180" i="76"/>
  <c r="O180" i="76"/>
  <c r="K180" i="76" s="1"/>
  <c r="P179" i="76"/>
  <c r="O179" i="76"/>
  <c r="M179" i="76"/>
  <c r="K179" i="76"/>
  <c r="I179" i="76"/>
  <c r="P178" i="76"/>
  <c r="O178" i="76"/>
  <c r="P177" i="76"/>
  <c r="O177" i="76"/>
  <c r="P176" i="76"/>
  <c r="O176" i="76"/>
  <c r="M176" i="76" s="1"/>
  <c r="P175" i="76"/>
  <c r="O175" i="76"/>
  <c r="K175" i="76" s="1"/>
  <c r="N175" i="76"/>
  <c r="I175" i="76"/>
  <c r="P174" i="76"/>
  <c r="O174" i="76"/>
  <c r="K174" i="76" s="1"/>
  <c r="P173" i="76"/>
  <c r="O173" i="76"/>
  <c r="K173" i="76" s="1"/>
  <c r="N173" i="76"/>
  <c r="L173" i="76"/>
  <c r="J173" i="76"/>
  <c r="P172" i="76"/>
  <c r="O172" i="76"/>
  <c r="L172" i="76" s="1"/>
  <c r="P171" i="76"/>
  <c r="O171" i="76"/>
  <c r="K171" i="76" s="1"/>
  <c r="P170" i="76"/>
  <c r="O170" i="76"/>
  <c r="K170" i="76" s="1"/>
  <c r="P169" i="76"/>
  <c r="O169" i="76"/>
  <c r="P168" i="76"/>
  <c r="O168" i="76"/>
  <c r="P167" i="76"/>
  <c r="O167" i="76"/>
  <c r="K167" i="76" s="1"/>
  <c r="P166" i="76"/>
  <c r="O166" i="76"/>
  <c r="K166" i="76" s="1"/>
  <c r="P165" i="76"/>
  <c r="O165" i="76"/>
  <c r="K165" i="76" s="1"/>
  <c r="P164" i="76"/>
  <c r="O164" i="76"/>
  <c r="K164" i="76" s="1"/>
  <c r="N164" i="76"/>
  <c r="L164" i="76"/>
  <c r="J164" i="76"/>
  <c r="P163" i="76"/>
  <c r="O163" i="76"/>
  <c r="K163" i="76" s="1"/>
  <c r="P162" i="76"/>
  <c r="O162" i="76"/>
  <c r="K162" i="76" s="1"/>
  <c r="L162" i="76"/>
  <c r="P161" i="76"/>
  <c r="O161" i="76"/>
  <c r="K161" i="76" s="1"/>
  <c r="P160" i="76"/>
  <c r="O160" i="76"/>
  <c r="P159" i="76"/>
  <c r="O159" i="76"/>
  <c r="K159" i="76" s="1"/>
  <c r="N159" i="76"/>
  <c r="J159" i="76"/>
  <c r="P158" i="76"/>
  <c r="O158" i="76"/>
  <c r="K158" i="76" s="1"/>
  <c r="P157" i="76"/>
  <c r="O157" i="76"/>
  <c r="K157" i="76" s="1"/>
  <c r="N157" i="76"/>
  <c r="L157" i="76"/>
  <c r="J157" i="76"/>
  <c r="P156" i="76"/>
  <c r="O156" i="76"/>
  <c r="K156" i="76" s="1"/>
  <c r="J156" i="76"/>
  <c r="P155" i="76"/>
  <c r="O155" i="76"/>
  <c r="K155" i="76" s="1"/>
  <c r="N155" i="76"/>
  <c r="P154" i="76"/>
  <c r="O154" i="76"/>
  <c r="K154" i="76" s="1"/>
  <c r="P153" i="76"/>
  <c r="O153" i="76"/>
  <c r="K153" i="76" s="1"/>
  <c r="L153" i="76"/>
  <c r="J153" i="76"/>
  <c r="P152" i="76"/>
  <c r="O152" i="76"/>
  <c r="P151" i="76"/>
  <c r="O151" i="76"/>
  <c r="K151" i="76" s="1"/>
  <c r="J151" i="76"/>
  <c r="P150" i="76"/>
  <c r="O150" i="76"/>
  <c r="K150" i="76" s="1"/>
  <c r="P149" i="76"/>
  <c r="O149" i="76"/>
  <c r="K149" i="76" s="1"/>
  <c r="N149" i="76"/>
  <c r="P148" i="76"/>
  <c r="O148" i="76"/>
  <c r="K148" i="76" s="1"/>
  <c r="N148" i="76"/>
  <c r="J148" i="76"/>
  <c r="P147" i="76"/>
  <c r="O147" i="76"/>
  <c r="K147" i="76" s="1"/>
  <c r="P146" i="76"/>
  <c r="O146" i="76"/>
  <c r="K146" i="76" s="1"/>
  <c r="L146" i="76"/>
  <c r="P145" i="76"/>
  <c r="O145" i="76"/>
  <c r="K145" i="76" s="1"/>
  <c r="L145" i="76"/>
  <c r="P144" i="76"/>
  <c r="O144" i="76"/>
  <c r="P143" i="76"/>
  <c r="O143" i="76"/>
  <c r="N143" i="76" s="1"/>
  <c r="P142" i="76"/>
  <c r="O142" i="76"/>
  <c r="P141" i="76"/>
  <c r="O141" i="76"/>
  <c r="L141" i="76" s="1"/>
  <c r="N141" i="76"/>
  <c r="P140" i="76"/>
  <c r="O140" i="76"/>
  <c r="L140" i="76" s="1"/>
  <c r="N140" i="76"/>
  <c r="P139" i="76"/>
  <c r="O139" i="76"/>
  <c r="L139" i="76" s="1"/>
  <c r="P138" i="76"/>
  <c r="O138" i="76"/>
  <c r="P137" i="76"/>
  <c r="O137" i="76"/>
  <c r="N137" i="76"/>
  <c r="L137" i="76"/>
  <c r="J137" i="76"/>
  <c r="P136" i="76"/>
  <c r="O136" i="76"/>
  <c r="P135" i="76"/>
  <c r="O135" i="76"/>
  <c r="N135" i="76" s="1"/>
  <c r="P134" i="76"/>
  <c r="O134" i="76"/>
  <c r="P133" i="76"/>
  <c r="O133" i="76"/>
  <c r="L133" i="76" s="1"/>
  <c r="N133" i="76"/>
  <c r="P132" i="76"/>
  <c r="O132" i="76"/>
  <c r="L132" i="76" s="1"/>
  <c r="N132" i="76"/>
  <c r="P131" i="76"/>
  <c r="O131" i="76"/>
  <c r="L131" i="76" s="1"/>
  <c r="J131" i="76"/>
  <c r="P130" i="76"/>
  <c r="O130" i="76"/>
  <c r="P129" i="76"/>
  <c r="O129" i="76"/>
  <c r="L129" i="76" s="1"/>
  <c r="N129" i="76"/>
  <c r="P128" i="76"/>
  <c r="O128" i="76"/>
  <c r="N128" i="76" s="1"/>
  <c r="L128" i="76"/>
  <c r="P127" i="76"/>
  <c r="O127" i="76"/>
  <c r="N127" i="76" s="1"/>
  <c r="P126" i="76"/>
  <c r="O126" i="76"/>
  <c r="P125" i="76"/>
  <c r="O125" i="76"/>
  <c r="L125" i="76" s="1"/>
  <c r="N125" i="76"/>
  <c r="P124" i="76"/>
  <c r="O124" i="76"/>
  <c r="L124" i="76" s="1"/>
  <c r="N124" i="76"/>
  <c r="P123" i="76"/>
  <c r="O123" i="76"/>
  <c r="L123" i="76" s="1"/>
  <c r="N123" i="76"/>
  <c r="J123" i="76"/>
  <c r="P122" i="76"/>
  <c r="O122" i="76"/>
  <c r="P121" i="76"/>
  <c r="O121" i="76"/>
  <c r="N121" i="76" s="1"/>
  <c r="J121" i="76"/>
  <c r="P120" i="76"/>
  <c r="O120" i="76"/>
  <c r="N120" i="76" s="1"/>
  <c r="L120" i="76"/>
  <c r="P119" i="76"/>
  <c r="O119" i="76"/>
  <c r="N119" i="76" s="1"/>
  <c r="P118" i="76"/>
  <c r="O118" i="76"/>
  <c r="P117" i="76"/>
  <c r="O117" i="76"/>
  <c r="L117" i="76" s="1"/>
  <c r="P116" i="76"/>
  <c r="O116" i="76"/>
  <c r="L116" i="76" s="1"/>
  <c r="P115" i="76"/>
  <c r="O115" i="76"/>
  <c r="P114" i="76"/>
  <c r="O114" i="76"/>
  <c r="P113" i="76"/>
  <c r="O113" i="76"/>
  <c r="N113" i="76" s="1"/>
  <c r="P112" i="76"/>
  <c r="O112" i="76"/>
  <c r="N112" i="76" s="1"/>
  <c r="L112" i="76"/>
  <c r="P111" i="76"/>
  <c r="O111" i="76"/>
  <c r="N111" i="76" s="1"/>
  <c r="P110" i="76"/>
  <c r="O110" i="76"/>
  <c r="P109" i="76"/>
  <c r="O109" i="76"/>
  <c r="L109" i="76" s="1"/>
  <c r="J109" i="76"/>
  <c r="P108" i="76"/>
  <c r="O108" i="76"/>
  <c r="P107" i="76"/>
  <c r="O107" i="76"/>
  <c r="L107" i="76" s="1"/>
  <c r="N107" i="76"/>
  <c r="J107" i="76"/>
  <c r="P106" i="76"/>
  <c r="O106" i="76"/>
  <c r="P105" i="76"/>
  <c r="O105" i="76"/>
  <c r="P104" i="76"/>
  <c r="O104" i="76"/>
  <c r="P103" i="76"/>
  <c r="O103" i="76"/>
  <c r="I103" i="76" s="1"/>
  <c r="P102" i="76"/>
  <c r="O102" i="76"/>
  <c r="I102" i="76" s="1"/>
  <c r="P101" i="76"/>
  <c r="O101" i="76"/>
  <c r="I101" i="76" s="1"/>
  <c r="P100" i="76"/>
  <c r="O100" i="76"/>
  <c r="P99" i="76"/>
  <c r="O99" i="76"/>
  <c r="I99" i="76" s="1"/>
  <c r="K99" i="76"/>
  <c r="P98" i="76"/>
  <c r="O98" i="76"/>
  <c r="P97" i="76"/>
  <c r="O97" i="76"/>
  <c r="I97" i="76" s="1"/>
  <c r="K97" i="76"/>
  <c r="P96" i="76"/>
  <c r="O96" i="76"/>
  <c r="P95" i="76"/>
  <c r="O95" i="76"/>
  <c r="J95" i="76" s="1"/>
  <c r="K95" i="76"/>
  <c r="P94" i="76"/>
  <c r="O94" i="76"/>
  <c r="K94" i="76" s="1"/>
  <c r="P93" i="76"/>
  <c r="O93" i="76"/>
  <c r="J93" i="76" s="1"/>
  <c r="K93" i="76"/>
  <c r="P92" i="76"/>
  <c r="O92" i="76"/>
  <c r="I92" i="76" s="1"/>
  <c r="K92" i="76"/>
  <c r="P91" i="76"/>
  <c r="O91" i="76"/>
  <c r="P90" i="76"/>
  <c r="O90" i="76"/>
  <c r="K90" i="76" s="1"/>
  <c r="P89" i="76"/>
  <c r="O89" i="76"/>
  <c r="I89" i="76" s="1"/>
  <c r="J89" i="76"/>
  <c r="P88" i="76"/>
  <c r="O88" i="76"/>
  <c r="K88" i="76" s="1"/>
  <c r="P87" i="76"/>
  <c r="O87" i="76"/>
  <c r="J87" i="76" s="1"/>
  <c r="P86" i="76"/>
  <c r="O86" i="76"/>
  <c r="K86" i="76" s="1"/>
  <c r="P85" i="76"/>
  <c r="O85" i="76"/>
  <c r="K85" i="76" s="1"/>
  <c r="J85" i="76"/>
  <c r="P84" i="76"/>
  <c r="O84" i="76"/>
  <c r="I84" i="76" s="1"/>
  <c r="P83" i="76"/>
  <c r="O83" i="76"/>
  <c r="P82" i="76"/>
  <c r="O82" i="76"/>
  <c r="P81" i="76"/>
  <c r="O81" i="76"/>
  <c r="K81" i="76" s="1"/>
  <c r="P80" i="76"/>
  <c r="O80" i="76"/>
  <c r="K80" i="76" s="1"/>
  <c r="P79" i="76"/>
  <c r="O79" i="76"/>
  <c r="J79" i="76" s="1"/>
  <c r="I79" i="76"/>
  <c r="P78" i="76"/>
  <c r="O78" i="76"/>
  <c r="K78" i="76" s="1"/>
  <c r="P77" i="76"/>
  <c r="O77" i="76"/>
  <c r="K77" i="76" s="1"/>
  <c r="J77" i="76"/>
  <c r="P76" i="76"/>
  <c r="O76" i="76"/>
  <c r="I76" i="76" s="1"/>
  <c r="P75" i="76"/>
  <c r="O75" i="76"/>
  <c r="P74" i="76"/>
  <c r="O74" i="76"/>
  <c r="K74" i="76" s="1"/>
  <c r="I74" i="76"/>
  <c r="P73" i="76"/>
  <c r="O73" i="76"/>
  <c r="P72" i="76"/>
  <c r="O72" i="76"/>
  <c r="K72" i="76"/>
  <c r="P71" i="76"/>
  <c r="O71" i="76"/>
  <c r="P70" i="76"/>
  <c r="O70" i="76"/>
  <c r="K70" i="76" s="1"/>
  <c r="P69" i="76"/>
  <c r="O69" i="76"/>
  <c r="P68" i="76"/>
  <c r="O68" i="76"/>
  <c r="J68" i="76" s="1"/>
  <c r="M68" i="76"/>
  <c r="K68" i="76"/>
  <c r="I68" i="76"/>
  <c r="P67" i="76"/>
  <c r="O67" i="76"/>
  <c r="M67" i="76" s="1"/>
  <c r="K67" i="76"/>
  <c r="P66" i="76"/>
  <c r="O66" i="76"/>
  <c r="M66" i="76" s="1"/>
  <c r="P65" i="76"/>
  <c r="O65" i="76"/>
  <c r="M65" i="76" s="1"/>
  <c r="P64" i="76"/>
  <c r="O64" i="76"/>
  <c r="J64" i="76" s="1"/>
  <c r="M64" i="76"/>
  <c r="K64" i="76"/>
  <c r="I64" i="76"/>
  <c r="P63" i="76"/>
  <c r="O63" i="76"/>
  <c r="M63" i="76" s="1"/>
  <c r="K63" i="76"/>
  <c r="P62" i="76"/>
  <c r="O62" i="76"/>
  <c r="M62" i="76" s="1"/>
  <c r="P61" i="76"/>
  <c r="O61" i="76"/>
  <c r="M61" i="76" s="1"/>
  <c r="J61" i="76"/>
  <c r="P60" i="76"/>
  <c r="O60" i="76"/>
  <c r="J60" i="76" s="1"/>
  <c r="P59" i="76"/>
  <c r="O59" i="76"/>
  <c r="M59" i="76" s="1"/>
  <c r="K59" i="76"/>
  <c r="P58" i="76"/>
  <c r="O58" i="76"/>
  <c r="M58" i="76" s="1"/>
  <c r="P57" i="76"/>
  <c r="O57" i="76"/>
  <c r="M57" i="76" s="1"/>
  <c r="P56" i="76"/>
  <c r="O56" i="76"/>
  <c r="J56" i="76" s="1"/>
  <c r="M56" i="76"/>
  <c r="I56" i="76"/>
  <c r="P55" i="76"/>
  <c r="O55" i="76"/>
  <c r="M55" i="76" s="1"/>
  <c r="P54" i="76"/>
  <c r="O54" i="76"/>
  <c r="M54" i="76" s="1"/>
  <c r="P53" i="76"/>
  <c r="O53" i="76"/>
  <c r="M53" i="76" s="1"/>
  <c r="J53" i="76"/>
  <c r="P52" i="76"/>
  <c r="O52" i="76"/>
  <c r="J52" i="76" s="1"/>
  <c r="I52" i="76"/>
  <c r="P51" i="76"/>
  <c r="O51" i="76"/>
  <c r="M51" i="76" s="1"/>
  <c r="K51" i="76"/>
  <c r="P50" i="76"/>
  <c r="O50" i="76"/>
  <c r="M50" i="76" s="1"/>
  <c r="P49" i="76"/>
  <c r="O49" i="76"/>
  <c r="P48" i="76"/>
  <c r="O48" i="76"/>
  <c r="J48" i="76" s="1"/>
  <c r="M48" i="76"/>
  <c r="K48" i="76"/>
  <c r="P47" i="76"/>
  <c r="O47" i="76"/>
  <c r="M47" i="76" s="1"/>
  <c r="K47" i="76"/>
  <c r="P46" i="76"/>
  <c r="O46" i="76"/>
  <c r="M46" i="76" s="1"/>
  <c r="P45" i="76"/>
  <c r="O45" i="76"/>
  <c r="M45" i="76" s="1"/>
  <c r="J45" i="76"/>
  <c r="P44" i="76"/>
  <c r="O44" i="76"/>
  <c r="P43" i="76"/>
  <c r="O43" i="76"/>
  <c r="M43" i="76" s="1"/>
  <c r="P42" i="76"/>
  <c r="O42" i="76"/>
  <c r="M42" i="76" s="1"/>
  <c r="P41" i="76"/>
  <c r="O41" i="76"/>
  <c r="M41" i="76" s="1"/>
  <c r="P40" i="76"/>
  <c r="O40" i="76"/>
  <c r="J40" i="76" s="1"/>
  <c r="M40" i="76"/>
  <c r="I40" i="76"/>
  <c r="P39" i="76"/>
  <c r="O39" i="76"/>
  <c r="M39" i="76" s="1"/>
  <c r="K39" i="76"/>
  <c r="P38" i="76"/>
  <c r="O38" i="76"/>
  <c r="M38" i="76" s="1"/>
  <c r="P37" i="76"/>
  <c r="O37" i="76"/>
  <c r="M37" i="76" s="1"/>
  <c r="J37" i="76"/>
  <c r="P36" i="76"/>
  <c r="O36" i="76"/>
  <c r="J36" i="76" s="1"/>
  <c r="K36" i="76"/>
  <c r="P35" i="76"/>
  <c r="O35" i="76"/>
  <c r="N35" i="76" s="1"/>
  <c r="M35" i="76"/>
  <c r="J35" i="76"/>
  <c r="I35" i="76"/>
  <c r="P34" i="76"/>
  <c r="O34" i="76"/>
  <c r="P33" i="76"/>
  <c r="O33" i="76"/>
  <c r="N33" i="76" s="1"/>
  <c r="K33" i="76"/>
  <c r="P32" i="76"/>
  <c r="O32" i="76"/>
  <c r="N32" i="76" s="1"/>
  <c r="L32" i="76"/>
  <c r="P31" i="76"/>
  <c r="O31" i="76"/>
  <c r="N31" i="76" s="1"/>
  <c r="K31" i="76"/>
  <c r="P30" i="76"/>
  <c r="O30" i="76"/>
  <c r="N30" i="76" s="1"/>
  <c r="M30" i="76"/>
  <c r="L30" i="76"/>
  <c r="K30" i="76"/>
  <c r="P29" i="76"/>
  <c r="O29" i="76"/>
  <c r="N29" i="76" s="1"/>
  <c r="M29" i="76"/>
  <c r="K29" i="76"/>
  <c r="P28" i="76"/>
  <c r="O28" i="76"/>
  <c r="P27" i="76"/>
  <c r="O27" i="76"/>
  <c r="N27" i="76" s="1"/>
  <c r="M27" i="76"/>
  <c r="P26" i="76"/>
  <c r="O26" i="76"/>
  <c r="P25" i="76"/>
  <c r="O25" i="76"/>
  <c r="N25" i="76" s="1"/>
  <c r="M25" i="76"/>
  <c r="L25" i="76"/>
  <c r="K25" i="76"/>
  <c r="P24" i="76"/>
  <c r="O24" i="76"/>
  <c r="N24" i="76" s="1"/>
  <c r="L24" i="76"/>
  <c r="P23" i="76"/>
  <c r="O23" i="76"/>
  <c r="N23" i="76" s="1"/>
  <c r="M23" i="76"/>
  <c r="P22" i="76"/>
  <c r="O22" i="76"/>
  <c r="N22" i="76" s="1"/>
  <c r="M22" i="76"/>
  <c r="L22" i="76"/>
  <c r="J22" i="76"/>
  <c r="I22" i="76"/>
  <c r="P21" i="76"/>
  <c r="O21" i="76"/>
  <c r="N21" i="76" s="1"/>
  <c r="L21" i="76"/>
  <c r="J21" i="76"/>
  <c r="I21" i="76"/>
  <c r="P20" i="76"/>
  <c r="O20" i="76"/>
  <c r="N20" i="76" s="1"/>
  <c r="P19" i="76"/>
  <c r="O19" i="76"/>
  <c r="N19" i="76" s="1"/>
  <c r="M19" i="76"/>
  <c r="I19" i="76"/>
  <c r="P18" i="76"/>
  <c r="O18" i="76"/>
  <c r="P17" i="76"/>
  <c r="O17" i="76"/>
  <c r="P16" i="76"/>
  <c r="O16" i="76"/>
  <c r="L16" i="76" s="1"/>
  <c r="P15" i="76"/>
  <c r="O15" i="76"/>
  <c r="N15" i="76" s="1"/>
  <c r="M15" i="76"/>
  <c r="P14" i="76"/>
  <c r="O14" i="76"/>
  <c r="N14" i="76" s="1"/>
  <c r="M14" i="76"/>
  <c r="J14" i="76"/>
  <c r="P13" i="76"/>
  <c r="O13" i="76"/>
  <c r="N13" i="76" s="1"/>
  <c r="M13" i="76"/>
  <c r="L13" i="76"/>
  <c r="P12" i="76"/>
  <c r="O12" i="76"/>
  <c r="L12" i="76" s="1"/>
  <c r="P11" i="76"/>
  <c r="O11" i="76"/>
  <c r="N11" i="76" s="1"/>
  <c r="P259" i="77"/>
  <c r="O259" i="77"/>
  <c r="N259" i="77" s="1"/>
  <c r="M259" i="77"/>
  <c r="I259" i="77"/>
  <c r="P258" i="77"/>
  <c r="O258" i="77"/>
  <c r="N258" i="77" s="1"/>
  <c r="M258" i="77"/>
  <c r="I258" i="77"/>
  <c r="P257" i="77"/>
  <c r="O257" i="77"/>
  <c r="N257" i="77" s="1"/>
  <c r="M257" i="77"/>
  <c r="I257" i="77"/>
  <c r="P256" i="77"/>
  <c r="O256" i="77"/>
  <c r="N256" i="77" s="1"/>
  <c r="M256" i="77"/>
  <c r="P255" i="77"/>
  <c r="O255" i="77"/>
  <c r="N255" i="77" s="1"/>
  <c r="M255" i="77"/>
  <c r="I255" i="77"/>
  <c r="P254" i="77"/>
  <c r="O254" i="77"/>
  <c r="N254" i="77" s="1"/>
  <c r="M254" i="77"/>
  <c r="I254" i="77"/>
  <c r="P253" i="77"/>
  <c r="O253" i="77"/>
  <c r="N253" i="77" s="1"/>
  <c r="M253" i="77"/>
  <c r="I253" i="77"/>
  <c r="P252" i="77"/>
  <c r="O252" i="77"/>
  <c r="I252" i="77" s="1"/>
  <c r="M252" i="77"/>
  <c r="P251" i="77"/>
  <c r="O251" i="77"/>
  <c r="M251" i="77" s="1"/>
  <c r="I251" i="77"/>
  <c r="P250" i="77"/>
  <c r="O250" i="77"/>
  <c r="M250" i="77" s="1"/>
  <c r="I250" i="77"/>
  <c r="P249" i="77"/>
  <c r="O249" i="77"/>
  <c r="M249" i="77" s="1"/>
  <c r="P248" i="77"/>
  <c r="O248" i="77"/>
  <c r="I248" i="77" s="1"/>
  <c r="M248" i="77"/>
  <c r="P247" i="77"/>
  <c r="O247" i="77"/>
  <c r="P246" i="77"/>
  <c r="O246" i="77"/>
  <c r="M246" i="77" s="1"/>
  <c r="P245" i="77"/>
  <c r="O245" i="77"/>
  <c r="P244" i="77"/>
  <c r="O244" i="77"/>
  <c r="M244" i="77" s="1"/>
  <c r="I244" i="77"/>
  <c r="P243" i="77"/>
  <c r="O243" i="77"/>
  <c r="M243" i="77" s="1"/>
  <c r="I243" i="77"/>
  <c r="P242" i="77"/>
  <c r="O242" i="77"/>
  <c r="M242" i="77" s="1"/>
  <c r="P241" i="77"/>
  <c r="O241" i="77"/>
  <c r="P240" i="77"/>
  <c r="O240" i="77"/>
  <c r="P239" i="77"/>
  <c r="O239" i="77"/>
  <c r="M239" i="77" s="1"/>
  <c r="P238" i="77"/>
  <c r="O238" i="77"/>
  <c r="I238" i="77" s="1"/>
  <c r="M238" i="77"/>
  <c r="P237" i="77"/>
  <c r="O237" i="77"/>
  <c r="M237" i="77" s="1"/>
  <c r="P236" i="77"/>
  <c r="O236" i="77"/>
  <c r="M236" i="77"/>
  <c r="I236" i="77"/>
  <c r="P235" i="77"/>
  <c r="O235" i="77"/>
  <c r="M235" i="77" s="1"/>
  <c r="P234" i="77"/>
  <c r="O234" i="77"/>
  <c r="M234" i="77" s="1"/>
  <c r="P233" i="77"/>
  <c r="O233" i="77"/>
  <c r="M233" i="77" s="1"/>
  <c r="P232" i="77"/>
  <c r="O232" i="77"/>
  <c r="I232" i="77" s="1"/>
  <c r="P231" i="77"/>
  <c r="O231" i="77"/>
  <c r="M231" i="77" s="1"/>
  <c r="P230" i="77"/>
  <c r="O230" i="77"/>
  <c r="M230" i="77"/>
  <c r="I230" i="77"/>
  <c r="P229" i="77"/>
  <c r="O229" i="77"/>
  <c r="M229" i="77" s="1"/>
  <c r="P228" i="77"/>
  <c r="O228" i="77"/>
  <c r="M228" i="77"/>
  <c r="I228" i="77"/>
  <c r="P227" i="77"/>
  <c r="O227" i="77"/>
  <c r="M227" i="77" s="1"/>
  <c r="P226" i="77"/>
  <c r="O226" i="77"/>
  <c r="P225" i="77"/>
  <c r="O225" i="77"/>
  <c r="P224" i="77"/>
  <c r="O224" i="77"/>
  <c r="I224" i="77" s="1"/>
  <c r="P223" i="77"/>
  <c r="O223" i="77"/>
  <c r="M223" i="77" s="1"/>
  <c r="P222" i="77"/>
  <c r="O222" i="77"/>
  <c r="I222" i="77" s="1"/>
  <c r="P221" i="77"/>
  <c r="O221" i="77"/>
  <c r="M221" i="77" s="1"/>
  <c r="I221" i="77"/>
  <c r="P220" i="77"/>
  <c r="O220" i="77"/>
  <c r="I220" i="77" s="1"/>
  <c r="M220" i="77"/>
  <c r="P219" i="77"/>
  <c r="O219" i="77"/>
  <c r="M219" i="77" s="1"/>
  <c r="I219" i="77"/>
  <c r="P218" i="77"/>
  <c r="O218" i="77"/>
  <c r="M218" i="77" s="1"/>
  <c r="P217" i="77"/>
  <c r="O217" i="77"/>
  <c r="P216" i="77"/>
  <c r="O216" i="77"/>
  <c r="I216" i="77" s="1"/>
  <c r="M216" i="77"/>
  <c r="P215" i="77"/>
  <c r="O215" i="77"/>
  <c r="M215" i="77" s="1"/>
  <c r="P214" i="77"/>
  <c r="O214" i="77"/>
  <c r="I214" i="77" s="1"/>
  <c r="M214" i="77"/>
  <c r="P213" i="77"/>
  <c r="O213" i="77"/>
  <c r="M213" i="77" s="1"/>
  <c r="P212" i="77"/>
  <c r="O212" i="77"/>
  <c r="M212" i="77" s="1"/>
  <c r="I212" i="77"/>
  <c r="P211" i="77"/>
  <c r="O211" i="77"/>
  <c r="M211" i="77" s="1"/>
  <c r="P210" i="77"/>
  <c r="O210" i="77"/>
  <c r="P209" i="77"/>
  <c r="O209" i="77"/>
  <c r="P208" i="77"/>
  <c r="O208" i="77"/>
  <c r="N208" i="77" s="1"/>
  <c r="P207" i="77"/>
  <c r="O207" i="77"/>
  <c r="N207" i="77" s="1"/>
  <c r="P206" i="77"/>
  <c r="O206" i="77"/>
  <c r="N206" i="77" s="1"/>
  <c r="P205" i="77"/>
  <c r="O205" i="77"/>
  <c r="M205" i="77" s="1"/>
  <c r="N205" i="77"/>
  <c r="P204" i="77"/>
  <c r="O204" i="77"/>
  <c r="M204" i="77" s="1"/>
  <c r="N204" i="77"/>
  <c r="I204" i="77"/>
  <c r="P203" i="77"/>
  <c r="O203" i="77"/>
  <c r="P202" i="77"/>
  <c r="O202" i="77"/>
  <c r="M202" i="77" s="1"/>
  <c r="P201" i="77"/>
  <c r="O201" i="77"/>
  <c r="P200" i="77"/>
  <c r="O200" i="77"/>
  <c r="N200" i="77"/>
  <c r="P199" i="77"/>
  <c r="O199" i="77"/>
  <c r="N199" i="77" s="1"/>
  <c r="P198" i="77"/>
  <c r="O198" i="77"/>
  <c r="I198" i="77" s="1"/>
  <c r="P197" i="77"/>
  <c r="O197" i="77"/>
  <c r="N197" i="77"/>
  <c r="M197" i="77"/>
  <c r="P196" i="77"/>
  <c r="O196" i="77"/>
  <c r="M196" i="77" s="1"/>
  <c r="P195" i="77"/>
  <c r="O195" i="77"/>
  <c r="P194" i="77"/>
  <c r="O194" i="77"/>
  <c r="M194" i="77" s="1"/>
  <c r="P193" i="77"/>
  <c r="O193" i="77"/>
  <c r="P192" i="77"/>
  <c r="O192" i="77"/>
  <c r="N192" i="77" s="1"/>
  <c r="P191" i="77"/>
  <c r="O191" i="77"/>
  <c r="N191" i="77" s="1"/>
  <c r="P190" i="77"/>
  <c r="O190" i="77"/>
  <c r="N190" i="77" s="1"/>
  <c r="P189" i="77"/>
  <c r="O189" i="77"/>
  <c r="N189" i="77"/>
  <c r="M189" i="77"/>
  <c r="P188" i="77"/>
  <c r="O188" i="77"/>
  <c r="M188" i="77" s="1"/>
  <c r="N188" i="77"/>
  <c r="P187" i="77"/>
  <c r="O187" i="77"/>
  <c r="I187" i="77" s="1"/>
  <c r="P186" i="77"/>
  <c r="O186" i="77"/>
  <c r="M186" i="77" s="1"/>
  <c r="I186" i="77"/>
  <c r="P185" i="77"/>
  <c r="O185" i="77"/>
  <c r="P184" i="77"/>
  <c r="O184" i="77"/>
  <c r="N184" i="77" s="1"/>
  <c r="P183" i="77"/>
  <c r="O183" i="77"/>
  <c r="N183" i="77" s="1"/>
  <c r="P182" i="77"/>
  <c r="O182" i="77"/>
  <c r="N182" i="77" s="1"/>
  <c r="P181" i="77"/>
  <c r="O181" i="77"/>
  <c r="M181" i="77" s="1"/>
  <c r="N181" i="77"/>
  <c r="P180" i="77"/>
  <c r="O180" i="77"/>
  <c r="M180" i="77" s="1"/>
  <c r="N180" i="77"/>
  <c r="I180" i="77"/>
  <c r="P179" i="77"/>
  <c r="O179" i="77"/>
  <c r="P178" i="77"/>
  <c r="O178" i="77"/>
  <c r="M178" i="77" s="1"/>
  <c r="N178" i="77"/>
  <c r="P177" i="77"/>
  <c r="O177" i="77"/>
  <c r="P176" i="77"/>
  <c r="O176" i="77"/>
  <c r="N176" i="77" s="1"/>
  <c r="P175" i="77"/>
  <c r="O175" i="77"/>
  <c r="N175" i="77" s="1"/>
  <c r="P174" i="77"/>
  <c r="O174" i="77"/>
  <c r="P173" i="77"/>
  <c r="O173" i="77"/>
  <c r="N173" i="77" s="1"/>
  <c r="P172" i="77"/>
  <c r="O172" i="77"/>
  <c r="N172" i="77" s="1"/>
  <c r="I172" i="77"/>
  <c r="P171" i="77"/>
  <c r="O171" i="77"/>
  <c r="N171" i="77" s="1"/>
  <c r="J171" i="77"/>
  <c r="P170" i="77"/>
  <c r="O170" i="77"/>
  <c r="N170" i="77" s="1"/>
  <c r="P169" i="77"/>
  <c r="O169" i="77"/>
  <c r="N169" i="77" s="1"/>
  <c r="L169" i="77"/>
  <c r="P168" i="77"/>
  <c r="O168" i="77"/>
  <c r="K168" i="77" s="1"/>
  <c r="L168" i="77"/>
  <c r="P167" i="77"/>
  <c r="O167" i="77"/>
  <c r="K167" i="77" s="1"/>
  <c r="L167" i="77"/>
  <c r="P166" i="77"/>
  <c r="O166" i="77"/>
  <c r="K166" i="77" s="1"/>
  <c r="P165" i="77"/>
  <c r="O165" i="77"/>
  <c r="K165" i="77" s="1"/>
  <c r="L165" i="77"/>
  <c r="P164" i="77"/>
  <c r="O164" i="77"/>
  <c r="K164" i="77" s="1"/>
  <c r="L164" i="77"/>
  <c r="P163" i="77"/>
  <c r="O163" i="77"/>
  <c r="K163" i="77" s="1"/>
  <c r="P162" i="77"/>
  <c r="O162" i="77"/>
  <c r="K162" i="77" s="1"/>
  <c r="L162" i="77"/>
  <c r="P161" i="77"/>
  <c r="O161" i="77"/>
  <c r="K161" i="77" s="1"/>
  <c r="L161" i="77"/>
  <c r="P160" i="77"/>
  <c r="O160" i="77"/>
  <c r="K160" i="77" s="1"/>
  <c r="L160" i="77"/>
  <c r="P159" i="77"/>
  <c r="O159" i="77"/>
  <c r="L159" i="77" s="1"/>
  <c r="P158" i="77"/>
  <c r="O158" i="77"/>
  <c r="L158" i="77" s="1"/>
  <c r="P157" i="77"/>
  <c r="O157" i="77"/>
  <c r="L157" i="77"/>
  <c r="P156" i="77"/>
  <c r="O156" i="77"/>
  <c r="L156" i="77"/>
  <c r="P155" i="77"/>
  <c r="O155" i="77"/>
  <c r="L155" i="77" s="1"/>
  <c r="P154" i="77"/>
  <c r="O154" i="77"/>
  <c r="P153" i="77"/>
  <c r="O153" i="77"/>
  <c r="L153" i="77" s="1"/>
  <c r="P152" i="77"/>
  <c r="O152" i="77"/>
  <c r="L152" i="77"/>
  <c r="P151" i="77"/>
  <c r="O151" i="77"/>
  <c r="L151" i="77" s="1"/>
  <c r="P150" i="77"/>
  <c r="O150" i="77"/>
  <c r="L150" i="77" s="1"/>
  <c r="P149" i="77"/>
  <c r="O149" i="77"/>
  <c r="L149" i="77" s="1"/>
  <c r="P148" i="77"/>
  <c r="O148" i="77"/>
  <c r="L148" i="77" s="1"/>
  <c r="P147" i="77"/>
  <c r="O147" i="77"/>
  <c r="L147" i="77" s="1"/>
  <c r="P146" i="77"/>
  <c r="O146" i="77"/>
  <c r="P145" i="77"/>
  <c r="O145" i="77"/>
  <c r="L145" i="77" s="1"/>
  <c r="P144" i="77"/>
  <c r="O144" i="77"/>
  <c r="L144" i="77"/>
  <c r="P143" i="77"/>
  <c r="O143" i="77"/>
  <c r="L143" i="77" s="1"/>
  <c r="P142" i="77"/>
  <c r="O142" i="77"/>
  <c r="L142" i="77"/>
  <c r="P141" i="77"/>
  <c r="O141" i="77"/>
  <c r="L141" i="77"/>
  <c r="P140" i="77"/>
  <c r="O140" i="77"/>
  <c r="L140" i="77" s="1"/>
  <c r="P139" i="77"/>
  <c r="O139" i="77"/>
  <c r="L139" i="77" s="1"/>
  <c r="P138" i="77"/>
  <c r="O138" i="77"/>
  <c r="P137" i="77"/>
  <c r="O137" i="77"/>
  <c r="L137" i="77" s="1"/>
  <c r="P136" i="77"/>
  <c r="O136" i="77"/>
  <c r="L136" i="77" s="1"/>
  <c r="P135" i="77"/>
  <c r="O135" i="77"/>
  <c r="L135" i="77" s="1"/>
  <c r="P134" i="77"/>
  <c r="O134" i="77"/>
  <c r="L134" i="77"/>
  <c r="P133" i="77"/>
  <c r="O133" i="77"/>
  <c r="L133" i="77"/>
  <c r="P132" i="77"/>
  <c r="O132" i="77"/>
  <c r="L132" i="77" s="1"/>
  <c r="P131" i="77"/>
  <c r="O131" i="77"/>
  <c r="L131" i="77" s="1"/>
  <c r="P130" i="77"/>
  <c r="O130" i="77"/>
  <c r="P129" i="77"/>
  <c r="O129" i="77"/>
  <c r="L129" i="77" s="1"/>
  <c r="P128" i="77"/>
  <c r="O128" i="77"/>
  <c r="L128" i="77"/>
  <c r="P127" i="77"/>
  <c r="O127" i="77"/>
  <c r="L127" i="77" s="1"/>
  <c r="P126" i="77"/>
  <c r="O126" i="77"/>
  <c r="L126" i="77" s="1"/>
  <c r="P125" i="77"/>
  <c r="O125" i="77"/>
  <c r="L125" i="77"/>
  <c r="P124" i="77"/>
  <c r="O124" i="77"/>
  <c r="L124" i="77"/>
  <c r="P123" i="77"/>
  <c r="O123" i="77"/>
  <c r="L123" i="77" s="1"/>
  <c r="P122" i="77"/>
  <c r="O122" i="77"/>
  <c r="P121" i="77"/>
  <c r="O121" i="77"/>
  <c r="L121" i="77" s="1"/>
  <c r="P120" i="77"/>
  <c r="O120" i="77"/>
  <c r="L120" i="77"/>
  <c r="P119" i="77"/>
  <c r="O119" i="77"/>
  <c r="L119" i="77" s="1"/>
  <c r="P118" i="77"/>
  <c r="O118" i="77"/>
  <c r="L118" i="77" s="1"/>
  <c r="P117" i="77"/>
  <c r="O117" i="77"/>
  <c r="L117" i="77" s="1"/>
  <c r="P116" i="77"/>
  <c r="O116" i="77"/>
  <c r="L116" i="77" s="1"/>
  <c r="P115" i="77"/>
  <c r="O115" i="77"/>
  <c r="L115" i="77" s="1"/>
  <c r="P114" i="77"/>
  <c r="O114" i="77"/>
  <c r="P113" i="77"/>
  <c r="O113" i="77"/>
  <c r="L113" i="77" s="1"/>
  <c r="P112" i="77"/>
  <c r="O112" i="77"/>
  <c r="L112" i="77"/>
  <c r="P111" i="77"/>
  <c r="O111" i="77"/>
  <c r="L111" i="77" s="1"/>
  <c r="P110" i="77"/>
  <c r="O110" i="77"/>
  <c r="L110" i="77"/>
  <c r="P109" i="77"/>
  <c r="O109" i="77"/>
  <c r="L109" i="77"/>
  <c r="P108" i="77"/>
  <c r="O108" i="77"/>
  <c r="L108" i="77" s="1"/>
  <c r="P107" i="77"/>
  <c r="O107" i="77"/>
  <c r="L107" i="77" s="1"/>
  <c r="P106" i="77"/>
  <c r="O106" i="77"/>
  <c r="P105" i="77"/>
  <c r="O105" i="77"/>
  <c r="L105" i="77" s="1"/>
  <c r="P104" i="77"/>
  <c r="O104" i="77"/>
  <c r="L104" i="77" s="1"/>
  <c r="P103" i="77"/>
  <c r="O103" i="77"/>
  <c r="L103" i="77" s="1"/>
  <c r="P102" i="77"/>
  <c r="O102" i="77"/>
  <c r="L102" i="77"/>
  <c r="P101" i="77"/>
  <c r="O101" i="77"/>
  <c r="L101" i="77"/>
  <c r="P100" i="77"/>
  <c r="O100" i="77"/>
  <c r="L100" i="77" s="1"/>
  <c r="P99" i="77"/>
  <c r="O99" i="77"/>
  <c r="L99" i="77" s="1"/>
  <c r="P98" i="77"/>
  <c r="O98" i="77"/>
  <c r="P97" i="77"/>
  <c r="O97" i="77"/>
  <c r="L97" i="77" s="1"/>
  <c r="P96" i="77"/>
  <c r="O96" i="77"/>
  <c r="L96" i="77"/>
  <c r="P95" i="77"/>
  <c r="O95" i="77"/>
  <c r="L95" i="77" s="1"/>
  <c r="P94" i="77"/>
  <c r="O94" i="77"/>
  <c r="L94" i="77" s="1"/>
  <c r="P93" i="77"/>
  <c r="O93" i="77"/>
  <c r="L93" i="77"/>
  <c r="P92" i="77"/>
  <c r="O92" i="77"/>
  <c r="L92" i="77"/>
  <c r="P91" i="77"/>
  <c r="O91" i="77"/>
  <c r="N91" i="77" s="1"/>
  <c r="P90" i="77"/>
  <c r="O90" i="77"/>
  <c r="N90" i="77" s="1"/>
  <c r="L90" i="77"/>
  <c r="P89" i="77"/>
  <c r="O89" i="77"/>
  <c r="N89" i="77" s="1"/>
  <c r="P88" i="77"/>
  <c r="O88" i="77"/>
  <c r="N88" i="77" s="1"/>
  <c r="P87" i="77"/>
  <c r="O87" i="77"/>
  <c r="P86" i="77"/>
  <c r="O86" i="77"/>
  <c r="N86" i="77" s="1"/>
  <c r="P85" i="77"/>
  <c r="O85" i="77"/>
  <c r="P84" i="77"/>
  <c r="O84" i="77"/>
  <c r="N84" i="77" s="1"/>
  <c r="L84" i="77"/>
  <c r="P83" i="77"/>
  <c r="O83" i="77"/>
  <c r="N83" i="77" s="1"/>
  <c r="P82" i="77"/>
  <c r="O82" i="77"/>
  <c r="M82" i="77" s="1"/>
  <c r="N82" i="77"/>
  <c r="I82" i="77"/>
  <c r="P81" i="77"/>
  <c r="O81" i="77"/>
  <c r="N81" i="77" s="1"/>
  <c r="P80" i="77"/>
  <c r="O80" i="77"/>
  <c r="N80" i="77" s="1"/>
  <c r="P79" i="77"/>
  <c r="O79" i="77"/>
  <c r="N79" i="77" s="1"/>
  <c r="L79" i="77"/>
  <c r="P78" i="77"/>
  <c r="O78" i="77"/>
  <c r="M78" i="77" s="1"/>
  <c r="N78" i="77"/>
  <c r="I78" i="77"/>
  <c r="P77" i="77"/>
  <c r="O77" i="77"/>
  <c r="N77" i="77" s="1"/>
  <c r="P76" i="77"/>
  <c r="O76" i="77"/>
  <c r="N76" i="77" s="1"/>
  <c r="P75" i="77"/>
  <c r="O75" i="77"/>
  <c r="J75" i="77" s="1"/>
  <c r="M75" i="77"/>
  <c r="L75" i="77"/>
  <c r="I75" i="77"/>
  <c r="P74" i="77"/>
  <c r="O74" i="77"/>
  <c r="J74" i="77" s="1"/>
  <c r="L74" i="77"/>
  <c r="I74" i="77"/>
  <c r="P73" i="77"/>
  <c r="O73" i="77"/>
  <c r="J73" i="77" s="1"/>
  <c r="M73" i="77"/>
  <c r="P72" i="77"/>
  <c r="O72" i="77"/>
  <c r="J72" i="77" s="1"/>
  <c r="L72" i="77"/>
  <c r="P71" i="77"/>
  <c r="O71" i="77"/>
  <c r="P70" i="77"/>
  <c r="O70" i="77"/>
  <c r="J70" i="77" s="1"/>
  <c r="L70" i="77"/>
  <c r="K70" i="77"/>
  <c r="I70" i="77"/>
  <c r="P69" i="77"/>
  <c r="O69" i="77"/>
  <c r="I69" i="77"/>
  <c r="P68" i="77"/>
  <c r="O68" i="77"/>
  <c r="J68" i="77" s="1"/>
  <c r="M68" i="77"/>
  <c r="K68" i="77"/>
  <c r="P67" i="77"/>
  <c r="O67" i="77"/>
  <c r="J67" i="77" s="1"/>
  <c r="M67" i="77"/>
  <c r="L67" i="77"/>
  <c r="I67" i="77"/>
  <c r="P66" i="77"/>
  <c r="O66" i="77"/>
  <c r="J66" i="77" s="1"/>
  <c r="L66" i="77"/>
  <c r="I66" i="77"/>
  <c r="P65" i="77"/>
  <c r="O65" i="77"/>
  <c r="J65" i="77" s="1"/>
  <c r="M65" i="77"/>
  <c r="P64" i="77"/>
  <c r="O64" i="77"/>
  <c r="J64" i="77" s="1"/>
  <c r="L64" i="77"/>
  <c r="P63" i="77"/>
  <c r="O63" i="77"/>
  <c r="P62" i="77"/>
  <c r="O62" i="77"/>
  <c r="J62" i="77" s="1"/>
  <c r="L62" i="77"/>
  <c r="K62" i="77"/>
  <c r="I62" i="77"/>
  <c r="P61" i="77"/>
  <c r="O61" i="77"/>
  <c r="I61" i="77" s="1"/>
  <c r="P60" i="77"/>
  <c r="O60" i="77"/>
  <c r="J60" i="77" s="1"/>
  <c r="M60" i="77"/>
  <c r="K60" i="77"/>
  <c r="P59" i="77"/>
  <c r="O59" i="77"/>
  <c r="J59" i="77" s="1"/>
  <c r="M59" i="77"/>
  <c r="L59" i="77"/>
  <c r="I59" i="77"/>
  <c r="P58" i="77"/>
  <c r="O58" i="77"/>
  <c r="J58" i="77" s="1"/>
  <c r="L58" i="77"/>
  <c r="I58" i="77"/>
  <c r="P57" i="77"/>
  <c r="O57" i="77"/>
  <c r="J57" i="77" s="1"/>
  <c r="M57" i="77"/>
  <c r="P56" i="77"/>
  <c r="O56" i="77"/>
  <c r="J56" i="77" s="1"/>
  <c r="L56" i="77"/>
  <c r="P55" i="77"/>
  <c r="O55" i="77"/>
  <c r="P54" i="77"/>
  <c r="O54" i="77"/>
  <c r="J54" i="77" s="1"/>
  <c r="L54" i="77"/>
  <c r="K54" i="77"/>
  <c r="I54" i="77"/>
  <c r="P53" i="77"/>
  <c r="O53" i="77"/>
  <c r="I53" i="77"/>
  <c r="P52" i="77"/>
  <c r="O52" i="77"/>
  <c r="J52" i="77" s="1"/>
  <c r="M52" i="77"/>
  <c r="K52" i="77"/>
  <c r="P51" i="77"/>
  <c r="O51" i="77"/>
  <c r="J51" i="77" s="1"/>
  <c r="M51" i="77"/>
  <c r="L51" i="77"/>
  <c r="I51" i="77"/>
  <c r="P50" i="77"/>
  <c r="O50" i="77"/>
  <c r="J50" i="77" s="1"/>
  <c r="L50" i="77"/>
  <c r="I50" i="77"/>
  <c r="P49" i="77"/>
  <c r="O49" i="77"/>
  <c r="J49" i="77" s="1"/>
  <c r="M49" i="77"/>
  <c r="P48" i="77"/>
  <c r="O48" i="77"/>
  <c r="L48" i="77" s="1"/>
  <c r="P47" i="77"/>
  <c r="O47" i="77"/>
  <c r="P46" i="77"/>
  <c r="O46" i="77"/>
  <c r="J46" i="77" s="1"/>
  <c r="L46" i="77"/>
  <c r="K46" i="77"/>
  <c r="I46" i="77"/>
  <c r="P45" i="77"/>
  <c r="O45" i="77"/>
  <c r="I45" i="77" s="1"/>
  <c r="P44" i="77"/>
  <c r="O44" i="77"/>
  <c r="J44" i="77" s="1"/>
  <c r="M44" i="77"/>
  <c r="K44" i="77"/>
  <c r="P43" i="77"/>
  <c r="O43" i="77"/>
  <c r="J43" i="77" s="1"/>
  <c r="M43" i="77"/>
  <c r="L43" i="77"/>
  <c r="I43" i="77"/>
  <c r="P42" i="77"/>
  <c r="O42" i="77"/>
  <c r="J42" i="77" s="1"/>
  <c r="L42" i="77"/>
  <c r="I42" i="77"/>
  <c r="P41" i="77"/>
  <c r="O41" i="77"/>
  <c r="J41" i="77" s="1"/>
  <c r="M41" i="77"/>
  <c r="P40" i="77"/>
  <c r="O40" i="77"/>
  <c r="L40" i="77"/>
  <c r="P39" i="77"/>
  <c r="O39" i="77"/>
  <c r="P38" i="77"/>
  <c r="O38" i="77"/>
  <c r="J38" i="77" s="1"/>
  <c r="L38" i="77"/>
  <c r="K38" i="77"/>
  <c r="I38" i="77"/>
  <c r="P37" i="77"/>
  <c r="O37" i="77"/>
  <c r="I37" i="77"/>
  <c r="P36" i="77"/>
  <c r="O36" i="77"/>
  <c r="J36" i="77" s="1"/>
  <c r="M36" i="77"/>
  <c r="K36" i="77"/>
  <c r="P35" i="77"/>
  <c r="O35" i="77"/>
  <c r="J35" i="77" s="1"/>
  <c r="M35" i="77"/>
  <c r="L35" i="77"/>
  <c r="I35" i="77"/>
  <c r="P34" i="77"/>
  <c r="O34" i="77"/>
  <c r="J34" i="77" s="1"/>
  <c r="L34" i="77"/>
  <c r="I34" i="77"/>
  <c r="P33" i="77"/>
  <c r="O33" i="77"/>
  <c r="J33" i="77" s="1"/>
  <c r="M33" i="77"/>
  <c r="P32" i="77"/>
  <c r="O32" i="77"/>
  <c r="L32" i="77" s="1"/>
  <c r="P31" i="77"/>
  <c r="O31" i="77"/>
  <c r="P30" i="77"/>
  <c r="O30" i="77"/>
  <c r="J30" i="77" s="1"/>
  <c r="L30" i="77"/>
  <c r="K30" i="77"/>
  <c r="I30" i="77"/>
  <c r="P29" i="77"/>
  <c r="O29" i="77"/>
  <c r="I29" i="77"/>
  <c r="P28" i="77"/>
  <c r="O28" i="77"/>
  <c r="J28" i="77" s="1"/>
  <c r="M28" i="77"/>
  <c r="K28" i="77"/>
  <c r="P27" i="77"/>
  <c r="O27" i="77"/>
  <c r="J27" i="77" s="1"/>
  <c r="M27" i="77"/>
  <c r="L27" i="77"/>
  <c r="I27" i="77"/>
  <c r="P26" i="77"/>
  <c r="O26" i="77"/>
  <c r="J26" i="77" s="1"/>
  <c r="L26" i="77"/>
  <c r="I26" i="77"/>
  <c r="P25" i="77"/>
  <c r="O25" i="77"/>
  <c r="J25" i="77" s="1"/>
  <c r="M25" i="77"/>
  <c r="P24" i="77"/>
  <c r="O24" i="77"/>
  <c r="L24" i="77"/>
  <c r="P23" i="77"/>
  <c r="O23" i="77"/>
  <c r="P22" i="77"/>
  <c r="O22" i="77"/>
  <c r="J22" i="77" s="1"/>
  <c r="L22" i="77"/>
  <c r="K22" i="77"/>
  <c r="I22" i="77"/>
  <c r="P21" i="77"/>
  <c r="O21" i="77"/>
  <c r="I21" i="77"/>
  <c r="P20" i="77"/>
  <c r="O20" i="77"/>
  <c r="J20" i="77" s="1"/>
  <c r="K20" i="77"/>
  <c r="P19" i="77"/>
  <c r="O19" i="77"/>
  <c r="J19" i="77" s="1"/>
  <c r="M19" i="77"/>
  <c r="L19" i="77"/>
  <c r="I19" i="77"/>
  <c r="P18" i="77"/>
  <c r="O18" i="77"/>
  <c r="J18" i="77" s="1"/>
  <c r="L18" i="77"/>
  <c r="I18" i="77"/>
  <c r="P17" i="77"/>
  <c r="O17" i="77"/>
  <c r="J17" i="77" s="1"/>
  <c r="M17" i="77"/>
  <c r="P16" i="77"/>
  <c r="O16" i="77"/>
  <c r="L16" i="77"/>
  <c r="P15" i="77"/>
  <c r="O15" i="77"/>
  <c r="P14" i="77"/>
  <c r="O14" i="77"/>
  <c r="J14" i="77" s="1"/>
  <c r="L14" i="77"/>
  <c r="K14" i="77"/>
  <c r="I14" i="77"/>
  <c r="P13" i="77"/>
  <c r="O13" i="77"/>
  <c r="I13" i="77"/>
  <c r="P12" i="77"/>
  <c r="O12" i="77"/>
  <c r="L12" i="77" s="1"/>
  <c r="P11" i="77"/>
  <c r="O11" i="77"/>
  <c r="P259" i="78"/>
  <c r="O259" i="78"/>
  <c r="I259" i="78" s="1"/>
  <c r="P258" i="78"/>
  <c r="O258" i="78"/>
  <c r="P257" i="78"/>
  <c r="O257" i="78"/>
  <c r="P256" i="78"/>
  <c r="O256" i="78"/>
  <c r="I256" i="78" s="1"/>
  <c r="N256" i="78"/>
  <c r="P255" i="78"/>
  <c r="O255" i="78"/>
  <c r="I255" i="78" s="1"/>
  <c r="P254" i="78"/>
  <c r="O254" i="78"/>
  <c r="I254" i="78" s="1"/>
  <c r="N254" i="78"/>
  <c r="P253" i="78"/>
  <c r="O253" i="78"/>
  <c r="I253" i="78" s="1"/>
  <c r="N253" i="78"/>
  <c r="P252" i="78"/>
  <c r="O252" i="78"/>
  <c r="N252" i="78" s="1"/>
  <c r="P251" i="78"/>
  <c r="O251" i="78"/>
  <c r="I251" i="78" s="1"/>
  <c r="P250" i="78"/>
  <c r="O250" i="78"/>
  <c r="I250" i="78" s="1"/>
  <c r="N250" i="78"/>
  <c r="P249" i="78"/>
  <c r="O249" i="78"/>
  <c r="P248" i="78"/>
  <c r="O248" i="78"/>
  <c r="N248" i="78" s="1"/>
  <c r="I248" i="78"/>
  <c r="P247" i="78"/>
  <c r="O247" i="78"/>
  <c r="I247" i="78" s="1"/>
  <c r="N247" i="78"/>
  <c r="P246" i="78"/>
  <c r="O246" i="78"/>
  <c r="N246" i="78" s="1"/>
  <c r="I246" i="78"/>
  <c r="P245" i="78"/>
  <c r="O245" i="78"/>
  <c r="I245" i="78" s="1"/>
  <c r="P244" i="78"/>
  <c r="O244" i="78"/>
  <c r="N244" i="78" s="1"/>
  <c r="I244" i="78"/>
  <c r="P243" i="78"/>
  <c r="O243" i="78"/>
  <c r="I243" i="78" s="1"/>
  <c r="P242" i="78"/>
  <c r="O242" i="78"/>
  <c r="P241" i="78"/>
  <c r="O241" i="78"/>
  <c r="I241" i="78" s="1"/>
  <c r="N241" i="78"/>
  <c r="P240" i="78"/>
  <c r="O240" i="78"/>
  <c r="I240" i="78" s="1"/>
  <c r="N240" i="78"/>
  <c r="P239" i="78"/>
  <c r="O239" i="78"/>
  <c r="I239" i="78" s="1"/>
  <c r="P238" i="78"/>
  <c r="O238" i="78"/>
  <c r="N238" i="78" s="1"/>
  <c r="P237" i="78"/>
  <c r="O237" i="78"/>
  <c r="I237" i="78" s="1"/>
  <c r="N237" i="78"/>
  <c r="P236" i="78"/>
  <c r="O236" i="78"/>
  <c r="N236" i="78" s="1"/>
  <c r="P235" i="78"/>
  <c r="O235" i="78"/>
  <c r="I235" i="78" s="1"/>
  <c r="P234" i="78"/>
  <c r="O234" i="78"/>
  <c r="I234" i="78" s="1"/>
  <c r="N234" i="78"/>
  <c r="P233" i="78"/>
  <c r="O233" i="78"/>
  <c r="P232" i="78"/>
  <c r="O232" i="78"/>
  <c r="P231" i="78"/>
  <c r="O231" i="78"/>
  <c r="I231" i="78" s="1"/>
  <c r="P230" i="78"/>
  <c r="O230" i="78"/>
  <c r="N230" i="78" s="1"/>
  <c r="I230" i="78"/>
  <c r="P229" i="78"/>
  <c r="O229" i="78"/>
  <c r="P228" i="78"/>
  <c r="O228" i="78"/>
  <c r="N228" i="78" s="1"/>
  <c r="I228" i="78"/>
  <c r="P227" i="78"/>
  <c r="O227" i="78"/>
  <c r="P226" i="78"/>
  <c r="O226" i="78"/>
  <c r="P225" i="78"/>
  <c r="O225" i="78"/>
  <c r="I225" i="78" s="1"/>
  <c r="N225" i="78"/>
  <c r="P224" i="78"/>
  <c r="O224" i="78"/>
  <c r="I224" i="78" s="1"/>
  <c r="N224" i="78"/>
  <c r="P223" i="78"/>
  <c r="O223" i="78"/>
  <c r="P222" i="78"/>
  <c r="O222" i="78"/>
  <c r="P221" i="78"/>
  <c r="O221" i="78"/>
  <c r="P220" i="78"/>
  <c r="O220" i="78"/>
  <c r="P219" i="78"/>
  <c r="O219" i="78"/>
  <c r="I219" i="78" s="1"/>
  <c r="P218" i="78"/>
  <c r="O218" i="78"/>
  <c r="I218" i="78" s="1"/>
  <c r="N218" i="78"/>
  <c r="P217" i="78"/>
  <c r="O217" i="78"/>
  <c r="P216" i="78"/>
  <c r="O216" i="78"/>
  <c r="N216" i="78" s="1"/>
  <c r="P215" i="78"/>
  <c r="O215" i="78"/>
  <c r="I215" i="78" s="1"/>
  <c r="P214" i="78"/>
  <c r="O214" i="78"/>
  <c r="N214" i="78"/>
  <c r="I214" i="78"/>
  <c r="P213" i="78"/>
  <c r="O213" i="78"/>
  <c r="P212" i="78"/>
  <c r="O212" i="78"/>
  <c r="N212" i="78" s="1"/>
  <c r="I212" i="78"/>
  <c r="P211" i="78"/>
  <c r="O211" i="78"/>
  <c r="P210" i="78"/>
  <c r="O210" i="78"/>
  <c r="P209" i="78"/>
  <c r="O209" i="78"/>
  <c r="I209" i="78" s="1"/>
  <c r="N209" i="78"/>
  <c r="P208" i="78"/>
  <c r="O208" i="78"/>
  <c r="I208" i="78" s="1"/>
  <c r="P207" i="78"/>
  <c r="O207" i="78"/>
  <c r="P206" i="78"/>
  <c r="O206" i="78"/>
  <c r="N206" i="78"/>
  <c r="I206" i="78"/>
  <c r="P205" i="78"/>
  <c r="O205" i="78"/>
  <c r="I205" i="78" s="1"/>
  <c r="N205" i="78"/>
  <c r="P204" i="78"/>
  <c r="O204" i="78"/>
  <c r="P203" i="78"/>
  <c r="O203" i="78"/>
  <c r="I203" i="78" s="1"/>
  <c r="P202" i="78"/>
  <c r="O202" i="78"/>
  <c r="I202" i="78" s="1"/>
  <c r="P201" i="78"/>
  <c r="O201" i="78"/>
  <c r="P200" i="78"/>
  <c r="O200" i="78"/>
  <c r="N200" i="78" s="1"/>
  <c r="I200" i="78"/>
  <c r="P199" i="78"/>
  <c r="O199" i="78"/>
  <c r="P198" i="78"/>
  <c r="O198" i="78"/>
  <c r="I198" i="78" s="1"/>
  <c r="N198" i="78"/>
  <c r="P197" i="78"/>
  <c r="O197" i="78"/>
  <c r="I197" i="78" s="1"/>
  <c r="N197" i="78"/>
  <c r="P196" i="78"/>
  <c r="O196" i="78"/>
  <c r="N196" i="78" s="1"/>
  <c r="P195" i="78"/>
  <c r="O195" i="78"/>
  <c r="P194" i="78"/>
  <c r="O194" i="78"/>
  <c r="P193" i="78"/>
  <c r="O193" i="78"/>
  <c r="I193" i="78" s="1"/>
  <c r="N193" i="78"/>
  <c r="P192" i="78"/>
  <c r="O192" i="78"/>
  <c r="I192" i="78" s="1"/>
  <c r="P191" i="78"/>
  <c r="O191" i="78"/>
  <c r="P190" i="78"/>
  <c r="O190" i="78"/>
  <c r="N190" i="78" s="1"/>
  <c r="P189" i="78"/>
  <c r="O189" i="78"/>
  <c r="I189" i="78" s="1"/>
  <c r="N189" i="78"/>
  <c r="P188" i="78"/>
  <c r="O188" i="78"/>
  <c r="P187" i="78"/>
  <c r="O187" i="78"/>
  <c r="I187" i="78" s="1"/>
  <c r="P186" i="78"/>
  <c r="O186" i="78"/>
  <c r="I186" i="78" s="1"/>
  <c r="P185" i="78"/>
  <c r="O185" i="78"/>
  <c r="P184" i="78"/>
  <c r="O184" i="78"/>
  <c r="N184" i="78" s="1"/>
  <c r="P183" i="78"/>
  <c r="O183" i="78"/>
  <c r="P182" i="78"/>
  <c r="O182" i="78"/>
  <c r="I182" i="78" s="1"/>
  <c r="N182" i="78"/>
  <c r="P181" i="78"/>
  <c r="O181" i="78"/>
  <c r="P180" i="78"/>
  <c r="O180" i="78"/>
  <c r="N180" i="78" s="1"/>
  <c r="I180" i="78"/>
  <c r="P179" i="78"/>
  <c r="O179" i="78"/>
  <c r="P178" i="78"/>
  <c r="O178" i="78"/>
  <c r="P177" i="78"/>
  <c r="O177" i="78"/>
  <c r="I177" i="78" s="1"/>
  <c r="P176" i="78"/>
  <c r="O176" i="78"/>
  <c r="I176" i="78" s="1"/>
  <c r="P175" i="78"/>
  <c r="O175" i="78"/>
  <c r="P174" i="78"/>
  <c r="O174" i="78"/>
  <c r="P173" i="78"/>
  <c r="O173" i="78"/>
  <c r="M173" i="78" s="1"/>
  <c r="P172" i="78"/>
  <c r="O172" i="78"/>
  <c r="J172" i="78" s="1"/>
  <c r="P171" i="78"/>
  <c r="O171" i="78"/>
  <c r="J171" i="78"/>
  <c r="P170" i="78"/>
  <c r="O170" i="78"/>
  <c r="M170" i="78" s="1"/>
  <c r="P169" i="78"/>
  <c r="O169" i="78"/>
  <c r="L169" i="78" s="1"/>
  <c r="N169" i="78"/>
  <c r="P168" i="78"/>
  <c r="O168" i="78"/>
  <c r="P167" i="78"/>
  <c r="O167" i="78"/>
  <c r="L167" i="78" s="1"/>
  <c r="M167" i="78"/>
  <c r="J167" i="78"/>
  <c r="P166" i="78"/>
  <c r="O166" i="78"/>
  <c r="M166" i="78"/>
  <c r="P165" i="78"/>
  <c r="O165" i="78"/>
  <c r="M165" i="78"/>
  <c r="P164" i="78"/>
  <c r="O164" i="78"/>
  <c r="J164" i="78" s="1"/>
  <c r="P163" i="78"/>
  <c r="O163" i="78"/>
  <c r="J163" i="78" s="1"/>
  <c r="P162" i="78"/>
  <c r="O162" i="78"/>
  <c r="M162" i="78" s="1"/>
  <c r="N162" i="78"/>
  <c r="P161" i="78"/>
  <c r="O161" i="78"/>
  <c r="L161" i="78" s="1"/>
  <c r="N161" i="78"/>
  <c r="P160" i="78"/>
  <c r="O160" i="78"/>
  <c r="J160" i="78" s="1"/>
  <c r="P159" i="78"/>
  <c r="O159" i="78"/>
  <c r="M159" i="78"/>
  <c r="P158" i="78"/>
  <c r="O158" i="78"/>
  <c r="N158" i="78"/>
  <c r="M158" i="78"/>
  <c r="P157" i="78"/>
  <c r="O157" i="78"/>
  <c r="P156" i="78"/>
  <c r="O156" i="78"/>
  <c r="J156" i="78"/>
  <c r="P155" i="78"/>
  <c r="O155" i="78"/>
  <c r="N155" i="78"/>
  <c r="M155" i="78"/>
  <c r="J155" i="78"/>
  <c r="P154" i="78"/>
  <c r="O154" i="78"/>
  <c r="N154" i="78"/>
  <c r="P153" i="78"/>
  <c r="O153" i="78"/>
  <c r="N153" i="78" s="1"/>
  <c r="P152" i="78"/>
  <c r="O152" i="78"/>
  <c r="P151" i="78"/>
  <c r="O151" i="78"/>
  <c r="P150" i="78"/>
  <c r="O150" i="78"/>
  <c r="J150" i="78"/>
  <c r="P149" i="78"/>
  <c r="O149" i="78"/>
  <c r="P148" i="78"/>
  <c r="O148" i="78"/>
  <c r="N148" i="78" s="1"/>
  <c r="J148" i="78"/>
  <c r="P147" i="78"/>
  <c r="O147" i="78"/>
  <c r="M147" i="78"/>
  <c r="P146" i="78"/>
  <c r="O146" i="78"/>
  <c r="N146" i="78" s="1"/>
  <c r="P145" i="78"/>
  <c r="O145" i="78"/>
  <c r="N145" i="78" s="1"/>
  <c r="P144" i="78"/>
  <c r="O144" i="78"/>
  <c r="P143" i="78"/>
  <c r="O143" i="78"/>
  <c r="P142" i="78"/>
  <c r="O142" i="78"/>
  <c r="M142" i="78" s="1"/>
  <c r="P141" i="78"/>
  <c r="O141" i="78"/>
  <c r="P140" i="78"/>
  <c r="O140" i="78"/>
  <c r="J140" i="78" s="1"/>
  <c r="P139" i="78"/>
  <c r="O139" i="78"/>
  <c r="N139" i="78"/>
  <c r="M139" i="78"/>
  <c r="J139" i="78"/>
  <c r="P138" i="78"/>
  <c r="O138" i="78"/>
  <c r="N138" i="78" s="1"/>
  <c r="P137" i="78"/>
  <c r="O137" i="78"/>
  <c r="N137" i="78" s="1"/>
  <c r="P136" i="78"/>
  <c r="O136" i="78"/>
  <c r="N136" i="78" s="1"/>
  <c r="M136" i="78"/>
  <c r="P135" i="78"/>
  <c r="O135" i="78"/>
  <c r="P134" i="78"/>
  <c r="O134" i="78"/>
  <c r="J134" i="78" s="1"/>
  <c r="P133" i="78"/>
  <c r="O133" i="78"/>
  <c r="P132" i="78"/>
  <c r="O132" i="78"/>
  <c r="N132" i="78" s="1"/>
  <c r="J132" i="78"/>
  <c r="P131" i="78"/>
  <c r="O131" i="78"/>
  <c r="N131" i="78"/>
  <c r="M131" i="78"/>
  <c r="J131" i="78"/>
  <c r="P130" i="78"/>
  <c r="O130" i="78"/>
  <c r="N130" i="78" s="1"/>
  <c r="P129" i="78"/>
  <c r="O129" i="78"/>
  <c r="N129" i="78" s="1"/>
  <c r="P128" i="78"/>
  <c r="O128" i="78"/>
  <c r="P127" i="78"/>
  <c r="O127" i="78"/>
  <c r="N127" i="78" s="1"/>
  <c r="M127" i="78"/>
  <c r="P126" i="78"/>
  <c r="O126" i="78"/>
  <c r="P125" i="78"/>
  <c r="O125" i="78"/>
  <c r="P124" i="78"/>
  <c r="O124" i="78"/>
  <c r="J124" i="78" s="1"/>
  <c r="P123" i="78"/>
  <c r="O123" i="78"/>
  <c r="M123" i="78" s="1"/>
  <c r="P122" i="78"/>
  <c r="O122" i="78"/>
  <c r="N122" i="78"/>
  <c r="P121" i="78"/>
  <c r="O121" i="78"/>
  <c r="N121" i="78" s="1"/>
  <c r="P120" i="78"/>
  <c r="O120" i="78"/>
  <c r="N120" i="78" s="1"/>
  <c r="P119" i="78"/>
  <c r="O119" i="78"/>
  <c r="P118" i="78"/>
  <c r="O118" i="78"/>
  <c r="J118" i="78" s="1"/>
  <c r="P117" i="78"/>
  <c r="O117" i="78"/>
  <c r="P116" i="78"/>
  <c r="O116" i="78"/>
  <c r="N116" i="78" s="1"/>
  <c r="M116" i="78"/>
  <c r="J116" i="78"/>
  <c r="P115" i="78"/>
  <c r="O115" i="78"/>
  <c r="J115" i="78" s="1"/>
  <c r="N115" i="78"/>
  <c r="M115" i="78"/>
  <c r="P114" i="78"/>
  <c r="O114" i="78"/>
  <c r="N114" i="78" s="1"/>
  <c r="P113" i="78"/>
  <c r="O113" i="78"/>
  <c r="N113" i="78" s="1"/>
  <c r="P112" i="78"/>
  <c r="O112" i="78"/>
  <c r="P111" i="78"/>
  <c r="O111" i="78"/>
  <c r="P110" i="78"/>
  <c r="O110" i="78"/>
  <c r="N110" i="78"/>
  <c r="P109" i="78"/>
  <c r="O109" i="78"/>
  <c r="P108" i="78"/>
  <c r="O108" i="78"/>
  <c r="N108" i="78" s="1"/>
  <c r="J108" i="78"/>
  <c r="P107" i="78"/>
  <c r="O107" i="78"/>
  <c r="M107" i="78" s="1"/>
  <c r="P106" i="78"/>
  <c r="O106" i="78"/>
  <c r="N106" i="78" s="1"/>
  <c r="P105" i="78"/>
  <c r="O105" i="78"/>
  <c r="N105" i="78" s="1"/>
  <c r="P104" i="78"/>
  <c r="O104" i="78"/>
  <c r="M104" i="78" s="1"/>
  <c r="N104" i="78"/>
  <c r="L104" i="78"/>
  <c r="J104" i="78"/>
  <c r="P103" i="78"/>
  <c r="O103" i="78"/>
  <c r="N103" i="78"/>
  <c r="K103" i="78"/>
  <c r="P102" i="78"/>
  <c r="O102" i="78"/>
  <c r="I102" i="78" s="1"/>
  <c r="M102" i="78"/>
  <c r="P101" i="78"/>
  <c r="O101" i="78"/>
  <c r="L101" i="78" s="1"/>
  <c r="M101" i="78"/>
  <c r="P100" i="78"/>
  <c r="O100" i="78"/>
  <c r="M100" i="78"/>
  <c r="P99" i="78"/>
  <c r="O99" i="78"/>
  <c r="N99" i="78" s="1"/>
  <c r="L99" i="78"/>
  <c r="P98" i="78"/>
  <c r="O98" i="78"/>
  <c r="L98" i="78" s="1"/>
  <c r="P97" i="78"/>
  <c r="O97" i="78"/>
  <c r="N97" i="78" s="1"/>
  <c r="P96" i="78"/>
  <c r="O96" i="78"/>
  <c r="P95" i="78"/>
  <c r="O95" i="78"/>
  <c r="J95" i="78" s="1"/>
  <c r="P94" i="78"/>
  <c r="O94" i="78"/>
  <c r="P93" i="78"/>
  <c r="O93" i="78"/>
  <c r="L93" i="78"/>
  <c r="P92" i="78"/>
  <c r="O92" i="78"/>
  <c r="K92" i="78" s="1"/>
  <c r="P91" i="78"/>
  <c r="O91" i="78"/>
  <c r="I91" i="78" s="1"/>
  <c r="L91" i="78"/>
  <c r="P90" i="78"/>
  <c r="O90" i="78"/>
  <c r="I90" i="78" s="1"/>
  <c r="N90" i="78"/>
  <c r="M90" i="78"/>
  <c r="L90" i="78"/>
  <c r="K90" i="78"/>
  <c r="J90" i="78"/>
  <c r="P89" i="78"/>
  <c r="O89" i="78"/>
  <c r="M89" i="78" s="1"/>
  <c r="P88" i="78"/>
  <c r="O88" i="78"/>
  <c r="P87" i="78"/>
  <c r="O87" i="78"/>
  <c r="K87" i="78"/>
  <c r="P86" i="78"/>
  <c r="O86" i="78"/>
  <c r="I86" i="78" s="1"/>
  <c r="P85" i="78"/>
  <c r="O85" i="78"/>
  <c r="I85" i="78" s="1"/>
  <c r="N85" i="78"/>
  <c r="M85" i="78"/>
  <c r="L85" i="78"/>
  <c r="P84" i="78"/>
  <c r="O84" i="78"/>
  <c r="I84" i="78" s="1"/>
  <c r="P83" i="78"/>
  <c r="O83" i="78"/>
  <c r="N83" i="78" s="1"/>
  <c r="P82" i="78"/>
  <c r="O82" i="78"/>
  <c r="L82" i="78" s="1"/>
  <c r="N82" i="78"/>
  <c r="K82" i="78"/>
  <c r="P81" i="78"/>
  <c r="O81" i="78"/>
  <c r="M81" i="78" s="1"/>
  <c r="P80" i="78"/>
  <c r="O80" i="78"/>
  <c r="P79" i="78"/>
  <c r="O79" i="78"/>
  <c r="J79" i="78" s="1"/>
  <c r="P78" i="78"/>
  <c r="O78" i="78"/>
  <c r="M78" i="78" s="1"/>
  <c r="P77" i="78"/>
  <c r="O77" i="78"/>
  <c r="N77" i="78"/>
  <c r="P76" i="78"/>
  <c r="O76" i="78"/>
  <c r="P75" i="78"/>
  <c r="O75" i="78"/>
  <c r="L75" i="78" s="1"/>
  <c r="P74" i="78"/>
  <c r="O74" i="78"/>
  <c r="M74" i="78"/>
  <c r="L74" i="78"/>
  <c r="J74" i="78"/>
  <c r="P73" i="78"/>
  <c r="O73" i="78"/>
  <c r="L73" i="78" s="1"/>
  <c r="P72" i="78"/>
  <c r="O72" i="78"/>
  <c r="L72" i="78" s="1"/>
  <c r="P71" i="78"/>
  <c r="O71" i="78"/>
  <c r="I71" i="78" s="1"/>
  <c r="N71" i="78"/>
  <c r="K71" i="78"/>
  <c r="J71" i="78"/>
  <c r="P70" i="78"/>
  <c r="O70" i="78"/>
  <c r="J70" i="78" s="1"/>
  <c r="P69" i="78"/>
  <c r="O69" i="78"/>
  <c r="N69" i="78"/>
  <c r="P68" i="78"/>
  <c r="O68" i="78"/>
  <c r="P67" i="78"/>
  <c r="O67" i="78"/>
  <c r="N67" i="78" s="1"/>
  <c r="P66" i="78"/>
  <c r="O66" i="78"/>
  <c r="N66" i="78" s="1"/>
  <c r="M66" i="78"/>
  <c r="L66" i="78"/>
  <c r="K66" i="78"/>
  <c r="P65" i="78"/>
  <c r="O65" i="78"/>
  <c r="M65" i="78" s="1"/>
  <c r="P64" i="78"/>
  <c r="O64" i="78"/>
  <c r="K64" i="78" s="1"/>
  <c r="P63" i="78"/>
  <c r="O63" i="78"/>
  <c r="J63" i="78" s="1"/>
  <c r="P62" i="78"/>
  <c r="O62" i="78"/>
  <c r="N62" i="78" s="1"/>
  <c r="P61" i="78"/>
  <c r="O61" i="78"/>
  <c r="I61" i="78" s="1"/>
  <c r="M61" i="78"/>
  <c r="P60" i="78"/>
  <c r="O60" i="78"/>
  <c r="M60" i="78" s="1"/>
  <c r="P59" i="78"/>
  <c r="O59" i="78"/>
  <c r="K59" i="78"/>
  <c r="P58" i="78"/>
  <c r="O58" i="78"/>
  <c r="M58" i="78"/>
  <c r="L58" i="78"/>
  <c r="P57" i="78"/>
  <c r="O57" i="78"/>
  <c r="N57" i="78" s="1"/>
  <c r="P56" i="78"/>
  <c r="O56" i="78"/>
  <c r="J56" i="78" s="1"/>
  <c r="P55" i="78"/>
  <c r="O55" i="78"/>
  <c r="P54" i="78"/>
  <c r="O54" i="78"/>
  <c r="N54" i="78"/>
  <c r="P53" i="78"/>
  <c r="O53" i="78"/>
  <c r="N53" i="78" s="1"/>
  <c r="P52" i="78"/>
  <c r="O52" i="78"/>
  <c r="M52" i="78"/>
  <c r="P51" i="78"/>
  <c r="O51" i="78"/>
  <c r="N51" i="78" s="1"/>
  <c r="P50" i="78"/>
  <c r="O50" i="78"/>
  <c r="L50" i="78" s="1"/>
  <c r="P49" i="78"/>
  <c r="O49" i="78"/>
  <c r="N49" i="78" s="1"/>
  <c r="P48" i="78"/>
  <c r="O48" i="78"/>
  <c r="L48" i="78" s="1"/>
  <c r="P47" i="78"/>
  <c r="O47" i="78"/>
  <c r="P46" i="78"/>
  <c r="O46" i="78"/>
  <c r="J46" i="78"/>
  <c r="P45" i="78"/>
  <c r="O45" i="78"/>
  <c r="N45" i="78" s="1"/>
  <c r="P44" i="78"/>
  <c r="O44" i="78"/>
  <c r="J44" i="78" s="1"/>
  <c r="P43" i="78"/>
  <c r="O43" i="78"/>
  <c r="N43" i="78" s="1"/>
  <c r="P42" i="78"/>
  <c r="O42" i="78"/>
  <c r="N42" i="78" s="1"/>
  <c r="I42" i="78"/>
  <c r="P41" i="78"/>
  <c r="O41" i="78"/>
  <c r="N41" i="78" s="1"/>
  <c r="K41" i="78"/>
  <c r="J41" i="78"/>
  <c r="I41" i="78"/>
  <c r="P40" i="78"/>
  <c r="O40" i="78"/>
  <c r="K40" i="78" s="1"/>
  <c r="P39" i="78"/>
  <c r="O39" i="78"/>
  <c r="N39" i="78" s="1"/>
  <c r="K39" i="78"/>
  <c r="J39" i="78"/>
  <c r="P38" i="78"/>
  <c r="O38" i="78"/>
  <c r="I38" i="78" s="1"/>
  <c r="J38" i="78"/>
  <c r="P37" i="78"/>
  <c r="O37" i="78"/>
  <c r="J37" i="78" s="1"/>
  <c r="I37" i="78"/>
  <c r="P36" i="78"/>
  <c r="O36" i="78"/>
  <c r="P35" i="78"/>
  <c r="O35" i="78"/>
  <c r="J35" i="78" s="1"/>
  <c r="P34" i="78"/>
  <c r="O34" i="78"/>
  <c r="J34" i="78" s="1"/>
  <c r="P33" i="78"/>
  <c r="O33" i="78"/>
  <c r="M33" i="78" s="1"/>
  <c r="I33" i="78"/>
  <c r="P32" i="78"/>
  <c r="O32" i="78"/>
  <c r="L32" i="78" s="1"/>
  <c r="K32" i="78"/>
  <c r="P31" i="78"/>
  <c r="O31" i="78"/>
  <c r="M31" i="78" s="1"/>
  <c r="P30" i="78"/>
  <c r="O30" i="78"/>
  <c r="M30" i="78" s="1"/>
  <c r="P29" i="78"/>
  <c r="O29" i="78"/>
  <c r="N29" i="78" s="1"/>
  <c r="P28" i="78"/>
  <c r="O28" i="78"/>
  <c r="M28" i="78" s="1"/>
  <c r="K28" i="78"/>
  <c r="P27" i="78"/>
  <c r="O27" i="78"/>
  <c r="K27" i="78" s="1"/>
  <c r="P26" i="78"/>
  <c r="O26" i="78"/>
  <c r="P25" i="78"/>
  <c r="O25" i="78"/>
  <c r="M25" i="78" s="1"/>
  <c r="P24" i="78"/>
  <c r="O24" i="78"/>
  <c r="N24" i="78" s="1"/>
  <c r="K24" i="78"/>
  <c r="P23" i="78"/>
  <c r="O23" i="78"/>
  <c r="M23" i="78" s="1"/>
  <c r="P22" i="78"/>
  <c r="O22" i="78"/>
  <c r="M22" i="78" s="1"/>
  <c r="P21" i="78"/>
  <c r="O21" i="78"/>
  <c r="N21" i="78" s="1"/>
  <c r="P20" i="78"/>
  <c r="O20" i="78"/>
  <c r="N20" i="78" s="1"/>
  <c r="P19" i="78"/>
  <c r="O19" i="78"/>
  <c r="J19" i="78" s="1"/>
  <c r="L19" i="78"/>
  <c r="I19" i="78"/>
  <c r="P18" i="78"/>
  <c r="O18" i="78"/>
  <c r="L18" i="78" s="1"/>
  <c r="P17" i="78"/>
  <c r="O17" i="78"/>
  <c r="I17" i="78" s="1"/>
  <c r="L17" i="78"/>
  <c r="P16" i="78"/>
  <c r="O16" i="78"/>
  <c r="J16" i="78" s="1"/>
  <c r="K16" i="78"/>
  <c r="I16" i="78"/>
  <c r="P15" i="78"/>
  <c r="O15" i="78"/>
  <c r="J15" i="78" s="1"/>
  <c r="L15" i="78"/>
  <c r="K15" i="78"/>
  <c r="I15" i="78"/>
  <c r="P14" i="78"/>
  <c r="O14" i="78"/>
  <c r="P13" i="78"/>
  <c r="O13" i="78"/>
  <c r="I13" i="78" s="1"/>
  <c r="P12" i="78"/>
  <c r="O12" i="78"/>
  <c r="K12" i="78" s="1"/>
  <c r="P214" i="79"/>
  <c r="O214" i="79"/>
  <c r="N214" i="79" s="1"/>
  <c r="I214" i="79"/>
  <c r="P213" i="79"/>
  <c r="O213" i="79"/>
  <c r="P212" i="79"/>
  <c r="O212" i="79"/>
  <c r="P211" i="79"/>
  <c r="O211" i="79"/>
  <c r="N211" i="79" s="1"/>
  <c r="P210" i="79"/>
  <c r="O210" i="79"/>
  <c r="P209" i="79"/>
  <c r="O209" i="79"/>
  <c r="N209" i="79" s="1"/>
  <c r="P208" i="79"/>
  <c r="O208" i="79"/>
  <c r="N208" i="79" s="1"/>
  <c r="P207" i="79"/>
  <c r="O207" i="79"/>
  <c r="N207" i="79" s="1"/>
  <c r="I207" i="79"/>
  <c r="P206" i="79"/>
  <c r="O206" i="79"/>
  <c r="P205" i="79"/>
  <c r="O205" i="79"/>
  <c r="P204" i="79"/>
  <c r="O204" i="79"/>
  <c r="P203" i="79"/>
  <c r="O203" i="79"/>
  <c r="N203" i="79" s="1"/>
  <c r="P202" i="79"/>
  <c r="O202" i="79"/>
  <c r="N202" i="79" s="1"/>
  <c r="I202" i="79"/>
  <c r="P201" i="79"/>
  <c r="O201" i="79"/>
  <c r="N201" i="79" s="1"/>
  <c r="P200" i="79"/>
  <c r="O200" i="79"/>
  <c r="N200" i="79" s="1"/>
  <c r="P199" i="79"/>
  <c r="O199" i="79"/>
  <c r="N199" i="79" s="1"/>
  <c r="P198" i="79"/>
  <c r="O198" i="79"/>
  <c r="N198" i="79" s="1"/>
  <c r="P197" i="79"/>
  <c r="O197" i="79"/>
  <c r="P196" i="79"/>
  <c r="O196" i="79"/>
  <c r="P195" i="79"/>
  <c r="O195" i="79"/>
  <c r="N195" i="79" s="1"/>
  <c r="P194" i="79"/>
  <c r="O194" i="79"/>
  <c r="N194" i="79" s="1"/>
  <c r="I194" i="79"/>
  <c r="P193" i="79"/>
  <c r="O193" i="79"/>
  <c r="N193" i="79" s="1"/>
  <c r="P192" i="79"/>
  <c r="O192" i="79"/>
  <c r="I192" i="79" s="1"/>
  <c r="P191" i="79"/>
  <c r="O191" i="79"/>
  <c r="I191" i="79" s="1"/>
  <c r="P190" i="79"/>
  <c r="O190" i="79"/>
  <c r="I190" i="79" s="1"/>
  <c r="P189" i="79"/>
  <c r="O189" i="79"/>
  <c r="I189" i="79" s="1"/>
  <c r="P188" i="79"/>
  <c r="O188" i="79"/>
  <c r="P187" i="79"/>
  <c r="O187" i="79"/>
  <c r="I187" i="79" s="1"/>
  <c r="P186" i="79"/>
  <c r="O186" i="79"/>
  <c r="I186" i="79" s="1"/>
  <c r="P185" i="79"/>
  <c r="O185" i="79"/>
  <c r="I185" i="79" s="1"/>
  <c r="P184" i="79"/>
  <c r="O184" i="79"/>
  <c r="I184" i="79" s="1"/>
  <c r="P183" i="79"/>
  <c r="O183" i="79"/>
  <c r="I183" i="79" s="1"/>
  <c r="P182" i="79"/>
  <c r="O182" i="79"/>
  <c r="I182" i="79"/>
  <c r="P181" i="79"/>
  <c r="O181" i="79"/>
  <c r="I181" i="79"/>
  <c r="P180" i="79"/>
  <c r="O180" i="79"/>
  <c r="P179" i="79"/>
  <c r="O179" i="79"/>
  <c r="I179" i="79" s="1"/>
  <c r="P178" i="79"/>
  <c r="O178" i="79"/>
  <c r="I178" i="79"/>
  <c r="P177" i="79"/>
  <c r="O177" i="79"/>
  <c r="I177" i="79" s="1"/>
  <c r="P176" i="79"/>
  <c r="O176" i="79"/>
  <c r="I176" i="79" s="1"/>
  <c r="P175" i="79"/>
  <c r="O175" i="79"/>
  <c r="I175" i="79" s="1"/>
  <c r="P174" i="79"/>
  <c r="O174" i="79"/>
  <c r="I174" i="79" s="1"/>
  <c r="P173" i="79"/>
  <c r="O173" i="79"/>
  <c r="I173" i="79" s="1"/>
  <c r="P172" i="79"/>
  <c r="O172" i="79"/>
  <c r="P171" i="79"/>
  <c r="O171" i="79"/>
  <c r="I171" i="79" s="1"/>
  <c r="P170" i="79"/>
  <c r="O170" i="79"/>
  <c r="I170" i="79" s="1"/>
  <c r="P169" i="79"/>
  <c r="O169" i="79"/>
  <c r="I169" i="79"/>
  <c r="P168" i="79"/>
  <c r="O168" i="79"/>
  <c r="I168" i="79" s="1"/>
  <c r="P167" i="79"/>
  <c r="O167" i="79"/>
  <c r="I167" i="79" s="1"/>
  <c r="P166" i="79"/>
  <c r="O166" i="79"/>
  <c r="I166" i="79" s="1"/>
  <c r="P165" i="79"/>
  <c r="O165" i="79"/>
  <c r="I165" i="79"/>
  <c r="P164" i="79"/>
  <c r="O164" i="79"/>
  <c r="P163" i="79"/>
  <c r="O163" i="79"/>
  <c r="I163" i="79" s="1"/>
  <c r="P162" i="79"/>
  <c r="O162" i="79"/>
  <c r="I162" i="79" s="1"/>
  <c r="P161" i="79"/>
  <c r="O161" i="79"/>
  <c r="I161" i="79" s="1"/>
  <c r="P160" i="79"/>
  <c r="O160" i="79"/>
  <c r="I160" i="79" s="1"/>
  <c r="P159" i="79"/>
  <c r="O159" i="79"/>
  <c r="I159" i="79"/>
  <c r="P158" i="79"/>
  <c r="O158" i="79"/>
  <c r="I158" i="79" s="1"/>
  <c r="P157" i="79"/>
  <c r="O157" i="79"/>
  <c r="I157" i="79" s="1"/>
  <c r="P156" i="79"/>
  <c r="O156" i="79"/>
  <c r="P155" i="79"/>
  <c r="O155" i="79"/>
  <c r="I155" i="79" s="1"/>
  <c r="P154" i="79"/>
  <c r="O154" i="79"/>
  <c r="I154" i="79" s="1"/>
  <c r="P153" i="79"/>
  <c r="O153" i="79"/>
  <c r="I153" i="79" s="1"/>
  <c r="P152" i="79"/>
  <c r="O152" i="79"/>
  <c r="I152" i="79" s="1"/>
  <c r="P151" i="79"/>
  <c r="O151" i="79"/>
  <c r="I151" i="79" s="1"/>
  <c r="P150" i="79"/>
  <c r="O150" i="79"/>
  <c r="I150" i="79" s="1"/>
  <c r="P149" i="79"/>
  <c r="O149" i="79"/>
  <c r="I149" i="79" s="1"/>
  <c r="P148" i="79"/>
  <c r="O148" i="79"/>
  <c r="P147" i="79"/>
  <c r="O147" i="79"/>
  <c r="I147" i="79" s="1"/>
  <c r="P146" i="79"/>
  <c r="O146" i="79"/>
  <c r="I146" i="79"/>
  <c r="P145" i="79"/>
  <c r="O145" i="79"/>
  <c r="I145" i="79" s="1"/>
  <c r="P144" i="79"/>
  <c r="O144" i="79"/>
  <c r="I144" i="79" s="1"/>
  <c r="P143" i="79"/>
  <c r="O143" i="79"/>
  <c r="I143" i="79"/>
  <c r="P142" i="79"/>
  <c r="O142" i="79"/>
  <c r="I142" i="79" s="1"/>
  <c r="P141" i="79"/>
  <c r="O141" i="79"/>
  <c r="I141" i="79" s="1"/>
  <c r="P140" i="79"/>
  <c r="O140" i="79"/>
  <c r="P139" i="79"/>
  <c r="O139" i="79"/>
  <c r="I139" i="79" s="1"/>
  <c r="P138" i="79"/>
  <c r="O138" i="79"/>
  <c r="I138" i="79" s="1"/>
  <c r="P137" i="79"/>
  <c r="O137" i="79"/>
  <c r="I137" i="79" s="1"/>
  <c r="P136" i="79"/>
  <c r="O136" i="79"/>
  <c r="I136" i="79" s="1"/>
  <c r="P135" i="79"/>
  <c r="O135" i="79"/>
  <c r="I135" i="79"/>
  <c r="P134" i="79"/>
  <c r="O134" i="79"/>
  <c r="I134" i="79" s="1"/>
  <c r="P133" i="79"/>
  <c r="O133" i="79"/>
  <c r="I133" i="79"/>
  <c r="P132" i="79"/>
  <c r="O132" i="79"/>
  <c r="P131" i="79"/>
  <c r="O131" i="79"/>
  <c r="I131" i="79" s="1"/>
  <c r="P130" i="79"/>
  <c r="O130" i="79"/>
  <c r="I130" i="79" s="1"/>
  <c r="P129" i="79"/>
  <c r="O129" i="79"/>
  <c r="K129" i="79" s="1"/>
  <c r="I129" i="79"/>
  <c r="P128" i="79"/>
  <c r="O128" i="79"/>
  <c r="P127" i="79"/>
  <c r="O127" i="79"/>
  <c r="M127" i="79" s="1"/>
  <c r="P126" i="79"/>
  <c r="O126" i="79"/>
  <c r="M126" i="79" s="1"/>
  <c r="L126" i="79"/>
  <c r="P125" i="79"/>
  <c r="O125" i="79"/>
  <c r="K125" i="79" s="1"/>
  <c r="M125" i="79"/>
  <c r="L125" i="79"/>
  <c r="P124" i="79"/>
  <c r="O124" i="79"/>
  <c r="M124" i="79" s="1"/>
  <c r="K124" i="79"/>
  <c r="P123" i="79"/>
  <c r="O123" i="79"/>
  <c r="M123" i="79" s="1"/>
  <c r="L123" i="79"/>
  <c r="P122" i="79"/>
  <c r="O122" i="79"/>
  <c r="M122" i="79" s="1"/>
  <c r="P121" i="79"/>
  <c r="O121" i="79"/>
  <c r="K121" i="79" s="1"/>
  <c r="M121" i="79"/>
  <c r="L121" i="79"/>
  <c r="I121" i="79"/>
  <c r="P120" i="79"/>
  <c r="O120" i="79"/>
  <c r="M120" i="79" s="1"/>
  <c r="K120" i="79"/>
  <c r="P119" i="79"/>
  <c r="O119" i="79"/>
  <c r="M119" i="79" s="1"/>
  <c r="L119" i="79"/>
  <c r="P118" i="79"/>
  <c r="O118" i="79"/>
  <c r="M118" i="79" s="1"/>
  <c r="L118" i="79"/>
  <c r="I118" i="79"/>
  <c r="P117" i="79"/>
  <c r="O117" i="79"/>
  <c r="L117" i="79"/>
  <c r="I117" i="79"/>
  <c r="P116" i="79"/>
  <c r="O116" i="79"/>
  <c r="N116" i="79" s="1"/>
  <c r="P115" i="79"/>
  <c r="O115" i="79"/>
  <c r="K115" i="79"/>
  <c r="J115" i="79"/>
  <c r="P114" i="79"/>
  <c r="O114" i="79"/>
  <c r="N114" i="79" s="1"/>
  <c r="L114" i="79"/>
  <c r="I114" i="79"/>
  <c r="P113" i="79"/>
  <c r="O113" i="79"/>
  <c r="N113" i="79" s="1"/>
  <c r="M113" i="79"/>
  <c r="L113" i="79"/>
  <c r="K113" i="79"/>
  <c r="J113" i="79"/>
  <c r="I113" i="79"/>
  <c r="P112" i="79"/>
  <c r="O112" i="79"/>
  <c r="N112" i="79" s="1"/>
  <c r="L112" i="79"/>
  <c r="J112" i="79"/>
  <c r="P111" i="79"/>
  <c r="O111" i="79"/>
  <c r="N111" i="79" s="1"/>
  <c r="P110" i="79"/>
  <c r="O110" i="79"/>
  <c r="M110" i="79" s="1"/>
  <c r="P109" i="79"/>
  <c r="O109" i="79"/>
  <c r="N109" i="79" s="1"/>
  <c r="P108" i="79"/>
  <c r="O108" i="79"/>
  <c r="K108" i="79" s="1"/>
  <c r="N108" i="79"/>
  <c r="M108" i="79"/>
  <c r="P107" i="79"/>
  <c r="O107" i="79"/>
  <c r="K107" i="79" s="1"/>
  <c r="N107" i="79"/>
  <c r="L107" i="79"/>
  <c r="J107" i="79"/>
  <c r="I107" i="79"/>
  <c r="P106" i="79"/>
  <c r="O106" i="79"/>
  <c r="K106" i="79" s="1"/>
  <c r="M106" i="79"/>
  <c r="L106" i="79"/>
  <c r="J106" i="79"/>
  <c r="P105" i="79"/>
  <c r="O105" i="79"/>
  <c r="K105" i="79" s="1"/>
  <c r="N105" i="79"/>
  <c r="M105" i="79"/>
  <c r="L105" i="79"/>
  <c r="J105" i="79"/>
  <c r="I105" i="79"/>
  <c r="P104" i="79"/>
  <c r="O104" i="79"/>
  <c r="K104" i="79" s="1"/>
  <c r="J104" i="79"/>
  <c r="I104" i="79"/>
  <c r="P103" i="79"/>
  <c r="O103" i="79"/>
  <c r="K103" i="79" s="1"/>
  <c r="N103" i="79"/>
  <c r="L103" i="79"/>
  <c r="J103" i="79"/>
  <c r="I103" i="79"/>
  <c r="P102" i="79"/>
  <c r="O102" i="79"/>
  <c r="K102" i="79" s="1"/>
  <c r="P101" i="79"/>
  <c r="O101" i="79"/>
  <c r="P100" i="79"/>
  <c r="O100" i="79"/>
  <c r="K100" i="79" s="1"/>
  <c r="M100" i="79"/>
  <c r="J100" i="79"/>
  <c r="P99" i="79"/>
  <c r="O99" i="79"/>
  <c r="K99" i="79" s="1"/>
  <c r="N99" i="79"/>
  <c r="M99" i="79"/>
  <c r="L99" i="79"/>
  <c r="I99" i="79"/>
  <c r="P98" i="79"/>
  <c r="O98" i="79"/>
  <c r="K98" i="79" s="1"/>
  <c r="P97" i="79"/>
  <c r="O97" i="79"/>
  <c r="K97" i="79" s="1"/>
  <c r="L97" i="79"/>
  <c r="J97" i="79"/>
  <c r="I97" i="79"/>
  <c r="P96" i="79"/>
  <c r="O96" i="79"/>
  <c r="K96" i="79" s="1"/>
  <c r="M96" i="79"/>
  <c r="J96" i="79"/>
  <c r="P95" i="79"/>
  <c r="O95" i="79"/>
  <c r="K95" i="79" s="1"/>
  <c r="N95" i="79"/>
  <c r="M95" i="79"/>
  <c r="I95" i="79"/>
  <c r="P94" i="79"/>
  <c r="O94" i="79"/>
  <c r="K94" i="79" s="1"/>
  <c r="J94" i="79"/>
  <c r="P93" i="79"/>
  <c r="O93" i="79"/>
  <c r="K93" i="79" s="1"/>
  <c r="N93" i="79"/>
  <c r="M93" i="79"/>
  <c r="L93" i="79"/>
  <c r="J93" i="79"/>
  <c r="I93" i="79"/>
  <c r="P92" i="79"/>
  <c r="O92" i="79"/>
  <c r="K92" i="79" s="1"/>
  <c r="N92" i="79"/>
  <c r="P91" i="79"/>
  <c r="O91" i="79"/>
  <c r="K91" i="79" s="1"/>
  <c r="N91" i="79"/>
  <c r="L91" i="79"/>
  <c r="J91" i="79"/>
  <c r="I91" i="79"/>
  <c r="P90" i="79"/>
  <c r="O90" i="79"/>
  <c r="K90" i="79" s="1"/>
  <c r="M90" i="79"/>
  <c r="L90" i="79"/>
  <c r="J90" i="79"/>
  <c r="P89" i="79"/>
  <c r="O89" i="79"/>
  <c r="K89" i="79" s="1"/>
  <c r="N89" i="79"/>
  <c r="M89" i="79"/>
  <c r="L89" i="79"/>
  <c r="I89" i="79"/>
  <c r="P88" i="79"/>
  <c r="O88" i="79"/>
  <c r="K88" i="79" s="1"/>
  <c r="J88" i="79"/>
  <c r="I88" i="79"/>
  <c r="P87" i="79"/>
  <c r="O87" i="79"/>
  <c r="K87" i="79" s="1"/>
  <c r="N87" i="79"/>
  <c r="L87" i="79"/>
  <c r="J87" i="79"/>
  <c r="I87" i="79"/>
  <c r="P86" i="79"/>
  <c r="O86" i="79"/>
  <c r="K86" i="79" s="1"/>
  <c r="P85" i="79"/>
  <c r="O85" i="79"/>
  <c r="P84" i="79"/>
  <c r="O84" i="79"/>
  <c r="K84" i="79" s="1"/>
  <c r="M84" i="79"/>
  <c r="J84" i="79"/>
  <c r="P83" i="79"/>
  <c r="O83" i="79"/>
  <c r="K83" i="79" s="1"/>
  <c r="N83" i="79"/>
  <c r="M83" i="79"/>
  <c r="L83" i="79"/>
  <c r="I83" i="79"/>
  <c r="P82" i="79"/>
  <c r="O82" i="79"/>
  <c r="K82" i="79" s="1"/>
  <c r="P81" i="79"/>
  <c r="O81" i="79"/>
  <c r="K81" i="79" s="1"/>
  <c r="L81" i="79"/>
  <c r="J81" i="79"/>
  <c r="I81" i="79"/>
  <c r="P80" i="79"/>
  <c r="O80" i="79"/>
  <c r="K80" i="79" s="1"/>
  <c r="M80" i="79"/>
  <c r="J80" i="79"/>
  <c r="P79" i="79"/>
  <c r="O79" i="79"/>
  <c r="K79" i="79" s="1"/>
  <c r="N79" i="79"/>
  <c r="M79" i="79"/>
  <c r="I79" i="79"/>
  <c r="P78" i="79"/>
  <c r="O78" i="79"/>
  <c r="K78" i="79" s="1"/>
  <c r="J78" i="79"/>
  <c r="P77" i="79"/>
  <c r="O77" i="79"/>
  <c r="K77" i="79" s="1"/>
  <c r="N77" i="79"/>
  <c r="M77" i="79"/>
  <c r="L77" i="79"/>
  <c r="J77" i="79"/>
  <c r="I77" i="79"/>
  <c r="P76" i="79"/>
  <c r="O76" i="79"/>
  <c r="K76" i="79" s="1"/>
  <c r="N76" i="79"/>
  <c r="P75" i="79"/>
  <c r="O75" i="79"/>
  <c r="K75" i="79" s="1"/>
  <c r="N75" i="79"/>
  <c r="L75" i="79"/>
  <c r="J75" i="79"/>
  <c r="I75" i="79"/>
  <c r="P74" i="79"/>
  <c r="O74" i="79"/>
  <c r="K74" i="79" s="1"/>
  <c r="M74" i="79"/>
  <c r="L74" i="79"/>
  <c r="J74" i="79"/>
  <c r="P73" i="79"/>
  <c r="O73" i="79"/>
  <c r="K73" i="79" s="1"/>
  <c r="N73" i="79"/>
  <c r="M73" i="79"/>
  <c r="L73" i="79"/>
  <c r="I73" i="79"/>
  <c r="P72" i="79"/>
  <c r="O72" i="79"/>
  <c r="K72" i="79" s="1"/>
  <c r="J72" i="79"/>
  <c r="I72" i="79"/>
  <c r="P71" i="79"/>
  <c r="O71" i="79"/>
  <c r="K71" i="79" s="1"/>
  <c r="N71" i="79"/>
  <c r="M71" i="79"/>
  <c r="L71" i="79"/>
  <c r="J71" i="79"/>
  <c r="I71" i="79"/>
  <c r="P70" i="79"/>
  <c r="O70" i="79"/>
  <c r="K70" i="79" s="1"/>
  <c r="P69" i="79"/>
  <c r="O69" i="79"/>
  <c r="P68" i="79"/>
  <c r="O68" i="79"/>
  <c r="K68" i="79" s="1"/>
  <c r="M68" i="79"/>
  <c r="J68" i="79"/>
  <c r="P67" i="79"/>
  <c r="O67" i="79"/>
  <c r="K67" i="79" s="1"/>
  <c r="N67" i="79"/>
  <c r="M67" i="79"/>
  <c r="L67" i="79"/>
  <c r="I67" i="79"/>
  <c r="P66" i="79"/>
  <c r="O66" i="79"/>
  <c r="K66" i="79" s="1"/>
  <c r="P65" i="79"/>
  <c r="O65" i="79"/>
  <c r="K65" i="79" s="1"/>
  <c r="L65" i="79"/>
  <c r="J65" i="79"/>
  <c r="I65" i="79"/>
  <c r="P64" i="79"/>
  <c r="O64" i="79"/>
  <c r="K64" i="79" s="1"/>
  <c r="M64" i="79"/>
  <c r="J64" i="79"/>
  <c r="P63" i="79"/>
  <c r="O63" i="79"/>
  <c r="K63" i="79" s="1"/>
  <c r="N63" i="79"/>
  <c r="M63" i="79"/>
  <c r="I63" i="79"/>
  <c r="P62" i="79"/>
  <c r="O62" i="79"/>
  <c r="K62" i="79" s="1"/>
  <c r="J62" i="79"/>
  <c r="P61" i="79"/>
  <c r="O61" i="79"/>
  <c r="K61" i="79" s="1"/>
  <c r="N61" i="79"/>
  <c r="M61" i="79"/>
  <c r="L61" i="79"/>
  <c r="J61" i="79"/>
  <c r="I61" i="79"/>
  <c r="P60" i="79"/>
  <c r="O60" i="79"/>
  <c r="K60" i="79" s="1"/>
  <c r="N60" i="79"/>
  <c r="P59" i="79"/>
  <c r="O59" i="79"/>
  <c r="K59" i="79" s="1"/>
  <c r="N59" i="79"/>
  <c r="L59" i="79"/>
  <c r="J59" i="79"/>
  <c r="I59" i="79"/>
  <c r="P58" i="79"/>
  <c r="O58" i="79"/>
  <c r="K58" i="79" s="1"/>
  <c r="M58" i="79"/>
  <c r="L58" i="79"/>
  <c r="J58" i="79"/>
  <c r="P57" i="79"/>
  <c r="O57" i="79"/>
  <c r="K57" i="79" s="1"/>
  <c r="N57" i="79"/>
  <c r="M57" i="79"/>
  <c r="L57" i="79"/>
  <c r="I57" i="79"/>
  <c r="P56" i="79"/>
  <c r="O56" i="79"/>
  <c r="K56" i="79" s="1"/>
  <c r="J56" i="79"/>
  <c r="I56" i="79"/>
  <c r="P55" i="79"/>
  <c r="O55" i="79"/>
  <c r="K55" i="79" s="1"/>
  <c r="N55" i="79"/>
  <c r="M55" i="79"/>
  <c r="L55" i="79"/>
  <c r="J55" i="79"/>
  <c r="I55" i="79"/>
  <c r="P54" i="79"/>
  <c r="O54" i="79"/>
  <c r="K54" i="79" s="1"/>
  <c r="P53" i="79"/>
  <c r="O53" i="79"/>
  <c r="P52" i="79"/>
  <c r="O52" i="79"/>
  <c r="K52" i="79" s="1"/>
  <c r="M52" i="79"/>
  <c r="J52" i="79"/>
  <c r="P51" i="79"/>
  <c r="O51" i="79"/>
  <c r="K51" i="79" s="1"/>
  <c r="N51" i="79"/>
  <c r="M51" i="79"/>
  <c r="L51" i="79"/>
  <c r="I51" i="79"/>
  <c r="P50" i="79"/>
  <c r="O50" i="79"/>
  <c r="K50" i="79" s="1"/>
  <c r="P49" i="79"/>
  <c r="O49" i="79"/>
  <c r="K49" i="79" s="1"/>
  <c r="L49" i="79"/>
  <c r="J49" i="79"/>
  <c r="I49" i="79"/>
  <c r="P48" i="79"/>
  <c r="O48" i="79"/>
  <c r="K48" i="79" s="1"/>
  <c r="M48" i="79"/>
  <c r="J48" i="79"/>
  <c r="P47" i="79"/>
  <c r="O47" i="79"/>
  <c r="K47" i="79" s="1"/>
  <c r="N47" i="79"/>
  <c r="M47" i="79"/>
  <c r="I47" i="79"/>
  <c r="P46" i="79"/>
  <c r="O46" i="79"/>
  <c r="K46" i="79" s="1"/>
  <c r="M46" i="79"/>
  <c r="J46" i="79"/>
  <c r="P45" i="79"/>
  <c r="O45" i="79"/>
  <c r="K45" i="79" s="1"/>
  <c r="N45" i="79"/>
  <c r="M45" i="79"/>
  <c r="L45" i="79"/>
  <c r="J45" i="79"/>
  <c r="I45" i="79"/>
  <c r="P44" i="79"/>
  <c r="O44" i="79"/>
  <c r="K44" i="79" s="1"/>
  <c r="N44" i="79"/>
  <c r="P43" i="79"/>
  <c r="O43" i="79"/>
  <c r="K43" i="79" s="1"/>
  <c r="N43" i="79"/>
  <c r="L43" i="79"/>
  <c r="J43" i="79"/>
  <c r="I43" i="79"/>
  <c r="P42" i="79"/>
  <c r="O42" i="79"/>
  <c r="K42" i="79" s="1"/>
  <c r="M42" i="79"/>
  <c r="L42" i="79"/>
  <c r="J42" i="79"/>
  <c r="P41" i="79"/>
  <c r="O41" i="79"/>
  <c r="K41" i="79" s="1"/>
  <c r="N41" i="79"/>
  <c r="M41" i="79"/>
  <c r="L41" i="79"/>
  <c r="I41" i="79"/>
  <c r="P40" i="79"/>
  <c r="O40" i="79"/>
  <c r="K40" i="79" s="1"/>
  <c r="J40" i="79"/>
  <c r="I40" i="79"/>
  <c r="P39" i="79"/>
  <c r="O39" i="79"/>
  <c r="K39" i="79" s="1"/>
  <c r="N39" i="79"/>
  <c r="M39" i="79"/>
  <c r="L39" i="79"/>
  <c r="J39" i="79"/>
  <c r="I39" i="79"/>
  <c r="P38" i="79"/>
  <c r="O38" i="79"/>
  <c r="K38" i="79" s="1"/>
  <c r="M38" i="79"/>
  <c r="P37" i="79"/>
  <c r="O37" i="79"/>
  <c r="P36" i="79"/>
  <c r="O36" i="79"/>
  <c r="K36" i="79" s="1"/>
  <c r="M36" i="79"/>
  <c r="J36" i="79"/>
  <c r="P35" i="79"/>
  <c r="O35" i="79"/>
  <c r="K35" i="79" s="1"/>
  <c r="N35" i="79"/>
  <c r="M35" i="79"/>
  <c r="L35" i="79"/>
  <c r="I35" i="79"/>
  <c r="P34" i="79"/>
  <c r="O34" i="79"/>
  <c r="K34" i="79" s="1"/>
  <c r="P33" i="79"/>
  <c r="O33" i="79"/>
  <c r="K33" i="79" s="1"/>
  <c r="L33" i="79"/>
  <c r="J33" i="79"/>
  <c r="I33" i="79"/>
  <c r="P32" i="79"/>
  <c r="O32" i="79"/>
  <c r="K32" i="79" s="1"/>
  <c r="M32" i="79"/>
  <c r="J32" i="79"/>
  <c r="P31" i="79"/>
  <c r="O31" i="79"/>
  <c r="K31" i="79" s="1"/>
  <c r="N31" i="79"/>
  <c r="M31" i="79"/>
  <c r="I31" i="79"/>
  <c r="P30" i="79"/>
  <c r="O30" i="79"/>
  <c r="K30" i="79" s="1"/>
  <c r="M30" i="79"/>
  <c r="J30" i="79"/>
  <c r="P29" i="79"/>
  <c r="O29" i="79"/>
  <c r="K29" i="79" s="1"/>
  <c r="N29" i="79"/>
  <c r="M29" i="79"/>
  <c r="L29" i="79"/>
  <c r="J29" i="79"/>
  <c r="I29" i="79"/>
  <c r="P28" i="79"/>
  <c r="O28" i="79"/>
  <c r="K28" i="79" s="1"/>
  <c r="N28" i="79"/>
  <c r="P27" i="79"/>
  <c r="O27" i="79"/>
  <c r="K27" i="79" s="1"/>
  <c r="N27" i="79"/>
  <c r="L27" i="79"/>
  <c r="J27" i="79"/>
  <c r="I27" i="79"/>
  <c r="P26" i="79"/>
  <c r="O26" i="79"/>
  <c r="K26" i="79" s="1"/>
  <c r="M26" i="79"/>
  <c r="L26" i="79"/>
  <c r="J26" i="79"/>
  <c r="P25" i="79"/>
  <c r="O25" i="79"/>
  <c r="K25" i="79" s="1"/>
  <c r="N25" i="79"/>
  <c r="M25" i="79"/>
  <c r="L25" i="79"/>
  <c r="I25" i="79"/>
  <c r="P24" i="79"/>
  <c r="O24" i="79"/>
  <c r="K24" i="79" s="1"/>
  <c r="J24" i="79"/>
  <c r="I24" i="79"/>
  <c r="P23" i="79"/>
  <c r="O23" i="79"/>
  <c r="K23" i="79" s="1"/>
  <c r="N23" i="79"/>
  <c r="M23" i="79"/>
  <c r="L23" i="79"/>
  <c r="J23" i="79"/>
  <c r="I23" i="79"/>
  <c r="P22" i="79"/>
  <c r="O22" i="79"/>
  <c r="K22" i="79" s="1"/>
  <c r="M22" i="79"/>
  <c r="P21" i="79"/>
  <c r="O21" i="79"/>
  <c r="P20" i="79"/>
  <c r="O20" i="79"/>
  <c r="K20" i="79" s="1"/>
  <c r="J20" i="79"/>
  <c r="P19" i="79"/>
  <c r="O19" i="79"/>
  <c r="K19" i="79" s="1"/>
  <c r="N19" i="79"/>
  <c r="M19" i="79"/>
  <c r="L19" i="79"/>
  <c r="I19" i="79"/>
  <c r="P18" i="79"/>
  <c r="O18" i="79"/>
  <c r="K18" i="79" s="1"/>
  <c r="P17" i="79"/>
  <c r="O17" i="79"/>
  <c r="K17" i="79" s="1"/>
  <c r="L17" i="79"/>
  <c r="J17" i="79"/>
  <c r="I17" i="79"/>
  <c r="P16" i="79"/>
  <c r="O16" i="79"/>
  <c r="K16" i="79" s="1"/>
  <c r="M16" i="79"/>
  <c r="J16" i="79"/>
  <c r="P15" i="79"/>
  <c r="O15" i="79"/>
  <c r="K15" i="79" s="1"/>
  <c r="N15" i="79"/>
  <c r="M15" i="79"/>
  <c r="I15" i="79"/>
  <c r="P14" i="79"/>
  <c r="O14" i="79"/>
  <c r="K14" i="79" s="1"/>
  <c r="M14" i="79"/>
  <c r="J14" i="79"/>
  <c r="P13" i="79"/>
  <c r="O13" i="79"/>
  <c r="K13" i="79" s="1"/>
  <c r="N13" i="79"/>
  <c r="M13" i="79"/>
  <c r="L13" i="79"/>
  <c r="J13" i="79"/>
  <c r="I13" i="79"/>
  <c r="P12" i="79"/>
  <c r="O12" i="79"/>
  <c r="L12" i="79" s="1"/>
  <c r="P11" i="79"/>
  <c r="O11" i="79"/>
  <c r="L11" i="79" s="1"/>
  <c r="P259" i="80"/>
  <c r="O259" i="80"/>
  <c r="N259" i="80" s="1"/>
  <c r="P258" i="80"/>
  <c r="O258" i="80"/>
  <c r="N258" i="80" s="1"/>
  <c r="I258" i="80"/>
  <c r="P257" i="80"/>
  <c r="O257" i="80"/>
  <c r="N257" i="80" s="1"/>
  <c r="P256" i="80"/>
  <c r="O256" i="80"/>
  <c r="N256" i="80" s="1"/>
  <c r="P255" i="80"/>
  <c r="O255" i="80"/>
  <c r="N255" i="80" s="1"/>
  <c r="P254" i="80"/>
  <c r="O254" i="80"/>
  <c r="N254" i="80" s="1"/>
  <c r="P253" i="80"/>
  <c r="O253" i="80"/>
  <c r="N253" i="80" s="1"/>
  <c r="I253" i="80"/>
  <c r="P252" i="80"/>
  <c r="O252" i="80"/>
  <c r="N252" i="80" s="1"/>
  <c r="P251" i="80"/>
  <c r="O251" i="80"/>
  <c r="N251" i="80" s="1"/>
  <c r="P250" i="80"/>
  <c r="O250" i="80"/>
  <c r="I250" i="80" s="1"/>
  <c r="P249" i="80"/>
  <c r="O249" i="80"/>
  <c r="P248" i="80"/>
  <c r="O248" i="80"/>
  <c r="I248" i="80" s="1"/>
  <c r="P247" i="80"/>
  <c r="O247" i="80"/>
  <c r="I247" i="80"/>
  <c r="P246" i="80"/>
  <c r="O246" i="80"/>
  <c r="I246" i="80" s="1"/>
  <c r="P245" i="80"/>
  <c r="O245" i="80"/>
  <c r="I245" i="80" s="1"/>
  <c r="P244" i="80"/>
  <c r="O244" i="80"/>
  <c r="I244" i="80" s="1"/>
  <c r="P243" i="80"/>
  <c r="O243" i="80"/>
  <c r="I243" i="80"/>
  <c r="P242" i="80"/>
  <c r="O242" i="80"/>
  <c r="I242" i="80" s="1"/>
  <c r="P241" i="80"/>
  <c r="O241" i="80"/>
  <c r="P240" i="80"/>
  <c r="O240" i="80"/>
  <c r="I240" i="80"/>
  <c r="P239" i="80"/>
  <c r="O239" i="80"/>
  <c r="I239" i="80" s="1"/>
  <c r="P238" i="80"/>
  <c r="O238" i="80"/>
  <c r="I238" i="80" s="1"/>
  <c r="P237" i="80"/>
  <c r="O237" i="80"/>
  <c r="I237" i="80" s="1"/>
  <c r="P236" i="80"/>
  <c r="O236" i="80"/>
  <c r="I236" i="80" s="1"/>
  <c r="P235" i="80"/>
  <c r="O235" i="80"/>
  <c r="I235" i="80" s="1"/>
  <c r="P234" i="80"/>
  <c r="O234" i="80"/>
  <c r="I234" i="80" s="1"/>
  <c r="P233" i="80"/>
  <c r="O233" i="80"/>
  <c r="P232" i="80"/>
  <c r="O232" i="80"/>
  <c r="I232" i="80" s="1"/>
  <c r="P231" i="80"/>
  <c r="O231" i="80"/>
  <c r="I231" i="80" s="1"/>
  <c r="P230" i="80"/>
  <c r="O230" i="80"/>
  <c r="I230" i="80" s="1"/>
  <c r="P229" i="80"/>
  <c r="O229" i="80"/>
  <c r="I229" i="80" s="1"/>
  <c r="P228" i="80"/>
  <c r="O228" i="80"/>
  <c r="I228" i="80" s="1"/>
  <c r="P227" i="80"/>
  <c r="O227" i="80"/>
  <c r="I227" i="80"/>
  <c r="P226" i="80"/>
  <c r="O226" i="80"/>
  <c r="I226" i="80" s="1"/>
  <c r="P225" i="80"/>
  <c r="O225" i="80"/>
  <c r="P224" i="80"/>
  <c r="O224" i="80"/>
  <c r="I224" i="80" s="1"/>
  <c r="P223" i="80"/>
  <c r="O223" i="80"/>
  <c r="I223" i="80" s="1"/>
  <c r="P222" i="80"/>
  <c r="O222" i="80"/>
  <c r="I222" i="80" s="1"/>
  <c r="P221" i="80"/>
  <c r="O221" i="80"/>
  <c r="I221" i="80" s="1"/>
  <c r="P220" i="80"/>
  <c r="O220" i="80"/>
  <c r="I220" i="80" s="1"/>
  <c r="P219" i="80"/>
  <c r="O219" i="80"/>
  <c r="I219" i="80" s="1"/>
  <c r="P218" i="80"/>
  <c r="O218" i="80"/>
  <c r="I218" i="80"/>
  <c r="P217" i="80"/>
  <c r="O217" i="80"/>
  <c r="P216" i="80"/>
  <c r="O216" i="80"/>
  <c r="I216" i="80" s="1"/>
  <c r="P215" i="80"/>
  <c r="O215" i="80"/>
  <c r="I215" i="80" s="1"/>
  <c r="P214" i="80"/>
  <c r="O214" i="80"/>
  <c r="I214" i="80" s="1"/>
  <c r="P213" i="80"/>
  <c r="O213" i="80"/>
  <c r="I213" i="80" s="1"/>
  <c r="P212" i="80"/>
  <c r="O212" i="80"/>
  <c r="I212" i="80" s="1"/>
  <c r="P211" i="80"/>
  <c r="O211" i="80"/>
  <c r="I211" i="80"/>
  <c r="P210" i="80"/>
  <c r="O210" i="80"/>
  <c r="I210" i="80" s="1"/>
  <c r="P209" i="80"/>
  <c r="O209" i="80"/>
  <c r="P208" i="80"/>
  <c r="O208" i="80"/>
  <c r="I208" i="80"/>
  <c r="P207" i="80"/>
  <c r="O207" i="80"/>
  <c r="I207" i="80" s="1"/>
  <c r="P206" i="80"/>
  <c r="O206" i="80"/>
  <c r="I206" i="80" s="1"/>
  <c r="P205" i="80"/>
  <c r="O205" i="80"/>
  <c r="I205" i="80" s="1"/>
  <c r="P204" i="80"/>
  <c r="O204" i="80"/>
  <c r="I204" i="80" s="1"/>
  <c r="P203" i="80"/>
  <c r="O203" i="80"/>
  <c r="I203" i="80" s="1"/>
  <c r="P202" i="80"/>
  <c r="O202" i="80"/>
  <c r="I202" i="80" s="1"/>
  <c r="P201" i="80"/>
  <c r="O201" i="80"/>
  <c r="P200" i="80"/>
  <c r="O200" i="80"/>
  <c r="I200" i="80" s="1"/>
  <c r="P199" i="80"/>
  <c r="O199" i="80"/>
  <c r="I199" i="80"/>
  <c r="P198" i="80"/>
  <c r="O198" i="80"/>
  <c r="I198" i="80" s="1"/>
  <c r="P197" i="80"/>
  <c r="O197" i="80"/>
  <c r="I197" i="80" s="1"/>
  <c r="P196" i="80"/>
  <c r="O196" i="80"/>
  <c r="P195" i="80"/>
  <c r="O195" i="80"/>
  <c r="I195" i="80" s="1"/>
  <c r="P194" i="80"/>
  <c r="O194" i="80"/>
  <c r="L194" i="80"/>
  <c r="P193" i="80"/>
  <c r="O193" i="80"/>
  <c r="I193" i="80" s="1"/>
  <c r="L193" i="80"/>
  <c r="P192" i="80"/>
  <c r="O192" i="80"/>
  <c r="L192" i="80" s="1"/>
  <c r="P191" i="80"/>
  <c r="O191" i="80"/>
  <c r="I191" i="80" s="1"/>
  <c r="P190" i="80"/>
  <c r="O190" i="80"/>
  <c r="L190" i="80"/>
  <c r="P189" i="80"/>
  <c r="O189" i="80"/>
  <c r="I189" i="80" s="1"/>
  <c r="P188" i="80"/>
  <c r="O188" i="80"/>
  <c r="P187" i="80"/>
  <c r="O187" i="80"/>
  <c r="I187" i="80" s="1"/>
  <c r="P186" i="80"/>
  <c r="O186" i="80"/>
  <c r="L186" i="80" s="1"/>
  <c r="P185" i="80"/>
  <c r="O185" i="80"/>
  <c r="I185" i="80" s="1"/>
  <c r="P184" i="80"/>
  <c r="O184" i="80"/>
  <c r="L184" i="80" s="1"/>
  <c r="P183" i="80"/>
  <c r="O183" i="80"/>
  <c r="I183" i="80" s="1"/>
  <c r="P182" i="80"/>
  <c r="O182" i="80"/>
  <c r="L182" i="80" s="1"/>
  <c r="P181" i="80"/>
  <c r="O181" i="80"/>
  <c r="I181" i="80" s="1"/>
  <c r="P180" i="80"/>
  <c r="O180" i="80"/>
  <c r="P179" i="80"/>
  <c r="O179" i="80"/>
  <c r="I179" i="80" s="1"/>
  <c r="P178" i="80"/>
  <c r="O178" i="80"/>
  <c r="L178" i="80" s="1"/>
  <c r="P177" i="80"/>
  <c r="O177" i="80"/>
  <c r="I177" i="80" s="1"/>
  <c r="L177" i="80"/>
  <c r="P176" i="80"/>
  <c r="O176" i="80"/>
  <c r="L176" i="80" s="1"/>
  <c r="P175" i="80"/>
  <c r="O175" i="80"/>
  <c r="I175" i="80" s="1"/>
  <c r="P174" i="80"/>
  <c r="O174" i="80"/>
  <c r="N174" i="80" s="1"/>
  <c r="J174" i="80"/>
  <c r="P173" i="80"/>
  <c r="O173" i="80"/>
  <c r="N173" i="80" s="1"/>
  <c r="J173" i="80"/>
  <c r="P172" i="80"/>
  <c r="O172" i="80"/>
  <c r="N172" i="80" s="1"/>
  <c r="P171" i="80"/>
  <c r="O171" i="80"/>
  <c r="N171" i="80" s="1"/>
  <c r="J171" i="80"/>
  <c r="P170" i="80"/>
  <c r="O170" i="80"/>
  <c r="N170" i="80" s="1"/>
  <c r="J170" i="80"/>
  <c r="P169" i="80"/>
  <c r="O169" i="80"/>
  <c r="N169" i="80" s="1"/>
  <c r="J169" i="80"/>
  <c r="P168" i="80"/>
  <c r="O168" i="80"/>
  <c r="N168" i="80" s="1"/>
  <c r="P167" i="80"/>
  <c r="O167" i="80"/>
  <c r="N167" i="80" s="1"/>
  <c r="J167" i="80"/>
  <c r="P166" i="80"/>
  <c r="O166" i="80"/>
  <c r="N166" i="80" s="1"/>
  <c r="J166" i="80"/>
  <c r="P165" i="80"/>
  <c r="O165" i="80"/>
  <c r="N165" i="80" s="1"/>
  <c r="J165" i="80"/>
  <c r="P164" i="80"/>
  <c r="O164" i="80"/>
  <c r="N164" i="80" s="1"/>
  <c r="P163" i="80"/>
  <c r="O163" i="80"/>
  <c r="N163" i="80" s="1"/>
  <c r="J163" i="80"/>
  <c r="P162" i="80"/>
  <c r="O162" i="80"/>
  <c r="N162" i="80" s="1"/>
  <c r="J162" i="80"/>
  <c r="P161" i="80"/>
  <c r="O161" i="80"/>
  <c r="N161" i="80" s="1"/>
  <c r="J161" i="80"/>
  <c r="P160" i="80"/>
  <c r="O160" i="80"/>
  <c r="N160" i="80" s="1"/>
  <c r="P159" i="80"/>
  <c r="O159" i="80"/>
  <c r="N159" i="80" s="1"/>
  <c r="J159" i="80"/>
  <c r="P158" i="80"/>
  <c r="O158" i="80"/>
  <c r="N158" i="80" s="1"/>
  <c r="J158" i="80"/>
  <c r="P157" i="80"/>
  <c r="O157" i="80"/>
  <c r="N157" i="80" s="1"/>
  <c r="J157" i="80"/>
  <c r="P156" i="80"/>
  <c r="O156" i="80"/>
  <c r="N156" i="80" s="1"/>
  <c r="P155" i="80"/>
  <c r="O155" i="80"/>
  <c r="N155" i="80" s="1"/>
  <c r="J155" i="80"/>
  <c r="P154" i="80"/>
  <c r="O154" i="80"/>
  <c r="N154" i="80" s="1"/>
  <c r="J154" i="80"/>
  <c r="P153" i="80"/>
  <c r="O153" i="80"/>
  <c r="N153" i="80" s="1"/>
  <c r="J153" i="80"/>
  <c r="P152" i="80"/>
  <c r="O152" i="80"/>
  <c r="N152" i="80" s="1"/>
  <c r="P151" i="80"/>
  <c r="O151" i="80"/>
  <c r="N151" i="80" s="1"/>
  <c r="J151" i="80"/>
  <c r="P150" i="80"/>
  <c r="O150" i="80"/>
  <c r="N150" i="80" s="1"/>
  <c r="J150" i="80"/>
  <c r="P149" i="80"/>
  <c r="O149" i="80"/>
  <c r="N149" i="80" s="1"/>
  <c r="J149" i="80"/>
  <c r="P148" i="80"/>
  <c r="O148" i="80"/>
  <c r="N148" i="80" s="1"/>
  <c r="P147" i="80"/>
  <c r="O147" i="80"/>
  <c r="N147" i="80" s="1"/>
  <c r="J147" i="80"/>
  <c r="P146" i="80"/>
  <c r="O146" i="80"/>
  <c r="N146" i="80" s="1"/>
  <c r="K146" i="80"/>
  <c r="J146" i="80"/>
  <c r="P145" i="80"/>
  <c r="O145" i="80"/>
  <c r="N145" i="80" s="1"/>
  <c r="P144" i="80"/>
  <c r="O144" i="80"/>
  <c r="N144" i="80" s="1"/>
  <c r="L144" i="80"/>
  <c r="K144" i="80"/>
  <c r="P143" i="80"/>
  <c r="O143" i="80"/>
  <c r="N143" i="80" s="1"/>
  <c r="J143" i="80"/>
  <c r="P142" i="80"/>
  <c r="O142" i="80"/>
  <c r="N142" i="80" s="1"/>
  <c r="P141" i="80"/>
  <c r="O141" i="80"/>
  <c r="N141" i="80" s="1"/>
  <c r="P140" i="80"/>
  <c r="O140" i="80"/>
  <c r="N140" i="80" s="1"/>
  <c r="K140" i="80"/>
  <c r="P139" i="80"/>
  <c r="O139" i="80"/>
  <c r="N139" i="80" s="1"/>
  <c r="P138" i="80"/>
  <c r="O138" i="80"/>
  <c r="N138" i="80" s="1"/>
  <c r="L138" i="80"/>
  <c r="K138" i="80"/>
  <c r="P137" i="80"/>
  <c r="O137" i="80"/>
  <c r="N137" i="80" s="1"/>
  <c r="P136" i="80"/>
  <c r="O136" i="80"/>
  <c r="N136" i="80"/>
  <c r="L136" i="80"/>
  <c r="K136" i="80"/>
  <c r="P135" i="80"/>
  <c r="O135" i="80"/>
  <c r="N135" i="80" s="1"/>
  <c r="P134" i="80"/>
  <c r="O134" i="80"/>
  <c r="J134" i="80" s="1"/>
  <c r="P133" i="80"/>
  <c r="O133" i="80"/>
  <c r="N133" i="80" s="1"/>
  <c r="P132" i="80"/>
  <c r="O132" i="80"/>
  <c r="N132" i="80" s="1"/>
  <c r="K132" i="80"/>
  <c r="P131" i="80"/>
  <c r="O131" i="80"/>
  <c r="N131" i="80" s="1"/>
  <c r="P130" i="80"/>
  <c r="O130" i="80"/>
  <c r="J130" i="80" s="1"/>
  <c r="L130" i="80"/>
  <c r="P129" i="80"/>
  <c r="O129" i="80"/>
  <c r="N129" i="80" s="1"/>
  <c r="P128" i="80"/>
  <c r="O128" i="80"/>
  <c r="L128" i="80" s="1"/>
  <c r="N128" i="80"/>
  <c r="P127" i="80"/>
  <c r="O127" i="80"/>
  <c r="N127" i="80" s="1"/>
  <c r="P126" i="80"/>
  <c r="O126" i="80"/>
  <c r="J126" i="80" s="1"/>
  <c r="L126" i="80"/>
  <c r="P125" i="80"/>
  <c r="O125" i="80"/>
  <c r="N125" i="80" s="1"/>
  <c r="P124" i="80"/>
  <c r="O124" i="80"/>
  <c r="L124" i="80" s="1"/>
  <c r="N124" i="80"/>
  <c r="P123" i="80"/>
  <c r="O123" i="80"/>
  <c r="N123" i="80" s="1"/>
  <c r="P122" i="80"/>
  <c r="O122" i="80"/>
  <c r="L122" i="80" s="1"/>
  <c r="J122" i="80"/>
  <c r="P121" i="80"/>
  <c r="O121" i="80"/>
  <c r="N121" i="80" s="1"/>
  <c r="P120" i="80"/>
  <c r="O120" i="80"/>
  <c r="K120" i="80" s="1"/>
  <c r="P119" i="80"/>
  <c r="O119" i="80"/>
  <c r="N119" i="80" s="1"/>
  <c r="P118" i="80"/>
  <c r="O118" i="80"/>
  <c r="K118" i="80" s="1"/>
  <c r="P117" i="80"/>
  <c r="O117" i="80"/>
  <c r="P116" i="80"/>
  <c r="O116" i="80"/>
  <c r="K116" i="80" s="1"/>
  <c r="P115" i="80"/>
  <c r="O115" i="80"/>
  <c r="N115" i="80" s="1"/>
  <c r="P114" i="80"/>
  <c r="O114" i="80"/>
  <c r="K114" i="80" s="1"/>
  <c r="P113" i="80"/>
  <c r="O113" i="80"/>
  <c r="N113" i="80" s="1"/>
  <c r="P112" i="80"/>
  <c r="O112" i="80"/>
  <c r="K112" i="80" s="1"/>
  <c r="P111" i="80"/>
  <c r="O111" i="80"/>
  <c r="N111" i="80" s="1"/>
  <c r="P110" i="80"/>
  <c r="O110" i="80"/>
  <c r="K110" i="80" s="1"/>
  <c r="P109" i="80"/>
  <c r="O109" i="80"/>
  <c r="N109" i="80" s="1"/>
  <c r="P108" i="80"/>
  <c r="O108" i="80"/>
  <c r="N108" i="80" s="1"/>
  <c r="P107" i="80"/>
  <c r="O107" i="80"/>
  <c r="P106" i="80"/>
  <c r="O106" i="80"/>
  <c r="N106" i="80" s="1"/>
  <c r="P105" i="80"/>
  <c r="O105" i="80"/>
  <c r="N105" i="80" s="1"/>
  <c r="P104" i="80"/>
  <c r="O104" i="80"/>
  <c r="N104" i="80" s="1"/>
  <c r="P103" i="80"/>
  <c r="O103" i="80"/>
  <c r="N103" i="80" s="1"/>
  <c r="P102" i="80"/>
  <c r="O102" i="80"/>
  <c r="N102" i="80"/>
  <c r="P101" i="80"/>
  <c r="O101" i="80"/>
  <c r="N101" i="80" s="1"/>
  <c r="P100" i="80"/>
  <c r="O100" i="80"/>
  <c r="N100" i="80" s="1"/>
  <c r="P99" i="80"/>
  <c r="O99" i="80"/>
  <c r="P98" i="80"/>
  <c r="O98" i="80"/>
  <c r="N98" i="80" s="1"/>
  <c r="P97" i="80"/>
  <c r="O97" i="80"/>
  <c r="N97" i="80"/>
  <c r="P96" i="80"/>
  <c r="O96" i="80"/>
  <c r="N96" i="80" s="1"/>
  <c r="P95" i="80"/>
  <c r="O95" i="80"/>
  <c r="N95" i="80" s="1"/>
  <c r="P94" i="80"/>
  <c r="O94" i="80"/>
  <c r="N94" i="80" s="1"/>
  <c r="P93" i="80"/>
  <c r="O93" i="80"/>
  <c r="N93" i="80" s="1"/>
  <c r="P92" i="80"/>
  <c r="O92" i="80"/>
  <c r="N92" i="80"/>
  <c r="P91" i="80"/>
  <c r="O91" i="80"/>
  <c r="P90" i="80"/>
  <c r="O90" i="80"/>
  <c r="N90" i="80" s="1"/>
  <c r="P89" i="80"/>
  <c r="O89" i="80"/>
  <c r="K89" i="80" s="1"/>
  <c r="N89" i="80"/>
  <c r="P88" i="80"/>
  <c r="O88" i="80"/>
  <c r="N88" i="80" s="1"/>
  <c r="P87" i="80"/>
  <c r="O87" i="80"/>
  <c r="N87" i="80" s="1"/>
  <c r="P86" i="80"/>
  <c r="O86" i="80"/>
  <c r="N86" i="80" s="1"/>
  <c r="P85" i="80"/>
  <c r="O85" i="80"/>
  <c r="P84" i="80"/>
  <c r="O84" i="80"/>
  <c r="N84" i="80" s="1"/>
  <c r="P83" i="80"/>
  <c r="O83" i="80"/>
  <c r="N83" i="80" s="1"/>
  <c r="P82" i="80"/>
  <c r="O82" i="80"/>
  <c r="N82" i="80" s="1"/>
  <c r="P81" i="80"/>
  <c r="O81" i="80"/>
  <c r="N81" i="80" s="1"/>
  <c r="P80" i="80"/>
  <c r="O80" i="80"/>
  <c r="J80" i="80" s="1"/>
  <c r="P79" i="80"/>
  <c r="O79" i="80"/>
  <c r="N79" i="80" s="1"/>
  <c r="K79" i="80"/>
  <c r="J79" i="80"/>
  <c r="P78" i="80"/>
  <c r="O78" i="80"/>
  <c r="P77" i="80"/>
  <c r="O77" i="80"/>
  <c r="N77" i="80" s="1"/>
  <c r="J77" i="80"/>
  <c r="P76" i="80"/>
  <c r="O76" i="80"/>
  <c r="N76" i="80" s="1"/>
  <c r="P75" i="80"/>
  <c r="O75" i="80"/>
  <c r="N75" i="80" s="1"/>
  <c r="P74" i="80"/>
  <c r="O74" i="80"/>
  <c r="N74" i="80" s="1"/>
  <c r="P73" i="80"/>
  <c r="O73" i="80"/>
  <c r="N73" i="80" s="1"/>
  <c r="P72" i="80"/>
  <c r="O72" i="80"/>
  <c r="N72" i="80" s="1"/>
  <c r="P71" i="80"/>
  <c r="O71" i="80"/>
  <c r="J71" i="80" s="1"/>
  <c r="P70" i="80"/>
  <c r="O70" i="80"/>
  <c r="P69" i="80"/>
  <c r="O69" i="80"/>
  <c r="L69" i="80" s="1"/>
  <c r="N69" i="80"/>
  <c r="P68" i="80"/>
  <c r="O68" i="80"/>
  <c r="N68" i="80" s="1"/>
  <c r="K68" i="80"/>
  <c r="P67" i="80"/>
  <c r="O67" i="80"/>
  <c r="N67" i="80" s="1"/>
  <c r="P66" i="80"/>
  <c r="O66" i="80"/>
  <c r="P65" i="80"/>
  <c r="O65" i="80"/>
  <c r="J65" i="80" s="1"/>
  <c r="N65" i="80"/>
  <c r="L65" i="80"/>
  <c r="K65" i="80"/>
  <c r="P64" i="80"/>
  <c r="O64" i="80"/>
  <c r="N64" i="80" s="1"/>
  <c r="P63" i="80"/>
  <c r="O63" i="80"/>
  <c r="N63" i="80" s="1"/>
  <c r="P62" i="80"/>
  <c r="O62" i="80"/>
  <c r="P61" i="80"/>
  <c r="O61" i="80"/>
  <c r="N61" i="80" s="1"/>
  <c r="L61" i="80"/>
  <c r="K61" i="80"/>
  <c r="P60" i="80"/>
  <c r="O60" i="80"/>
  <c r="N60" i="80" s="1"/>
  <c r="P59" i="80"/>
  <c r="O59" i="80"/>
  <c r="N59" i="80" s="1"/>
  <c r="P58" i="80"/>
  <c r="O58" i="80"/>
  <c r="P57" i="80"/>
  <c r="O57" i="80"/>
  <c r="N57" i="80" s="1"/>
  <c r="K57" i="80"/>
  <c r="J57" i="80"/>
  <c r="P56" i="80"/>
  <c r="O56" i="80"/>
  <c r="N56" i="80" s="1"/>
  <c r="L56" i="80"/>
  <c r="J56" i="80"/>
  <c r="P55" i="80"/>
  <c r="O55" i="80"/>
  <c r="N55" i="80" s="1"/>
  <c r="P54" i="80"/>
  <c r="O54" i="80"/>
  <c r="P53" i="80"/>
  <c r="O53" i="80"/>
  <c r="N53" i="80" s="1"/>
  <c r="P52" i="80"/>
  <c r="O52" i="80"/>
  <c r="N52" i="80" s="1"/>
  <c r="P51" i="80"/>
  <c r="O51" i="80"/>
  <c r="N51" i="80" s="1"/>
  <c r="P50" i="80"/>
  <c r="O50" i="80"/>
  <c r="P49" i="80"/>
  <c r="O49" i="80"/>
  <c r="K49" i="80" s="1"/>
  <c r="N49" i="80"/>
  <c r="P48" i="80"/>
  <c r="O48" i="80"/>
  <c r="N48" i="80" s="1"/>
  <c r="P47" i="80"/>
  <c r="O47" i="80"/>
  <c r="N47" i="80" s="1"/>
  <c r="P46" i="80"/>
  <c r="O46" i="80"/>
  <c r="P45" i="80"/>
  <c r="O45" i="80"/>
  <c r="N45" i="80" s="1"/>
  <c r="P44" i="80"/>
  <c r="O44" i="80"/>
  <c r="P43" i="80"/>
  <c r="O43" i="80"/>
  <c r="N43" i="80" s="1"/>
  <c r="P42" i="80"/>
  <c r="O42" i="80"/>
  <c r="P41" i="80"/>
  <c r="O41" i="80"/>
  <c r="K41" i="80" s="1"/>
  <c r="P40" i="80"/>
  <c r="O40" i="80"/>
  <c r="M40" i="80" s="1"/>
  <c r="K40" i="80"/>
  <c r="P39" i="80"/>
  <c r="O39" i="80"/>
  <c r="M39" i="80" s="1"/>
  <c r="K39" i="80"/>
  <c r="J39" i="80"/>
  <c r="P38" i="80"/>
  <c r="O38" i="80"/>
  <c r="M38" i="80" s="1"/>
  <c r="P37" i="80"/>
  <c r="O37" i="80"/>
  <c r="M37" i="80" s="1"/>
  <c r="P36" i="80"/>
  <c r="O36" i="80"/>
  <c r="N36" i="80" s="1"/>
  <c r="P35" i="80"/>
  <c r="O35" i="80"/>
  <c r="N35" i="80" s="1"/>
  <c r="P34" i="80"/>
  <c r="O34" i="80"/>
  <c r="N34" i="80" s="1"/>
  <c r="P33" i="80"/>
  <c r="O33" i="80"/>
  <c r="N33" i="80" s="1"/>
  <c r="P32" i="80"/>
  <c r="O32" i="80"/>
  <c r="N32" i="80" s="1"/>
  <c r="P31" i="80"/>
  <c r="O31" i="80"/>
  <c r="N31" i="80" s="1"/>
  <c r="P30" i="80"/>
  <c r="O30" i="80"/>
  <c r="N30" i="80" s="1"/>
  <c r="P29" i="80"/>
  <c r="O29" i="80"/>
  <c r="N29" i="80" s="1"/>
  <c r="P28" i="80"/>
  <c r="O28" i="80"/>
  <c r="N28" i="80" s="1"/>
  <c r="P27" i="80"/>
  <c r="O27" i="80"/>
  <c r="N27" i="80" s="1"/>
  <c r="P26" i="80"/>
  <c r="O26" i="80"/>
  <c r="N26" i="80" s="1"/>
  <c r="P25" i="80"/>
  <c r="O25" i="80"/>
  <c r="N25" i="80" s="1"/>
  <c r="P24" i="80"/>
  <c r="O24" i="80"/>
  <c r="N24" i="80" s="1"/>
  <c r="P23" i="80"/>
  <c r="O23" i="80"/>
  <c r="N23" i="80" s="1"/>
  <c r="P22" i="80"/>
  <c r="O22" i="80"/>
  <c r="N22" i="80" s="1"/>
  <c r="P21" i="80"/>
  <c r="O21" i="80"/>
  <c r="N21" i="80" s="1"/>
  <c r="P20" i="80"/>
  <c r="O20" i="80"/>
  <c r="N20" i="80" s="1"/>
  <c r="P19" i="80"/>
  <c r="O19" i="80"/>
  <c r="N19" i="80" s="1"/>
  <c r="P18" i="80"/>
  <c r="O18" i="80"/>
  <c r="N18" i="80" s="1"/>
  <c r="P17" i="80"/>
  <c r="O17" i="80"/>
  <c r="N17" i="80" s="1"/>
  <c r="P16" i="80"/>
  <c r="O16" i="80"/>
  <c r="N16" i="80" s="1"/>
  <c r="P15" i="80"/>
  <c r="O15" i="80"/>
  <c r="N15" i="80" s="1"/>
  <c r="P14" i="80"/>
  <c r="O14" i="80"/>
  <c r="N14" i="80" s="1"/>
  <c r="P13" i="80"/>
  <c r="O13" i="80"/>
  <c r="N13" i="80" s="1"/>
  <c r="P12" i="80"/>
  <c r="O12" i="80"/>
  <c r="N12" i="80" s="1"/>
  <c r="P11" i="80"/>
  <c r="O11" i="80"/>
  <c r="N11" i="80" s="1"/>
  <c r="P259" i="81"/>
  <c r="O259" i="81"/>
  <c r="L259" i="81" s="1"/>
  <c r="P258" i="81"/>
  <c r="O258" i="81"/>
  <c r="K258" i="81" s="1"/>
  <c r="P257" i="81"/>
  <c r="O257" i="81"/>
  <c r="K257" i="81" s="1"/>
  <c r="P256" i="81"/>
  <c r="O256" i="81"/>
  <c r="L256" i="81" s="1"/>
  <c r="P255" i="81"/>
  <c r="O255" i="81"/>
  <c r="L255" i="81" s="1"/>
  <c r="K255" i="81"/>
  <c r="P254" i="81"/>
  <c r="O254" i="81"/>
  <c r="L254" i="81" s="1"/>
  <c r="K254" i="81"/>
  <c r="P253" i="81"/>
  <c r="O253" i="81"/>
  <c r="P252" i="81"/>
  <c r="O252" i="81"/>
  <c r="L252" i="81" s="1"/>
  <c r="P251" i="81"/>
  <c r="O251" i="81"/>
  <c r="L251" i="81" s="1"/>
  <c r="P250" i="81"/>
  <c r="O250" i="81"/>
  <c r="L250" i="81" s="1"/>
  <c r="P249" i="81"/>
  <c r="O249" i="81"/>
  <c r="I249" i="81" s="1"/>
  <c r="P248" i="81"/>
  <c r="O248" i="81"/>
  <c r="L248" i="81" s="1"/>
  <c r="P247" i="81"/>
  <c r="O247" i="81"/>
  <c r="K247" i="81" s="1"/>
  <c r="P246" i="81"/>
  <c r="O246" i="81"/>
  <c r="L246" i="81" s="1"/>
  <c r="I246" i="81"/>
  <c r="P245" i="81"/>
  <c r="O245" i="81"/>
  <c r="P244" i="81"/>
  <c r="O244" i="81"/>
  <c r="L244" i="81" s="1"/>
  <c r="P243" i="81"/>
  <c r="O243" i="81"/>
  <c r="L243" i="81" s="1"/>
  <c r="P242" i="81"/>
  <c r="O242" i="81"/>
  <c r="L242" i="81" s="1"/>
  <c r="K242" i="81"/>
  <c r="P241" i="81"/>
  <c r="O241" i="81"/>
  <c r="L241" i="81" s="1"/>
  <c r="P240" i="81"/>
  <c r="O240" i="81"/>
  <c r="P239" i="81"/>
  <c r="O239" i="81"/>
  <c r="L239" i="81" s="1"/>
  <c r="P238" i="81"/>
  <c r="O238" i="81"/>
  <c r="P237" i="81"/>
  <c r="O237" i="81"/>
  <c r="L237" i="81"/>
  <c r="P236" i="81"/>
  <c r="O236" i="81"/>
  <c r="I236" i="81" s="1"/>
  <c r="P235" i="81"/>
  <c r="O235" i="81"/>
  <c r="L235" i="81" s="1"/>
  <c r="P234" i="81"/>
  <c r="O234" i="81"/>
  <c r="P233" i="81"/>
  <c r="O233" i="81"/>
  <c r="L233" i="81" s="1"/>
  <c r="P232" i="81"/>
  <c r="O232" i="81"/>
  <c r="P231" i="81"/>
  <c r="O231" i="81"/>
  <c r="L231" i="81"/>
  <c r="K231" i="81"/>
  <c r="I231" i="81"/>
  <c r="P230" i="81"/>
  <c r="O230" i="81"/>
  <c r="K230" i="81" s="1"/>
  <c r="P229" i="81"/>
  <c r="O229" i="81"/>
  <c r="L229" i="81" s="1"/>
  <c r="P228" i="81"/>
  <c r="O228" i="81"/>
  <c r="I228" i="81" s="1"/>
  <c r="P227" i="81"/>
  <c r="O227" i="81"/>
  <c r="P226" i="81"/>
  <c r="O226" i="81"/>
  <c r="L226" i="81" s="1"/>
  <c r="P225" i="81"/>
  <c r="O225" i="81"/>
  <c r="K225" i="81" s="1"/>
  <c r="L225" i="81"/>
  <c r="P224" i="81"/>
  <c r="O224" i="81"/>
  <c r="P223" i="81"/>
  <c r="O223" i="81"/>
  <c r="L223" i="81" s="1"/>
  <c r="P222" i="81"/>
  <c r="O222" i="81"/>
  <c r="L222" i="81" s="1"/>
  <c r="P221" i="81"/>
  <c r="O221" i="81"/>
  <c r="P220" i="81"/>
  <c r="O220" i="81"/>
  <c r="I220" i="81" s="1"/>
  <c r="P219" i="81"/>
  <c r="O219" i="81"/>
  <c r="L219" i="81" s="1"/>
  <c r="P218" i="81"/>
  <c r="O218" i="81"/>
  <c r="P217" i="81"/>
  <c r="O217" i="81"/>
  <c r="P216" i="81"/>
  <c r="O216" i="81"/>
  <c r="P215" i="81"/>
  <c r="O215" i="81"/>
  <c r="L215" i="81" s="1"/>
  <c r="P214" i="81"/>
  <c r="O214" i="81"/>
  <c r="P213" i="81"/>
  <c r="O213" i="81"/>
  <c r="L213" i="81" s="1"/>
  <c r="P212" i="81"/>
  <c r="O212" i="81"/>
  <c r="I212" i="81"/>
  <c r="P211" i="81"/>
  <c r="O211" i="81"/>
  <c r="I211" i="81"/>
  <c r="P210" i="81"/>
  <c r="O210" i="81"/>
  <c r="L210" i="81"/>
  <c r="K210" i="81"/>
  <c r="P209" i="81"/>
  <c r="O209" i="81"/>
  <c r="L209" i="81" s="1"/>
  <c r="K209" i="81"/>
  <c r="I209" i="81"/>
  <c r="P208" i="81"/>
  <c r="O208" i="81"/>
  <c r="P207" i="81"/>
  <c r="O207" i="81"/>
  <c r="L207" i="81" s="1"/>
  <c r="K207" i="81"/>
  <c r="I207" i="81"/>
  <c r="P206" i="81"/>
  <c r="O206" i="81"/>
  <c r="L206" i="81"/>
  <c r="K206" i="81"/>
  <c r="I206" i="81"/>
  <c r="P205" i="81"/>
  <c r="O205" i="81"/>
  <c r="L205" i="81" s="1"/>
  <c r="P204" i="81"/>
  <c r="O204" i="81"/>
  <c r="P203" i="81"/>
  <c r="O203" i="81"/>
  <c r="P202" i="81"/>
  <c r="O202" i="81"/>
  <c r="L202" i="81" s="1"/>
  <c r="P201" i="81"/>
  <c r="O201" i="81"/>
  <c r="P200" i="81"/>
  <c r="O200" i="81"/>
  <c r="P199" i="81"/>
  <c r="O199" i="81"/>
  <c r="K199" i="81" s="1"/>
  <c r="L199" i="81"/>
  <c r="P198" i="81"/>
  <c r="O198" i="81"/>
  <c r="L198" i="81" s="1"/>
  <c r="P197" i="81"/>
  <c r="O197" i="81"/>
  <c r="L197" i="81" s="1"/>
  <c r="P196" i="81"/>
  <c r="O196" i="81"/>
  <c r="I196" i="81" s="1"/>
  <c r="P195" i="81"/>
  <c r="O195" i="81"/>
  <c r="L195" i="81" s="1"/>
  <c r="P194" i="81"/>
  <c r="O194" i="81"/>
  <c r="L194" i="81" s="1"/>
  <c r="P193" i="81"/>
  <c r="O193" i="81"/>
  <c r="K193" i="81" s="1"/>
  <c r="L193" i="81"/>
  <c r="P192" i="81"/>
  <c r="O192" i="81"/>
  <c r="P191" i="81"/>
  <c r="O191" i="81"/>
  <c r="L191" i="81" s="1"/>
  <c r="K191" i="81"/>
  <c r="I191" i="81"/>
  <c r="P190" i="81"/>
  <c r="O190" i="81"/>
  <c r="P189" i="81"/>
  <c r="O189" i="81"/>
  <c r="L189" i="81" s="1"/>
  <c r="P188" i="81"/>
  <c r="O188" i="81"/>
  <c r="I188" i="81" s="1"/>
  <c r="P187" i="81"/>
  <c r="O187" i="81"/>
  <c r="L187" i="81" s="1"/>
  <c r="I187" i="81"/>
  <c r="P186" i="81"/>
  <c r="O186" i="81"/>
  <c r="P185" i="81"/>
  <c r="O185" i="81"/>
  <c r="L185" i="81" s="1"/>
  <c r="K185" i="81"/>
  <c r="I185" i="81"/>
  <c r="P184" i="81"/>
  <c r="O184" i="81"/>
  <c r="P183" i="81"/>
  <c r="O183" i="81"/>
  <c r="L183" i="81" s="1"/>
  <c r="P182" i="81"/>
  <c r="O182" i="81"/>
  <c r="I182" i="81" s="1"/>
  <c r="P181" i="81"/>
  <c r="O181" i="81"/>
  <c r="L181" i="81" s="1"/>
  <c r="P180" i="81"/>
  <c r="O180" i="81"/>
  <c r="I180" i="81" s="1"/>
  <c r="P179" i="81"/>
  <c r="O179" i="81"/>
  <c r="P178" i="81"/>
  <c r="O178" i="81"/>
  <c r="M178" i="81" s="1"/>
  <c r="P177" i="81"/>
  <c r="O177" i="81"/>
  <c r="L177" i="81" s="1"/>
  <c r="P176" i="81"/>
  <c r="O176" i="81"/>
  <c r="M176" i="81"/>
  <c r="L176" i="81"/>
  <c r="K176" i="81"/>
  <c r="I176" i="81"/>
  <c r="P175" i="81"/>
  <c r="O175" i="81"/>
  <c r="M175" i="81" s="1"/>
  <c r="I175" i="81"/>
  <c r="P174" i="81"/>
  <c r="O174" i="81"/>
  <c r="N174" i="81" s="1"/>
  <c r="P173" i="81"/>
  <c r="O173" i="81"/>
  <c r="N173" i="81" s="1"/>
  <c r="P172" i="81"/>
  <c r="O172" i="81"/>
  <c r="P171" i="81"/>
  <c r="O171" i="81"/>
  <c r="P170" i="81"/>
  <c r="O170" i="81"/>
  <c r="N170" i="81" s="1"/>
  <c r="J170" i="81"/>
  <c r="I170" i="81"/>
  <c r="P169" i="81"/>
  <c r="O169" i="81"/>
  <c r="N169" i="81"/>
  <c r="P168" i="81"/>
  <c r="O168" i="81"/>
  <c r="P167" i="81"/>
  <c r="O167" i="81"/>
  <c r="P166" i="81"/>
  <c r="O166" i="81"/>
  <c r="N166" i="81" s="1"/>
  <c r="P165" i="81"/>
  <c r="O165" i="81"/>
  <c r="N165" i="81" s="1"/>
  <c r="J165" i="81"/>
  <c r="P164" i="81"/>
  <c r="O164" i="81"/>
  <c r="P163" i="81"/>
  <c r="O163" i="81"/>
  <c r="P162" i="81"/>
  <c r="O162" i="81"/>
  <c r="P161" i="81"/>
  <c r="O161" i="81"/>
  <c r="N161" i="81" s="1"/>
  <c r="P160" i="81"/>
  <c r="O160" i="81"/>
  <c r="I160" i="81" s="1"/>
  <c r="J160" i="81"/>
  <c r="P159" i="81"/>
  <c r="O159" i="81"/>
  <c r="P158" i="81"/>
  <c r="O158" i="81"/>
  <c r="P157" i="81"/>
  <c r="O157" i="81"/>
  <c r="N157" i="81" s="1"/>
  <c r="J157" i="81"/>
  <c r="I157" i="81"/>
  <c r="P156" i="81"/>
  <c r="O156" i="81"/>
  <c r="P155" i="81"/>
  <c r="O155" i="81"/>
  <c r="N155" i="81" s="1"/>
  <c r="P154" i="81"/>
  <c r="O154" i="81"/>
  <c r="N154" i="81" s="1"/>
  <c r="J154" i="81"/>
  <c r="P153" i="81"/>
  <c r="O153" i="81"/>
  <c r="N153" i="81" s="1"/>
  <c r="P152" i="81"/>
  <c r="O152" i="81"/>
  <c r="P151" i="81"/>
  <c r="O151" i="81"/>
  <c r="P150" i="81"/>
  <c r="O150" i="81"/>
  <c r="P149" i="81"/>
  <c r="O149" i="81"/>
  <c r="N149" i="81" s="1"/>
  <c r="K149" i="81"/>
  <c r="P148" i="81"/>
  <c r="O148" i="81"/>
  <c r="P147" i="81"/>
  <c r="O147" i="81"/>
  <c r="P146" i="81"/>
  <c r="O146" i="81"/>
  <c r="P145" i="81"/>
  <c r="O145" i="81"/>
  <c r="N145" i="81" s="1"/>
  <c r="P144" i="81"/>
  <c r="O144" i="81"/>
  <c r="J144" i="81" s="1"/>
  <c r="I144" i="81"/>
  <c r="P143" i="81"/>
  <c r="O143" i="81"/>
  <c r="P142" i="81"/>
  <c r="O142" i="81"/>
  <c r="P141" i="81"/>
  <c r="O141" i="81"/>
  <c r="P140" i="81"/>
  <c r="O140" i="81"/>
  <c r="P139" i="81"/>
  <c r="O139" i="81"/>
  <c r="I139" i="81" s="1"/>
  <c r="P138" i="81"/>
  <c r="O138" i="81"/>
  <c r="P137" i="81"/>
  <c r="O137" i="81"/>
  <c r="P136" i="81"/>
  <c r="O136" i="81"/>
  <c r="J136" i="81" s="1"/>
  <c r="N136" i="81"/>
  <c r="K136" i="81"/>
  <c r="I136" i="81"/>
  <c r="P135" i="81"/>
  <c r="O135" i="81"/>
  <c r="N135" i="81" s="1"/>
  <c r="P134" i="81"/>
  <c r="O134" i="81"/>
  <c r="P133" i="81"/>
  <c r="O133" i="81"/>
  <c r="N133" i="81" s="1"/>
  <c r="K133" i="81"/>
  <c r="P132" i="81"/>
  <c r="O132" i="81"/>
  <c r="I132" i="81"/>
  <c r="P131" i="81"/>
  <c r="O131" i="81"/>
  <c r="L131" i="81" s="1"/>
  <c r="M131" i="81"/>
  <c r="K131" i="81"/>
  <c r="P130" i="81"/>
  <c r="O130" i="81"/>
  <c r="L130" i="81" s="1"/>
  <c r="J130" i="81"/>
  <c r="I130" i="81"/>
  <c r="P129" i="81"/>
  <c r="O129" i="81"/>
  <c r="P128" i="81"/>
  <c r="O128" i="81"/>
  <c r="L128" i="81" s="1"/>
  <c r="P127" i="81"/>
  <c r="O127" i="81"/>
  <c r="M127" i="81" s="1"/>
  <c r="P126" i="81"/>
  <c r="O126" i="81"/>
  <c r="P125" i="81"/>
  <c r="O125" i="81"/>
  <c r="J125" i="81" s="1"/>
  <c r="N125" i="81"/>
  <c r="P124" i="81"/>
  <c r="O124" i="81"/>
  <c r="J124" i="81" s="1"/>
  <c r="P123" i="81"/>
  <c r="O123" i="81"/>
  <c r="P122" i="81"/>
  <c r="O122" i="81"/>
  <c r="J122" i="81" s="1"/>
  <c r="N122" i="81"/>
  <c r="M122" i="81"/>
  <c r="K122" i="81"/>
  <c r="P121" i="81"/>
  <c r="O121" i="81"/>
  <c r="P120" i="81"/>
  <c r="O120" i="81"/>
  <c r="N120" i="81" s="1"/>
  <c r="P119" i="81"/>
  <c r="O119" i="81"/>
  <c r="P118" i="81"/>
  <c r="O118" i="81"/>
  <c r="P117" i="81"/>
  <c r="O117" i="81"/>
  <c r="N117" i="81" s="1"/>
  <c r="P116" i="81"/>
  <c r="O116" i="81"/>
  <c r="N116" i="81" s="1"/>
  <c r="P115" i="81"/>
  <c r="O115" i="81"/>
  <c r="K115" i="81" s="1"/>
  <c r="P114" i="81"/>
  <c r="O114" i="81"/>
  <c r="N114" i="81" s="1"/>
  <c r="M114" i="81"/>
  <c r="K114" i="81"/>
  <c r="P113" i="81"/>
  <c r="O113" i="81"/>
  <c r="M113" i="81" s="1"/>
  <c r="N113" i="81"/>
  <c r="K113" i="81"/>
  <c r="P112" i="81"/>
  <c r="O112" i="81"/>
  <c r="N112" i="81" s="1"/>
  <c r="P111" i="81"/>
  <c r="O111" i="81"/>
  <c r="N111" i="81"/>
  <c r="M111" i="81"/>
  <c r="K111" i="81"/>
  <c r="P110" i="81"/>
  <c r="O110" i="81"/>
  <c r="M110" i="81" s="1"/>
  <c r="N110" i="81"/>
  <c r="P109" i="81"/>
  <c r="O109" i="81"/>
  <c r="N109" i="81" s="1"/>
  <c r="P108" i="81"/>
  <c r="O108" i="81"/>
  <c r="N108" i="81" s="1"/>
  <c r="P107" i="81"/>
  <c r="O107" i="81"/>
  <c r="P106" i="81"/>
  <c r="O106" i="81"/>
  <c r="N106" i="81" s="1"/>
  <c r="K106" i="81"/>
  <c r="P105" i="81"/>
  <c r="O105" i="81"/>
  <c r="K105" i="81" s="1"/>
  <c r="P104" i="81"/>
  <c r="O104" i="81"/>
  <c r="N104" i="81"/>
  <c r="P103" i="81"/>
  <c r="O103" i="81"/>
  <c r="N103" i="81" s="1"/>
  <c r="P102" i="81"/>
  <c r="O102" i="81"/>
  <c r="P101" i="81"/>
  <c r="O101" i="81"/>
  <c r="P100" i="81"/>
  <c r="O100" i="81"/>
  <c r="N100" i="81" s="1"/>
  <c r="P99" i="81"/>
  <c r="O99" i="81"/>
  <c r="K99" i="81" s="1"/>
  <c r="P98" i="81"/>
  <c r="O98" i="81"/>
  <c r="P97" i="81"/>
  <c r="O97" i="81"/>
  <c r="K97" i="81" s="1"/>
  <c r="P96" i="81"/>
  <c r="O96" i="81"/>
  <c r="N96" i="81" s="1"/>
  <c r="P95" i="81"/>
  <c r="O95" i="81"/>
  <c r="K95" i="81"/>
  <c r="P94" i="81"/>
  <c r="O94" i="81"/>
  <c r="K94" i="81"/>
  <c r="P93" i="81"/>
  <c r="O93" i="81"/>
  <c r="N93" i="81"/>
  <c r="M93" i="81"/>
  <c r="P92" i="81"/>
  <c r="O92" i="81"/>
  <c r="N92" i="81" s="1"/>
  <c r="P91" i="81"/>
  <c r="O91" i="81"/>
  <c r="P90" i="81"/>
  <c r="O90" i="81"/>
  <c r="J90" i="81" s="1"/>
  <c r="P89" i="81"/>
  <c r="O89" i="81"/>
  <c r="P88" i="81"/>
  <c r="O88" i="81"/>
  <c r="J88" i="81" s="1"/>
  <c r="M88" i="81"/>
  <c r="P87" i="81"/>
  <c r="O87" i="81"/>
  <c r="J87" i="81" s="1"/>
  <c r="N87" i="81"/>
  <c r="M87" i="81"/>
  <c r="L87" i="81"/>
  <c r="P86" i="81"/>
  <c r="O86" i="81"/>
  <c r="J86" i="81" s="1"/>
  <c r="K86" i="81"/>
  <c r="P85" i="81"/>
  <c r="O85" i="81"/>
  <c r="P84" i="81"/>
  <c r="O84" i="81"/>
  <c r="M84" i="81"/>
  <c r="P83" i="81"/>
  <c r="O83" i="81"/>
  <c r="L83" i="81" s="1"/>
  <c r="P82" i="81"/>
  <c r="O82" i="81"/>
  <c r="J82" i="81" s="1"/>
  <c r="P81" i="81"/>
  <c r="O81" i="81"/>
  <c r="J81" i="81" s="1"/>
  <c r="P80" i="81"/>
  <c r="O80" i="81"/>
  <c r="P79" i="81"/>
  <c r="O79" i="81"/>
  <c r="J79" i="81" s="1"/>
  <c r="M79" i="81"/>
  <c r="L79" i="81"/>
  <c r="P78" i="81"/>
  <c r="O78" i="81"/>
  <c r="J78" i="81" s="1"/>
  <c r="N78" i="81"/>
  <c r="L78" i="81"/>
  <c r="P77" i="81"/>
  <c r="O77" i="81"/>
  <c r="J77" i="81" s="1"/>
  <c r="P76" i="81"/>
  <c r="O76" i="81"/>
  <c r="L76" i="81" s="1"/>
  <c r="P75" i="81"/>
  <c r="O75" i="81"/>
  <c r="N75" i="81" s="1"/>
  <c r="P74" i="81"/>
  <c r="O74" i="81"/>
  <c r="J74" i="81" s="1"/>
  <c r="P73" i="81"/>
  <c r="O73" i="81"/>
  <c r="P72" i="81"/>
  <c r="O72" i="81"/>
  <c r="P71" i="81"/>
  <c r="O71" i="81"/>
  <c r="L71" i="81"/>
  <c r="P70" i="81"/>
  <c r="O70" i="81"/>
  <c r="J70" i="81" s="1"/>
  <c r="L70" i="81"/>
  <c r="P69" i="81"/>
  <c r="O69" i="81"/>
  <c r="P68" i="81"/>
  <c r="O68" i="81"/>
  <c r="P67" i="81"/>
  <c r="O67" i="81"/>
  <c r="P66" i="81"/>
  <c r="O66" i="81"/>
  <c r="K66" i="81" s="1"/>
  <c r="P65" i="81"/>
  <c r="O65" i="81"/>
  <c r="P64" i="81"/>
  <c r="O64" i="81"/>
  <c r="K64" i="81" s="1"/>
  <c r="P63" i="81"/>
  <c r="O63" i="81"/>
  <c r="P62" i="81"/>
  <c r="O62" i="81"/>
  <c r="K62" i="81" s="1"/>
  <c r="N62" i="81"/>
  <c r="P61" i="81"/>
  <c r="O61" i="81"/>
  <c r="P60" i="81"/>
  <c r="O60" i="81"/>
  <c r="P59" i="81"/>
  <c r="O59" i="81"/>
  <c r="P58" i="81"/>
  <c r="O58" i="81"/>
  <c r="P57" i="81"/>
  <c r="O57" i="81"/>
  <c r="P56" i="81"/>
  <c r="O56" i="81"/>
  <c r="K56" i="81" s="1"/>
  <c r="N56" i="81"/>
  <c r="P55" i="81"/>
  <c r="O55" i="81"/>
  <c r="P54" i="81"/>
  <c r="O54" i="81"/>
  <c r="K54" i="81" s="1"/>
  <c r="P53" i="81"/>
  <c r="O53" i="81"/>
  <c r="P52" i="81"/>
  <c r="O52" i="81"/>
  <c r="K52" i="81" s="1"/>
  <c r="N52" i="81"/>
  <c r="P51" i="81"/>
  <c r="O51" i="81"/>
  <c r="P50" i="81"/>
  <c r="O50" i="81"/>
  <c r="K50" i="81" s="1"/>
  <c r="N50" i="81"/>
  <c r="P49" i="81"/>
  <c r="O49" i="81"/>
  <c r="P48" i="81"/>
  <c r="O48" i="81"/>
  <c r="K48" i="81" s="1"/>
  <c r="N48" i="81"/>
  <c r="P47" i="81"/>
  <c r="O47" i="81"/>
  <c r="P46" i="81"/>
  <c r="O46" i="81"/>
  <c r="K46" i="81" s="1"/>
  <c r="N46" i="81"/>
  <c r="P45" i="81"/>
  <c r="O45" i="81"/>
  <c r="P44" i="81"/>
  <c r="O44" i="81"/>
  <c r="P43" i="81"/>
  <c r="O43" i="81"/>
  <c r="P42" i="81"/>
  <c r="O42" i="81"/>
  <c r="K42" i="81" s="1"/>
  <c r="N42" i="81"/>
  <c r="P41" i="81"/>
  <c r="O41" i="81"/>
  <c r="P40" i="81"/>
  <c r="O40" i="81"/>
  <c r="K40" i="81" s="1"/>
  <c r="P39" i="81"/>
  <c r="O39" i="81"/>
  <c r="P38" i="81"/>
  <c r="O38" i="81"/>
  <c r="K38" i="81" s="1"/>
  <c r="N38" i="81"/>
  <c r="P37" i="81"/>
  <c r="O37" i="81"/>
  <c r="P36" i="81"/>
  <c r="O36" i="81"/>
  <c r="P35" i="81"/>
  <c r="O35" i="81"/>
  <c r="P34" i="81"/>
  <c r="O34" i="81"/>
  <c r="K34" i="81" s="1"/>
  <c r="P33" i="81"/>
  <c r="O33" i="81"/>
  <c r="P32" i="81"/>
  <c r="O32" i="81"/>
  <c r="K32" i="81" s="1"/>
  <c r="P31" i="81"/>
  <c r="O31" i="81"/>
  <c r="P30" i="81"/>
  <c r="O30" i="81"/>
  <c r="K30" i="81" s="1"/>
  <c r="N30" i="81"/>
  <c r="P29" i="81"/>
  <c r="O29" i="81"/>
  <c r="P28" i="81"/>
  <c r="O28" i="81"/>
  <c r="P27" i="81"/>
  <c r="O27" i="81"/>
  <c r="P26" i="81"/>
  <c r="O26" i="81"/>
  <c r="P25" i="81"/>
  <c r="O25" i="81"/>
  <c r="P24" i="81"/>
  <c r="O24" i="81"/>
  <c r="K24" i="81" s="1"/>
  <c r="N24" i="81"/>
  <c r="P23" i="81"/>
  <c r="O23" i="81"/>
  <c r="P22" i="81"/>
  <c r="O22" i="81"/>
  <c r="K22" i="81" s="1"/>
  <c r="P21" i="81"/>
  <c r="O21" i="81"/>
  <c r="P20" i="81"/>
  <c r="O20" i="81"/>
  <c r="K20" i="81" s="1"/>
  <c r="N20" i="81"/>
  <c r="P19" i="81"/>
  <c r="O19" i="81"/>
  <c r="P18" i="81"/>
  <c r="O18" i="81"/>
  <c r="K18" i="81" s="1"/>
  <c r="N18" i="81"/>
  <c r="P17" i="81"/>
  <c r="O17" i="81"/>
  <c r="P16" i="81"/>
  <c r="O16" i="81"/>
  <c r="K16" i="81" s="1"/>
  <c r="N16" i="81"/>
  <c r="P15" i="81"/>
  <c r="O15" i="81"/>
  <c r="P14" i="81"/>
  <c r="O14" i="81"/>
  <c r="K14" i="81" s="1"/>
  <c r="N14" i="81"/>
  <c r="P13" i="81"/>
  <c r="O13" i="81"/>
  <c r="N13" i="81" s="1"/>
  <c r="P12" i="81"/>
  <c r="O12" i="81"/>
  <c r="N12" i="81" s="1"/>
  <c r="P11" i="81"/>
  <c r="O11" i="81"/>
  <c r="J11" i="81" s="1"/>
  <c r="P259" i="86"/>
  <c r="O259" i="86"/>
  <c r="P258" i="86"/>
  <c r="O258" i="86"/>
  <c r="I258" i="86" s="1"/>
  <c r="P257" i="86"/>
  <c r="O257" i="86"/>
  <c r="P256" i="86"/>
  <c r="O256" i="86"/>
  <c r="I256" i="86" s="1"/>
  <c r="P255" i="86"/>
  <c r="O255" i="86"/>
  <c r="I255" i="86" s="1"/>
  <c r="P254" i="86"/>
  <c r="O254" i="86"/>
  <c r="I254" i="86"/>
  <c r="P253" i="86"/>
  <c r="O253" i="86"/>
  <c r="I253" i="86" s="1"/>
  <c r="P252" i="86"/>
  <c r="O252" i="86"/>
  <c r="I252" i="86" s="1"/>
  <c r="P251" i="86"/>
  <c r="O251" i="86"/>
  <c r="I251" i="86" s="1"/>
  <c r="P250" i="86"/>
  <c r="O250" i="86"/>
  <c r="I250" i="86" s="1"/>
  <c r="P249" i="86"/>
  <c r="O249" i="86"/>
  <c r="P248" i="86"/>
  <c r="O248" i="86"/>
  <c r="I248" i="86" s="1"/>
  <c r="P247" i="86"/>
  <c r="O247" i="86"/>
  <c r="I247" i="86" s="1"/>
  <c r="P246" i="86"/>
  <c r="O246" i="86"/>
  <c r="I246" i="86" s="1"/>
  <c r="P245" i="86"/>
  <c r="O245" i="86"/>
  <c r="I245" i="86" s="1"/>
  <c r="P244" i="86"/>
  <c r="O244" i="86"/>
  <c r="I244" i="86" s="1"/>
  <c r="P243" i="86"/>
  <c r="O243" i="86"/>
  <c r="I243" i="86" s="1"/>
  <c r="P242" i="86"/>
  <c r="O242" i="86"/>
  <c r="I242" i="86" s="1"/>
  <c r="P241" i="86"/>
  <c r="O241" i="86"/>
  <c r="P240" i="86"/>
  <c r="O240" i="86"/>
  <c r="I240" i="86" s="1"/>
  <c r="P239" i="86"/>
  <c r="O239" i="86"/>
  <c r="I239" i="86" s="1"/>
  <c r="P238" i="86"/>
  <c r="O238" i="86"/>
  <c r="I238" i="86"/>
  <c r="P237" i="86"/>
  <c r="O237" i="86"/>
  <c r="I237" i="86" s="1"/>
  <c r="P236" i="86"/>
  <c r="O236" i="86"/>
  <c r="I236" i="86"/>
  <c r="P235" i="86"/>
  <c r="O235" i="86"/>
  <c r="I235" i="86" s="1"/>
  <c r="P234" i="86"/>
  <c r="O234" i="86"/>
  <c r="I234" i="86" s="1"/>
  <c r="P233" i="86"/>
  <c r="O233" i="86"/>
  <c r="P232" i="86"/>
  <c r="O232" i="86"/>
  <c r="I232" i="86" s="1"/>
  <c r="P231" i="86"/>
  <c r="O231" i="86"/>
  <c r="I231" i="86" s="1"/>
  <c r="P230" i="86"/>
  <c r="O230" i="86"/>
  <c r="I230" i="86" s="1"/>
  <c r="P229" i="86"/>
  <c r="O229" i="86"/>
  <c r="I229" i="86" s="1"/>
  <c r="P228" i="86"/>
  <c r="O228" i="86"/>
  <c r="I228" i="86" s="1"/>
  <c r="P227" i="86"/>
  <c r="O227" i="86"/>
  <c r="I227" i="86" s="1"/>
  <c r="P226" i="86"/>
  <c r="O226" i="86"/>
  <c r="I226" i="86" s="1"/>
  <c r="P225" i="86"/>
  <c r="O225" i="86"/>
  <c r="P224" i="86"/>
  <c r="O224" i="86"/>
  <c r="I224" i="86" s="1"/>
  <c r="P223" i="86"/>
  <c r="O223" i="86"/>
  <c r="I223" i="86" s="1"/>
  <c r="P222" i="86"/>
  <c r="O222" i="86"/>
  <c r="I222" i="86" s="1"/>
  <c r="P221" i="86"/>
  <c r="O221" i="86"/>
  <c r="I221" i="86" s="1"/>
  <c r="P220" i="86"/>
  <c r="O220" i="86"/>
  <c r="I220" i="86" s="1"/>
  <c r="P219" i="86"/>
  <c r="O219" i="86"/>
  <c r="I219" i="86" s="1"/>
  <c r="P218" i="86"/>
  <c r="O218" i="86"/>
  <c r="I218" i="86" s="1"/>
  <c r="P217" i="86"/>
  <c r="O217" i="86"/>
  <c r="P216" i="86"/>
  <c r="O216" i="86"/>
  <c r="M216" i="86" s="1"/>
  <c r="P215" i="86"/>
  <c r="O215" i="86"/>
  <c r="P214" i="86"/>
  <c r="O214" i="86"/>
  <c r="M214" i="86" s="1"/>
  <c r="P213" i="86"/>
  <c r="O213" i="86"/>
  <c r="P212" i="86"/>
  <c r="O212" i="86"/>
  <c r="M212" i="86" s="1"/>
  <c r="P211" i="86"/>
  <c r="O211" i="86"/>
  <c r="P210" i="86"/>
  <c r="O210" i="86"/>
  <c r="M210" i="86" s="1"/>
  <c r="P209" i="86"/>
  <c r="O209" i="86"/>
  <c r="P208" i="86"/>
  <c r="O208" i="86"/>
  <c r="M208" i="86" s="1"/>
  <c r="P207" i="86"/>
  <c r="O207" i="86"/>
  <c r="P206" i="86"/>
  <c r="O206" i="86"/>
  <c r="M206" i="86" s="1"/>
  <c r="P205" i="86"/>
  <c r="O205" i="86"/>
  <c r="P204" i="86"/>
  <c r="O204" i="86"/>
  <c r="M204" i="86" s="1"/>
  <c r="P203" i="86"/>
  <c r="O203" i="86"/>
  <c r="P202" i="86"/>
  <c r="O202" i="86"/>
  <c r="M202" i="86" s="1"/>
  <c r="P201" i="86"/>
  <c r="O201" i="86"/>
  <c r="P200" i="86"/>
  <c r="O200" i="86"/>
  <c r="M200" i="86" s="1"/>
  <c r="P199" i="86"/>
  <c r="O199" i="86"/>
  <c r="P198" i="86"/>
  <c r="O198" i="86"/>
  <c r="M198" i="86" s="1"/>
  <c r="P197" i="86"/>
  <c r="O197" i="86"/>
  <c r="P196" i="86"/>
  <c r="O196" i="86"/>
  <c r="M196" i="86" s="1"/>
  <c r="P195" i="86"/>
  <c r="O195" i="86"/>
  <c r="P194" i="86"/>
  <c r="O194" i="86"/>
  <c r="M194" i="86" s="1"/>
  <c r="P193" i="86"/>
  <c r="O193" i="86"/>
  <c r="P192" i="86"/>
  <c r="O192" i="86"/>
  <c r="M192" i="86" s="1"/>
  <c r="P191" i="86"/>
  <c r="O191" i="86"/>
  <c r="P190" i="86"/>
  <c r="O190" i="86"/>
  <c r="M190" i="86" s="1"/>
  <c r="P189" i="86"/>
  <c r="O189" i="86"/>
  <c r="P188" i="86"/>
  <c r="O188" i="86"/>
  <c r="M188" i="86" s="1"/>
  <c r="P187" i="86"/>
  <c r="O187" i="86"/>
  <c r="P186" i="86"/>
  <c r="O186" i="86"/>
  <c r="M186" i="86" s="1"/>
  <c r="P185" i="86"/>
  <c r="O185" i="86"/>
  <c r="M185" i="86"/>
  <c r="P184" i="86"/>
  <c r="O184" i="86"/>
  <c r="P183" i="86"/>
  <c r="O183" i="86"/>
  <c r="L183" i="86" s="1"/>
  <c r="P182" i="86"/>
  <c r="O182" i="86"/>
  <c r="P181" i="86"/>
  <c r="O181" i="86"/>
  <c r="I181" i="86" s="1"/>
  <c r="P180" i="86"/>
  <c r="O180" i="86"/>
  <c r="I180" i="86" s="1"/>
  <c r="P179" i="86"/>
  <c r="O179" i="86"/>
  <c r="M179" i="86" s="1"/>
  <c r="P178" i="86"/>
  <c r="O178" i="86"/>
  <c r="P177" i="86"/>
  <c r="O177" i="86"/>
  <c r="M177" i="86" s="1"/>
  <c r="P176" i="86"/>
  <c r="O176" i="86"/>
  <c r="P175" i="86"/>
  <c r="O175" i="86"/>
  <c r="L175" i="86" s="1"/>
  <c r="M175" i="86"/>
  <c r="P174" i="86"/>
  <c r="O174" i="86"/>
  <c r="K174" i="86"/>
  <c r="P173" i="86"/>
  <c r="O173" i="86"/>
  <c r="K173" i="86" s="1"/>
  <c r="P172" i="86"/>
  <c r="O172" i="86"/>
  <c r="K172" i="86" s="1"/>
  <c r="P171" i="86"/>
  <c r="O171" i="86"/>
  <c r="K171" i="86" s="1"/>
  <c r="P170" i="86"/>
  <c r="O170" i="86"/>
  <c r="K170" i="86" s="1"/>
  <c r="P169" i="86"/>
  <c r="O169" i="86"/>
  <c r="P168" i="86"/>
  <c r="O168" i="86"/>
  <c r="K168" i="86" s="1"/>
  <c r="P167" i="86"/>
  <c r="O167" i="86"/>
  <c r="K167" i="86" s="1"/>
  <c r="P166" i="86"/>
  <c r="O166" i="86"/>
  <c r="K166" i="86" s="1"/>
  <c r="P165" i="86"/>
  <c r="O165" i="86"/>
  <c r="L165" i="86" s="1"/>
  <c r="P164" i="86"/>
  <c r="O164" i="86"/>
  <c r="P163" i="86"/>
  <c r="O163" i="86"/>
  <c r="L163" i="86" s="1"/>
  <c r="P162" i="86"/>
  <c r="O162" i="86"/>
  <c r="P161" i="86"/>
  <c r="O161" i="86"/>
  <c r="L161" i="86" s="1"/>
  <c r="P160" i="86"/>
  <c r="O160" i="86"/>
  <c r="P159" i="86"/>
  <c r="O159" i="86"/>
  <c r="K159" i="86"/>
  <c r="P158" i="86"/>
  <c r="O158" i="86"/>
  <c r="L158" i="86" s="1"/>
  <c r="K158" i="86"/>
  <c r="P157" i="86"/>
  <c r="O157" i="86"/>
  <c r="L157" i="86" s="1"/>
  <c r="P156" i="86"/>
  <c r="O156" i="86"/>
  <c r="L156" i="86" s="1"/>
  <c r="P155" i="86"/>
  <c r="O155" i="86"/>
  <c r="L155" i="86" s="1"/>
  <c r="K155" i="86"/>
  <c r="I155" i="86"/>
  <c r="P154" i="86"/>
  <c r="O154" i="86"/>
  <c r="L154" i="86" s="1"/>
  <c r="P153" i="86"/>
  <c r="O153" i="86"/>
  <c r="L153" i="86" s="1"/>
  <c r="P152" i="86"/>
  <c r="O152" i="86"/>
  <c r="P151" i="86"/>
  <c r="O151" i="86"/>
  <c r="P150" i="86"/>
  <c r="O150" i="86"/>
  <c r="I150" i="86" s="1"/>
  <c r="M150" i="86"/>
  <c r="L150" i="86"/>
  <c r="K150" i="86"/>
  <c r="P149" i="86"/>
  <c r="O149" i="86"/>
  <c r="K149" i="86" s="1"/>
  <c r="I149" i="86"/>
  <c r="P148" i="86"/>
  <c r="O148" i="86"/>
  <c r="M148" i="86"/>
  <c r="P147" i="86"/>
  <c r="O147" i="86"/>
  <c r="M147" i="86" s="1"/>
  <c r="K147" i="86"/>
  <c r="P146" i="86"/>
  <c r="O146" i="86"/>
  <c r="M146" i="86"/>
  <c r="L146" i="86"/>
  <c r="P145" i="86"/>
  <c r="O145" i="86"/>
  <c r="L145" i="86" s="1"/>
  <c r="M145" i="86"/>
  <c r="P144" i="86"/>
  <c r="O144" i="86"/>
  <c r="M144" i="86"/>
  <c r="P143" i="86"/>
  <c r="O143" i="86"/>
  <c r="M143" i="86" s="1"/>
  <c r="K143" i="86"/>
  <c r="P142" i="86"/>
  <c r="O142" i="86"/>
  <c r="K142" i="86" s="1"/>
  <c r="P141" i="86"/>
  <c r="O141" i="86"/>
  <c r="I141" i="86" s="1"/>
  <c r="P140" i="86"/>
  <c r="O140" i="86"/>
  <c r="M140" i="86" s="1"/>
  <c r="P139" i="86"/>
  <c r="O139" i="86"/>
  <c r="P138" i="86"/>
  <c r="O138" i="86"/>
  <c r="I138" i="86" s="1"/>
  <c r="M138" i="86"/>
  <c r="L138" i="86"/>
  <c r="K138" i="86"/>
  <c r="P137" i="86"/>
  <c r="O137" i="86"/>
  <c r="K137" i="86" s="1"/>
  <c r="P136" i="86"/>
  <c r="O136" i="86"/>
  <c r="M136" i="86"/>
  <c r="P135" i="86"/>
  <c r="O135" i="86"/>
  <c r="L135" i="86" s="1"/>
  <c r="P134" i="86"/>
  <c r="O134" i="86"/>
  <c r="M134" i="86" s="1"/>
  <c r="P133" i="86"/>
  <c r="O133" i="86"/>
  <c r="P132" i="86"/>
  <c r="O132" i="86"/>
  <c r="M132" i="86"/>
  <c r="P131" i="86"/>
  <c r="O131" i="86"/>
  <c r="P130" i="86"/>
  <c r="O130" i="86"/>
  <c r="K130" i="86" s="1"/>
  <c r="P129" i="86"/>
  <c r="O129" i="86"/>
  <c r="L129" i="86" s="1"/>
  <c r="P128" i="86"/>
  <c r="O128" i="86"/>
  <c r="M128" i="86"/>
  <c r="P127" i="86"/>
  <c r="O127" i="86"/>
  <c r="M127" i="86" s="1"/>
  <c r="P126" i="86"/>
  <c r="O126" i="86"/>
  <c r="L126" i="86"/>
  <c r="K126" i="86"/>
  <c r="P125" i="86"/>
  <c r="O125" i="86"/>
  <c r="L125" i="86" s="1"/>
  <c r="M125" i="86"/>
  <c r="P124" i="86"/>
  <c r="O124" i="86"/>
  <c r="M124" i="86" s="1"/>
  <c r="P123" i="86"/>
  <c r="O123" i="86"/>
  <c r="M123" i="86" s="1"/>
  <c r="L123" i="86"/>
  <c r="K123" i="86"/>
  <c r="P122" i="86"/>
  <c r="O122" i="86"/>
  <c r="I122" i="86" s="1"/>
  <c r="M122" i="86"/>
  <c r="L122" i="86"/>
  <c r="K122" i="86"/>
  <c r="P121" i="86"/>
  <c r="O121" i="86"/>
  <c r="L121" i="86" s="1"/>
  <c r="P120" i="86"/>
  <c r="O120" i="86"/>
  <c r="M120" i="86" s="1"/>
  <c r="P119" i="86"/>
  <c r="O119" i="86"/>
  <c r="M119" i="86" s="1"/>
  <c r="L119" i="86"/>
  <c r="P118" i="86"/>
  <c r="O118" i="86"/>
  <c r="L118" i="86" s="1"/>
  <c r="P117" i="86"/>
  <c r="O117" i="86"/>
  <c r="L117" i="86" s="1"/>
  <c r="M117" i="86"/>
  <c r="K117" i="86"/>
  <c r="I117" i="86"/>
  <c r="P116" i="86"/>
  <c r="O116" i="86"/>
  <c r="N116" i="86" s="1"/>
  <c r="I116" i="86"/>
  <c r="P115" i="86"/>
  <c r="O115" i="86"/>
  <c r="P114" i="86"/>
  <c r="O114" i="86"/>
  <c r="J114" i="86" s="1"/>
  <c r="N114" i="86"/>
  <c r="P113" i="86"/>
  <c r="O113" i="86"/>
  <c r="I113" i="86" s="1"/>
  <c r="P112" i="86"/>
  <c r="O112" i="86"/>
  <c r="N112" i="86" s="1"/>
  <c r="J112" i="86"/>
  <c r="I112" i="86"/>
  <c r="P111" i="86"/>
  <c r="O111" i="86"/>
  <c r="N111" i="86" s="1"/>
  <c r="P110" i="86"/>
  <c r="O110" i="86"/>
  <c r="N110" i="86" s="1"/>
  <c r="P109" i="86"/>
  <c r="O109" i="86"/>
  <c r="N109" i="86" s="1"/>
  <c r="J109" i="86"/>
  <c r="I109" i="86"/>
  <c r="P108" i="86"/>
  <c r="O108" i="86"/>
  <c r="I108" i="86" s="1"/>
  <c r="N108" i="86"/>
  <c r="P107" i="86"/>
  <c r="O107" i="86"/>
  <c r="J107" i="86" s="1"/>
  <c r="N107" i="86"/>
  <c r="P106" i="86"/>
  <c r="O106" i="86"/>
  <c r="N106" i="86" s="1"/>
  <c r="P105" i="86"/>
  <c r="O105" i="86"/>
  <c r="J105" i="86" s="1"/>
  <c r="P104" i="86"/>
  <c r="O104" i="86"/>
  <c r="N104" i="86" s="1"/>
  <c r="P103" i="86"/>
  <c r="O103" i="86"/>
  <c r="N103" i="86" s="1"/>
  <c r="P102" i="86"/>
  <c r="O102" i="86"/>
  <c r="N102" i="86" s="1"/>
  <c r="P101" i="86"/>
  <c r="O101" i="86"/>
  <c r="J101" i="86"/>
  <c r="P100" i="86"/>
  <c r="O100" i="86"/>
  <c r="J100" i="86" s="1"/>
  <c r="N100" i="86"/>
  <c r="P99" i="86"/>
  <c r="O99" i="86"/>
  <c r="N99" i="86" s="1"/>
  <c r="J99" i="86"/>
  <c r="P98" i="86"/>
  <c r="O98" i="86"/>
  <c r="I98" i="86"/>
  <c r="P97" i="86"/>
  <c r="O97" i="86"/>
  <c r="P96" i="86"/>
  <c r="O96" i="86"/>
  <c r="J96" i="86" s="1"/>
  <c r="P95" i="86"/>
  <c r="O95" i="86"/>
  <c r="N95" i="86" s="1"/>
  <c r="P94" i="86"/>
  <c r="O94" i="86"/>
  <c r="N94" i="86" s="1"/>
  <c r="P93" i="86"/>
  <c r="O93" i="86"/>
  <c r="I93" i="86" s="1"/>
  <c r="P92" i="86"/>
  <c r="O92" i="86"/>
  <c r="P91" i="86"/>
  <c r="O91" i="86"/>
  <c r="N91" i="86" s="1"/>
  <c r="P90" i="86"/>
  <c r="O90" i="86"/>
  <c r="N90" i="86" s="1"/>
  <c r="P89" i="86"/>
  <c r="O89" i="86"/>
  <c r="J89" i="86" s="1"/>
  <c r="N89" i="86"/>
  <c r="P88" i="86"/>
  <c r="O88" i="86"/>
  <c r="P87" i="86"/>
  <c r="O87" i="86"/>
  <c r="N87" i="86" s="1"/>
  <c r="P86" i="86"/>
  <c r="O86" i="86"/>
  <c r="P85" i="86"/>
  <c r="O85" i="86"/>
  <c r="L85" i="86" s="1"/>
  <c r="N85" i="86"/>
  <c r="J85" i="86"/>
  <c r="I85" i="86"/>
  <c r="P84" i="86"/>
  <c r="O84" i="86"/>
  <c r="P83" i="86"/>
  <c r="O83" i="86"/>
  <c r="N83" i="86" s="1"/>
  <c r="P82" i="86"/>
  <c r="O82" i="86"/>
  <c r="P81" i="86"/>
  <c r="O81" i="86"/>
  <c r="J81" i="86"/>
  <c r="P80" i="86"/>
  <c r="O80" i="86"/>
  <c r="L80" i="86"/>
  <c r="J80" i="86"/>
  <c r="P79" i="86"/>
  <c r="O79" i="86"/>
  <c r="N79" i="86" s="1"/>
  <c r="P78" i="86"/>
  <c r="O78" i="86"/>
  <c r="P77" i="86"/>
  <c r="O77" i="86"/>
  <c r="N77" i="86" s="1"/>
  <c r="P76" i="86"/>
  <c r="O76" i="86"/>
  <c r="P75" i="86"/>
  <c r="O75" i="86"/>
  <c r="N75" i="86" s="1"/>
  <c r="P74" i="86"/>
  <c r="O74" i="86"/>
  <c r="L74" i="86" s="1"/>
  <c r="P73" i="86"/>
  <c r="O73" i="86"/>
  <c r="P72" i="86"/>
  <c r="O72" i="86"/>
  <c r="I72" i="86" s="1"/>
  <c r="P71" i="86"/>
  <c r="O71" i="86"/>
  <c r="M71" i="86" s="1"/>
  <c r="P70" i="86"/>
  <c r="O70" i="86"/>
  <c r="P69" i="86"/>
  <c r="O69" i="86"/>
  <c r="N69" i="86" s="1"/>
  <c r="P68" i="86"/>
  <c r="O68" i="86"/>
  <c r="N68" i="86"/>
  <c r="K68" i="86"/>
  <c r="I68" i="86"/>
  <c r="P67" i="86"/>
  <c r="O67" i="86"/>
  <c r="J67" i="86" s="1"/>
  <c r="K67" i="86"/>
  <c r="P66" i="86"/>
  <c r="O66" i="86"/>
  <c r="I66" i="86"/>
  <c r="P65" i="86"/>
  <c r="O65" i="86"/>
  <c r="J65" i="86" s="1"/>
  <c r="L65" i="86"/>
  <c r="P64" i="86"/>
  <c r="O64" i="86"/>
  <c r="J64" i="86" s="1"/>
  <c r="P63" i="86"/>
  <c r="O63" i="86"/>
  <c r="M63" i="86" s="1"/>
  <c r="P62" i="86"/>
  <c r="O62" i="86"/>
  <c r="M62" i="86" s="1"/>
  <c r="P61" i="86"/>
  <c r="O61" i="86"/>
  <c r="M61" i="86" s="1"/>
  <c r="N61" i="86"/>
  <c r="L61" i="86"/>
  <c r="P60" i="86"/>
  <c r="O60" i="86"/>
  <c r="N60" i="86"/>
  <c r="L60" i="86"/>
  <c r="I60" i="86"/>
  <c r="P59" i="86"/>
  <c r="O59" i="86"/>
  <c r="P58" i="86"/>
  <c r="O58" i="86"/>
  <c r="J58" i="86" s="1"/>
  <c r="M58" i="86"/>
  <c r="P57" i="86"/>
  <c r="O57" i="86"/>
  <c r="P56" i="86"/>
  <c r="O56" i="86"/>
  <c r="M56" i="86" s="1"/>
  <c r="P55" i="86"/>
  <c r="O55" i="86"/>
  <c r="P54" i="86"/>
  <c r="O54" i="86"/>
  <c r="J54" i="86" s="1"/>
  <c r="P53" i="86"/>
  <c r="O53" i="86"/>
  <c r="M53" i="86" s="1"/>
  <c r="P52" i="86"/>
  <c r="O52" i="86"/>
  <c r="K52" i="86" s="1"/>
  <c r="P51" i="86"/>
  <c r="O51" i="86"/>
  <c r="L51" i="86" s="1"/>
  <c r="P50" i="86"/>
  <c r="O50" i="86"/>
  <c r="K50" i="86" s="1"/>
  <c r="M50" i="86"/>
  <c r="P49" i="86"/>
  <c r="O49" i="86"/>
  <c r="M49" i="86" s="1"/>
  <c r="P48" i="86"/>
  <c r="O48" i="86"/>
  <c r="M48" i="86"/>
  <c r="K48" i="86"/>
  <c r="P47" i="86"/>
  <c r="O47" i="86"/>
  <c r="L47" i="86" s="1"/>
  <c r="K47" i="86"/>
  <c r="P46" i="86"/>
  <c r="O46" i="86"/>
  <c r="L46" i="86"/>
  <c r="K46" i="86"/>
  <c r="P45" i="86"/>
  <c r="O45" i="86"/>
  <c r="L45" i="86" s="1"/>
  <c r="M45" i="86"/>
  <c r="P44" i="86"/>
  <c r="O44" i="86"/>
  <c r="M44" i="86"/>
  <c r="P43" i="86"/>
  <c r="O43" i="86"/>
  <c r="L43" i="86" s="1"/>
  <c r="K43" i="86"/>
  <c r="P42" i="86"/>
  <c r="O42" i="86"/>
  <c r="L42" i="86"/>
  <c r="K42" i="86"/>
  <c r="P41" i="86"/>
  <c r="O41" i="86"/>
  <c r="M41" i="86"/>
  <c r="P40" i="86"/>
  <c r="O40" i="86"/>
  <c r="P39" i="86"/>
  <c r="O39" i="86"/>
  <c r="L39" i="86"/>
  <c r="P38" i="86"/>
  <c r="O38" i="86"/>
  <c r="J38" i="86" s="1"/>
  <c r="M38" i="86"/>
  <c r="L38" i="86"/>
  <c r="K38" i="86"/>
  <c r="P37" i="86"/>
  <c r="O37" i="86"/>
  <c r="L37" i="86"/>
  <c r="P36" i="86"/>
  <c r="O36" i="86"/>
  <c r="M36" i="86" s="1"/>
  <c r="P35" i="86"/>
  <c r="O35" i="86"/>
  <c r="K35" i="86" s="1"/>
  <c r="P34" i="86"/>
  <c r="O34" i="86"/>
  <c r="J34" i="86" s="1"/>
  <c r="P33" i="86"/>
  <c r="O33" i="86"/>
  <c r="L33" i="86" s="1"/>
  <c r="M33" i="86"/>
  <c r="P32" i="86"/>
  <c r="O32" i="86"/>
  <c r="M32" i="86"/>
  <c r="K32" i="86"/>
  <c r="P31" i="86"/>
  <c r="O31" i="86"/>
  <c r="L31" i="86" s="1"/>
  <c r="P30" i="86"/>
  <c r="O30" i="86"/>
  <c r="P29" i="86"/>
  <c r="O29" i="86"/>
  <c r="M29" i="86"/>
  <c r="P28" i="86"/>
  <c r="O28" i="86"/>
  <c r="M28" i="86" s="1"/>
  <c r="K28" i="86"/>
  <c r="P27" i="86"/>
  <c r="O27" i="86"/>
  <c r="L27" i="86" s="1"/>
  <c r="P26" i="86"/>
  <c r="O26" i="86"/>
  <c r="J26" i="86" s="1"/>
  <c r="K26" i="86"/>
  <c r="P25" i="86"/>
  <c r="O25" i="86"/>
  <c r="P24" i="86"/>
  <c r="O24" i="86"/>
  <c r="M24" i="86" s="1"/>
  <c r="P23" i="86"/>
  <c r="O23" i="86"/>
  <c r="P22" i="86"/>
  <c r="O22" i="86"/>
  <c r="M22" i="86"/>
  <c r="K22" i="86"/>
  <c r="P21" i="86"/>
  <c r="O21" i="86"/>
  <c r="M21" i="86" s="1"/>
  <c r="P20" i="86"/>
  <c r="O20" i="86"/>
  <c r="K20" i="86" s="1"/>
  <c r="P19" i="86"/>
  <c r="O19" i="86"/>
  <c r="L19" i="86" s="1"/>
  <c r="P18" i="86"/>
  <c r="O18" i="86"/>
  <c r="J18" i="86" s="1"/>
  <c r="M18" i="86"/>
  <c r="L18" i="86"/>
  <c r="K18" i="86"/>
  <c r="P17" i="86"/>
  <c r="O17" i="86"/>
  <c r="M17" i="86" s="1"/>
  <c r="P16" i="86"/>
  <c r="O16" i="86"/>
  <c r="M16" i="86"/>
  <c r="K16" i="86"/>
  <c r="P15" i="86"/>
  <c r="O15" i="86"/>
  <c r="L15" i="86" s="1"/>
  <c r="K15" i="86"/>
  <c r="P14" i="86"/>
  <c r="O14" i="86"/>
  <c r="J14" i="86" s="1"/>
  <c r="M14" i="86"/>
  <c r="L14" i="86"/>
  <c r="K14" i="86"/>
  <c r="P13" i="86"/>
  <c r="O13" i="86"/>
  <c r="M13" i="86" s="1"/>
  <c r="L13" i="86"/>
  <c r="P12" i="86"/>
  <c r="O12" i="86"/>
  <c r="P11" i="86"/>
  <c r="O11" i="86"/>
  <c r="L11" i="86" s="1"/>
  <c r="P259" i="87"/>
  <c r="O259" i="87"/>
  <c r="L259" i="87" s="1"/>
  <c r="K259" i="87"/>
  <c r="P258" i="87"/>
  <c r="O258" i="87"/>
  <c r="J258" i="87"/>
  <c r="P257" i="87"/>
  <c r="O257" i="87"/>
  <c r="J257" i="87"/>
  <c r="P256" i="87"/>
  <c r="O256" i="87"/>
  <c r="N256" i="87"/>
  <c r="M256" i="87"/>
  <c r="P255" i="87"/>
  <c r="O255" i="87"/>
  <c r="M255" i="87" s="1"/>
  <c r="P254" i="87"/>
  <c r="O254" i="87"/>
  <c r="M254" i="87" s="1"/>
  <c r="N254" i="87"/>
  <c r="L254" i="87"/>
  <c r="K254" i="87"/>
  <c r="P253" i="87"/>
  <c r="O253" i="87"/>
  <c r="M253" i="87" s="1"/>
  <c r="N253" i="87"/>
  <c r="L253" i="87"/>
  <c r="K253" i="87"/>
  <c r="P252" i="87"/>
  <c r="O252" i="87"/>
  <c r="N252" i="87" s="1"/>
  <c r="J252" i="87"/>
  <c r="P251" i="87"/>
  <c r="O251" i="87"/>
  <c r="L251" i="87" s="1"/>
  <c r="K251" i="87"/>
  <c r="P250" i="87"/>
  <c r="O250" i="87"/>
  <c r="P249" i="87"/>
  <c r="O249" i="87"/>
  <c r="P248" i="87"/>
  <c r="O248" i="87"/>
  <c r="M248" i="87" s="1"/>
  <c r="P247" i="87"/>
  <c r="O247" i="87"/>
  <c r="M247" i="87" s="1"/>
  <c r="P246" i="87"/>
  <c r="O246" i="87"/>
  <c r="P245" i="87"/>
  <c r="O245" i="87"/>
  <c r="P244" i="87"/>
  <c r="O244" i="87"/>
  <c r="P243" i="87"/>
  <c r="O243" i="87"/>
  <c r="L243" i="87" s="1"/>
  <c r="P242" i="87"/>
  <c r="O242" i="87"/>
  <c r="J242" i="87" s="1"/>
  <c r="P241" i="87"/>
  <c r="O241" i="87"/>
  <c r="M241" i="87"/>
  <c r="P240" i="87"/>
  <c r="O240" i="87"/>
  <c r="K240" i="87" s="1"/>
  <c r="L240" i="87"/>
  <c r="P239" i="87"/>
  <c r="O239" i="87"/>
  <c r="M239" i="87" s="1"/>
  <c r="P238" i="87"/>
  <c r="O238" i="87"/>
  <c r="M238" i="87" s="1"/>
  <c r="L238" i="87"/>
  <c r="K238" i="87"/>
  <c r="P237" i="87"/>
  <c r="O237" i="87"/>
  <c r="N237" i="87" s="1"/>
  <c r="P236" i="87"/>
  <c r="O236" i="87"/>
  <c r="N236" i="87"/>
  <c r="M236" i="87"/>
  <c r="L236" i="87"/>
  <c r="K236" i="87"/>
  <c r="J236" i="87"/>
  <c r="P235" i="87"/>
  <c r="O235" i="87"/>
  <c r="P234" i="87"/>
  <c r="O234" i="87"/>
  <c r="K234" i="87"/>
  <c r="P233" i="87"/>
  <c r="O233" i="87"/>
  <c r="P232" i="87"/>
  <c r="O232" i="87"/>
  <c r="N232" i="87"/>
  <c r="P231" i="87"/>
  <c r="O231" i="87"/>
  <c r="M231" i="87" s="1"/>
  <c r="P230" i="87"/>
  <c r="O230" i="87"/>
  <c r="M230" i="87" s="1"/>
  <c r="K230" i="87"/>
  <c r="P229" i="87"/>
  <c r="O229" i="87"/>
  <c r="L229" i="87" s="1"/>
  <c r="N229" i="87"/>
  <c r="M229" i="87"/>
  <c r="K229" i="87"/>
  <c r="P228" i="87"/>
  <c r="O228" i="87"/>
  <c r="N228" i="87" s="1"/>
  <c r="M228" i="87"/>
  <c r="L228" i="87"/>
  <c r="P227" i="87"/>
  <c r="O227" i="87"/>
  <c r="P226" i="87"/>
  <c r="O226" i="87"/>
  <c r="K226" i="87" s="1"/>
  <c r="P225" i="87"/>
  <c r="O225" i="87"/>
  <c r="M225" i="87" s="1"/>
  <c r="N225" i="87"/>
  <c r="J225" i="87"/>
  <c r="P224" i="87"/>
  <c r="O224" i="87"/>
  <c r="L224" i="87" s="1"/>
  <c r="M224" i="87"/>
  <c r="P223" i="87"/>
  <c r="O223" i="87"/>
  <c r="M223" i="87" s="1"/>
  <c r="P222" i="87"/>
  <c r="O222" i="87"/>
  <c r="K222" i="87"/>
  <c r="J222" i="87"/>
  <c r="P221" i="87"/>
  <c r="O221" i="87"/>
  <c r="N221" i="87" s="1"/>
  <c r="L221" i="87"/>
  <c r="P220" i="87"/>
  <c r="O220" i="87"/>
  <c r="M220" i="87" s="1"/>
  <c r="P219" i="87"/>
  <c r="O219" i="87"/>
  <c r="P218" i="87"/>
  <c r="O218" i="87"/>
  <c r="P217" i="87"/>
  <c r="O217" i="87"/>
  <c r="M217" i="87" s="1"/>
  <c r="N217" i="87"/>
  <c r="P216" i="87"/>
  <c r="O216" i="87"/>
  <c r="N216" i="87"/>
  <c r="P215" i="87"/>
  <c r="O215" i="87"/>
  <c r="M215" i="87" s="1"/>
  <c r="P214" i="87"/>
  <c r="O214" i="87"/>
  <c r="M214" i="87" s="1"/>
  <c r="L214" i="87"/>
  <c r="K214" i="87"/>
  <c r="P213" i="87"/>
  <c r="O213" i="87"/>
  <c r="N213" i="87" s="1"/>
  <c r="P212" i="87"/>
  <c r="O212" i="87"/>
  <c r="K212" i="87" s="1"/>
  <c r="L212" i="87"/>
  <c r="P211" i="87"/>
  <c r="O211" i="87"/>
  <c r="L211" i="87" s="1"/>
  <c r="P210" i="87"/>
  <c r="O210" i="87"/>
  <c r="N210" i="87" s="1"/>
  <c r="P209" i="87"/>
  <c r="O209" i="87"/>
  <c r="J209" i="87" s="1"/>
  <c r="M209" i="87"/>
  <c r="P208" i="87"/>
  <c r="O208" i="87"/>
  <c r="K208" i="87" s="1"/>
  <c r="N208" i="87"/>
  <c r="M208" i="87"/>
  <c r="P207" i="87"/>
  <c r="O207" i="87"/>
  <c r="M207" i="87" s="1"/>
  <c r="P206" i="87"/>
  <c r="O206" i="87"/>
  <c r="M206" i="87" s="1"/>
  <c r="P205" i="87"/>
  <c r="O205" i="87"/>
  <c r="L205" i="87" s="1"/>
  <c r="M205" i="87"/>
  <c r="K205" i="87"/>
  <c r="J205" i="87"/>
  <c r="P204" i="87"/>
  <c r="O204" i="87"/>
  <c r="K204" i="87" s="1"/>
  <c r="L204" i="87"/>
  <c r="P203" i="87"/>
  <c r="O203" i="87"/>
  <c r="P202" i="87"/>
  <c r="O202" i="87"/>
  <c r="K202" i="87" s="1"/>
  <c r="P201" i="87"/>
  <c r="O201" i="87"/>
  <c r="M201" i="87" s="1"/>
  <c r="N201" i="87"/>
  <c r="J201" i="87"/>
  <c r="P200" i="87"/>
  <c r="O200" i="87"/>
  <c r="L200" i="87" s="1"/>
  <c r="M200" i="87"/>
  <c r="P199" i="87"/>
  <c r="O199" i="87"/>
  <c r="M199" i="87" s="1"/>
  <c r="P198" i="87"/>
  <c r="O198" i="87"/>
  <c r="L198" i="87"/>
  <c r="P197" i="87"/>
  <c r="O197" i="87"/>
  <c r="M197" i="87" s="1"/>
  <c r="P196" i="87"/>
  <c r="O196" i="87"/>
  <c r="P195" i="87"/>
  <c r="O195" i="87"/>
  <c r="L195" i="87" s="1"/>
  <c r="K195" i="87"/>
  <c r="P194" i="87"/>
  <c r="O194" i="87"/>
  <c r="J194" i="87"/>
  <c r="P193" i="87"/>
  <c r="O193" i="87"/>
  <c r="N193" i="87" s="1"/>
  <c r="J193" i="87"/>
  <c r="P192" i="87"/>
  <c r="O192" i="87"/>
  <c r="K192" i="87" s="1"/>
  <c r="N192" i="87"/>
  <c r="M192" i="87"/>
  <c r="L192" i="87"/>
  <c r="P191" i="87"/>
  <c r="O191" i="87"/>
  <c r="M191" i="87" s="1"/>
  <c r="P190" i="87"/>
  <c r="O190" i="87"/>
  <c r="M190" i="87" s="1"/>
  <c r="L190" i="87"/>
  <c r="K190" i="87"/>
  <c r="J190" i="87"/>
  <c r="P189" i="87"/>
  <c r="O189" i="87"/>
  <c r="L189" i="87" s="1"/>
  <c r="N189" i="87"/>
  <c r="K189" i="87"/>
  <c r="P188" i="87"/>
  <c r="O188" i="87"/>
  <c r="M188" i="87" s="1"/>
  <c r="N188" i="87"/>
  <c r="P187" i="87"/>
  <c r="O187" i="87"/>
  <c r="P186" i="87"/>
  <c r="O186" i="87"/>
  <c r="K186" i="87" s="1"/>
  <c r="P185" i="87"/>
  <c r="O185" i="87"/>
  <c r="M185" i="87" s="1"/>
  <c r="P184" i="87"/>
  <c r="O184" i="87"/>
  <c r="M184" i="87" s="1"/>
  <c r="P183" i="87"/>
  <c r="O183" i="87"/>
  <c r="M183" i="87" s="1"/>
  <c r="P182" i="87"/>
  <c r="O182" i="87"/>
  <c r="L182" i="87"/>
  <c r="P181" i="87"/>
  <c r="O181" i="87"/>
  <c r="M181" i="87" s="1"/>
  <c r="N181" i="87"/>
  <c r="L181" i="87"/>
  <c r="P180" i="87"/>
  <c r="O180" i="87"/>
  <c r="L180" i="87" s="1"/>
  <c r="P179" i="87"/>
  <c r="O179" i="87"/>
  <c r="L179" i="87" s="1"/>
  <c r="P178" i="87"/>
  <c r="O178" i="87"/>
  <c r="J178" i="87" s="1"/>
  <c r="P177" i="87"/>
  <c r="O177" i="87"/>
  <c r="N177" i="87" s="1"/>
  <c r="M177" i="87"/>
  <c r="J177" i="87"/>
  <c r="P176" i="87"/>
  <c r="O176" i="87"/>
  <c r="K176" i="87" s="1"/>
  <c r="L176" i="87"/>
  <c r="P175" i="87"/>
  <c r="O175" i="87"/>
  <c r="M175" i="87" s="1"/>
  <c r="K175" i="87"/>
  <c r="P174" i="87"/>
  <c r="O174" i="87"/>
  <c r="M174" i="87" s="1"/>
  <c r="P173" i="87"/>
  <c r="O173" i="87"/>
  <c r="L173" i="87" s="1"/>
  <c r="N173" i="87"/>
  <c r="P172" i="87"/>
  <c r="O172" i="87"/>
  <c r="K172" i="87" s="1"/>
  <c r="L172" i="87"/>
  <c r="P171" i="87"/>
  <c r="O171" i="87"/>
  <c r="P170" i="87"/>
  <c r="O170" i="87"/>
  <c r="K170" i="87" s="1"/>
  <c r="P169" i="87"/>
  <c r="O169" i="87"/>
  <c r="M169" i="87" s="1"/>
  <c r="N169" i="87"/>
  <c r="P168" i="87"/>
  <c r="O168" i="87"/>
  <c r="L168" i="87" s="1"/>
  <c r="M168" i="87"/>
  <c r="P167" i="87"/>
  <c r="O167" i="87"/>
  <c r="M167" i="87" s="1"/>
  <c r="P166" i="87"/>
  <c r="O166" i="87"/>
  <c r="L166" i="87"/>
  <c r="P165" i="87"/>
  <c r="O165" i="87"/>
  <c r="M165" i="87" s="1"/>
  <c r="P164" i="87"/>
  <c r="O164" i="87"/>
  <c r="L164" i="87" s="1"/>
  <c r="N164" i="87"/>
  <c r="M164" i="87"/>
  <c r="K164" i="87"/>
  <c r="P163" i="87"/>
  <c r="O163" i="87"/>
  <c r="L163" i="87" s="1"/>
  <c r="P162" i="87"/>
  <c r="O162" i="87"/>
  <c r="K162" i="87" s="1"/>
  <c r="N162" i="87"/>
  <c r="P161" i="87"/>
  <c r="O161" i="87"/>
  <c r="J161" i="87" s="1"/>
  <c r="N161" i="87"/>
  <c r="M161" i="87"/>
  <c r="P160" i="87"/>
  <c r="O160" i="87"/>
  <c r="N160" i="87" s="1"/>
  <c r="P159" i="87"/>
  <c r="O159" i="87"/>
  <c r="L159" i="87"/>
  <c r="P158" i="87"/>
  <c r="O158" i="87"/>
  <c r="M158" i="87"/>
  <c r="K158" i="87"/>
  <c r="J158" i="87"/>
  <c r="P157" i="87"/>
  <c r="O157" i="87"/>
  <c r="L157" i="87" s="1"/>
  <c r="J157" i="87"/>
  <c r="P156" i="87"/>
  <c r="O156" i="87"/>
  <c r="K156" i="87" s="1"/>
  <c r="M156" i="87"/>
  <c r="P155" i="87"/>
  <c r="O155" i="87"/>
  <c r="L155" i="87" s="1"/>
  <c r="P154" i="87"/>
  <c r="O154" i="87"/>
  <c r="N154" i="87" s="1"/>
  <c r="P153" i="87"/>
  <c r="O153" i="87"/>
  <c r="J153" i="87" s="1"/>
  <c r="P152" i="87"/>
  <c r="O152" i="87"/>
  <c r="P151" i="87"/>
  <c r="O151" i="87"/>
  <c r="J151" i="87" s="1"/>
  <c r="L151" i="87"/>
  <c r="P150" i="87"/>
  <c r="O150" i="87"/>
  <c r="L150" i="87" s="1"/>
  <c r="M150" i="87"/>
  <c r="K150" i="87"/>
  <c r="P149" i="87"/>
  <c r="O149" i="87"/>
  <c r="M149" i="87" s="1"/>
  <c r="N149" i="87"/>
  <c r="P148" i="87"/>
  <c r="O148" i="87"/>
  <c r="L148" i="87" s="1"/>
  <c r="N148" i="87"/>
  <c r="P147" i="87"/>
  <c r="O147" i="87"/>
  <c r="N147" i="87" s="1"/>
  <c r="P146" i="87"/>
  <c r="O146" i="87"/>
  <c r="L146" i="87" s="1"/>
  <c r="P145" i="87"/>
  <c r="O145" i="87"/>
  <c r="L145" i="87" s="1"/>
  <c r="P144" i="87"/>
  <c r="O144" i="87"/>
  <c r="K144" i="87" s="1"/>
  <c r="M144" i="87"/>
  <c r="P143" i="87"/>
  <c r="O143" i="87"/>
  <c r="J143" i="87" s="1"/>
  <c r="P142" i="87"/>
  <c r="O142" i="87"/>
  <c r="K142" i="87" s="1"/>
  <c r="L142" i="87"/>
  <c r="P141" i="87"/>
  <c r="O141" i="87"/>
  <c r="K141" i="87" s="1"/>
  <c r="P140" i="87"/>
  <c r="O140" i="87"/>
  <c r="K140" i="87" s="1"/>
  <c r="L140" i="87"/>
  <c r="P139" i="87"/>
  <c r="O139" i="87"/>
  <c r="N139" i="87" s="1"/>
  <c r="P138" i="87"/>
  <c r="O138" i="87"/>
  <c r="M138" i="87" s="1"/>
  <c r="P137" i="87"/>
  <c r="O137" i="87"/>
  <c r="L137" i="87" s="1"/>
  <c r="M137" i="87"/>
  <c r="P136" i="87"/>
  <c r="O136" i="87"/>
  <c r="K136" i="87" s="1"/>
  <c r="P135" i="87"/>
  <c r="O135" i="87"/>
  <c r="J135" i="87" s="1"/>
  <c r="N135" i="87"/>
  <c r="M135" i="87"/>
  <c r="L135" i="87"/>
  <c r="P134" i="87"/>
  <c r="O134" i="87"/>
  <c r="N134" i="87" s="1"/>
  <c r="P133" i="87"/>
  <c r="O133" i="87"/>
  <c r="N133" i="87" s="1"/>
  <c r="P132" i="87"/>
  <c r="O132" i="87"/>
  <c r="P131" i="87"/>
  <c r="O131" i="87"/>
  <c r="N131" i="87" s="1"/>
  <c r="P130" i="87"/>
  <c r="O130" i="87"/>
  <c r="M130" i="87" s="1"/>
  <c r="N130" i="87"/>
  <c r="L130" i="87"/>
  <c r="J130" i="87"/>
  <c r="P129" i="87"/>
  <c r="O129" i="87"/>
  <c r="P128" i="87"/>
  <c r="O128" i="87"/>
  <c r="K128" i="87" s="1"/>
  <c r="P127" i="87"/>
  <c r="O127" i="87"/>
  <c r="J127" i="87" s="1"/>
  <c r="M127" i="87"/>
  <c r="P126" i="87"/>
  <c r="O126" i="87"/>
  <c r="L126" i="87" s="1"/>
  <c r="K126" i="87"/>
  <c r="P125" i="87"/>
  <c r="O125" i="87"/>
  <c r="M125" i="87" s="1"/>
  <c r="P124" i="87"/>
  <c r="O124" i="87"/>
  <c r="P123" i="87"/>
  <c r="O123" i="87"/>
  <c r="N123" i="87" s="1"/>
  <c r="K123" i="87"/>
  <c r="P122" i="87"/>
  <c r="O122" i="87"/>
  <c r="N122" i="87" s="1"/>
  <c r="P121" i="87"/>
  <c r="O121" i="87"/>
  <c r="K121" i="87" s="1"/>
  <c r="P120" i="87"/>
  <c r="O120" i="87"/>
  <c r="P119" i="87"/>
  <c r="O119" i="87"/>
  <c r="K119" i="87" s="1"/>
  <c r="P118" i="87"/>
  <c r="O118" i="87"/>
  <c r="L118" i="87" s="1"/>
  <c r="P117" i="87"/>
  <c r="O117" i="87"/>
  <c r="K117" i="87" s="1"/>
  <c r="N117" i="87"/>
  <c r="M117" i="87"/>
  <c r="L117" i="87"/>
  <c r="J117" i="87"/>
  <c r="P116" i="87"/>
  <c r="O116" i="87"/>
  <c r="N116" i="87" s="1"/>
  <c r="M116" i="87"/>
  <c r="K116" i="87"/>
  <c r="P115" i="87"/>
  <c r="O115" i="87"/>
  <c r="N115" i="87" s="1"/>
  <c r="K115" i="87"/>
  <c r="P114" i="87"/>
  <c r="O114" i="87"/>
  <c r="N114" i="87" s="1"/>
  <c r="P113" i="87"/>
  <c r="O113" i="87"/>
  <c r="K113" i="87" s="1"/>
  <c r="N113" i="87"/>
  <c r="M113" i="87"/>
  <c r="J113" i="87"/>
  <c r="P112" i="87"/>
  <c r="O112" i="87"/>
  <c r="K112" i="87" s="1"/>
  <c r="L112" i="87"/>
  <c r="P111" i="87"/>
  <c r="O111" i="87"/>
  <c r="P110" i="87"/>
  <c r="O110" i="87"/>
  <c r="L110" i="87" s="1"/>
  <c r="N110" i="87"/>
  <c r="P109" i="87"/>
  <c r="O109" i="87"/>
  <c r="M109" i="87" s="1"/>
  <c r="N109" i="87"/>
  <c r="K109" i="87"/>
  <c r="J109" i="87"/>
  <c r="O11" i="87"/>
  <c r="J11" i="87" s="1"/>
  <c r="P11" i="87"/>
  <c r="O12" i="87"/>
  <c r="K12" i="87" s="1"/>
  <c r="P12" i="87"/>
  <c r="O13" i="87"/>
  <c r="L13" i="87" s="1"/>
  <c r="P13" i="87"/>
  <c r="J14" i="87"/>
  <c r="K14" i="87"/>
  <c r="L14" i="87"/>
  <c r="O14" i="87"/>
  <c r="M14" i="87" s="1"/>
  <c r="P14" i="87"/>
  <c r="O15" i="87"/>
  <c r="N15" i="87" s="1"/>
  <c r="P15" i="87"/>
  <c r="O16" i="87"/>
  <c r="P16" i="87"/>
  <c r="O17" i="87"/>
  <c r="J17" i="87" s="1"/>
  <c r="P17" i="87"/>
  <c r="O18" i="87"/>
  <c r="J18" i="87" s="1"/>
  <c r="P18" i="87"/>
  <c r="O19" i="87"/>
  <c r="J19" i="87" s="1"/>
  <c r="P19" i="87"/>
  <c r="J20" i="87"/>
  <c r="O20" i="87"/>
  <c r="K20" i="87" s="1"/>
  <c r="P20" i="87"/>
  <c r="O21" i="87"/>
  <c r="L21" i="87" s="1"/>
  <c r="P21" i="87"/>
  <c r="J22" i="87"/>
  <c r="K22" i="87"/>
  <c r="O22" i="87"/>
  <c r="M22" i="87" s="1"/>
  <c r="P22" i="87"/>
  <c r="O23" i="87"/>
  <c r="P23" i="87"/>
  <c r="O24" i="87"/>
  <c r="J24" i="87" s="1"/>
  <c r="P24" i="87"/>
  <c r="O25" i="87"/>
  <c r="J25" i="87" s="1"/>
  <c r="P25" i="87"/>
  <c r="O26" i="87"/>
  <c r="J26" i="87" s="1"/>
  <c r="P26" i="87"/>
  <c r="O27" i="87"/>
  <c r="J27" i="87" s="1"/>
  <c r="P27" i="87"/>
  <c r="O28" i="87"/>
  <c r="P28" i="87"/>
  <c r="J29" i="87"/>
  <c r="K29" i="87"/>
  <c r="O29" i="87"/>
  <c r="L29" i="87" s="1"/>
  <c r="P29" i="87"/>
  <c r="J30" i="87"/>
  <c r="O30" i="87"/>
  <c r="M30" i="87" s="1"/>
  <c r="P30" i="87"/>
  <c r="O31" i="87"/>
  <c r="N31" i="87" s="1"/>
  <c r="P31" i="87"/>
  <c r="K32" i="87"/>
  <c r="O32" i="87"/>
  <c r="J32" i="87" s="1"/>
  <c r="P32" i="87"/>
  <c r="O33" i="87"/>
  <c r="J33" i="87" s="1"/>
  <c r="P33" i="87"/>
  <c r="O34" i="87"/>
  <c r="J34" i="87" s="1"/>
  <c r="P34" i="87"/>
  <c r="O35" i="87"/>
  <c r="J35" i="87" s="1"/>
  <c r="P35" i="87"/>
  <c r="O36" i="87"/>
  <c r="K36" i="87" s="1"/>
  <c r="P36" i="87"/>
  <c r="K37" i="87"/>
  <c r="O37" i="87"/>
  <c r="L37" i="87" s="1"/>
  <c r="P37" i="87"/>
  <c r="O38" i="87"/>
  <c r="P38" i="87"/>
  <c r="O39" i="87"/>
  <c r="N39" i="87" s="1"/>
  <c r="P39" i="87"/>
  <c r="O40" i="87"/>
  <c r="K40" i="87" s="1"/>
  <c r="P40" i="87"/>
  <c r="O41" i="87"/>
  <c r="J41" i="87" s="1"/>
  <c r="P41" i="87"/>
  <c r="O42" i="87"/>
  <c r="J42" i="87" s="1"/>
  <c r="P42" i="87"/>
  <c r="O43" i="87"/>
  <c r="J43" i="87" s="1"/>
  <c r="P43" i="87"/>
  <c r="O44" i="87"/>
  <c r="K44" i="87" s="1"/>
  <c r="P44" i="87"/>
  <c r="J45" i="87"/>
  <c r="O45" i="87"/>
  <c r="L45" i="87" s="1"/>
  <c r="P45" i="87"/>
  <c r="O46" i="87"/>
  <c r="M46" i="87" s="1"/>
  <c r="P46" i="87"/>
  <c r="O47" i="87"/>
  <c r="N47" i="87" s="1"/>
  <c r="P47" i="87"/>
  <c r="K48" i="87"/>
  <c r="N48" i="87"/>
  <c r="O48" i="87"/>
  <c r="L48" i="87" s="1"/>
  <c r="P48" i="87"/>
  <c r="O49" i="87"/>
  <c r="J49" i="87" s="1"/>
  <c r="P49" i="87"/>
  <c r="O50" i="87"/>
  <c r="J50" i="87" s="1"/>
  <c r="P50" i="87"/>
  <c r="O51" i="87"/>
  <c r="J51" i="87" s="1"/>
  <c r="P51" i="87"/>
  <c r="O52" i="87"/>
  <c r="K52" i="87" s="1"/>
  <c r="P52" i="87"/>
  <c r="O53" i="87"/>
  <c r="L53" i="87" s="1"/>
  <c r="P53" i="87"/>
  <c r="O54" i="87"/>
  <c r="M54" i="87" s="1"/>
  <c r="P54" i="87"/>
  <c r="J55" i="87"/>
  <c r="K55" i="87"/>
  <c r="L55" i="87"/>
  <c r="M55" i="87"/>
  <c r="O55" i="87"/>
  <c r="N55" i="87" s="1"/>
  <c r="P55" i="87"/>
  <c r="J56" i="87"/>
  <c r="K56" i="87"/>
  <c r="L56" i="87"/>
  <c r="M56" i="87"/>
  <c r="N56" i="87"/>
  <c r="O56" i="87"/>
  <c r="P56" i="87"/>
  <c r="O57" i="87"/>
  <c r="J57" i="87" s="1"/>
  <c r="P57" i="87"/>
  <c r="O58" i="87"/>
  <c r="J58" i="87" s="1"/>
  <c r="P58" i="87"/>
  <c r="O59" i="87"/>
  <c r="J59" i="87" s="1"/>
  <c r="P59" i="87"/>
  <c r="J60" i="87"/>
  <c r="O60" i="87"/>
  <c r="K60" i="87" s="1"/>
  <c r="P60" i="87"/>
  <c r="O61" i="87"/>
  <c r="P61" i="87"/>
  <c r="O62" i="87"/>
  <c r="M62" i="87" s="1"/>
  <c r="P62" i="87"/>
  <c r="K63" i="87"/>
  <c r="O63" i="87"/>
  <c r="N63" i="87" s="1"/>
  <c r="P63" i="87"/>
  <c r="J64" i="87"/>
  <c r="K64" i="87"/>
  <c r="L64" i="87"/>
  <c r="O64" i="87"/>
  <c r="M64" i="87" s="1"/>
  <c r="P64" i="87"/>
  <c r="O65" i="87"/>
  <c r="J65" i="87" s="1"/>
  <c r="P65" i="87"/>
  <c r="O66" i="87"/>
  <c r="J66" i="87" s="1"/>
  <c r="P66" i="87"/>
  <c r="O67" i="87"/>
  <c r="J67" i="87" s="1"/>
  <c r="P67" i="87"/>
  <c r="O68" i="87"/>
  <c r="K68" i="87" s="1"/>
  <c r="P68" i="87"/>
  <c r="O69" i="87"/>
  <c r="P69" i="87"/>
  <c r="J70" i="87"/>
  <c r="O70" i="87"/>
  <c r="M70" i="87" s="1"/>
  <c r="P70" i="87"/>
  <c r="O71" i="87"/>
  <c r="N71" i="87" s="1"/>
  <c r="P71" i="87"/>
  <c r="J72" i="87"/>
  <c r="M72" i="87"/>
  <c r="O72" i="87"/>
  <c r="N72" i="87" s="1"/>
  <c r="P72" i="87"/>
  <c r="O73" i="87"/>
  <c r="J73" i="87" s="1"/>
  <c r="P73" i="87"/>
  <c r="O74" i="87"/>
  <c r="J74" i="87" s="1"/>
  <c r="P74" i="87"/>
  <c r="O75" i="87"/>
  <c r="J75" i="87" s="1"/>
  <c r="P75" i="87"/>
  <c r="O76" i="87"/>
  <c r="K76" i="87" s="1"/>
  <c r="P76" i="87"/>
  <c r="O77" i="87"/>
  <c r="P77" i="87"/>
  <c r="J78" i="87"/>
  <c r="O78" i="87"/>
  <c r="M78" i="87" s="1"/>
  <c r="P78" i="87"/>
  <c r="L79" i="87"/>
  <c r="O79" i="87"/>
  <c r="N79" i="87" s="1"/>
  <c r="P79" i="87"/>
  <c r="O80" i="87"/>
  <c r="J80" i="87" s="1"/>
  <c r="P80" i="87"/>
  <c r="O81" i="87"/>
  <c r="J81" i="87" s="1"/>
  <c r="P81" i="87"/>
  <c r="O82" i="87"/>
  <c r="J82" i="87" s="1"/>
  <c r="P82" i="87"/>
  <c r="O83" i="87"/>
  <c r="J83" i="87" s="1"/>
  <c r="P83" i="87"/>
  <c r="O84" i="87"/>
  <c r="K84" i="87" s="1"/>
  <c r="P84" i="87"/>
  <c r="O85" i="87"/>
  <c r="P85" i="87"/>
  <c r="J86" i="87"/>
  <c r="O86" i="87"/>
  <c r="M86" i="87" s="1"/>
  <c r="P86" i="87"/>
  <c r="O87" i="87"/>
  <c r="N87" i="87" s="1"/>
  <c r="P87" i="87"/>
  <c r="K88" i="87"/>
  <c r="N88" i="87"/>
  <c r="O88" i="87"/>
  <c r="L88" i="87" s="1"/>
  <c r="P88" i="87"/>
  <c r="O89" i="87"/>
  <c r="J89" i="87" s="1"/>
  <c r="P89" i="87"/>
  <c r="O90" i="87"/>
  <c r="J90" i="87" s="1"/>
  <c r="P90" i="87"/>
  <c r="O91" i="87"/>
  <c r="J91" i="87" s="1"/>
  <c r="P91" i="87"/>
  <c r="O92" i="87"/>
  <c r="K92" i="87" s="1"/>
  <c r="P92" i="87"/>
  <c r="O93" i="87"/>
  <c r="P93" i="87"/>
  <c r="J94" i="87"/>
  <c r="O94" i="87"/>
  <c r="M94" i="87" s="1"/>
  <c r="P94" i="87"/>
  <c r="J95" i="87"/>
  <c r="K95" i="87"/>
  <c r="L95" i="87"/>
  <c r="O95" i="87"/>
  <c r="N95" i="87" s="1"/>
  <c r="P95" i="87"/>
  <c r="O96" i="87"/>
  <c r="J96" i="87" s="1"/>
  <c r="P96" i="87"/>
  <c r="O97" i="87"/>
  <c r="J97" i="87" s="1"/>
  <c r="P97" i="87"/>
  <c r="O98" i="87"/>
  <c r="J98" i="87" s="1"/>
  <c r="P98" i="87"/>
  <c r="O99" i="87"/>
  <c r="J99" i="87" s="1"/>
  <c r="P99" i="87"/>
  <c r="O100" i="87"/>
  <c r="K100" i="87" s="1"/>
  <c r="P100" i="87"/>
  <c r="O101" i="87"/>
  <c r="P101" i="87"/>
  <c r="O102" i="87"/>
  <c r="M102" i="87" s="1"/>
  <c r="P102" i="87"/>
  <c r="J103" i="87"/>
  <c r="K103" i="87"/>
  <c r="L103" i="87"/>
  <c r="O103" i="87"/>
  <c r="N103" i="87" s="1"/>
  <c r="P103" i="87"/>
  <c r="L104" i="87"/>
  <c r="M104" i="87"/>
  <c r="N104" i="87"/>
  <c r="O104" i="87"/>
  <c r="J104" i="87" s="1"/>
  <c r="P104" i="87"/>
  <c r="O105" i="87"/>
  <c r="J105" i="87" s="1"/>
  <c r="P105" i="87"/>
  <c r="O106" i="87"/>
  <c r="J106" i="87" s="1"/>
  <c r="P106" i="87"/>
  <c r="O107" i="87"/>
  <c r="J107" i="87" s="1"/>
  <c r="P107" i="87"/>
  <c r="O108" i="87"/>
  <c r="K108" i="87" s="1"/>
  <c r="P108" i="87"/>
  <c r="O259" i="19"/>
  <c r="N259" i="19"/>
  <c r="M259" i="19" s="1"/>
  <c r="O258" i="19"/>
  <c r="N258" i="19"/>
  <c r="L258" i="19" s="1"/>
  <c r="O257" i="19"/>
  <c r="N257" i="19"/>
  <c r="O256" i="19"/>
  <c r="N256" i="19"/>
  <c r="O255" i="19"/>
  <c r="N255" i="19"/>
  <c r="L255" i="19" s="1"/>
  <c r="O254" i="19"/>
  <c r="N254" i="19"/>
  <c r="M254" i="19" s="1"/>
  <c r="O253" i="19"/>
  <c r="N253" i="19"/>
  <c r="M253" i="19" s="1"/>
  <c r="L253" i="19"/>
  <c r="O252" i="19"/>
  <c r="N252" i="19"/>
  <c r="L252" i="19" s="1"/>
  <c r="M252" i="19"/>
  <c r="O251" i="19"/>
  <c r="N251" i="19"/>
  <c r="J251" i="19"/>
  <c r="O250" i="19"/>
  <c r="N250" i="19"/>
  <c r="L250" i="19" s="1"/>
  <c r="I250" i="19"/>
  <c r="O249" i="19"/>
  <c r="N249" i="19"/>
  <c r="L249" i="19" s="1"/>
  <c r="O248" i="19"/>
  <c r="N248" i="19"/>
  <c r="M248" i="19"/>
  <c r="L248" i="19"/>
  <c r="K248" i="19"/>
  <c r="J248" i="19"/>
  <c r="I248" i="19"/>
  <c r="O247" i="19"/>
  <c r="N247" i="19"/>
  <c r="O246" i="19"/>
  <c r="N246" i="19"/>
  <c r="J246" i="19" s="1"/>
  <c r="M246" i="19"/>
  <c r="K246" i="19"/>
  <c r="O245" i="19"/>
  <c r="N245" i="19"/>
  <c r="M245" i="19" s="1"/>
  <c r="O244" i="19"/>
  <c r="N244" i="19"/>
  <c r="L244" i="19" s="1"/>
  <c r="O243" i="19"/>
  <c r="N243" i="19"/>
  <c r="J243" i="19" s="1"/>
  <c r="O242" i="19"/>
  <c r="N242" i="19"/>
  <c r="O241" i="19"/>
  <c r="N241" i="19"/>
  <c r="L241" i="19"/>
  <c r="O240" i="19"/>
  <c r="N240" i="19"/>
  <c r="O239" i="19"/>
  <c r="N239" i="19"/>
  <c r="L239" i="19"/>
  <c r="J239" i="19"/>
  <c r="O238" i="19"/>
  <c r="N238" i="19"/>
  <c r="M238" i="19" s="1"/>
  <c r="O237" i="19"/>
  <c r="N237" i="19"/>
  <c r="M237" i="19" s="1"/>
  <c r="L237" i="19"/>
  <c r="O236" i="19"/>
  <c r="N236" i="19"/>
  <c r="L236" i="19" s="1"/>
  <c r="K236" i="19"/>
  <c r="O235" i="19"/>
  <c r="N235" i="19"/>
  <c r="L235" i="19"/>
  <c r="J235" i="19"/>
  <c r="O234" i="19"/>
  <c r="N234" i="19"/>
  <c r="K234" i="19" s="1"/>
  <c r="O233" i="19"/>
  <c r="N233" i="19"/>
  <c r="L233" i="19" s="1"/>
  <c r="O232" i="19"/>
  <c r="N232" i="19"/>
  <c r="K232" i="19" s="1"/>
  <c r="M232" i="19"/>
  <c r="L232" i="19"/>
  <c r="J232" i="19"/>
  <c r="O231" i="19"/>
  <c r="N231" i="19"/>
  <c r="O230" i="19"/>
  <c r="N230" i="19"/>
  <c r="M230" i="19" s="1"/>
  <c r="O229" i="19"/>
  <c r="N229" i="19"/>
  <c r="J229" i="19" s="1"/>
  <c r="O228" i="19"/>
  <c r="N228" i="19"/>
  <c r="L228" i="19" s="1"/>
  <c r="O227" i="19"/>
  <c r="N227" i="19"/>
  <c r="L227" i="19" s="1"/>
  <c r="J227" i="19"/>
  <c r="O226" i="19"/>
  <c r="N226" i="19"/>
  <c r="K226" i="19" s="1"/>
  <c r="M226" i="19"/>
  <c r="O225" i="19"/>
  <c r="N225" i="19"/>
  <c r="M225" i="19"/>
  <c r="L225" i="19"/>
  <c r="O224" i="19"/>
  <c r="N224" i="19"/>
  <c r="M224" i="19" s="1"/>
  <c r="O223" i="19"/>
  <c r="N223" i="19"/>
  <c r="J223" i="19" s="1"/>
  <c r="O222" i="19"/>
  <c r="N222" i="19"/>
  <c r="I222" i="19" s="1"/>
  <c r="M222" i="19"/>
  <c r="L222" i="19"/>
  <c r="K222" i="19"/>
  <c r="J222" i="19"/>
  <c r="O221" i="19"/>
  <c r="N221" i="19"/>
  <c r="L221" i="19" s="1"/>
  <c r="O220" i="19"/>
  <c r="N220" i="19"/>
  <c r="O219" i="19"/>
  <c r="N219" i="19"/>
  <c r="L219" i="19" s="1"/>
  <c r="O218" i="19"/>
  <c r="N218" i="19"/>
  <c r="M218" i="19" s="1"/>
  <c r="I218" i="19"/>
  <c r="O217" i="19"/>
  <c r="N217" i="19"/>
  <c r="M217" i="19" s="1"/>
  <c r="O216" i="19"/>
  <c r="N216" i="19"/>
  <c r="M216" i="19" s="1"/>
  <c r="O215" i="19"/>
  <c r="N215" i="19"/>
  <c r="J215" i="19" s="1"/>
  <c r="L215" i="19"/>
  <c r="K215" i="19"/>
  <c r="O214" i="19"/>
  <c r="N214" i="19"/>
  <c r="M214" i="19" s="1"/>
  <c r="O213" i="19"/>
  <c r="N213" i="19"/>
  <c r="L213" i="19" s="1"/>
  <c r="O212" i="19"/>
  <c r="N212" i="19"/>
  <c r="M212" i="19" s="1"/>
  <c r="O211" i="19"/>
  <c r="N211" i="19"/>
  <c r="J211" i="19" s="1"/>
  <c r="O210" i="19"/>
  <c r="N210" i="19"/>
  <c r="O209" i="19"/>
  <c r="N209" i="19"/>
  <c r="M209" i="19" s="1"/>
  <c r="O208" i="19"/>
  <c r="N208" i="19"/>
  <c r="M208" i="19" s="1"/>
  <c r="J208" i="19"/>
  <c r="I208" i="19"/>
  <c r="O207" i="19"/>
  <c r="N207" i="19"/>
  <c r="M207" i="19" s="1"/>
  <c r="O206" i="19"/>
  <c r="N206" i="19"/>
  <c r="J206" i="19" s="1"/>
  <c r="M206" i="19"/>
  <c r="L206" i="19"/>
  <c r="K206" i="19"/>
  <c r="I206" i="19"/>
  <c r="O205" i="19"/>
  <c r="N205" i="19"/>
  <c r="L205" i="19" s="1"/>
  <c r="O204" i="19"/>
  <c r="N204" i="19"/>
  <c r="I204" i="19" s="1"/>
  <c r="M204" i="19"/>
  <c r="O203" i="19"/>
  <c r="N203" i="19"/>
  <c r="O202" i="19"/>
  <c r="N202" i="19"/>
  <c r="K202" i="19"/>
  <c r="O201" i="19"/>
  <c r="N201" i="19"/>
  <c r="I201" i="19" s="1"/>
  <c r="M201" i="19"/>
  <c r="L201" i="19"/>
  <c r="O200" i="19"/>
  <c r="N200" i="19"/>
  <c r="M200" i="19" s="1"/>
  <c r="O199" i="19"/>
  <c r="N199" i="19"/>
  <c r="O198" i="19"/>
  <c r="N198" i="19"/>
  <c r="O197" i="19"/>
  <c r="N197" i="19"/>
  <c r="L197" i="19" s="1"/>
  <c r="O196" i="19"/>
  <c r="N196" i="19"/>
  <c r="M196" i="19" s="1"/>
  <c r="O195" i="19"/>
  <c r="N195" i="19"/>
  <c r="L195" i="19" s="1"/>
  <c r="M195" i="19"/>
  <c r="O194" i="19"/>
  <c r="N194" i="19"/>
  <c r="J194" i="19" s="1"/>
  <c r="O193" i="19"/>
  <c r="N193" i="19"/>
  <c r="M193" i="19"/>
  <c r="O192" i="19"/>
  <c r="N192" i="19"/>
  <c r="J192" i="19" s="1"/>
  <c r="M192" i="19"/>
  <c r="I192" i="19"/>
  <c r="O191" i="19"/>
  <c r="N191" i="19"/>
  <c r="M191" i="19" s="1"/>
  <c r="L191" i="19"/>
  <c r="K191" i="19"/>
  <c r="I191" i="19"/>
  <c r="O190" i="19"/>
  <c r="N190" i="19"/>
  <c r="L190" i="19" s="1"/>
  <c r="M190" i="19"/>
  <c r="J190" i="19"/>
  <c r="I190" i="19"/>
  <c r="O189" i="19"/>
  <c r="N189" i="19"/>
  <c r="O188" i="19"/>
  <c r="N188" i="19"/>
  <c r="M188" i="19" s="1"/>
  <c r="O187" i="19"/>
  <c r="N187" i="19"/>
  <c r="M187" i="19" s="1"/>
  <c r="O186" i="19"/>
  <c r="N186" i="19"/>
  <c r="J186" i="19" s="1"/>
  <c r="O185" i="19"/>
  <c r="N185" i="19"/>
  <c r="I185" i="19" s="1"/>
  <c r="J185" i="19"/>
  <c r="O184" i="19"/>
  <c r="N184" i="19"/>
  <c r="L184" i="19" s="1"/>
  <c r="I184" i="19"/>
  <c r="O183" i="19"/>
  <c r="N183" i="19"/>
  <c r="O182" i="19"/>
  <c r="N182" i="19"/>
  <c r="K182" i="19" s="1"/>
  <c r="M182" i="19"/>
  <c r="L182" i="19"/>
  <c r="J182" i="19"/>
  <c r="O181" i="19"/>
  <c r="N181" i="19"/>
  <c r="I181" i="19" s="1"/>
  <c r="O180" i="19"/>
  <c r="N180" i="19"/>
  <c r="O179" i="19"/>
  <c r="N179" i="19"/>
  <c r="M179" i="19" s="1"/>
  <c r="J179" i="19"/>
  <c r="O178" i="19"/>
  <c r="N178" i="19"/>
  <c r="J178" i="19" s="1"/>
  <c r="M178" i="19"/>
  <c r="L178" i="19"/>
  <c r="O177" i="19"/>
  <c r="N177" i="19"/>
  <c r="O176" i="19"/>
  <c r="N176" i="19"/>
  <c r="J176" i="19" s="1"/>
  <c r="O175" i="19"/>
  <c r="N175" i="19"/>
  <c r="M175" i="19" s="1"/>
  <c r="O174" i="19"/>
  <c r="N174" i="19"/>
  <c r="M174" i="19" s="1"/>
  <c r="O173" i="19"/>
  <c r="N173" i="19"/>
  <c r="I173" i="19" s="1"/>
  <c r="L173" i="19"/>
  <c r="J173" i="19"/>
  <c r="O172" i="19"/>
  <c r="N172" i="19"/>
  <c r="M172" i="19" s="1"/>
  <c r="O171" i="19"/>
  <c r="N171" i="19"/>
  <c r="L171" i="19" s="1"/>
  <c r="M171" i="19"/>
  <c r="O170" i="19"/>
  <c r="N170" i="19"/>
  <c r="J170" i="19" s="1"/>
  <c r="O169" i="19"/>
  <c r="N169" i="19"/>
  <c r="I169" i="19" s="1"/>
  <c r="L169" i="19"/>
  <c r="O168" i="19"/>
  <c r="N168" i="19"/>
  <c r="M168" i="19" s="1"/>
  <c r="O167" i="19"/>
  <c r="N167" i="19"/>
  <c r="M167" i="19" s="1"/>
  <c r="L167" i="19"/>
  <c r="O166" i="19"/>
  <c r="N166" i="19"/>
  <c r="J166" i="19" s="1"/>
  <c r="K166" i="19"/>
  <c r="O165" i="19"/>
  <c r="N165" i="19"/>
  <c r="L165" i="19" s="1"/>
  <c r="O164" i="19"/>
  <c r="N164" i="19"/>
  <c r="I164" i="19" s="1"/>
  <c r="M164" i="19"/>
  <c r="K164" i="19"/>
  <c r="O163" i="19"/>
  <c r="N163" i="19"/>
  <c r="J163" i="19" s="1"/>
  <c r="O162" i="19"/>
  <c r="N162" i="19"/>
  <c r="O161" i="19"/>
  <c r="N161" i="19"/>
  <c r="I161" i="19" s="1"/>
  <c r="M161" i="19"/>
  <c r="O160" i="19"/>
  <c r="N160" i="19"/>
  <c r="M160" i="19" s="1"/>
  <c r="O159" i="19"/>
  <c r="N159" i="19"/>
  <c r="M159" i="19" s="1"/>
  <c r="O158" i="19"/>
  <c r="N158" i="19"/>
  <c r="M158" i="19" s="1"/>
  <c r="J158" i="19"/>
  <c r="I158" i="19"/>
  <c r="O157" i="19"/>
  <c r="N157" i="19"/>
  <c r="O156" i="19"/>
  <c r="N156" i="19"/>
  <c r="M156" i="19" s="1"/>
  <c r="O155" i="19"/>
  <c r="N155" i="19"/>
  <c r="J155" i="19" s="1"/>
  <c r="O154" i="19"/>
  <c r="N154" i="19"/>
  <c r="J154" i="19" s="1"/>
  <c r="M154" i="19"/>
  <c r="L154" i="19"/>
  <c r="O153" i="19"/>
  <c r="N153" i="19"/>
  <c r="O152" i="19"/>
  <c r="N152" i="19"/>
  <c r="M152" i="19" s="1"/>
  <c r="L152" i="19"/>
  <c r="I152" i="19"/>
  <c r="O151" i="19"/>
  <c r="N151" i="19"/>
  <c r="M151" i="19" s="1"/>
  <c r="O150" i="19"/>
  <c r="N150" i="19"/>
  <c r="O149" i="19"/>
  <c r="N149" i="19"/>
  <c r="L149" i="19" s="1"/>
  <c r="O148" i="19"/>
  <c r="N148" i="19"/>
  <c r="K148" i="19" s="1"/>
  <c r="O147" i="19"/>
  <c r="N147" i="19"/>
  <c r="M147" i="19" s="1"/>
  <c r="O146" i="19"/>
  <c r="N146" i="19"/>
  <c r="M146" i="19" s="1"/>
  <c r="O145" i="19"/>
  <c r="N145" i="19"/>
  <c r="I145" i="19" s="1"/>
  <c r="M145" i="19"/>
  <c r="J145" i="19"/>
  <c r="O144" i="19"/>
  <c r="N144" i="19"/>
  <c r="L144" i="19" s="1"/>
  <c r="O143" i="19"/>
  <c r="N143" i="19"/>
  <c r="I143" i="19" s="1"/>
  <c r="O142" i="19"/>
  <c r="N142" i="19"/>
  <c r="M142" i="19" s="1"/>
  <c r="J142" i="19"/>
  <c r="O141" i="19"/>
  <c r="N141" i="19"/>
  <c r="J141" i="19" s="1"/>
  <c r="O140" i="19"/>
  <c r="N140" i="19"/>
  <c r="I140" i="19" s="1"/>
  <c r="O139" i="19"/>
  <c r="N139" i="19"/>
  <c r="M139" i="19" s="1"/>
  <c r="O138" i="19"/>
  <c r="N138" i="19"/>
  <c r="K138" i="19" s="1"/>
  <c r="O137" i="19"/>
  <c r="N137" i="19"/>
  <c r="O136" i="19"/>
  <c r="N136" i="19"/>
  <c r="J136" i="19" s="1"/>
  <c r="K136" i="19"/>
  <c r="O135" i="19"/>
  <c r="N135" i="19"/>
  <c r="O134" i="19"/>
  <c r="N134" i="19"/>
  <c r="M134" i="19" s="1"/>
  <c r="J134" i="19"/>
  <c r="I134" i="19"/>
  <c r="O133" i="19"/>
  <c r="N133" i="19"/>
  <c r="I133" i="19" s="1"/>
  <c r="O132" i="19"/>
  <c r="N132" i="19"/>
  <c r="I132" i="19" s="1"/>
  <c r="O131" i="19"/>
  <c r="N131" i="19"/>
  <c r="M131" i="19"/>
  <c r="L131" i="19"/>
  <c r="O130" i="19"/>
  <c r="N130" i="19"/>
  <c r="M130" i="19"/>
  <c r="O129" i="19"/>
  <c r="N129" i="19"/>
  <c r="I129" i="19" s="1"/>
  <c r="L129" i="19"/>
  <c r="O128" i="19"/>
  <c r="N128" i="19"/>
  <c r="O127" i="19"/>
  <c r="N127" i="19"/>
  <c r="K127" i="19" s="1"/>
  <c r="M127" i="19"/>
  <c r="L127" i="19"/>
  <c r="J127" i="19"/>
  <c r="I127" i="19"/>
  <c r="O126" i="19"/>
  <c r="N126" i="19"/>
  <c r="M126" i="19" s="1"/>
  <c r="J126" i="19"/>
  <c r="I126" i="19"/>
  <c r="O125" i="19"/>
  <c r="N125" i="19"/>
  <c r="O124" i="19"/>
  <c r="N124" i="19"/>
  <c r="L124" i="19" s="1"/>
  <c r="K124" i="19"/>
  <c r="O123" i="19"/>
  <c r="N123" i="19"/>
  <c r="O122" i="19"/>
  <c r="N122" i="19"/>
  <c r="M122" i="19" s="1"/>
  <c r="I122" i="19"/>
  <c r="O121" i="19"/>
  <c r="N121" i="19"/>
  <c r="K121" i="19" s="1"/>
  <c r="M121" i="19"/>
  <c r="L121" i="19"/>
  <c r="J121" i="19"/>
  <c r="I121" i="19"/>
  <c r="O120" i="19"/>
  <c r="N120" i="19"/>
  <c r="M120" i="19" s="1"/>
  <c r="O119" i="19"/>
  <c r="N119" i="19"/>
  <c r="J119" i="19" s="1"/>
  <c r="K119" i="19"/>
  <c r="O118" i="19"/>
  <c r="N118" i="19"/>
  <c r="L118" i="19" s="1"/>
  <c r="M118" i="19"/>
  <c r="O117" i="19"/>
  <c r="N117" i="19"/>
  <c r="K117" i="19" s="1"/>
  <c r="M117" i="19"/>
  <c r="O116" i="19"/>
  <c r="N116" i="19"/>
  <c r="J116" i="19" s="1"/>
  <c r="M116" i="19"/>
  <c r="O115" i="19"/>
  <c r="N115" i="19"/>
  <c r="O114" i="19"/>
  <c r="N114" i="19"/>
  <c r="M114" i="19" s="1"/>
  <c r="I114" i="19"/>
  <c r="O113" i="19"/>
  <c r="N113" i="19"/>
  <c r="K113" i="19" s="1"/>
  <c r="O112" i="19"/>
  <c r="N112" i="19"/>
  <c r="M112" i="19"/>
  <c r="O111" i="19"/>
  <c r="N111" i="19"/>
  <c r="J111" i="19" s="1"/>
  <c r="K111" i="19"/>
  <c r="O110" i="19"/>
  <c r="N110" i="19"/>
  <c r="L110" i="19" s="1"/>
  <c r="M110" i="19"/>
  <c r="O109" i="19"/>
  <c r="N109" i="19"/>
  <c r="M109" i="19" s="1"/>
  <c r="L109" i="19"/>
  <c r="I109" i="19"/>
  <c r="O108" i="19"/>
  <c r="N108" i="19"/>
  <c r="J108" i="19" s="1"/>
  <c r="O107" i="19"/>
  <c r="N107" i="19"/>
  <c r="J107" i="19" s="1"/>
  <c r="O106" i="19"/>
  <c r="N106" i="19"/>
  <c r="M106" i="19" s="1"/>
  <c r="I106" i="19"/>
  <c r="O105" i="19"/>
  <c r="N105" i="19"/>
  <c r="M105" i="19" s="1"/>
  <c r="O104" i="19"/>
  <c r="N104" i="19"/>
  <c r="J104" i="19" s="1"/>
  <c r="M104" i="19"/>
  <c r="L104" i="19"/>
  <c r="K104" i="19"/>
  <c r="I104" i="19"/>
  <c r="O103" i="19"/>
  <c r="N103" i="19"/>
  <c r="K103" i="19" s="1"/>
  <c r="J103" i="19"/>
  <c r="O102" i="19"/>
  <c r="N102" i="19"/>
  <c r="O101" i="19"/>
  <c r="N101" i="19"/>
  <c r="M101" i="19" s="1"/>
  <c r="L101" i="19"/>
  <c r="O100" i="19"/>
  <c r="N100" i="19"/>
  <c r="O99" i="19"/>
  <c r="N99" i="19"/>
  <c r="L99" i="19"/>
  <c r="J99" i="19"/>
  <c r="O98" i="19"/>
  <c r="N98" i="19"/>
  <c r="M98" i="19" s="1"/>
  <c r="O97" i="19"/>
  <c r="N97" i="19"/>
  <c r="M97" i="19"/>
  <c r="O96" i="19"/>
  <c r="N96" i="19"/>
  <c r="J96" i="19" s="1"/>
  <c r="M96" i="19"/>
  <c r="L96" i="19"/>
  <c r="O95" i="19"/>
  <c r="N95" i="19"/>
  <c r="J95" i="19" s="1"/>
  <c r="K95" i="19"/>
  <c r="O94" i="19"/>
  <c r="N94" i="19"/>
  <c r="O93" i="19"/>
  <c r="N93" i="19"/>
  <c r="M93" i="19" s="1"/>
  <c r="O92" i="19"/>
  <c r="N92" i="19"/>
  <c r="J92" i="19" s="1"/>
  <c r="M92" i="19"/>
  <c r="L92" i="19"/>
  <c r="K92" i="19"/>
  <c r="I92" i="19"/>
  <c r="O91" i="19"/>
  <c r="N91" i="19"/>
  <c r="O90" i="19"/>
  <c r="N90" i="19"/>
  <c r="L90" i="19" s="1"/>
  <c r="J90" i="19"/>
  <c r="O89" i="19"/>
  <c r="N89" i="19"/>
  <c r="M89" i="19"/>
  <c r="O88" i="19"/>
  <c r="N88" i="19"/>
  <c r="J88" i="19" s="1"/>
  <c r="M88" i="19"/>
  <c r="L88" i="19"/>
  <c r="K88" i="19"/>
  <c r="I88" i="19"/>
  <c r="O87" i="19"/>
  <c r="N87" i="19"/>
  <c r="J87" i="19" s="1"/>
  <c r="O86" i="19"/>
  <c r="N86" i="19"/>
  <c r="L86" i="19" s="1"/>
  <c r="J86" i="19"/>
  <c r="O85" i="19"/>
  <c r="N85" i="19"/>
  <c r="K85" i="19" s="1"/>
  <c r="L85" i="19"/>
  <c r="O84" i="19"/>
  <c r="N84" i="19"/>
  <c r="J84" i="19" s="1"/>
  <c r="O83" i="19"/>
  <c r="N83" i="19"/>
  <c r="L83" i="19" s="1"/>
  <c r="O82" i="19"/>
  <c r="N82" i="19"/>
  <c r="L82" i="19" s="1"/>
  <c r="O81" i="19"/>
  <c r="N81" i="19"/>
  <c r="K81" i="19" s="1"/>
  <c r="M81" i="19"/>
  <c r="L81" i="19"/>
  <c r="J81" i="19"/>
  <c r="O80" i="19"/>
  <c r="N80" i="19"/>
  <c r="O79" i="19"/>
  <c r="N79" i="19"/>
  <c r="K79" i="19" s="1"/>
  <c r="L79" i="19"/>
  <c r="O78" i="19"/>
  <c r="N78" i="19"/>
  <c r="L78" i="19" s="1"/>
  <c r="J78" i="19"/>
  <c r="O77" i="19"/>
  <c r="N77" i="19"/>
  <c r="O76" i="19"/>
  <c r="N76" i="19"/>
  <c r="J76" i="19" s="1"/>
  <c r="M76" i="19"/>
  <c r="L76" i="19"/>
  <c r="K76" i="19"/>
  <c r="O75" i="19"/>
  <c r="N75" i="19"/>
  <c r="L75" i="19"/>
  <c r="K75" i="19"/>
  <c r="J75" i="19"/>
  <c r="O74" i="19"/>
  <c r="N74" i="19"/>
  <c r="O73" i="19"/>
  <c r="N73" i="19"/>
  <c r="K73" i="19" s="1"/>
  <c r="O72" i="19"/>
  <c r="N72" i="19"/>
  <c r="K72" i="19" s="1"/>
  <c r="M72" i="19"/>
  <c r="L72" i="19"/>
  <c r="O71" i="19"/>
  <c r="N71" i="19"/>
  <c r="L71" i="19" s="1"/>
  <c r="O70" i="19"/>
  <c r="N70" i="19"/>
  <c r="L70" i="19" s="1"/>
  <c r="O69" i="19"/>
  <c r="N69" i="19"/>
  <c r="K69" i="19" s="1"/>
  <c r="I69" i="19"/>
  <c r="O68" i="19"/>
  <c r="N68" i="19"/>
  <c r="O67" i="19"/>
  <c r="N67" i="19"/>
  <c r="L67" i="19" s="1"/>
  <c r="J67" i="19"/>
  <c r="O66" i="19"/>
  <c r="N66" i="19"/>
  <c r="L66" i="19" s="1"/>
  <c r="M66" i="19"/>
  <c r="O65" i="19"/>
  <c r="N65" i="19"/>
  <c r="K65" i="19" s="1"/>
  <c r="O64" i="19"/>
  <c r="N64" i="19"/>
  <c r="O63" i="19"/>
  <c r="N63" i="19"/>
  <c r="L63" i="19" s="1"/>
  <c r="O62" i="19"/>
  <c r="N62" i="19"/>
  <c r="L62" i="19" s="1"/>
  <c r="O61" i="19"/>
  <c r="N61" i="19"/>
  <c r="K61" i="19" s="1"/>
  <c r="O60" i="19"/>
  <c r="N60" i="19"/>
  <c r="M60" i="19" s="1"/>
  <c r="O59" i="19"/>
  <c r="N59" i="19"/>
  <c r="K59" i="19" s="1"/>
  <c r="O58" i="19"/>
  <c r="N58" i="19"/>
  <c r="L58" i="19" s="1"/>
  <c r="O57" i="19"/>
  <c r="N57" i="19"/>
  <c r="K57" i="19" s="1"/>
  <c r="J57" i="19"/>
  <c r="O56" i="19"/>
  <c r="N56" i="19"/>
  <c r="M56" i="19" s="1"/>
  <c r="O55" i="19"/>
  <c r="N55" i="19"/>
  <c r="K55" i="19" s="1"/>
  <c r="L55" i="19"/>
  <c r="O54" i="19"/>
  <c r="N54" i="19"/>
  <c r="L54" i="19" s="1"/>
  <c r="O53" i="19"/>
  <c r="N53" i="19"/>
  <c r="O52" i="19"/>
  <c r="N52" i="19"/>
  <c r="J52" i="19" s="1"/>
  <c r="M52" i="19"/>
  <c r="L52" i="19"/>
  <c r="O51" i="19"/>
  <c r="N51" i="19"/>
  <c r="I51" i="19" s="1"/>
  <c r="O50" i="19"/>
  <c r="N50" i="19"/>
  <c r="M50" i="19" s="1"/>
  <c r="O49" i="19"/>
  <c r="N49" i="19"/>
  <c r="M49" i="19" s="1"/>
  <c r="O48" i="19"/>
  <c r="N48" i="19"/>
  <c r="M48" i="19" s="1"/>
  <c r="L48" i="19"/>
  <c r="I48" i="19"/>
  <c r="O47" i="19"/>
  <c r="N47" i="19"/>
  <c r="M47" i="19" s="1"/>
  <c r="L47" i="19"/>
  <c r="K47" i="19"/>
  <c r="J47" i="19"/>
  <c r="I47" i="19"/>
  <c r="O46" i="19"/>
  <c r="N46" i="19"/>
  <c r="L46" i="19" s="1"/>
  <c r="M46" i="19"/>
  <c r="I46" i="19"/>
  <c r="O45" i="19"/>
  <c r="N45" i="19"/>
  <c r="L45" i="19"/>
  <c r="O44" i="19"/>
  <c r="N44" i="19"/>
  <c r="L44" i="19" s="1"/>
  <c r="M44" i="19"/>
  <c r="K44" i="19"/>
  <c r="O43" i="19"/>
  <c r="N43" i="19"/>
  <c r="M43" i="19" s="1"/>
  <c r="O42" i="19"/>
  <c r="N42" i="19"/>
  <c r="M42" i="19" s="1"/>
  <c r="O41" i="19"/>
  <c r="N41" i="19"/>
  <c r="I41" i="19" s="1"/>
  <c r="M41" i="19"/>
  <c r="L41" i="19"/>
  <c r="K41" i="19"/>
  <c r="J41" i="19"/>
  <c r="O40" i="19"/>
  <c r="N40" i="19"/>
  <c r="M40" i="19" s="1"/>
  <c r="I40" i="19"/>
  <c r="O39" i="19"/>
  <c r="N39" i="19"/>
  <c r="J39" i="19" s="1"/>
  <c r="K39" i="19"/>
  <c r="O38" i="19"/>
  <c r="N38" i="19"/>
  <c r="L38" i="19" s="1"/>
  <c r="O37" i="19"/>
  <c r="N37" i="19"/>
  <c r="M37" i="19" s="1"/>
  <c r="O36" i="19"/>
  <c r="N36" i="19"/>
  <c r="L36" i="19" s="1"/>
  <c r="O35" i="19"/>
  <c r="N35" i="19"/>
  <c r="M35" i="19" s="1"/>
  <c r="O34" i="19"/>
  <c r="N34" i="19"/>
  <c r="M34" i="19" s="1"/>
  <c r="O33" i="19"/>
  <c r="N33" i="19"/>
  <c r="M33" i="19" s="1"/>
  <c r="O32" i="19"/>
  <c r="N32" i="19"/>
  <c r="J32" i="19" s="1"/>
  <c r="M32" i="19"/>
  <c r="L32" i="19"/>
  <c r="K32" i="19"/>
  <c r="I32" i="19"/>
  <c r="O31" i="19"/>
  <c r="N31" i="19"/>
  <c r="J31" i="19" s="1"/>
  <c r="O30" i="19"/>
  <c r="N30" i="19"/>
  <c r="M30" i="19" s="1"/>
  <c r="O29" i="19"/>
  <c r="N29" i="19"/>
  <c r="M29" i="19" s="1"/>
  <c r="O28" i="19"/>
  <c r="N28" i="19"/>
  <c r="L28" i="19" s="1"/>
  <c r="M28" i="19"/>
  <c r="O27" i="19"/>
  <c r="N27" i="19"/>
  <c r="M27" i="19" s="1"/>
  <c r="O26" i="19"/>
  <c r="N26" i="19"/>
  <c r="M26" i="19" s="1"/>
  <c r="O25" i="19"/>
  <c r="N25" i="19"/>
  <c r="I25" i="19" s="1"/>
  <c r="J25" i="19"/>
  <c r="O24" i="19"/>
  <c r="N24" i="19"/>
  <c r="O23" i="19"/>
  <c r="N23" i="19"/>
  <c r="J23" i="19" s="1"/>
  <c r="K23" i="19"/>
  <c r="O22" i="19"/>
  <c r="N22" i="19"/>
  <c r="L22" i="19" s="1"/>
  <c r="I22" i="19"/>
  <c r="O21" i="19"/>
  <c r="N21" i="19"/>
  <c r="O20" i="19"/>
  <c r="N20" i="19"/>
  <c r="L20" i="19" s="1"/>
  <c r="M20" i="19"/>
  <c r="O19" i="19"/>
  <c r="N19" i="19"/>
  <c r="O18" i="19"/>
  <c r="N18" i="19"/>
  <c r="M18" i="19" s="1"/>
  <c r="O17" i="19"/>
  <c r="N17" i="19"/>
  <c r="I17" i="19" s="1"/>
  <c r="M17" i="19"/>
  <c r="O16" i="19"/>
  <c r="N16" i="19"/>
  <c r="I16" i="19" s="1"/>
  <c r="M16" i="19"/>
  <c r="L16" i="19"/>
  <c r="K16" i="19"/>
  <c r="J16" i="19"/>
  <c r="O15" i="19"/>
  <c r="N15" i="19"/>
  <c r="J15" i="19" s="1"/>
  <c r="O14" i="19"/>
  <c r="N14" i="19"/>
  <c r="L14" i="19" s="1"/>
  <c r="M14" i="19"/>
  <c r="K14" i="19"/>
  <c r="J14" i="19"/>
  <c r="O13" i="19"/>
  <c r="N13" i="19"/>
  <c r="M13" i="19" s="1"/>
  <c r="L13" i="19"/>
  <c r="I13" i="19"/>
  <c r="O12" i="19"/>
  <c r="N12" i="19"/>
  <c r="L12" i="19" s="1"/>
  <c r="O11" i="19"/>
  <c r="N11" i="19"/>
  <c r="M11" i="19" s="1"/>
  <c r="M261" i="88"/>
  <c r="L261" i="88"/>
  <c r="M260" i="88"/>
  <c r="L260" i="88"/>
  <c r="M259" i="88"/>
  <c r="L259" i="88"/>
  <c r="M258" i="88"/>
  <c r="L258" i="88"/>
  <c r="M257" i="88"/>
  <c r="L257" i="88"/>
  <c r="M256" i="88"/>
  <c r="L256" i="88"/>
  <c r="M255" i="88"/>
  <c r="L255" i="88"/>
  <c r="M254" i="88"/>
  <c r="L254" i="88"/>
  <c r="M253" i="88"/>
  <c r="L253" i="88"/>
  <c r="M252" i="88"/>
  <c r="L252" i="88"/>
  <c r="M251" i="88"/>
  <c r="L251" i="88"/>
  <c r="M250" i="88"/>
  <c r="L250" i="88"/>
  <c r="M249" i="88"/>
  <c r="L249" i="88"/>
  <c r="M248" i="88"/>
  <c r="L248" i="88"/>
  <c r="M247" i="88"/>
  <c r="L247" i="88"/>
  <c r="M246" i="88"/>
  <c r="L246" i="88"/>
  <c r="M245" i="88"/>
  <c r="L245" i="88"/>
  <c r="M244" i="88"/>
  <c r="L244" i="88"/>
  <c r="M243" i="88"/>
  <c r="L243" i="88"/>
  <c r="M242" i="88"/>
  <c r="L242" i="88"/>
  <c r="M241" i="88"/>
  <c r="L241" i="88"/>
  <c r="M240" i="88"/>
  <c r="L240" i="88"/>
  <c r="M239" i="88"/>
  <c r="L239" i="88"/>
  <c r="M238" i="88"/>
  <c r="L238" i="88"/>
  <c r="M237" i="88"/>
  <c r="L237" i="88"/>
  <c r="M236" i="88"/>
  <c r="L236" i="88"/>
  <c r="M235" i="88"/>
  <c r="L235" i="88"/>
  <c r="M234" i="88"/>
  <c r="L234" i="88"/>
  <c r="M233" i="88"/>
  <c r="L233" i="88"/>
  <c r="M232" i="88"/>
  <c r="L232" i="88"/>
  <c r="M231" i="88"/>
  <c r="L231" i="88"/>
  <c r="M230" i="88"/>
  <c r="L230" i="88"/>
  <c r="M229" i="88"/>
  <c r="L229" i="88"/>
  <c r="M228" i="88"/>
  <c r="L228" i="88"/>
  <c r="M227" i="88"/>
  <c r="L227" i="88"/>
  <c r="M226" i="88"/>
  <c r="L226" i="88"/>
  <c r="M225" i="88"/>
  <c r="L225" i="88"/>
  <c r="M224" i="88"/>
  <c r="L224" i="88"/>
  <c r="M223" i="88"/>
  <c r="L223" i="88"/>
  <c r="M222" i="88"/>
  <c r="L222" i="88"/>
  <c r="M221" i="88"/>
  <c r="L221" i="88"/>
  <c r="M220" i="88"/>
  <c r="L220" i="88"/>
  <c r="M219" i="88"/>
  <c r="L219" i="88"/>
  <c r="M218" i="88"/>
  <c r="L218" i="88"/>
  <c r="M217" i="88"/>
  <c r="L217" i="88"/>
  <c r="M216" i="88"/>
  <c r="L216" i="88"/>
  <c r="M215" i="88"/>
  <c r="L215" i="88"/>
  <c r="M214" i="88"/>
  <c r="L214" i="88"/>
  <c r="M213" i="88"/>
  <c r="L213" i="88"/>
  <c r="M212" i="88"/>
  <c r="L212" i="88"/>
  <c r="M211" i="88"/>
  <c r="L211" i="88"/>
  <c r="M210" i="88"/>
  <c r="L210" i="88"/>
  <c r="M209" i="88"/>
  <c r="L209" i="88"/>
  <c r="M208" i="88"/>
  <c r="L208" i="88"/>
  <c r="M207" i="88"/>
  <c r="L207" i="88"/>
  <c r="M206" i="88"/>
  <c r="L206" i="88"/>
  <c r="M205" i="88"/>
  <c r="L205" i="88"/>
  <c r="M204" i="88"/>
  <c r="L204" i="88"/>
  <c r="M203" i="88"/>
  <c r="L203" i="88"/>
  <c r="M202" i="88"/>
  <c r="L202" i="88"/>
  <c r="M201" i="88"/>
  <c r="L201" i="88"/>
  <c r="M200" i="88"/>
  <c r="L200" i="88"/>
  <c r="M199" i="88"/>
  <c r="L199" i="88"/>
  <c r="M198" i="88"/>
  <c r="L198" i="88"/>
  <c r="M197" i="88"/>
  <c r="L197" i="88"/>
  <c r="M196" i="88"/>
  <c r="L196" i="88"/>
  <c r="M195" i="88"/>
  <c r="L195" i="88"/>
  <c r="M194" i="88"/>
  <c r="L194" i="88"/>
  <c r="M193" i="88"/>
  <c r="L193" i="88"/>
  <c r="M192" i="88"/>
  <c r="L192" i="88"/>
  <c r="M191" i="88"/>
  <c r="L191" i="88"/>
  <c r="M190" i="88"/>
  <c r="L190" i="88"/>
  <c r="M189" i="88"/>
  <c r="L189" i="88"/>
  <c r="M188" i="88"/>
  <c r="L188" i="88"/>
  <c r="M187" i="88"/>
  <c r="L187" i="88"/>
  <c r="M186" i="88"/>
  <c r="L186" i="88"/>
  <c r="M185" i="88"/>
  <c r="L185" i="88"/>
  <c r="M184" i="88"/>
  <c r="L184" i="88"/>
  <c r="M183" i="88"/>
  <c r="L183" i="88"/>
  <c r="M182" i="88"/>
  <c r="L182" i="88"/>
  <c r="M181" i="88"/>
  <c r="L181" i="88"/>
  <c r="M180" i="88"/>
  <c r="L180" i="88"/>
  <c r="M179" i="88"/>
  <c r="L179" i="88"/>
  <c r="M178" i="88"/>
  <c r="L178" i="88"/>
  <c r="M177" i="88"/>
  <c r="L177" i="88"/>
  <c r="M176" i="88"/>
  <c r="L176" i="88"/>
  <c r="M175" i="88"/>
  <c r="L175" i="88"/>
  <c r="M174" i="88"/>
  <c r="L174" i="88"/>
  <c r="M173" i="88"/>
  <c r="L173" i="88"/>
  <c r="M172" i="88"/>
  <c r="L172" i="88"/>
  <c r="M171" i="88"/>
  <c r="L171" i="88"/>
  <c r="M170" i="88"/>
  <c r="L170" i="88"/>
  <c r="M169" i="88"/>
  <c r="L169" i="88"/>
  <c r="M168" i="88"/>
  <c r="L168" i="88"/>
  <c r="M167" i="88"/>
  <c r="L167" i="88"/>
  <c r="M166" i="88"/>
  <c r="L166" i="88"/>
  <c r="M165" i="88"/>
  <c r="L165" i="88"/>
  <c r="M164" i="88"/>
  <c r="L164" i="88"/>
  <c r="M163" i="88"/>
  <c r="L163" i="88"/>
  <c r="M162" i="88"/>
  <c r="L162" i="88"/>
  <c r="M161" i="88"/>
  <c r="L161" i="88"/>
  <c r="M160" i="88"/>
  <c r="L160" i="88"/>
  <c r="M159" i="88"/>
  <c r="L159" i="88"/>
  <c r="M158" i="88"/>
  <c r="L158" i="88"/>
  <c r="M157" i="88"/>
  <c r="L157" i="88"/>
  <c r="M156" i="88"/>
  <c r="L156" i="88"/>
  <c r="M155" i="88"/>
  <c r="L155" i="88"/>
  <c r="M154" i="88"/>
  <c r="L154" i="88"/>
  <c r="M153" i="88"/>
  <c r="L153" i="88"/>
  <c r="I153" i="88" s="1"/>
  <c r="M152" i="88"/>
  <c r="L152" i="88"/>
  <c r="M151" i="88"/>
  <c r="L151" i="88"/>
  <c r="I151" i="88" s="1"/>
  <c r="K151" i="88"/>
  <c r="M150" i="88"/>
  <c r="L150" i="88"/>
  <c r="M149" i="88"/>
  <c r="L149" i="88"/>
  <c r="I149" i="88" s="1"/>
  <c r="M148" i="88"/>
  <c r="L148" i="88"/>
  <c r="M147" i="88"/>
  <c r="L147" i="88"/>
  <c r="I147" i="88" s="1"/>
  <c r="M146" i="88"/>
  <c r="L146" i="88"/>
  <c r="M145" i="88"/>
  <c r="L145" i="88"/>
  <c r="I145" i="88" s="1"/>
  <c r="M144" i="88"/>
  <c r="L144" i="88"/>
  <c r="M143" i="88"/>
  <c r="L143" i="88"/>
  <c r="I143" i="88" s="1"/>
  <c r="M142" i="88"/>
  <c r="L142" i="88"/>
  <c r="M141" i="88"/>
  <c r="L141" i="88"/>
  <c r="I141" i="88" s="1"/>
  <c r="M140" i="88"/>
  <c r="L140" i="88"/>
  <c r="M139" i="88"/>
  <c r="L139" i="88"/>
  <c r="I139" i="88" s="1"/>
  <c r="K139" i="88"/>
  <c r="M138" i="88"/>
  <c r="L138" i="88"/>
  <c r="M137" i="88"/>
  <c r="L137" i="88"/>
  <c r="I137" i="88" s="1"/>
  <c r="M136" i="88"/>
  <c r="L136" i="88"/>
  <c r="M135" i="88"/>
  <c r="L135" i="88"/>
  <c r="I135" i="88" s="1"/>
  <c r="M134" i="88"/>
  <c r="L134" i="88"/>
  <c r="M133" i="88"/>
  <c r="L133" i="88"/>
  <c r="I133" i="88" s="1"/>
  <c r="M132" i="88"/>
  <c r="L132" i="88"/>
  <c r="M131" i="88"/>
  <c r="L131" i="88"/>
  <c r="I131" i="88" s="1"/>
  <c r="K131" i="88"/>
  <c r="M130" i="88"/>
  <c r="L130" i="88"/>
  <c r="M129" i="88"/>
  <c r="L129" i="88"/>
  <c r="I129" i="88" s="1"/>
  <c r="M128" i="88"/>
  <c r="L128" i="88"/>
  <c r="M127" i="88"/>
  <c r="L127" i="88"/>
  <c r="I127" i="88" s="1"/>
  <c r="M126" i="88"/>
  <c r="L126" i="88"/>
  <c r="M125" i="88"/>
  <c r="L125" i="88"/>
  <c r="I125" i="88" s="1"/>
  <c r="M124" i="88"/>
  <c r="L124" i="88"/>
  <c r="M123" i="88"/>
  <c r="L123" i="88"/>
  <c r="M122" i="88"/>
  <c r="L122" i="88"/>
  <c r="M121" i="88"/>
  <c r="L121" i="88"/>
  <c r="I121" i="88" s="1"/>
  <c r="M120" i="88"/>
  <c r="L120" i="88"/>
  <c r="M119" i="88"/>
  <c r="L119" i="88"/>
  <c r="I119" i="88" s="1"/>
  <c r="M118" i="88"/>
  <c r="L118" i="88"/>
  <c r="M117" i="88"/>
  <c r="L117" i="88"/>
  <c r="I117" i="88" s="1"/>
  <c r="M116" i="88"/>
  <c r="L116" i="88"/>
  <c r="M115" i="88"/>
  <c r="L115" i="88"/>
  <c r="I115" i="88" s="1"/>
  <c r="M114" i="88"/>
  <c r="L114" i="88"/>
  <c r="M113" i="88"/>
  <c r="L113" i="88"/>
  <c r="I113" i="88" s="1"/>
  <c r="M112" i="88"/>
  <c r="L112" i="88"/>
  <c r="M111" i="88"/>
  <c r="L111" i="88"/>
  <c r="I111" i="88" s="1"/>
  <c r="M110" i="88"/>
  <c r="L110" i="88"/>
  <c r="M109" i="88"/>
  <c r="L109" i="88"/>
  <c r="I109" i="88" s="1"/>
  <c r="M108" i="88"/>
  <c r="L108" i="88"/>
  <c r="M107" i="88"/>
  <c r="L107" i="88"/>
  <c r="I107" i="88" s="1"/>
  <c r="K107" i="88"/>
  <c r="M106" i="88"/>
  <c r="L106" i="88"/>
  <c r="M105" i="88"/>
  <c r="L105" i="88"/>
  <c r="I105" i="88" s="1"/>
  <c r="M104" i="88"/>
  <c r="L104" i="88"/>
  <c r="M103" i="88"/>
  <c r="L103" i="88"/>
  <c r="I103" i="88" s="1"/>
  <c r="K103" i="88"/>
  <c r="M102" i="88"/>
  <c r="L102" i="88"/>
  <c r="M101" i="88"/>
  <c r="L101" i="88"/>
  <c r="I101" i="88" s="1"/>
  <c r="M100" i="88"/>
  <c r="L100" i="88"/>
  <c r="M99" i="88"/>
  <c r="L99" i="88"/>
  <c r="I99" i="88" s="1"/>
  <c r="K99" i="88"/>
  <c r="M98" i="88"/>
  <c r="L98" i="88"/>
  <c r="M97" i="88"/>
  <c r="L97" i="88"/>
  <c r="I97" i="88" s="1"/>
  <c r="M96" i="88"/>
  <c r="L96" i="88"/>
  <c r="M95" i="88"/>
  <c r="L95" i="88"/>
  <c r="I95" i="88" s="1"/>
  <c r="M94" i="88"/>
  <c r="L94" i="88"/>
  <c r="M93" i="88"/>
  <c r="L93" i="88"/>
  <c r="I93" i="88" s="1"/>
  <c r="M92" i="88"/>
  <c r="L92" i="88"/>
  <c r="M91" i="88"/>
  <c r="L91" i="88"/>
  <c r="M90" i="88"/>
  <c r="L90" i="88"/>
  <c r="I90" i="88" s="1"/>
  <c r="M89" i="88"/>
  <c r="L89" i="88"/>
  <c r="I89" i="88" s="1"/>
  <c r="K89" i="88"/>
  <c r="M88" i="88"/>
  <c r="L88" i="88"/>
  <c r="I88" i="88" s="1"/>
  <c r="M87" i="88"/>
  <c r="L87" i="88"/>
  <c r="I87" i="88" s="1"/>
  <c r="K87" i="88"/>
  <c r="M86" i="88"/>
  <c r="L86" i="88"/>
  <c r="I86" i="88" s="1"/>
  <c r="M85" i="88"/>
  <c r="L85" i="88"/>
  <c r="I85" i="88" s="1"/>
  <c r="M84" i="88"/>
  <c r="L84" i="88"/>
  <c r="I84" i="88" s="1"/>
  <c r="M83" i="88"/>
  <c r="L83" i="88"/>
  <c r="M82" i="88"/>
  <c r="L82" i="88"/>
  <c r="I82" i="88" s="1"/>
  <c r="M81" i="88"/>
  <c r="L81" i="88"/>
  <c r="I81" i="88" s="1"/>
  <c r="M80" i="88"/>
  <c r="L80" i="88"/>
  <c r="I80" i="88" s="1"/>
  <c r="K80" i="88"/>
  <c r="M79" i="88"/>
  <c r="L79" i="88"/>
  <c r="I79" i="88" s="1"/>
  <c r="K79" i="88"/>
  <c r="M78" i="88"/>
  <c r="L78" i="88"/>
  <c r="I78" i="88" s="1"/>
  <c r="M77" i="88"/>
  <c r="L77" i="88"/>
  <c r="I77" i="88" s="1"/>
  <c r="M76" i="88"/>
  <c r="L76" i="88"/>
  <c r="I76" i="88" s="1"/>
  <c r="K76" i="88"/>
  <c r="M75" i="88"/>
  <c r="L75" i="88"/>
  <c r="M74" i="88"/>
  <c r="L74" i="88"/>
  <c r="I74" i="88" s="1"/>
  <c r="M73" i="88"/>
  <c r="L73" i="88"/>
  <c r="I73" i="88" s="1"/>
  <c r="K73" i="88"/>
  <c r="M72" i="88"/>
  <c r="L72" i="88"/>
  <c r="I72" i="88" s="1"/>
  <c r="K72" i="88"/>
  <c r="M71" i="88"/>
  <c r="L71" i="88"/>
  <c r="I71" i="88" s="1"/>
  <c r="K71" i="88"/>
  <c r="M70" i="88"/>
  <c r="L70" i="88"/>
  <c r="I70" i="88" s="1"/>
  <c r="K70" i="88"/>
  <c r="M69" i="88"/>
  <c r="L69" i="88"/>
  <c r="I69" i="88" s="1"/>
  <c r="M68" i="88"/>
  <c r="L68" i="88"/>
  <c r="I68" i="88" s="1"/>
  <c r="K68" i="88"/>
  <c r="M67" i="88"/>
  <c r="L67" i="88"/>
  <c r="M66" i="88"/>
  <c r="L66" i="88"/>
  <c r="I66" i="88" s="1"/>
  <c r="M65" i="88"/>
  <c r="L65" i="88"/>
  <c r="I65" i="88" s="1"/>
  <c r="M64" i="88"/>
  <c r="L64" i="88"/>
  <c r="I64" i="88" s="1"/>
  <c r="K64" i="88"/>
  <c r="M63" i="88"/>
  <c r="L63" i="88"/>
  <c r="I63" i="88" s="1"/>
  <c r="M62" i="88"/>
  <c r="L62" i="88"/>
  <c r="I62" i="88" s="1"/>
  <c r="K62" i="88"/>
  <c r="M61" i="88"/>
  <c r="L61" i="88"/>
  <c r="I61" i="88" s="1"/>
  <c r="M60" i="88"/>
  <c r="L60" i="88"/>
  <c r="I60" i="88" s="1"/>
  <c r="K60" i="88"/>
  <c r="M59" i="88"/>
  <c r="L59" i="88"/>
  <c r="M58" i="88"/>
  <c r="L58" i="88"/>
  <c r="I58" i="88" s="1"/>
  <c r="M57" i="88"/>
  <c r="L57" i="88"/>
  <c r="I57" i="88" s="1"/>
  <c r="M56" i="88"/>
  <c r="L56" i="88"/>
  <c r="I56" i="88" s="1"/>
  <c r="M55" i="88"/>
  <c r="L55" i="88"/>
  <c r="I55" i="88" s="1"/>
  <c r="K55" i="88"/>
  <c r="M54" i="88"/>
  <c r="L54" i="88"/>
  <c r="M53" i="88"/>
  <c r="L53" i="88"/>
  <c r="I53" i="88" s="1"/>
  <c r="M52" i="88"/>
  <c r="L52" i="88"/>
  <c r="I52" i="88" s="1"/>
  <c r="M51" i="88"/>
  <c r="L51" i="88"/>
  <c r="M50" i="88"/>
  <c r="L50" i="88"/>
  <c r="I50" i="88" s="1"/>
  <c r="M49" i="88"/>
  <c r="L49" i="88"/>
  <c r="I49" i="88" s="1"/>
  <c r="K49" i="88"/>
  <c r="M48" i="88"/>
  <c r="L48" i="88"/>
  <c r="I48" i="88" s="1"/>
  <c r="M47" i="88"/>
  <c r="L47" i="88"/>
  <c r="I47" i="88" s="1"/>
  <c r="M46" i="88"/>
  <c r="L46" i="88"/>
  <c r="I46" i="88" s="1"/>
  <c r="M45" i="88"/>
  <c r="L45" i="88"/>
  <c r="I45" i="88" s="1"/>
  <c r="M44" i="88"/>
  <c r="L44" i="88"/>
  <c r="I44" i="88" s="1"/>
  <c r="M43" i="88"/>
  <c r="L43" i="88"/>
  <c r="M42" i="88"/>
  <c r="L42" i="88"/>
  <c r="I42" i="88" s="1"/>
  <c r="M41" i="88"/>
  <c r="L41" i="88"/>
  <c r="I41" i="88" s="1"/>
  <c r="K41" i="88"/>
  <c r="M40" i="88"/>
  <c r="L40" i="88"/>
  <c r="I40" i="88" s="1"/>
  <c r="K40" i="88"/>
  <c r="M39" i="88"/>
  <c r="L39" i="88"/>
  <c r="I39" i="88" s="1"/>
  <c r="K39" i="88"/>
  <c r="M38" i="88"/>
  <c r="L38" i="88"/>
  <c r="I38" i="88" s="1"/>
  <c r="M37" i="88"/>
  <c r="L37" i="88"/>
  <c r="I37" i="88" s="1"/>
  <c r="M36" i="88"/>
  <c r="L36" i="88"/>
  <c r="I36" i="88" s="1"/>
  <c r="M35" i="88"/>
  <c r="L35" i="88"/>
  <c r="M34" i="88"/>
  <c r="L34" i="88"/>
  <c r="I34" i="88" s="1"/>
  <c r="M33" i="88"/>
  <c r="L33" i="88"/>
  <c r="I33" i="88" s="1"/>
  <c r="K33" i="88"/>
  <c r="M32" i="88"/>
  <c r="L32" i="88"/>
  <c r="I32" i="88" s="1"/>
  <c r="K32" i="88"/>
  <c r="M31" i="88"/>
  <c r="L31" i="88"/>
  <c r="I31" i="88" s="1"/>
  <c r="K31" i="88"/>
  <c r="M30" i="88"/>
  <c r="L30" i="88"/>
  <c r="I30" i="88" s="1"/>
  <c r="M29" i="88"/>
  <c r="L29" i="88"/>
  <c r="I29" i="88" s="1"/>
  <c r="M28" i="88"/>
  <c r="L28" i="88"/>
  <c r="I28" i="88" s="1"/>
  <c r="K28" i="88"/>
  <c r="M27" i="88"/>
  <c r="L27" i="88"/>
  <c r="M26" i="88"/>
  <c r="L26" i="88"/>
  <c r="I26" i="88" s="1"/>
  <c r="M25" i="88"/>
  <c r="L25" i="88"/>
  <c r="I25" i="88" s="1"/>
  <c r="M24" i="88"/>
  <c r="L24" i="88"/>
  <c r="I24" i="88" s="1"/>
  <c r="K24" i="88"/>
  <c r="M23" i="88"/>
  <c r="L23" i="88"/>
  <c r="I23" i="88" s="1"/>
  <c r="K23" i="88"/>
  <c r="M22" i="88"/>
  <c r="L22" i="88"/>
  <c r="I22" i="88" s="1"/>
  <c r="M21" i="88"/>
  <c r="L21" i="88"/>
  <c r="I21" i="88" s="1"/>
  <c r="M20" i="88"/>
  <c r="L20" i="88"/>
  <c r="I20" i="88" s="1"/>
  <c r="M19" i="88"/>
  <c r="L19" i="88"/>
  <c r="M18" i="88"/>
  <c r="L18" i="88"/>
  <c r="I18" i="88" s="1"/>
  <c r="M17" i="88"/>
  <c r="L17" i="88"/>
  <c r="I17" i="88" s="1"/>
  <c r="M16" i="88"/>
  <c r="L16" i="88"/>
  <c r="I16" i="88" s="1"/>
  <c r="M15" i="88"/>
  <c r="L15" i="88"/>
  <c r="I15" i="88" s="1"/>
  <c r="M14" i="88"/>
  <c r="L14" i="88"/>
  <c r="K14" i="88" s="1"/>
  <c r="M13" i="88"/>
  <c r="L13" i="88"/>
  <c r="I13" i="88" s="1"/>
  <c r="G13" i="90"/>
  <c r="H13" i="90"/>
  <c r="I13" i="90"/>
  <c r="G14" i="90"/>
  <c r="H14" i="90"/>
  <c r="I14" i="90"/>
  <c r="G15" i="90"/>
  <c r="E15" i="90" s="1"/>
  <c r="H15" i="90"/>
  <c r="I15" i="90"/>
  <c r="G16" i="90"/>
  <c r="E16" i="90" s="1"/>
  <c r="H16" i="90"/>
  <c r="I16" i="90"/>
  <c r="G17" i="90"/>
  <c r="E17" i="90" s="1"/>
  <c r="H17" i="90"/>
  <c r="I17" i="90"/>
  <c r="G18" i="90"/>
  <c r="E18" i="90" s="1"/>
  <c r="H18" i="90"/>
  <c r="I18" i="90"/>
  <c r="G19" i="90"/>
  <c r="E19" i="90" s="1"/>
  <c r="H19" i="90"/>
  <c r="I19" i="90"/>
  <c r="G20" i="90"/>
  <c r="E20" i="90" s="1"/>
  <c r="H20" i="90"/>
  <c r="I20" i="90"/>
  <c r="G21" i="90"/>
  <c r="E21" i="90" s="1"/>
  <c r="H21" i="90"/>
  <c r="I21" i="90"/>
  <c r="G22" i="90"/>
  <c r="E22" i="90" s="1"/>
  <c r="H22" i="90"/>
  <c r="I22" i="90"/>
  <c r="G23" i="90"/>
  <c r="E23" i="90" s="1"/>
  <c r="H23" i="90"/>
  <c r="I23" i="90"/>
  <c r="G24" i="90"/>
  <c r="E24" i="90" s="1"/>
  <c r="H24" i="90"/>
  <c r="I24" i="90"/>
  <c r="G25" i="90"/>
  <c r="E25" i="90" s="1"/>
  <c r="H25" i="90"/>
  <c r="I25" i="90"/>
  <c r="G26" i="90"/>
  <c r="E26" i="90" s="1"/>
  <c r="H26" i="90"/>
  <c r="I26" i="90"/>
  <c r="G27" i="90"/>
  <c r="E27" i="90" s="1"/>
  <c r="H27" i="90"/>
  <c r="I27" i="90"/>
  <c r="G28" i="90"/>
  <c r="E28" i="90" s="1"/>
  <c r="H28" i="90"/>
  <c r="I28" i="90"/>
  <c r="G29" i="90"/>
  <c r="E29" i="90" s="1"/>
  <c r="H29" i="90"/>
  <c r="I29" i="90"/>
  <c r="G30" i="90"/>
  <c r="E30" i="90" s="1"/>
  <c r="H30" i="90"/>
  <c r="I30" i="90"/>
  <c r="G31" i="90"/>
  <c r="E31" i="90" s="1"/>
  <c r="H31" i="90"/>
  <c r="I31" i="90"/>
  <c r="G32" i="90"/>
  <c r="E32" i="90" s="1"/>
  <c r="H32" i="90"/>
  <c r="I32" i="90"/>
  <c r="G33" i="90"/>
  <c r="E33" i="90" s="1"/>
  <c r="H33" i="90"/>
  <c r="I33" i="90"/>
  <c r="G34" i="90"/>
  <c r="E34" i="90" s="1"/>
  <c r="H34" i="90"/>
  <c r="I34" i="90"/>
  <c r="G35" i="90"/>
  <c r="E35" i="90" s="1"/>
  <c r="H35" i="90"/>
  <c r="I35" i="90"/>
  <c r="G36" i="90"/>
  <c r="E36" i="90" s="1"/>
  <c r="H36" i="90"/>
  <c r="I36" i="90"/>
  <c r="G37" i="90"/>
  <c r="E37" i="90" s="1"/>
  <c r="H37" i="90"/>
  <c r="I37" i="90"/>
  <c r="G38" i="90"/>
  <c r="E38" i="90" s="1"/>
  <c r="H38" i="90"/>
  <c r="I38" i="90"/>
  <c r="G39" i="90"/>
  <c r="E39" i="90" s="1"/>
  <c r="H39" i="90"/>
  <c r="I39" i="90"/>
  <c r="G40" i="90"/>
  <c r="E40" i="90" s="1"/>
  <c r="H40" i="90"/>
  <c r="I40" i="90"/>
  <c r="G41" i="90"/>
  <c r="E41" i="90" s="1"/>
  <c r="H41" i="90"/>
  <c r="I41" i="90"/>
  <c r="G42" i="90"/>
  <c r="E42" i="90" s="1"/>
  <c r="H42" i="90"/>
  <c r="I42" i="90"/>
  <c r="G43" i="90"/>
  <c r="E43" i="90" s="1"/>
  <c r="H43" i="90"/>
  <c r="I43" i="90"/>
  <c r="G44" i="90"/>
  <c r="E44" i="90" s="1"/>
  <c r="H44" i="90"/>
  <c r="I44" i="90"/>
  <c r="G45" i="90"/>
  <c r="E45" i="90" s="1"/>
  <c r="H45" i="90"/>
  <c r="I45" i="90"/>
  <c r="G46" i="90"/>
  <c r="E46" i="90" s="1"/>
  <c r="H46" i="90"/>
  <c r="I46" i="90"/>
  <c r="G47" i="90"/>
  <c r="E47" i="90" s="1"/>
  <c r="H47" i="90"/>
  <c r="I47" i="90"/>
  <c r="G48" i="90"/>
  <c r="E48" i="90" s="1"/>
  <c r="H48" i="90"/>
  <c r="I48" i="90"/>
  <c r="G49" i="90"/>
  <c r="E49" i="90" s="1"/>
  <c r="H49" i="90"/>
  <c r="I49" i="90"/>
  <c r="G50" i="90"/>
  <c r="H50" i="90"/>
  <c r="I50" i="90"/>
  <c r="G51" i="90"/>
  <c r="H51" i="90"/>
  <c r="I51" i="90"/>
  <c r="G52" i="90"/>
  <c r="H52" i="90"/>
  <c r="I52" i="90"/>
  <c r="G53" i="90"/>
  <c r="H53" i="90"/>
  <c r="I53" i="90"/>
  <c r="G54" i="90"/>
  <c r="H54" i="90"/>
  <c r="I54" i="90"/>
  <c r="G55" i="90"/>
  <c r="H55" i="90"/>
  <c r="I55" i="90"/>
  <c r="G56" i="90"/>
  <c r="H56" i="90"/>
  <c r="I56" i="90"/>
  <c r="G57" i="90"/>
  <c r="H57" i="90"/>
  <c r="I57" i="90"/>
  <c r="G58" i="90"/>
  <c r="H58" i="90"/>
  <c r="I58" i="90"/>
  <c r="G59" i="90"/>
  <c r="H59" i="90"/>
  <c r="I59" i="90"/>
  <c r="G60" i="90"/>
  <c r="H60" i="90"/>
  <c r="I60" i="90"/>
  <c r="G61" i="90"/>
  <c r="H61" i="90"/>
  <c r="I61" i="90"/>
  <c r="G62" i="90"/>
  <c r="H62" i="90"/>
  <c r="I62" i="90"/>
  <c r="G63" i="90"/>
  <c r="H63" i="90"/>
  <c r="I63" i="90"/>
  <c r="G64" i="90"/>
  <c r="H64" i="90"/>
  <c r="I64" i="90"/>
  <c r="G65" i="90"/>
  <c r="H65" i="90"/>
  <c r="I65" i="90"/>
  <c r="G66" i="90"/>
  <c r="H66" i="90"/>
  <c r="I66" i="90"/>
  <c r="G67" i="90"/>
  <c r="H67" i="90"/>
  <c r="I67" i="90"/>
  <c r="G68" i="90"/>
  <c r="H68" i="90"/>
  <c r="I68" i="90"/>
  <c r="G69" i="90"/>
  <c r="H69" i="90"/>
  <c r="I69" i="90"/>
  <c r="G70" i="90"/>
  <c r="H70" i="90"/>
  <c r="I70" i="90"/>
  <c r="G71" i="90"/>
  <c r="H71" i="90"/>
  <c r="I71" i="90"/>
  <c r="G72" i="90"/>
  <c r="H72" i="90"/>
  <c r="I72" i="90"/>
  <c r="G73" i="90"/>
  <c r="H73" i="90"/>
  <c r="I73" i="90"/>
  <c r="G74" i="90"/>
  <c r="H74" i="90"/>
  <c r="I74" i="90"/>
  <c r="G75" i="90"/>
  <c r="H75" i="90"/>
  <c r="I75" i="90"/>
  <c r="G76" i="90"/>
  <c r="H76" i="90"/>
  <c r="I76" i="90"/>
  <c r="G77" i="90"/>
  <c r="H77" i="90"/>
  <c r="I77" i="90"/>
  <c r="G78" i="90"/>
  <c r="H78" i="90"/>
  <c r="I78" i="90"/>
  <c r="G79" i="90"/>
  <c r="H79" i="90"/>
  <c r="I79" i="90"/>
  <c r="G80" i="90"/>
  <c r="H80" i="90"/>
  <c r="I80" i="90"/>
  <c r="G81" i="90"/>
  <c r="H81" i="90"/>
  <c r="I81" i="90"/>
  <c r="G82" i="90"/>
  <c r="H82" i="90"/>
  <c r="I82" i="90"/>
  <c r="G83" i="90"/>
  <c r="H83" i="90"/>
  <c r="I83" i="90"/>
  <c r="G84" i="90"/>
  <c r="H84" i="90"/>
  <c r="I84" i="90"/>
  <c r="G85" i="90"/>
  <c r="H85" i="90"/>
  <c r="I85" i="90"/>
  <c r="G86" i="90"/>
  <c r="H86" i="90"/>
  <c r="I86" i="90"/>
  <c r="G87" i="90"/>
  <c r="H87" i="90"/>
  <c r="I87" i="90"/>
  <c r="G88" i="90"/>
  <c r="H88" i="90"/>
  <c r="I88" i="90"/>
  <c r="G89" i="90"/>
  <c r="H89" i="90"/>
  <c r="I89" i="90"/>
  <c r="G90" i="90"/>
  <c r="H90" i="90"/>
  <c r="I90" i="90"/>
  <c r="G91" i="90"/>
  <c r="H91" i="90"/>
  <c r="I91" i="90"/>
  <c r="G92" i="90"/>
  <c r="H92" i="90"/>
  <c r="I92" i="90"/>
  <c r="G93" i="90"/>
  <c r="H93" i="90"/>
  <c r="I93" i="90"/>
  <c r="G94" i="90"/>
  <c r="H94" i="90"/>
  <c r="I94" i="90"/>
  <c r="G95" i="90"/>
  <c r="H95" i="90"/>
  <c r="I95" i="90"/>
  <c r="G96" i="90"/>
  <c r="H96" i="90"/>
  <c r="I96" i="90"/>
  <c r="G97" i="90"/>
  <c r="H97" i="90"/>
  <c r="I97" i="90"/>
  <c r="G98" i="90"/>
  <c r="H98" i="90"/>
  <c r="I98" i="90"/>
  <c r="G99" i="90"/>
  <c r="H99" i="90"/>
  <c r="I99" i="90"/>
  <c r="G100" i="90"/>
  <c r="H100" i="90"/>
  <c r="I100" i="90"/>
  <c r="G101" i="90"/>
  <c r="H101" i="90"/>
  <c r="I101" i="90"/>
  <c r="G102" i="90"/>
  <c r="H102" i="90"/>
  <c r="I102" i="90"/>
  <c r="G103" i="90"/>
  <c r="H103" i="90"/>
  <c r="I103" i="90"/>
  <c r="G104" i="90"/>
  <c r="H104" i="90"/>
  <c r="I104" i="90"/>
  <c r="G105" i="90"/>
  <c r="H105" i="90"/>
  <c r="I105" i="90"/>
  <c r="G106" i="90"/>
  <c r="H106" i="90"/>
  <c r="I106" i="90"/>
  <c r="G107" i="90"/>
  <c r="H107" i="90"/>
  <c r="I107" i="90"/>
  <c r="G108" i="90"/>
  <c r="H108" i="90"/>
  <c r="I108" i="90"/>
  <c r="G109" i="90"/>
  <c r="H109" i="90"/>
  <c r="I109" i="90"/>
  <c r="G110" i="90"/>
  <c r="H110" i="90"/>
  <c r="I110" i="90"/>
  <c r="G111" i="90"/>
  <c r="H111" i="90"/>
  <c r="I111" i="90"/>
  <c r="G112" i="90"/>
  <c r="H112" i="90"/>
  <c r="I112" i="90"/>
  <c r="G113" i="90"/>
  <c r="H113" i="90"/>
  <c r="I113" i="90"/>
  <c r="G114" i="90"/>
  <c r="H114" i="90"/>
  <c r="I114" i="90"/>
  <c r="G115" i="90"/>
  <c r="H115" i="90"/>
  <c r="I115" i="90"/>
  <c r="G116" i="90"/>
  <c r="H116" i="90"/>
  <c r="I116" i="90"/>
  <c r="G117" i="90"/>
  <c r="H117" i="90"/>
  <c r="I117" i="90"/>
  <c r="G118" i="90"/>
  <c r="H118" i="90"/>
  <c r="I118" i="90"/>
  <c r="G119" i="90"/>
  <c r="H119" i="90"/>
  <c r="I119" i="90"/>
  <c r="G120" i="90"/>
  <c r="H120" i="90"/>
  <c r="I120" i="90"/>
  <c r="G121" i="90"/>
  <c r="H121" i="90"/>
  <c r="I121" i="90"/>
  <c r="G122" i="90"/>
  <c r="H122" i="90"/>
  <c r="I122" i="90"/>
  <c r="G123" i="90"/>
  <c r="H123" i="90"/>
  <c r="I123" i="90"/>
  <c r="G124" i="90"/>
  <c r="H124" i="90"/>
  <c r="I124" i="90"/>
  <c r="G125" i="90"/>
  <c r="H125" i="90"/>
  <c r="I125" i="90"/>
  <c r="G126" i="90"/>
  <c r="H126" i="90"/>
  <c r="I126" i="90"/>
  <c r="G127" i="90"/>
  <c r="H127" i="90"/>
  <c r="I127" i="90"/>
  <c r="G128" i="90"/>
  <c r="H128" i="90"/>
  <c r="I128" i="90"/>
  <c r="G129" i="90"/>
  <c r="H129" i="90"/>
  <c r="I129" i="90"/>
  <c r="G130" i="90"/>
  <c r="H130" i="90"/>
  <c r="I130" i="90"/>
  <c r="G131" i="90"/>
  <c r="H131" i="90"/>
  <c r="I131" i="90"/>
  <c r="G132" i="90"/>
  <c r="H132" i="90"/>
  <c r="I132" i="90"/>
  <c r="G133" i="90"/>
  <c r="H133" i="90"/>
  <c r="I133" i="90"/>
  <c r="G134" i="90"/>
  <c r="H134" i="90"/>
  <c r="I134" i="90"/>
  <c r="G135" i="90"/>
  <c r="H135" i="90"/>
  <c r="I135" i="90"/>
  <c r="G136" i="90"/>
  <c r="H136" i="90"/>
  <c r="I136" i="90"/>
  <c r="G137" i="90"/>
  <c r="H137" i="90"/>
  <c r="I137" i="90"/>
  <c r="G138" i="90"/>
  <c r="H138" i="90"/>
  <c r="I138" i="90"/>
  <c r="G139" i="90"/>
  <c r="H139" i="90"/>
  <c r="I139" i="90"/>
  <c r="G140" i="90"/>
  <c r="H140" i="90"/>
  <c r="I140" i="90"/>
  <c r="G141" i="90"/>
  <c r="H141" i="90"/>
  <c r="I141" i="90"/>
  <c r="G142" i="90"/>
  <c r="H142" i="90"/>
  <c r="I142" i="90"/>
  <c r="G143" i="90"/>
  <c r="H143" i="90"/>
  <c r="I143" i="90"/>
  <c r="G144" i="90"/>
  <c r="H144" i="90"/>
  <c r="I144" i="90"/>
  <c r="G145" i="90"/>
  <c r="H145" i="90"/>
  <c r="I145" i="90"/>
  <c r="G146" i="90"/>
  <c r="H146" i="90"/>
  <c r="I146" i="90"/>
  <c r="G147" i="90"/>
  <c r="H147" i="90"/>
  <c r="I147" i="90"/>
  <c r="G148" i="90"/>
  <c r="H148" i="90"/>
  <c r="I148" i="90"/>
  <c r="G149" i="90"/>
  <c r="H149" i="90"/>
  <c r="I149" i="90"/>
  <c r="G150" i="90"/>
  <c r="H150" i="90"/>
  <c r="I150" i="90"/>
  <c r="G151" i="90"/>
  <c r="H151" i="90"/>
  <c r="I151" i="90"/>
  <c r="G152" i="90"/>
  <c r="H152" i="90"/>
  <c r="I152" i="90"/>
  <c r="G153" i="90"/>
  <c r="H153" i="90"/>
  <c r="I153" i="90"/>
  <c r="G154" i="90"/>
  <c r="H154" i="90"/>
  <c r="I154" i="90"/>
  <c r="G155" i="90"/>
  <c r="H155" i="90"/>
  <c r="I155" i="90"/>
  <c r="G156" i="90"/>
  <c r="H156" i="90"/>
  <c r="I156" i="90"/>
  <c r="G157" i="90"/>
  <c r="H157" i="90"/>
  <c r="I157" i="90"/>
  <c r="G158" i="90"/>
  <c r="H158" i="90"/>
  <c r="I158" i="90"/>
  <c r="G159" i="90"/>
  <c r="H159" i="90"/>
  <c r="I159" i="90"/>
  <c r="G160" i="90"/>
  <c r="H160" i="90"/>
  <c r="I160" i="90"/>
  <c r="G161" i="90"/>
  <c r="H161" i="90"/>
  <c r="I161" i="90"/>
  <c r="G162" i="90"/>
  <c r="H162" i="90"/>
  <c r="I162" i="90"/>
  <c r="G163" i="90"/>
  <c r="H163" i="90"/>
  <c r="I163" i="90"/>
  <c r="G164" i="90"/>
  <c r="H164" i="90"/>
  <c r="I164" i="90"/>
  <c r="G165" i="90"/>
  <c r="H165" i="90"/>
  <c r="I165" i="90"/>
  <c r="G166" i="90"/>
  <c r="H166" i="90"/>
  <c r="I166" i="90"/>
  <c r="G167" i="90"/>
  <c r="H167" i="90"/>
  <c r="I167" i="90"/>
  <c r="G168" i="90"/>
  <c r="H168" i="90"/>
  <c r="I168" i="90"/>
  <c r="G169" i="90"/>
  <c r="H169" i="90"/>
  <c r="I169" i="90"/>
  <c r="G170" i="90"/>
  <c r="H170" i="90"/>
  <c r="I170" i="90"/>
  <c r="G171" i="90"/>
  <c r="H171" i="90"/>
  <c r="I171" i="90"/>
  <c r="G172" i="90"/>
  <c r="H172" i="90"/>
  <c r="I172" i="90"/>
  <c r="G173" i="90"/>
  <c r="H173" i="90"/>
  <c r="I173" i="90"/>
  <c r="G174" i="90"/>
  <c r="H174" i="90"/>
  <c r="I174" i="90"/>
  <c r="G175" i="90"/>
  <c r="H175" i="90"/>
  <c r="I175" i="90"/>
  <c r="G176" i="90"/>
  <c r="H176" i="90"/>
  <c r="I176" i="90"/>
  <c r="G177" i="90"/>
  <c r="H177" i="90"/>
  <c r="I177" i="90"/>
  <c r="G178" i="90"/>
  <c r="H178" i="90"/>
  <c r="I178" i="90"/>
  <c r="G179" i="90"/>
  <c r="H179" i="90"/>
  <c r="I179" i="90"/>
  <c r="G180" i="90"/>
  <c r="H180" i="90"/>
  <c r="I180" i="90"/>
  <c r="G181" i="90"/>
  <c r="H181" i="90"/>
  <c r="I181" i="90"/>
  <c r="G182" i="90"/>
  <c r="H182" i="90"/>
  <c r="I182" i="90"/>
  <c r="G183" i="90"/>
  <c r="H183" i="90"/>
  <c r="I183" i="90"/>
  <c r="G184" i="90"/>
  <c r="H184" i="90"/>
  <c r="I184" i="90"/>
  <c r="G185" i="90"/>
  <c r="H185" i="90"/>
  <c r="I185" i="90"/>
  <c r="G186" i="90"/>
  <c r="H186" i="90"/>
  <c r="I186" i="90"/>
  <c r="G187" i="90"/>
  <c r="H187" i="90"/>
  <c r="I187" i="90"/>
  <c r="G188" i="90"/>
  <c r="H188" i="90"/>
  <c r="I188" i="90"/>
  <c r="G189" i="90"/>
  <c r="H189" i="90"/>
  <c r="I189" i="90"/>
  <c r="G190" i="90"/>
  <c r="H190" i="90"/>
  <c r="I190" i="90"/>
  <c r="G191" i="90"/>
  <c r="H191" i="90"/>
  <c r="I191" i="90"/>
  <c r="G192" i="90"/>
  <c r="H192" i="90"/>
  <c r="I192" i="90"/>
  <c r="G193" i="90"/>
  <c r="H193" i="90"/>
  <c r="I193" i="90"/>
  <c r="G194" i="90"/>
  <c r="H194" i="90"/>
  <c r="I194" i="90"/>
  <c r="G195" i="90"/>
  <c r="H195" i="90"/>
  <c r="I195" i="90"/>
  <c r="G196" i="90"/>
  <c r="H196" i="90"/>
  <c r="I196" i="90"/>
  <c r="G197" i="90"/>
  <c r="H197" i="90"/>
  <c r="I197" i="90"/>
  <c r="G198" i="90"/>
  <c r="H198" i="90"/>
  <c r="I198" i="90"/>
  <c r="G199" i="90"/>
  <c r="H199" i="90"/>
  <c r="I199" i="90"/>
  <c r="G200" i="90"/>
  <c r="H200" i="90"/>
  <c r="I200" i="90"/>
  <c r="G201" i="90"/>
  <c r="H201" i="90"/>
  <c r="I201" i="90"/>
  <c r="G202" i="90"/>
  <c r="H202" i="90"/>
  <c r="I202" i="90"/>
  <c r="G203" i="90"/>
  <c r="H203" i="90"/>
  <c r="I203" i="90"/>
  <c r="G204" i="90"/>
  <c r="H204" i="90"/>
  <c r="I204" i="90"/>
  <c r="G205" i="90"/>
  <c r="E205" i="90" s="1"/>
  <c r="H205" i="90"/>
  <c r="I205" i="90"/>
  <c r="G206" i="90"/>
  <c r="H206" i="90"/>
  <c r="I206" i="90"/>
  <c r="G207" i="90"/>
  <c r="H207" i="90"/>
  <c r="I207" i="90"/>
  <c r="G208" i="90"/>
  <c r="H208" i="90"/>
  <c r="I208" i="90"/>
  <c r="G209" i="90"/>
  <c r="H209" i="90"/>
  <c r="I209" i="90"/>
  <c r="G210" i="90"/>
  <c r="H210" i="90"/>
  <c r="I210" i="90"/>
  <c r="G211" i="90"/>
  <c r="H211" i="90"/>
  <c r="I211" i="90"/>
  <c r="G212" i="90"/>
  <c r="H212" i="90"/>
  <c r="I212" i="90"/>
  <c r="G213" i="90"/>
  <c r="H213" i="90"/>
  <c r="I213" i="90"/>
  <c r="G214" i="90"/>
  <c r="H214" i="90"/>
  <c r="I214" i="90"/>
  <c r="G215" i="90"/>
  <c r="H215" i="90"/>
  <c r="I215" i="90"/>
  <c r="G216" i="90"/>
  <c r="H216" i="90"/>
  <c r="I216" i="90"/>
  <c r="G217" i="90"/>
  <c r="H217" i="90"/>
  <c r="I217" i="90"/>
  <c r="G218" i="90"/>
  <c r="H218" i="90"/>
  <c r="I218" i="90"/>
  <c r="G219" i="90"/>
  <c r="H219" i="90"/>
  <c r="I219" i="90"/>
  <c r="G220" i="90"/>
  <c r="H220" i="90"/>
  <c r="I220" i="90"/>
  <c r="G221" i="90"/>
  <c r="H221" i="90"/>
  <c r="I221" i="90"/>
  <c r="G222" i="90"/>
  <c r="H222" i="90"/>
  <c r="I222" i="90"/>
  <c r="G223" i="90"/>
  <c r="H223" i="90"/>
  <c r="I223" i="90"/>
  <c r="G224" i="90"/>
  <c r="H224" i="90"/>
  <c r="I224" i="90"/>
  <c r="G225" i="90"/>
  <c r="H225" i="90"/>
  <c r="I225" i="90"/>
  <c r="G226" i="90"/>
  <c r="H226" i="90"/>
  <c r="I226" i="90"/>
  <c r="G227" i="90"/>
  <c r="H227" i="90"/>
  <c r="I227" i="90"/>
  <c r="G228" i="90"/>
  <c r="H228" i="90"/>
  <c r="I228" i="90"/>
  <c r="G229" i="90"/>
  <c r="H229" i="90"/>
  <c r="I229" i="90"/>
  <c r="G230" i="90"/>
  <c r="H230" i="90"/>
  <c r="I230" i="90"/>
  <c r="G231" i="90"/>
  <c r="H231" i="90"/>
  <c r="I231" i="90"/>
  <c r="G232" i="90"/>
  <c r="H232" i="90"/>
  <c r="I232" i="90"/>
  <c r="G233" i="90"/>
  <c r="H233" i="90"/>
  <c r="I233" i="90"/>
  <c r="G234" i="90"/>
  <c r="H234" i="90"/>
  <c r="I234" i="90"/>
  <c r="G235" i="90"/>
  <c r="H235" i="90"/>
  <c r="I235" i="90"/>
  <c r="G236" i="90"/>
  <c r="H236" i="90"/>
  <c r="I236" i="90"/>
  <c r="G237" i="90"/>
  <c r="H237" i="90"/>
  <c r="I237" i="90"/>
  <c r="G238" i="90"/>
  <c r="H238" i="90"/>
  <c r="I238" i="90"/>
  <c r="G239" i="90"/>
  <c r="H239" i="90"/>
  <c r="I239" i="90"/>
  <c r="G240" i="90"/>
  <c r="H240" i="90"/>
  <c r="I240" i="90"/>
  <c r="G241" i="90"/>
  <c r="H241" i="90"/>
  <c r="I241" i="90"/>
  <c r="G242" i="90"/>
  <c r="H242" i="90"/>
  <c r="I242" i="90"/>
  <c r="G243" i="90"/>
  <c r="H243" i="90"/>
  <c r="I243" i="90"/>
  <c r="G244" i="90"/>
  <c r="H244" i="90"/>
  <c r="I244" i="90"/>
  <c r="G245" i="90"/>
  <c r="H245" i="90"/>
  <c r="I245" i="90"/>
  <c r="G246" i="90"/>
  <c r="H246" i="90"/>
  <c r="I246" i="90"/>
  <c r="G247" i="90"/>
  <c r="H247" i="90"/>
  <c r="I247" i="90"/>
  <c r="G248" i="90"/>
  <c r="H248" i="90"/>
  <c r="I248" i="90"/>
  <c r="G249" i="90"/>
  <c r="H249" i="90"/>
  <c r="I249" i="90"/>
  <c r="G250" i="90"/>
  <c r="H250" i="90"/>
  <c r="I250" i="90"/>
  <c r="G251" i="90"/>
  <c r="H251" i="90"/>
  <c r="I251" i="90"/>
  <c r="G252" i="90"/>
  <c r="H252" i="90"/>
  <c r="I252" i="90"/>
  <c r="G253" i="90"/>
  <c r="H253" i="90"/>
  <c r="I253" i="90"/>
  <c r="G254" i="90"/>
  <c r="H254" i="90"/>
  <c r="I254" i="90"/>
  <c r="G255" i="90"/>
  <c r="H255" i="90"/>
  <c r="I255" i="90"/>
  <c r="G256" i="90"/>
  <c r="H256" i="90"/>
  <c r="I256" i="90"/>
  <c r="G257" i="90"/>
  <c r="H257" i="90"/>
  <c r="I257" i="90"/>
  <c r="G258" i="90"/>
  <c r="H258" i="90"/>
  <c r="I258" i="90"/>
  <c r="G259" i="90"/>
  <c r="H259" i="90"/>
  <c r="I259" i="90"/>
  <c r="G260" i="90"/>
  <c r="H260" i="90"/>
  <c r="I260" i="90"/>
  <c r="G261" i="90"/>
  <c r="H261" i="90"/>
  <c r="I261" i="90"/>
  <c r="G111" i="93"/>
  <c r="H111" i="93"/>
  <c r="I111" i="93"/>
  <c r="G112" i="93"/>
  <c r="H112" i="93"/>
  <c r="I112" i="93"/>
  <c r="G113" i="93"/>
  <c r="H113" i="93"/>
  <c r="I113" i="93"/>
  <c r="G114" i="93"/>
  <c r="H114" i="93"/>
  <c r="I114" i="93"/>
  <c r="G115" i="93"/>
  <c r="H115" i="93"/>
  <c r="I115" i="93"/>
  <c r="G116" i="93"/>
  <c r="H116" i="93"/>
  <c r="I116" i="93"/>
  <c r="G117" i="93"/>
  <c r="H117" i="93"/>
  <c r="I117" i="93"/>
  <c r="G118" i="93"/>
  <c r="H118" i="93"/>
  <c r="I118" i="93"/>
  <c r="G119" i="93"/>
  <c r="H119" i="93"/>
  <c r="I119" i="93"/>
  <c r="G120" i="93"/>
  <c r="H120" i="93"/>
  <c r="I120" i="93"/>
  <c r="G121" i="93"/>
  <c r="H121" i="93"/>
  <c r="I121" i="93"/>
  <c r="G122" i="93"/>
  <c r="H122" i="93"/>
  <c r="I122" i="93"/>
  <c r="G123" i="93"/>
  <c r="H123" i="93"/>
  <c r="I123" i="93"/>
  <c r="G124" i="93"/>
  <c r="H124" i="93"/>
  <c r="I124" i="93"/>
  <c r="G125" i="93"/>
  <c r="H125" i="93"/>
  <c r="I125" i="93"/>
  <c r="G126" i="93"/>
  <c r="H126" i="93"/>
  <c r="I126" i="93"/>
  <c r="G127" i="93"/>
  <c r="H127" i="93"/>
  <c r="I127" i="93"/>
  <c r="G128" i="93"/>
  <c r="H128" i="93"/>
  <c r="I128" i="93"/>
  <c r="G129" i="93"/>
  <c r="H129" i="93"/>
  <c r="I129" i="93"/>
  <c r="G130" i="93"/>
  <c r="H130" i="93"/>
  <c r="I130" i="93"/>
  <c r="G131" i="93"/>
  <c r="H131" i="93"/>
  <c r="I131" i="93"/>
  <c r="G132" i="93"/>
  <c r="H132" i="93"/>
  <c r="I132" i="93"/>
  <c r="G133" i="93"/>
  <c r="H133" i="93"/>
  <c r="I133" i="93"/>
  <c r="G134" i="93"/>
  <c r="H134" i="93"/>
  <c r="I134" i="93"/>
  <c r="G135" i="93"/>
  <c r="H135" i="93"/>
  <c r="I135" i="93"/>
  <c r="G136" i="93"/>
  <c r="H136" i="93"/>
  <c r="I136" i="93"/>
  <c r="G137" i="93"/>
  <c r="H137" i="93"/>
  <c r="I137" i="93"/>
  <c r="G138" i="93"/>
  <c r="H138" i="93"/>
  <c r="I138" i="93"/>
  <c r="G139" i="93"/>
  <c r="H139" i="93"/>
  <c r="I139" i="93"/>
  <c r="G140" i="93"/>
  <c r="H140" i="93"/>
  <c r="I140" i="93"/>
  <c r="G141" i="93"/>
  <c r="H141" i="93"/>
  <c r="I141" i="93"/>
  <c r="G142" i="93"/>
  <c r="H142" i="93"/>
  <c r="I142" i="93"/>
  <c r="G143" i="93"/>
  <c r="H143" i="93"/>
  <c r="I143" i="93"/>
  <c r="G144" i="93"/>
  <c r="H144" i="93"/>
  <c r="I144" i="93"/>
  <c r="G145" i="93"/>
  <c r="H145" i="93"/>
  <c r="I145" i="93"/>
  <c r="G146" i="93"/>
  <c r="H146" i="93"/>
  <c r="I146" i="93"/>
  <c r="G147" i="93"/>
  <c r="H147" i="93"/>
  <c r="I147" i="93"/>
  <c r="G148" i="93"/>
  <c r="H148" i="93"/>
  <c r="I148" i="93"/>
  <c r="G149" i="93"/>
  <c r="H149" i="93"/>
  <c r="I149" i="93"/>
  <c r="G150" i="93"/>
  <c r="H150" i="93"/>
  <c r="I150" i="93"/>
  <c r="G151" i="93"/>
  <c r="H151" i="93"/>
  <c r="I151" i="93"/>
  <c r="G152" i="93"/>
  <c r="H152" i="93"/>
  <c r="I152" i="93"/>
  <c r="G153" i="93"/>
  <c r="H153" i="93"/>
  <c r="I153" i="93"/>
  <c r="G154" i="93"/>
  <c r="H154" i="93"/>
  <c r="I154" i="93"/>
  <c r="G155" i="93"/>
  <c r="H155" i="93"/>
  <c r="I155" i="93"/>
  <c r="G156" i="93"/>
  <c r="H156" i="93"/>
  <c r="I156" i="93"/>
  <c r="G157" i="93"/>
  <c r="H157" i="93"/>
  <c r="I157" i="93"/>
  <c r="G158" i="93"/>
  <c r="H158" i="93"/>
  <c r="I158" i="93"/>
  <c r="G159" i="93"/>
  <c r="H159" i="93"/>
  <c r="I159" i="93"/>
  <c r="G160" i="93"/>
  <c r="H160" i="93"/>
  <c r="I160" i="93"/>
  <c r="G161" i="93"/>
  <c r="H161" i="93"/>
  <c r="I161" i="93"/>
  <c r="G162" i="93"/>
  <c r="H162" i="93"/>
  <c r="I162" i="93"/>
  <c r="G163" i="93"/>
  <c r="H163" i="93"/>
  <c r="I163" i="93"/>
  <c r="G164" i="93"/>
  <c r="H164" i="93"/>
  <c r="I164" i="93"/>
  <c r="G165" i="93"/>
  <c r="H165" i="93"/>
  <c r="I165" i="93"/>
  <c r="G166" i="93"/>
  <c r="H166" i="93"/>
  <c r="I166" i="93"/>
  <c r="G167" i="93"/>
  <c r="H167" i="93"/>
  <c r="I167" i="93"/>
  <c r="G168" i="93"/>
  <c r="H168" i="93"/>
  <c r="I168" i="93"/>
  <c r="G169" i="93"/>
  <c r="H169" i="93"/>
  <c r="I169" i="93"/>
  <c r="G170" i="93"/>
  <c r="H170" i="93"/>
  <c r="I170" i="93"/>
  <c r="G171" i="93"/>
  <c r="H171" i="93"/>
  <c r="I171" i="93"/>
  <c r="G172" i="93"/>
  <c r="H172" i="93"/>
  <c r="I172" i="93"/>
  <c r="G173" i="93"/>
  <c r="H173" i="93"/>
  <c r="I173" i="93"/>
  <c r="G174" i="93"/>
  <c r="H174" i="93"/>
  <c r="I174" i="93"/>
  <c r="G175" i="93"/>
  <c r="H175" i="93"/>
  <c r="I175" i="93"/>
  <c r="G176" i="93"/>
  <c r="H176" i="93"/>
  <c r="I176" i="93"/>
  <c r="G177" i="93"/>
  <c r="H177" i="93"/>
  <c r="I177" i="93"/>
  <c r="G178" i="93"/>
  <c r="H178" i="93"/>
  <c r="I178" i="93"/>
  <c r="G179" i="93"/>
  <c r="H179" i="93"/>
  <c r="I179" i="93"/>
  <c r="G180" i="93"/>
  <c r="H180" i="93"/>
  <c r="I180" i="93"/>
  <c r="G181" i="93"/>
  <c r="H181" i="93"/>
  <c r="I181" i="93"/>
  <c r="G182" i="93"/>
  <c r="H182" i="93"/>
  <c r="I182" i="93"/>
  <c r="G183" i="93"/>
  <c r="H183" i="93"/>
  <c r="I183" i="93"/>
  <c r="G184" i="93"/>
  <c r="H184" i="93"/>
  <c r="I184" i="93"/>
  <c r="G185" i="93"/>
  <c r="H185" i="93"/>
  <c r="I185" i="93"/>
  <c r="G186" i="93"/>
  <c r="H186" i="93"/>
  <c r="I186" i="93"/>
  <c r="G187" i="93"/>
  <c r="H187" i="93"/>
  <c r="I187" i="93"/>
  <c r="G188" i="93"/>
  <c r="H188" i="93"/>
  <c r="I188" i="93"/>
  <c r="G189" i="93"/>
  <c r="H189" i="93"/>
  <c r="I189" i="93"/>
  <c r="G190" i="93"/>
  <c r="H190" i="93"/>
  <c r="I190" i="93"/>
  <c r="G191" i="93"/>
  <c r="H191" i="93"/>
  <c r="I191" i="93"/>
  <c r="G192" i="93"/>
  <c r="H192" i="93"/>
  <c r="I192" i="93"/>
  <c r="G193" i="93"/>
  <c r="H193" i="93"/>
  <c r="I193" i="93"/>
  <c r="G194" i="93"/>
  <c r="H194" i="93"/>
  <c r="I194" i="93"/>
  <c r="G195" i="93"/>
  <c r="H195" i="93"/>
  <c r="I195" i="93"/>
  <c r="G196" i="93"/>
  <c r="H196" i="93"/>
  <c r="I196" i="93"/>
  <c r="G197" i="93"/>
  <c r="H197" i="93"/>
  <c r="I197" i="93"/>
  <c r="G198" i="93"/>
  <c r="H198" i="93"/>
  <c r="I198" i="93"/>
  <c r="G199" i="93"/>
  <c r="H199" i="93"/>
  <c r="I199" i="93"/>
  <c r="G200" i="93"/>
  <c r="H200" i="93"/>
  <c r="I200" i="93"/>
  <c r="G201" i="93"/>
  <c r="H201" i="93"/>
  <c r="I201" i="93"/>
  <c r="G202" i="93"/>
  <c r="H202" i="93"/>
  <c r="I202" i="93"/>
  <c r="G203" i="93"/>
  <c r="H203" i="93"/>
  <c r="I203" i="93"/>
  <c r="G204" i="93"/>
  <c r="H204" i="93"/>
  <c r="I204" i="93"/>
  <c r="G205" i="93"/>
  <c r="H205" i="93"/>
  <c r="I205" i="93"/>
  <c r="G206" i="93"/>
  <c r="H206" i="93"/>
  <c r="I206" i="93"/>
  <c r="G207" i="93"/>
  <c r="H207" i="93"/>
  <c r="I207" i="93"/>
  <c r="G208" i="93"/>
  <c r="H208" i="93"/>
  <c r="I208" i="93"/>
  <c r="G209" i="93"/>
  <c r="H209" i="93"/>
  <c r="I209" i="93"/>
  <c r="G210" i="93"/>
  <c r="H210" i="93"/>
  <c r="I210" i="93"/>
  <c r="G211" i="93"/>
  <c r="H211" i="93"/>
  <c r="I211" i="93"/>
  <c r="G212" i="93"/>
  <c r="H212" i="93"/>
  <c r="I212" i="93"/>
  <c r="G213" i="93"/>
  <c r="H213" i="93"/>
  <c r="I213" i="93"/>
  <c r="G214" i="93"/>
  <c r="H214" i="93"/>
  <c r="I214" i="93"/>
  <c r="G215" i="93"/>
  <c r="H215" i="93"/>
  <c r="I215" i="93"/>
  <c r="G216" i="93"/>
  <c r="H216" i="93"/>
  <c r="I216" i="93"/>
  <c r="G217" i="93"/>
  <c r="H217" i="93"/>
  <c r="I217" i="93"/>
  <c r="G218" i="93"/>
  <c r="H218" i="93"/>
  <c r="I218" i="93"/>
  <c r="G219" i="93"/>
  <c r="H219" i="93"/>
  <c r="I219" i="93"/>
  <c r="G220" i="93"/>
  <c r="H220" i="93"/>
  <c r="I220" i="93"/>
  <c r="G221" i="93"/>
  <c r="H221" i="93"/>
  <c r="I221" i="93"/>
  <c r="G222" i="93"/>
  <c r="H222" i="93"/>
  <c r="I222" i="93"/>
  <c r="G223" i="93"/>
  <c r="H223" i="93"/>
  <c r="I223" i="93"/>
  <c r="G224" i="93"/>
  <c r="H224" i="93"/>
  <c r="I224" i="93"/>
  <c r="G225" i="93"/>
  <c r="H225" i="93"/>
  <c r="I225" i="93"/>
  <c r="G226" i="93"/>
  <c r="H226" i="93"/>
  <c r="I226" i="93"/>
  <c r="G227" i="93"/>
  <c r="H227" i="93"/>
  <c r="I227" i="93"/>
  <c r="G228" i="93"/>
  <c r="H228" i="93"/>
  <c r="I228" i="93"/>
  <c r="G229" i="93"/>
  <c r="H229" i="93"/>
  <c r="I229" i="93"/>
  <c r="G230" i="93"/>
  <c r="H230" i="93"/>
  <c r="I230" i="93"/>
  <c r="G231" i="93"/>
  <c r="H231" i="93"/>
  <c r="I231" i="93"/>
  <c r="G232" i="93"/>
  <c r="H232" i="93"/>
  <c r="I232" i="93"/>
  <c r="G233" i="93"/>
  <c r="H233" i="93"/>
  <c r="I233" i="93"/>
  <c r="G234" i="93"/>
  <c r="H234" i="93"/>
  <c r="I234" i="93"/>
  <c r="G235" i="93"/>
  <c r="H235" i="93"/>
  <c r="I235" i="93"/>
  <c r="G236" i="93"/>
  <c r="H236" i="93"/>
  <c r="I236" i="93"/>
  <c r="G237" i="93"/>
  <c r="H237" i="93"/>
  <c r="I237" i="93"/>
  <c r="G238" i="93"/>
  <c r="H238" i="93"/>
  <c r="I238" i="93"/>
  <c r="G239" i="93"/>
  <c r="H239" i="93"/>
  <c r="I239" i="93"/>
  <c r="G240" i="93"/>
  <c r="H240" i="93"/>
  <c r="I240" i="93"/>
  <c r="G241" i="93"/>
  <c r="H241" i="93"/>
  <c r="I241" i="93"/>
  <c r="G242" i="93"/>
  <c r="H242" i="93"/>
  <c r="I242" i="93"/>
  <c r="G243" i="93"/>
  <c r="H243" i="93"/>
  <c r="I243" i="93"/>
  <c r="G244" i="93"/>
  <c r="H244" i="93"/>
  <c r="I244" i="93"/>
  <c r="G245" i="93"/>
  <c r="H245" i="93"/>
  <c r="I245" i="93"/>
  <c r="G246" i="93"/>
  <c r="H246" i="93"/>
  <c r="I246" i="93"/>
  <c r="G247" i="93"/>
  <c r="H247" i="93"/>
  <c r="I247" i="93"/>
  <c r="G248" i="93"/>
  <c r="H248" i="93"/>
  <c r="I248" i="93"/>
  <c r="G249" i="93"/>
  <c r="H249" i="93"/>
  <c r="I249" i="93"/>
  <c r="G250" i="93"/>
  <c r="H250" i="93"/>
  <c r="I250" i="93"/>
  <c r="G251" i="93"/>
  <c r="H251" i="93"/>
  <c r="I251" i="93"/>
  <c r="G252" i="93"/>
  <c r="H252" i="93"/>
  <c r="I252" i="93"/>
  <c r="G253" i="93"/>
  <c r="H253" i="93"/>
  <c r="I253" i="93"/>
  <c r="G254" i="93"/>
  <c r="H254" i="93"/>
  <c r="I254" i="93"/>
  <c r="G255" i="93"/>
  <c r="H255" i="93"/>
  <c r="I255" i="93"/>
  <c r="G256" i="93"/>
  <c r="H256" i="93"/>
  <c r="I256" i="93"/>
  <c r="G257" i="93"/>
  <c r="H257" i="93"/>
  <c r="I257" i="93"/>
  <c r="G258" i="93"/>
  <c r="H258" i="93"/>
  <c r="I258" i="93"/>
  <c r="G259" i="93"/>
  <c r="H259" i="93"/>
  <c r="I259" i="93"/>
  <c r="G260" i="93"/>
  <c r="H260" i="93"/>
  <c r="I260" i="93"/>
  <c r="G261" i="93"/>
  <c r="H261" i="93"/>
  <c r="I261" i="93"/>
  <c r="G13" i="93"/>
  <c r="H13" i="93"/>
  <c r="I13" i="93"/>
  <c r="G14" i="93"/>
  <c r="H14" i="93"/>
  <c r="I14" i="93"/>
  <c r="G15" i="93"/>
  <c r="H15" i="93"/>
  <c r="I15" i="93"/>
  <c r="G16" i="93"/>
  <c r="H16" i="93"/>
  <c r="I16" i="93"/>
  <c r="G17" i="93"/>
  <c r="H17" i="93"/>
  <c r="I17" i="93"/>
  <c r="G18" i="93"/>
  <c r="H18" i="93"/>
  <c r="I18" i="93"/>
  <c r="G19" i="93"/>
  <c r="H19" i="93"/>
  <c r="I19" i="93"/>
  <c r="G20" i="93"/>
  <c r="H20" i="93"/>
  <c r="I20" i="93"/>
  <c r="G21" i="93"/>
  <c r="H21" i="93"/>
  <c r="I21" i="93"/>
  <c r="G22" i="93"/>
  <c r="H22" i="93"/>
  <c r="I22" i="93"/>
  <c r="G23" i="93"/>
  <c r="H23" i="93"/>
  <c r="I23" i="93"/>
  <c r="G24" i="93"/>
  <c r="H24" i="93"/>
  <c r="I24" i="93"/>
  <c r="G25" i="93"/>
  <c r="H25" i="93"/>
  <c r="I25" i="93"/>
  <c r="G26" i="93"/>
  <c r="H26" i="93"/>
  <c r="I26" i="93"/>
  <c r="G27" i="93"/>
  <c r="H27" i="93"/>
  <c r="I27" i="93"/>
  <c r="G28" i="93"/>
  <c r="H28" i="93"/>
  <c r="I28" i="93"/>
  <c r="G29" i="93"/>
  <c r="H29" i="93"/>
  <c r="I29" i="93"/>
  <c r="G30" i="93"/>
  <c r="H30" i="93"/>
  <c r="I30" i="93"/>
  <c r="G31" i="93"/>
  <c r="H31" i="93"/>
  <c r="I31" i="93"/>
  <c r="G32" i="93"/>
  <c r="H32" i="93"/>
  <c r="I32" i="93"/>
  <c r="G33" i="93"/>
  <c r="H33" i="93"/>
  <c r="I33" i="93"/>
  <c r="G34" i="93"/>
  <c r="H34" i="93"/>
  <c r="I34" i="93"/>
  <c r="G35" i="93"/>
  <c r="H35" i="93"/>
  <c r="I35" i="93"/>
  <c r="G36" i="93"/>
  <c r="H36" i="93"/>
  <c r="I36" i="93"/>
  <c r="G37" i="93"/>
  <c r="H37" i="93"/>
  <c r="I37" i="93"/>
  <c r="G38" i="93"/>
  <c r="H38" i="93"/>
  <c r="I38" i="93"/>
  <c r="G39" i="93"/>
  <c r="H39" i="93"/>
  <c r="I39" i="93"/>
  <c r="G40" i="93"/>
  <c r="H40" i="93"/>
  <c r="I40" i="93"/>
  <c r="G41" i="93"/>
  <c r="H41" i="93"/>
  <c r="I41" i="93"/>
  <c r="G42" i="93"/>
  <c r="H42" i="93"/>
  <c r="I42" i="93"/>
  <c r="G43" i="93"/>
  <c r="H43" i="93"/>
  <c r="I43" i="93"/>
  <c r="G44" i="93"/>
  <c r="H44" i="93"/>
  <c r="I44" i="93"/>
  <c r="G45" i="93"/>
  <c r="H45" i="93"/>
  <c r="I45" i="93"/>
  <c r="G46" i="93"/>
  <c r="H46" i="93"/>
  <c r="I46" i="93"/>
  <c r="G47" i="93"/>
  <c r="H47" i="93"/>
  <c r="I47" i="93"/>
  <c r="G48" i="93"/>
  <c r="H48" i="93"/>
  <c r="I48" i="93"/>
  <c r="G49" i="93"/>
  <c r="H49" i="93"/>
  <c r="I49" i="93"/>
  <c r="G50" i="93"/>
  <c r="H50" i="93"/>
  <c r="I50" i="93"/>
  <c r="G51" i="93"/>
  <c r="H51" i="93"/>
  <c r="I51" i="93"/>
  <c r="G52" i="93"/>
  <c r="H52" i="93"/>
  <c r="I52" i="93"/>
  <c r="G53" i="93"/>
  <c r="H53" i="93"/>
  <c r="I53" i="93"/>
  <c r="G54" i="93"/>
  <c r="H54" i="93"/>
  <c r="I54" i="93"/>
  <c r="G55" i="93"/>
  <c r="H55" i="93"/>
  <c r="I55" i="93"/>
  <c r="G56" i="93"/>
  <c r="H56" i="93"/>
  <c r="I56" i="93"/>
  <c r="G57" i="93"/>
  <c r="H57" i="93"/>
  <c r="I57" i="93"/>
  <c r="G58" i="93"/>
  <c r="H58" i="93"/>
  <c r="I58" i="93"/>
  <c r="G59" i="93"/>
  <c r="H59" i="93"/>
  <c r="I59" i="93"/>
  <c r="G60" i="93"/>
  <c r="H60" i="93"/>
  <c r="I60" i="93"/>
  <c r="G61" i="93"/>
  <c r="H61" i="93"/>
  <c r="I61" i="93"/>
  <c r="G62" i="93"/>
  <c r="H62" i="93"/>
  <c r="I62" i="93"/>
  <c r="G63" i="93"/>
  <c r="H63" i="93"/>
  <c r="I63" i="93"/>
  <c r="G64" i="93"/>
  <c r="H64" i="93"/>
  <c r="I64" i="93"/>
  <c r="G65" i="93"/>
  <c r="H65" i="93"/>
  <c r="I65" i="93"/>
  <c r="G66" i="93"/>
  <c r="H66" i="93"/>
  <c r="I66" i="93"/>
  <c r="G67" i="93"/>
  <c r="H67" i="93"/>
  <c r="I67" i="93"/>
  <c r="G68" i="93"/>
  <c r="H68" i="93"/>
  <c r="I68" i="93"/>
  <c r="G69" i="93"/>
  <c r="H69" i="93"/>
  <c r="I69" i="93"/>
  <c r="G70" i="93"/>
  <c r="H70" i="93"/>
  <c r="I70" i="93"/>
  <c r="G71" i="93"/>
  <c r="H71" i="93"/>
  <c r="I71" i="93"/>
  <c r="G72" i="93"/>
  <c r="H72" i="93"/>
  <c r="I72" i="93"/>
  <c r="G73" i="93"/>
  <c r="H73" i="93"/>
  <c r="I73" i="93"/>
  <c r="G74" i="93"/>
  <c r="H74" i="93"/>
  <c r="I74" i="93"/>
  <c r="G75" i="93"/>
  <c r="H75" i="93"/>
  <c r="I75" i="93"/>
  <c r="G76" i="93"/>
  <c r="H76" i="93"/>
  <c r="I76" i="93"/>
  <c r="G77" i="93"/>
  <c r="H77" i="93"/>
  <c r="I77" i="93"/>
  <c r="G78" i="93"/>
  <c r="H78" i="93"/>
  <c r="I78" i="93"/>
  <c r="G79" i="93"/>
  <c r="H79" i="93"/>
  <c r="I79" i="93"/>
  <c r="G80" i="93"/>
  <c r="H80" i="93"/>
  <c r="I80" i="93"/>
  <c r="G81" i="93"/>
  <c r="H81" i="93"/>
  <c r="I81" i="93"/>
  <c r="G82" i="93"/>
  <c r="H82" i="93"/>
  <c r="I82" i="93"/>
  <c r="G83" i="93"/>
  <c r="H83" i="93"/>
  <c r="I83" i="93"/>
  <c r="G84" i="93"/>
  <c r="H84" i="93"/>
  <c r="I84" i="93"/>
  <c r="G85" i="93"/>
  <c r="H85" i="93"/>
  <c r="I85" i="93"/>
  <c r="G86" i="93"/>
  <c r="H86" i="93"/>
  <c r="I86" i="93"/>
  <c r="G87" i="93"/>
  <c r="H87" i="93"/>
  <c r="I87" i="93"/>
  <c r="G88" i="93"/>
  <c r="H88" i="93"/>
  <c r="I88" i="93"/>
  <c r="G89" i="93"/>
  <c r="H89" i="93"/>
  <c r="I89" i="93"/>
  <c r="G90" i="93"/>
  <c r="H90" i="93"/>
  <c r="I90" i="93"/>
  <c r="G91" i="93"/>
  <c r="H91" i="93"/>
  <c r="I91" i="93"/>
  <c r="G92" i="93"/>
  <c r="H92" i="93"/>
  <c r="I92" i="93"/>
  <c r="G93" i="93"/>
  <c r="H93" i="93"/>
  <c r="I93" i="93"/>
  <c r="G94" i="93"/>
  <c r="H94" i="93"/>
  <c r="I94" i="93"/>
  <c r="G95" i="93"/>
  <c r="H95" i="93"/>
  <c r="I95" i="93"/>
  <c r="G96" i="93"/>
  <c r="H96" i="93"/>
  <c r="I96" i="93"/>
  <c r="G97" i="93"/>
  <c r="H97" i="93"/>
  <c r="I97" i="93"/>
  <c r="G98" i="93"/>
  <c r="H98" i="93"/>
  <c r="I98" i="93"/>
  <c r="G99" i="93"/>
  <c r="H99" i="93"/>
  <c r="I99" i="93"/>
  <c r="G100" i="93"/>
  <c r="H100" i="93"/>
  <c r="I100" i="93"/>
  <c r="G101" i="93"/>
  <c r="H101" i="93"/>
  <c r="I101" i="93"/>
  <c r="G102" i="93"/>
  <c r="H102" i="93"/>
  <c r="I102" i="93"/>
  <c r="G103" i="93"/>
  <c r="H103" i="93"/>
  <c r="I103" i="93"/>
  <c r="G104" i="93"/>
  <c r="H104" i="93"/>
  <c r="I104" i="93"/>
  <c r="G105" i="93"/>
  <c r="H105" i="93"/>
  <c r="I105" i="93"/>
  <c r="G106" i="93"/>
  <c r="H106" i="93"/>
  <c r="I106" i="93"/>
  <c r="G107" i="93"/>
  <c r="H107" i="93"/>
  <c r="I107" i="93"/>
  <c r="G108" i="93"/>
  <c r="H108" i="93"/>
  <c r="I108" i="93"/>
  <c r="G109" i="93"/>
  <c r="H109" i="93"/>
  <c r="I109" i="93"/>
  <c r="G110" i="93"/>
  <c r="H110" i="93"/>
  <c r="I110" i="93"/>
  <c r="H111" i="94"/>
  <c r="I111" i="94"/>
  <c r="J111" i="94"/>
  <c r="H112" i="94"/>
  <c r="I112" i="94"/>
  <c r="J112" i="94"/>
  <c r="H113" i="94"/>
  <c r="I113" i="94"/>
  <c r="J113" i="94"/>
  <c r="H114" i="94"/>
  <c r="I114" i="94"/>
  <c r="J114" i="94"/>
  <c r="H115" i="94"/>
  <c r="I115" i="94"/>
  <c r="J115" i="94"/>
  <c r="H116" i="94"/>
  <c r="I116" i="94"/>
  <c r="J116" i="94"/>
  <c r="H117" i="94"/>
  <c r="I117" i="94"/>
  <c r="J117" i="94"/>
  <c r="H118" i="94"/>
  <c r="I118" i="94"/>
  <c r="J118" i="94"/>
  <c r="H119" i="94"/>
  <c r="I119" i="94"/>
  <c r="J119" i="94"/>
  <c r="H120" i="94"/>
  <c r="I120" i="94"/>
  <c r="J120" i="94"/>
  <c r="H121" i="94"/>
  <c r="I121" i="94"/>
  <c r="J121" i="94"/>
  <c r="H122" i="94"/>
  <c r="I122" i="94"/>
  <c r="J122" i="94"/>
  <c r="H123" i="94"/>
  <c r="I123" i="94"/>
  <c r="J123" i="94"/>
  <c r="H124" i="94"/>
  <c r="I124" i="94"/>
  <c r="J124" i="94"/>
  <c r="H125" i="94"/>
  <c r="I125" i="94"/>
  <c r="J125" i="94"/>
  <c r="H126" i="94"/>
  <c r="I126" i="94"/>
  <c r="J126" i="94"/>
  <c r="H127" i="94"/>
  <c r="I127" i="94"/>
  <c r="J127" i="94"/>
  <c r="H128" i="94"/>
  <c r="I128" i="94"/>
  <c r="J128" i="94"/>
  <c r="H129" i="94"/>
  <c r="I129" i="94"/>
  <c r="J129" i="94"/>
  <c r="H130" i="94"/>
  <c r="I130" i="94"/>
  <c r="J130" i="94"/>
  <c r="H131" i="94"/>
  <c r="I131" i="94"/>
  <c r="J131" i="94"/>
  <c r="H132" i="94"/>
  <c r="I132" i="94"/>
  <c r="J132" i="94"/>
  <c r="H133" i="94"/>
  <c r="I133" i="94"/>
  <c r="J133" i="94"/>
  <c r="H134" i="94"/>
  <c r="I134" i="94"/>
  <c r="J134" i="94"/>
  <c r="H135" i="94"/>
  <c r="I135" i="94"/>
  <c r="J135" i="94"/>
  <c r="H136" i="94"/>
  <c r="I136" i="94"/>
  <c r="J136" i="94"/>
  <c r="H137" i="94"/>
  <c r="I137" i="94"/>
  <c r="J137" i="94"/>
  <c r="H138" i="94"/>
  <c r="I138" i="94"/>
  <c r="J138" i="94"/>
  <c r="H139" i="94"/>
  <c r="I139" i="94"/>
  <c r="J139" i="94"/>
  <c r="H140" i="94"/>
  <c r="I140" i="94"/>
  <c r="J140" i="94"/>
  <c r="H141" i="94"/>
  <c r="I141" i="94"/>
  <c r="J141" i="94"/>
  <c r="H142" i="94"/>
  <c r="I142" i="94"/>
  <c r="J142" i="94"/>
  <c r="H143" i="94"/>
  <c r="I143" i="94"/>
  <c r="J143" i="94"/>
  <c r="H144" i="94"/>
  <c r="I144" i="94"/>
  <c r="J144" i="94"/>
  <c r="H145" i="94"/>
  <c r="I145" i="94"/>
  <c r="J145" i="94"/>
  <c r="H146" i="94"/>
  <c r="I146" i="94"/>
  <c r="J146" i="94"/>
  <c r="H147" i="94"/>
  <c r="I147" i="94"/>
  <c r="J147" i="94"/>
  <c r="H148" i="94"/>
  <c r="I148" i="94"/>
  <c r="J148" i="94"/>
  <c r="H149" i="94"/>
  <c r="I149" i="94"/>
  <c r="J149" i="94"/>
  <c r="H150" i="94"/>
  <c r="I150" i="94"/>
  <c r="J150" i="94"/>
  <c r="H151" i="94"/>
  <c r="I151" i="94"/>
  <c r="J151" i="94"/>
  <c r="H152" i="94"/>
  <c r="I152" i="94"/>
  <c r="J152" i="94"/>
  <c r="H153" i="94"/>
  <c r="I153" i="94"/>
  <c r="J153" i="94"/>
  <c r="H154" i="94"/>
  <c r="I154" i="94"/>
  <c r="J154" i="94"/>
  <c r="H155" i="94"/>
  <c r="I155" i="94"/>
  <c r="J155" i="94"/>
  <c r="H156" i="94"/>
  <c r="I156" i="94"/>
  <c r="J156" i="94"/>
  <c r="H157" i="94"/>
  <c r="I157" i="94"/>
  <c r="J157" i="94"/>
  <c r="H158" i="94"/>
  <c r="I158" i="94"/>
  <c r="J158" i="94"/>
  <c r="H159" i="94"/>
  <c r="I159" i="94"/>
  <c r="J159" i="94"/>
  <c r="H160" i="94"/>
  <c r="I160" i="94"/>
  <c r="J160" i="94"/>
  <c r="H161" i="94"/>
  <c r="I161" i="94"/>
  <c r="J161" i="94"/>
  <c r="H162" i="94"/>
  <c r="I162" i="94"/>
  <c r="J162" i="94"/>
  <c r="H163" i="94"/>
  <c r="I163" i="94"/>
  <c r="J163" i="94"/>
  <c r="H164" i="94"/>
  <c r="I164" i="94"/>
  <c r="J164" i="94"/>
  <c r="H165" i="94"/>
  <c r="I165" i="94"/>
  <c r="J165" i="94"/>
  <c r="H166" i="94"/>
  <c r="I166" i="94"/>
  <c r="J166" i="94"/>
  <c r="H167" i="94"/>
  <c r="I167" i="94"/>
  <c r="J167" i="94"/>
  <c r="H168" i="94"/>
  <c r="I168" i="94"/>
  <c r="J168" i="94"/>
  <c r="H169" i="94"/>
  <c r="I169" i="94"/>
  <c r="J169" i="94"/>
  <c r="H170" i="94"/>
  <c r="I170" i="94"/>
  <c r="J170" i="94"/>
  <c r="H171" i="94"/>
  <c r="I171" i="94"/>
  <c r="J171" i="94"/>
  <c r="H172" i="94"/>
  <c r="I172" i="94"/>
  <c r="J172" i="94"/>
  <c r="H173" i="94"/>
  <c r="I173" i="94"/>
  <c r="J173" i="94"/>
  <c r="H174" i="94"/>
  <c r="I174" i="94"/>
  <c r="J174" i="94"/>
  <c r="H175" i="94"/>
  <c r="I175" i="94"/>
  <c r="J175" i="94"/>
  <c r="H176" i="94"/>
  <c r="I176" i="94"/>
  <c r="J176" i="94"/>
  <c r="H177" i="94"/>
  <c r="I177" i="94"/>
  <c r="J177" i="94"/>
  <c r="H178" i="94"/>
  <c r="I178" i="94"/>
  <c r="J178" i="94"/>
  <c r="H179" i="94"/>
  <c r="I179" i="94"/>
  <c r="J179" i="94"/>
  <c r="H180" i="94"/>
  <c r="I180" i="94"/>
  <c r="J180" i="94"/>
  <c r="H181" i="94"/>
  <c r="I181" i="94"/>
  <c r="J181" i="94"/>
  <c r="H182" i="94"/>
  <c r="I182" i="94"/>
  <c r="J182" i="94"/>
  <c r="H183" i="94"/>
  <c r="I183" i="94"/>
  <c r="J183" i="94"/>
  <c r="H184" i="94"/>
  <c r="I184" i="94"/>
  <c r="J184" i="94"/>
  <c r="H185" i="94"/>
  <c r="I185" i="94"/>
  <c r="J185" i="94"/>
  <c r="H186" i="94"/>
  <c r="I186" i="94"/>
  <c r="J186" i="94"/>
  <c r="H187" i="94"/>
  <c r="I187" i="94"/>
  <c r="J187" i="94"/>
  <c r="H188" i="94"/>
  <c r="I188" i="94"/>
  <c r="J188" i="94"/>
  <c r="H189" i="94"/>
  <c r="I189" i="94"/>
  <c r="J189" i="94"/>
  <c r="H190" i="94"/>
  <c r="I190" i="94"/>
  <c r="J190" i="94"/>
  <c r="H191" i="94"/>
  <c r="I191" i="94"/>
  <c r="J191" i="94"/>
  <c r="H192" i="94"/>
  <c r="I192" i="94"/>
  <c r="J192" i="94"/>
  <c r="H193" i="94"/>
  <c r="I193" i="94"/>
  <c r="J193" i="94"/>
  <c r="H194" i="94"/>
  <c r="I194" i="94"/>
  <c r="J194" i="94"/>
  <c r="H195" i="94"/>
  <c r="I195" i="94"/>
  <c r="J195" i="94"/>
  <c r="H196" i="94"/>
  <c r="I196" i="94"/>
  <c r="J196" i="94"/>
  <c r="H197" i="94"/>
  <c r="I197" i="94"/>
  <c r="J197" i="94"/>
  <c r="H198" i="94"/>
  <c r="I198" i="94"/>
  <c r="J198" i="94"/>
  <c r="H199" i="94"/>
  <c r="I199" i="94"/>
  <c r="J199" i="94"/>
  <c r="H200" i="94"/>
  <c r="I200" i="94"/>
  <c r="J200" i="94"/>
  <c r="H201" i="94"/>
  <c r="I201" i="94"/>
  <c r="J201" i="94"/>
  <c r="H202" i="94"/>
  <c r="I202" i="94"/>
  <c r="J202" i="94"/>
  <c r="H203" i="94"/>
  <c r="I203" i="94"/>
  <c r="J203" i="94"/>
  <c r="H204" i="94"/>
  <c r="I204" i="94"/>
  <c r="J204" i="94"/>
  <c r="H205" i="94"/>
  <c r="I205" i="94"/>
  <c r="J205" i="94"/>
  <c r="H206" i="94"/>
  <c r="I206" i="94"/>
  <c r="J206" i="94"/>
  <c r="H207" i="94"/>
  <c r="I207" i="94"/>
  <c r="J207" i="94"/>
  <c r="H208" i="94"/>
  <c r="I208" i="94"/>
  <c r="J208" i="94"/>
  <c r="H209" i="94"/>
  <c r="I209" i="94"/>
  <c r="J209" i="94"/>
  <c r="H210" i="94"/>
  <c r="I210" i="94"/>
  <c r="J210" i="94"/>
  <c r="H211" i="94"/>
  <c r="I211" i="94"/>
  <c r="J211" i="94"/>
  <c r="H212" i="94"/>
  <c r="I212" i="94"/>
  <c r="J212" i="94"/>
  <c r="H213" i="94"/>
  <c r="I213" i="94"/>
  <c r="J213" i="94"/>
  <c r="H214" i="94"/>
  <c r="I214" i="94"/>
  <c r="J214" i="94"/>
  <c r="H215" i="94"/>
  <c r="I215" i="94"/>
  <c r="J215" i="94"/>
  <c r="H216" i="94"/>
  <c r="I216" i="94"/>
  <c r="J216" i="94"/>
  <c r="H217" i="94"/>
  <c r="I217" i="94"/>
  <c r="J217" i="94"/>
  <c r="H218" i="94"/>
  <c r="I218" i="94"/>
  <c r="J218" i="94"/>
  <c r="H219" i="94"/>
  <c r="I219" i="94"/>
  <c r="J219" i="94"/>
  <c r="H220" i="94"/>
  <c r="I220" i="94"/>
  <c r="J220" i="94"/>
  <c r="H221" i="94"/>
  <c r="I221" i="94"/>
  <c r="J221" i="94"/>
  <c r="H222" i="94"/>
  <c r="I222" i="94"/>
  <c r="J222" i="94"/>
  <c r="H223" i="94"/>
  <c r="I223" i="94"/>
  <c r="J223" i="94"/>
  <c r="H224" i="94"/>
  <c r="I224" i="94"/>
  <c r="J224" i="94"/>
  <c r="H225" i="94"/>
  <c r="I225" i="94"/>
  <c r="J225" i="94"/>
  <c r="H226" i="94"/>
  <c r="I226" i="94"/>
  <c r="J226" i="94"/>
  <c r="H227" i="94"/>
  <c r="I227" i="94"/>
  <c r="J227" i="94"/>
  <c r="H228" i="94"/>
  <c r="I228" i="94"/>
  <c r="J228" i="94"/>
  <c r="H229" i="94"/>
  <c r="I229" i="94"/>
  <c r="J229" i="94"/>
  <c r="H230" i="94"/>
  <c r="I230" i="94"/>
  <c r="J230" i="94"/>
  <c r="H231" i="94"/>
  <c r="I231" i="94"/>
  <c r="J231" i="94"/>
  <c r="H232" i="94"/>
  <c r="I232" i="94"/>
  <c r="J232" i="94"/>
  <c r="H233" i="94"/>
  <c r="I233" i="94"/>
  <c r="J233" i="94"/>
  <c r="H234" i="94"/>
  <c r="I234" i="94"/>
  <c r="J234" i="94"/>
  <c r="H235" i="94"/>
  <c r="I235" i="94"/>
  <c r="J235" i="94"/>
  <c r="H236" i="94"/>
  <c r="I236" i="94"/>
  <c r="J236" i="94"/>
  <c r="H237" i="94"/>
  <c r="I237" i="94"/>
  <c r="J237" i="94"/>
  <c r="H238" i="94"/>
  <c r="I238" i="94"/>
  <c r="J238" i="94"/>
  <c r="H239" i="94"/>
  <c r="I239" i="94"/>
  <c r="J239" i="94"/>
  <c r="H240" i="94"/>
  <c r="I240" i="94"/>
  <c r="J240" i="94"/>
  <c r="H241" i="94"/>
  <c r="I241" i="94"/>
  <c r="J241" i="94"/>
  <c r="H242" i="94"/>
  <c r="I242" i="94"/>
  <c r="J242" i="94"/>
  <c r="H243" i="94"/>
  <c r="I243" i="94"/>
  <c r="J243" i="94"/>
  <c r="H244" i="94"/>
  <c r="I244" i="94"/>
  <c r="J244" i="94"/>
  <c r="H245" i="94"/>
  <c r="I245" i="94"/>
  <c r="J245" i="94"/>
  <c r="H246" i="94"/>
  <c r="I246" i="94"/>
  <c r="J246" i="94"/>
  <c r="H247" i="94"/>
  <c r="I247" i="94"/>
  <c r="J247" i="94"/>
  <c r="H248" i="94"/>
  <c r="I248" i="94"/>
  <c r="J248" i="94"/>
  <c r="H249" i="94"/>
  <c r="I249" i="94"/>
  <c r="J249" i="94"/>
  <c r="H250" i="94"/>
  <c r="I250" i="94"/>
  <c r="J250" i="94"/>
  <c r="H251" i="94"/>
  <c r="I251" i="94"/>
  <c r="J251" i="94"/>
  <c r="H252" i="94"/>
  <c r="I252" i="94"/>
  <c r="J252" i="94"/>
  <c r="H253" i="94"/>
  <c r="I253" i="94"/>
  <c r="J253" i="94"/>
  <c r="H254" i="94"/>
  <c r="I254" i="94"/>
  <c r="J254" i="94"/>
  <c r="H255" i="94"/>
  <c r="I255" i="94"/>
  <c r="J255" i="94"/>
  <c r="H256" i="94"/>
  <c r="I256" i="94"/>
  <c r="J256" i="94"/>
  <c r="H257" i="94"/>
  <c r="I257" i="94"/>
  <c r="J257" i="94"/>
  <c r="H258" i="94"/>
  <c r="I258" i="94"/>
  <c r="J258" i="94"/>
  <c r="H259" i="94"/>
  <c r="I259" i="94"/>
  <c r="J259" i="94"/>
  <c r="H260" i="94"/>
  <c r="I260" i="94"/>
  <c r="J260" i="94"/>
  <c r="H261" i="94"/>
  <c r="I261" i="94"/>
  <c r="J261" i="94"/>
  <c r="H13" i="94"/>
  <c r="I13" i="94"/>
  <c r="J13" i="94"/>
  <c r="H14" i="94"/>
  <c r="I14" i="94"/>
  <c r="J14" i="94"/>
  <c r="H15" i="94"/>
  <c r="I15" i="94"/>
  <c r="J15" i="94"/>
  <c r="H16" i="94"/>
  <c r="I16" i="94"/>
  <c r="J16" i="94"/>
  <c r="H17" i="94"/>
  <c r="I17" i="94"/>
  <c r="J17" i="94"/>
  <c r="H18" i="94"/>
  <c r="I18" i="94"/>
  <c r="J18" i="94"/>
  <c r="H19" i="94"/>
  <c r="I19" i="94"/>
  <c r="J19" i="94"/>
  <c r="H20" i="94"/>
  <c r="I20" i="94"/>
  <c r="J20" i="94"/>
  <c r="H21" i="94"/>
  <c r="I21" i="94"/>
  <c r="J21" i="94"/>
  <c r="H22" i="94"/>
  <c r="I22" i="94"/>
  <c r="J22" i="94"/>
  <c r="H23" i="94"/>
  <c r="I23" i="94"/>
  <c r="J23" i="94"/>
  <c r="H24" i="94"/>
  <c r="I24" i="94"/>
  <c r="J24" i="94"/>
  <c r="H25" i="94"/>
  <c r="I25" i="94"/>
  <c r="J25" i="94"/>
  <c r="H26" i="94"/>
  <c r="I26" i="94"/>
  <c r="J26" i="94"/>
  <c r="H27" i="94"/>
  <c r="I27" i="94"/>
  <c r="J27" i="94"/>
  <c r="H28" i="94"/>
  <c r="I28" i="94"/>
  <c r="J28" i="94"/>
  <c r="H29" i="94"/>
  <c r="I29" i="94"/>
  <c r="J29" i="94"/>
  <c r="H30" i="94"/>
  <c r="I30" i="94"/>
  <c r="J30" i="94"/>
  <c r="H31" i="94"/>
  <c r="I31" i="94"/>
  <c r="J31" i="94"/>
  <c r="H32" i="94"/>
  <c r="I32" i="94"/>
  <c r="J32" i="94"/>
  <c r="H33" i="94"/>
  <c r="I33" i="94"/>
  <c r="J33" i="94"/>
  <c r="H34" i="94"/>
  <c r="I34" i="94"/>
  <c r="J34" i="94"/>
  <c r="H35" i="94"/>
  <c r="I35" i="94"/>
  <c r="J35" i="94"/>
  <c r="H36" i="94"/>
  <c r="I36" i="94"/>
  <c r="J36" i="94"/>
  <c r="H37" i="94"/>
  <c r="I37" i="94"/>
  <c r="J37" i="94"/>
  <c r="H38" i="94"/>
  <c r="I38" i="94"/>
  <c r="J38" i="94"/>
  <c r="H39" i="94"/>
  <c r="I39" i="94"/>
  <c r="J39" i="94"/>
  <c r="H40" i="94"/>
  <c r="I40" i="94"/>
  <c r="J40" i="94"/>
  <c r="H41" i="94"/>
  <c r="I41" i="94"/>
  <c r="J41" i="94"/>
  <c r="H42" i="94"/>
  <c r="I42" i="94"/>
  <c r="J42" i="94"/>
  <c r="H43" i="94"/>
  <c r="I43" i="94"/>
  <c r="J43" i="94"/>
  <c r="H44" i="94"/>
  <c r="I44" i="94"/>
  <c r="J44" i="94"/>
  <c r="H45" i="94"/>
  <c r="I45" i="94"/>
  <c r="J45" i="94"/>
  <c r="H46" i="94"/>
  <c r="I46" i="94"/>
  <c r="J46" i="94"/>
  <c r="H47" i="94"/>
  <c r="I47" i="94"/>
  <c r="J47" i="94"/>
  <c r="H48" i="94"/>
  <c r="I48" i="94"/>
  <c r="J48" i="94"/>
  <c r="H49" i="94"/>
  <c r="I49" i="94"/>
  <c r="J49" i="94"/>
  <c r="H50" i="94"/>
  <c r="I50" i="94"/>
  <c r="J50" i="94"/>
  <c r="H51" i="94"/>
  <c r="I51" i="94"/>
  <c r="J51" i="94"/>
  <c r="H52" i="94"/>
  <c r="I52" i="94"/>
  <c r="J52" i="94"/>
  <c r="H53" i="94"/>
  <c r="I53" i="94"/>
  <c r="J53" i="94"/>
  <c r="H54" i="94"/>
  <c r="I54" i="94"/>
  <c r="J54" i="94"/>
  <c r="H55" i="94"/>
  <c r="I55" i="94"/>
  <c r="J55" i="94"/>
  <c r="H56" i="94"/>
  <c r="I56" i="94"/>
  <c r="J56" i="94"/>
  <c r="H57" i="94"/>
  <c r="I57" i="94"/>
  <c r="J57" i="94"/>
  <c r="H58" i="94"/>
  <c r="I58" i="94"/>
  <c r="J58" i="94"/>
  <c r="H59" i="94"/>
  <c r="I59" i="94"/>
  <c r="J59" i="94"/>
  <c r="H60" i="94"/>
  <c r="I60" i="94"/>
  <c r="J60" i="94"/>
  <c r="H61" i="94"/>
  <c r="I61" i="94"/>
  <c r="J61" i="94"/>
  <c r="H62" i="94"/>
  <c r="I62" i="94"/>
  <c r="J62" i="94"/>
  <c r="H63" i="94"/>
  <c r="I63" i="94"/>
  <c r="J63" i="94"/>
  <c r="H64" i="94"/>
  <c r="I64" i="94"/>
  <c r="J64" i="94"/>
  <c r="H65" i="94"/>
  <c r="I65" i="94"/>
  <c r="J65" i="94"/>
  <c r="H66" i="94"/>
  <c r="I66" i="94"/>
  <c r="J66" i="94"/>
  <c r="H67" i="94"/>
  <c r="I67" i="94"/>
  <c r="J67" i="94"/>
  <c r="H68" i="94"/>
  <c r="I68" i="94"/>
  <c r="J68" i="94"/>
  <c r="H69" i="94"/>
  <c r="I69" i="94"/>
  <c r="J69" i="94"/>
  <c r="H70" i="94"/>
  <c r="I70" i="94"/>
  <c r="J70" i="94"/>
  <c r="H71" i="94"/>
  <c r="I71" i="94"/>
  <c r="J71" i="94"/>
  <c r="H72" i="94"/>
  <c r="I72" i="94"/>
  <c r="J72" i="94"/>
  <c r="H73" i="94"/>
  <c r="I73" i="94"/>
  <c r="J73" i="94"/>
  <c r="H74" i="94"/>
  <c r="I74" i="94"/>
  <c r="J74" i="94"/>
  <c r="H75" i="94"/>
  <c r="I75" i="94"/>
  <c r="J75" i="94"/>
  <c r="H76" i="94"/>
  <c r="I76" i="94"/>
  <c r="J76" i="94"/>
  <c r="H77" i="94"/>
  <c r="I77" i="94"/>
  <c r="J77" i="94"/>
  <c r="H78" i="94"/>
  <c r="I78" i="94"/>
  <c r="J78" i="94"/>
  <c r="H79" i="94"/>
  <c r="I79" i="94"/>
  <c r="J79" i="94"/>
  <c r="H80" i="94"/>
  <c r="I80" i="94"/>
  <c r="J80" i="94"/>
  <c r="H81" i="94"/>
  <c r="I81" i="94"/>
  <c r="J81" i="94"/>
  <c r="H82" i="94"/>
  <c r="I82" i="94"/>
  <c r="J82" i="94"/>
  <c r="H83" i="94"/>
  <c r="I83" i="94"/>
  <c r="J83" i="94"/>
  <c r="H84" i="94"/>
  <c r="I84" i="94"/>
  <c r="J84" i="94"/>
  <c r="H85" i="94"/>
  <c r="I85" i="94"/>
  <c r="J85" i="94"/>
  <c r="H86" i="94"/>
  <c r="I86" i="94"/>
  <c r="J86" i="94"/>
  <c r="H87" i="94"/>
  <c r="I87" i="94"/>
  <c r="J87" i="94"/>
  <c r="H88" i="94"/>
  <c r="I88" i="94"/>
  <c r="J88" i="94"/>
  <c r="H89" i="94"/>
  <c r="I89" i="94"/>
  <c r="J89" i="94"/>
  <c r="H90" i="94"/>
  <c r="I90" i="94"/>
  <c r="J90" i="94"/>
  <c r="H91" i="94"/>
  <c r="I91" i="94"/>
  <c r="J91" i="94"/>
  <c r="H92" i="94"/>
  <c r="I92" i="94"/>
  <c r="J92" i="94"/>
  <c r="H93" i="94"/>
  <c r="I93" i="94"/>
  <c r="J93" i="94"/>
  <c r="H94" i="94"/>
  <c r="I94" i="94"/>
  <c r="J94" i="94"/>
  <c r="H95" i="94"/>
  <c r="I95" i="94"/>
  <c r="J95" i="94"/>
  <c r="H96" i="94"/>
  <c r="I96" i="94"/>
  <c r="J96" i="94"/>
  <c r="H97" i="94"/>
  <c r="I97" i="94"/>
  <c r="J97" i="94"/>
  <c r="H98" i="94"/>
  <c r="I98" i="94"/>
  <c r="J98" i="94"/>
  <c r="H99" i="94"/>
  <c r="I99" i="94"/>
  <c r="J99" i="94"/>
  <c r="H100" i="94"/>
  <c r="I100" i="94"/>
  <c r="J100" i="94"/>
  <c r="H101" i="94"/>
  <c r="I101" i="94"/>
  <c r="J101" i="94"/>
  <c r="H102" i="94"/>
  <c r="I102" i="94"/>
  <c r="J102" i="94"/>
  <c r="H103" i="94"/>
  <c r="I103" i="94"/>
  <c r="J103" i="94"/>
  <c r="H104" i="94"/>
  <c r="I104" i="94"/>
  <c r="J104" i="94"/>
  <c r="H105" i="94"/>
  <c r="I105" i="94"/>
  <c r="J105" i="94"/>
  <c r="H106" i="94"/>
  <c r="I106" i="94"/>
  <c r="J106" i="94"/>
  <c r="H107" i="94"/>
  <c r="I107" i="94"/>
  <c r="J107" i="94"/>
  <c r="H108" i="94"/>
  <c r="I108" i="94"/>
  <c r="J108" i="94"/>
  <c r="H109" i="94"/>
  <c r="I109" i="94"/>
  <c r="J109" i="94"/>
  <c r="H110" i="94"/>
  <c r="I110" i="94"/>
  <c r="J110" i="94"/>
  <c r="F111" i="95"/>
  <c r="G111" i="95"/>
  <c r="H111" i="95"/>
  <c r="F112" i="95"/>
  <c r="G112" i="95"/>
  <c r="H112" i="95"/>
  <c r="F113" i="95"/>
  <c r="G113" i="95"/>
  <c r="H113" i="95"/>
  <c r="F114" i="95"/>
  <c r="G114" i="95"/>
  <c r="H114" i="95"/>
  <c r="F115" i="95"/>
  <c r="G115" i="95"/>
  <c r="H115" i="95"/>
  <c r="F116" i="95"/>
  <c r="G116" i="95"/>
  <c r="H116" i="95"/>
  <c r="F117" i="95"/>
  <c r="G117" i="95"/>
  <c r="H117" i="95"/>
  <c r="F118" i="95"/>
  <c r="G118" i="95"/>
  <c r="H118" i="95"/>
  <c r="F119" i="95"/>
  <c r="G119" i="95"/>
  <c r="H119" i="95"/>
  <c r="F120" i="95"/>
  <c r="G120" i="95"/>
  <c r="H120" i="95"/>
  <c r="F121" i="95"/>
  <c r="G121" i="95"/>
  <c r="H121" i="95"/>
  <c r="F122" i="95"/>
  <c r="G122" i="95"/>
  <c r="H122" i="95"/>
  <c r="F123" i="95"/>
  <c r="G123" i="95"/>
  <c r="H123" i="95"/>
  <c r="F124" i="95"/>
  <c r="G124" i="95"/>
  <c r="H124" i="95"/>
  <c r="F125" i="95"/>
  <c r="G125" i="95"/>
  <c r="H125" i="95"/>
  <c r="F126" i="95"/>
  <c r="G126" i="95"/>
  <c r="H126" i="95"/>
  <c r="F127" i="95"/>
  <c r="G127" i="95"/>
  <c r="H127" i="95"/>
  <c r="F128" i="95"/>
  <c r="G128" i="95"/>
  <c r="H128" i="95"/>
  <c r="F129" i="95"/>
  <c r="G129" i="95"/>
  <c r="H129" i="95"/>
  <c r="F130" i="95"/>
  <c r="G130" i="95"/>
  <c r="H130" i="95"/>
  <c r="F131" i="95"/>
  <c r="G131" i="95"/>
  <c r="H131" i="95"/>
  <c r="F132" i="95"/>
  <c r="G132" i="95"/>
  <c r="H132" i="95"/>
  <c r="F133" i="95"/>
  <c r="G133" i="95"/>
  <c r="H133" i="95"/>
  <c r="F134" i="95"/>
  <c r="G134" i="95"/>
  <c r="H134" i="95"/>
  <c r="F135" i="95"/>
  <c r="G135" i="95"/>
  <c r="H135" i="95"/>
  <c r="F136" i="95"/>
  <c r="G136" i="95"/>
  <c r="H136" i="95"/>
  <c r="F137" i="95"/>
  <c r="G137" i="95"/>
  <c r="H137" i="95"/>
  <c r="F138" i="95"/>
  <c r="G138" i="95"/>
  <c r="H138" i="95"/>
  <c r="F139" i="95"/>
  <c r="G139" i="95"/>
  <c r="H139" i="95"/>
  <c r="F140" i="95"/>
  <c r="G140" i="95"/>
  <c r="H140" i="95"/>
  <c r="F141" i="95"/>
  <c r="G141" i="95"/>
  <c r="H141" i="95"/>
  <c r="F142" i="95"/>
  <c r="G142" i="95"/>
  <c r="H142" i="95"/>
  <c r="F143" i="95"/>
  <c r="G143" i="95"/>
  <c r="H143" i="95"/>
  <c r="F144" i="95"/>
  <c r="G144" i="95"/>
  <c r="H144" i="95"/>
  <c r="F145" i="95"/>
  <c r="G145" i="95"/>
  <c r="H145" i="95"/>
  <c r="F146" i="95"/>
  <c r="G146" i="95"/>
  <c r="H146" i="95"/>
  <c r="F147" i="95"/>
  <c r="G147" i="95"/>
  <c r="H147" i="95"/>
  <c r="F148" i="95"/>
  <c r="G148" i="95"/>
  <c r="H148" i="95"/>
  <c r="F149" i="95"/>
  <c r="G149" i="95"/>
  <c r="H149" i="95"/>
  <c r="F150" i="95"/>
  <c r="G150" i="95"/>
  <c r="H150" i="95"/>
  <c r="F151" i="95"/>
  <c r="G151" i="95"/>
  <c r="H151" i="95"/>
  <c r="F152" i="95"/>
  <c r="G152" i="95"/>
  <c r="H152" i="95"/>
  <c r="F153" i="95"/>
  <c r="G153" i="95"/>
  <c r="H153" i="95"/>
  <c r="F154" i="95"/>
  <c r="G154" i="95"/>
  <c r="H154" i="95"/>
  <c r="F155" i="95"/>
  <c r="G155" i="95"/>
  <c r="H155" i="95"/>
  <c r="F156" i="95"/>
  <c r="G156" i="95"/>
  <c r="H156" i="95"/>
  <c r="F157" i="95"/>
  <c r="G157" i="95"/>
  <c r="H157" i="95"/>
  <c r="F158" i="95"/>
  <c r="G158" i="95"/>
  <c r="H158" i="95"/>
  <c r="F159" i="95"/>
  <c r="G159" i="95"/>
  <c r="H159" i="95"/>
  <c r="F160" i="95"/>
  <c r="G160" i="95"/>
  <c r="H160" i="95"/>
  <c r="F161" i="95"/>
  <c r="G161" i="95"/>
  <c r="H161" i="95"/>
  <c r="F162" i="95"/>
  <c r="G162" i="95"/>
  <c r="H162" i="95"/>
  <c r="F163" i="95"/>
  <c r="G163" i="95"/>
  <c r="H163" i="95"/>
  <c r="F164" i="95"/>
  <c r="G164" i="95"/>
  <c r="H164" i="95"/>
  <c r="F165" i="95"/>
  <c r="G165" i="95"/>
  <c r="H165" i="95"/>
  <c r="F166" i="95"/>
  <c r="G166" i="95"/>
  <c r="H166" i="95"/>
  <c r="F167" i="95"/>
  <c r="G167" i="95"/>
  <c r="H167" i="95"/>
  <c r="F168" i="95"/>
  <c r="G168" i="95"/>
  <c r="H168" i="95"/>
  <c r="F169" i="95"/>
  <c r="G169" i="95"/>
  <c r="H169" i="95"/>
  <c r="F170" i="95"/>
  <c r="G170" i="95"/>
  <c r="H170" i="95"/>
  <c r="F171" i="95"/>
  <c r="G171" i="95"/>
  <c r="H171" i="95"/>
  <c r="F172" i="95"/>
  <c r="G172" i="95"/>
  <c r="H172" i="95"/>
  <c r="F173" i="95"/>
  <c r="G173" i="95"/>
  <c r="H173" i="95"/>
  <c r="F174" i="95"/>
  <c r="G174" i="95"/>
  <c r="H174" i="95"/>
  <c r="F175" i="95"/>
  <c r="G175" i="95"/>
  <c r="H175" i="95"/>
  <c r="F176" i="95"/>
  <c r="G176" i="95"/>
  <c r="H176" i="95"/>
  <c r="F177" i="95"/>
  <c r="G177" i="95"/>
  <c r="H177" i="95"/>
  <c r="F178" i="95"/>
  <c r="G178" i="95"/>
  <c r="H178" i="95"/>
  <c r="F179" i="95"/>
  <c r="G179" i="95"/>
  <c r="H179" i="95"/>
  <c r="F180" i="95"/>
  <c r="G180" i="95"/>
  <c r="H180" i="95"/>
  <c r="F181" i="95"/>
  <c r="G181" i="95"/>
  <c r="H181" i="95"/>
  <c r="F182" i="95"/>
  <c r="G182" i="95"/>
  <c r="H182" i="95"/>
  <c r="F183" i="95"/>
  <c r="G183" i="95"/>
  <c r="H183" i="95"/>
  <c r="F184" i="95"/>
  <c r="G184" i="95"/>
  <c r="H184" i="95"/>
  <c r="F185" i="95"/>
  <c r="G185" i="95"/>
  <c r="H185" i="95"/>
  <c r="F186" i="95"/>
  <c r="G186" i="95"/>
  <c r="H186" i="95"/>
  <c r="F187" i="95"/>
  <c r="G187" i="95"/>
  <c r="H187" i="95"/>
  <c r="F188" i="95"/>
  <c r="G188" i="95"/>
  <c r="H188" i="95"/>
  <c r="F189" i="95"/>
  <c r="G189" i="95"/>
  <c r="H189" i="95"/>
  <c r="F190" i="95"/>
  <c r="G190" i="95"/>
  <c r="H190" i="95"/>
  <c r="F191" i="95"/>
  <c r="G191" i="95"/>
  <c r="H191" i="95"/>
  <c r="F192" i="95"/>
  <c r="G192" i="95"/>
  <c r="H192" i="95"/>
  <c r="F193" i="95"/>
  <c r="G193" i="95"/>
  <c r="H193" i="95"/>
  <c r="F194" i="95"/>
  <c r="G194" i="95"/>
  <c r="H194" i="95"/>
  <c r="F195" i="95"/>
  <c r="G195" i="95"/>
  <c r="H195" i="95"/>
  <c r="F196" i="95"/>
  <c r="G196" i="95"/>
  <c r="H196" i="95"/>
  <c r="F197" i="95"/>
  <c r="G197" i="95"/>
  <c r="H197" i="95"/>
  <c r="F198" i="95"/>
  <c r="G198" i="95"/>
  <c r="H198" i="95"/>
  <c r="F199" i="95"/>
  <c r="G199" i="95"/>
  <c r="H199" i="95"/>
  <c r="F200" i="95"/>
  <c r="G200" i="95"/>
  <c r="H200" i="95"/>
  <c r="F201" i="95"/>
  <c r="G201" i="95"/>
  <c r="H201" i="95"/>
  <c r="F202" i="95"/>
  <c r="G202" i="95"/>
  <c r="H202" i="95"/>
  <c r="F203" i="95"/>
  <c r="G203" i="95"/>
  <c r="H203" i="95"/>
  <c r="F204" i="95"/>
  <c r="G204" i="95"/>
  <c r="H204" i="95"/>
  <c r="F205" i="95"/>
  <c r="G205" i="95"/>
  <c r="H205" i="95"/>
  <c r="F206" i="95"/>
  <c r="G206" i="95"/>
  <c r="H206" i="95"/>
  <c r="F207" i="95"/>
  <c r="G207" i="95"/>
  <c r="H207" i="95"/>
  <c r="F208" i="95"/>
  <c r="G208" i="95"/>
  <c r="H208" i="95"/>
  <c r="F209" i="95"/>
  <c r="G209" i="95"/>
  <c r="H209" i="95"/>
  <c r="F210" i="95"/>
  <c r="G210" i="95"/>
  <c r="H210" i="95"/>
  <c r="F211" i="95"/>
  <c r="G211" i="95"/>
  <c r="H211" i="95"/>
  <c r="F212" i="95"/>
  <c r="G212" i="95"/>
  <c r="H212" i="95"/>
  <c r="F213" i="95"/>
  <c r="G213" i="95"/>
  <c r="H213" i="95"/>
  <c r="F214" i="95"/>
  <c r="G214" i="95"/>
  <c r="H214" i="95"/>
  <c r="F215" i="95"/>
  <c r="G215" i="95"/>
  <c r="H215" i="95"/>
  <c r="F216" i="95"/>
  <c r="G216" i="95"/>
  <c r="H216" i="95"/>
  <c r="F217" i="95"/>
  <c r="G217" i="95"/>
  <c r="H217" i="95"/>
  <c r="F218" i="95"/>
  <c r="G218" i="95"/>
  <c r="H218" i="95"/>
  <c r="F219" i="95"/>
  <c r="G219" i="95"/>
  <c r="H219" i="95"/>
  <c r="F220" i="95"/>
  <c r="G220" i="95"/>
  <c r="H220" i="95"/>
  <c r="F221" i="95"/>
  <c r="G221" i="95"/>
  <c r="H221" i="95"/>
  <c r="F222" i="95"/>
  <c r="G222" i="95"/>
  <c r="H222" i="95"/>
  <c r="F223" i="95"/>
  <c r="G223" i="95"/>
  <c r="H223" i="95"/>
  <c r="F224" i="95"/>
  <c r="G224" i="95"/>
  <c r="H224" i="95"/>
  <c r="F225" i="95"/>
  <c r="G225" i="95"/>
  <c r="H225" i="95"/>
  <c r="F226" i="95"/>
  <c r="G226" i="95"/>
  <c r="H226" i="95"/>
  <c r="F227" i="95"/>
  <c r="G227" i="95"/>
  <c r="H227" i="95"/>
  <c r="F228" i="95"/>
  <c r="G228" i="95"/>
  <c r="H228" i="95"/>
  <c r="F229" i="95"/>
  <c r="G229" i="95"/>
  <c r="H229" i="95"/>
  <c r="F230" i="95"/>
  <c r="G230" i="95"/>
  <c r="H230" i="95"/>
  <c r="F231" i="95"/>
  <c r="G231" i="95"/>
  <c r="H231" i="95"/>
  <c r="F232" i="95"/>
  <c r="G232" i="95"/>
  <c r="H232" i="95"/>
  <c r="F233" i="95"/>
  <c r="G233" i="95"/>
  <c r="H233" i="95"/>
  <c r="F234" i="95"/>
  <c r="G234" i="95"/>
  <c r="H234" i="95"/>
  <c r="F235" i="95"/>
  <c r="G235" i="95"/>
  <c r="H235" i="95"/>
  <c r="F236" i="95"/>
  <c r="G236" i="95"/>
  <c r="H236" i="95"/>
  <c r="F237" i="95"/>
  <c r="G237" i="95"/>
  <c r="H237" i="95"/>
  <c r="F238" i="95"/>
  <c r="G238" i="95"/>
  <c r="H238" i="95"/>
  <c r="F239" i="95"/>
  <c r="G239" i="95"/>
  <c r="H239" i="95"/>
  <c r="F240" i="95"/>
  <c r="G240" i="95"/>
  <c r="H240" i="95"/>
  <c r="F241" i="95"/>
  <c r="G241" i="95"/>
  <c r="H241" i="95"/>
  <c r="F242" i="95"/>
  <c r="G242" i="95"/>
  <c r="H242" i="95"/>
  <c r="F243" i="95"/>
  <c r="G243" i="95"/>
  <c r="H243" i="95"/>
  <c r="F244" i="95"/>
  <c r="G244" i="95"/>
  <c r="H244" i="95"/>
  <c r="F245" i="95"/>
  <c r="G245" i="95"/>
  <c r="H245" i="95"/>
  <c r="F246" i="95"/>
  <c r="G246" i="95"/>
  <c r="H246" i="95"/>
  <c r="F247" i="95"/>
  <c r="G247" i="95"/>
  <c r="H247" i="95"/>
  <c r="F248" i="95"/>
  <c r="G248" i="95"/>
  <c r="H248" i="95"/>
  <c r="F249" i="95"/>
  <c r="G249" i="95"/>
  <c r="H249" i="95"/>
  <c r="F250" i="95"/>
  <c r="G250" i="95"/>
  <c r="H250" i="95"/>
  <c r="F251" i="95"/>
  <c r="G251" i="95"/>
  <c r="H251" i="95"/>
  <c r="F252" i="95"/>
  <c r="G252" i="95"/>
  <c r="H252" i="95"/>
  <c r="F253" i="95"/>
  <c r="G253" i="95"/>
  <c r="H253" i="95"/>
  <c r="F254" i="95"/>
  <c r="G254" i="95"/>
  <c r="H254" i="95"/>
  <c r="F255" i="95"/>
  <c r="G255" i="95"/>
  <c r="H255" i="95"/>
  <c r="F256" i="95"/>
  <c r="G256" i="95"/>
  <c r="H256" i="95"/>
  <c r="F257" i="95"/>
  <c r="G257" i="95"/>
  <c r="H257" i="95"/>
  <c r="F258" i="95"/>
  <c r="G258" i="95"/>
  <c r="H258" i="95"/>
  <c r="F259" i="95"/>
  <c r="G259" i="95"/>
  <c r="H259" i="95"/>
  <c r="F260" i="95"/>
  <c r="G260" i="95"/>
  <c r="H260" i="95"/>
  <c r="F261" i="95"/>
  <c r="G261" i="95"/>
  <c r="H261" i="95"/>
  <c r="F13" i="95"/>
  <c r="G13" i="95"/>
  <c r="H13" i="95"/>
  <c r="F14" i="95"/>
  <c r="G14" i="95"/>
  <c r="H14" i="95"/>
  <c r="F15" i="95"/>
  <c r="G15" i="95"/>
  <c r="H15" i="95"/>
  <c r="F16" i="95"/>
  <c r="G16" i="95"/>
  <c r="H16" i="95"/>
  <c r="F17" i="95"/>
  <c r="G17" i="95"/>
  <c r="H17" i="95"/>
  <c r="F18" i="95"/>
  <c r="G18" i="95"/>
  <c r="H18" i="95"/>
  <c r="F19" i="95"/>
  <c r="G19" i="95"/>
  <c r="H19" i="95"/>
  <c r="F20" i="95"/>
  <c r="G20" i="95"/>
  <c r="H20" i="95"/>
  <c r="F21" i="95"/>
  <c r="G21" i="95"/>
  <c r="H21" i="95"/>
  <c r="F22" i="95"/>
  <c r="G22" i="95"/>
  <c r="H22" i="95"/>
  <c r="F23" i="95"/>
  <c r="G23" i="95"/>
  <c r="H23" i="95"/>
  <c r="F24" i="95"/>
  <c r="G24" i="95"/>
  <c r="H24" i="95"/>
  <c r="F25" i="95"/>
  <c r="G25" i="95"/>
  <c r="H25" i="95"/>
  <c r="F26" i="95"/>
  <c r="G26" i="95"/>
  <c r="H26" i="95"/>
  <c r="F27" i="95"/>
  <c r="G27" i="95"/>
  <c r="H27" i="95"/>
  <c r="F28" i="95"/>
  <c r="G28" i="95"/>
  <c r="H28" i="95"/>
  <c r="F29" i="95"/>
  <c r="G29" i="95"/>
  <c r="H29" i="95"/>
  <c r="F30" i="95"/>
  <c r="G30" i="95"/>
  <c r="H30" i="95"/>
  <c r="F31" i="95"/>
  <c r="G31" i="95"/>
  <c r="H31" i="95"/>
  <c r="F32" i="95"/>
  <c r="G32" i="95"/>
  <c r="H32" i="95"/>
  <c r="F33" i="95"/>
  <c r="G33" i="95"/>
  <c r="H33" i="95"/>
  <c r="F34" i="95"/>
  <c r="G34" i="95"/>
  <c r="H34" i="95"/>
  <c r="F35" i="95"/>
  <c r="G35" i="95"/>
  <c r="H35" i="95"/>
  <c r="F36" i="95"/>
  <c r="G36" i="95"/>
  <c r="H36" i="95"/>
  <c r="F37" i="95"/>
  <c r="G37" i="95"/>
  <c r="H37" i="95"/>
  <c r="F38" i="95"/>
  <c r="G38" i="95"/>
  <c r="H38" i="95"/>
  <c r="F39" i="95"/>
  <c r="G39" i="95"/>
  <c r="H39" i="95"/>
  <c r="F40" i="95"/>
  <c r="G40" i="95"/>
  <c r="H40" i="95"/>
  <c r="F41" i="95"/>
  <c r="G41" i="95"/>
  <c r="H41" i="95"/>
  <c r="F42" i="95"/>
  <c r="G42" i="95"/>
  <c r="H42" i="95"/>
  <c r="F43" i="95"/>
  <c r="G43" i="95"/>
  <c r="H43" i="95"/>
  <c r="F44" i="95"/>
  <c r="G44" i="95"/>
  <c r="H44" i="95"/>
  <c r="F45" i="95"/>
  <c r="G45" i="95"/>
  <c r="H45" i="95"/>
  <c r="F46" i="95"/>
  <c r="G46" i="95"/>
  <c r="H46" i="95"/>
  <c r="F47" i="95"/>
  <c r="G47" i="95"/>
  <c r="H47" i="95"/>
  <c r="F48" i="95"/>
  <c r="G48" i="95"/>
  <c r="H48" i="95"/>
  <c r="F49" i="95"/>
  <c r="G49" i="95"/>
  <c r="H49" i="95"/>
  <c r="F50" i="95"/>
  <c r="G50" i="95"/>
  <c r="H50" i="95"/>
  <c r="F51" i="95"/>
  <c r="G51" i="95"/>
  <c r="H51" i="95"/>
  <c r="F52" i="95"/>
  <c r="G52" i="95"/>
  <c r="H52" i="95"/>
  <c r="F53" i="95"/>
  <c r="G53" i="95"/>
  <c r="H53" i="95"/>
  <c r="F54" i="95"/>
  <c r="G54" i="95"/>
  <c r="H54" i="95"/>
  <c r="F55" i="95"/>
  <c r="G55" i="95"/>
  <c r="H55" i="95"/>
  <c r="F56" i="95"/>
  <c r="G56" i="95"/>
  <c r="H56" i="95"/>
  <c r="F57" i="95"/>
  <c r="G57" i="95"/>
  <c r="H57" i="95"/>
  <c r="F58" i="95"/>
  <c r="G58" i="95"/>
  <c r="H58" i="95"/>
  <c r="F59" i="95"/>
  <c r="G59" i="95"/>
  <c r="H59" i="95"/>
  <c r="F60" i="95"/>
  <c r="G60" i="95"/>
  <c r="H60" i="95"/>
  <c r="F61" i="95"/>
  <c r="G61" i="95"/>
  <c r="H61" i="95"/>
  <c r="F62" i="95"/>
  <c r="G62" i="95"/>
  <c r="H62" i="95"/>
  <c r="F63" i="95"/>
  <c r="G63" i="95"/>
  <c r="H63" i="95"/>
  <c r="F64" i="95"/>
  <c r="G64" i="95"/>
  <c r="H64" i="95"/>
  <c r="F65" i="95"/>
  <c r="G65" i="95"/>
  <c r="H65" i="95"/>
  <c r="F66" i="95"/>
  <c r="G66" i="95"/>
  <c r="H66" i="95"/>
  <c r="F67" i="95"/>
  <c r="G67" i="95"/>
  <c r="H67" i="95"/>
  <c r="F68" i="95"/>
  <c r="G68" i="95"/>
  <c r="H68" i="95"/>
  <c r="F69" i="95"/>
  <c r="G69" i="95"/>
  <c r="H69" i="95"/>
  <c r="F70" i="95"/>
  <c r="G70" i="95"/>
  <c r="H70" i="95"/>
  <c r="F71" i="95"/>
  <c r="G71" i="95"/>
  <c r="H71" i="95"/>
  <c r="F72" i="95"/>
  <c r="G72" i="95"/>
  <c r="H72" i="95"/>
  <c r="F73" i="95"/>
  <c r="G73" i="95"/>
  <c r="H73" i="95"/>
  <c r="F74" i="95"/>
  <c r="G74" i="95"/>
  <c r="H74" i="95"/>
  <c r="F75" i="95"/>
  <c r="G75" i="95"/>
  <c r="H75" i="95"/>
  <c r="F76" i="95"/>
  <c r="G76" i="95"/>
  <c r="H76" i="95"/>
  <c r="F77" i="95"/>
  <c r="G77" i="95"/>
  <c r="H77" i="95"/>
  <c r="F78" i="95"/>
  <c r="G78" i="95"/>
  <c r="H78" i="95"/>
  <c r="F79" i="95"/>
  <c r="G79" i="95"/>
  <c r="H79" i="95"/>
  <c r="F80" i="95"/>
  <c r="G80" i="95"/>
  <c r="H80" i="95"/>
  <c r="F81" i="95"/>
  <c r="G81" i="95"/>
  <c r="H81" i="95"/>
  <c r="F82" i="95"/>
  <c r="G82" i="95"/>
  <c r="H82" i="95"/>
  <c r="F83" i="95"/>
  <c r="G83" i="95"/>
  <c r="H83" i="95"/>
  <c r="F84" i="95"/>
  <c r="G84" i="95"/>
  <c r="H84" i="95"/>
  <c r="F85" i="95"/>
  <c r="G85" i="95"/>
  <c r="H85" i="95"/>
  <c r="F86" i="95"/>
  <c r="G86" i="95"/>
  <c r="H86" i="95"/>
  <c r="F87" i="95"/>
  <c r="G87" i="95"/>
  <c r="H87" i="95"/>
  <c r="F88" i="95"/>
  <c r="G88" i="95"/>
  <c r="H88" i="95"/>
  <c r="F89" i="95"/>
  <c r="G89" i="95"/>
  <c r="H89" i="95"/>
  <c r="F90" i="95"/>
  <c r="G90" i="95"/>
  <c r="H90" i="95"/>
  <c r="F91" i="95"/>
  <c r="G91" i="95"/>
  <c r="H91" i="95"/>
  <c r="F92" i="95"/>
  <c r="G92" i="95"/>
  <c r="H92" i="95"/>
  <c r="F93" i="95"/>
  <c r="G93" i="95"/>
  <c r="H93" i="95"/>
  <c r="F94" i="95"/>
  <c r="G94" i="95"/>
  <c r="H94" i="95"/>
  <c r="F95" i="95"/>
  <c r="G95" i="95"/>
  <c r="H95" i="95"/>
  <c r="F96" i="95"/>
  <c r="G96" i="95"/>
  <c r="H96" i="95"/>
  <c r="F97" i="95"/>
  <c r="G97" i="95"/>
  <c r="H97" i="95"/>
  <c r="F98" i="95"/>
  <c r="G98" i="95"/>
  <c r="H98" i="95"/>
  <c r="F99" i="95"/>
  <c r="G99" i="95"/>
  <c r="H99" i="95"/>
  <c r="F100" i="95"/>
  <c r="G100" i="95"/>
  <c r="H100" i="95"/>
  <c r="F101" i="95"/>
  <c r="G101" i="95"/>
  <c r="H101" i="95"/>
  <c r="F102" i="95"/>
  <c r="G102" i="95"/>
  <c r="H102" i="95"/>
  <c r="F103" i="95"/>
  <c r="G103" i="95"/>
  <c r="H103" i="95"/>
  <c r="F104" i="95"/>
  <c r="G104" i="95"/>
  <c r="H104" i="95"/>
  <c r="F105" i="95"/>
  <c r="G105" i="95"/>
  <c r="H105" i="95"/>
  <c r="F106" i="95"/>
  <c r="G106" i="95"/>
  <c r="H106" i="95"/>
  <c r="F107" i="95"/>
  <c r="G107" i="95"/>
  <c r="H107" i="95"/>
  <c r="F108" i="95"/>
  <c r="G108" i="95"/>
  <c r="H108" i="95"/>
  <c r="F109" i="95"/>
  <c r="G109" i="95"/>
  <c r="H109" i="95"/>
  <c r="F110" i="95"/>
  <c r="G110" i="95"/>
  <c r="H110" i="95"/>
  <c r="F111" i="96"/>
  <c r="G111" i="96"/>
  <c r="H111" i="96"/>
  <c r="F112" i="96"/>
  <c r="G112" i="96"/>
  <c r="H112" i="96"/>
  <c r="F113" i="96"/>
  <c r="G113" i="96"/>
  <c r="H113" i="96"/>
  <c r="F114" i="96"/>
  <c r="G114" i="96"/>
  <c r="H114" i="96"/>
  <c r="F115" i="96"/>
  <c r="G115" i="96"/>
  <c r="H115" i="96"/>
  <c r="F116" i="96"/>
  <c r="G116" i="96"/>
  <c r="H116" i="96"/>
  <c r="F117" i="96"/>
  <c r="G117" i="96"/>
  <c r="H117" i="96"/>
  <c r="F118" i="96"/>
  <c r="G118" i="96"/>
  <c r="H118" i="96"/>
  <c r="F119" i="96"/>
  <c r="G119" i="96"/>
  <c r="H119" i="96"/>
  <c r="F120" i="96"/>
  <c r="G120" i="96"/>
  <c r="H120" i="96"/>
  <c r="F121" i="96"/>
  <c r="G121" i="96"/>
  <c r="H121" i="96"/>
  <c r="F122" i="96"/>
  <c r="G122" i="96"/>
  <c r="H122" i="96"/>
  <c r="F123" i="96"/>
  <c r="G123" i="96"/>
  <c r="H123" i="96"/>
  <c r="F124" i="96"/>
  <c r="G124" i="96"/>
  <c r="H124" i="96"/>
  <c r="F125" i="96"/>
  <c r="G125" i="96"/>
  <c r="H125" i="96"/>
  <c r="F126" i="96"/>
  <c r="G126" i="96"/>
  <c r="H126" i="96"/>
  <c r="F127" i="96"/>
  <c r="G127" i="96"/>
  <c r="H127" i="96"/>
  <c r="F128" i="96"/>
  <c r="G128" i="96"/>
  <c r="H128" i="96"/>
  <c r="F129" i="96"/>
  <c r="G129" i="96"/>
  <c r="H129" i="96"/>
  <c r="F130" i="96"/>
  <c r="G130" i="96"/>
  <c r="H130" i="96"/>
  <c r="F131" i="96"/>
  <c r="G131" i="96"/>
  <c r="H131" i="96"/>
  <c r="F132" i="96"/>
  <c r="G132" i="96"/>
  <c r="H132" i="96"/>
  <c r="F133" i="96"/>
  <c r="G133" i="96"/>
  <c r="H133" i="96"/>
  <c r="F134" i="96"/>
  <c r="G134" i="96"/>
  <c r="H134" i="96"/>
  <c r="F135" i="96"/>
  <c r="G135" i="96"/>
  <c r="H135" i="96"/>
  <c r="F136" i="96"/>
  <c r="G136" i="96"/>
  <c r="H136" i="96"/>
  <c r="F137" i="96"/>
  <c r="G137" i="96"/>
  <c r="H137" i="96"/>
  <c r="F138" i="96"/>
  <c r="G138" i="96"/>
  <c r="H138" i="96"/>
  <c r="F139" i="96"/>
  <c r="G139" i="96"/>
  <c r="H139" i="96"/>
  <c r="F140" i="96"/>
  <c r="G140" i="96"/>
  <c r="H140" i="96"/>
  <c r="F141" i="96"/>
  <c r="G141" i="96"/>
  <c r="H141" i="96"/>
  <c r="F142" i="96"/>
  <c r="G142" i="96"/>
  <c r="H142" i="96"/>
  <c r="F143" i="96"/>
  <c r="G143" i="96"/>
  <c r="H143" i="96"/>
  <c r="F144" i="96"/>
  <c r="G144" i="96"/>
  <c r="H144" i="96"/>
  <c r="F145" i="96"/>
  <c r="G145" i="96"/>
  <c r="H145" i="96"/>
  <c r="F146" i="96"/>
  <c r="G146" i="96"/>
  <c r="H146" i="96"/>
  <c r="F147" i="96"/>
  <c r="G147" i="96"/>
  <c r="H147" i="96"/>
  <c r="F148" i="96"/>
  <c r="G148" i="96"/>
  <c r="H148" i="96"/>
  <c r="F149" i="96"/>
  <c r="G149" i="96"/>
  <c r="H149" i="96"/>
  <c r="F150" i="96"/>
  <c r="G150" i="96"/>
  <c r="H150" i="96"/>
  <c r="F151" i="96"/>
  <c r="G151" i="96"/>
  <c r="H151" i="96"/>
  <c r="F152" i="96"/>
  <c r="G152" i="96"/>
  <c r="H152" i="96"/>
  <c r="F153" i="96"/>
  <c r="G153" i="96"/>
  <c r="H153" i="96"/>
  <c r="F154" i="96"/>
  <c r="G154" i="96"/>
  <c r="H154" i="96"/>
  <c r="F155" i="96"/>
  <c r="G155" i="96"/>
  <c r="H155" i="96"/>
  <c r="F156" i="96"/>
  <c r="G156" i="96"/>
  <c r="H156" i="96"/>
  <c r="F157" i="96"/>
  <c r="G157" i="96"/>
  <c r="H157" i="96"/>
  <c r="F158" i="96"/>
  <c r="G158" i="96"/>
  <c r="H158" i="96"/>
  <c r="F159" i="96"/>
  <c r="G159" i="96"/>
  <c r="H159" i="96"/>
  <c r="F160" i="96"/>
  <c r="G160" i="96"/>
  <c r="H160" i="96"/>
  <c r="F161" i="96"/>
  <c r="G161" i="96"/>
  <c r="H161" i="96"/>
  <c r="F162" i="96"/>
  <c r="G162" i="96"/>
  <c r="H162" i="96"/>
  <c r="F163" i="96"/>
  <c r="G163" i="96"/>
  <c r="H163" i="96"/>
  <c r="F164" i="96"/>
  <c r="G164" i="96"/>
  <c r="H164" i="96"/>
  <c r="F165" i="96"/>
  <c r="G165" i="96"/>
  <c r="H165" i="96"/>
  <c r="F166" i="96"/>
  <c r="G166" i="96"/>
  <c r="H166" i="96"/>
  <c r="F167" i="96"/>
  <c r="G167" i="96"/>
  <c r="H167" i="96"/>
  <c r="F168" i="96"/>
  <c r="G168" i="96"/>
  <c r="H168" i="96"/>
  <c r="F169" i="96"/>
  <c r="G169" i="96"/>
  <c r="H169" i="96"/>
  <c r="F170" i="96"/>
  <c r="G170" i="96"/>
  <c r="H170" i="96"/>
  <c r="F171" i="96"/>
  <c r="G171" i="96"/>
  <c r="H171" i="96"/>
  <c r="F172" i="96"/>
  <c r="G172" i="96"/>
  <c r="H172" i="96"/>
  <c r="F173" i="96"/>
  <c r="G173" i="96"/>
  <c r="H173" i="96"/>
  <c r="F174" i="96"/>
  <c r="G174" i="96"/>
  <c r="H174" i="96"/>
  <c r="F175" i="96"/>
  <c r="G175" i="96"/>
  <c r="H175" i="96"/>
  <c r="F176" i="96"/>
  <c r="G176" i="96"/>
  <c r="H176" i="96"/>
  <c r="F177" i="96"/>
  <c r="G177" i="96"/>
  <c r="H177" i="96"/>
  <c r="F178" i="96"/>
  <c r="G178" i="96"/>
  <c r="H178" i="96"/>
  <c r="F179" i="96"/>
  <c r="G179" i="96"/>
  <c r="H179" i="96"/>
  <c r="F180" i="96"/>
  <c r="G180" i="96"/>
  <c r="H180" i="96"/>
  <c r="F181" i="96"/>
  <c r="G181" i="96"/>
  <c r="H181" i="96"/>
  <c r="F182" i="96"/>
  <c r="G182" i="96"/>
  <c r="H182" i="96"/>
  <c r="F183" i="96"/>
  <c r="G183" i="96"/>
  <c r="H183" i="96"/>
  <c r="F184" i="96"/>
  <c r="G184" i="96"/>
  <c r="H184" i="96"/>
  <c r="F185" i="96"/>
  <c r="G185" i="96"/>
  <c r="H185" i="96"/>
  <c r="F186" i="96"/>
  <c r="G186" i="96"/>
  <c r="H186" i="96"/>
  <c r="F187" i="96"/>
  <c r="G187" i="96"/>
  <c r="H187" i="96"/>
  <c r="F188" i="96"/>
  <c r="G188" i="96"/>
  <c r="H188" i="96"/>
  <c r="F189" i="96"/>
  <c r="G189" i="96"/>
  <c r="H189" i="96"/>
  <c r="F190" i="96"/>
  <c r="G190" i="96"/>
  <c r="H190" i="96"/>
  <c r="F191" i="96"/>
  <c r="G191" i="96"/>
  <c r="H191" i="96"/>
  <c r="F192" i="96"/>
  <c r="G192" i="96"/>
  <c r="H192" i="96"/>
  <c r="F193" i="96"/>
  <c r="G193" i="96"/>
  <c r="H193" i="96"/>
  <c r="F194" i="96"/>
  <c r="G194" i="96"/>
  <c r="H194" i="96"/>
  <c r="F195" i="96"/>
  <c r="G195" i="96"/>
  <c r="H195" i="96"/>
  <c r="F196" i="96"/>
  <c r="G196" i="96"/>
  <c r="H196" i="96"/>
  <c r="F197" i="96"/>
  <c r="G197" i="96"/>
  <c r="H197" i="96"/>
  <c r="F198" i="96"/>
  <c r="G198" i="96"/>
  <c r="H198" i="96"/>
  <c r="F199" i="96"/>
  <c r="G199" i="96"/>
  <c r="H199" i="96"/>
  <c r="F200" i="96"/>
  <c r="G200" i="96"/>
  <c r="H200" i="96"/>
  <c r="F201" i="96"/>
  <c r="G201" i="96"/>
  <c r="H201" i="96"/>
  <c r="F202" i="96"/>
  <c r="G202" i="96"/>
  <c r="H202" i="96"/>
  <c r="F203" i="96"/>
  <c r="G203" i="96"/>
  <c r="H203" i="96"/>
  <c r="F204" i="96"/>
  <c r="G204" i="96"/>
  <c r="H204" i="96"/>
  <c r="F205" i="96"/>
  <c r="G205" i="96"/>
  <c r="H205" i="96"/>
  <c r="F206" i="96"/>
  <c r="G206" i="96"/>
  <c r="H206" i="96"/>
  <c r="F207" i="96"/>
  <c r="G207" i="96"/>
  <c r="H207" i="96"/>
  <c r="F208" i="96"/>
  <c r="G208" i="96"/>
  <c r="H208" i="96"/>
  <c r="F209" i="96"/>
  <c r="G209" i="96"/>
  <c r="H209" i="96"/>
  <c r="F210" i="96"/>
  <c r="G210" i="96"/>
  <c r="H210" i="96"/>
  <c r="F211" i="96"/>
  <c r="G211" i="96"/>
  <c r="H211" i="96"/>
  <c r="F212" i="96"/>
  <c r="G212" i="96"/>
  <c r="H212" i="96"/>
  <c r="F213" i="96"/>
  <c r="G213" i="96"/>
  <c r="H213" i="96"/>
  <c r="F214" i="96"/>
  <c r="G214" i="96"/>
  <c r="H214" i="96"/>
  <c r="F215" i="96"/>
  <c r="G215" i="96"/>
  <c r="H215" i="96"/>
  <c r="F216" i="96"/>
  <c r="G216" i="96"/>
  <c r="H216" i="96"/>
  <c r="F217" i="96"/>
  <c r="G217" i="96"/>
  <c r="H217" i="96"/>
  <c r="F218" i="96"/>
  <c r="G218" i="96"/>
  <c r="H218" i="96"/>
  <c r="F219" i="96"/>
  <c r="G219" i="96"/>
  <c r="H219" i="96"/>
  <c r="F220" i="96"/>
  <c r="G220" i="96"/>
  <c r="H220" i="96"/>
  <c r="F221" i="96"/>
  <c r="G221" i="96"/>
  <c r="H221" i="96"/>
  <c r="F222" i="96"/>
  <c r="G222" i="96"/>
  <c r="H222" i="96"/>
  <c r="F223" i="96"/>
  <c r="G223" i="96"/>
  <c r="H223" i="96"/>
  <c r="F224" i="96"/>
  <c r="G224" i="96"/>
  <c r="H224" i="96"/>
  <c r="F225" i="96"/>
  <c r="G225" i="96"/>
  <c r="H225" i="96"/>
  <c r="F226" i="96"/>
  <c r="G226" i="96"/>
  <c r="H226" i="96"/>
  <c r="F227" i="96"/>
  <c r="G227" i="96"/>
  <c r="H227" i="96"/>
  <c r="F228" i="96"/>
  <c r="G228" i="96"/>
  <c r="H228" i="96"/>
  <c r="F229" i="96"/>
  <c r="G229" i="96"/>
  <c r="H229" i="96"/>
  <c r="F230" i="96"/>
  <c r="G230" i="96"/>
  <c r="H230" i="96"/>
  <c r="F231" i="96"/>
  <c r="G231" i="96"/>
  <c r="H231" i="96"/>
  <c r="F232" i="96"/>
  <c r="G232" i="96"/>
  <c r="H232" i="96"/>
  <c r="F233" i="96"/>
  <c r="G233" i="96"/>
  <c r="H233" i="96"/>
  <c r="F234" i="96"/>
  <c r="G234" i="96"/>
  <c r="H234" i="96"/>
  <c r="F235" i="96"/>
  <c r="G235" i="96"/>
  <c r="H235" i="96"/>
  <c r="F236" i="96"/>
  <c r="G236" i="96"/>
  <c r="H236" i="96"/>
  <c r="F237" i="96"/>
  <c r="G237" i="96"/>
  <c r="H237" i="96"/>
  <c r="F238" i="96"/>
  <c r="G238" i="96"/>
  <c r="H238" i="96"/>
  <c r="F239" i="96"/>
  <c r="G239" i="96"/>
  <c r="H239" i="96"/>
  <c r="F240" i="96"/>
  <c r="G240" i="96"/>
  <c r="H240" i="96"/>
  <c r="F241" i="96"/>
  <c r="G241" i="96"/>
  <c r="H241" i="96"/>
  <c r="F242" i="96"/>
  <c r="G242" i="96"/>
  <c r="H242" i="96"/>
  <c r="F243" i="96"/>
  <c r="G243" i="96"/>
  <c r="H243" i="96"/>
  <c r="F244" i="96"/>
  <c r="G244" i="96"/>
  <c r="H244" i="96"/>
  <c r="F245" i="96"/>
  <c r="G245" i="96"/>
  <c r="H245" i="96"/>
  <c r="F246" i="96"/>
  <c r="G246" i="96"/>
  <c r="H246" i="96"/>
  <c r="F247" i="96"/>
  <c r="G247" i="96"/>
  <c r="H247" i="96"/>
  <c r="F248" i="96"/>
  <c r="G248" i="96"/>
  <c r="H248" i="96"/>
  <c r="F249" i="96"/>
  <c r="G249" i="96"/>
  <c r="H249" i="96"/>
  <c r="F250" i="96"/>
  <c r="G250" i="96"/>
  <c r="H250" i="96"/>
  <c r="F251" i="96"/>
  <c r="G251" i="96"/>
  <c r="H251" i="96"/>
  <c r="F252" i="96"/>
  <c r="G252" i="96"/>
  <c r="H252" i="96"/>
  <c r="F253" i="96"/>
  <c r="G253" i="96"/>
  <c r="H253" i="96"/>
  <c r="F254" i="96"/>
  <c r="G254" i="96"/>
  <c r="H254" i="96"/>
  <c r="F255" i="96"/>
  <c r="G255" i="96"/>
  <c r="H255" i="96"/>
  <c r="F256" i="96"/>
  <c r="G256" i="96"/>
  <c r="H256" i="96"/>
  <c r="F257" i="96"/>
  <c r="G257" i="96"/>
  <c r="H257" i="96"/>
  <c r="F258" i="96"/>
  <c r="G258" i="96"/>
  <c r="H258" i="96"/>
  <c r="F259" i="96"/>
  <c r="G259" i="96"/>
  <c r="H259" i="96"/>
  <c r="F260" i="96"/>
  <c r="G260" i="96"/>
  <c r="H260" i="96"/>
  <c r="F261" i="96"/>
  <c r="G261" i="96"/>
  <c r="H261" i="96"/>
  <c r="F13" i="96"/>
  <c r="G13" i="96"/>
  <c r="H13" i="96"/>
  <c r="F14" i="96"/>
  <c r="G14" i="96"/>
  <c r="H14" i="96"/>
  <c r="F15" i="96"/>
  <c r="G15" i="96"/>
  <c r="H15" i="96"/>
  <c r="F16" i="96"/>
  <c r="G16" i="96"/>
  <c r="H16" i="96"/>
  <c r="F17" i="96"/>
  <c r="G17" i="96"/>
  <c r="H17" i="96"/>
  <c r="F18" i="96"/>
  <c r="G18" i="96"/>
  <c r="H18" i="96"/>
  <c r="F19" i="96"/>
  <c r="G19" i="96"/>
  <c r="H19" i="96"/>
  <c r="F20" i="96"/>
  <c r="G20" i="96"/>
  <c r="H20" i="96"/>
  <c r="F21" i="96"/>
  <c r="G21" i="96"/>
  <c r="H21" i="96"/>
  <c r="F22" i="96"/>
  <c r="G22" i="96"/>
  <c r="H22" i="96"/>
  <c r="F23" i="96"/>
  <c r="G23" i="96"/>
  <c r="H23" i="96"/>
  <c r="F24" i="96"/>
  <c r="G24" i="96"/>
  <c r="H24" i="96"/>
  <c r="F25" i="96"/>
  <c r="G25" i="96"/>
  <c r="H25" i="96"/>
  <c r="F26" i="96"/>
  <c r="G26" i="96"/>
  <c r="H26" i="96"/>
  <c r="F27" i="96"/>
  <c r="G27" i="96"/>
  <c r="H27" i="96"/>
  <c r="F28" i="96"/>
  <c r="G28" i="96"/>
  <c r="H28" i="96"/>
  <c r="F29" i="96"/>
  <c r="G29" i="96"/>
  <c r="H29" i="96"/>
  <c r="F30" i="96"/>
  <c r="G30" i="96"/>
  <c r="H30" i="96"/>
  <c r="F31" i="96"/>
  <c r="G31" i="96"/>
  <c r="H31" i="96"/>
  <c r="F32" i="96"/>
  <c r="G32" i="96"/>
  <c r="H32" i="96"/>
  <c r="F33" i="96"/>
  <c r="G33" i="96"/>
  <c r="H33" i="96"/>
  <c r="F34" i="96"/>
  <c r="G34" i="96"/>
  <c r="H34" i="96"/>
  <c r="F35" i="96"/>
  <c r="G35" i="96"/>
  <c r="H35" i="96"/>
  <c r="F36" i="96"/>
  <c r="G36" i="96"/>
  <c r="H36" i="96"/>
  <c r="F37" i="96"/>
  <c r="G37" i="96"/>
  <c r="H37" i="96"/>
  <c r="F38" i="96"/>
  <c r="G38" i="96"/>
  <c r="H38" i="96"/>
  <c r="F39" i="96"/>
  <c r="G39" i="96"/>
  <c r="H39" i="96"/>
  <c r="F40" i="96"/>
  <c r="G40" i="96"/>
  <c r="H40" i="96"/>
  <c r="F41" i="96"/>
  <c r="G41" i="96"/>
  <c r="H41" i="96"/>
  <c r="F42" i="96"/>
  <c r="G42" i="96"/>
  <c r="H42" i="96"/>
  <c r="F43" i="96"/>
  <c r="G43" i="96"/>
  <c r="H43" i="96"/>
  <c r="F44" i="96"/>
  <c r="G44" i="96"/>
  <c r="H44" i="96"/>
  <c r="F45" i="96"/>
  <c r="G45" i="96"/>
  <c r="H45" i="96"/>
  <c r="F46" i="96"/>
  <c r="G46" i="96"/>
  <c r="H46" i="96"/>
  <c r="F47" i="96"/>
  <c r="G47" i="96"/>
  <c r="H47" i="96"/>
  <c r="F48" i="96"/>
  <c r="G48" i="96"/>
  <c r="H48" i="96"/>
  <c r="F49" i="96"/>
  <c r="G49" i="96"/>
  <c r="H49" i="96"/>
  <c r="F50" i="96"/>
  <c r="G50" i="96"/>
  <c r="H50" i="96"/>
  <c r="F51" i="96"/>
  <c r="G51" i="96"/>
  <c r="H51" i="96"/>
  <c r="F52" i="96"/>
  <c r="G52" i="96"/>
  <c r="H52" i="96"/>
  <c r="F53" i="96"/>
  <c r="G53" i="96"/>
  <c r="H53" i="96"/>
  <c r="F54" i="96"/>
  <c r="G54" i="96"/>
  <c r="H54" i="96"/>
  <c r="F55" i="96"/>
  <c r="G55" i="96"/>
  <c r="H55" i="96"/>
  <c r="F56" i="96"/>
  <c r="G56" i="96"/>
  <c r="H56" i="96"/>
  <c r="F57" i="96"/>
  <c r="G57" i="96"/>
  <c r="H57" i="96"/>
  <c r="F58" i="96"/>
  <c r="G58" i="96"/>
  <c r="H58" i="96"/>
  <c r="F59" i="96"/>
  <c r="G59" i="96"/>
  <c r="H59" i="96"/>
  <c r="F60" i="96"/>
  <c r="G60" i="96"/>
  <c r="H60" i="96"/>
  <c r="F61" i="96"/>
  <c r="G61" i="96"/>
  <c r="H61" i="96"/>
  <c r="F62" i="96"/>
  <c r="G62" i="96"/>
  <c r="H62" i="96"/>
  <c r="F63" i="96"/>
  <c r="G63" i="96"/>
  <c r="H63" i="96"/>
  <c r="F64" i="96"/>
  <c r="G64" i="96"/>
  <c r="H64" i="96"/>
  <c r="F65" i="96"/>
  <c r="G65" i="96"/>
  <c r="H65" i="96"/>
  <c r="F66" i="96"/>
  <c r="G66" i="96"/>
  <c r="H66" i="96"/>
  <c r="F67" i="96"/>
  <c r="G67" i="96"/>
  <c r="H67" i="96"/>
  <c r="F68" i="96"/>
  <c r="G68" i="96"/>
  <c r="H68" i="96"/>
  <c r="F69" i="96"/>
  <c r="G69" i="96"/>
  <c r="H69" i="96"/>
  <c r="F70" i="96"/>
  <c r="G70" i="96"/>
  <c r="H70" i="96"/>
  <c r="F71" i="96"/>
  <c r="G71" i="96"/>
  <c r="H71" i="96"/>
  <c r="F72" i="96"/>
  <c r="G72" i="96"/>
  <c r="H72" i="96"/>
  <c r="F73" i="96"/>
  <c r="G73" i="96"/>
  <c r="H73" i="96"/>
  <c r="F74" i="96"/>
  <c r="G74" i="96"/>
  <c r="H74" i="96"/>
  <c r="F75" i="96"/>
  <c r="G75" i="96"/>
  <c r="H75" i="96"/>
  <c r="F76" i="96"/>
  <c r="G76" i="96"/>
  <c r="H76" i="96"/>
  <c r="F77" i="96"/>
  <c r="G77" i="96"/>
  <c r="H77" i="96"/>
  <c r="F78" i="96"/>
  <c r="G78" i="96"/>
  <c r="H78" i="96"/>
  <c r="F79" i="96"/>
  <c r="G79" i="96"/>
  <c r="H79" i="96"/>
  <c r="F80" i="96"/>
  <c r="G80" i="96"/>
  <c r="H80" i="96"/>
  <c r="F81" i="96"/>
  <c r="G81" i="96"/>
  <c r="H81" i="96"/>
  <c r="F82" i="96"/>
  <c r="G82" i="96"/>
  <c r="H82" i="96"/>
  <c r="F83" i="96"/>
  <c r="G83" i="96"/>
  <c r="H83" i="96"/>
  <c r="F84" i="96"/>
  <c r="G84" i="96"/>
  <c r="H84" i="96"/>
  <c r="F85" i="96"/>
  <c r="G85" i="96"/>
  <c r="H85" i="96"/>
  <c r="F86" i="96"/>
  <c r="G86" i="96"/>
  <c r="H86" i="96"/>
  <c r="F87" i="96"/>
  <c r="G87" i="96"/>
  <c r="H87" i="96"/>
  <c r="F88" i="96"/>
  <c r="G88" i="96"/>
  <c r="H88" i="96"/>
  <c r="F89" i="96"/>
  <c r="G89" i="96"/>
  <c r="H89" i="96"/>
  <c r="F90" i="96"/>
  <c r="G90" i="96"/>
  <c r="H90" i="96"/>
  <c r="F91" i="96"/>
  <c r="G91" i="96"/>
  <c r="H91" i="96"/>
  <c r="F92" i="96"/>
  <c r="G92" i="96"/>
  <c r="H92" i="96"/>
  <c r="F93" i="96"/>
  <c r="G93" i="96"/>
  <c r="H93" i="96"/>
  <c r="F94" i="96"/>
  <c r="G94" i="96"/>
  <c r="H94" i="96"/>
  <c r="F95" i="96"/>
  <c r="G95" i="96"/>
  <c r="H95" i="96"/>
  <c r="F96" i="96"/>
  <c r="G96" i="96"/>
  <c r="H96" i="96"/>
  <c r="F97" i="96"/>
  <c r="G97" i="96"/>
  <c r="H97" i="96"/>
  <c r="F98" i="96"/>
  <c r="G98" i="96"/>
  <c r="H98" i="96"/>
  <c r="F99" i="96"/>
  <c r="G99" i="96"/>
  <c r="H99" i="96"/>
  <c r="F100" i="96"/>
  <c r="G100" i="96"/>
  <c r="H100" i="96"/>
  <c r="F101" i="96"/>
  <c r="G101" i="96"/>
  <c r="H101" i="96"/>
  <c r="F102" i="96"/>
  <c r="G102" i="96"/>
  <c r="H102" i="96"/>
  <c r="F103" i="96"/>
  <c r="G103" i="96"/>
  <c r="H103" i="96"/>
  <c r="F104" i="96"/>
  <c r="G104" i="96"/>
  <c r="H104" i="96"/>
  <c r="F105" i="96"/>
  <c r="G105" i="96"/>
  <c r="H105" i="96"/>
  <c r="F106" i="96"/>
  <c r="G106" i="96"/>
  <c r="H106" i="96"/>
  <c r="F107" i="96"/>
  <c r="G107" i="96"/>
  <c r="H107" i="96"/>
  <c r="F108" i="96"/>
  <c r="G108" i="96"/>
  <c r="H108" i="96"/>
  <c r="F109" i="96"/>
  <c r="G109" i="96"/>
  <c r="H109" i="96"/>
  <c r="F110" i="96"/>
  <c r="G110" i="96"/>
  <c r="H110" i="96"/>
  <c r="I11" i="1"/>
  <c r="H11" i="1" s="1"/>
  <c r="J11" i="1"/>
  <c r="I12" i="1"/>
  <c r="H12" i="1" s="1"/>
  <c r="J12" i="1"/>
  <c r="I13" i="1"/>
  <c r="H13" i="1" s="1"/>
  <c r="J13" i="1"/>
  <c r="I14" i="1"/>
  <c r="H14" i="1" s="1"/>
  <c r="J14" i="1"/>
  <c r="I15" i="1"/>
  <c r="H15" i="1" s="1"/>
  <c r="J15" i="1"/>
  <c r="I16" i="1"/>
  <c r="H16" i="1" s="1"/>
  <c r="J16" i="1"/>
  <c r="I17" i="1"/>
  <c r="H17" i="1" s="1"/>
  <c r="J17" i="1"/>
  <c r="I18" i="1"/>
  <c r="H18" i="1" s="1"/>
  <c r="J18" i="1"/>
  <c r="I19" i="1"/>
  <c r="H19" i="1" s="1"/>
  <c r="J19" i="1"/>
  <c r="I20" i="1"/>
  <c r="H20" i="1" s="1"/>
  <c r="J20" i="1"/>
  <c r="I21" i="1"/>
  <c r="H21" i="1" s="1"/>
  <c r="J21" i="1"/>
  <c r="I22" i="1"/>
  <c r="H22" i="1" s="1"/>
  <c r="J22" i="1"/>
  <c r="I23" i="1"/>
  <c r="H23" i="1" s="1"/>
  <c r="J23" i="1"/>
  <c r="I24" i="1"/>
  <c r="H24" i="1" s="1"/>
  <c r="J24" i="1"/>
  <c r="I25" i="1"/>
  <c r="H25" i="1" s="1"/>
  <c r="J25" i="1"/>
  <c r="I26" i="1"/>
  <c r="H26" i="1" s="1"/>
  <c r="J26" i="1"/>
  <c r="I27" i="1"/>
  <c r="H27" i="1" s="1"/>
  <c r="J27" i="1"/>
  <c r="I28" i="1"/>
  <c r="H28" i="1" s="1"/>
  <c r="J28" i="1"/>
  <c r="I29" i="1"/>
  <c r="H29" i="1" s="1"/>
  <c r="J29" i="1"/>
  <c r="H30" i="1"/>
  <c r="I30" i="1"/>
  <c r="J30" i="1"/>
  <c r="I31" i="1"/>
  <c r="H31" i="1" s="1"/>
  <c r="J31" i="1"/>
  <c r="I32" i="1"/>
  <c r="H32" i="1" s="1"/>
  <c r="J32" i="1"/>
  <c r="I33" i="1"/>
  <c r="H33" i="1" s="1"/>
  <c r="J33" i="1"/>
  <c r="I34" i="1"/>
  <c r="H34" i="1" s="1"/>
  <c r="J34" i="1"/>
  <c r="I35" i="1"/>
  <c r="H35" i="1" s="1"/>
  <c r="J35" i="1"/>
  <c r="I36" i="1"/>
  <c r="H36" i="1" s="1"/>
  <c r="J36" i="1"/>
  <c r="I37" i="1"/>
  <c r="H37" i="1" s="1"/>
  <c r="J37" i="1"/>
  <c r="I38" i="1"/>
  <c r="H38" i="1" s="1"/>
  <c r="J38" i="1"/>
  <c r="I39" i="1"/>
  <c r="H39" i="1" s="1"/>
  <c r="J39" i="1"/>
  <c r="I40" i="1"/>
  <c r="H40" i="1" s="1"/>
  <c r="J40" i="1"/>
  <c r="I41" i="1"/>
  <c r="H41" i="1" s="1"/>
  <c r="J41" i="1"/>
  <c r="I42" i="1"/>
  <c r="H42" i="1" s="1"/>
  <c r="J42" i="1"/>
  <c r="I43" i="1"/>
  <c r="H43" i="1" s="1"/>
  <c r="J43" i="1"/>
  <c r="I44" i="1"/>
  <c r="H44" i="1" s="1"/>
  <c r="J44" i="1"/>
  <c r="I45" i="1"/>
  <c r="H45" i="1" s="1"/>
  <c r="J45" i="1"/>
  <c r="I46" i="1"/>
  <c r="H46" i="1" s="1"/>
  <c r="J46" i="1"/>
  <c r="I47" i="1"/>
  <c r="H47" i="1" s="1"/>
  <c r="J47" i="1"/>
  <c r="I48" i="1"/>
  <c r="H48" i="1" s="1"/>
  <c r="J48" i="1"/>
  <c r="H49" i="1"/>
  <c r="I49" i="1"/>
  <c r="J49" i="1"/>
  <c r="I50" i="1"/>
  <c r="H50" i="1" s="1"/>
  <c r="J50" i="1"/>
  <c r="I51" i="1"/>
  <c r="H51" i="1" s="1"/>
  <c r="J51" i="1"/>
  <c r="I52" i="1"/>
  <c r="H52" i="1" s="1"/>
  <c r="J52" i="1"/>
  <c r="I53" i="1"/>
  <c r="H53" i="1" s="1"/>
  <c r="J53" i="1"/>
  <c r="I54" i="1"/>
  <c r="H54" i="1" s="1"/>
  <c r="J54" i="1"/>
  <c r="I55" i="1"/>
  <c r="H55" i="1" s="1"/>
  <c r="J55" i="1"/>
  <c r="I56" i="1"/>
  <c r="H56" i="1" s="1"/>
  <c r="J56" i="1"/>
  <c r="I57" i="1"/>
  <c r="H57" i="1" s="1"/>
  <c r="J57" i="1"/>
  <c r="I58" i="1"/>
  <c r="H58" i="1" s="1"/>
  <c r="J58" i="1"/>
  <c r="I59" i="1"/>
  <c r="H59" i="1" s="1"/>
  <c r="J59" i="1"/>
  <c r="I60" i="1"/>
  <c r="H60" i="1" s="1"/>
  <c r="J60" i="1"/>
  <c r="I61" i="1"/>
  <c r="H61" i="1" s="1"/>
  <c r="J61" i="1"/>
  <c r="I62" i="1"/>
  <c r="H62" i="1" s="1"/>
  <c r="J62" i="1"/>
  <c r="I63" i="1"/>
  <c r="H63" i="1" s="1"/>
  <c r="J63" i="1"/>
  <c r="I64" i="1"/>
  <c r="H64" i="1" s="1"/>
  <c r="J64" i="1"/>
  <c r="I65" i="1"/>
  <c r="H65" i="1" s="1"/>
  <c r="J65" i="1"/>
  <c r="I66" i="1"/>
  <c r="H66" i="1" s="1"/>
  <c r="J66" i="1"/>
  <c r="I67" i="1"/>
  <c r="H67" i="1" s="1"/>
  <c r="J67" i="1"/>
  <c r="I68" i="1"/>
  <c r="H68" i="1" s="1"/>
  <c r="J68" i="1"/>
  <c r="I69" i="1"/>
  <c r="H69" i="1" s="1"/>
  <c r="J69" i="1"/>
  <c r="I70" i="1"/>
  <c r="H70" i="1" s="1"/>
  <c r="J70" i="1"/>
  <c r="I71" i="1"/>
  <c r="H71" i="1" s="1"/>
  <c r="J71" i="1"/>
  <c r="I72" i="1"/>
  <c r="H72" i="1" s="1"/>
  <c r="J72" i="1"/>
  <c r="I73" i="1"/>
  <c r="H73" i="1" s="1"/>
  <c r="J73" i="1"/>
  <c r="I74" i="1"/>
  <c r="H74" i="1" s="1"/>
  <c r="J74" i="1"/>
  <c r="I75" i="1"/>
  <c r="H75" i="1" s="1"/>
  <c r="J75" i="1"/>
  <c r="I76" i="1"/>
  <c r="H76" i="1" s="1"/>
  <c r="J76" i="1"/>
  <c r="I77" i="1"/>
  <c r="H77" i="1" s="1"/>
  <c r="J77" i="1"/>
  <c r="I78" i="1"/>
  <c r="H78" i="1" s="1"/>
  <c r="J78" i="1"/>
  <c r="I79" i="1"/>
  <c r="H79" i="1" s="1"/>
  <c r="J79" i="1"/>
  <c r="I80" i="1"/>
  <c r="H80" i="1" s="1"/>
  <c r="J80" i="1"/>
  <c r="H81" i="1"/>
  <c r="I81" i="1"/>
  <c r="J81" i="1"/>
  <c r="I82" i="1"/>
  <c r="H82" i="1" s="1"/>
  <c r="J82" i="1"/>
  <c r="I83" i="1"/>
  <c r="H83" i="1" s="1"/>
  <c r="J83" i="1"/>
  <c r="I84" i="1"/>
  <c r="H84" i="1" s="1"/>
  <c r="J84" i="1"/>
  <c r="I85" i="1"/>
  <c r="H85" i="1" s="1"/>
  <c r="J85" i="1"/>
  <c r="I86" i="1"/>
  <c r="H86" i="1" s="1"/>
  <c r="J86" i="1"/>
  <c r="I87" i="1"/>
  <c r="H87" i="1" s="1"/>
  <c r="J87" i="1"/>
  <c r="I88" i="1"/>
  <c r="H88" i="1" s="1"/>
  <c r="J88" i="1"/>
  <c r="I89" i="1"/>
  <c r="H89" i="1" s="1"/>
  <c r="J89" i="1"/>
  <c r="I90" i="1"/>
  <c r="H90" i="1" s="1"/>
  <c r="J90" i="1"/>
  <c r="I91" i="1"/>
  <c r="H91" i="1" s="1"/>
  <c r="J91" i="1"/>
  <c r="I92" i="1"/>
  <c r="H92" i="1" s="1"/>
  <c r="J92" i="1"/>
  <c r="I93" i="1"/>
  <c r="H93" i="1" s="1"/>
  <c r="J93" i="1"/>
  <c r="I94" i="1"/>
  <c r="H94" i="1" s="1"/>
  <c r="J94" i="1"/>
  <c r="I95" i="1"/>
  <c r="H95" i="1" s="1"/>
  <c r="J95" i="1"/>
  <c r="I96" i="1"/>
  <c r="H96" i="1" s="1"/>
  <c r="J96" i="1"/>
  <c r="I97" i="1"/>
  <c r="H97" i="1" s="1"/>
  <c r="J97" i="1"/>
  <c r="I98" i="1"/>
  <c r="H98" i="1" s="1"/>
  <c r="J98" i="1"/>
  <c r="I99" i="1"/>
  <c r="H99" i="1" s="1"/>
  <c r="J99" i="1"/>
  <c r="I100" i="1"/>
  <c r="H100" i="1" s="1"/>
  <c r="J100" i="1"/>
  <c r="I101" i="1"/>
  <c r="H101" i="1" s="1"/>
  <c r="J101" i="1"/>
  <c r="I102" i="1"/>
  <c r="H102" i="1" s="1"/>
  <c r="J102" i="1"/>
  <c r="I103" i="1"/>
  <c r="H103" i="1" s="1"/>
  <c r="J103" i="1"/>
  <c r="I104" i="1"/>
  <c r="H104" i="1" s="1"/>
  <c r="J104" i="1"/>
  <c r="I105" i="1"/>
  <c r="H105" i="1" s="1"/>
  <c r="J105" i="1"/>
  <c r="I106" i="1"/>
  <c r="H106" i="1" s="1"/>
  <c r="J106" i="1"/>
  <c r="I107" i="1"/>
  <c r="H107" i="1" s="1"/>
  <c r="J107" i="1"/>
  <c r="I108" i="1"/>
  <c r="H108" i="1" s="1"/>
  <c r="J108" i="1"/>
  <c r="I109" i="1"/>
  <c r="H109" i="1" s="1"/>
  <c r="J109" i="1"/>
  <c r="I110" i="1"/>
  <c r="H110" i="1" s="1"/>
  <c r="J110" i="1"/>
  <c r="I111" i="1"/>
  <c r="H111" i="1" s="1"/>
  <c r="J111" i="1"/>
  <c r="I112" i="1"/>
  <c r="H112" i="1" s="1"/>
  <c r="J112" i="1"/>
  <c r="I113" i="1"/>
  <c r="H113" i="1" s="1"/>
  <c r="J113" i="1"/>
  <c r="I114" i="1"/>
  <c r="H114" i="1" s="1"/>
  <c r="J114" i="1"/>
  <c r="I115" i="1"/>
  <c r="H115" i="1" s="1"/>
  <c r="J115" i="1"/>
  <c r="I116" i="1"/>
  <c r="H116" i="1" s="1"/>
  <c r="J116" i="1"/>
  <c r="I117" i="1"/>
  <c r="H117" i="1" s="1"/>
  <c r="J117" i="1"/>
  <c r="I118" i="1"/>
  <c r="H118" i="1" s="1"/>
  <c r="J118" i="1"/>
  <c r="I119" i="1"/>
  <c r="H119" i="1" s="1"/>
  <c r="J119" i="1"/>
  <c r="I120" i="1"/>
  <c r="H120" i="1" s="1"/>
  <c r="J120" i="1"/>
  <c r="I121" i="1"/>
  <c r="H121" i="1" s="1"/>
  <c r="J121" i="1"/>
  <c r="H122" i="1"/>
  <c r="I122" i="1"/>
  <c r="J122" i="1"/>
  <c r="I123" i="1"/>
  <c r="H123" i="1" s="1"/>
  <c r="J123" i="1"/>
  <c r="I124" i="1"/>
  <c r="H124" i="1" s="1"/>
  <c r="J124" i="1"/>
  <c r="I125" i="1"/>
  <c r="H125" i="1" s="1"/>
  <c r="J125" i="1"/>
  <c r="I126" i="1"/>
  <c r="H126" i="1" s="1"/>
  <c r="J126" i="1"/>
  <c r="I127" i="1"/>
  <c r="H127" i="1" s="1"/>
  <c r="J127" i="1"/>
  <c r="I128" i="1"/>
  <c r="H128" i="1" s="1"/>
  <c r="J128" i="1"/>
  <c r="H129" i="1"/>
  <c r="I129" i="1"/>
  <c r="J129" i="1"/>
  <c r="I130" i="1"/>
  <c r="H130" i="1" s="1"/>
  <c r="J130" i="1"/>
  <c r="I131" i="1"/>
  <c r="H131" i="1" s="1"/>
  <c r="J131" i="1"/>
  <c r="I132" i="1"/>
  <c r="H132" i="1" s="1"/>
  <c r="J132" i="1"/>
  <c r="I133" i="1"/>
  <c r="H133" i="1" s="1"/>
  <c r="J133" i="1"/>
  <c r="I134" i="1"/>
  <c r="H134" i="1" s="1"/>
  <c r="J134" i="1"/>
  <c r="I135" i="1"/>
  <c r="H135" i="1" s="1"/>
  <c r="J135" i="1"/>
  <c r="I136" i="1"/>
  <c r="H136" i="1" s="1"/>
  <c r="J136" i="1"/>
  <c r="I137" i="1"/>
  <c r="H137" i="1" s="1"/>
  <c r="J137" i="1"/>
  <c r="I138" i="1"/>
  <c r="H138" i="1" s="1"/>
  <c r="J138" i="1"/>
  <c r="I139" i="1"/>
  <c r="H139" i="1" s="1"/>
  <c r="J139" i="1"/>
  <c r="I140" i="1"/>
  <c r="H140" i="1" s="1"/>
  <c r="J140" i="1"/>
  <c r="I141" i="1"/>
  <c r="H141" i="1" s="1"/>
  <c r="J141" i="1"/>
  <c r="H142" i="1"/>
  <c r="I142" i="1"/>
  <c r="J142" i="1"/>
  <c r="I143" i="1"/>
  <c r="H143" i="1" s="1"/>
  <c r="J143" i="1"/>
  <c r="I144" i="1"/>
  <c r="H144" i="1" s="1"/>
  <c r="J144" i="1"/>
  <c r="I145" i="1"/>
  <c r="H145" i="1" s="1"/>
  <c r="J145" i="1"/>
  <c r="I146" i="1"/>
  <c r="H146" i="1" s="1"/>
  <c r="J146" i="1"/>
  <c r="I147" i="1"/>
  <c r="H147" i="1" s="1"/>
  <c r="J147" i="1"/>
  <c r="I148" i="1"/>
  <c r="H148" i="1" s="1"/>
  <c r="J148" i="1"/>
  <c r="I149" i="1"/>
  <c r="H149" i="1" s="1"/>
  <c r="J149" i="1"/>
  <c r="I150" i="1"/>
  <c r="H150" i="1" s="1"/>
  <c r="J150" i="1"/>
  <c r="I151" i="1"/>
  <c r="H151" i="1" s="1"/>
  <c r="J151" i="1"/>
  <c r="I152" i="1"/>
  <c r="H152" i="1" s="1"/>
  <c r="J152" i="1"/>
  <c r="I153" i="1"/>
  <c r="H153" i="1" s="1"/>
  <c r="J153" i="1"/>
  <c r="I154" i="1"/>
  <c r="H154" i="1" s="1"/>
  <c r="J154" i="1"/>
  <c r="I155" i="1"/>
  <c r="H155" i="1" s="1"/>
  <c r="J155" i="1"/>
  <c r="I156" i="1"/>
  <c r="H156" i="1" s="1"/>
  <c r="J156" i="1"/>
  <c r="I157" i="1"/>
  <c r="H157" i="1" s="1"/>
  <c r="J157" i="1"/>
  <c r="H158" i="1"/>
  <c r="I158" i="1"/>
  <c r="J158" i="1"/>
  <c r="I159" i="1"/>
  <c r="H159" i="1" s="1"/>
  <c r="J159" i="1"/>
  <c r="I160" i="1"/>
  <c r="H160" i="1" s="1"/>
  <c r="J160" i="1"/>
  <c r="I161" i="1"/>
  <c r="H161" i="1" s="1"/>
  <c r="J161" i="1"/>
  <c r="I162" i="1"/>
  <c r="H162" i="1" s="1"/>
  <c r="J162" i="1"/>
  <c r="I163" i="1"/>
  <c r="H163" i="1" s="1"/>
  <c r="J163" i="1"/>
  <c r="I164" i="1"/>
  <c r="H164" i="1" s="1"/>
  <c r="J164" i="1"/>
  <c r="I165" i="1"/>
  <c r="H165" i="1" s="1"/>
  <c r="J165" i="1"/>
  <c r="I166" i="1"/>
  <c r="H166" i="1" s="1"/>
  <c r="J166" i="1"/>
  <c r="I167" i="1"/>
  <c r="H167" i="1" s="1"/>
  <c r="J167" i="1"/>
  <c r="I168" i="1"/>
  <c r="H168" i="1" s="1"/>
  <c r="J168" i="1"/>
  <c r="I169" i="1"/>
  <c r="H169" i="1" s="1"/>
  <c r="J169" i="1"/>
  <c r="I170" i="1"/>
  <c r="H170" i="1" s="1"/>
  <c r="J170" i="1"/>
  <c r="I171" i="1"/>
  <c r="H171" i="1" s="1"/>
  <c r="J171" i="1"/>
  <c r="I172" i="1"/>
  <c r="H172" i="1" s="1"/>
  <c r="J172" i="1"/>
  <c r="I173" i="1"/>
  <c r="H173" i="1" s="1"/>
  <c r="J173" i="1"/>
  <c r="I174" i="1"/>
  <c r="H174" i="1" s="1"/>
  <c r="J174" i="1"/>
  <c r="I175" i="1"/>
  <c r="H175" i="1" s="1"/>
  <c r="J175" i="1"/>
  <c r="I176" i="1"/>
  <c r="H176" i="1" s="1"/>
  <c r="J176" i="1"/>
  <c r="I177" i="1"/>
  <c r="H177" i="1" s="1"/>
  <c r="J177" i="1"/>
  <c r="I178" i="1"/>
  <c r="H178" i="1" s="1"/>
  <c r="J178" i="1"/>
  <c r="I179" i="1"/>
  <c r="H179" i="1" s="1"/>
  <c r="J179" i="1"/>
  <c r="I180" i="1"/>
  <c r="H180" i="1" s="1"/>
  <c r="J180" i="1"/>
  <c r="I181" i="1"/>
  <c r="H181" i="1" s="1"/>
  <c r="J181" i="1"/>
  <c r="I182" i="1"/>
  <c r="H182" i="1" s="1"/>
  <c r="J182" i="1"/>
  <c r="I183" i="1"/>
  <c r="H183" i="1" s="1"/>
  <c r="J183" i="1"/>
  <c r="I184" i="1"/>
  <c r="H184" i="1" s="1"/>
  <c r="J184" i="1"/>
  <c r="I185" i="1"/>
  <c r="H185" i="1" s="1"/>
  <c r="J185" i="1"/>
  <c r="H186" i="1"/>
  <c r="I186" i="1"/>
  <c r="J186" i="1"/>
  <c r="I187" i="1"/>
  <c r="H187" i="1" s="1"/>
  <c r="J187" i="1"/>
  <c r="I188" i="1"/>
  <c r="H188" i="1" s="1"/>
  <c r="J188" i="1"/>
  <c r="I189" i="1"/>
  <c r="H189" i="1" s="1"/>
  <c r="J189" i="1"/>
  <c r="I190" i="1"/>
  <c r="H190" i="1" s="1"/>
  <c r="J190" i="1"/>
  <c r="I191" i="1"/>
  <c r="H191" i="1" s="1"/>
  <c r="J191" i="1"/>
  <c r="I192" i="1"/>
  <c r="H192" i="1" s="1"/>
  <c r="J192" i="1"/>
  <c r="H193" i="1"/>
  <c r="I193" i="1"/>
  <c r="J193" i="1"/>
  <c r="H194" i="1"/>
  <c r="I194" i="1"/>
  <c r="J194" i="1"/>
  <c r="I195" i="1"/>
  <c r="H195" i="1" s="1"/>
  <c r="J195" i="1"/>
  <c r="H196" i="1"/>
  <c r="I196" i="1"/>
  <c r="J196" i="1"/>
  <c r="I197" i="1"/>
  <c r="H197" i="1" s="1"/>
  <c r="J197" i="1"/>
  <c r="I198" i="1"/>
  <c r="H198" i="1" s="1"/>
  <c r="J198" i="1"/>
  <c r="I199" i="1"/>
  <c r="H199" i="1" s="1"/>
  <c r="J199" i="1"/>
  <c r="I200" i="1"/>
  <c r="H200" i="1" s="1"/>
  <c r="J200" i="1"/>
  <c r="I201" i="1"/>
  <c r="H201" i="1" s="1"/>
  <c r="J201" i="1"/>
  <c r="H202" i="1"/>
  <c r="I202" i="1"/>
  <c r="J202" i="1"/>
  <c r="I203" i="1"/>
  <c r="H203" i="1" s="1"/>
  <c r="J203" i="1"/>
  <c r="I204" i="1"/>
  <c r="H204" i="1" s="1"/>
  <c r="J204" i="1"/>
  <c r="I205" i="1"/>
  <c r="H205" i="1" s="1"/>
  <c r="J205" i="1"/>
  <c r="I206" i="1"/>
  <c r="H206" i="1" s="1"/>
  <c r="J206" i="1"/>
  <c r="I207" i="1"/>
  <c r="H207" i="1" s="1"/>
  <c r="J207" i="1"/>
  <c r="I208" i="1"/>
  <c r="H208" i="1" s="1"/>
  <c r="J208" i="1"/>
  <c r="I209" i="1"/>
  <c r="H209" i="1" s="1"/>
  <c r="J209" i="1"/>
  <c r="I210" i="1"/>
  <c r="H210" i="1" s="1"/>
  <c r="J210" i="1"/>
  <c r="I211" i="1"/>
  <c r="H211" i="1" s="1"/>
  <c r="J211" i="1"/>
  <c r="I212" i="1"/>
  <c r="H212" i="1" s="1"/>
  <c r="J212" i="1"/>
  <c r="I213" i="1"/>
  <c r="H213" i="1" s="1"/>
  <c r="J213" i="1"/>
  <c r="H214" i="1"/>
  <c r="I214" i="1"/>
  <c r="J214" i="1"/>
  <c r="I215" i="1"/>
  <c r="H215" i="1" s="1"/>
  <c r="J215" i="1"/>
  <c r="I216" i="1"/>
  <c r="H216" i="1" s="1"/>
  <c r="J216" i="1"/>
  <c r="I217" i="1"/>
  <c r="H217" i="1" s="1"/>
  <c r="J217" i="1"/>
  <c r="I218" i="1"/>
  <c r="H218" i="1" s="1"/>
  <c r="J218" i="1"/>
  <c r="I219" i="1"/>
  <c r="H219" i="1" s="1"/>
  <c r="J219" i="1"/>
  <c r="I220" i="1"/>
  <c r="H220" i="1" s="1"/>
  <c r="J220" i="1"/>
  <c r="I221" i="1"/>
  <c r="H221" i="1" s="1"/>
  <c r="J221" i="1"/>
  <c r="I222" i="1"/>
  <c r="H222" i="1" s="1"/>
  <c r="J222" i="1"/>
  <c r="I223" i="1"/>
  <c r="H223" i="1" s="1"/>
  <c r="J223" i="1"/>
  <c r="I224" i="1"/>
  <c r="H224" i="1" s="1"/>
  <c r="J224" i="1"/>
  <c r="I225" i="1"/>
  <c r="H225" i="1" s="1"/>
  <c r="J225" i="1"/>
  <c r="I226" i="1"/>
  <c r="H226" i="1" s="1"/>
  <c r="J226" i="1"/>
  <c r="I227" i="1"/>
  <c r="H227" i="1" s="1"/>
  <c r="J227" i="1"/>
  <c r="I228" i="1"/>
  <c r="H228" i="1" s="1"/>
  <c r="J228" i="1"/>
  <c r="I229" i="1"/>
  <c r="H229" i="1" s="1"/>
  <c r="J229" i="1"/>
  <c r="I230" i="1"/>
  <c r="H230" i="1" s="1"/>
  <c r="J230" i="1"/>
  <c r="I231" i="1"/>
  <c r="H231" i="1" s="1"/>
  <c r="J231" i="1"/>
  <c r="I232" i="1"/>
  <c r="H232" i="1" s="1"/>
  <c r="J232" i="1"/>
  <c r="I233" i="1"/>
  <c r="H233" i="1" s="1"/>
  <c r="J233" i="1"/>
  <c r="I234" i="1"/>
  <c r="H234" i="1" s="1"/>
  <c r="J234" i="1"/>
  <c r="I235" i="1"/>
  <c r="H235" i="1" s="1"/>
  <c r="J235" i="1"/>
  <c r="I236" i="1"/>
  <c r="H236" i="1" s="1"/>
  <c r="J236" i="1"/>
  <c r="I237" i="1"/>
  <c r="H237" i="1" s="1"/>
  <c r="J237" i="1"/>
  <c r="I238" i="1"/>
  <c r="H238" i="1" s="1"/>
  <c r="J238" i="1"/>
  <c r="I239" i="1"/>
  <c r="H239" i="1" s="1"/>
  <c r="J239" i="1"/>
  <c r="I240" i="1"/>
  <c r="H240" i="1" s="1"/>
  <c r="J240" i="1"/>
  <c r="I241" i="1"/>
  <c r="H241" i="1" s="1"/>
  <c r="J241" i="1"/>
  <c r="I242" i="1"/>
  <c r="H242" i="1" s="1"/>
  <c r="J242" i="1"/>
  <c r="I243" i="1"/>
  <c r="H243" i="1" s="1"/>
  <c r="J243" i="1"/>
  <c r="H244" i="1"/>
  <c r="I244" i="1"/>
  <c r="J244" i="1"/>
  <c r="I245" i="1"/>
  <c r="H245" i="1" s="1"/>
  <c r="J245" i="1"/>
  <c r="I246" i="1"/>
  <c r="H246" i="1" s="1"/>
  <c r="J246" i="1"/>
  <c r="I247" i="1"/>
  <c r="H247" i="1" s="1"/>
  <c r="J247" i="1"/>
  <c r="I248" i="1"/>
  <c r="H248" i="1" s="1"/>
  <c r="J248" i="1"/>
  <c r="H249" i="1"/>
  <c r="I249" i="1"/>
  <c r="J249" i="1"/>
  <c r="I250" i="1"/>
  <c r="H250" i="1" s="1"/>
  <c r="J250" i="1"/>
  <c r="I251" i="1"/>
  <c r="H251" i="1" s="1"/>
  <c r="J251" i="1"/>
  <c r="I252" i="1"/>
  <c r="H252" i="1" s="1"/>
  <c r="J252" i="1"/>
  <c r="I253" i="1"/>
  <c r="H253" i="1" s="1"/>
  <c r="J253" i="1"/>
  <c r="H254" i="1"/>
  <c r="I254" i="1"/>
  <c r="J254" i="1"/>
  <c r="I255" i="1"/>
  <c r="H255" i="1" s="1"/>
  <c r="J255" i="1"/>
  <c r="I256" i="1"/>
  <c r="H256" i="1" s="1"/>
  <c r="J256" i="1"/>
  <c r="I257" i="1"/>
  <c r="H257" i="1" s="1"/>
  <c r="J257" i="1"/>
  <c r="I258" i="1"/>
  <c r="H258" i="1" s="1"/>
  <c r="J258" i="1"/>
  <c r="I259" i="1"/>
  <c r="H259" i="1" s="1"/>
  <c r="J259" i="1"/>
  <c r="I11" i="134"/>
  <c r="H11" i="134" s="1"/>
  <c r="J11" i="134"/>
  <c r="I12" i="134"/>
  <c r="H12" i="134" s="1"/>
  <c r="J12" i="134"/>
  <c r="I13" i="134"/>
  <c r="H13" i="134" s="1"/>
  <c r="J13" i="134"/>
  <c r="I14" i="134"/>
  <c r="H14" i="134" s="1"/>
  <c r="J14" i="134"/>
  <c r="I15" i="134"/>
  <c r="H15" i="134" s="1"/>
  <c r="J15" i="134"/>
  <c r="I16" i="134"/>
  <c r="H16" i="134" s="1"/>
  <c r="J16" i="134"/>
  <c r="I17" i="134"/>
  <c r="H17" i="134" s="1"/>
  <c r="J17" i="134"/>
  <c r="I18" i="134"/>
  <c r="H18" i="134" s="1"/>
  <c r="J18" i="134"/>
  <c r="I19" i="134"/>
  <c r="H19" i="134" s="1"/>
  <c r="J19" i="134"/>
  <c r="I20" i="134"/>
  <c r="H20" i="134" s="1"/>
  <c r="J20" i="134"/>
  <c r="I21" i="134"/>
  <c r="H21" i="134" s="1"/>
  <c r="J21" i="134"/>
  <c r="H22" i="134"/>
  <c r="I22" i="134"/>
  <c r="J22" i="134"/>
  <c r="I23" i="134"/>
  <c r="H23" i="134" s="1"/>
  <c r="J23" i="134"/>
  <c r="I24" i="134"/>
  <c r="H24" i="134" s="1"/>
  <c r="J24" i="134"/>
  <c r="H25" i="134"/>
  <c r="I25" i="134"/>
  <c r="J25" i="134"/>
  <c r="I26" i="134"/>
  <c r="H26" i="134" s="1"/>
  <c r="J26" i="134"/>
  <c r="I27" i="134"/>
  <c r="H27" i="134" s="1"/>
  <c r="J27" i="134"/>
  <c r="I28" i="134"/>
  <c r="H28" i="134" s="1"/>
  <c r="J28" i="134"/>
  <c r="I29" i="134"/>
  <c r="H29" i="134" s="1"/>
  <c r="J29" i="134"/>
  <c r="I30" i="134"/>
  <c r="H30" i="134" s="1"/>
  <c r="J30" i="134"/>
  <c r="I31" i="134"/>
  <c r="H31" i="134" s="1"/>
  <c r="J31" i="134"/>
  <c r="I32" i="134"/>
  <c r="H32" i="134" s="1"/>
  <c r="J32" i="134"/>
  <c r="I33" i="134"/>
  <c r="H33" i="134" s="1"/>
  <c r="J33" i="134"/>
  <c r="I34" i="134"/>
  <c r="H34" i="134" s="1"/>
  <c r="J34" i="134"/>
  <c r="I35" i="134"/>
  <c r="H35" i="134" s="1"/>
  <c r="J35" i="134"/>
  <c r="I36" i="134"/>
  <c r="H36" i="134" s="1"/>
  <c r="J36" i="134"/>
  <c r="I37" i="134"/>
  <c r="H37" i="134" s="1"/>
  <c r="J37" i="134"/>
  <c r="I38" i="134"/>
  <c r="H38" i="134" s="1"/>
  <c r="J38" i="134"/>
  <c r="I39" i="134"/>
  <c r="H39" i="134" s="1"/>
  <c r="J39" i="134"/>
  <c r="I40" i="134"/>
  <c r="H40" i="134" s="1"/>
  <c r="J40" i="134"/>
  <c r="I41" i="134"/>
  <c r="H41" i="134" s="1"/>
  <c r="J41" i="134"/>
  <c r="I42" i="134"/>
  <c r="H42" i="134" s="1"/>
  <c r="J42" i="134"/>
  <c r="I43" i="134"/>
  <c r="H43" i="134" s="1"/>
  <c r="J43" i="134"/>
  <c r="I44" i="134"/>
  <c r="H44" i="134" s="1"/>
  <c r="J44" i="134"/>
  <c r="I45" i="134"/>
  <c r="H45" i="134" s="1"/>
  <c r="J45" i="134"/>
  <c r="H46" i="134"/>
  <c r="I46" i="134"/>
  <c r="J46" i="134"/>
  <c r="I47" i="134"/>
  <c r="H47" i="134" s="1"/>
  <c r="J47" i="134"/>
  <c r="I48" i="134"/>
  <c r="H48" i="134" s="1"/>
  <c r="J48" i="134"/>
  <c r="I49" i="134"/>
  <c r="H49" i="134" s="1"/>
  <c r="J49" i="134"/>
  <c r="I50" i="134"/>
  <c r="H50" i="134" s="1"/>
  <c r="J50" i="134"/>
  <c r="I51" i="134"/>
  <c r="H51" i="134" s="1"/>
  <c r="J51" i="134"/>
  <c r="I52" i="134"/>
  <c r="H52" i="134" s="1"/>
  <c r="J52" i="134"/>
  <c r="I53" i="134"/>
  <c r="H53" i="134" s="1"/>
  <c r="J53" i="134"/>
  <c r="H54" i="134"/>
  <c r="I54" i="134"/>
  <c r="J54" i="134"/>
  <c r="I55" i="134"/>
  <c r="H55" i="134" s="1"/>
  <c r="J55" i="134"/>
  <c r="I56" i="134"/>
  <c r="H56" i="134" s="1"/>
  <c r="J56" i="134"/>
  <c r="I57" i="134"/>
  <c r="H57" i="134" s="1"/>
  <c r="J57" i="134"/>
  <c r="I58" i="134"/>
  <c r="H58" i="134" s="1"/>
  <c r="J58" i="134"/>
  <c r="I59" i="134"/>
  <c r="H59" i="134" s="1"/>
  <c r="J59" i="134"/>
  <c r="I60" i="134"/>
  <c r="H60" i="134" s="1"/>
  <c r="J60" i="134"/>
  <c r="I61" i="134"/>
  <c r="H61" i="134" s="1"/>
  <c r="J61" i="134"/>
  <c r="I62" i="134"/>
  <c r="H62" i="134" s="1"/>
  <c r="J62" i="134"/>
  <c r="I63" i="134"/>
  <c r="H63" i="134" s="1"/>
  <c r="J63" i="134"/>
  <c r="H64" i="134"/>
  <c r="I64" i="134"/>
  <c r="J64" i="134"/>
  <c r="I65" i="134"/>
  <c r="H65" i="134" s="1"/>
  <c r="J65" i="134"/>
  <c r="I66" i="134"/>
  <c r="H66" i="134" s="1"/>
  <c r="J66" i="134"/>
  <c r="I67" i="134"/>
  <c r="H67" i="134" s="1"/>
  <c r="J67" i="134"/>
  <c r="I68" i="134"/>
  <c r="H68" i="134" s="1"/>
  <c r="J68" i="134"/>
  <c r="I69" i="134"/>
  <c r="H69" i="134" s="1"/>
  <c r="J69" i="134"/>
  <c r="H70" i="134"/>
  <c r="I70" i="134"/>
  <c r="J70" i="134"/>
  <c r="I71" i="134"/>
  <c r="H71" i="134" s="1"/>
  <c r="J71" i="134"/>
  <c r="H72" i="134"/>
  <c r="I72" i="134"/>
  <c r="J72" i="134"/>
  <c r="I73" i="134"/>
  <c r="H73" i="134" s="1"/>
  <c r="J73" i="134"/>
  <c r="I74" i="134"/>
  <c r="H74" i="134" s="1"/>
  <c r="J74" i="134"/>
  <c r="I75" i="134"/>
  <c r="H75" i="134" s="1"/>
  <c r="J75" i="134"/>
  <c r="I76" i="134"/>
  <c r="H76" i="134" s="1"/>
  <c r="J76" i="134"/>
  <c r="I77" i="134"/>
  <c r="H77" i="134" s="1"/>
  <c r="J77" i="134"/>
  <c r="I78" i="134"/>
  <c r="H78" i="134" s="1"/>
  <c r="J78" i="134"/>
  <c r="I79" i="134"/>
  <c r="H79" i="134" s="1"/>
  <c r="J79" i="134"/>
  <c r="I80" i="134"/>
  <c r="H80" i="134" s="1"/>
  <c r="J80" i="134"/>
  <c r="H81" i="134"/>
  <c r="I81" i="134"/>
  <c r="J81" i="134"/>
  <c r="I82" i="134"/>
  <c r="H82" i="134" s="1"/>
  <c r="J82" i="134"/>
  <c r="I83" i="134"/>
  <c r="H83" i="134" s="1"/>
  <c r="J83" i="134"/>
  <c r="I84" i="134"/>
  <c r="H84" i="134" s="1"/>
  <c r="J84" i="134"/>
  <c r="I85" i="134"/>
  <c r="H85" i="134" s="1"/>
  <c r="J85" i="134"/>
  <c r="H86" i="134"/>
  <c r="I86" i="134"/>
  <c r="J86" i="134"/>
  <c r="I87" i="134"/>
  <c r="H87" i="134" s="1"/>
  <c r="J87" i="134"/>
  <c r="H88" i="134"/>
  <c r="I88" i="134"/>
  <c r="J88" i="134"/>
  <c r="I89" i="134"/>
  <c r="H89" i="134" s="1"/>
  <c r="J89" i="134"/>
  <c r="I90" i="134"/>
  <c r="H90" i="134" s="1"/>
  <c r="J90" i="134"/>
  <c r="I91" i="134"/>
  <c r="H91" i="134" s="1"/>
  <c r="J91" i="134"/>
  <c r="I92" i="134"/>
  <c r="H92" i="134" s="1"/>
  <c r="J92" i="134"/>
  <c r="I93" i="134"/>
  <c r="H93" i="134" s="1"/>
  <c r="J93" i="134"/>
  <c r="I94" i="134"/>
  <c r="H94" i="134" s="1"/>
  <c r="J94" i="134"/>
  <c r="I95" i="134"/>
  <c r="H95" i="134" s="1"/>
  <c r="J95" i="134"/>
  <c r="I96" i="134"/>
  <c r="H96" i="134" s="1"/>
  <c r="J96" i="134"/>
  <c r="I97" i="134"/>
  <c r="H97" i="134" s="1"/>
  <c r="J97" i="134"/>
  <c r="I98" i="134"/>
  <c r="H98" i="134" s="1"/>
  <c r="J98" i="134"/>
  <c r="I99" i="134"/>
  <c r="H99" i="134" s="1"/>
  <c r="J99" i="134"/>
  <c r="I100" i="134"/>
  <c r="H100" i="134" s="1"/>
  <c r="J100" i="134"/>
  <c r="I101" i="134"/>
  <c r="H101" i="134" s="1"/>
  <c r="J101" i="134"/>
  <c r="H102" i="134"/>
  <c r="I102" i="134"/>
  <c r="J102" i="134"/>
  <c r="I103" i="134"/>
  <c r="H103" i="134" s="1"/>
  <c r="J103" i="134"/>
  <c r="I104" i="134"/>
  <c r="H104" i="134" s="1"/>
  <c r="J104" i="134"/>
  <c r="I105" i="134"/>
  <c r="H105" i="134" s="1"/>
  <c r="J105" i="134"/>
  <c r="I106" i="134"/>
  <c r="H106" i="134" s="1"/>
  <c r="J106" i="134"/>
  <c r="I107" i="134"/>
  <c r="H107" i="134" s="1"/>
  <c r="J107" i="134"/>
  <c r="I108" i="134"/>
  <c r="H108" i="134" s="1"/>
  <c r="J108" i="134"/>
  <c r="I109" i="134"/>
  <c r="H109" i="134" s="1"/>
  <c r="J109" i="134"/>
  <c r="I110" i="134"/>
  <c r="H110" i="134" s="1"/>
  <c r="J110" i="134"/>
  <c r="I111" i="134"/>
  <c r="H111" i="134" s="1"/>
  <c r="J111" i="134"/>
  <c r="H112" i="134"/>
  <c r="I112" i="134"/>
  <c r="J112" i="134"/>
  <c r="I113" i="134"/>
  <c r="H113" i="134" s="1"/>
  <c r="J113" i="134"/>
  <c r="I114" i="134"/>
  <c r="H114" i="134" s="1"/>
  <c r="J114" i="134"/>
  <c r="I115" i="134"/>
  <c r="H115" i="134" s="1"/>
  <c r="J115" i="134"/>
  <c r="I116" i="134"/>
  <c r="H116" i="134" s="1"/>
  <c r="J116" i="134"/>
  <c r="I117" i="134"/>
  <c r="H117" i="134" s="1"/>
  <c r="J117" i="134"/>
  <c r="H118" i="134"/>
  <c r="I118" i="134"/>
  <c r="J118" i="134"/>
  <c r="I119" i="134"/>
  <c r="H119" i="134" s="1"/>
  <c r="J119" i="134"/>
  <c r="I120" i="134"/>
  <c r="H120" i="134" s="1"/>
  <c r="J120" i="134"/>
  <c r="I121" i="134"/>
  <c r="H121" i="134" s="1"/>
  <c r="J121" i="134"/>
  <c r="I122" i="134"/>
  <c r="H122" i="134" s="1"/>
  <c r="J122" i="134"/>
  <c r="I123" i="134"/>
  <c r="H123" i="134" s="1"/>
  <c r="J123" i="134"/>
  <c r="I124" i="134"/>
  <c r="H124" i="134" s="1"/>
  <c r="J124" i="134"/>
  <c r="I125" i="134"/>
  <c r="H125" i="134" s="1"/>
  <c r="J125" i="134"/>
  <c r="I126" i="134"/>
  <c r="H126" i="134" s="1"/>
  <c r="J126" i="134"/>
  <c r="I127" i="134"/>
  <c r="H127" i="134" s="1"/>
  <c r="J127" i="134"/>
  <c r="H128" i="134"/>
  <c r="I128" i="134"/>
  <c r="J128" i="134"/>
  <c r="I129" i="134"/>
  <c r="H129" i="134" s="1"/>
  <c r="J129" i="134"/>
  <c r="I130" i="134"/>
  <c r="H130" i="134" s="1"/>
  <c r="J130" i="134"/>
  <c r="I131" i="134"/>
  <c r="H131" i="134" s="1"/>
  <c r="J131" i="134"/>
  <c r="I132" i="134"/>
  <c r="H132" i="134" s="1"/>
  <c r="J132" i="134"/>
  <c r="I133" i="134"/>
  <c r="H133" i="134" s="1"/>
  <c r="J133" i="134"/>
  <c r="H134" i="134"/>
  <c r="I134" i="134"/>
  <c r="J134" i="134"/>
  <c r="I135" i="134"/>
  <c r="H135" i="134" s="1"/>
  <c r="J135" i="134"/>
  <c r="H136" i="134"/>
  <c r="I136" i="134"/>
  <c r="J136" i="134"/>
  <c r="I137" i="134"/>
  <c r="H137" i="134" s="1"/>
  <c r="J137" i="134"/>
  <c r="I138" i="134"/>
  <c r="H138" i="134" s="1"/>
  <c r="J138" i="134"/>
  <c r="I139" i="134"/>
  <c r="H139" i="134" s="1"/>
  <c r="J139" i="134"/>
  <c r="I140" i="134"/>
  <c r="H140" i="134" s="1"/>
  <c r="J140" i="134"/>
  <c r="I141" i="134"/>
  <c r="H141" i="134" s="1"/>
  <c r="J141" i="134"/>
  <c r="I142" i="134"/>
  <c r="H142" i="134" s="1"/>
  <c r="J142" i="134"/>
  <c r="I143" i="134"/>
  <c r="H143" i="134" s="1"/>
  <c r="J143" i="134"/>
  <c r="I144" i="134"/>
  <c r="H144" i="134" s="1"/>
  <c r="J144" i="134"/>
  <c r="H145" i="134"/>
  <c r="I145" i="134"/>
  <c r="J145" i="134"/>
  <c r="I146" i="134"/>
  <c r="H146" i="134" s="1"/>
  <c r="J146" i="134"/>
  <c r="I147" i="134"/>
  <c r="H147" i="134" s="1"/>
  <c r="J147" i="134"/>
  <c r="I148" i="134"/>
  <c r="H148" i="134" s="1"/>
  <c r="J148" i="134"/>
  <c r="I149" i="134"/>
  <c r="H149" i="134" s="1"/>
  <c r="J149" i="134"/>
  <c r="H150" i="134"/>
  <c r="I150" i="134"/>
  <c r="J150" i="134"/>
  <c r="I151" i="134"/>
  <c r="H151" i="134" s="1"/>
  <c r="J151" i="134"/>
  <c r="H152" i="134"/>
  <c r="I152" i="134"/>
  <c r="J152" i="134"/>
  <c r="I153" i="134"/>
  <c r="H153" i="134" s="1"/>
  <c r="J153" i="134"/>
  <c r="I154" i="134"/>
  <c r="H154" i="134" s="1"/>
  <c r="J154" i="134"/>
  <c r="I155" i="134"/>
  <c r="H155" i="134" s="1"/>
  <c r="J155" i="134"/>
  <c r="I156" i="134"/>
  <c r="H156" i="134" s="1"/>
  <c r="J156" i="134"/>
  <c r="I157" i="134"/>
  <c r="H157" i="134" s="1"/>
  <c r="J157" i="134"/>
  <c r="I158" i="134"/>
  <c r="H158" i="134" s="1"/>
  <c r="J158" i="134"/>
  <c r="I159" i="134"/>
  <c r="H159" i="134" s="1"/>
  <c r="J159" i="134"/>
  <c r="H160" i="134"/>
  <c r="I160" i="134"/>
  <c r="J160" i="134"/>
  <c r="I161" i="134"/>
  <c r="H161" i="134" s="1"/>
  <c r="J161" i="134"/>
  <c r="I162" i="134"/>
  <c r="H162" i="134" s="1"/>
  <c r="J162" i="134"/>
  <c r="I163" i="134"/>
  <c r="H163" i="134" s="1"/>
  <c r="J163" i="134"/>
  <c r="I164" i="134"/>
  <c r="H164" i="134" s="1"/>
  <c r="J164" i="134"/>
  <c r="I165" i="134"/>
  <c r="H165" i="134" s="1"/>
  <c r="J165" i="134"/>
  <c r="I166" i="134"/>
  <c r="H166" i="134" s="1"/>
  <c r="J166" i="134"/>
  <c r="I167" i="134"/>
  <c r="H167" i="134" s="1"/>
  <c r="J167" i="134"/>
  <c r="I168" i="134"/>
  <c r="H168" i="134" s="1"/>
  <c r="J168" i="134"/>
  <c r="I169" i="134"/>
  <c r="H169" i="134" s="1"/>
  <c r="J169" i="134"/>
  <c r="I170" i="134"/>
  <c r="H170" i="134" s="1"/>
  <c r="J170" i="134"/>
  <c r="I171" i="134"/>
  <c r="H171" i="134" s="1"/>
  <c r="J171" i="134"/>
  <c r="I172" i="134"/>
  <c r="H172" i="134" s="1"/>
  <c r="J172" i="134"/>
  <c r="I173" i="134"/>
  <c r="H173" i="134" s="1"/>
  <c r="J173" i="134"/>
  <c r="H174" i="134"/>
  <c r="I174" i="134"/>
  <c r="J174" i="134"/>
  <c r="I175" i="134"/>
  <c r="H175" i="134" s="1"/>
  <c r="J175" i="134"/>
  <c r="I176" i="134"/>
  <c r="H176" i="134" s="1"/>
  <c r="J176" i="134"/>
  <c r="I177" i="134"/>
  <c r="H177" i="134" s="1"/>
  <c r="J177" i="134"/>
  <c r="I178" i="134"/>
  <c r="H178" i="134" s="1"/>
  <c r="J178" i="134"/>
  <c r="I179" i="134"/>
  <c r="H179" i="134" s="1"/>
  <c r="J179" i="134"/>
  <c r="I180" i="134"/>
  <c r="H180" i="134" s="1"/>
  <c r="J180" i="134"/>
  <c r="I181" i="134"/>
  <c r="H181" i="134" s="1"/>
  <c r="J181" i="134"/>
  <c r="H182" i="134"/>
  <c r="I182" i="134"/>
  <c r="J182" i="134"/>
  <c r="I183" i="134"/>
  <c r="H183" i="134" s="1"/>
  <c r="J183" i="134"/>
  <c r="I184" i="134"/>
  <c r="H184" i="134" s="1"/>
  <c r="J184" i="134"/>
  <c r="I185" i="134"/>
  <c r="H185" i="134" s="1"/>
  <c r="J185" i="134"/>
  <c r="I186" i="134"/>
  <c r="H186" i="134" s="1"/>
  <c r="J186" i="134"/>
  <c r="I187" i="134"/>
  <c r="H187" i="134" s="1"/>
  <c r="J187" i="134"/>
  <c r="I188" i="134"/>
  <c r="H188" i="134" s="1"/>
  <c r="J188" i="134"/>
  <c r="I189" i="134"/>
  <c r="H189" i="134" s="1"/>
  <c r="J189" i="134"/>
  <c r="I190" i="134"/>
  <c r="H190" i="134" s="1"/>
  <c r="J190" i="134"/>
  <c r="I191" i="134"/>
  <c r="H191" i="134" s="1"/>
  <c r="J191" i="134"/>
  <c r="H192" i="134"/>
  <c r="I192" i="134"/>
  <c r="J192" i="134"/>
  <c r="I193" i="134"/>
  <c r="H193" i="134" s="1"/>
  <c r="J193" i="134"/>
  <c r="I194" i="134"/>
  <c r="H194" i="134" s="1"/>
  <c r="J194" i="134"/>
  <c r="I195" i="134"/>
  <c r="H195" i="134" s="1"/>
  <c r="J195" i="134"/>
  <c r="I196" i="134"/>
  <c r="H196" i="134" s="1"/>
  <c r="J196" i="134"/>
  <c r="I197" i="134"/>
  <c r="H197" i="134" s="1"/>
  <c r="J197" i="134"/>
  <c r="H198" i="134"/>
  <c r="I198" i="134"/>
  <c r="J198" i="134"/>
  <c r="I199" i="134"/>
  <c r="H199" i="134" s="1"/>
  <c r="J199" i="134"/>
  <c r="H200" i="134"/>
  <c r="I200" i="134"/>
  <c r="J200" i="134"/>
  <c r="I201" i="134"/>
  <c r="H201" i="134" s="1"/>
  <c r="J201" i="134"/>
  <c r="I202" i="134"/>
  <c r="H202" i="134" s="1"/>
  <c r="J202" i="134"/>
  <c r="I203" i="134"/>
  <c r="H203" i="134" s="1"/>
  <c r="J203" i="134"/>
  <c r="I204" i="134"/>
  <c r="H204" i="134" s="1"/>
  <c r="J204" i="134"/>
  <c r="I205" i="134"/>
  <c r="H205" i="134" s="1"/>
  <c r="J205" i="134"/>
  <c r="I206" i="134"/>
  <c r="H206" i="134" s="1"/>
  <c r="J206" i="134"/>
  <c r="I207" i="134"/>
  <c r="H207" i="134" s="1"/>
  <c r="J207" i="134"/>
  <c r="I208" i="134"/>
  <c r="H208" i="134" s="1"/>
  <c r="J208" i="134"/>
  <c r="H209" i="134"/>
  <c r="I209" i="134"/>
  <c r="J209" i="134"/>
  <c r="I210" i="134"/>
  <c r="H210" i="134" s="1"/>
  <c r="J210" i="134"/>
  <c r="I211" i="134"/>
  <c r="H211" i="134" s="1"/>
  <c r="J211" i="134"/>
  <c r="I212" i="134"/>
  <c r="H212" i="134" s="1"/>
  <c r="J212" i="134"/>
  <c r="I213" i="134"/>
  <c r="H213" i="134" s="1"/>
  <c r="J213" i="134"/>
  <c r="H214" i="134"/>
  <c r="I214" i="134"/>
  <c r="J214" i="134"/>
  <c r="I215" i="134"/>
  <c r="H215" i="134" s="1"/>
  <c r="J215" i="134"/>
  <c r="H216" i="134"/>
  <c r="I216" i="134"/>
  <c r="J216" i="134"/>
  <c r="I217" i="134"/>
  <c r="H217" i="134" s="1"/>
  <c r="J217" i="134"/>
  <c r="I218" i="134"/>
  <c r="H218" i="134" s="1"/>
  <c r="J218" i="134"/>
  <c r="I219" i="134"/>
  <c r="H219" i="134" s="1"/>
  <c r="J219" i="134"/>
  <c r="I220" i="134"/>
  <c r="H220" i="134" s="1"/>
  <c r="J220" i="134"/>
  <c r="I221" i="134"/>
  <c r="H221" i="134" s="1"/>
  <c r="J221" i="134"/>
  <c r="I222" i="134"/>
  <c r="H222" i="134" s="1"/>
  <c r="J222" i="134"/>
  <c r="I223" i="134"/>
  <c r="H223" i="134" s="1"/>
  <c r="J223" i="134"/>
  <c r="I224" i="134"/>
  <c r="H224" i="134" s="1"/>
  <c r="J224" i="134"/>
  <c r="I225" i="134"/>
  <c r="H225" i="134" s="1"/>
  <c r="J225" i="134"/>
  <c r="I226" i="134"/>
  <c r="H226" i="134" s="1"/>
  <c r="J226" i="134"/>
  <c r="I227" i="134"/>
  <c r="H227" i="134" s="1"/>
  <c r="J227" i="134"/>
  <c r="I228" i="134"/>
  <c r="H228" i="134" s="1"/>
  <c r="J228" i="134"/>
  <c r="I229" i="134"/>
  <c r="H229" i="134" s="1"/>
  <c r="J229" i="134"/>
  <c r="H230" i="134"/>
  <c r="I230" i="134"/>
  <c r="J230" i="134"/>
  <c r="I231" i="134"/>
  <c r="H231" i="134" s="1"/>
  <c r="J231" i="134"/>
  <c r="I232" i="134"/>
  <c r="H232" i="134" s="1"/>
  <c r="J232" i="134"/>
  <c r="I233" i="134"/>
  <c r="H233" i="134" s="1"/>
  <c r="J233" i="134"/>
  <c r="I234" i="134"/>
  <c r="H234" i="134" s="1"/>
  <c r="J234" i="134"/>
  <c r="I235" i="134"/>
  <c r="H235" i="134" s="1"/>
  <c r="J235" i="134"/>
  <c r="I236" i="134"/>
  <c r="H236" i="134" s="1"/>
  <c r="J236" i="134"/>
  <c r="I237" i="134"/>
  <c r="H237" i="134" s="1"/>
  <c r="J237" i="134"/>
  <c r="I238" i="134"/>
  <c r="H238" i="134" s="1"/>
  <c r="J238" i="134"/>
  <c r="I239" i="134"/>
  <c r="H239" i="134" s="1"/>
  <c r="J239" i="134"/>
  <c r="H240" i="134"/>
  <c r="I240" i="134"/>
  <c r="J240" i="134"/>
  <c r="I241" i="134"/>
  <c r="H241" i="134" s="1"/>
  <c r="J241" i="134"/>
  <c r="I242" i="134"/>
  <c r="H242" i="134" s="1"/>
  <c r="J242" i="134"/>
  <c r="I243" i="134"/>
  <c r="H243" i="134" s="1"/>
  <c r="J243" i="134"/>
  <c r="I244" i="134"/>
  <c r="H244" i="134" s="1"/>
  <c r="J244" i="134"/>
  <c r="I245" i="134"/>
  <c r="H245" i="134" s="1"/>
  <c r="J245" i="134"/>
  <c r="H246" i="134"/>
  <c r="I246" i="134"/>
  <c r="J246" i="134"/>
  <c r="I247" i="134"/>
  <c r="H247" i="134" s="1"/>
  <c r="J247" i="134"/>
  <c r="I248" i="134"/>
  <c r="H248" i="134" s="1"/>
  <c r="J248" i="134"/>
  <c r="I249" i="134"/>
  <c r="H249" i="134" s="1"/>
  <c r="J249" i="134"/>
  <c r="I250" i="134"/>
  <c r="H250" i="134" s="1"/>
  <c r="J250" i="134"/>
  <c r="I251" i="134"/>
  <c r="H251" i="134" s="1"/>
  <c r="J251" i="134"/>
  <c r="I252" i="134"/>
  <c r="H252" i="134" s="1"/>
  <c r="J252" i="134"/>
  <c r="I253" i="134"/>
  <c r="H253" i="134" s="1"/>
  <c r="J253" i="134"/>
  <c r="I254" i="134"/>
  <c r="H254" i="134" s="1"/>
  <c r="J254" i="134"/>
  <c r="I255" i="134"/>
  <c r="H255" i="134" s="1"/>
  <c r="J255" i="134"/>
  <c r="H256" i="134"/>
  <c r="I256" i="134"/>
  <c r="J256" i="134"/>
  <c r="I257" i="134"/>
  <c r="H257" i="134" s="1"/>
  <c r="J257" i="134"/>
  <c r="I258" i="134"/>
  <c r="H258" i="134" s="1"/>
  <c r="J258" i="134"/>
  <c r="I259" i="134"/>
  <c r="H259" i="134" s="1"/>
  <c r="J259" i="134"/>
  <c r="I11" i="115"/>
  <c r="H11" i="115" s="1"/>
  <c r="J11" i="115"/>
  <c r="I12" i="115"/>
  <c r="H12" i="115" s="1"/>
  <c r="J12" i="115"/>
  <c r="I13" i="115"/>
  <c r="H13" i="115" s="1"/>
  <c r="J13" i="115"/>
  <c r="I14" i="115"/>
  <c r="H14" i="115" s="1"/>
  <c r="J14" i="115"/>
  <c r="I15" i="115"/>
  <c r="H15" i="115" s="1"/>
  <c r="J15" i="115"/>
  <c r="I16" i="115"/>
  <c r="H16" i="115" s="1"/>
  <c r="J16" i="115"/>
  <c r="I17" i="115"/>
  <c r="H17" i="115" s="1"/>
  <c r="J17" i="115"/>
  <c r="I18" i="115"/>
  <c r="H18" i="115" s="1"/>
  <c r="J18" i="115"/>
  <c r="I19" i="115"/>
  <c r="H19" i="115" s="1"/>
  <c r="J19" i="115"/>
  <c r="I20" i="115"/>
  <c r="H20" i="115" s="1"/>
  <c r="J20" i="115"/>
  <c r="I21" i="115"/>
  <c r="H21" i="115" s="1"/>
  <c r="J21" i="115"/>
  <c r="I22" i="115"/>
  <c r="H22" i="115" s="1"/>
  <c r="J22" i="115"/>
  <c r="I23" i="115"/>
  <c r="H23" i="115" s="1"/>
  <c r="J23" i="115"/>
  <c r="I24" i="115"/>
  <c r="H24" i="115" s="1"/>
  <c r="J24" i="115"/>
  <c r="I25" i="115"/>
  <c r="H25" i="115" s="1"/>
  <c r="J25" i="115"/>
  <c r="I26" i="115"/>
  <c r="H26" i="115" s="1"/>
  <c r="J26" i="115"/>
  <c r="I27" i="115"/>
  <c r="H27" i="115" s="1"/>
  <c r="J27" i="115"/>
  <c r="I28" i="115"/>
  <c r="H28" i="115" s="1"/>
  <c r="J28" i="115"/>
  <c r="I29" i="115"/>
  <c r="H29" i="115" s="1"/>
  <c r="J29" i="115"/>
  <c r="I30" i="115"/>
  <c r="H30" i="115" s="1"/>
  <c r="J30" i="115"/>
  <c r="I31" i="115"/>
  <c r="H31" i="115" s="1"/>
  <c r="J31" i="115"/>
  <c r="I32" i="115"/>
  <c r="H32" i="115" s="1"/>
  <c r="J32" i="115"/>
  <c r="I33" i="115"/>
  <c r="H33" i="115" s="1"/>
  <c r="J33" i="115"/>
  <c r="I34" i="115"/>
  <c r="H34" i="115" s="1"/>
  <c r="J34" i="115"/>
  <c r="I35" i="115"/>
  <c r="H35" i="115" s="1"/>
  <c r="J35" i="115"/>
  <c r="I36" i="115"/>
  <c r="H36" i="115" s="1"/>
  <c r="J36" i="115"/>
  <c r="I37" i="115"/>
  <c r="H37" i="115" s="1"/>
  <c r="J37" i="115"/>
  <c r="I38" i="115"/>
  <c r="H38" i="115" s="1"/>
  <c r="J38" i="115"/>
  <c r="I39" i="115"/>
  <c r="H39" i="115" s="1"/>
  <c r="J39" i="115"/>
  <c r="I40" i="115"/>
  <c r="H40" i="115" s="1"/>
  <c r="J40" i="115"/>
  <c r="I41" i="115"/>
  <c r="H41" i="115" s="1"/>
  <c r="J41" i="115"/>
  <c r="I42" i="115"/>
  <c r="H42" i="115" s="1"/>
  <c r="J42" i="115"/>
  <c r="I43" i="115"/>
  <c r="H43" i="115" s="1"/>
  <c r="J43" i="115"/>
  <c r="I44" i="115"/>
  <c r="H44" i="115" s="1"/>
  <c r="J44" i="115"/>
  <c r="I45" i="115"/>
  <c r="H45" i="115" s="1"/>
  <c r="J45" i="115"/>
  <c r="I46" i="115"/>
  <c r="H46" i="115" s="1"/>
  <c r="J46" i="115"/>
  <c r="H47" i="115"/>
  <c r="I47" i="115"/>
  <c r="J47" i="115"/>
  <c r="H48" i="115"/>
  <c r="I48" i="115"/>
  <c r="J48" i="115"/>
  <c r="I49" i="115"/>
  <c r="H49" i="115" s="1"/>
  <c r="J49" i="115"/>
  <c r="I50" i="115"/>
  <c r="H50" i="115" s="1"/>
  <c r="J50" i="115"/>
  <c r="I51" i="115"/>
  <c r="H51" i="115" s="1"/>
  <c r="J51" i="115"/>
  <c r="I52" i="115"/>
  <c r="H52" i="115" s="1"/>
  <c r="J52" i="115"/>
  <c r="I53" i="115"/>
  <c r="H53" i="115" s="1"/>
  <c r="J53" i="115"/>
  <c r="H54" i="115"/>
  <c r="I54" i="115"/>
  <c r="J54" i="115"/>
  <c r="I55" i="115"/>
  <c r="H55" i="115" s="1"/>
  <c r="J55" i="115"/>
  <c r="I56" i="115"/>
  <c r="H56" i="115" s="1"/>
  <c r="J56" i="115"/>
  <c r="I57" i="115"/>
  <c r="H57" i="115" s="1"/>
  <c r="J57" i="115"/>
  <c r="I58" i="115"/>
  <c r="H58" i="115" s="1"/>
  <c r="J58" i="115"/>
  <c r="I59" i="115"/>
  <c r="H59" i="115" s="1"/>
  <c r="J59" i="115"/>
  <c r="I60" i="115"/>
  <c r="H60" i="115" s="1"/>
  <c r="J60" i="115"/>
  <c r="I61" i="115"/>
  <c r="H61" i="115" s="1"/>
  <c r="J61" i="115"/>
  <c r="I62" i="115"/>
  <c r="H62" i="115" s="1"/>
  <c r="J62" i="115"/>
  <c r="I63" i="115"/>
  <c r="H63" i="115" s="1"/>
  <c r="J63" i="115"/>
  <c r="I64" i="115"/>
  <c r="H64" i="115" s="1"/>
  <c r="J64" i="115"/>
  <c r="I65" i="115"/>
  <c r="H65" i="115" s="1"/>
  <c r="J65" i="115"/>
  <c r="I66" i="115"/>
  <c r="H66" i="115" s="1"/>
  <c r="J66" i="115"/>
  <c r="I67" i="115"/>
  <c r="H67" i="115" s="1"/>
  <c r="J67" i="115"/>
  <c r="I68" i="115"/>
  <c r="H68" i="115" s="1"/>
  <c r="J68" i="115"/>
  <c r="I69" i="115"/>
  <c r="H69" i="115" s="1"/>
  <c r="J69" i="115"/>
  <c r="I70" i="115"/>
  <c r="H70" i="115" s="1"/>
  <c r="J70" i="115"/>
  <c r="I71" i="115"/>
  <c r="H71" i="115" s="1"/>
  <c r="J71" i="115"/>
  <c r="I72" i="115"/>
  <c r="H72" i="115" s="1"/>
  <c r="J72" i="115"/>
  <c r="I73" i="115"/>
  <c r="H73" i="115" s="1"/>
  <c r="J73" i="115"/>
  <c r="I74" i="115"/>
  <c r="H74" i="115" s="1"/>
  <c r="J74" i="115"/>
  <c r="I75" i="115"/>
  <c r="H75" i="115" s="1"/>
  <c r="J75" i="115"/>
  <c r="I76" i="115"/>
  <c r="H76" i="115" s="1"/>
  <c r="J76" i="115"/>
  <c r="I77" i="115"/>
  <c r="H77" i="115" s="1"/>
  <c r="J77" i="115"/>
  <c r="I78" i="115"/>
  <c r="H78" i="115" s="1"/>
  <c r="J78" i="115"/>
  <c r="I79" i="115"/>
  <c r="H79" i="115" s="1"/>
  <c r="J79" i="115"/>
  <c r="H80" i="115"/>
  <c r="I80" i="115"/>
  <c r="J80" i="115"/>
  <c r="I81" i="115"/>
  <c r="H81" i="115" s="1"/>
  <c r="J81" i="115"/>
  <c r="I82" i="115"/>
  <c r="H82" i="115" s="1"/>
  <c r="J82" i="115"/>
  <c r="I83" i="115"/>
  <c r="H83" i="115" s="1"/>
  <c r="J83" i="115"/>
  <c r="I84" i="115"/>
  <c r="H84" i="115" s="1"/>
  <c r="J84" i="115"/>
  <c r="I85" i="115"/>
  <c r="H85" i="115" s="1"/>
  <c r="J85" i="115"/>
  <c r="I86" i="115"/>
  <c r="H86" i="115" s="1"/>
  <c r="J86" i="115"/>
  <c r="I87" i="115"/>
  <c r="H87" i="115" s="1"/>
  <c r="J87" i="115"/>
  <c r="H88" i="115"/>
  <c r="I88" i="115"/>
  <c r="J88" i="115"/>
  <c r="I89" i="115"/>
  <c r="H89" i="115" s="1"/>
  <c r="J89" i="115"/>
  <c r="I90" i="115"/>
  <c r="H90" i="115" s="1"/>
  <c r="J90" i="115"/>
  <c r="I91" i="115"/>
  <c r="H91" i="115" s="1"/>
  <c r="J91" i="115"/>
  <c r="I92" i="115"/>
  <c r="H92" i="115" s="1"/>
  <c r="J92" i="115"/>
  <c r="I93" i="115"/>
  <c r="H93" i="115" s="1"/>
  <c r="J93" i="115"/>
  <c r="I94" i="115"/>
  <c r="H94" i="115" s="1"/>
  <c r="J94" i="115"/>
  <c r="I95" i="115"/>
  <c r="H95" i="115" s="1"/>
  <c r="J95" i="115"/>
  <c r="H96" i="115"/>
  <c r="I96" i="115"/>
  <c r="J96" i="115"/>
  <c r="I97" i="115"/>
  <c r="H97" i="115" s="1"/>
  <c r="J97" i="115"/>
  <c r="I98" i="115"/>
  <c r="H98" i="115" s="1"/>
  <c r="J98" i="115"/>
  <c r="I99" i="115"/>
  <c r="H99" i="115" s="1"/>
  <c r="J99" i="115"/>
  <c r="I100" i="115"/>
  <c r="H100" i="115" s="1"/>
  <c r="J100" i="115"/>
  <c r="I101" i="115"/>
  <c r="H101" i="115" s="1"/>
  <c r="J101" i="115"/>
  <c r="H102" i="115"/>
  <c r="I102" i="115"/>
  <c r="J102" i="115"/>
  <c r="I103" i="115"/>
  <c r="H103" i="115" s="1"/>
  <c r="J103" i="115"/>
  <c r="I104" i="115"/>
  <c r="H104" i="115" s="1"/>
  <c r="J104" i="115"/>
  <c r="I105" i="115"/>
  <c r="H105" i="115" s="1"/>
  <c r="J105" i="115"/>
  <c r="I106" i="115"/>
  <c r="H106" i="115" s="1"/>
  <c r="J106" i="115"/>
  <c r="I107" i="115"/>
  <c r="H107" i="115" s="1"/>
  <c r="J107" i="115"/>
  <c r="I108" i="115"/>
  <c r="H108" i="115" s="1"/>
  <c r="J108" i="115"/>
  <c r="I109" i="115"/>
  <c r="H109" i="115" s="1"/>
  <c r="J109" i="115"/>
  <c r="I110" i="115"/>
  <c r="H110" i="115" s="1"/>
  <c r="J110" i="115"/>
  <c r="H111" i="115"/>
  <c r="I111" i="115"/>
  <c r="J111" i="115"/>
  <c r="I112" i="115"/>
  <c r="H112" i="115" s="1"/>
  <c r="J112" i="115"/>
  <c r="I113" i="115"/>
  <c r="H113" i="115" s="1"/>
  <c r="J113" i="115"/>
  <c r="I114" i="115"/>
  <c r="H114" i="115" s="1"/>
  <c r="J114" i="115"/>
  <c r="I115" i="115"/>
  <c r="H115" i="115" s="1"/>
  <c r="J115" i="115"/>
  <c r="I116" i="115"/>
  <c r="H116" i="115" s="1"/>
  <c r="J116" i="115"/>
  <c r="I117" i="115"/>
  <c r="H117" i="115" s="1"/>
  <c r="J117" i="115"/>
  <c r="I118" i="115"/>
  <c r="H118" i="115" s="1"/>
  <c r="J118" i="115"/>
  <c r="I119" i="115"/>
  <c r="H119" i="115" s="1"/>
  <c r="J119" i="115"/>
  <c r="H120" i="115"/>
  <c r="I120" i="115"/>
  <c r="J120" i="115"/>
  <c r="I121" i="115"/>
  <c r="H121" i="115" s="1"/>
  <c r="J121" i="115"/>
  <c r="I122" i="115"/>
  <c r="H122" i="115" s="1"/>
  <c r="J122" i="115"/>
  <c r="I123" i="115"/>
  <c r="H123" i="115" s="1"/>
  <c r="J123" i="115"/>
  <c r="I124" i="115"/>
  <c r="H124" i="115" s="1"/>
  <c r="J124" i="115"/>
  <c r="I125" i="115"/>
  <c r="H125" i="115" s="1"/>
  <c r="J125" i="115"/>
  <c r="I126" i="115"/>
  <c r="H126" i="115" s="1"/>
  <c r="J126" i="115"/>
  <c r="I127" i="115"/>
  <c r="H127" i="115" s="1"/>
  <c r="J127" i="115"/>
  <c r="I128" i="115"/>
  <c r="H128" i="115" s="1"/>
  <c r="J128" i="115"/>
  <c r="I129" i="115"/>
  <c r="H129" i="115" s="1"/>
  <c r="J129" i="115"/>
  <c r="I130" i="115"/>
  <c r="H130" i="115" s="1"/>
  <c r="J130" i="115"/>
  <c r="I131" i="115"/>
  <c r="H131" i="115" s="1"/>
  <c r="J131" i="115"/>
  <c r="I132" i="115"/>
  <c r="H132" i="115" s="1"/>
  <c r="J132" i="115"/>
  <c r="I133" i="115"/>
  <c r="H133" i="115" s="1"/>
  <c r="J133" i="115"/>
  <c r="I134" i="115"/>
  <c r="H134" i="115" s="1"/>
  <c r="J134" i="115"/>
  <c r="I135" i="115"/>
  <c r="H135" i="115" s="1"/>
  <c r="J135" i="115"/>
  <c r="H136" i="115"/>
  <c r="I136" i="115"/>
  <c r="J136" i="115"/>
  <c r="I137" i="115"/>
  <c r="H137" i="115" s="1"/>
  <c r="J137" i="115"/>
  <c r="I138" i="115"/>
  <c r="H138" i="115" s="1"/>
  <c r="J138" i="115"/>
  <c r="H139" i="115"/>
  <c r="I139" i="115"/>
  <c r="J139" i="115"/>
  <c r="I140" i="115"/>
  <c r="H140" i="115" s="1"/>
  <c r="J140" i="115"/>
  <c r="I141" i="115"/>
  <c r="H141" i="115" s="1"/>
  <c r="J141" i="115"/>
  <c r="I142" i="115"/>
  <c r="H142" i="115" s="1"/>
  <c r="J142" i="115"/>
  <c r="I143" i="115"/>
  <c r="H143" i="115" s="1"/>
  <c r="J143" i="115"/>
  <c r="I144" i="115"/>
  <c r="H144" i="115" s="1"/>
  <c r="J144" i="115"/>
  <c r="I145" i="115"/>
  <c r="H145" i="115" s="1"/>
  <c r="J145" i="115"/>
  <c r="I146" i="115"/>
  <c r="H146" i="115" s="1"/>
  <c r="J146" i="115"/>
  <c r="I147" i="115"/>
  <c r="H147" i="115" s="1"/>
  <c r="J147" i="115"/>
  <c r="I148" i="115"/>
  <c r="H148" i="115" s="1"/>
  <c r="J148" i="115"/>
  <c r="I149" i="115"/>
  <c r="H149" i="115" s="1"/>
  <c r="J149" i="115"/>
  <c r="I150" i="115"/>
  <c r="H150" i="115" s="1"/>
  <c r="J150" i="115"/>
  <c r="I151" i="115"/>
  <c r="H151" i="115" s="1"/>
  <c r="J151" i="115"/>
  <c r="I152" i="115"/>
  <c r="H152" i="115" s="1"/>
  <c r="J152" i="115"/>
  <c r="I153" i="115"/>
  <c r="H153" i="115" s="1"/>
  <c r="J153" i="115"/>
  <c r="I154" i="115"/>
  <c r="H154" i="115" s="1"/>
  <c r="J154" i="115"/>
  <c r="I155" i="115"/>
  <c r="H155" i="115" s="1"/>
  <c r="J155" i="115"/>
  <c r="I156" i="115"/>
  <c r="H156" i="115" s="1"/>
  <c r="J156" i="115"/>
  <c r="I157" i="115"/>
  <c r="H157" i="115" s="1"/>
  <c r="J157" i="115"/>
  <c r="I158" i="115"/>
  <c r="H158" i="115" s="1"/>
  <c r="J158" i="115"/>
  <c r="I159" i="115"/>
  <c r="H159" i="115" s="1"/>
  <c r="J159" i="115"/>
  <c r="I160" i="115"/>
  <c r="H160" i="115" s="1"/>
  <c r="J160" i="115"/>
  <c r="I161" i="115"/>
  <c r="H161" i="115" s="1"/>
  <c r="J161" i="115"/>
  <c r="I162" i="115"/>
  <c r="H162" i="115" s="1"/>
  <c r="J162" i="115"/>
  <c r="I163" i="115"/>
  <c r="H163" i="115" s="1"/>
  <c r="J163" i="115"/>
  <c r="I164" i="115"/>
  <c r="H164" i="115" s="1"/>
  <c r="J164" i="115"/>
  <c r="I165" i="115"/>
  <c r="H165" i="115" s="1"/>
  <c r="J165" i="115"/>
  <c r="I166" i="115"/>
  <c r="H166" i="115" s="1"/>
  <c r="J166" i="115"/>
  <c r="I167" i="115"/>
  <c r="H167" i="115" s="1"/>
  <c r="J167" i="115"/>
  <c r="I168" i="115"/>
  <c r="H168" i="115" s="1"/>
  <c r="J168" i="115"/>
  <c r="I169" i="115"/>
  <c r="H169" i="115" s="1"/>
  <c r="J169" i="115"/>
  <c r="I170" i="115"/>
  <c r="H170" i="115" s="1"/>
  <c r="J170" i="115"/>
  <c r="I171" i="115"/>
  <c r="H171" i="115" s="1"/>
  <c r="J171" i="115"/>
  <c r="I172" i="115"/>
  <c r="H172" i="115" s="1"/>
  <c r="J172" i="115"/>
  <c r="I173" i="115"/>
  <c r="H173" i="115" s="1"/>
  <c r="J173" i="115"/>
  <c r="I174" i="115"/>
  <c r="H174" i="115" s="1"/>
  <c r="J174" i="115"/>
  <c r="I175" i="115"/>
  <c r="H175" i="115" s="1"/>
  <c r="J175" i="115"/>
  <c r="I176" i="115"/>
  <c r="H176" i="115" s="1"/>
  <c r="J176" i="115"/>
  <c r="I177" i="115"/>
  <c r="H177" i="115" s="1"/>
  <c r="J177" i="115"/>
  <c r="I178" i="115"/>
  <c r="H178" i="115" s="1"/>
  <c r="J178" i="115"/>
  <c r="I179" i="115"/>
  <c r="H179" i="115" s="1"/>
  <c r="J179" i="115"/>
  <c r="I180" i="115"/>
  <c r="H180" i="115" s="1"/>
  <c r="J180" i="115"/>
  <c r="I181" i="115"/>
  <c r="H181" i="115" s="1"/>
  <c r="J181" i="115"/>
  <c r="I182" i="115"/>
  <c r="H182" i="115" s="1"/>
  <c r="J182" i="115"/>
  <c r="I183" i="115"/>
  <c r="H183" i="115" s="1"/>
  <c r="J183" i="115"/>
  <c r="I184" i="115"/>
  <c r="H184" i="115" s="1"/>
  <c r="J184" i="115"/>
  <c r="I185" i="115"/>
  <c r="H185" i="115" s="1"/>
  <c r="J185" i="115"/>
  <c r="I186" i="115"/>
  <c r="H186" i="115" s="1"/>
  <c r="J186" i="115"/>
  <c r="I187" i="115"/>
  <c r="H187" i="115" s="1"/>
  <c r="J187" i="115"/>
  <c r="I188" i="115"/>
  <c r="H188" i="115" s="1"/>
  <c r="J188" i="115"/>
  <c r="I189" i="115"/>
  <c r="H189" i="115" s="1"/>
  <c r="J189" i="115"/>
  <c r="I190" i="115"/>
  <c r="H190" i="115" s="1"/>
  <c r="J190" i="115"/>
  <c r="I191" i="115"/>
  <c r="H191" i="115" s="1"/>
  <c r="J191" i="115"/>
  <c r="I192" i="115"/>
  <c r="H192" i="115" s="1"/>
  <c r="J192" i="115"/>
  <c r="I193" i="115"/>
  <c r="H193" i="115" s="1"/>
  <c r="J193" i="115"/>
  <c r="I194" i="115"/>
  <c r="H194" i="115" s="1"/>
  <c r="J194" i="115"/>
  <c r="I195" i="115"/>
  <c r="H195" i="115" s="1"/>
  <c r="J195" i="115"/>
  <c r="I196" i="115"/>
  <c r="H196" i="115" s="1"/>
  <c r="J196" i="115"/>
  <c r="I197" i="115"/>
  <c r="H197" i="115" s="1"/>
  <c r="J197" i="115"/>
  <c r="I198" i="115"/>
  <c r="H198" i="115" s="1"/>
  <c r="J198" i="115"/>
  <c r="I199" i="115"/>
  <c r="H199" i="115" s="1"/>
  <c r="J199" i="115"/>
  <c r="I200" i="115"/>
  <c r="H200" i="115" s="1"/>
  <c r="J200" i="115"/>
  <c r="I201" i="115"/>
  <c r="H201" i="115" s="1"/>
  <c r="J201" i="115"/>
  <c r="I202" i="115"/>
  <c r="H202" i="115" s="1"/>
  <c r="J202" i="115"/>
  <c r="I203" i="115"/>
  <c r="H203" i="115" s="1"/>
  <c r="J203" i="115"/>
  <c r="I204" i="115"/>
  <c r="H204" i="115" s="1"/>
  <c r="J204" i="115"/>
  <c r="I205" i="115"/>
  <c r="H205" i="115" s="1"/>
  <c r="J205" i="115"/>
  <c r="I206" i="115"/>
  <c r="H206" i="115" s="1"/>
  <c r="J206" i="115"/>
  <c r="I207" i="115"/>
  <c r="H207" i="115" s="1"/>
  <c r="J207" i="115"/>
  <c r="I208" i="115"/>
  <c r="H208" i="115" s="1"/>
  <c r="J208" i="115"/>
  <c r="I209" i="115"/>
  <c r="H209" i="115" s="1"/>
  <c r="J209" i="115"/>
  <c r="I210" i="115"/>
  <c r="H210" i="115" s="1"/>
  <c r="J210" i="115"/>
  <c r="I211" i="115"/>
  <c r="H211" i="115" s="1"/>
  <c r="J211" i="115"/>
  <c r="I212" i="115"/>
  <c r="H212" i="115" s="1"/>
  <c r="J212" i="115"/>
  <c r="I213" i="115"/>
  <c r="H213" i="115" s="1"/>
  <c r="J213" i="115"/>
  <c r="I214" i="115"/>
  <c r="H214" i="115" s="1"/>
  <c r="J214" i="115"/>
  <c r="I215" i="115"/>
  <c r="H215" i="115" s="1"/>
  <c r="J215" i="115"/>
  <c r="I216" i="115"/>
  <c r="H216" i="115" s="1"/>
  <c r="J216" i="115"/>
  <c r="I217" i="115"/>
  <c r="H217" i="115" s="1"/>
  <c r="J217" i="115"/>
  <c r="I218" i="115"/>
  <c r="H218" i="115" s="1"/>
  <c r="J218" i="115"/>
  <c r="H219" i="115"/>
  <c r="I219" i="115"/>
  <c r="J219" i="115"/>
  <c r="I220" i="115"/>
  <c r="H220" i="115" s="1"/>
  <c r="J220" i="115"/>
  <c r="I221" i="115"/>
  <c r="H221" i="115" s="1"/>
  <c r="J221" i="115"/>
  <c r="I222" i="115"/>
  <c r="H222" i="115" s="1"/>
  <c r="J222" i="115"/>
  <c r="I223" i="115"/>
  <c r="H223" i="115" s="1"/>
  <c r="J223" i="115"/>
  <c r="I224" i="115"/>
  <c r="H224" i="115" s="1"/>
  <c r="J224" i="115"/>
  <c r="I225" i="115"/>
  <c r="H225" i="115" s="1"/>
  <c r="J225" i="115"/>
  <c r="I226" i="115"/>
  <c r="H226" i="115" s="1"/>
  <c r="J226" i="115"/>
  <c r="I227" i="115"/>
  <c r="H227" i="115" s="1"/>
  <c r="J227" i="115"/>
  <c r="I228" i="115"/>
  <c r="H228" i="115" s="1"/>
  <c r="J228" i="115"/>
  <c r="I229" i="115"/>
  <c r="H229" i="115" s="1"/>
  <c r="J229" i="115"/>
  <c r="I230" i="115"/>
  <c r="H230" i="115" s="1"/>
  <c r="J230" i="115"/>
  <c r="I231" i="115"/>
  <c r="H231" i="115" s="1"/>
  <c r="J231" i="115"/>
  <c r="I232" i="115"/>
  <c r="H232" i="115" s="1"/>
  <c r="J232" i="115"/>
  <c r="I233" i="115"/>
  <c r="H233" i="115" s="1"/>
  <c r="J233" i="115"/>
  <c r="I234" i="115"/>
  <c r="H234" i="115" s="1"/>
  <c r="J234" i="115"/>
  <c r="I235" i="115"/>
  <c r="H235" i="115" s="1"/>
  <c r="J235" i="115"/>
  <c r="I236" i="115"/>
  <c r="H236" i="115" s="1"/>
  <c r="J236" i="115"/>
  <c r="I237" i="115"/>
  <c r="H237" i="115" s="1"/>
  <c r="J237" i="115"/>
  <c r="I238" i="115"/>
  <c r="H238" i="115" s="1"/>
  <c r="J238" i="115"/>
  <c r="I239" i="115"/>
  <c r="H239" i="115" s="1"/>
  <c r="J239" i="115"/>
  <c r="I240" i="115"/>
  <c r="H240" i="115" s="1"/>
  <c r="J240" i="115"/>
  <c r="I241" i="115"/>
  <c r="H241" i="115" s="1"/>
  <c r="J241" i="115"/>
  <c r="I242" i="115"/>
  <c r="H242" i="115" s="1"/>
  <c r="J242" i="115"/>
  <c r="I243" i="115"/>
  <c r="H243" i="115" s="1"/>
  <c r="J243" i="115"/>
  <c r="I244" i="115"/>
  <c r="H244" i="115" s="1"/>
  <c r="J244" i="115"/>
  <c r="I245" i="115"/>
  <c r="H245" i="115" s="1"/>
  <c r="J245" i="115"/>
  <c r="I246" i="115"/>
  <c r="H246" i="115" s="1"/>
  <c r="J246" i="115"/>
  <c r="I247" i="115"/>
  <c r="H247" i="115" s="1"/>
  <c r="J247" i="115"/>
  <c r="I248" i="115"/>
  <c r="H248" i="115" s="1"/>
  <c r="J248" i="115"/>
  <c r="I249" i="115"/>
  <c r="H249" i="115" s="1"/>
  <c r="J249" i="115"/>
  <c r="I250" i="115"/>
  <c r="H250" i="115" s="1"/>
  <c r="J250" i="115"/>
  <c r="I251" i="115"/>
  <c r="H251" i="115" s="1"/>
  <c r="J251" i="115"/>
  <c r="I252" i="115"/>
  <c r="H252" i="115" s="1"/>
  <c r="J252" i="115"/>
  <c r="I253" i="115"/>
  <c r="H253" i="115" s="1"/>
  <c r="J253" i="115"/>
  <c r="I254" i="115"/>
  <c r="H254" i="115" s="1"/>
  <c r="J254" i="115"/>
  <c r="I255" i="115"/>
  <c r="H255" i="115" s="1"/>
  <c r="J255" i="115"/>
  <c r="I256" i="115"/>
  <c r="H256" i="115" s="1"/>
  <c r="J256" i="115"/>
  <c r="I257" i="115"/>
  <c r="H257" i="115" s="1"/>
  <c r="J257" i="115"/>
  <c r="I258" i="115"/>
  <c r="H258" i="115" s="1"/>
  <c r="J258" i="115"/>
  <c r="I259" i="115"/>
  <c r="H259" i="115" s="1"/>
  <c r="J259" i="115"/>
  <c r="I11" i="117"/>
  <c r="H11" i="117" s="1"/>
  <c r="J11" i="117"/>
  <c r="I12" i="117"/>
  <c r="H12" i="117" s="1"/>
  <c r="J12" i="117"/>
  <c r="I13" i="117"/>
  <c r="H13" i="117" s="1"/>
  <c r="J13" i="117"/>
  <c r="I14" i="117"/>
  <c r="H14" i="117" s="1"/>
  <c r="J14" i="117"/>
  <c r="I15" i="117"/>
  <c r="H15" i="117" s="1"/>
  <c r="J15" i="117"/>
  <c r="I16" i="117"/>
  <c r="H16" i="117" s="1"/>
  <c r="J16" i="117"/>
  <c r="I17" i="117"/>
  <c r="H17" i="117" s="1"/>
  <c r="J17" i="117"/>
  <c r="H18" i="117"/>
  <c r="I18" i="117"/>
  <c r="J18" i="117"/>
  <c r="I19" i="117"/>
  <c r="H19" i="117" s="1"/>
  <c r="J19" i="117"/>
  <c r="I20" i="117"/>
  <c r="H20" i="117" s="1"/>
  <c r="J20" i="117"/>
  <c r="I21" i="117"/>
  <c r="H21" i="117" s="1"/>
  <c r="J21" i="117"/>
  <c r="I22" i="117"/>
  <c r="H22" i="117" s="1"/>
  <c r="J22" i="117"/>
  <c r="I23" i="117"/>
  <c r="H23" i="117" s="1"/>
  <c r="J23" i="117"/>
  <c r="I24" i="117"/>
  <c r="H24" i="117" s="1"/>
  <c r="J24" i="117"/>
  <c r="H25" i="117"/>
  <c r="I25" i="117"/>
  <c r="J25" i="117"/>
  <c r="I26" i="117"/>
  <c r="H26" i="117" s="1"/>
  <c r="J26" i="117"/>
  <c r="I27" i="117"/>
  <c r="H27" i="117" s="1"/>
  <c r="J27" i="117"/>
  <c r="I28" i="117"/>
  <c r="H28" i="117" s="1"/>
  <c r="J28" i="117"/>
  <c r="I29" i="117"/>
  <c r="H29" i="117" s="1"/>
  <c r="J29" i="117"/>
  <c r="I30" i="117"/>
  <c r="H30" i="117" s="1"/>
  <c r="J30" i="117"/>
  <c r="I31" i="117"/>
  <c r="H31" i="117" s="1"/>
  <c r="J31" i="117"/>
  <c r="I32" i="117"/>
  <c r="H32" i="117" s="1"/>
  <c r="J32" i="117"/>
  <c r="I33" i="117"/>
  <c r="H33" i="117" s="1"/>
  <c r="J33" i="117"/>
  <c r="I34" i="117"/>
  <c r="H34" i="117" s="1"/>
  <c r="J34" i="117"/>
  <c r="I35" i="117"/>
  <c r="H35" i="117" s="1"/>
  <c r="J35" i="117"/>
  <c r="I36" i="117"/>
  <c r="H36" i="117" s="1"/>
  <c r="J36" i="117"/>
  <c r="I37" i="117"/>
  <c r="H37" i="117" s="1"/>
  <c r="J37" i="117"/>
  <c r="I38" i="117"/>
  <c r="H38" i="117" s="1"/>
  <c r="J38" i="117"/>
  <c r="I39" i="117"/>
  <c r="H39" i="117" s="1"/>
  <c r="J39" i="117"/>
  <c r="I40" i="117"/>
  <c r="H40" i="117" s="1"/>
  <c r="J40" i="117"/>
  <c r="I41" i="117"/>
  <c r="H41" i="117" s="1"/>
  <c r="J41" i="117"/>
  <c r="I42" i="117"/>
  <c r="H42" i="117" s="1"/>
  <c r="J42" i="117"/>
  <c r="I43" i="117"/>
  <c r="H43" i="117" s="1"/>
  <c r="J43" i="117"/>
  <c r="H44" i="117"/>
  <c r="I44" i="117"/>
  <c r="J44" i="117"/>
  <c r="I45" i="117"/>
  <c r="H45" i="117" s="1"/>
  <c r="J45" i="117"/>
  <c r="I46" i="117"/>
  <c r="H46" i="117" s="1"/>
  <c r="J46" i="117"/>
  <c r="I47" i="117"/>
  <c r="H47" i="117" s="1"/>
  <c r="J47" i="117"/>
  <c r="I48" i="117"/>
  <c r="H48" i="117" s="1"/>
  <c r="J48" i="117"/>
  <c r="I49" i="117"/>
  <c r="H49" i="117" s="1"/>
  <c r="J49" i="117"/>
  <c r="I50" i="117"/>
  <c r="H50" i="117" s="1"/>
  <c r="J50" i="117"/>
  <c r="I51" i="117"/>
  <c r="H51" i="117" s="1"/>
  <c r="J51" i="117"/>
  <c r="I52" i="117"/>
  <c r="H52" i="117" s="1"/>
  <c r="J52" i="117"/>
  <c r="I53" i="117"/>
  <c r="H53" i="117" s="1"/>
  <c r="J53" i="117"/>
  <c r="I54" i="117"/>
  <c r="H54" i="117" s="1"/>
  <c r="J54" i="117"/>
  <c r="I55" i="117"/>
  <c r="H55" i="117" s="1"/>
  <c r="J55" i="117"/>
  <c r="I56" i="117"/>
  <c r="H56" i="117" s="1"/>
  <c r="J56" i="117"/>
  <c r="I57" i="117"/>
  <c r="H57" i="117" s="1"/>
  <c r="J57" i="117"/>
  <c r="I58" i="117"/>
  <c r="H58" i="117" s="1"/>
  <c r="J58" i="117"/>
  <c r="I59" i="117"/>
  <c r="H59" i="117" s="1"/>
  <c r="J59" i="117"/>
  <c r="H60" i="117"/>
  <c r="I60" i="117"/>
  <c r="J60" i="117"/>
  <c r="I61" i="117"/>
  <c r="H61" i="117" s="1"/>
  <c r="J61" i="117"/>
  <c r="I62" i="117"/>
  <c r="H62" i="117" s="1"/>
  <c r="J62" i="117"/>
  <c r="I63" i="117"/>
  <c r="H63" i="117" s="1"/>
  <c r="J63" i="117"/>
  <c r="I64" i="117"/>
  <c r="H64" i="117" s="1"/>
  <c r="J64" i="117"/>
  <c r="H65" i="117"/>
  <c r="I65" i="117"/>
  <c r="J65" i="117"/>
  <c r="I66" i="117"/>
  <c r="H66" i="117" s="1"/>
  <c r="J66" i="117"/>
  <c r="I67" i="117"/>
  <c r="H67" i="117" s="1"/>
  <c r="J67" i="117"/>
  <c r="I68" i="117"/>
  <c r="H68" i="117" s="1"/>
  <c r="J68" i="117"/>
  <c r="I69" i="117"/>
  <c r="H69" i="117" s="1"/>
  <c r="J69" i="117"/>
  <c r="I70" i="117"/>
  <c r="H70" i="117" s="1"/>
  <c r="J70" i="117"/>
  <c r="I71" i="117"/>
  <c r="H71" i="117" s="1"/>
  <c r="J71" i="117"/>
  <c r="I72" i="117"/>
  <c r="H72" i="117" s="1"/>
  <c r="J72" i="117"/>
  <c r="I73" i="117"/>
  <c r="H73" i="117" s="1"/>
  <c r="J73" i="117"/>
  <c r="I74" i="117"/>
  <c r="H74" i="117" s="1"/>
  <c r="J74" i="117"/>
  <c r="I75" i="117"/>
  <c r="H75" i="117" s="1"/>
  <c r="J75" i="117"/>
  <c r="I76" i="117"/>
  <c r="H76" i="117" s="1"/>
  <c r="J76" i="117"/>
  <c r="I77" i="117"/>
  <c r="H77" i="117" s="1"/>
  <c r="J77" i="117"/>
  <c r="I78" i="117"/>
  <c r="H78" i="117" s="1"/>
  <c r="J78" i="117"/>
  <c r="I79" i="117"/>
  <c r="H79" i="117" s="1"/>
  <c r="J79" i="117"/>
  <c r="I80" i="117"/>
  <c r="H80" i="117" s="1"/>
  <c r="J80" i="117"/>
  <c r="H81" i="117"/>
  <c r="I81" i="117"/>
  <c r="J81" i="117"/>
  <c r="I82" i="117"/>
  <c r="H82" i="117" s="1"/>
  <c r="J82" i="117"/>
  <c r="I83" i="117"/>
  <c r="H83" i="117" s="1"/>
  <c r="J83" i="117"/>
  <c r="I84" i="117"/>
  <c r="H84" i="117" s="1"/>
  <c r="J84" i="117"/>
  <c r="I85" i="117"/>
  <c r="H85" i="117" s="1"/>
  <c r="J85" i="117"/>
  <c r="I86" i="117"/>
  <c r="H86" i="117" s="1"/>
  <c r="J86" i="117"/>
  <c r="I87" i="117"/>
  <c r="H87" i="117" s="1"/>
  <c r="J87" i="117"/>
  <c r="I88" i="117"/>
  <c r="H88" i="117" s="1"/>
  <c r="J88" i="117"/>
  <c r="I89" i="117"/>
  <c r="H89" i="117" s="1"/>
  <c r="J89" i="117"/>
  <c r="I90" i="117"/>
  <c r="H90" i="117" s="1"/>
  <c r="J90" i="117"/>
  <c r="I91" i="117"/>
  <c r="H91" i="117" s="1"/>
  <c r="J91" i="117"/>
  <c r="H92" i="117"/>
  <c r="I92" i="117"/>
  <c r="J92" i="117"/>
  <c r="I93" i="117"/>
  <c r="H93" i="117" s="1"/>
  <c r="J93" i="117"/>
  <c r="I94" i="117"/>
  <c r="H94" i="117" s="1"/>
  <c r="J94" i="117"/>
  <c r="I95" i="117"/>
  <c r="H95" i="117" s="1"/>
  <c r="J95" i="117"/>
  <c r="I96" i="117"/>
  <c r="H96" i="117" s="1"/>
  <c r="J96" i="117"/>
  <c r="H97" i="117"/>
  <c r="I97" i="117"/>
  <c r="J97" i="117"/>
  <c r="I98" i="117"/>
  <c r="H98" i="117" s="1"/>
  <c r="J98" i="117"/>
  <c r="I99" i="117"/>
  <c r="H99" i="117" s="1"/>
  <c r="J99" i="117"/>
  <c r="H100" i="117"/>
  <c r="I100" i="117"/>
  <c r="J100" i="117"/>
  <c r="I101" i="117"/>
  <c r="H101" i="117" s="1"/>
  <c r="J101" i="117"/>
  <c r="I102" i="117"/>
  <c r="H102" i="117" s="1"/>
  <c r="J102" i="117"/>
  <c r="I103" i="117"/>
  <c r="H103" i="117" s="1"/>
  <c r="J103" i="117"/>
  <c r="I104" i="117"/>
  <c r="H104" i="117" s="1"/>
  <c r="J104" i="117"/>
  <c r="H105" i="117"/>
  <c r="I105" i="117"/>
  <c r="J105" i="117"/>
  <c r="I106" i="117"/>
  <c r="H106" i="117" s="1"/>
  <c r="J106" i="117"/>
  <c r="I107" i="117"/>
  <c r="H107" i="117" s="1"/>
  <c r="J107" i="117"/>
  <c r="I108" i="117"/>
  <c r="H108" i="117" s="1"/>
  <c r="J108" i="117"/>
  <c r="I109" i="117"/>
  <c r="H109" i="117" s="1"/>
  <c r="J109" i="117"/>
  <c r="I110" i="117"/>
  <c r="H110" i="117" s="1"/>
  <c r="J110" i="117"/>
  <c r="I111" i="117"/>
  <c r="H111" i="117" s="1"/>
  <c r="J111" i="117"/>
  <c r="I112" i="117"/>
  <c r="H112" i="117" s="1"/>
  <c r="J112" i="117"/>
  <c r="I113" i="117"/>
  <c r="H113" i="117" s="1"/>
  <c r="J113" i="117"/>
  <c r="I114" i="117"/>
  <c r="H114" i="117" s="1"/>
  <c r="J114" i="117"/>
  <c r="I115" i="117"/>
  <c r="H115" i="117" s="1"/>
  <c r="J115" i="117"/>
  <c r="I116" i="117"/>
  <c r="H116" i="117" s="1"/>
  <c r="J116" i="117"/>
  <c r="I117" i="117"/>
  <c r="H117" i="117" s="1"/>
  <c r="J117" i="117"/>
  <c r="I118" i="117"/>
  <c r="H118" i="117" s="1"/>
  <c r="J118" i="117"/>
  <c r="I119" i="117"/>
  <c r="H119" i="117" s="1"/>
  <c r="J119" i="117"/>
  <c r="I120" i="117"/>
  <c r="H120" i="117" s="1"/>
  <c r="J120" i="117"/>
  <c r="I121" i="117"/>
  <c r="H121" i="117" s="1"/>
  <c r="J121" i="117"/>
  <c r="I122" i="117"/>
  <c r="H122" i="117" s="1"/>
  <c r="J122" i="117"/>
  <c r="I123" i="117"/>
  <c r="H123" i="117" s="1"/>
  <c r="J123" i="117"/>
  <c r="H124" i="117"/>
  <c r="I124" i="117"/>
  <c r="J124" i="117"/>
  <c r="I125" i="117"/>
  <c r="H125" i="117" s="1"/>
  <c r="J125" i="117"/>
  <c r="I126" i="117"/>
  <c r="H126" i="117" s="1"/>
  <c r="J126" i="117"/>
  <c r="I127" i="117"/>
  <c r="H127" i="117" s="1"/>
  <c r="J127" i="117"/>
  <c r="I128" i="117"/>
  <c r="H128" i="117" s="1"/>
  <c r="J128" i="117"/>
  <c r="H129" i="117"/>
  <c r="I129" i="117"/>
  <c r="J129" i="117"/>
  <c r="I130" i="117"/>
  <c r="H130" i="117" s="1"/>
  <c r="J130" i="117"/>
  <c r="I131" i="117"/>
  <c r="H131" i="117" s="1"/>
  <c r="J131" i="117"/>
  <c r="H132" i="117"/>
  <c r="I132" i="117"/>
  <c r="J132" i="117"/>
  <c r="I133" i="117"/>
  <c r="H133" i="117" s="1"/>
  <c r="J133" i="117"/>
  <c r="I134" i="117"/>
  <c r="H134" i="117" s="1"/>
  <c r="J134" i="117"/>
  <c r="I135" i="117"/>
  <c r="H135" i="117" s="1"/>
  <c r="J135" i="117"/>
  <c r="I136" i="117"/>
  <c r="H136" i="117" s="1"/>
  <c r="J136" i="117"/>
  <c r="I137" i="117"/>
  <c r="H137" i="117" s="1"/>
  <c r="J137" i="117"/>
  <c r="I138" i="117"/>
  <c r="H138" i="117" s="1"/>
  <c r="J138" i="117"/>
  <c r="I139" i="117"/>
  <c r="H139" i="117" s="1"/>
  <c r="J139" i="117"/>
  <c r="I140" i="117"/>
  <c r="H140" i="117" s="1"/>
  <c r="J140" i="117"/>
  <c r="I141" i="117"/>
  <c r="H141" i="117" s="1"/>
  <c r="J141" i="117"/>
  <c r="I142" i="117"/>
  <c r="H142" i="117" s="1"/>
  <c r="J142" i="117"/>
  <c r="I143" i="117"/>
  <c r="H143" i="117" s="1"/>
  <c r="J143" i="117"/>
  <c r="I144" i="117"/>
  <c r="H144" i="117" s="1"/>
  <c r="J144" i="117"/>
  <c r="H145" i="117"/>
  <c r="I145" i="117"/>
  <c r="J145" i="117"/>
  <c r="I146" i="117"/>
  <c r="H146" i="117" s="1"/>
  <c r="J146" i="117"/>
  <c r="I147" i="117"/>
  <c r="H147" i="117" s="1"/>
  <c r="J147" i="117"/>
  <c r="I148" i="117"/>
  <c r="H148" i="117" s="1"/>
  <c r="J148" i="117"/>
  <c r="I149" i="117"/>
  <c r="H149" i="117" s="1"/>
  <c r="J149" i="117"/>
  <c r="I150" i="117"/>
  <c r="H150" i="117" s="1"/>
  <c r="J150" i="117"/>
  <c r="I151" i="117"/>
  <c r="H151" i="117" s="1"/>
  <c r="J151" i="117"/>
  <c r="I152" i="117"/>
  <c r="H152" i="117" s="1"/>
  <c r="J152" i="117"/>
  <c r="I153" i="117"/>
  <c r="H153" i="117" s="1"/>
  <c r="J153" i="117"/>
  <c r="I154" i="117"/>
  <c r="H154" i="117" s="1"/>
  <c r="J154" i="117"/>
  <c r="I155" i="117"/>
  <c r="H155" i="117" s="1"/>
  <c r="J155" i="117"/>
  <c r="I156" i="117"/>
  <c r="H156" i="117" s="1"/>
  <c r="J156" i="117"/>
  <c r="I157" i="117"/>
  <c r="H157" i="117" s="1"/>
  <c r="J157" i="117"/>
  <c r="I158" i="117"/>
  <c r="H158" i="117" s="1"/>
  <c r="J158" i="117"/>
  <c r="I159" i="117"/>
  <c r="H159" i="117" s="1"/>
  <c r="J159" i="117"/>
  <c r="I160" i="117"/>
  <c r="H160" i="117" s="1"/>
  <c r="J160" i="117"/>
  <c r="I161" i="117"/>
  <c r="H161" i="117" s="1"/>
  <c r="J161" i="117"/>
  <c r="I162" i="117"/>
  <c r="H162" i="117" s="1"/>
  <c r="J162" i="117"/>
  <c r="I163" i="117"/>
  <c r="H163" i="117" s="1"/>
  <c r="J163" i="117"/>
  <c r="I164" i="117"/>
  <c r="H164" i="117" s="1"/>
  <c r="J164" i="117"/>
  <c r="I165" i="117"/>
  <c r="H165" i="117" s="1"/>
  <c r="J165" i="117"/>
  <c r="I166" i="117"/>
  <c r="H166" i="117" s="1"/>
  <c r="J166" i="117"/>
  <c r="I167" i="117"/>
  <c r="H167" i="117" s="1"/>
  <c r="J167" i="117"/>
  <c r="I168" i="117"/>
  <c r="H168" i="117" s="1"/>
  <c r="J168" i="117"/>
  <c r="I169" i="117"/>
  <c r="H169" i="117" s="1"/>
  <c r="J169" i="117"/>
  <c r="I170" i="117"/>
  <c r="H170" i="117" s="1"/>
  <c r="J170" i="117"/>
  <c r="I171" i="117"/>
  <c r="H171" i="117" s="1"/>
  <c r="J171" i="117"/>
  <c r="I172" i="117"/>
  <c r="H172" i="117" s="1"/>
  <c r="J172" i="117"/>
  <c r="I173" i="117"/>
  <c r="H173" i="117" s="1"/>
  <c r="J173" i="117"/>
  <c r="I174" i="117"/>
  <c r="H174" i="117" s="1"/>
  <c r="J174" i="117"/>
  <c r="I175" i="117"/>
  <c r="H175" i="117" s="1"/>
  <c r="J175" i="117"/>
  <c r="I176" i="117"/>
  <c r="H176" i="117" s="1"/>
  <c r="J176" i="117"/>
  <c r="I177" i="117"/>
  <c r="H177" i="117" s="1"/>
  <c r="J177" i="117"/>
  <c r="I178" i="117"/>
  <c r="H178" i="117" s="1"/>
  <c r="J178" i="117"/>
  <c r="I179" i="117"/>
  <c r="H179" i="117" s="1"/>
  <c r="J179" i="117"/>
  <c r="I180" i="117"/>
  <c r="H180" i="117" s="1"/>
  <c r="J180" i="117"/>
  <c r="I181" i="117"/>
  <c r="H181" i="117" s="1"/>
  <c r="J181" i="117"/>
  <c r="I182" i="117"/>
  <c r="H182" i="117" s="1"/>
  <c r="J182" i="117"/>
  <c r="I183" i="117"/>
  <c r="H183" i="117" s="1"/>
  <c r="J183" i="117"/>
  <c r="I184" i="117"/>
  <c r="H184" i="117" s="1"/>
  <c r="J184" i="117"/>
  <c r="I185" i="117"/>
  <c r="H185" i="117" s="1"/>
  <c r="J185" i="117"/>
  <c r="I186" i="117"/>
  <c r="H186" i="117" s="1"/>
  <c r="J186" i="117"/>
  <c r="I187" i="117"/>
  <c r="H187" i="117" s="1"/>
  <c r="J187" i="117"/>
  <c r="H188" i="117"/>
  <c r="I188" i="117"/>
  <c r="J188" i="117"/>
  <c r="I189" i="117"/>
  <c r="H189" i="117" s="1"/>
  <c r="J189" i="117"/>
  <c r="I190" i="117"/>
  <c r="H190" i="117" s="1"/>
  <c r="J190" i="117"/>
  <c r="I191" i="117"/>
  <c r="H191" i="117" s="1"/>
  <c r="J191" i="117"/>
  <c r="I192" i="117"/>
  <c r="H192" i="117" s="1"/>
  <c r="J192" i="117"/>
  <c r="I193" i="117"/>
  <c r="H193" i="117" s="1"/>
  <c r="J193" i="117"/>
  <c r="I194" i="117"/>
  <c r="H194" i="117" s="1"/>
  <c r="J194" i="117"/>
  <c r="I195" i="117"/>
  <c r="H195" i="117" s="1"/>
  <c r="J195" i="117"/>
  <c r="H196" i="117"/>
  <c r="I196" i="117"/>
  <c r="J196" i="117"/>
  <c r="I197" i="117"/>
  <c r="H197" i="117" s="1"/>
  <c r="J197" i="117"/>
  <c r="I198" i="117"/>
  <c r="H198" i="117" s="1"/>
  <c r="J198" i="117"/>
  <c r="I199" i="117"/>
  <c r="H199" i="117" s="1"/>
  <c r="J199" i="117"/>
  <c r="I200" i="117"/>
  <c r="H200" i="117" s="1"/>
  <c r="J200" i="117"/>
  <c r="H201" i="117"/>
  <c r="I201" i="117"/>
  <c r="J201" i="117"/>
  <c r="I202" i="117"/>
  <c r="H202" i="117" s="1"/>
  <c r="J202" i="117"/>
  <c r="I203" i="117"/>
  <c r="H203" i="117" s="1"/>
  <c r="J203" i="117"/>
  <c r="I204" i="117"/>
  <c r="H204" i="117" s="1"/>
  <c r="J204" i="117"/>
  <c r="I205" i="117"/>
  <c r="H205" i="117" s="1"/>
  <c r="J205" i="117"/>
  <c r="I206" i="117"/>
  <c r="H206" i="117" s="1"/>
  <c r="J206" i="117"/>
  <c r="I207" i="117"/>
  <c r="H207" i="117" s="1"/>
  <c r="J207" i="117"/>
  <c r="I208" i="117"/>
  <c r="H208" i="117" s="1"/>
  <c r="J208" i="117"/>
  <c r="H209" i="117"/>
  <c r="I209" i="117"/>
  <c r="J209" i="117"/>
  <c r="I210" i="117"/>
  <c r="H210" i="117" s="1"/>
  <c r="J210" i="117"/>
  <c r="I211" i="117"/>
  <c r="H211" i="117" s="1"/>
  <c r="J211" i="117"/>
  <c r="I212" i="117"/>
  <c r="H212" i="117" s="1"/>
  <c r="J212" i="117"/>
  <c r="I213" i="117"/>
  <c r="H213" i="117" s="1"/>
  <c r="J213" i="117"/>
  <c r="I214" i="117"/>
  <c r="H214" i="117" s="1"/>
  <c r="J214" i="117"/>
  <c r="I215" i="117"/>
  <c r="H215" i="117" s="1"/>
  <c r="J215" i="117"/>
  <c r="I216" i="117"/>
  <c r="H216" i="117" s="1"/>
  <c r="J216" i="117"/>
  <c r="I217" i="117"/>
  <c r="H217" i="117" s="1"/>
  <c r="J217" i="117"/>
  <c r="I218" i="117"/>
  <c r="H218" i="117" s="1"/>
  <c r="J218" i="117"/>
  <c r="I219" i="117"/>
  <c r="H219" i="117" s="1"/>
  <c r="J219" i="117"/>
  <c r="H220" i="117"/>
  <c r="I220" i="117"/>
  <c r="J220" i="117"/>
  <c r="I221" i="117"/>
  <c r="H221" i="117" s="1"/>
  <c r="J221" i="117"/>
  <c r="I222" i="117"/>
  <c r="H222" i="117" s="1"/>
  <c r="J222" i="117"/>
  <c r="I223" i="117"/>
  <c r="H223" i="117" s="1"/>
  <c r="J223" i="117"/>
  <c r="I224" i="117"/>
  <c r="H224" i="117" s="1"/>
  <c r="J224" i="117"/>
  <c r="I225" i="117"/>
  <c r="H225" i="117" s="1"/>
  <c r="J225" i="117"/>
  <c r="I226" i="117"/>
  <c r="H226" i="117" s="1"/>
  <c r="J226" i="117"/>
  <c r="I227" i="117"/>
  <c r="H227" i="117" s="1"/>
  <c r="J227" i="117"/>
  <c r="I228" i="117"/>
  <c r="H228" i="117" s="1"/>
  <c r="J228" i="117"/>
  <c r="I229" i="117"/>
  <c r="H229" i="117" s="1"/>
  <c r="J229" i="117"/>
  <c r="I230" i="117"/>
  <c r="H230" i="117" s="1"/>
  <c r="J230" i="117"/>
  <c r="I231" i="117"/>
  <c r="H231" i="117" s="1"/>
  <c r="J231" i="117"/>
  <c r="I232" i="117"/>
  <c r="H232" i="117" s="1"/>
  <c r="J232" i="117"/>
  <c r="H233" i="117"/>
  <c r="I233" i="117"/>
  <c r="J233" i="117"/>
  <c r="I234" i="117"/>
  <c r="H234" i="117" s="1"/>
  <c r="J234" i="117"/>
  <c r="I235" i="117"/>
  <c r="H235" i="117" s="1"/>
  <c r="J235" i="117"/>
  <c r="H236" i="117"/>
  <c r="I236" i="117"/>
  <c r="J236" i="117"/>
  <c r="I237" i="117"/>
  <c r="H237" i="117" s="1"/>
  <c r="J237" i="117"/>
  <c r="I238" i="117"/>
  <c r="H238" i="117" s="1"/>
  <c r="J238" i="117"/>
  <c r="I239" i="117"/>
  <c r="H239" i="117" s="1"/>
  <c r="J239" i="117"/>
  <c r="I240" i="117"/>
  <c r="H240" i="117" s="1"/>
  <c r="J240" i="117"/>
  <c r="H241" i="117"/>
  <c r="I241" i="117"/>
  <c r="J241" i="117"/>
  <c r="I242" i="117"/>
  <c r="H242" i="117" s="1"/>
  <c r="J242" i="117"/>
  <c r="I243" i="117"/>
  <c r="H243" i="117" s="1"/>
  <c r="J243" i="117"/>
  <c r="I244" i="117"/>
  <c r="H244" i="117" s="1"/>
  <c r="J244" i="117"/>
  <c r="I245" i="117"/>
  <c r="H245" i="117" s="1"/>
  <c r="J245" i="117"/>
  <c r="I246" i="117"/>
  <c r="H246" i="117" s="1"/>
  <c r="J246" i="117"/>
  <c r="I247" i="117"/>
  <c r="H247" i="117" s="1"/>
  <c r="J247" i="117"/>
  <c r="I248" i="117"/>
  <c r="H248" i="117" s="1"/>
  <c r="J248" i="117"/>
  <c r="I249" i="117"/>
  <c r="H249" i="117" s="1"/>
  <c r="J249" i="117"/>
  <c r="I250" i="117"/>
  <c r="H250" i="117" s="1"/>
  <c r="J250" i="117"/>
  <c r="I251" i="117"/>
  <c r="H251" i="117" s="1"/>
  <c r="J251" i="117"/>
  <c r="H252" i="117"/>
  <c r="I252" i="117"/>
  <c r="J252" i="117"/>
  <c r="I253" i="117"/>
  <c r="H253" i="117" s="1"/>
  <c r="J253" i="117"/>
  <c r="I254" i="117"/>
  <c r="H254" i="117" s="1"/>
  <c r="J254" i="117"/>
  <c r="I255" i="117"/>
  <c r="H255" i="117" s="1"/>
  <c r="J255" i="117"/>
  <c r="I256" i="117"/>
  <c r="H256" i="117" s="1"/>
  <c r="J256" i="117"/>
  <c r="I257" i="117"/>
  <c r="H257" i="117" s="1"/>
  <c r="J257" i="117"/>
  <c r="I258" i="117"/>
  <c r="H258" i="117" s="1"/>
  <c r="J258" i="117"/>
  <c r="I259" i="117"/>
  <c r="H259" i="117" s="1"/>
  <c r="J259" i="117"/>
  <c r="K11" i="23"/>
  <c r="M11" i="23"/>
  <c r="Q11" i="23"/>
  <c r="R11" i="23"/>
  <c r="L12" i="23"/>
  <c r="M12" i="23"/>
  <c r="Q12" i="23"/>
  <c r="P12" i="23" s="1"/>
  <c r="R12" i="23"/>
  <c r="K13" i="23"/>
  <c r="L13" i="23"/>
  <c r="M13" i="23"/>
  <c r="Q13" i="23"/>
  <c r="R13" i="23"/>
  <c r="K14" i="23"/>
  <c r="L14" i="23"/>
  <c r="M14" i="23"/>
  <c r="Q14" i="23"/>
  <c r="R14" i="23"/>
  <c r="K15" i="23"/>
  <c r="L15" i="23"/>
  <c r="M15" i="23"/>
  <c r="Q15" i="23"/>
  <c r="R15" i="23"/>
  <c r="K16" i="23"/>
  <c r="L16" i="23"/>
  <c r="M16" i="23"/>
  <c r="O16" i="23"/>
  <c r="Q16" i="23"/>
  <c r="P16" i="23" s="1"/>
  <c r="R16" i="23"/>
  <c r="K17" i="23"/>
  <c r="L17" i="23"/>
  <c r="M17" i="23"/>
  <c r="O17" i="23"/>
  <c r="Q17" i="23"/>
  <c r="N17" i="23" s="1"/>
  <c r="R17" i="23"/>
  <c r="S17" i="23"/>
  <c r="K18" i="23"/>
  <c r="L18" i="23"/>
  <c r="M18" i="23"/>
  <c r="Q18" i="23"/>
  <c r="R18" i="23"/>
  <c r="K19" i="23"/>
  <c r="L19" i="23"/>
  <c r="M19" i="23"/>
  <c r="Q19" i="23"/>
  <c r="R19" i="23"/>
  <c r="K20" i="23"/>
  <c r="L20" i="23"/>
  <c r="M20" i="23"/>
  <c r="Q20" i="23"/>
  <c r="R20" i="23"/>
  <c r="K21" i="23"/>
  <c r="L21" i="23"/>
  <c r="M21" i="23"/>
  <c r="O21" i="23"/>
  <c r="Q21" i="23"/>
  <c r="N21" i="23" s="1"/>
  <c r="R21" i="23"/>
  <c r="S21" i="23"/>
  <c r="K22" i="23"/>
  <c r="L22" i="23"/>
  <c r="M22" i="23"/>
  <c r="Q22" i="23"/>
  <c r="R22" i="23"/>
  <c r="K23" i="23"/>
  <c r="L23" i="23"/>
  <c r="M23" i="23"/>
  <c r="Q23" i="23"/>
  <c r="R23" i="23"/>
  <c r="K24" i="23"/>
  <c r="L24" i="23"/>
  <c r="M24" i="23"/>
  <c r="O24" i="23"/>
  <c r="Q24" i="23"/>
  <c r="P24" i="23" s="1"/>
  <c r="R24" i="23"/>
  <c r="K25" i="23"/>
  <c r="L25" i="23"/>
  <c r="M25" i="23"/>
  <c r="Q25" i="23"/>
  <c r="N25" i="23" s="1"/>
  <c r="R25" i="23"/>
  <c r="K26" i="23"/>
  <c r="L26" i="23"/>
  <c r="M26" i="23"/>
  <c r="Q26" i="23"/>
  <c r="R26" i="23"/>
  <c r="K27" i="23"/>
  <c r="L27" i="23"/>
  <c r="M27" i="23"/>
  <c r="Q27" i="23"/>
  <c r="R27" i="23"/>
  <c r="K28" i="23"/>
  <c r="L28" i="23"/>
  <c r="M28" i="23"/>
  <c r="Q28" i="23"/>
  <c r="P28" i="23" s="1"/>
  <c r="R28" i="23"/>
  <c r="K29" i="23"/>
  <c r="L29" i="23"/>
  <c r="M29" i="23"/>
  <c r="Q29" i="23"/>
  <c r="N29" i="23" s="1"/>
  <c r="R29" i="23"/>
  <c r="S29" i="23"/>
  <c r="K30" i="23"/>
  <c r="L30" i="23"/>
  <c r="M30" i="23"/>
  <c r="Q30" i="23"/>
  <c r="R30" i="23"/>
  <c r="K31" i="23"/>
  <c r="L31" i="23"/>
  <c r="M31" i="23"/>
  <c r="Q31" i="23"/>
  <c r="R31" i="23"/>
  <c r="K32" i="23"/>
  <c r="L32" i="23"/>
  <c r="M32" i="23"/>
  <c r="Q32" i="23"/>
  <c r="R32" i="23"/>
  <c r="K33" i="23"/>
  <c r="L33" i="23"/>
  <c r="M33" i="23"/>
  <c r="Q33" i="23"/>
  <c r="R33" i="23"/>
  <c r="K34" i="23"/>
  <c r="L34" i="23"/>
  <c r="M34" i="23"/>
  <c r="Q34" i="23"/>
  <c r="S34" i="23" s="1"/>
  <c r="R34" i="23"/>
  <c r="K35" i="23"/>
  <c r="L35" i="23"/>
  <c r="M35" i="23"/>
  <c r="Q35" i="23"/>
  <c r="O35" i="23" s="1"/>
  <c r="R35" i="23"/>
  <c r="K36" i="23"/>
  <c r="L36" i="23"/>
  <c r="M36" i="23"/>
  <c r="Q36" i="23"/>
  <c r="P36" i="23" s="1"/>
  <c r="R36" i="23"/>
  <c r="K37" i="23"/>
  <c r="L37" i="23"/>
  <c r="M37" i="23"/>
  <c r="Q37" i="23"/>
  <c r="N37" i="23" s="1"/>
  <c r="R37" i="23"/>
  <c r="K38" i="23"/>
  <c r="L38" i="23"/>
  <c r="M38" i="23"/>
  <c r="Q38" i="23"/>
  <c r="S38" i="23" s="1"/>
  <c r="R38" i="23"/>
  <c r="K39" i="23"/>
  <c r="L39" i="23"/>
  <c r="M39" i="23"/>
  <c r="Q39" i="23"/>
  <c r="R39" i="23"/>
  <c r="K40" i="23"/>
  <c r="L40" i="23"/>
  <c r="M40" i="23"/>
  <c r="Q40" i="23"/>
  <c r="R40" i="23"/>
  <c r="K41" i="23"/>
  <c r="L41" i="23"/>
  <c r="M41" i="23"/>
  <c r="O41" i="23"/>
  <c r="Q41" i="23"/>
  <c r="N41" i="23" s="1"/>
  <c r="R41" i="23"/>
  <c r="S41" i="23"/>
  <c r="K42" i="23"/>
  <c r="L42" i="23"/>
  <c r="M42" i="23"/>
  <c r="Q42" i="23"/>
  <c r="R42" i="23"/>
  <c r="K43" i="23"/>
  <c r="L43" i="23"/>
  <c r="M43" i="23"/>
  <c r="O43" i="23"/>
  <c r="Q43" i="23"/>
  <c r="R43" i="23"/>
  <c r="K44" i="23"/>
  <c r="L44" i="23"/>
  <c r="M44" i="23"/>
  <c r="Q44" i="23"/>
  <c r="R44" i="23"/>
  <c r="K45" i="23"/>
  <c r="L45" i="23"/>
  <c r="M45" i="23"/>
  <c r="Q45" i="23"/>
  <c r="N45" i="23" s="1"/>
  <c r="R45" i="23"/>
  <c r="S45" i="23"/>
  <c r="K46" i="23"/>
  <c r="L46" i="23"/>
  <c r="M46" i="23"/>
  <c r="Q46" i="23"/>
  <c r="S46" i="23" s="1"/>
  <c r="R46" i="23"/>
  <c r="K47" i="23"/>
  <c r="L47" i="23"/>
  <c r="M47" i="23"/>
  <c r="Q47" i="23"/>
  <c r="R47" i="23"/>
  <c r="K48" i="23"/>
  <c r="L48" i="23"/>
  <c r="M48" i="23"/>
  <c r="O48" i="23"/>
  <c r="Q48" i="23"/>
  <c r="P48" i="23" s="1"/>
  <c r="R48" i="23"/>
  <c r="K49" i="23"/>
  <c r="L49" i="23"/>
  <c r="M49" i="23"/>
  <c r="Q49" i="23"/>
  <c r="R49" i="23"/>
  <c r="K50" i="23"/>
  <c r="L50" i="23"/>
  <c r="M50" i="23"/>
  <c r="Q50" i="23"/>
  <c r="S50" i="23" s="1"/>
  <c r="R50" i="23"/>
  <c r="K51" i="23"/>
  <c r="L51" i="23"/>
  <c r="M51" i="23"/>
  <c r="Q51" i="23"/>
  <c r="O51" i="23" s="1"/>
  <c r="R51" i="23"/>
  <c r="K52" i="23"/>
  <c r="L52" i="23"/>
  <c r="M52" i="23"/>
  <c r="Q52" i="23"/>
  <c r="P52" i="23" s="1"/>
  <c r="R52" i="23"/>
  <c r="K53" i="23"/>
  <c r="L53" i="23"/>
  <c r="M53" i="23"/>
  <c r="Q53" i="23"/>
  <c r="N53" i="23" s="1"/>
  <c r="R53" i="23"/>
  <c r="K54" i="23"/>
  <c r="L54" i="23"/>
  <c r="M54" i="23"/>
  <c r="Q54" i="23"/>
  <c r="S54" i="23" s="1"/>
  <c r="R54" i="23"/>
  <c r="K55" i="23"/>
  <c r="L55" i="23"/>
  <c r="M55" i="23"/>
  <c r="Q55" i="23"/>
  <c r="O55" i="23" s="1"/>
  <c r="R55" i="23"/>
  <c r="K56" i="23"/>
  <c r="L56" i="23"/>
  <c r="M56" i="23"/>
  <c r="Q56" i="23"/>
  <c r="P56" i="23" s="1"/>
  <c r="R56" i="23"/>
  <c r="K57" i="23"/>
  <c r="L57" i="23"/>
  <c r="M57" i="23"/>
  <c r="Q57" i="23"/>
  <c r="N57" i="23" s="1"/>
  <c r="R57" i="23"/>
  <c r="K58" i="23"/>
  <c r="L58" i="23"/>
  <c r="M58" i="23"/>
  <c r="Q58" i="23"/>
  <c r="S58" i="23" s="1"/>
  <c r="R58" i="23"/>
  <c r="K59" i="23"/>
  <c r="L59" i="23"/>
  <c r="M59" i="23"/>
  <c r="Q59" i="23"/>
  <c r="O59" i="23" s="1"/>
  <c r="R59" i="23"/>
  <c r="K60" i="23"/>
  <c r="L60" i="23"/>
  <c r="M60" i="23"/>
  <c r="Q60" i="23"/>
  <c r="P60" i="23" s="1"/>
  <c r="R60" i="23"/>
  <c r="K61" i="23"/>
  <c r="L61" i="23"/>
  <c r="M61" i="23"/>
  <c r="Q61" i="23"/>
  <c r="N61" i="23" s="1"/>
  <c r="R61" i="23"/>
  <c r="K62" i="23"/>
  <c r="L62" i="23"/>
  <c r="M62" i="23"/>
  <c r="Q62" i="23"/>
  <c r="S62" i="23" s="1"/>
  <c r="R62" i="23"/>
  <c r="K63" i="23"/>
  <c r="L63" i="23"/>
  <c r="M63" i="23"/>
  <c r="Q63" i="23"/>
  <c r="S63" i="23" s="1"/>
  <c r="R63" i="23"/>
  <c r="K64" i="23"/>
  <c r="L64" i="23"/>
  <c r="M64" i="23"/>
  <c r="Q64" i="23"/>
  <c r="O64" i="23" s="1"/>
  <c r="R64" i="23"/>
  <c r="K65" i="23"/>
  <c r="L65" i="23"/>
  <c r="M65" i="23"/>
  <c r="O65" i="23"/>
  <c r="Q65" i="23"/>
  <c r="N65" i="23" s="1"/>
  <c r="R65" i="23"/>
  <c r="S65" i="23"/>
  <c r="K66" i="23"/>
  <c r="L66" i="23"/>
  <c r="M66" i="23"/>
  <c r="Q66" i="23"/>
  <c r="S66" i="23" s="1"/>
  <c r="R66" i="23"/>
  <c r="K67" i="23"/>
  <c r="L67" i="23"/>
  <c r="M67" i="23"/>
  <c r="Q67" i="23"/>
  <c r="S67" i="23" s="1"/>
  <c r="R67" i="23"/>
  <c r="K68" i="23"/>
  <c r="L68" i="23"/>
  <c r="M68" i="23"/>
  <c r="Q68" i="23"/>
  <c r="O68" i="23" s="1"/>
  <c r="R68" i="23"/>
  <c r="K69" i="23"/>
  <c r="L69" i="23"/>
  <c r="M69" i="23"/>
  <c r="Q69" i="23"/>
  <c r="N69" i="23" s="1"/>
  <c r="R69" i="23"/>
  <c r="S69" i="23"/>
  <c r="K70" i="23"/>
  <c r="L70" i="23"/>
  <c r="M70" i="23"/>
  <c r="Q70" i="23"/>
  <c r="R70" i="23"/>
  <c r="S70" i="23"/>
  <c r="K71" i="23"/>
  <c r="L71" i="23"/>
  <c r="M71" i="23"/>
  <c r="Q71" i="23"/>
  <c r="R71" i="23"/>
  <c r="K72" i="23"/>
  <c r="L72" i="23"/>
  <c r="M72" i="23"/>
  <c r="Q72" i="23"/>
  <c r="O72" i="23" s="1"/>
  <c r="R72" i="23"/>
  <c r="K73" i="23"/>
  <c r="L73" i="23"/>
  <c r="M73" i="23"/>
  <c r="O73" i="23"/>
  <c r="Q73" i="23"/>
  <c r="N73" i="23" s="1"/>
  <c r="R73" i="23"/>
  <c r="S73" i="23"/>
  <c r="K74" i="23"/>
  <c r="L74" i="23"/>
  <c r="M74" i="23"/>
  <c r="Q74" i="23"/>
  <c r="S74" i="23" s="1"/>
  <c r="R74" i="23"/>
  <c r="K75" i="23"/>
  <c r="L75" i="23"/>
  <c r="M75" i="23"/>
  <c r="O75" i="23"/>
  <c r="Q75" i="23"/>
  <c r="S75" i="23" s="1"/>
  <c r="R75" i="23"/>
  <c r="K76" i="23"/>
  <c r="L76" i="23"/>
  <c r="M76" i="23"/>
  <c r="Q76" i="23"/>
  <c r="O76" i="23" s="1"/>
  <c r="R76" i="23"/>
  <c r="K77" i="23"/>
  <c r="L77" i="23"/>
  <c r="M77" i="23"/>
  <c r="Q77" i="23"/>
  <c r="N77" i="23" s="1"/>
  <c r="R77" i="23"/>
  <c r="S77" i="23"/>
  <c r="K78" i="23"/>
  <c r="L78" i="23"/>
  <c r="M78" i="23"/>
  <c r="Q78" i="23"/>
  <c r="S78" i="23" s="1"/>
  <c r="R78" i="23"/>
  <c r="K79" i="23"/>
  <c r="L79" i="23"/>
  <c r="M79" i="23"/>
  <c r="Q79" i="23"/>
  <c r="R79" i="23"/>
  <c r="K80" i="23"/>
  <c r="L80" i="23"/>
  <c r="M80" i="23"/>
  <c r="Q80" i="23"/>
  <c r="O80" i="23" s="1"/>
  <c r="R80" i="23"/>
  <c r="K81" i="23"/>
  <c r="L81" i="23"/>
  <c r="M81" i="23"/>
  <c r="Q81" i="23"/>
  <c r="N81" i="23" s="1"/>
  <c r="R81" i="23"/>
  <c r="S81" i="23"/>
  <c r="K82" i="23"/>
  <c r="L82" i="23"/>
  <c r="M82" i="23"/>
  <c r="Q82" i="23"/>
  <c r="S82" i="23" s="1"/>
  <c r="R82" i="23"/>
  <c r="K83" i="23"/>
  <c r="L83" i="23"/>
  <c r="M83" i="23"/>
  <c r="Q83" i="23"/>
  <c r="S83" i="23" s="1"/>
  <c r="R83" i="23"/>
  <c r="K84" i="23"/>
  <c r="L84" i="23"/>
  <c r="M84" i="23"/>
  <c r="Q84" i="23"/>
  <c r="O84" i="23" s="1"/>
  <c r="R84" i="23"/>
  <c r="K85" i="23"/>
  <c r="L85" i="23"/>
  <c r="M85" i="23"/>
  <c r="O85" i="23"/>
  <c r="Q85" i="23"/>
  <c r="N85" i="23" s="1"/>
  <c r="R85" i="23"/>
  <c r="S85" i="23"/>
  <c r="K86" i="23"/>
  <c r="L86" i="23"/>
  <c r="M86" i="23"/>
  <c r="Q86" i="23"/>
  <c r="S86" i="23" s="1"/>
  <c r="R86" i="23"/>
  <c r="K87" i="23"/>
  <c r="L87" i="23"/>
  <c r="M87" i="23"/>
  <c r="Q87" i="23"/>
  <c r="R87" i="23"/>
  <c r="K88" i="23"/>
  <c r="L88" i="23"/>
  <c r="M88" i="23"/>
  <c r="Q88" i="23"/>
  <c r="O88" i="23" s="1"/>
  <c r="R88" i="23"/>
  <c r="K89" i="23"/>
  <c r="L89" i="23"/>
  <c r="M89" i="23"/>
  <c r="O89" i="23"/>
  <c r="Q89" i="23"/>
  <c r="N89" i="23" s="1"/>
  <c r="R89" i="23"/>
  <c r="K90" i="23"/>
  <c r="L90" i="23"/>
  <c r="M90" i="23"/>
  <c r="Q90" i="23"/>
  <c r="S90" i="23" s="1"/>
  <c r="R90" i="23"/>
  <c r="K91" i="23"/>
  <c r="L91" i="23"/>
  <c r="M91" i="23"/>
  <c r="Q91" i="23"/>
  <c r="O91" i="23" s="1"/>
  <c r="R91" i="23"/>
  <c r="K92" i="23"/>
  <c r="L92" i="23"/>
  <c r="M92" i="23"/>
  <c r="Q92" i="23"/>
  <c r="O92" i="23" s="1"/>
  <c r="R92" i="23"/>
  <c r="K93" i="23"/>
  <c r="L93" i="23"/>
  <c r="M93" i="23"/>
  <c r="Q93" i="23"/>
  <c r="S93" i="23" s="1"/>
  <c r="R93" i="23"/>
  <c r="K94" i="23"/>
  <c r="L94" i="23"/>
  <c r="M94" i="23"/>
  <c r="Q94" i="23"/>
  <c r="S94" i="23" s="1"/>
  <c r="R94" i="23"/>
  <c r="K95" i="23"/>
  <c r="L95" i="23"/>
  <c r="M95" i="23"/>
  <c r="Q95" i="23"/>
  <c r="O95" i="23" s="1"/>
  <c r="R95" i="23"/>
  <c r="S95" i="23"/>
  <c r="K96" i="23"/>
  <c r="L96" i="23"/>
  <c r="M96" i="23"/>
  <c r="Q96" i="23"/>
  <c r="O96" i="23" s="1"/>
  <c r="R96" i="23"/>
  <c r="K97" i="23"/>
  <c r="L97" i="23"/>
  <c r="M97" i="23"/>
  <c r="Q97" i="23"/>
  <c r="O97" i="23" s="1"/>
  <c r="R97" i="23"/>
  <c r="K98" i="23"/>
  <c r="L98" i="23"/>
  <c r="M98" i="23"/>
  <c r="Q98" i="23"/>
  <c r="R98" i="23"/>
  <c r="K99" i="23"/>
  <c r="L99" i="23"/>
  <c r="M99" i="23"/>
  <c r="Q99" i="23"/>
  <c r="R99" i="23"/>
  <c r="K100" i="23"/>
  <c r="L100" i="23"/>
  <c r="M100" i="23"/>
  <c r="Q100" i="23"/>
  <c r="S100" i="23" s="1"/>
  <c r="R100" i="23"/>
  <c r="K101" i="23"/>
  <c r="L101" i="23"/>
  <c r="M101" i="23"/>
  <c r="O101" i="23"/>
  <c r="Q101" i="23"/>
  <c r="S101" i="23" s="1"/>
  <c r="R101" i="23"/>
  <c r="K102" i="23"/>
  <c r="L102" i="23"/>
  <c r="M102" i="23"/>
  <c r="Q102" i="23"/>
  <c r="R102" i="23"/>
  <c r="K103" i="23"/>
  <c r="L103" i="23"/>
  <c r="M103" i="23"/>
  <c r="P103" i="23"/>
  <c r="Q103" i="23"/>
  <c r="N103" i="23" s="1"/>
  <c r="R103" i="23"/>
  <c r="S103" i="23"/>
  <c r="K104" i="23"/>
  <c r="L104" i="23"/>
  <c r="M104" i="23"/>
  <c r="Q104" i="23"/>
  <c r="R104" i="23"/>
  <c r="K105" i="23"/>
  <c r="L105" i="23"/>
  <c r="M105" i="23"/>
  <c r="Q105" i="23"/>
  <c r="S105" i="23" s="1"/>
  <c r="R105" i="23"/>
  <c r="K106" i="23"/>
  <c r="L106" i="23"/>
  <c r="M106" i="23"/>
  <c r="Q106" i="23"/>
  <c r="S106" i="23" s="1"/>
  <c r="R106" i="23"/>
  <c r="K107" i="23"/>
  <c r="L107" i="23"/>
  <c r="M107" i="23"/>
  <c r="Q107" i="23"/>
  <c r="N107" i="23" s="1"/>
  <c r="R107" i="23"/>
  <c r="K108" i="23"/>
  <c r="L108" i="23"/>
  <c r="M108" i="23"/>
  <c r="Q108" i="23"/>
  <c r="P108" i="23" s="1"/>
  <c r="R108" i="23"/>
  <c r="K109" i="23"/>
  <c r="L109" i="23"/>
  <c r="M109" i="23"/>
  <c r="Q109" i="23"/>
  <c r="S109" i="23" s="1"/>
  <c r="R109" i="23"/>
  <c r="K110" i="23"/>
  <c r="L110" i="23"/>
  <c r="M110" i="23"/>
  <c r="Q110" i="23"/>
  <c r="R110" i="23"/>
  <c r="K111" i="23"/>
  <c r="L111" i="23"/>
  <c r="M111" i="23"/>
  <c r="Q111" i="23"/>
  <c r="R111" i="23"/>
  <c r="S111" i="23"/>
  <c r="K112" i="23"/>
  <c r="L112" i="23"/>
  <c r="M112" i="23"/>
  <c r="Q112" i="23"/>
  <c r="S112" i="23" s="1"/>
  <c r="R112" i="23"/>
  <c r="K113" i="23"/>
  <c r="L113" i="23"/>
  <c r="M113" i="23"/>
  <c r="O113" i="23"/>
  <c r="Q113" i="23"/>
  <c r="S113" i="23" s="1"/>
  <c r="R113" i="23"/>
  <c r="K114" i="23"/>
  <c r="L114" i="23"/>
  <c r="M114" i="23"/>
  <c r="Q114" i="23"/>
  <c r="R114" i="23"/>
  <c r="K115" i="23"/>
  <c r="L115" i="23"/>
  <c r="M115" i="23"/>
  <c r="O115" i="23"/>
  <c r="Q115" i="23"/>
  <c r="N115" i="23" s="1"/>
  <c r="R115" i="23"/>
  <c r="S115" i="23"/>
  <c r="K116" i="23"/>
  <c r="L116" i="23"/>
  <c r="M116" i="23"/>
  <c r="Q116" i="23"/>
  <c r="P116" i="23" s="1"/>
  <c r="R116" i="23"/>
  <c r="S116" i="23"/>
  <c r="K117" i="23"/>
  <c r="L117" i="23"/>
  <c r="M117" i="23"/>
  <c r="Q117" i="23"/>
  <c r="R117" i="23"/>
  <c r="K118" i="23"/>
  <c r="L118" i="23"/>
  <c r="M118" i="23"/>
  <c r="Q118" i="23"/>
  <c r="R118" i="23"/>
  <c r="K119" i="23"/>
  <c r="L119" i="23"/>
  <c r="M119" i="23"/>
  <c r="Q119" i="23"/>
  <c r="R119" i="23"/>
  <c r="K120" i="23"/>
  <c r="L120" i="23"/>
  <c r="M120" i="23"/>
  <c r="Q120" i="23"/>
  <c r="N120" i="23" s="1"/>
  <c r="R120" i="23"/>
  <c r="S120" i="23"/>
  <c r="K121" i="23"/>
  <c r="L121" i="23"/>
  <c r="M121" i="23"/>
  <c r="Q121" i="23"/>
  <c r="R121" i="23"/>
  <c r="K122" i="23"/>
  <c r="L122" i="23"/>
  <c r="M122" i="23"/>
  <c r="O122" i="23"/>
  <c r="Q122" i="23"/>
  <c r="N122" i="23" s="1"/>
  <c r="R122" i="23"/>
  <c r="S122" i="23"/>
  <c r="K123" i="23"/>
  <c r="L123" i="23"/>
  <c r="M123" i="23"/>
  <c r="Q123" i="23"/>
  <c r="N123" i="23" s="1"/>
  <c r="R123" i="23"/>
  <c r="S123" i="23"/>
  <c r="K124" i="23"/>
  <c r="L124" i="23"/>
  <c r="M124" i="23"/>
  <c r="Q124" i="23"/>
  <c r="O124" i="23" s="1"/>
  <c r="R124" i="23"/>
  <c r="K125" i="23"/>
  <c r="L125" i="23"/>
  <c r="M125" i="23"/>
  <c r="Q125" i="23"/>
  <c r="R125" i="23"/>
  <c r="K126" i="23"/>
  <c r="L126" i="23"/>
  <c r="M126" i="23"/>
  <c r="O126" i="23"/>
  <c r="Q126" i="23"/>
  <c r="R126" i="23"/>
  <c r="K127" i="23"/>
  <c r="L127" i="23"/>
  <c r="M127" i="23"/>
  <c r="Q127" i="23"/>
  <c r="R127" i="23"/>
  <c r="K128" i="23"/>
  <c r="L128" i="23"/>
  <c r="M128" i="23"/>
  <c r="Q128" i="23"/>
  <c r="S128" i="23" s="1"/>
  <c r="R128" i="23"/>
  <c r="K129" i="23"/>
  <c r="L129" i="23"/>
  <c r="M129" i="23"/>
  <c r="Q129" i="23"/>
  <c r="R129" i="23"/>
  <c r="K130" i="23"/>
  <c r="L130" i="23"/>
  <c r="M130" i="23"/>
  <c r="O130" i="23"/>
  <c r="Q130" i="23"/>
  <c r="N130" i="23" s="1"/>
  <c r="R130" i="23"/>
  <c r="S130" i="23"/>
  <c r="K131" i="23"/>
  <c r="L131" i="23"/>
  <c r="M131" i="23"/>
  <c r="P131" i="23"/>
  <c r="Q131" i="23"/>
  <c r="N131" i="23" s="1"/>
  <c r="R131" i="23"/>
  <c r="S131" i="23"/>
  <c r="K132" i="23"/>
  <c r="L132" i="23"/>
  <c r="M132" i="23"/>
  <c r="Q132" i="23"/>
  <c r="S132" i="23" s="1"/>
  <c r="R132" i="23"/>
  <c r="K133" i="23"/>
  <c r="L133" i="23"/>
  <c r="M133" i="23"/>
  <c r="Q133" i="23"/>
  <c r="O133" i="23" s="1"/>
  <c r="R133" i="23"/>
  <c r="K134" i="23"/>
  <c r="L134" i="23"/>
  <c r="M134" i="23"/>
  <c r="P134" i="23"/>
  <c r="Q134" i="23"/>
  <c r="R134" i="23"/>
  <c r="K135" i="23"/>
  <c r="L135" i="23"/>
  <c r="M135" i="23"/>
  <c r="Q135" i="23"/>
  <c r="R135" i="23"/>
  <c r="S135" i="23"/>
  <c r="K136" i="23"/>
  <c r="L136" i="23"/>
  <c r="M136" i="23"/>
  <c r="Q136" i="23"/>
  <c r="R136" i="23"/>
  <c r="S136" i="23"/>
  <c r="K137" i="23"/>
  <c r="L137" i="23"/>
  <c r="M137" i="23"/>
  <c r="Q137" i="23"/>
  <c r="O137" i="23" s="1"/>
  <c r="R137" i="23"/>
  <c r="K138" i="23"/>
  <c r="L138" i="23"/>
  <c r="M138" i="23"/>
  <c r="O138" i="23"/>
  <c r="Q138" i="23"/>
  <c r="N138" i="23" s="1"/>
  <c r="R138" i="23"/>
  <c r="S138" i="23"/>
  <c r="K139" i="23"/>
  <c r="L139" i="23"/>
  <c r="M139" i="23"/>
  <c r="P139" i="23"/>
  <c r="Q139" i="23"/>
  <c r="R139" i="23"/>
  <c r="S139" i="23"/>
  <c r="K140" i="23"/>
  <c r="L140" i="23"/>
  <c r="M140" i="23"/>
  <c r="Q140" i="23"/>
  <c r="P140" i="23" s="1"/>
  <c r="R140" i="23"/>
  <c r="K141" i="23"/>
  <c r="L141" i="23"/>
  <c r="M141" i="23"/>
  <c r="Q141" i="23"/>
  <c r="O141" i="23" s="1"/>
  <c r="R141" i="23"/>
  <c r="K142" i="23"/>
  <c r="L142" i="23"/>
  <c r="M142" i="23"/>
  <c r="N142" i="23"/>
  <c r="O142" i="23"/>
  <c r="Q142" i="23"/>
  <c r="P142" i="23" s="1"/>
  <c r="R142" i="23"/>
  <c r="K143" i="23"/>
  <c r="L143" i="23"/>
  <c r="M143" i="23"/>
  <c r="Q143" i="23"/>
  <c r="R143" i="23"/>
  <c r="K144" i="23"/>
  <c r="L144" i="23"/>
  <c r="M144" i="23"/>
  <c r="O144" i="23"/>
  <c r="Q144" i="23"/>
  <c r="R144" i="23"/>
  <c r="K145" i="23"/>
  <c r="L145" i="23"/>
  <c r="M145" i="23"/>
  <c r="Q145" i="23"/>
  <c r="R145" i="23"/>
  <c r="K146" i="23"/>
  <c r="L146" i="23"/>
  <c r="M146" i="23"/>
  <c r="Q146" i="23"/>
  <c r="R146" i="23"/>
  <c r="K147" i="23"/>
  <c r="L147" i="23"/>
  <c r="M147" i="23"/>
  <c r="Q147" i="23"/>
  <c r="S147" i="23" s="1"/>
  <c r="R147" i="23"/>
  <c r="K148" i="23"/>
  <c r="L148" i="23"/>
  <c r="M148" i="23"/>
  <c r="Q148" i="23"/>
  <c r="P148" i="23" s="1"/>
  <c r="R148" i="23"/>
  <c r="K149" i="23"/>
  <c r="L149" i="23"/>
  <c r="M149" i="23"/>
  <c r="Q149" i="23"/>
  <c r="R149" i="23"/>
  <c r="K150" i="23"/>
  <c r="L150" i="23"/>
  <c r="M150" i="23"/>
  <c r="Q150" i="23"/>
  <c r="R150" i="23"/>
  <c r="K151" i="23"/>
  <c r="L151" i="23"/>
  <c r="M151" i="23"/>
  <c r="Q151" i="23"/>
  <c r="S151" i="23" s="1"/>
  <c r="R151" i="23"/>
  <c r="K152" i="23"/>
  <c r="L152" i="23"/>
  <c r="M152" i="23"/>
  <c r="Q152" i="23"/>
  <c r="P152" i="23" s="1"/>
  <c r="R152" i="23"/>
  <c r="K153" i="23"/>
  <c r="L153" i="23"/>
  <c r="M153" i="23"/>
  <c r="Q153" i="23"/>
  <c r="R153" i="23"/>
  <c r="K154" i="23"/>
  <c r="L154" i="23"/>
  <c r="M154" i="23"/>
  <c r="O154" i="23"/>
  <c r="Q154" i="23"/>
  <c r="P154" i="23" s="1"/>
  <c r="R154" i="23"/>
  <c r="K155" i="23"/>
  <c r="L155" i="23"/>
  <c r="M155" i="23"/>
  <c r="Q155" i="23"/>
  <c r="S155" i="23" s="1"/>
  <c r="R155" i="23"/>
  <c r="K156" i="23"/>
  <c r="L156" i="23"/>
  <c r="M156" i="23"/>
  <c r="Q156" i="23"/>
  <c r="R156" i="23"/>
  <c r="K157" i="23"/>
  <c r="L157" i="23"/>
  <c r="M157" i="23"/>
  <c r="Q157" i="23"/>
  <c r="P157" i="23" s="1"/>
  <c r="R157" i="23"/>
  <c r="K158" i="23"/>
  <c r="L158" i="23"/>
  <c r="M158" i="23"/>
  <c r="Q158" i="23"/>
  <c r="N158" i="23" s="1"/>
  <c r="R158" i="23"/>
  <c r="S158" i="23"/>
  <c r="K159" i="23"/>
  <c r="L159" i="23"/>
  <c r="M159" i="23"/>
  <c r="Q159" i="23"/>
  <c r="R159" i="23"/>
  <c r="K160" i="23"/>
  <c r="L160" i="23"/>
  <c r="M160" i="23"/>
  <c r="N160" i="23"/>
  <c r="Q160" i="23"/>
  <c r="P160" i="23" s="1"/>
  <c r="R160" i="23"/>
  <c r="S160" i="23"/>
  <c r="K161" i="23"/>
  <c r="L161" i="23"/>
  <c r="M161" i="23"/>
  <c r="Q161" i="23"/>
  <c r="P161" i="23" s="1"/>
  <c r="R161" i="23"/>
  <c r="K162" i="23"/>
  <c r="L162" i="23"/>
  <c r="M162" i="23"/>
  <c r="N162" i="23"/>
  <c r="Q162" i="23"/>
  <c r="O162" i="23" s="1"/>
  <c r="R162" i="23"/>
  <c r="S162" i="23"/>
  <c r="K163" i="23"/>
  <c r="L163" i="23"/>
  <c r="M163" i="23"/>
  <c r="Q163" i="23"/>
  <c r="R163" i="23"/>
  <c r="K164" i="23"/>
  <c r="L164" i="23"/>
  <c r="M164" i="23"/>
  <c r="Q164" i="23"/>
  <c r="P164" i="23" s="1"/>
  <c r="R164" i="23"/>
  <c r="K165" i="23"/>
  <c r="L165" i="23"/>
  <c r="M165" i="23"/>
  <c r="Q165" i="23"/>
  <c r="R165" i="23"/>
  <c r="K166" i="23"/>
  <c r="L166" i="23"/>
  <c r="M166" i="23"/>
  <c r="N166" i="23"/>
  <c r="O166" i="23"/>
  <c r="Q166" i="23"/>
  <c r="R166" i="23"/>
  <c r="K167" i="23"/>
  <c r="L167" i="23"/>
  <c r="M167" i="23"/>
  <c r="Q167" i="23"/>
  <c r="S167" i="23" s="1"/>
  <c r="R167" i="23"/>
  <c r="K168" i="23"/>
  <c r="L168" i="23"/>
  <c r="M168" i="23"/>
  <c r="Q168" i="23"/>
  <c r="P168" i="23" s="1"/>
  <c r="R168" i="23"/>
  <c r="K169" i="23"/>
  <c r="L169" i="23"/>
  <c r="M169" i="23"/>
  <c r="Q169" i="23"/>
  <c r="O169" i="23" s="1"/>
  <c r="R169" i="23"/>
  <c r="K170" i="23"/>
  <c r="L170" i="23"/>
  <c r="M170" i="23"/>
  <c r="N170" i="23"/>
  <c r="O170" i="23"/>
  <c r="Q170" i="23"/>
  <c r="P170" i="23" s="1"/>
  <c r="R170" i="23"/>
  <c r="K171" i="23"/>
  <c r="L171" i="23"/>
  <c r="M171" i="23"/>
  <c r="Q171" i="23"/>
  <c r="P171" i="23" s="1"/>
  <c r="R171" i="23"/>
  <c r="K172" i="23"/>
  <c r="L172" i="23"/>
  <c r="M172" i="23"/>
  <c r="Q172" i="23"/>
  <c r="R172" i="23"/>
  <c r="K173" i="23"/>
  <c r="L173" i="23"/>
  <c r="M173" i="23"/>
  <c r="Q173" i="23"/>
  <c r="O173" i="23" s="1"/>
  <c r="R173" i="23"/>
  <c r="K174" i="23"/>
  <c r="L174" i="23"/>
  <c r="M174" i="23"/>
  <c r="Q174" i="23"/>
  <c r="N174" i="23" s="1"/>
  <c r="R174" i="23"/>
  <c r="S174" i="23"/>
  <c r="K175" i="23"/>
  <c r="L175" i="23"/>
  <c r="M175" i="23"/>
  <c r="Q175" i="23"/>
  <c r="R175" i="23"/>
  <c r="K176" i="23"/>
  <c r="L176" i="23"/>
  <c r="M176" i="23"/>
  <c r="Q176" i="23"/>
  <c r="R176" i="23"/>
  <c r="K177" i="23"/>
  <c r="L177" i="23"/>
  <c r="M177" i="23"/>
  <c r="Q177" i="23"/>
  <c r="P177" i="23" s="1"/>
  <c r="R177" i="23"/>
  <c r="K178" i="23"/>
  <c r="L178" i="23"/>
  <c r="M178" i="23"/>
  <c r="N178" i="23"/>
  <c r="Q178" i="23"/>
  <c r="R178" i="23"/>
  <c r="K179" i="23"/>
  <c r="L179" i="23"/>
  <c r="M179" i="23"/>
  <c r="P179" i="23"/>
  <c r="Q179" i="23"/>
  <c r="R179" i="23"/>
  <c r="S179" i="23"/>
  <c r="K180" i="23"/>
  <c r="L180" i="23"/>
  <c r="M180" i="23"/>
  <c r="Q180" i="23"/>
  <c r="P180" i="23" s="1"/>
  <c r="R180" i="23"/>
  <c r="K181" i="23"/>
  <c r="L181" i="23"/>
  <c r="M181" i="23"/>
  <c r="Q181" i="23"/>
  <c r="O181" i="23" s="1"/>
  <c r="R181" i="23"/>
  <c r="K182" i="23"/>
  <c r="L182" i="23"/>
  <c r="M182" i="23"/>
  <c r="Q182" i="23"/>
  <c r="R182" i="23"/>
  <c r="K183" i="23"/>
  <c r="L183" i="23"/>
  <c r="M183" i="23"/>
  <c r="Q183" i="23"/>
  <c r="S183" i="23" s="1"/>
  <c r="R183" i="23"/>
  <c r="K184" i="23"/>
  <c r="L184" i="23"/>
  <c r="M184" i="23"/>
  <c r="Q184" i="23"/>
  <c r="P184" i="23" s="1"/>
  <c r="R184" i="23"/>
  <c r="K185" i="23"/>
  <c r="L185" i="23"/>
  <c r="M185" i="23"/>
  <c r="Q185" i="23"/>
  <c r="R185" i="23"/>
  <c r="K186" i="23"/>
  <c r="L186" i="23"/>
  <c r="M186" i="23"/>
  <c r="N186" i="23"/>
  <c r="O186" i="23"/>
  <c r="Q186" i="23"/>
  <c r="R186" i="23"/>
  <c r="K187" i="23"/>
  <c r="L187" i="23"/>
  <c r="M187" i="23"/>
  <c r="Q187" i="23"/>
  <c r="S187" i="23" s="1"/>
  <c r="R187" i="23"/>
  <c r="K188" i="23"/>
  <c r="L188" i="23"/>
  <c r="M188" i="23"/>
  <c r="Q188" i="23"/>
  <c r="P188" i="23" s="1"/>
  <c r="R188" i="23"/>
  <c r="S188" i="23"/>
  <c r="K189" i="23"/>
  <c r="L189" i="23"/>
  <c r="M189" i="23"/>
  <c r="Q189" i="23"/>
  <c r="P189" i="23" s="1"/>
  <c r="R189" i="23"/>
  <c r="K190" i="23"/>
  <c r="L190" i="23"/>
  <c r="M190" i="23"/>
  <c r="O190" i="23"/>
  <c r="Q190" i="23"/>
  <c r="N190" i="23" s="1"/>
  <c r="R190" i="23"/>
  <c r="S190" i="23"/>
  <c r="K191" i="23"/>
  <c r="L191" i="23"/>
  <c r="M191" i="23"/>
  <c r="P191" i="23"/>
  <c r="Q191" i="23"/>
  <c r="R191" i="23"/>
  <c r="S191" i="23"/>
  <c r="K192" i="23"/>
  <c r="L192" i="23"/>
  <c r="M192" i="23"/>
  <c r="Q192" i="23"/>
  <c r="R192" i="23"/>
  <c r="K193" i="23"/>
  <c r="L193" i="23"/>
  <c r="M193" i="23"/>
  <c r="O193" i="23"/>
  <c r="Q193" i="23"/>
  <c r="P193" i="23" s="1"/>
  <c r="R193" i="23"/>
  <c r="K194" i="23"/>
  <c r="L194" i="23"/>
  <c r="M194" i="23"/>
  <c r="Q194" i="23"/>
  <c r="O194" i="23" s="1"/>
  <c r="R194" i="23"/>
  <c r="K195" i="23"/>
  <c r="L195" i="23"/>
  <c r="M195" i="23"/>
  <c r="Q195" i="23"/>
  <c r="P195" i="23" s="1"/>
  <c r="R195" i="23"/>
  <c r="S195" i="23"/>
  <c r="K196" i="23"/>
  <c r="L196" i="23"/>
  <c r="M196" i="23"/>
  <c r="Q196" i="23"/>
  <c r="R196" i="23"/>
  <c r="K197" i="23"/>
  <c r="L197" i="23"/>
  <c r="M197" i="23"/>
  <c r="Q197" i="23"/>
  <c r="R197" i="23"/>
  <c r="K198" i="23"/>
  <c r="L198" i="23"/>
  <c r="M198" i="23"/>
  <c r="Q198" i="23"/>
  <c r="R198" i="23"/>
  <c r="S198" i="23"/>
  <c r="K199" i="23"/>
  <c r="L199" i="23"/>
  <c r="M199" i="23"/>
  <c r="Q199" i="23"/>
  <c r="S199" i="23" s="1"/>
  <c r="R199" i="23"/>
  <c r="K200" i="23"/>
  <c r="L200" i="23"/>
  <c r="M200" i="23"/>
  <c r="Q200" i="23"/>
  <c r="P200" i="23" s="1"/>
  <c r="R200" i="23"/>
  <c r="K201" i="23"/>
  <c r="L201" i="23"/>
  <c r="M201" i="23"/>
  <c r="Q201" i="23"/>
  <c r="O201" i="23" s="1"/>
  <c r="R201" i="23"/>
  <c r="K202" i="23"/>
  <c r="L202" i="23"/>
  <c r="M202" i="23"/>
  <c r="N202" i="23"/>
  <c r="Q202" i="23"/>
  <c r="R202" i="23"/>
  <c r="K203" i="23"/>
  <c r="L203" i="23"/>
  <c r="M203" i="23"/>
  <c r="Q203" i="23"/>
  <c r="S203" i="23" s="1"/>
  <c r="R203" i="23"/>
  <c r="K204" i="23"/>
  <c r="L204" i="23"/>
  <c r="M204" i="23"/>
  <c r="Q204" i="23"/>
  <c r="R204" i="23"/>
  <c r="K205" i="23"/>
  <c r="L205" i="23"/>
  <c r="M205" i="23"/>
  <c r="Q205" i="23"/>
  <c r="O205" i="23" s="1"/>
  <c r="R205" i="23"/>
  <c r="K206" i="23"/>
  <c r="L206" i="23"/>
  <c r="M206" i="23"/>
  <c r="O206" i="23"/>
  <c r="Q206" i="23"/>
  <c r="R206" i="23"/>
  <c r="K207" i="23"/>
  <c r="L207" i="23"/>
  <c r="M207" i="23"/>
  <c r="Q207" i="23"/>
  <c r="R207" i="23"/>
  <c r="K208" i="23"/>
  <c r="L208" i="23"/>
  <c r="M208" i="23"/>
  <c r="Q208" i="23"/>
  <c r="N208" i="23" s="1"/>
  <c r="R208" i="23"/>
  <c r="K209" i="23"/>
  <c r="L209" i="23"/>
  <c r="M209" i="23"/>
  <c r="Q209" i="23"/>
  <c r="P209" i="23" s="1"/>
  <c r="R209" i="23"/>
  <c r="K210" i="23"/>
  <c r="L210" i="23"/>
  <c r="M210" i="23"/>
  <c r="N210" i="23"/>
  <c r="O210" i="23"/>
  <c r="Q210" i="23"/>
  <c r="R210" i="23"/>
  <c r="K211" i="23"/>
  <c r="L211" i="23"/>
  <c r="M211" i="23"/>
  <c r="Q211" i="23"/>
  <c r="R211" i="23"/>
  <c r="K212" i="23"/>
  <c r="L212" i="23"/>
  <c r="M212" i="23"/>
  <c r="N212" i="23"/>
  <c r="Q212" i="23"/>
  <c r="P212" i="23" s="1"/>
  <c r="R212" i="23"/>
  <c r="S212" i="23"/>
  <c r="K213" i="23"/>
  <c r="L213" i="23"/>
  <c r="M213" i="23"/>
  <c r="Q213" i="23"/>
  <c r="O213" i="23" s="1"/>
  <c r="R213" i="23"/>
  <c r="K214" i="23"/>
  <c r="L214" i="23"/>
  <c r="M214" i="23"/>
  <c r="Q214" i="23"/>
  <c r="P214" i="23" s="1"/>
  <c r="R214" i="23"/>
  <c r="K215" i="23"/>
  <c r="L215" i="23"/>
  <c r="M215" i="23"/>
  <c r="Q215" i="23"/>
  <c r="S215" i="23" s="1"/>
  <c r="R215" i="23"/>
  <c r="K216" i="23"/>
  <c r="L216" i="23"/>
  <c r="M216" i="23"/>
  <c r="Q216" i="23"/>
  <c r="P216" i="23" s="1"/>
  <c r="R216" i="23"/>
  <c r="K217" i="23"/>
  <c r="L217" i="23"/>
  <c r="M217" i="23"/>
  <c r="Q217" i="23"/>
  <c r="R217" i="23"/>
  <c r="K218" i="23"/>
  <c r="L218" i="23"/>
  <c r="M218" i="23"/>
  <c r="N218" i="23"/>
  <c r="Q218" i="23"/>
  <c r="R218" i="23"/>
  <c r="K219" i="23"/>
  <c r="L219" i="23"/>
  <c r="M219" i="23"/>
  <c r="Q219" i="23"/>
  <c r="S219" i="23" s="1"/>
  <c r="R219" i="23"/>
  <c r="K220" i="23"/>
  <c r="L220" i="23"/>
  <c r="M220" i="23"/>
  <c r="Q220" i="23"/>
  <c r="P220" i="23" s="1"/>
  <c r="R220" i="23"/>
  <c r="S220" i="23"/>
  <c r="K221" i="23"/>
  <c r="L221" i="23"/>
  <c r="M221" i="23"/>
  <c r="Q221" i="23"/>
  <c r="P221" i="23" s="1"/>
  <c r="R221" i="23"/>
  <c r="K222" i="23"/>
  <c r="L222" i="23"/>
  <c r="M222" i="23"/>
  <c r="O222" i="23"/>
  <c r="Q222" i="23"/>
  <c r="N222" i="23" s="1"/>
  <c r="R222" i="23"/>
  <c r="S222" i="23"/>
  <c r="K223" i="23"/>
  <c r="L223" i="23"/>
  <c r="M223" i="23"/>
  <c r="Q223" i="23"/>
  <c r="S223" i="23" s="1"/>
  <c r="R223" i="23"/>
  <c r="K224" i="23"/>
  <c r="L224" i="23"/>
  <c r="M224" i="23"/>
  <c r="Q224" i="23"/>
  <c r="R224" i="23"/>
  <c r="K225" i="23"/>
  <c r="L225" i="23"/>
  <c r="M225" i="23"/>
  <c r="O225" i="23"/>
  <c r="Q225" i="23"/>
  <c r="P225" i="23" s="1"/>
  <c r="R225" i="23"/>
  <c r="K226" i="23"/>
  <c r="L226" i="23"/>
  <c r="M226" i="23"/>
  <c r="Q226" i="23"/>
  <c r="S226" i="23" s="1"/>
  <c r="R226" i="23"/>
  <c r="K227" i="23"/>
  <c r="L227" i="23"/>
  <c r="M227" i="23"/>
  <c r="Q227" i="23"/>
  <c r="R227" i="23"/>
  <c r="K228" i="23"/>
  <c r="L228" i="23"/>
  <c r="M228" i="23"/>
  <c r="Q228" i="23"/>
  <c r="R228" i="23"/>
  <c r="K229" i="23"/>
  <c r="L229" i="23"/>
  <c r="M229" i="23"/>
  <c r="Q229" i="23"/>
  <c r="R229" i="23"/>
  <c r="K230" i="23"/>
  <c r="L230" i="23"/>
  <c r="M230" i="23"/>
  <c r="N230" i="23"/>
  <c r="Q230" i="23"/>
  <c r="O230" i="23" s="1"/>
  <c r="R230" i="23"/>
  <c r="S230" i="23"/>
  <c r="K231" i="23"/>
  <c r="L231" i="23"/>
  <c r="M231" i="23"/>
  <c r="Q231" i="23"/>
  <c r="S231" i="23" s="1"/>
  <c r="R231" i="23"/>
  <c r="K232" i="23"/>
  <c r="L232" i="23"/>
  <c r="M232" i="23"/>
  <c r="Q232" i="23"/>
  <c r="P232" i="23" s="1"/>
  <c r="R232" i="23"/>
  <c r="K233" i="23"/>
  <c r="L233" i="23"/>
  <c r="M233" i="23"/>
  <c r="Q233" i="23"/>
  <c r="R233" i="23"/>
  <c r="K234" i="23"/>
  <c r="L234" i="23"/>
  <c r="M234" i="23"/>
  <c r="N234" i="23"/>
  <c r="Q234" i="23"/>
  <c r="R234" i="23"/>
  <c r="K235" i="23"/>
  <c r="L235" i="23"/>
  <c r="M235" i="23"/>
  <c r="Q235" i="23"/>
  <c r="P235" i="23" s="1"/>
  <c r="R235" i="23"/>
  <c r="K236" i="23"/>
  <c r="L236" i="23"/>
  <c r="M236" i="23"/>
  <c r="Q236" i="23"/>
  <c r="P236" i="23" s="1"/>
  <c r="R236" i="23"/>
  <c r="K237" i="23"/>
  <c r="L237" i="23"/>
  <c r="M237" i="23"/>
  <c r="Q237" i="23"/>
  <c r="R237" i="23"/>
  <c r="K238" i="23"/>
  <c r="L238" i="23"/>
  <c r="M238" i="23"/>
  <c r="Q238" i="23"/>
  <c r="S238" i="23" s="1"/>
  <c r="R238" i="23"/>
  <c r="K239" i="23"/>
  <c r="L239" i="23"/>
  <c r="M239" i="23"/>
  <c r="Q239" i="23"/>
  <c r="S239" i="23" s="1"/>
  <c r="R239" i="23"/>
  <c r="K240" i="23"/>
  <c r="L240" i="23"/>
  <c r="M240" i="23"/>
  <c r="Q240" i="23"/>
  <c r="R240" i="23"/>
  <c r="K241" i="23"/>
  <c r="L241" i="23"/>
  <c r="M241" i="23"/>
  <c r="O241" i="23"/>
  <c r="Q241" i="23"/>
  <c r="P241" i="23" s="1"/>
  <c r="R241" i="23"/>
  <c r="K242" i="23"/>
  <c r="L242" i="23"/>
  <c r="M242" i="23"/>
  <c r="O242" i="23"/>
  <c r="Q242" i="23"/>
  <c r="P242" i="23" s="1"/>
  <c r="R242" i="23"/>
  <c r="S242" i="23"/>
  <c r="K243" i="23"/>
  <c r="L243" i="23"/>
  <c r="M243" i="23"/>
  <c r="Q243" i="23"/>
  <c r="P243" i="23" s="1"/>
  <c r="R243" i="23"/>
  <c r="S243" i="23"/>
  <c r="K244" i="23"/>
  <c r="L244" i="23"/>
  <c r="M244" i="23"/>
  <c r="Q244" i="23"/>
  <c r="R244" i="23"/>
  <c r="K245" i="23"/>
  <c r="L245" i="23"/>
  <c r="M245" i="23"/>
  <c r="Q245" i="23"/>
  <c r="O245" i="23" s="1"/>
  <c r="R245" i="23"/>
  <c r="K246" i="23"/>
  <c r="L246" i="23"/>
  <c r="M246" i="23"/>
  <c r="Q246" i="23"/>
  <c r="S246" i="23" s="1"/>
  <c r="R246" i="23"/>
  <c r="K247" i="23"/>
  <c r="L247" i="23"/>
  <c r="M247" i="23"/>
  <c r="Q247" i="23"/>
  <c r="S247" i="23" s="1"/>
  <c r="R247" i="23"/>
  <c r="K248" i="23"/>
  <c r="L248" i="23"/>
  <c r="M248" i="23"/>
  <c r="Q248" i="23"/>
  <c r="P248" i="23" s="1"/>
  <c r="R248" i="23"/>
  <c r="K249" i="23"/>
  <c r="L249" i="23"/>
  <c r="M249" i="23"/>
  <c r="Q249" i="23"/>
  <c r="P249" i="23" s="1"/>
  <c r="R249" i="23"/>
  <c r="K250" i="23"/>
  <c r="L250" i="23"/>
  <c r="M250" i="23"/>
  <c r="Q250" i="23"/>
  <c r="N250" i="23" s="1"/>
  <c r="R250" i="23"/>
  <c r="K251" i="23"/>
  <c r="L251" i="23"/>
  <c r="M251" i="23"/>
  <c r="Q251" i="23"/>
  <c r="R251" i="23"/>
  <c r="K252" i="23"/>
  <c r="L252" i="23"/>
  <c r="M252" i="23"/>
  <c r="Q252" i="23"/>
  <c r="P252" i="23" s="1"/>
  <c r="R252" i="23"/>
  <c r="K253" i="23"/>
  <c r="L253" i="23"/>
  <c r="M253" i="23"/>
  <c r="Q253" i="23"/>
  <c r="N253" i="23" s="1"/>
  <c r="R253" i="23"/>
  <c r="K254" i="23"/>
  <c r="L254" i="23"/>
  <c r="M254" i="23"/>
  <c r="Q254" i="23"/>
  <c r="S254" i="23" s="1"/>
  <c r="R254" i="23"/>
  <c r="K255" i="23"/>
  <c r="L255" i="23"/>
  <c r="M255" i="23"/>
  <c r="Q255" i="23"/>
  <c r="N255" i="23" s="1"/>
  <c r="R255" i="23"/>
  <c r="K256" i="23"/>
  <c r="L256" i="23"/>
  <c r="M256" i="23"/>
  <c r="Q256" i="23"/>
  <c r="P256" i="23" s="1"/>
  <c r="R256" i="23"/>
  <c r="K257" i="23"/>
  <c r="L257" i="23"/>
  <c r="M257" i="23"/>
  <c r="Q257" i="23"/>
  <c r="R257" i="23"/>
  <c r="K258" i="23"/>
  <c r="L258" i="23"/>
  <c r="M258" i="23"/>
  <c r="Q258" i="23"/>
  <c r="S258" i="23" s="1"/>
  <c r="R258" i="23"/>
  <c r="K259" i="23"/>
  <c r="L259" i="23"/>
  <c r="M259" i="23"/>
  <c r="P259" i="23"/>
  <c r="Q259" i="23"/>
  <c r="S259" i="23" s="1"/>
  <c r="R259" i="23"/>
  <c r="O11" i="24"/>
  <c r="Q11" i="24" s="1"/>
  <c r="P11" i="24"/>
  <c r="O12" i="24"/>
  <c r="Q12" i="24" s="1"/>
  <c r="P12" i="24"/>
  <c r="O13" i="24"/>
  <c r="P13" i="24"/>
  <c r="O14" i="24"/>
  <c r="P14" i="24"/>
  <c r="O15" i="24"/>
  <c r="Q15" i="24" s="1"/>
  <c r="P15" i="24"/>
  <c r="O16" i="24"/>
  <c r="Q16" i="24" s="1"/>
  <c r="P16" i="24"/>
  <c r="O17" i="24"/>
  <c r="Q17" i="24" s="1"/>
  <c r="P17" i="24"/>
  <c r="O18" i="24"/>
  <c r="Q18" i="24" s="1"/>
  <c r="P18" i="24"/>
  <c r="O19" i="24"/>
  <c r="Q19" i="24" s="1"/>
  <c r="P19" i="24"/>
  <c r="O20" i="24"/>
  <c r="S20" i="24" s="1"/>
  <c r="P20" i="24"/>
  <c r="O21" i="24"/>
  <c r="R21" i="24" s="1"/>
  <c r="P21" i="24"/>
  <c r="O22" i="24"/>
  <c r="P22" i="24"/>
  <c r="O23" i="24"/>
  <c r="R23" i="24" s="1"/>
  <c r="P23" i="24"/>
  <c r="S23" i="24"/>
  <c r="O24" i="24"/>
  <c r="Q24" i="24" s="1"/>
  <c r="P24" i="24"/>
  <c r="O25" i="24"/>
  <c r="Q25" i="24" s="1"/>
  <c r="P25" i="24"/>
  <c r="O26" i="24"/>
  <c r="S26" i="24" s="1"/>
  <c r="P26" i="24"/>
  <c r="O27" i="24"/>
  <c r="Q27" i="24" s="1"/>
  <c r="P27" i="24"/>
  <c r="O28" i="24"/>
  <c r="Q28" i="24" s="1"/>
  <c r="P28" i="24"/>
  <c r="O29" i="24"/>
  <c r="P29" i="24"/>
  <c r="S29" i="24"/>
  <c r="O30" i="24"/>
  <c r="P30" i="24"/>
  <c r="O31" i="24"/>
  <c r="Q31" i="24" s="1"/>
  <c r="P31" i="24"/>
  <c r="O32" i="24"/>
  <c r="Q32" i="24" s="1"/>
  <c r="P32" i="24"/>
  <c r="O33" i="24"/>
  <c r="Q33" i="24" s="1"/>
  <c r="P33" i="24"/>
  <c r="O34" i="24"/>
  <c r="Q34" i="24" s="1"/>
  <c r="P34" i="24"/>
  <c r="O35" i="24"/>
  <c r="Q35" i="24" s="1"/>
  <c r="P35" i="24"/>
  <c r="O36" i="24"/>
  <c r="Q36" i="24" s="1"/>
  <c r="P36" i="24"/>
  <c r="O37" i="24"/>
  <c r="Q37" i="24" s="1"/>
  <c r="P37" i="24"/>
  <c r="S37" i="24"/>
  <c r="O38" i="24"/>
  <c r="P38" i="24"/>
  <c r="O39" i="24"/>
  <c r="P39" i="24"/>
  <c r="O40" i="24"/>
  <c r="P40" i="24"/>
  <c r="O41" i="24"/>
  <c r="Q41" i="24" s="1"/>
  <c r="P41" i="24"/>
  <c r="O42" i="24"/>
  <c r="P42" i="24"/>
  <c r="O43" i="24"/>
  <c r="Q43" i="24" s="1"/>
  <c r="P43" i="24"/>
  <c r="O44" i="24"/>
  <c r="P44" i="24"/>
  <c r="O45" i="24"/>
  <c r="Q45" i="24" s="1"/>
  <c r="P45" i="24"/>
  <c r="O46" i="24"/>
  <c r="P46" i="24"/>
  <c r="O47" i="24"/>
  <c r="Q47" i="24" s="1"/>
  <c r="P47" i="24"/>
  <c r="O48" i="24"/>
  <c r="Q48" i="24" s="1"/>
  <c r="P48" i="24"/>
  <c r="O49" i="24"/>
  <c r="Q49" i="24" s="1"/>
  <c r="P49" i="24"/>
  <c r="O50" i="24"/>
  <c r="R50" i="24" s="1"/>
  <c r="P50" i="24"/>
  <c r="O51" i="24"/>
  <c r="Q51" i="24" s="1"/>
  <c r="P51" i="24"/>
  <c r="O52" i="24"/>
  <c r="R52" i="24" s="1"/>
  <c r="P52" i="24"/>
  <c r="O53" i="24"/>
  <c r="R53" i="24" s="1"/>
  <c r="P53" i="24"/>
  <c r="O54" i="24"/>
  <c r="P54" i="24"/>
  <c r="O55" i="24"/>
  <c r="Q55" i="24" s="1"/>
  <c r="P55" i="24"/>
  <c r="O56" i="24"/>
  <c r="P56" i="24"/>
  <c r="O57" i="24"/>
  <c r="P57" i="24"/>
  <c r="O58" i="24"/>
  <c r="R58" i="24" s="1"/>
  <c r="P58" i="24"/>
  <c r="Q58" i="24"/>
  <c r="S58" i="24"/>
  <c r="O59" i="24"/>
  <c r="Q59" i="24" s="1"/>
  <c r="P59" i="24"/>
  <c r="O60" i="24"/>
  <c r="R60" i="24" s="1"/>
  <c r="P60" i="24"/>
  <c r="O61" i="24"/>
  <c r="R61" i="24" s="1"/>
  <c r="P61" i="24"/>
  <c r="O62" i="24"/>
  <c r="P62" i="24"/>
  <c r="O63" i="24"/>
  <c r="S63" i="24" s="1"/>
  <c r="P63" i="24"/>
  <c r="O64" i="24"/>
  <c r="Q64" i="24" s="1"/>
  <c r="P64" i="24"/>
  <c r="O65" i="24"/>
  <c r="P65" i="24"/>
  <c r="O66" i="24"/>
  <c r="Q66" i="24" s="1"/>
  <c r="P66" i="24"/>
  <c r="O67" i="24"/>
  <c r="Q67" i="24" s="1"/>
  <c r="P67" i="24"/>
  <c r="O68" i="24"/>
  <c r="R68" i="24" s="1"/>
  <c r="P68" i="24"/>
  <c r="O69" i="24"/>
  <c r="S69" i="24" s="1"/>
  <c r="P69" i="24"/>
  <c r="O70" i="24"/>
  <c r="P70" i="24"/>
  <c r="O71" i="24"/>
  <c r="Q71" i="24" s="1"/>
  <c r="P71" i="24"/>
  <c r="O72" i="24"/>
  <c r="Q72" i="24" s="1"/>
  <c r="P72" i="24"/>
  <c r="O73" i="24"/>
  <c r="P73" i="24"/>
  <c r="O74" i="24"/>
  <c r="P74" i="24"/>
  <c r="Q74" i="24"/>
  <c r="O75" i="24"/>
  <c r="Q75" i="24" s="1"/>
  <c r="P75" i="24"/>
  <c r="O76" i="24"/>
  <c r="R76" i="24" s="1"/>
  <c r="P76" i="24"/>
  <c r="Q76" i="24"/>
  <c r="O77" i="24"/>
  <c r="Q77" i="24" s="1"/>
  <c r="P77" i="24"/>
  <c r="O78" i="24"/>
  <c r="P78" i="24"/>
  <c r="O79" i="24"/>
  <c r="S79" i="24" s="1"/>
  <c r="P79" i="24"/>
  <c r="R79" i="24"/>
  <c r="O80" i="24"/>
  <c r="Q80" i="24" s="1"/>
  <c r="P80" i="24"/>
  <c r="O81" i="24"/>
  <c r="P81" i="24"/>
  <c r="O82" i="24"/>
  <c r="P82" i="24"/>
  <c r="O83" i="24"/>
  <c r="Q83" i="24" s="1"/>
  <c r="P83" i="24"/>
  <c r="O84" i="24"/>
  <c r="R84" i="24" s="1"/>
  <c r="P84" i="24"/>
  <c r="O85" i="24"/>
  <c r="Q85" i="24" s="1"/>
  <c r="P85" i="24"/>
  <c r="O86" i="24"/>
  <c r="P86" i="24"/>
  <c r="O87" i="24"/>
  <c r="R87" i="24" s="1"/>
  <c r="P87" i="24"/>
  <c r="Q87" i="24"/>
  <c r="O88" i="24"/>
  <c r="Q88" i="24" s="1"/>
  <c r="P88" i="24"/>
  <c r="O89" i="24"/>
  <c r="P89" i="24"/>
  <c r="O90" i="24"/>
  <c r="R90" i="24" s="1"/>
  <c r="P90" i="24"/>
  <c r="S90" i="24"/>
  <c r="O91" i="24"/>
  <c r="Q91" i="24" s="1"/>
  <c r="P91" i="24"/>
  <c r="O92" i="24"/>
  <c r="P92" i="24"/>
  <c r="O93" i="24"/>
  <c r="Q93" i="24" s="1"/>
  <c r="P93" i="24"/>
  <c r="O94" i="24"/>
  <c r="P94" i="24"/>
  <c r="O95" i="24"/>
  <c r="Q95" i="24" s="1"/>
  <c r="P95" i="24"/>
  <c r="O96" i="24"/>
  <c r="Q96" i="24" s="1"/>
  <c r="P96" i="24"/>
  <c r="S96" i="24"/>
  <c r="O97" i="24"/>
  <c r="P97" i="24"/>
  <c r="O98" i="24"/>
  <c r="R98" i="24" s="1"/>
  <c r="P98" i="24"/>
  <c r="O99" i="24"/>
  <c r="Q99" i="24" s="1"/>
  <c r="P99" i="24"/>
  <c r="O100" i="24"/>
  <c r="R100" i="24" s="1"/>
  <c r="P100" i="24"/>
  <c r="O101" i="24"/>
  <c r="S101" i="24" s="1"/>
  <c r="P101" i="24"/>
  <c r="O102" i="24"/>
  <c r="P102" i="24"/>
  <c r="O103" i="24"/>
  <c r="R103" i="24" s="1"/>
  <c r="P103" i="24"/>
  <c r="Q103" i="24"/>
  <c r="S103" i="24"/>
  <c r="O104" i="24"/>
  <c r="Q104" i="24" s="1"/>
  <c r="P104" i="24"/>
  <c r="O105" i="24"/>
  <c r="P105" i="24"/>
  <c r="O106" i="24"/>
  <c r="P106" i="24"/>
  <c r="O107" i="24"/>
  <c r="Q107" i="24" s="1"/>
  <c r="P107" i="24"/>
  <c r="O108" i="24"/>
  <c r="R108" i="24" s="1"/>
  <c r="P108" i="24"/>
  <c r="O109" i="24"/>
  <c r="R109" i="24" s="1"/>
  <c r="P109" i="24"/>
  <c r="O110" i="24"/>
  <c r="P110" i="24"/>
  <c r="O111" i="24"/>
  <c r="R111" i="24" s="1"/>
  <c r="P111" i="24"/>
  <c r="S111" i="24"/>
  <c r="O112" i="24"/>
  <c r="Q112" i="24" s="1"/>
  <c r="P112" i="24"/>
  <c r="O113" i="24"/>
  <c r="P113" i="24"/>
  <c r="O114" i="24"/>
  <c r="R114" i="24" s="1"/>
  <c r="P114" i="24"/>
  <c r="O115" i="24"/>
  <c r="Q115" i="24" s="1"/>
  <c r="P115" i="24"/>
  <c r="O116" i="24"/>
  <c r="Q116" i="24" s="1"/>
  <c r="P116" i="24"/>
  <c r="O117" i="24"/>
  <c r="S117" i="24" s="1"/>
  <c r="P117" i="24"/>
  <c r="O118" i="24"/>
  <c r="P118" i="24"/>
  <c r="O119" i="24"/>
  <c r="Q119" i="24" s="1"/>
  <c r="P119" i="24"/>
  <c r="S119" i="24"/>
  <c r="O120" i="24"/>
  <c r="Q120" i="24" s="1"/>
  <c r="P120" i="24"/>
  <c r="R120" i="24"/>
  <c r="O121" i="24"/>
  <c r="P121" i="24"/>
  <c r="O122" i="24"/>
  <c r="Q122" i="24" s="1"/>
  <c r="P122" i="24"/>
  <c r="O123" i="24"/>
  <c r="Q123" i="24" s="1"/>
  <c r="P123" i="24"/>
  <c r="O124" i="24"/>
  <c r="Q124" i="24" s="1"/>
  <c r="P124" i="24"/>
  <c r="O125" i="24"/>
  <c r="R125" i="24" s="1"/>
  <c r="P125" i="24"/>
  <c r="O126" i="24"/>
  <c r="P126" i="24"/>
  <c r="O127" i="24"/>
  <c r="Q127" i="24" s="1"/>
  <c r="P127" i="24"/>
  <c r="O128" i="24"/>
  <c r="S128" i="24" s="1"/>
  <c r="P128" i="24"/>
  <c r="O129" i="24"/>
  <c r="P129" i="24"/>
  <c r="O130" i="24"/>
  <c r="Q130" i="24" s="1"/>
  <c r="P130" i="24"/>
  <c r="O131" i="24"/>
  <c r="Q131" i="24" s="1"/>
  <c r="P131" i="24"/>
  <c r="O132" i="24"/>
  <c r="Q132" i="24" s="1"/>
  <c r="P132" i="24"/>
  <c r="O133" i="24"/>
  <c r="P133" i="24"/>
  <c r="O134" i="24"/>
  <c r="P134" i="24"/>
  <c r="O135" i="24"/>
  <c r="Q135" i="24" s="1"/>
  <c r="P135" i="24"/>
  <c r="O136" i="24"/>
  <c r="Q136" i="24" s="1"/>
  <c r="P136" i="24"/>
  <c r="S136" i="24"/>
  <c r="O137" i="24"/>
  <c r="P137" i="24"/>
  <c r="O138" i="24"/>
  <c r="Q138" i="24" s="1"/>
  <c r="P138" i="24"/>
  <c r="O139" i="24"/>
  <c r="Q139" i="24" s="1"/>
  <c r="P139" i="24"/>
  <c r="O140" i="24"/>
  <c r="P140" i="24"/>
  <c r="Q140" i="24"/>
  <c r="O141" i="24"/>
  <c r="R141" i="24" s="1"/>
  <c r="P141" i="24"/>
  <c r="Q141" i="24"/>
  <c r="O142" i="24"/>
  <c r="P142" i="24"/>
  <c r="O143" i="24"/>
  <c r="R143" i="24" s="1"/>
  <c r="P143" i="24"/>
  <c r="Q143" i="24"/>
  <c r="O144" i="24"/>
  <c r="R144" i="24" s="1"/>
  <c r="P144" i="24"/>
  <c r="O145" i="24"/>
  <c r="Q145" i="24" s="1"/>
  <c r="P145" i="24"/>
  <c r="O146" i="24"/>
  <c r="S146" i="24" s="1"/>
  <c r="P146" i="24"/>
  <c r="O147" i="24"/>
  <c r="P147" i="24"/>
  <c r="O148" i="24"/>
  <c r="S148" i="24" s="1"/>
  <c r="P148" i="24"/>
  <c r="O149" i="24"/>
  <c r="R149" i="24" s="1"/>
  <c r="P149" i="24"/>
  <c r="O150" i="24"/>
  <c r="P150" i="24"/>
  <c r="O151" i="24"/>
  <c r="S151" i="24" s="1"/>
  <c r="P151" i="24"/>
  <c r="O152" i="24"/>
  <c r="Q152" i="24" s="1"/>
  <c r="P152" i="24"/>
  <c r="O153" i="24"/>
  <c r="Q153" i="24" s="1"/>
  <c r="P153" i="24"/>
  <c r="O154" i="24"/>
  <c r="R154" i="24" s="1"/>
  <c r="P154" i="24"/>
  <c r="O155" i="24"/>
  <c r="P155" i="24"/>
  <c r="O156" i="24"/>
  <c r="S156" i="24" s="1"/>
  <c r="P156" i="24"/>
  <c r="O157" i="24"/>
  <c r="Q157" i="24" s="1"/>
  <c r="P157" i="24"/>
  <c r="O158" i="24"/>
  <c r="P158" i="24"/>
  <c r="O159" i="24"/>
  <c r="R159" i="24" s="1"/>
  <c r="P159" i="24"/>
  <c r="O160" i="24"/>
  <c r="Q160" i="24" s="1"/>
  <c r="P160" i="24"/>
  <c r="O161" i="24"/>
  <c r="Q161" i="24" s="1"/>
  <c r="P161" i="24"/>
  <c r="O162" i="24"/>
  <c r="P162" i="24"/>
  <c r="O163" i="24"/>
  <c r="S163" i="24" s="1"/>
  <c r="P163" i="24"/>
  <c r="O164" i="24"/>
  <c r="S164" i="24" s="1"/>
  <c r="P164" i="24"/>
  <c r="O165" i="24"/>
  <c r="Q165" i="24" s="1"/>
  <c r="P165" i="24"/>
  <c r="O166" i="24"/>
  <c r="P166" i="24"/>
  <c r="O167" i="24"/>
  <c r="Q167" i="24" s="1"/>
  <c r="P167" i="24"/>
  <c r="O168" i="24"/>
  <c r="Q168" i="24" s="1"/>
  <c r="P168" i="24"/>
  <c r="S168" i="24"/>
  <c r="O169" i="24"/>
  <c r="Q169" i="24" s="1"/>
  <c r="P169" i="24"/>
  <c r="O170" i="24"/>
  <c r="P170" i="24"/>
  <c r="O171" i="24"/>
  <c r="S171" i="24" s="1"/>
  <c r="P171" i="24"/>
  <c r="O172" i="24"/>
  <c r="Q172" i="24" s="1"/>
  <c r="P172" i="24"/>
  <c r="O173" i="24"/>
  <c r="Q173" i="24" s="1"/>
  <c r="P173" i="24"/>
  <c r="O174" i="24"/>
  <c r="P174" i="24"/>
  <c r="O175" i="24"/>
  <c r="P175" i="24"/>
  <c r="O176" i="24"/>
  <c r="R176" i="24" s="1"/>
  <c r="P176" i="24"/>
  <c r="O177" i="24"/>
  <c r="P177" i="24"/>
  <c r="O178" i="24"/>
  <c r="Q178" i="24" s="1"/>
  <c r="P178" i="24"/>
  <c r="O179" i="24"/>
  <c r="S179" i="24" s="1"/>
  <c r="P179" i="24"/>
  <c r="O180" i="24"/>
  <c r="S180" i="24" s="1"/>
  <c r="P180" i="24"/>
  <c r="O181" i="24"/>
  <c r="S181" i="24" s="1"/>
  <c r="P181" i="24"/>
  <c r="R181" i="24"/>
  <c r="O182" i="24"/>
  <c r="P182" i="24"/>
  <c r="O183" i="24"/>
  <c r="R183" i="24" s="1"/>
  <c r="P183" i="24"/>
  <c r="O184" i="24"/>
  <c r="P184" i="24"/>
  <c r="S184" i="24"/>
  <c r="O185" i="24"/>
  <c r="Q185" i="24" s="1"/>
  <c r="P185" i="24"/>
  <c r="O186" i="24"/>
  <c r="R186" i="24" s="1"/>
  <c r="P186" i="24"/>
  <c r="O187" i="24"/>
  <c r="S187" i="24" s="1"/>
  <c r="P187" i="24"/>
  <c r="O188" i="24"/>
  <c r="Q188" i="24" s="1"/>
  <c r="P188" i="24"/>
  <c r="O189" i="24"/>
  <c r="Q189" i="24" s="1"/>
  <c r="P189" i="24"/>
  <c r="O190" i="24"/>
  <c r="P190" i="24"/>
  <c r="O191" i="24"/>
  <c r="S191" i="24" s="1"/>
  <c r="P191" i="24"/>
  <c r="O192" i="24"/>
  <c r="Q192" i="24" s="1"/>
  <c r="P192" i="24"/>
  <c r="O193" i="24"/>
  <c r="Q193" i="24" s="1"/>
  <c r="P193" i="24"/>
  <c r="O194" i="24"/>
  <c r="S194" i="24" s="1"/>
  <c r="P194" i="24"/>
  <c r="R194" i="24"/>
  <c r="O195" i="24"/>
  <c r="S195" i="24" s="1"/>
  <c r="P195" i="24"/>
  <c r="O196" i="24"/>
  <c r="S196" i="24" s="1"/>
  <c r="P196" i="24"/>
  <c r="O197" i="24"/>
  <c r="P197" i="24"/>
  <c r="O198" i="24"/>
  <c r="P198" i="24"/>
  <c r="O199" i="24"/>
  <c r="Q199" i="24" s="1"/>
  <c r="P199" i="24"/>
  <c r="O200" i="24"/>
  <c r="Q200" i="24" s="1"/>
  <c r="P200" i="24"/>
  <c r="S200" i="24"/>
  <c r="O201" i="24"/>
  <c r="Q201" i="24" s="1"/>
  <c r="P201" i="24"/>
  <c r="O202" i="24"/>
  <c r="Q202" i="24" s="1"/>
  <c r="P202" i="24"/>
  <c r="O203" i="24"/>
  <c r="S203" i="24" s="1"/>
  <c r="P203" i="24"/>
  <c r="O204" i="24"/>
  <c r="S204" i="24" s="1"/>
  <c r="P204" i="24"/>
  <c r="O205" i="24"/>
  <c r="Q205" i="24" s="1"/>
  <c r="P205" i="24"/>
  <c r="O206" i="24"/>
  <c r="P206" i="24"/>
  <c r="O207" i="24"/>
  <c r="Q207" i="24" s="1"/>
  <c r="P207" i="24"/>
  <c r="O208" i="24"/>
  <c r="P208" i="24"/>
  <c r="O209" i="24"/>
  <c r="Q209" i="24" s="1"/>
  <c r="P209" i="24"/>
  <c r="O210" i="24"/>
  <c r="S210" i="24" s="1"/>
  <c r="P210" i="24"/>
  <c r="O211" i="24"/>
  <c r="S211" i="24" s="1"/>
  <c r="P211" i="24"/>
  <c r="O212" i="24"/>
  <c r="S212" i="24" s="1"/>
  <c r="P212" i="24"/>
  <c r="O213" i="24"/>
  <c r="R213" i="24" s="1"/>
  <c r="P213" i="24"/>
  <c r="S213" i="24"/>
  <c r="O214" i="24"/>
  <c r="Q214" i="24" s="1"/>
  <c r="P214" i="24"/>
  <c r="O215" i="24"/>
  <c r="S215" i="24" s="1"/>
  <c r="P215" i="24"/>
  <c r="R215" i="24"/>
  <c r="O216" i="24"/>
  <c r="Q216" i="24" s="1"/>
  <c r="P216" i="24"/>
  <c r="O217" i="24"/>
  <c r="S217" i="24" s="1"/>
  <c r="P217" i="24"/>
  <c r="O218" i="24"/>
  <c r="S218" i="24" s="1"/>
  <c r="P218" i="24"/>
  <c r="O219" i="24"/>
  <c r="S219" i="24" s="1"/>
  <c r="P219" i="24"/>
  <c r="O220" i="24"/>
  <c r="Q220" i="24" s="1"/>
  <c r="P220" i="24"/>
  <c r="O221" i="24"/>
  <c r="R221" i="24" s="1"/>
  <c r="P221" i="24"/>
  <c r="O222" i="24"/>
  <c r="Q222" i="24" s="1"/>
  <c r="P222" i="24"/>
  <c r="O223" i="24"/>
  <c r="S223" i="24" s="1"/>
  <c r="P223" i="24"/>
  <c r="R223" i="24"/>
  <c r="O224" i="24"/>
  <c r="Q224" i="24" s="1"/>
  <c r="P224" i="24"/>
  <c r="O225" i="24"/>
  <c r="S225" i="24" s="1"/>
  <c r="P225" i="24"/>
  <c r="O226" i="24"/>
  <c r="R226" i="24" s="1"/>
  <c r="P226" i="24"/>
  <c r="Q226" i="24"/>
  <c r="S226" i="24"/>
  <c r="O227" i="24"/>
  <c r="S227" i="24" s="1"/>
  <c r="P227" i="24"/>
  <c r="O228" i="24"/>
  <c r="P228" i="24"/>
  <c r="R228" i="24"/>
  <c r="O229" i="24"/>
  <c r="P229" i="24"/>
  <c r="R229" i="24"/>
  <c r="O230" i="24"/>
  <c r="Q230" i="24" s="1"/>
  <c r="P230" i="24"/>
  <c r="O231" i="24"/>
  <c r="R231" i="24" s="1"/>
  <c r="P231" i="24"/>
  <c r="O232" i="24"/>
  <c r="S232" i="24" s="1"/>
  <c r="P232" i="24"/>
  <c r="O233" i="24"/>
  <c r="S233" i="24" s="1"/>
  <c r="P233" i="24"/>
  <c r="O234" i="24"/>
  <c r="R234" i="24" s="1"/>
  <c r="P234" i="24"/>
  <c r="O235" i="24"/>
  <c r="Q235" i="24" s="1"/>
  <c r="P235" i="24"/>
  <c r="O236" i="24"/>
  <c r="S236" i="24" s="1"/>
  <c r="P236" i="24"/>
  <c r="O237" i="24"/>
  <c r="Q237" i="24" s="1"/>
  <c r="P237" i="24"/>
  <c r="O238" i="24"/>
  <c r="R238" i="24" s="1"/>
  <c r="P238" i="24"/>
  <c r="Q238" i="24"/>
  <c r="O239" i="24"/>
  <c r="R239" i="24" s="1"/>
  <c r="P239" i="24"/>
  <c r="O240" i="24"/>
  <c r="Q240" i="24" s="1"/>
  <c r="P240" i="24"/>
  <c r="O241" i="24"/>
  <c r="P241" i="24"/>
  <c r="O242" i="24"/>
  <c r="Q242" i="24" s="1"/>
  <c r="P242" i="24"/>
  <c r="O243" i="24"/>
  <c r="Q243" i="24" s="1"/>
  <c r="P243" i="24"/>
  <c r="O244" i="24"/>
  <c r="S244" i="24" s="1"/>
  <c r="P244" i="24"/>
  <c r="O245" i="24"/>
  <c r="Q245" i="24" s="1"/>
  <c r="P245" i="24"/>
  <c r="S245" i="24"/>
  <c r="O246" i="24"/>
  <c r="R246" i="24" s="1"/>
  <c r="P246" i="24"/>
  <c r="O247" i="24"/>
  <c r="S247" i="24" s="1"/>
  <c r="P247" i="24"/>
  <c r="O248" i="24"/>
  <c r="Q248" i="24" s="1"/>
  <c r="P248" i="24"/>
  <c r="O249" i="24"/>
  <c r="R249" i="24" s="1"/>
  <c r="P249" i="24"/>
  <c r="Q249" i="24"/>
  <c r="O250" i="24"/>
  <c r="P250" i="24"/>
  <c r="O251" i="24"/>
  <c r="Q251" i="24" s="1"/>
  <c r="P251" i="24"/>
  <c r="O252" i="24"/>
  <c r="S252" i="24" s="1"/>
  <c r="P252" i="24"/>
  <c r="O253" i="24"/>
  <c r="Q253" i="24" s="1"/>
  <c r="P253" i="24"/>
  <c r="O254" i="24"/>
  <c r="R254" i="24" s="1"/>
  <c r="P254" i="24"/>
  <c r="O255" i="24"/>
  <c r="Q255" i="24" s="1"/>
  <c r="P255" i="24"/>
  <c r="R255" i="24"/>
  <c r="O256" i="24"/>
  <c r="Q256" i="24" s="1"/>
  <c r="P256" i="24"/>
  <c r="O257" i="24"/>
  <c r="P257" i="24"/>
  <c r="O258" i="24"/>
  <c r="Q258" i="24" s="1"/>
  <c r="P258" i="24"/>
  <c r="O259" i="24"/>
  <c r="Q259" i="24" s="1"/>
  <c r="P259" i="24"/>
  <c r="O260" i="24"/>
  <c r="S260" i="24" s="1"/>
  <c r="P260" i="24"/>
  <c r="R260" i="24"/>
  <c r="O261" i="24"/>
  <c r="S261" i="24" s="1"/>
  <c r="P261" i="24"/>
  <c r="O262" i="24"/>
  <c r="R262" i="24" s="1"/>
  <c r="P262" i="24"/>
  <c r="O263" i="24"/>
  <c r="Q263" i="24" s="1"/>
  <c r="P263" i="24"/>
  <c r="O264" i="24"/>
  <c r="Q264" i="24" s="1"/>
  <c r="P264" i="24"/>
  <c r="O265" i="24"/>
  <c r="R265" i="24" s="1"/>
  <c r="P265" i="24"/>
  <c r="O266" i="24"/>
  <c r="R266" i="24" s="1"/>
  <c r="P266" i="24"/>
  <c r="Q266" i="24"/>
  <c r="S266" i="24"/>
  <c r="O267" i="24"/>
  <c r="Q267" i="24" s="1"/>
  <c r="P267" i="24"/>
  <c r="O268" i="24"/>
  <c r="S268" i="24" s="1"/>
  <c r="P268" i="24"/>
  <c r="R268" i="24"/>
  <c r="O269" i="24"/>
  <c r="S269" i="24" s="1"/>
  <c r="P269" i="24"/>
  <c r="O270" i="24"/>
  <c r="R270" i="24" s="1"/>
  <c r="P270" i="24"/>
  <c r="O271" i="24"/>
  <c r="Q271" i="24" s="1"/>
  <c r="P271" i="24"/>
  <c r="O272" i="24"/>
  <c r="Q272" i="24" s="1"/>
  <c r="P272" i="24"/>
  <c r="O273" i="24"/>
  <c r="P273" i="24"/>
  <c r="O274" i="24"/>
  <c r="S274" i="24" s="1"/>
  <c r="P274" i="24"/>
  <c r="O275" i="24"/>
  <c r="Q275" i="24" s="1"/>
  <c r="P275" i="24"/>
  <c r="O276" i="24"/>
  <c r="S276" i="24" s="1"/>
  <c r="P276" i="24"/>
  <c r="O277" i="24"/>
  <c r="Q277" i="24" s="1"/>
  <c r="P277" i="24"/>
  <c r="O278" i="24"/>
  <c r="R278" i="24" s="1"/>
  <c r="P278" i="24"/>
  <c r="O279" i="24"/>
  <c r="Q279" i="24" s="1"/>
  <c r="P279" i="24"/>
  <c r="O280" i="24"/>
  <c r="Q280" i="24" s="1"/>
  <c r="P280" i="24"/>
  <c r="O281" i="24"/>
  <c r="R281" i="24" s="1"/>
  <c r="P281" i="24"/>
  <c r="O282" i="24"/>
  <c r="R282" i="24" s="1"/>
  <c r="P282" i="24"/>
  <c r="O283" i="24"/>
  <c r="Q283" i="24" s="1"/>
  <c r="P283" i="24"/>
  <c r="O284" i="24"/>
  <c r="S284" i="24" s="1"/>
  <c r="P284" i="24"/>
  <c r="O285" i="24"/>
  <c r="R285" i="24" s="1"/>
  <c r="P285" i="24"/>
  <c r="O286" i="24"/>
  <c r="R286" i="24" s="1"/>
  <c r="P286" i="24"/>
  <c r="O287" i="24"/>
  <c r="Q287" i="24" s="1"/>
  <c r="P287" i="24"/>
  <c r="O288" i="24"/>
  <c r="Q288" i="24" s="1"/>
  <c r="P288" i="24"/>
  <c r="O289" i="24"/>
  <c r="P289" i="24"/>
  <c r="O290" i="24"/>
  <c r="R290" i="24" s="1"/>
  <c r="P290" i="24"/>
  <c r="O291" i="24"/>
  <c r="Q291" i="24" s="1"/>
  <c r="P291" i="24"/>
  <c r="O292" i="24"/>
  <c r="S292" i="24" s="1"/>
  <c r="P292" i="24"/>
  <c r="O293" i="24"/>
  <c r="Q293" i="24" s="1"/>
  <c r="P293" i="24"/>
  <c r="O294" i="24"/>
  <c r="Q294" i="24" s="1"/>
  <c r="P294" i="24"/>
  <c r="O295" i="24"/>
  <c r="R295" i="24" s="1"/>
  <c r="P295" i="24"/>
  <c r="Q295" i="24"/>
  <c r="S295" i="24"/>
  <c r="O296" i="24"/>
  <c r="P296" i="24"/>
  <c r="O297" i="24"/>
  <c r="R297" i="24" s="1"/>
  <c r="P297" i="24"/>
  <c r="O298" i="24"/>
  <c r="R298" i="24" s="1"/>
  <c r="P298" i="24"/>
  <c r="O299" i="24"/>
  <c r="Q299" i="24" s="1"/>
  <c r="P299" i="24"/>
  <c r="O300" i="24"/>
  <c r="S300" i="24" s="1"/>
  <c r="P300" i="24"/>
  <c r="O301" i="24"/>
  <c r="S301" i="24" s="1"/>
  <c r="P301" i="24"/>
  <c r="O302" i="24"/>
  <c r="Q302" i="24" s="1"/>
  <c r="P302" i="24"/>
  <c r="O303" i="24"/>
  <c r="S303" i="24" s="1"/>
  <c r="P303" i="24"/>
  <c r="O304" i="24"/>
  <c r="Q304" i="24" s="1"/>
  <c r="P304" i="24"/>
  <c r="O305" i="24"/>
  <c r="R305" i="24" s="1"/>
  <c r="P305" i="24"/>
  <c r="O306" i="24"/>
  <c r="Q306" i="24" s="1"/>
  <c r="P306" i="24"/>
  <c r="O307" i="24"/>
  <c r="Q307" i="24" s="1"/>
  <c r="P307" i="24"/>
  <c r="O308" i="24"/>
  <c r="P308" i="24"/>
  <c r="O309" i="24"/>
  <c r="P309" i="24"/>
  <c r="O11" i="25"/>
  <c r="P11" i="25"/>
  <c r="Q11" i="25"/>
  <c r="O12" i="25"/>
  <c r="P12" i="25"/>
  <c r="R12" i="25" s="1"/>
  <c r="Q12" i="25"/>
  <c r="O13" i="25"/>
  <c r="P13" i="25"/>
  <c r="S13" i="25" s="1"/>
  <c r="Q13" i="25"/>
  <c r="O14" i="25"/>
  <c r="P14" i="25"/>
  <c r="Q14" i="25"/>
  <c r="R14" i="25"/>
  <c r="S14" i="25"/>
  <c r="O15" i="25"/>
  <c r="P15" i="25"/>
  <c r="R15" i="25" s="1"/>
  <c r="Q15" i="25"/>
  <c r="O16" i="25"/>
  <c r="P16" i="25"/>
  <c r="R16" i="25" s="1"/>
  <c r="Q16" i="25"/>
  <c r="O17" i="25"/>
  <c r="P17" i="25"/>
  <c r="T17" i="25" s="1"/>
  <c r="Q17" i="25"/>
  <c r="O18" i="25"/>
  <c r="P18" i="25"/>
  <c r="S18" i="25" s="1"/>
  <c r="Q18" i="25"/>
  <c r="R18" i="25"/>
  <c r="O19" i="25"/>
  <c r="P19" i="25"/>
  <c r="T19" i="25" s="1"/>
  <c r="Q19" i="25"/>
  <c r="O20" i="25"/>
  <c r="P20" i="25"/>
  <c r="R20" i="25" s="1"/>
  <c r="Q20" i="25"/>
  <c r="S20" i="25"/>
  <c r="O21" i="25"/>
  <c r="P21" i="25"/>
  <c r="Q21" i="25"/>
  <c r="O22" i="25"/>
  <c r="P22" i="25"/>
  <c r="T22" i="25" s="1"/>
  <c r="Q22" i="25"/>
  <c r="O23" i="25"/>
  <c r="P23" i="25"/>
  <c r="S23" i="25" s="1"/>
  <c r="Q23" i="25"/>
  <c r="O24" i="25"/>
  <c r="P24" i="25"/>
  <c r="Q24" i="25"/>
  <c r="O25" i="25"/>
  <c r="P25" i="25"/>
  <c r="T25" i="25" s="1"/>
  <c r="Q25" i="25"/>
  <c r="O26" i="25"/>
  <c r="P26" i="25"/>
  <c r="R26" i="25" s="1"/>
  <c r="Q26" i="25"/>
  <c r="O27" i="25"/>
  <c r="P27" i="25"/>
  <c r="T27" i="25" s="1"/>
  <c r="Q27" i="25"/>
  <c r="O28" i="25"/>
  <c r="P28" i="25"/>
  <c r="R28" i="25" s="1"/>
  <c r="Q28" i="25"/>
  <c r="O29" i="25"/>
  <c r="P29" i="25"/>
  <c r="T29" i="25" s="1"/>
  <c r="Q29" i="25"/>
  <c r="R29" i="25"/>
  <c r="O30" i="25"/>
  <c r="P30" i="25"/>
  <c r="T30" i="25" s="1"/>
  <c r="Q30" i="25"/>
  <c r="O31" i="25"/>
  <c r="P31" i="25"/>
  <c r="S31" i="25" s="1"/>
  <c r="Q31" i="25"/>
  <c r="O32" i="25"/>
  <c r="P32" i="25"/>
  <c r="R32" i="25" s="1"/>
  <c r="Q32" i="25"/>
  <c r="O33" i="25"/>
  <c r="P33" i="25"/>
  <c r="T33" i="25" s="1"/>
  <c r="Q33" i="25"/>
  <c r="O34" i="25"/>
  <c r="P34" i="25"/>
  <c r="R34" i="25" s="1"/>
  <c r="Q34" i="25"/>
  <c r="O35" i="25"/>
  <c r="P35" i="25"/>
  <c r="R35" i="25" s="1"/>
  <c r="Q35" i="25"/>
  <c r="O36" i="25"/>
  <c r="P36" i="25"/>
  <c r="R36" i="25" s="1"/>
  <c r="Q36" i="25"/>
  <c r="O37" i="25"/>
  <c r="P37" i="25"/>
  <c r="T37" i="25" s="1"/>
  <c r="Q37" i="25"/>
  <c r="O38" i="25"/>
  <c r="P38" i="25"/>
  <c r="R38" i="25" s="1"/>
  <c r="Q38" i="25"/>
  <c r="O39" i="25"/>
  <c r="P39" i="25"/>
  <c r="R39" i="25" s="1"/>
  <c r="Q39" i="25"/>
  <c r="O40" i="25"/>
  <c r="P40" i="25"/>
  <c r="R40" i="25" s="1"/>
  <c r="Q40" i="25"/>
  <c r="O41" i="25"/>
  <c r="P41" i="25"/>
  <c r="T41" i="25" s="1"/>
  <c r="Q41" i="25"/>
  <c r="O42" i="25"/>
  <c r="P42" i="25"/>
  <c r="S42" i="25" s="1"/>
  <c r="Q42" i="25"/>
  <c r="O43" i="25"/>
  <c r="P43" i="25"/>
  <c r="R43" i="25" s="1"/>
  <c r="Q43" i="25"/>
  <c r="T43" i="25"/>
  <c r="O44" i="25"/>
  <c r="P44" i="25"/>
  <c r="R44" i="25" s="1"/>
  <c r="Q44" i="25"/>
  <c r="O45" i="25"/>
  <c r="P45" i="25"/>
  <c r="T45" i="25" s="1"/>
  <c r="Q45" i="25"/>
  <c r="O46" i="25"/>
  <c r="P46" i="25"/>
  <c r="S46" i="25" s="1"/>
  <c r="Q46" i="25"/>
  <c r="R46" i="25"/>
  <c r="O47" i="25"/>
  <c r="P47" i="25"/>
  <c r="R47" i="25" s="1"/>
  <c r="Q47" i="25"/>
  <c r="O48" i="25"/>
  <c r="P48" i="25"/>
  <c r="Q48" i="25"/>
  <c r="O49" i="25"/>
  <c r="P49" i="25"/>
  <c r="T49" i="25" s="1"/>
  <c r="Q49" i="25"/>
  <c r="O50" i="25"/>
  <c r="P50" i="25"/>
  <c r="R50" i="25" s="1"/>
  <c r="Q50" i="25"/>
  <c r="O51" i="25"/>
  <c r="P51" i="25"/>
  <c r="R51" i="25" s="1"/>
  <c r="Q51" i="25"/>
  <c r="O52" i="25"/>
  <c r="P52" i="25"/>
  <c r="S52" i="25" s="1"/>
  <c r="Q52" i="25"/>
  <c r="O53" i="25"/>
  <c r="P53" i="25"/>
  <c r="T53" i="25" s="1"/>
  <c r="Q53" i="25"/>
  <c r="O54" i="25"/>
  <c r="P54" i="25"/>
  <c r="S54" i="25" s="1"/>
  <c r="Q54" i="25"/>
  <c r="O55" i="25"/>
  <c r="P55" i="25"/>
  <c r="R55" i="25" s="1"/>
  <c r="Q55" i="25"/>
  <c r="S55" i="25"/>
  <c r="T55" i="25"/>
  <c r="O56" i="25"/>
  <c r="P56" i="25"/>
  <c r="S56" i="25" s="1"/>
  <c r="Q56" i="25"/>
  <c r="O57" i="25"/>
  <c r="P57" i="25"/>
  <c r="T57" i="25" s="1"/>
  <c r="Q57" i="25"/>
  <c r="S57" i="25"/>
  <c r="O58" i="25"/>
  <c r="P58" i="25"/>
  <c r="R58" i="25" s="1"/>
  <c r="Q58" i="25"/>
  <c r="O59" i="25"/>
  <c r="P59" i="25"/>
  <c r="S59" i="25" s="1"/>
  <c r="Q59" i="25"/>
  <c r="R59" i="25"/>
  <c r="O60" i="25"/>
  <c r="P60" i="25"/>
  <c r="Q60" i="25"/>
  <c r="O61" i="25"/>
  <c r="P61" i="25"/>
  <c r="T61" i="25" s="1"/>
  <c r="Q61" i="25"/>
  <c r="O62" i="25"/>
  <c r="P62" i="25"/>
  <c r="S62" i="25" s="1"/>
  <c r="Q62" i="25"/>
  <c r="R62" i="25"/>
  <c r="T62" i="25"/>
  <c r="O63" i="25"/>
  <c r="P63" i="25"/>
  <c r="R63" i="25" s="1"/>
  <c r="Q63" i="25"/>
  <c r="T63" i="25"/>
  <c r="O64" i="25"/>
  <c r="P64" i="25"/>
  <c r="S64" i="25" s="1"/>
  <c r="Q64" i="25"/>
  <c r="O65" i="25"/>
  <c r="P65" i="25"/>
  <c r="T65" i="25" s="1"/>
  <c r="Q65" i="25"/>
  <c r="O66" i="25"/>
  <c r="P66" i="25"/>
  <c r="R66" i="25" s="1"/>
  <c r="Q66" i="25"/>
  <c r="O67" i="25"/>
  <c r="P67" i="25"/>
  <c r="R67" i="25" s="1"/>
  <c r="Q67" i="25"/>
  <c r="O68" i="25"/>
  <c r="P68" i="25"/>
  <c r="S68" i="25" s="1"/>
  <c r="Q68" i="25"/>
  <c r="O69" i="25"/>
  <c r="P69" i="25"/>
  <c r="T69" i="25" s="1"/>
  <c r="Q69" i="25"/>
  <c r="O70" i="25"/>
  <c r="P70" i="25"/>
  <c r="R70" i="25" s="1"/>
  <c r="Q70" i="25"/>
  <c r="O71" i="25"/>
  <c r="P71" i="25"/>
  <c r="R71" i="25" s="1"/>
  <c r="Q71" i="25"/>
  <c r="S71" i="25"/>
  <c r="T71" i="25"/>
  <c r="O72" i="25"/>
  <c r="P72" i="25"/>
  <c r="S72" i="25" s="1"/>
  <c r="Q72" i="25"/>
  <c r="O73" i="25"/>
  <c r="P73" i="25"/>
  <c r="T73" i="25" s="1"/>
  <c r="Q73" i="25"/>
  <c r="O74" i="25"/>
  <c r="P74" i="25"/>
  <c r="R74" i="25" s="1"/>
  <c r="Q74" i="25"/>
  <c r="O75" i="25"/>
  <c r="P75" i="25"/>
  <c r="R75" i="25" s="1"/>
  <c r="Q75" i="25"/>
  <c r="O76" i="25"/>
  <c r="P76" i="25"/>
  <c r="S76" i="25" s="1"/>
  <c r="Q76" i="25"/>
  <c r="O77" i="25"/>
  <c r="P77" i="25"/>
  <c r="T77" i="25" s="1"/>
  <c r="Q77" i="25"/>
  <c r="S77" i="25"/>
  <c r="O78" i="25"/>
  <c r="P78" i="25"/>
  <c r="R78" i="25" s="1"/>
  <c r="Q78" i="25"/>
  <c r="O79" i="25"/>
  <c r="P79" i="25"/>
  <c r="R79" i="25" s="1"/>
  <c r="Q79" i="25"/>
  <c r="O80" i="25"/>
  <c r="P80" i="25"/>
  <c r="Q80" i="25"/>
  <c r="O81" i="25"/>
  <c r="P81" i="25"/>
  <c r="T81" i="25" s="1"/>
  <c r="Q81" i="25"/>
  <c r="R81" i="25"/>
  <c r="O82" i="25"/>
  <c r="P82" i="25"/>
  <c r="T82" i="25" s="1"/>
  <c r="Q82" i="25"/>
  <c r="R82" i="25"/>
  <c r="S82" i="25"/>
  <c r="O83" i="25"/>
  <c r="P83" i="25"/>
  <c r="T83" i="25" s="1"/>
  <c r="Q83" i="25"/>
  <c r="R83" i="25"/>
  <c r="S83" i="25"/>
  <c r="O84" i="25"/>
  <c r="P84" i="25"/>
  <c r="S84" i="25" s="1"/>
  <c r="Q84" i="25"/>
  <c r="O85" i="25"/>
  <c r="P85" i="25"/>
  <c r="T85" i="25" s="1"/>
  <c r="Q85" i="25"/>
  <c r="O86" i="25"/>
  <c r="P86" i="25"/>
  <c r="R86" i="25" s="1"/>
  <c r="Q86" i="25"/>
  <c r="O87" i="25"/>
  <c r="P87" i="25"/>
  <c r="R87" i="25" s="1"/>
  <c r="Q87" i="25"/>
  <c r="O88" i="25"/>
  <c r="P88" i="25"/>
  <c r="S88" i="25" s="1"/>
  <c r="Q88" i="25"/>
  <c r="O89" i="25"/>
  <c r="P89" i="25"/>
  <c r="Q89" i="25"/>
  <c r="O90" i="25"/>
  <c r="P90" i="25"/>
  <c r="R90" i="25" s="1"/>
  <c r="Q90" i="25"/>
  <c r="O91" i="25"/>
  <c r="P91" i="25"/>
  <c r="R91" i="25" s="1"/>
  <c r="Q91" i="25"/>
  <c r="O92" i="25"/>
  <c r="P92" i="25"/>
  <c r="Q92" i="25"/>
  <c r="O93" i="25"/>
  <c r="P93" i="25"/>
  <c r="T93" i="25" s="1"/>
  <c r="Q93" i="25"/>
  <c r="R93" i="25"/>
  <c r="O94" i="25"/>
  <c r="P94" i="25"/>
  <c r="S94" i="25" s="1"/>
  <c r="Q94" i="25"/>
  <c r="R94" i="25"/>
  <c r="O95" i="25"/>
  <c r="P95" i="25"/>
  <c r="R95" i="25" s="1"/>
  <c r="Q95" i="25"/>
  <c r="O96" i="25"/>
  <c r="P96" i="25"/>
  <c r="S96" i="25" s="1"/>
  <c r="Q96" i="25"/>
  <c r="O97" i="25"/>
  <c r="P97" i="25"/>
  <c r="Q97" i="25"/>
  <c r="O98" i="25"/>
  <c r="P98" i="25"/>
  <c r="T98" i="25" s="1"/>
  <c r="Q98" i="25"/>
  <c r="S98" i="25"/>
  <c r="O99" i="25"/>
  <c r="P99" i="25"/>
  <c r="R99" i="25" s="1"/>
  <c r="Q99" i="25"/>
  <c r="O100" i="25"/>
  <c r="P100" i="25"/>
  <c r="S100" i="25" s="1"/>
  <c r="Q100" i="25"/>
  <c r="O101" i="25"/>
  <c r="P101" i="25"/>
  <c r="T101" i="25" s="1"/>
  <c r="Q101" i="25"/>
  <c r="O102" i="25"/>
  <c r="P102" i="25"/>
  <c r="R102" i="25" s="1"/>
  <c r="Q102" i="25"/>
  <c r="O103" i="25"/>
  <c r="P103" i="25"/>
  <c r="R103" i="25" s="1"/>
  <c r="Q103" i="25"/>
  <c r="O104" i="25"/>
  <c r="P104" i="25"/>
  <c r="S104" i="25" s="1"/>
  <c r="Q104" i="25"/>
  <c r="O105" i="25"/>
  <c r="P105" i="25"/>
  <c r="T105" i="25" s="1"/>
  <c r="Q105" i="25"/>
  <c r="O106" i="25"/>
  <c r="P106" i="25"/>
  <c r="Q106" i="25"/>
  <c r="O107" i="25"/>
  <c r="P107" i="25"/>
  <c r="R107" i="25" s="1"/>
  <c r="Q107" i="25"/>
  <c r="O108" i="25"/>
  <c r="P108" i="25"/>
  <c r="R108" i="25" s="1"/>
  <c r="Q108" i="25"/>
  <c r="O109" i="25"/>
  <c r="P109" i="25"/>
  <c r="T109" i="25" s="1"/>
  <c r="Q109" i="25"/>
  <c r="O110" i="25"/>
  <c r="P110" i="25"/>
  <c r="R110" i="25" s="1"/>
  <c r="Q110" i="25"/>
  <c r="O111" i="25"/>
  <c r="P111" i="25"/>
  <c r="R111" i="25" s="1"/>
  <c r="Q111" i="25"/>
  <c r="O112" i="25"/>
  <c r="P112" i="25"/>
  <c r="R112" i="25" s="1"/>
  <c r="Q112" i="25"/>
  <c r="O113" i="25"/>
  <c r="P113" i="25"/>
  <c r="T113" i="25" s="1"/>
  <c r="Q113" i="25"/>
  <c r="O114" i="25"/>
  <c r="P114" i="25"/>
  <c r="R114" i="25" s="1"/>
  <c r="Q114" i="25"/>
  <c r="O115" i="25"/>
  <c r="P115" i="25"/>
  <c r="R115" i="25" s="1"/>
  <c r="Q115" i="25"/>
  <c r="O116" i="25"/>
  <c r="P116" i="25"/>
  <c r="Q116" i="25"/>
  <c r="O117" i="25"/>
  <c r="P117" i="25"/>
  <c r="T117" i="25" s="1"/>
  <c r="Q117" i="25"/>
  <c r="O118" i="25"/>
  <c r="P118" i="25"/>
  <c r="R118" i="25" s="1"/>
  <c r="Q118" i="25"/>
  <c r="O119" i="25"/>
  <c r="P119" i="25"/>
  <c r="S119" i="25" s="1"/>
  <c r="Q119" i="25"/>
  <c r="O120" i="25"/>
  <c r="P120" i="25"/>
  <c r="Q120" i="25"/>
  <c r="O121" i="25"/>
  <c r="P121" i="25"/>
  <c r="T121" i="25" s="1"/>
  <c r="Q121" i="25"/>
  <c r="O122" i="25"/>
  <c r="P122" i="25"/>
  <c r="Q122" i="25"/>
  <c r="O123" i="25"/>
  <c r="P123" i="25"/>
  <c r="R123" i="25" s="1"/>
  <c r="Q123" i="25"/>
  <c r="O124" i="25"/>
  <c r="P124" i="25"/>
  <c r="R124" i="25" s="1"/>
  <c r="Q124" i="25"/>
  <c r="O125" i="25"/>
  <c r="P125" i="25"/>
  <c r="T125" i="25" s="1"/>
  <c r="Q125" i="25"/>
  <c r="O126" i="25"/>
  <c r="P126" i="25"/>
  <c r="R126" i="25" s="1"/>
  <c r="Q126" i="25"/>
  <c r="O127" i="25"/>
  <c r="P127" i="25"/>
  <c r="T127" i="25" s="1"/>
  <c r="Q127" i="25"/>
  <c r="O128" i="25"/>
  <c r="P128" i="25"/>
  <c r="R128" i="25" s="1"/>
  <c r="Q128" i="25"/>
  <c r="O129" i="25"/>
  <c r="P129" i="25"/>
  <c r="T129" i="25" s="1"/>
  <c r="Q129" i="25"/>
  <c r="O130" i="25"/>
  <c r="P130" i="25"/>
  <c r="R130" i="25" s="1"/>
  <c r="Q130" i="25"/>
  <c r="S130" i="25"/>
  <c r="O131" i="25"/>
  <c r="P131" i="25"/>
  <c r="R131" i="25" s="1"/>
  <c r="Q131" i="25"/>
  <c r="O132" i="25"/>
  <c r="P132" i="25"/>
  <c r="Q132" i="25"/>
  <c r="O133" i="25"/>
  <c r="P133" i="25"/>
  <c r="T133" i="25" s="1"/>
  <c r="Q133" i="25"/>
  <c r="R133" i="25"/>
  <c r="O134" i="25"/>
  <c r="P134" i="25"/>
  <c r="R134" i="25" s="1"/>
  <c r="Q134" i="25"/>
  <c r="O135" i="25"/>
  <c r="P135" i="25"/>
  <c r="S135" i="25" s="1"/>
  <c r="Q135" i="25"/>
  <c r="O136" i="25"/>
  <c r="P136" i="25"/>
  <c r="S136" i="25" s="1"/>
  <c r="Q136" i="25"/>
  <c r="O137" i="25"/>
  <c r="P137" i="25"/>
  <c r="T137" i="25" s="1"/>
  <c r="Q137" i="25"/>
  <c r="O138" i="25"/>
  <c r="P138" i="25"/>
  <c r="Q138" i="25"/>
  <c r="O139" i="25"/>
  <c r="P139" i="25"/>
  <c r="T139" i="25" s="1"/>
  <c r="Q139" i="25"/>
  <c r="S139" i="25"/>
  <c r="O140" i="25"/>
  <c r="P140" i="25"/>
  <c r="R140" i="25" s="1"/>
  <c r="Q140" i="25"/>
  <c r="O141" i="25"/>
  <c r="P141" i="25"/>
  <c r="T141" i="25" s="1"/>
  <c r="Q141" i="25"/>
  <c r="O142" i="25"/>
  <c r="P142" i="25"/>
  <c r="Q142" i="25"/>
  <c r="O143" i="25"/>
  <c r="P143" i="25"/>
  <c r="R143" i="25" s="1"/>
  <c r="Q143" i="25"/>
  <c r="O144" i="25"/>
  <c r="P144" i="25"/>
  <c r="R144" i="25" s="1"/>
  <c r="Q144" i="25"/>
  <c r="O145" i="25"/>
  <c r="P145" i="25"/>
  <c r="T145" i="25" s="1"/>
  <c r="Q145" i="25"/>
  <c r="O146" i="25"/>
  <c r="P146" i="25"/>
  <c r="R146" i="25" s="1"/>
  <c r="Q146" i="25"/>
  <c r="O147" i="25"/>
  <c r="P147" i="25"/>
  <c r="S147" i="25" s="1"/>
  <c r="Q147" i="25"/>
  <c r="T147" i="25"/>
  <c r="O148" i="25"/>
  <c r="P148" i="25"/>
  <c r="Q148" i="25"/>
  <c r="O149" i="25"/>
  <c r="P149" i="25"/>
  <c r="T149" i="25" s="1"/>
  <c r="Q149" i="25"/>
  <c r="O150" i="25"/>
  <c r="P150" i="25"/>
  <c r="R150" i="25" s="1"/>
  <c r="Q150" i="25"/>
  <c r="S150" i="25"/>
  <c r="O151" i="25"/>
  <c r="P151" i="25"/>
  <c r="R151" i="25" s="1"/>
  <c r="Q151" i="25"/>
  <c r="O152" i="25"/>
  <c r="P152" i="25"/>
  <c r="S152" i="25" s="1"/>
  <c r="Q152" i="25"/>
  <c r="O153" i="25"/>
  <c r="P153" i="25"/>
  <c r="T153" i="25" s="1"/>
  <c r="Q153" i="25"/>
  <c r="O154" i="25"/>
  <c r="P154" i="25"/>
  <c r="Q154" i="25"/>
  <c r="O155" i="25"/>
  <c r="P155" i="25"/>
  <c r="R155" i="25" s="1"/>
  <c r="Q155" i="25"/>
  <c r="O156" i="25"/>
  <c r="P156" i="25"/>
  <c r="R156" i="25" s="1"/>
  <c r="Q156" i="25"/>
  <c r="O157" i="25"/>
  <c r="P157" i="25"/>
  <c r="T157" i="25" s="1"/>
  <c r="Q157" i="25"/>
  <c r="S157" i="25"/>
  <c r="O158" i="25"/>
  <c r="P158" i="25"/>
  <c r="R158" i="25" s="1"/>
  <c r="Q158" i="25"/>
  <c r="O159" i="25"/>
  <c r="P159" i="25"/>
  <c r="R159" i="25" s="1"/>
  <c r="Q159" i="25"/>
  <c r="S159" i="25"/>
  <c r="O160" i="25"/>
  <c r="P160" i="25"/>
  <c r="R160" i="25" s="1"/>
  <c r="Q160" i="25"/>
  <c r="O161" i="25"/>
  <c r="P161" i="25"/>
  <c r="T161" i="25" s="1"/>
  <c r="Q161" i="25"/>
  <c r="O162" i="25"/>
  <c r="P162" i="25"/>
  <c r="R162" i="25" s="1"/>
  <c r="Q162" i="25"/>
  <c r="T162" i="25"/>
  <c r="O163" i="25"/>
  <c r="P163" i="25"/>
  <c r="R163" i="25" s="1"/>
  <c r="Q163" i="25"/>
  <c r="O164" i="25"/>
  <c r="P164" i="25"/>
  <c r="Q164" i="25"/>
  <c r="O165" i="25"/>
  <c r="P165" i="25"/>
  <c r="T165" i="25" s="1"/>
  <c r="Q165" i="25"/>
  <c r="O166" i="25"/>
  <c r="P166" i="25"/>
  <c r="R166" i="25" s="1"/>
  <c r="Q166" i="25"/>
  <c r="O167" i="25"/>
  <c r="P167" i="25"/>
  <c r="S167" i="25" s="1"/>
  <c r="Q167" i="25"/>
  <c r="R167" i="25"/>
  <c r="O168" i="25"/>
  <c r="P168" i="25"/>
  <c r="Q168" i="25"/>
  <c r="O169" i="25"/>
  <c r="P169" i="25"/>
  <c r="T169" i="25" s="1"/>
  <c r="Q169" i="25"/>
  <c r="S169" i="25"/>
  <c r="O170" i="25"/>
  <c r="P170" i="25"/>
  <c r="Q170" i="25"/>
  <c r="O171" i="25"/>
  <c r="P171" i="25"/>
  <c r="S171" i="25" s="1"/>
  <c r="Q171" i="25"/>
  <c r="O172" i="25"/>
  <c r="P172" i="25"/>
  <c r="R172" i="25" s="1"/>
  <c r="Q172" i="25"/>
  <c r="T172" i="25"/>
  <c r="O173" i="25"/>
  <c r="P173" i="25"/>
  <c r="T173" i="25" s="1"/>
  <c r="Q173" i="25"/>
  <c r="O174" i="25"/>
  <c r="P174" i="25"/>
  <c r="R174" i="25" s="1"/>
  <c r="Q174" i="25"/>
  <c r="O175" i="25"/>
  <c r="P175" i="25"/>
  <c r="R175" i="25" s="1"/>
  <c r="Q175" i="25"/>
  <c r="O176" i="25"/>
  <c r="P176" i="25"/>
  <c r="R176" i="25" s="1"/>
  <c r="Q176" i="25"/>
  <c r="O177" i="25"/>
  <c r="P177" i="25"/>
  <c r="T177" i="25" s="1"/>
  <c r="Q177" i="25"/>
  <c r="O178" i="25"/>
  <c r="P178" i="25"/>
  <c r="R178" i="25" s="1"/>
  <c r="Q178" i="25"/>
  <c r="O179" i="25"/>
  <c r="P179" i="25"/>
  <c r="T179" i="25" s="1"/>
  <c r="Q179" i="25"/>
  <c r="S179" i="25"/>
  <c r="O180" i="25"/>
  <c r="P180" i="25"/>
  <c r="Q180" i="25"/>
  <c r="O181" i="25"/>
  <c r="P181" i="25"/>
  <c r="T181" i="25" s="1"/>
  <c r="Q181" i="25"/>
  <c r="R181" i="25"/>
  <c r="O182" i="25"/>
  <c r="P182" i="25"/>
  <c r="R182" i="25" s="1"/>
  <c r="Q182" i="25"/>
  <c r="O183" i="25"/>
  <c r="P183" i="25"/>
  <c r="R183" i="25" s="1"/>
  <c r="Q183" i="25"/>
  <c r="O184" i="25"/>
  <c r="P184" i="25"/>
  <c r="R184" i="25" s="1"/>
  <c r="Q184" i="25"/>
  <c r="O185" i="25"/>
  <c r="P185" i="25"/>
  <c r="T185" i="25" s="1"/>
  <c r="Q185" i="25"/>
  <c r="O186" i="25"/>
  <c r="P186" i="25"/>
  <c r="R186" i="25" s="1"/>
  <c r="Q186" i="25"/>
  <c r="O187" i="25"/>
  <c r="P187" i="25"/>
  <c r="R187" i="25" s="1"/>
  <c r="Q187" i="25"/>
  <c r="S187" i="25"/>
  <c r="O188" i="25"/>
  <c r="P188" i="25"/>
  <c r="R188" i="25" s="1"/>
  <c r="Q188" i="25"/>
  <c r="O189" i="25"/>
  <c r="P189" i="25"/>
  <c r="T189" i="25" s="1"/>
  <c r="Q189" i="25"/>
  <c r="O190" i="25"/>
  <c r="P190" i="25"/>
  <c r="R190" i="25" s="1"/>
  <c r="Q190" i="25"/>
  <c r="S190" i="25"/>
  <c r="O191" i="25"/>
  <c r="P191" i="25"/>
  <c r="R191" i="25" s="1"/>
  <c r="Q191" i="25"/>
  <c r="S191" i="25"/>
  <c r="O192" i="25"/>
  <c r="P192" i="25"/>
  <c r="R192" i="25" s="1"/>
  <c r="Q192" i="25"/>
  <c r="O193" i="25"/>
  <c r="P193" i="25"/>
  <c r="T193" i="25" s="1"/>
  <c r="Q193" i="25"/>
  <c r="O194" i="25"/>
  <c r="P194" i="25"/>
  <c r="R194" i="25" s="1"/>
  <c r="Q194" i="25"/>
  <c r="O195" i="25"/>
  <c r="P195" i="25"/>
  <c r="S195" i="25" s="1"/>
  <c r="Q195" i="25"/>
  <c r="O196" i="25"/>
  <c r="P196" i="25"/>
  <c r="Q196" i="25"/>
  <c r="O197" i="25"/>
  <c r="P197" i="25"/>
  <c r="T197" i="25" s="1"/>
  <c r="Q197" i="25"/>
  <c r="O198" i="25"/>
  <c r="P198" i="25"/>
  <c r="Q198" i="25"/>
  <c r="R198" i="25"/>
  <c r="S198" i="25"/>
  <c r="T198" i="25"/>
  <c r="O199" i="25"/>
  <c r="P199" i="25"/>
  <c r="R199" i="25" s="1"/>
  <c r="Q199" i="25"/>
  <c r="O200" i="25"/>
  <c r="P200" i="25"/>
  <c r="Q200" i="25"/>
  <c r="O201" i="25"/>
  <c r="P201" i="25"/>
  <c r="T201" i="25" s="1"/>
  <c r="Q201" i="25"/>
  <c r="O202" i="25"/>
  <c r="P202" i="25"/>
  <c r="R202" i="25" s="1"/>
  <c r="Q202" i="25"/>
  <c r="O203" i="25"/>
  <c r="P203" i="25"/>
  <c r="S203" i="25" s="1"/>
  <c r="Q203" i="25"/>
  <c r="T203" i="25"/>
  <c r="O204" i="25"/>
  <c r="P204" i="25"/>
  <c r="Q204" i="25"/>
  <c r="O205" i="25"/>
  <c r="P205" i="25"/>
  <c r="T205" i="25" s="1"/>
  <c r="Q205" i="25"/>
  <c r="O206" i="25"/>
  <c r="P206" i="25"/>
  <c r="S206" i="25" s="1"/>
  <c r="Q206" i="25"/>
  <c r="R206" i="25"/>
  <c r="O207" i="25"/>
  <c r="P207" i="25"/>
  <c r="R207" i="25" s="1"/>
  <c r="Q207" i="25"/>
  <c r="O208" i="25"/>
  <c r="P208" i="25"/>
  <c r="Q208" i="25"/>
  <c r="O209" i="25"/>
  <c r="P209" i="25"/>
  <c r="T209" i="25" s="1"/>
  <c r="Q209" i="25"/>
  <c r="O210" i="25"/>
  <c r="P210" i="25"/>
  <c r="R210" i="25" s="1"/>
  <c r="Q210" i="25"/>
  <c r="O211" i="25"/>
  <c r="P211" i="25"/>
  <c r="R211" i="25" s="1"/>
  <c r="Q211" i="25"/>
  <c r="O212" i="25"/>
  <c r="P212" i="25"/>
  <c r="Q212" i="25"/>
  <c r="O213" i="25"/>
  <c r="P213" i="25"/>
  <c r="T213" i="25" s="1"/>
  <c r="Q213" i="25"/>
  <c r="O214" i="25"/>
  <c r="P214" i="25"/>
  <c r="S214" i="25" s="1"/>
  <c r="Q214" i="25"/>
  <c r="R214" i="25"/>
  <c r="O215" i="25"/>
  <c r="P215" i="25"/>
  <c r="R215" i="25" s="1"/>
  <c r="Q215" i="25"/>
  <c r="O216" i="25"/>
  <c r="P216" i="25"/>
  <c r="Q216" i="25"/>
  <c r="O217" i="25"/>
  <c r="P217" i="25"/>
  <c r="T217" i="25" s="1"/>
  <c r="Q217" i="25"/>
  <c r="O218" i="25"/>
  <c r="P218" i="25"/>
  <c r="R218" i="25" s="1"/>
  <c r="Q218" i="25"/>
  <c r="O219" i="25"/>
  <c r="P219" i="25"/>
  <c r="S219" i="25" s="1"/>
  <c r="Q219" i="25"/>
  <c r="R219" i="25"/>
  <c r="O220" i="25"/>
  <c r="P220" i="25"/>
  <c r="Q220" i="25"/>
  <c r="O221" i="25"/>
  <c r="P221" i="25"/>
  <c r="T221" i="25" s="1"/>
  <c r="Q221" i="25"/>
  <c r="O222" i="25"/>
  <c r="P222" i="25"/>
  <c r="S222" i="25" s="1"/>
  <c r="Q222" i="25"/>
  <c r="R222" i="25"/>
  <c r="O223" i="25"/>
  <c r="P223" i="25"/>
  <c r="R223" i="25" s="1"/>
  <c r="Q223" i="25"/>
  <c r="S223" i="25"/>
  <c r="O224" i="25"/>
  <c r="P224" i="25"/>
  <c r="Q224" i="25"/>
  <c r="O225" i="25"/>
  <c r="P225" i="25"/>
  <c r="T225" i="25" s="1"/>
  <c r="Q225" i="25"/>
  <c r="O226" i="25"/>
  <c r="P226" i="25"/>
  <c r="S226" i="25" s="1"/>
  <c r="Q226" i="25"/>
  <c r="T226" i="25"/>
  <c r="O227" i="25"/>
  <c r="P227" i="25"/>
  <c r="Q227" i="25"/>
  <c r="R227" i="25"/>
  <c r="S227" i="25"/>
  <c r="T227" i="25"/>
  <c r="O228" i="25"/>
  <c r="P228" i="25"/>
  <c r="Q228" i="25"/>
  <c r="O229" i="25"/>
  <c r="P229" i="25"/>
  <c r="T229" i="25" s="1"/>
  <c r="Q229" i="25"/>
  <c r="S229" i="25"/>
  <c r="O230" i="25"/>
  <c r="P230" i="25"/>
  <c r="R230" i="25" s="1"/>
  <c r="Q230" i="25"/>
  <c r="O231" i="25"/>
  <c r="P231" i="25"/>
  <c r="R231" i="25" s="1"/>
  <c r="Q231" i="25"/>
  <c r="O232" i="25"/>
  <c r="P232" i="25"/>
  <c r="T232" i="25" s="1"/>
  <c r="Q232" i="25"/>
  <c r="O233" i="25"/>
  <c r="P233" i="25"/>
  <c r="T233" i="25" s="1"/>
  <c r="Q233" i="25"/>
  <c r="S233" i="25"/>
  <c r="O234" i="25"/>
  <c r="P234" i="25"/>
  <c r="S234" i="25" s="1"/>
  <c r="Q234" i="25"/>
  <c r="R234" i="25"/>
  <c r="O235" i="25"/>
  <c r="P235" i="25"/>
  <c r="R235" i="25" s="1"/>
  <c r="Q235" i="25"/>
  <c r="O236" i="25"/>
  <c r="P236" i="25"/>
  <c r="T236" i="25" s="1"/>
  <c r="Q236" i="25"/>
  <c r="O237" i="25"/>
  <c r="P237" i="25"/>
  <c r="T237" i="25" s="1"/>
  <c r="Q237" i="25"/>
  <c r="O238" i="25"/>
  <c r="P238" i="25"/>
  <c r="R238" i="25" s="1"/>
  <c r="Q238" i="25"/>
  <c r="O239" i="25"/>
  <c r="P239" i="25"/>
  <c r="T239" i="25" s="1"/>
  <c r="Q239" i="25"/>
  <c r="O240" i="25"/>
  <c r="P240" i="25"/>
  <c r="Q240" i="25"/>
  <c r="O241" i="25"/>
  <c r="P241" i="25"/>
  <c r="T241" i="25" s="1"/>
  <c r="Q241" i="25"/>
  <c r="O242" i="25"/>
  <c r="P242" i="25"/>
  <c r="R242" i="25" s="1"/>
  <c r="Q242" i="25"/>
  <c r="O243" i="25"/>
  <c r="P243" i="25"/>
  <c r="T243" i="25" s="1"/>
  <c r="Q243" i="25"/>
  <c r="O244" i="25"/>
  <c r="P244" i="25"/>
  <c r="T244" i="25" s="1"/>
  <c r="Q244" i="25"/>
  <c r="O245" i="25"/>
  <c r="P245" i="25"/>
  <c r="T245" i="25" s="1"/>
  <c r="Q245" i="25"/>
  <c r="O246" i="25"/>
  <c r="P246" i="25"/>
  <c r="T246" i="25" s="1"/>
  <c r="Q246" i="25"/>
  <c r="O247" i="25"/>
  <c r="P247" i="25"/>
  <c r="S247" i="25" s="1"/>
  <c r="Q247" i="25"/>
  <c r="O248" i="25"/>
  <c r="P248" i="25"/>
  <c r="T248" i="25" s="1"/>
  <c r="Q248" i="25"/>
  <c r="O249" i="25"/>
  <c r="P249" i="25"/>
  <c r="T249" i="25" s="1"/>
  <c r="Q249" i="25"/>
  <c r="O250" i="25"/>
  <c r="P250" i="25"/>
  <c r="S250" i="25" s="1"/>
  <c r="Q250" i="25"/>
  <c r="R250" i="25"/>
  <c r="T250" i="25"/>
  <c r="O251" i="25"/>
  <c r="P251" i="25"/>
  <c r="R251" i="25" s="1"/>
  <c r="Q251" i="25"/>
  <c r="O252" i="25"/>
  <c r="P252" i="25"/>
  <c r="T252" i="25" s="1"/>
  <c r="Q252" i="25"/>
  <c r="O253" i="25"/>
  <c r="P253" i="25"/>
  <c r="T253" i="25" s="1"/>
  <c r="Q253" i="25"/>
  <c r="S253" i="25"/>
  <c r="O254" i="25"/>
  <c r="P254" i="25"/>
  <c r="R254" i="25" s="1"/>
  <c r="Q254" i="25"/>
  <c r="O255" i="25"/>
  <c r="P255" i="25"/>
  <c r="R255" i="25" s="1"/>
  <c r="Q255" i="25"/>
  <c r="O256" i="25"/>
  <c r="P256" i="25"/>
  <c r="R256" i="25" s="1"/>
  <c r="Q256" i="25"/>
  <c r="O257" i="25"/>
  <c r="P257" i="25"/>
  <c r="T257" i="25" s="1"/>
  <c r="Q257" i="25"/>
  <c r="O258" i="25"/>
  <c r="P258" i="25"/>
  <c r="T258" i="25" s="1"/>
  <c r="Q258" i="25"/>
  <c r="R258" i="25"/>
  <c r="O259" i="25"/>
  <c r="P259" i="25"/>
  <c r="S259" i="25" s="1"/>
  <c r="Q259" i="25"/>
  <c r="T259" i="25"/>
  <c r="O260" i="25"/>
  <c r="P260" i="25"/>
  <c r="R260" i="25" s="1"/>
  <c r="Q260" i="25"/>
  <c r="O261" i="25"/>
  <c r="P261" i="25"/>
  <c r="T261" i="25" s="1"/>
  <c r="Q261" i="25"/>
  <c r="R261" i="25"/>
  <c r="O262" i="25"/>
  <c r="P262" i="25"/>
  <c r="R262" i="25" s="1"/>
  <c r="Q262" i="25"/>
  <c r="O263" i="25"/>
  <c r="P263" i="25"/>
  <c r="S263" i="25" s="1"/>
  <c r="Q263" i="25"/>
  <c r="R263" i="25"/>
  <c r="T263" i="25"/>
  <c r="O264" i="25"/>
  <c r="P264" i="25"/>
  <c r="R264" i="25" s="1"/>
  <c r="Q264" i="25"/>
  <c r="O265" i="25"/>
  <c r="P265" i="25"/>
  <c r="T265" i="25" s="1"/>
  <c r="Q265" i="25"/>
  <c r="O266" i="25"/>
  <c r="P266" i="25"/>
  <c r="R266" i="25" s="1"/>
  <c r="Q266" i="25"/>
  <c r="O267" i="25"/>
  <c r="P267" i="25"/>
  <c r="R267" i="25" s="1"/>
  <c r="Q267" i="25"/>
  <c r="O268" i="25"/>
  <c r="P268" i="25"/>
  <c r="R268" i="25" s="1"/>
  <c r="Q268" i="25"/>
  <c r="O269" i="25"/>
  <c r="P269" i="25"/>
  <c r="T269" i="25" s="1"/>
  <c r="Q269" i="25"/>
  <c r="O270" i="25"/>
  <c r="P270" i="25"/>
  <c r="R270" i="25" s="1"/>
  <c r="Q270" i="25"/>
  <c r="O271" i="25"/>
  <c r="P271" i="25"/>
  <c r="R271" i="25" s="1"/>
  <c r="Q271" i="25"/>
  <c r="S271" i="25"/>
  <c r="O272" i="25"/>
  <c r="P272" i="25"/>
  <c r="R272" i="25" s="1"/>
  <c r="Q272" i="25"/>
  <c r="O273" i="25"/>
  <c r="P273" i="25"/>
  <c r="T273" i="25" s="1"/>
  <c r="Q273" i="25"/>
  <c r="O274" i="25"/>
  <c r="P274" i="25"/>
  <c r="T274" i="25" s="1"/>
  <c r="Q274" i="25"/>
  <c r="O275" i="25"/>
  <c r="P275" i="25"/>
  <c r="S275" i="25" s="1"/>
  <c r="Q275" i="25"/>
  <c r="R275" i="25"/>
  <c r="T275" i="25"/>
  <c r="O276" i="25"/>
  <c r="P276" i="25"/>
  <c r="R276" i="25" s="1"/>
  <c r="Q276" i="25"/>
  <c r="O277" i="25"/>
  <c r="P277" i="25"/>
  <c r="T277" i="25" s="1"/>
  <c r="Q277" i="25"/>
  <c r="O278" i="25"/>
  <c r="P278" i="25"/>
  <c r="R278" i="25" s="1"/>
  <c r="Q278" i="25"/>
  <c r="O279" i="25"/>
  <c r="P279" i="25"/>
  <c r="S279" i="25" s="1"/>
  <c r="Q279" i="25"/>
  <c r="R279" i="25"/>
  <c r="T279" i="25"/>
  <c r="O280" i="25"/>
  <c r="P280" i="25"/>
  <c r="R280" i="25" s="1"/>
  <c r="Q280" i="25"/>
  <c r="O281" i="25"/>
  <c r="P281" i="25"/>
  <c r="T281" i="25" s="1"/>
  <c r="Q281" i="25"/>
  <c r="O282" i="25"/>
  <c r="P282" i="25"/>
  <c r="S282" i="25" s="1"/>
  <c r="Q282" i="25"/>
  <c r="R282" i="25"/>
  <c r="O283" i="25"/>
  <c r="P283" i="25"/>
  <c r="S283" i="25" s="1"/>
  <c r="Q283" i="25"/>
  <c r="R283" i="25"/>
  <c r="O284" i="25"/>
  <c r="P284" i="25"/>
  <c r="R284" i="25" s="1"/>
  <c r="Q284" i="25"/>
  <c r="T284" i="25"/>
  <c r="O285" i="25"/>
  <c r="P285" i="25"/>
  <c r="T285" i="25" s="1"/>
  <c r="Q285" i="25"/>
  <c r="R285" i="25"/>
  <c r="O286" i="25"/>
  <c r="P286" i="25"/>
  <c r="R286" i="25" s="1"/>
  <c r="Q286" i="25"/>
  <c r="O287" i="25"/>
  <c r="P287" i="25"/>
  <c r="R287" i="25" s="1"/>
  <c r="Q287" i="25"/>
  <c r="O288" i="25"/>
  <c r="P288" i="25"/>
  <c r="R288" i="25" s="1"/>
  <c r="Q288" i="25"/>
  <c r="T288" i="25"/>
  <c r="O289" i="25"/>
  <c r="P289" i="25"/>
  <c r="T289" i="25" s="1"/>
  <c r="Q289" i="25"/>
  <c r="O290" i="25"/>
  <c r="P290" i="25"/>
  <c r="T290" i="25" s="1"/>
  <c r="Q290" i="25"/>
  <c r="O291" i="25"/>
  <c r="P291" i="25"/>
  <c r="R291" i="25" s="1"/>
  <c r="Q291" i="25"/>
  <c r="O292" i="25"/>
  <c r="P292" i="25"/>
  <c r="R292" i="25" s="1"/>
  <c r="Q292" i="25"/>
  <c r="O293" i="25"/>
  <c r="P293" i="25"/>
  <c r="T293" i="25" s="1"/>
  <c r="Q293" i="25"/>
  <c r="O294" i="25"/>
  <c r="P294" i="25"/>
  <c r="R294" i="25" s="1"/>
  <c r="Q294" i="25"/>
  <c r="O295" i="25"/>
  <c r="P295" i="25"/>
  <c r="T295" i="25" s="1"/>
  <c r="Q295" i="25"/>
  <c r="O296" i="25"/>
  <c r="P296" i="25"/>
  <c r="R296" i="25" s="1"/>
  <c r="Q296" i="25"/>
  <c r="O297" i="25"/>
  <c r="P297" i="25"/>
  <c r="T297" i="25" s="1"/>
  <c r="Q297" i="25"/>
  <c r="R297" i="25"/>
  <c r="S297" i="25"/>
  <c r="O298" i="25"/>
  <c r="P298" i="25"/>
  <c r="R298" i="25" s="1"/>
  <c r="Q298" i="25"/>
  <c r="O299" i="25"/>
  <c r="P299" i="25"/>
  <c r="S299" i="25" s="1"/>
  <c r="Q299" i="25"/>
  <c r="R299" i="25"/>
  <c r="T299" i="25"/>
  <c r="O300" i="25"/>
  <c r="P300" i="25"/>
  <c r="R300" i="25" s="1"/>
  <c r="Q300" i="25"/>
  <c r="O301" i="25"/>
  <c r="P301" i="25"/>
  <c r="T301" i="25" s="1"/>
  <c r="Q301" i="25"/>
  <c r="R301" i="25"/>
  <c r="O302" i="25"/>
  <c r="P302" i="25"/>
  <c r="R302" i="25" s="1"/>
  <c r="Q302" i="25"/>
  <c r="O303" i="25"/>
  <c r="P303" i="25"/>
  <c r="T303" i="25" s="1"/>
  <c r="Q303" i="25"/>
  <c r="O304" i="25"/>
  <c r="P304" i="25"/>
  <c r="R304" i="25" s="1"/>
  <c r="Q304" i="25"/>
  <c r="O305" i="25"/>
  <c r="P305" i="25"/>
  <c r="T305" i="25" s="1"/>
  <c r="Q305" i="25"/>
  <c r="O306" i="25"/>
  <c r="P306" i="25"/>
  <c r="T306" i="25" s="1"/>
  <c r="Q306" i="25"/>
  <c r="O307" i="25"/>
  <c r="P307" i="25"/>
  <c r="T307" i="25" s="1"/>
  <c r="Q307" i="25"/>
  <c r="O308" i="25"/>
  <c r="P308" i="25"/>
  <c r="R308" i="25" s="1"/>
  <c r="Q308" i="25"/>
  <c r="O309" i="25"/>
  <c r="P309" i="25"/>
  <c r="T309" i="25" s="1"/>
  <c r="Q309" i="25"/>
  <c r="O310" i="25"/>
  <c r="P310" i="25"/>
  <c r="R310" i="25" s="1"/>
  <c r="Q310" i="25"/>
  <c r="F11" i="67"/>
  <c r="F12" i="67"/>
  <c r="F13" i="67"/>
  <c r="F14" i="67"/>
  <c r="F15" i="67"/>
  <c r="F16" i="67"/>
  <c r="F17" i="67"/>
  <c r="F18" i="67"/>
  <c r="F19" i="67"/>
  <c r="F20" i="67"/>
  <c r="F21" i="67"/>
  <c r="F22" i="67"/>
  <c r="F23" i="67"/>
  <c r="F24" i="67"/>
  <c r="F25" i="67"/>
  <c r="F26" i="67"/>
  <c r="F27" i="67"/>
  <c r="F28" i="67"/>
  <c r="F29" i="67"/>
  <c r="F30" i="67"/>
  <c r="F31" i="67"/>
  <c r="F32" i="67"/>
  <c r="F33" i="67"/>
  <c r="F34" i="67"/>
  <c r="F35" i="67"/>
  <c r="F36" i="67"/>
  <c r="F37" i="67"/>
  <c r="F38" i="67"/>
  <c r="F39" i="67"/>
  <c r="F40" i="67"/>
  <c r="F41" i="67"/>
  <c r="F42" i="67"/>
  <c r="F43" i="67"/>
  <c r="F44" i="67"/>
  <c r="F45" i="67"/>
  <c r="F46" i="67"/>
  <c r="F47" i="67"/>
  <c r="F48" i="67"/>
  <c r="F49" i="67"/>
  <c r="F50" i="67"/>
  <c r="F51" i="67"/>
  <c r="F52" i="67"/>
  <c r="F53" i="67"/>
  <c r="F54" i="67"/>
  <c r="F55" i="67"/>
  <c r="F56" i="67"/>
  <c r="F57" i="67"/>
  <c r="F58" i="67"/>
  <c r="F59" i="67"/>
  <c r="F60" i="67"/>
  <c r="F61" i="67"/>
  <c r="F62" i="67"/>
  <c r="F63" i="67"/>
  <c r="F64" i="67"/>
  <c r="F65" i="67"/>
  <c r="F66" i="67"/>
  <c r="F67" i="67"/>
  <c r="F68" i="67"/>
  <c r="F69" i="67"/>
  <c r="F70" i="67"/>
  <c r="F71" i="67"/>
  <c r="F72" i="67"/>
  <c r="F73" i="67"/>
  <c r="F74" i="67"/>
  <c r="F75" i="67"/>
  <c r="F76" i="67"/>
  <c r="F77" i="67"/>
  <c r="F78" i="67"/>
  <c r="F79" i="67"/>
  <c r="F80" i="67"/>
  <c r="F81" i="67"/>
  <c r="F82" i="67"/>
  <c r="F83" i="67"/>
  <c r="F84" i="67"/>
  <c r="F85" i="67"/>
  <c r="F86" i="67"/>
  <c r="F87" i="67"/>
  <c r="F88" i="67"/>
  <c r="F89" i="67"/>
  <c r="F90" i="67"/>
  <c r="F91" i="67"/>
  <c r="F92" i="67"/>
  <c r="F93" i="67"/>
  <c r="F94" i="67"/>
  <c r="F95" i="67"/>
  <c r="F96" i="67"/>
  <c r="F97" i="67"/>
  <c r="F98" i="67"/>
  <c r="F99" i="67"/>
  <c r="F100" i="67"/>
  <c r="F101" i="67"/>
  <c r="F102" i="67"/>
  <c r="F103" i="67"/>
  <c r="F104" i="67"/>
  <c r="F105" i="67"/>
  <c r="F106" i="67"/>
  <c r="F107" i="67"/>
  <c r="F108" i="67"/>
  <c r="F109" i="67"/>
  <c r="F110" i="67"/>
  <c r="F111" i="67"/>
  <c r="F112" i="67"/>
  <c r="F113" i="67"/>
  <c r="F114" i="67"/>
  <c r="F115" i="67"/>
  <c r="F116" i="67"/>
  <c r="F117" i="67"/>
  <c r="F118" i="67"/>
  <c r="F119" i="67"/>
  <c r="F120" i="67"/>
  <c r="F121" i="67"/>
  <c r="F122" i="67"/>
  <c r="F123" i="67"/>
  <c r="F124" i="67"/>
  <c r="F125" i="67"/>
  <c r="F126" i="67"/>
  <c r="F127" i="67"/>
  <c r="F128" i="67"/>
  <c r="F129" i="67"/>
  <c r="F130" i="67"/>
  <c r="F131" i="67"/>
  <c r="F132" i="67"/>
  <c r="F133" i="67"/>
  <c r="F134" i="67"/>
  <c r="F135" i="67"/>
  <c r="F136" i="67"/>
  <c r="F137" i="67"/>
  <c r="F138" i="67"/>
  <c r="F139" i="67"/>
  <c r="F140" i="67"/>
  <c r="F141" i="67"/>
  <c r="F142" i="67"/>
  <c r="F143" i="67"/>
  <c r="F144" i="67"/>
  <c r="F145" i="67"/>
  <c r="F146" i="67"/>
  <c r="F147" i="67"/>
  <c r="F148" i="67"/>
  <c r="F149" i="67"/>
  <c r="F150" i="67"/>
  <c r="F151" i="67"/>
  <c r="F152" i="67"/>
  <c r="F153" i="67"/>
  <c r="F154" i="67"/>
  <c r="F155" i="67"/>
  <c r="F156" i="67"/>
  <c r="F157" i="67"/>
  <c r="F158" i="67"/>
  <c r="F159" i="67"/>
  <c r="F160" i="67"/>
  <c r="F161" i="67"/>
  <c r="F162" i="67"/>
  <c r="F163" i="67"/>
  <c r="F164" i="67"/>
  <c r="F165" i="67"/>
  <c r="F166" i="67"/>
  <c r="F167" i="67"/>
  <c r="F168" i="67"/>
  <c r="F169" i="67"/>
  <c r="F170" i="67"/>
  <c r="F171" i="67"/>
  <c r="F172" i="67"/>
  <c r="F173" i="67"/>
  <c r="F174" i="67"/>
  <c r="F175" i="67"/>
  <c r="F176" i="67"/>
  <c r="F177" i="67"/>
  <c r="F178" i="67"/>
  <c r="F179" i="67"/>
  <c r="F180" i="67"/>
  <c r="F181" i="67"/>
  <c r="F182" i="67"/>
  <c r="F183" i="67"/>
  <c r="F184" i="67"/>
  <c r="F185" i="67"/>
  <c r="F186" i="67"/>
  <c r="F187" i="67"/>
  <c r="F188" i="67"/>
  <c r="F189" i="67"/>
  <c r="F190" i="67"/>
  <c r="F191" i="67"/>
  <c r="F192" i="67"/>
  <c r="F193" i="67"/>
  <c r="F194" i="67"/>
  <c r="F195" i="67"/>
  <c r="F196" i="67"/>
  <c r="F197" i="67"/>
  <c r="F198" i="67"/>
  <c r="F199" i="67"/>
  <c r="F200" i="67"/>
  <c r="F201" i="67"/>
  <c r="F202" i="67"/>
  <c r="F203" i="67"/>
  <c r="F204" i="67"/>
  <c r="F205" i="67"/>
  <c r="F206" i="67"/>
  <c r="F207" i="67"/>
  <c r="F208" i="67"/>
  <c r="F209" i="67"/>
  <c r="F210" i="67"/>
  <c r="F211" i="67"/>
  <c r="F212" i="67"/>
  <c r="F213" i="67"/>
  <c r="F214" i="67"/>
  <c r="F215" i="67"/>
  <c r="F216" i="67"/>
  <c r="F217" i="67"/>
  <c r="F218" i="67"/>
  <c r="F219" i="67"/>
  <c r="F220" i="67"/>
  <c r="F221" i="67"/>
  <c r="F222" i="67"/>
  <c r="F223" i="67"/>
  <c r="F224" i="67"/>
  <c r="F225" i="67"/>
  <c r="F226" i="67"/>
  <c r="F227" i="67"/>
  <c r="F228" i="67"/>
  <c r="F229" i="67"/>
  <c r="F230" i="67"/>
  <c r="F231" i="67"/>
  <c r="F232" i="67"/>
  <c r="F233" i="67"/>
  <c r="F234" i="67"/>
  <c r="F235" i="67"/>
  <c r="F236" i="67"/>
  <c r="F237" i="67"/>
  <c r="F238" i="67"/>
  <c r="F239" i="67"/>
  <c r="F240" i="67"/>
  <c r="F241" i="67"/>
  <c r="F242" i="67"/>
  <c r="F243" i="67"/>
  <c r="F244" i="67"/>
  <c r="F245" i="67"/>
  <c r="F246" i="67"/>
  <c r="F247" i="67"/>
  <c r="F248" i="67"/>
  <c r="F249" i="67"/>
  <c r="F250" i="67"/>
  <c r="F251" i="67"/>
  <c r="F252" i="67"/>
  <c r="F253" i="67"/>
  <c r="F254" i="67"/>
  <c r="F255" i="67"/>
  <c r="F256" i="67"/>
  <c r="F257" i="67"/>
  <c r="F258" i="67"/>
  <c r="F259" i="67"/>
  <c r="J109" i="121"/>
  <c r="K109" i="121"/>
  <c r="J110" i="121"/>
  <c r="K110" i="121"/>
  <c r="J111" i="121"/>
  <c r="K111" i="121"/>
  <c r="J112" i="121"/>
  <c r="K112" i="121"/>
  <c r="J113" i="121"/>
  <c r="K113" i="121"/>
  <c r="J114" i="121"/>
  <c r="K114" i="121"/>
  <c r="J115" i="121"/>
  <c r="K115" i="121"/>
  <c r="J116" i="121"/>
  <c r="K116" i="121"/>
  <c r="J117" i="121"/>
  <c r="K117" i="121"/>
  <c r="J118" i="121"/>
  <c r="K118" i="121"/>
  <c r="J119" i="121"/>
  <c r="K119" i="121"/>
  <c r="J120" i="121"/>
  <c r="K120" i="121"/>
  <c r="J121" i="121"/>
  <c r="K121" i="121"/>
  <c r="J122" i="121"/>
  <c r="K122" i="121"/>
  <c r="J123" i="121"/>
  <c r="K123" i="121"/>
  <c r="J124" i="121"/>
  <c r="K124" i="121"/>
  <c r="J125" i="121"/>
  <c r="K125" i="121"/>
  <c r="J126" i="121"/>
  <c r="K126" i="121"/>
  <c r="J127" i="121"/>
  <c r="K127" i="121"/>
  <c r="J128" i="121"/>
  <c r="K128" i="121"/>
  <c r="J129" i="121"/>
  <c r="K129" i="121"/>
  <c r="J130" i="121"/>
  <c r="K130" i="121"/>
  <c r="J131" i="121"/>
  <c r="K131" i="121"/>
  <c r="J132" i="121"/>
  <c r="K132" i="121"/>
  <c r="J133" i="121"/>
  <c r="K133" i="121"/>
  <c r="J134" i="121"/>
  <c r="K134" i="121"/>
  <c r="J135" i="121"/>
  <c r="K135" i="121"/>
  <c r="J136" i="121"/>
  <c r="K136" i="121"/>
  <c r="J137" i="121"/>
  <c r="K137" i="121"/>
  <c r="J138" i="121"/>
  <c r="K138" i="121"/>
  <c r="J139" i="121"/>
  <c r="K139" i="121"/>
  <c r="J140" i="121"/>
  <c r="K140" i="121"/>
  <c r="J141" i="121"/>
  <c r="K141" i="121"/>
  <c r="J142" i="121"/>
  <c r="K142" i="121"/>
  <c r="J143" i="121"/>
  <c r="K143" i="121"/>
  <c r="J144" i="121"/>
  <c r="K144" i="121"/>
  <c r="J145" i="121"/>
  <c r="K145" i="121"/>
  <c r="J146" i="121"/>
  <c r="K146" i="121"/>
  <c r="J147" i="121"/>
  <c r="K147" i="121"/>
  <c r="J148" i="121"/>
  <c r="K148" i="121"/>
  <c r="J149" i="121"/>
  <c r="K149" i="121"/>
  <c r="J150" i="121"/>
  <c r="K150" i="121"/>
  <c r="J151" i="121"/>
  <c r="K151" i="121"/>
  <c r="J152" i="121"/>
  <c r="K152" i="121"/>
  <c r="J153" i="121"/>
  <c r="K153" i="121"/>
  <c r="J154" i="121"/>
  <c r="K154" i="121"/>
  <c r="J155" i="121"/>
  <c r="K155" i="121"/>
  <c r="J156" i="121"/>
  <c r="K156" i="121"/>
  <c r="J157" i="121"/>
  <c r="K157" i="121"/>
  <c r="J158" i="121"/>
  <c r="K158" i="121"/>
  <c r="J159" i="121"/>
  <c r="K159" i="121"/>
  <c r="J160" i="121"/>
  <c r="K160" i="121"/>
  <c r="J161" i="121"/>
  <c r="K161" i="121"/>
  <c r="J162" i="121"/>
  <c r="K162" i="121"/>
  <c r="J163" i="121"/>
  <c r="K163" i="121"/>
  <c r="J164" i="121"/>
  <c r="K164" i="121"/>
  <c r="J165" i="121"/>
  <c r="K165" i="121"/>
  <c r="J166" i="121"/>
  <c r="K166" i="121"/>
  <c r="J167" i="121"/>
  <c r="K167" i="121"/>
  <c r="J168" i="121"/>
  <c r="K168" i="121"/>
  <c r="J169" i="121"/>
  <c r="K169" i="121"/>
  <c r="J170" i="121"/>
  <c r="K170" i="121"/>
  <c r="J171" i="121"/>
  <c r="K171" i="121"/>
  <c r="J172" i="121"/>
  <c r="K172" i="121"/>
  <c r="J173" i="121"/>
  <c r="K173" i="121"/>
  <c r="J174" i="121"/>
  <c r="K174" i="121"/>
  <c r="J175" i="121"/>
  <c r="K175" i="121"/>
  <c r="J176" i="121"/>
  <c r="K176" i="121"/>
  <c r="J177" i="121"/>
  <c r="K177" i="121"/>
  <c r="J178" i="121"/>
  <c r="K178" i="121"/>
  <c r="J179" i="121"/>
  <c r="K179" i="121"/>
  <c r="J180" i="121"/>
  <c r="K180" i="121"/>
  <c r="J181" i="121"/>
  <c r="K181" i="121"/>
  <c r="J182" i="121"/>
  <c r="K182" i="121"/>
  <c r="J183" i="121"/>
  <c r="K183" i="121"/>
  <c r="J184" i="121"/>
  <c r="K184" i="121"/>
  <c r="J185" i="121"/>
  <c r="K185" i="121"/>
  <c r="J186" i="121"/>
  <c r="K186" i="121"/>
  <c r="J187" i="121"/>
  <c r="K187" i="121"/>
  <c r="J188" i="121"/>
  <c r="K188" i="121"/>
  <c r="J189" i="121"/>
  <c r="K189" i="121"/>
  <c r="J190" i="121"/>
  <c r="K190" i="121"/>
  <c r="J191" i="121"/>
  <c r="K191" i="121"/>
  <c r="J192" i="121"/>
  <c r="K192" i="121"/>
  <c r="J193" i="121"/>
  <c r="K193" i="121"/>
  <c r="J194" i="121"/>
  <c r="K194" i="121"/>
  <c r="J195" i="121"/>
  <c r="K195" i="121"/>
  <c r="J196" i="121"/>
  <c r="K196" i="121"/>
  <c r="J197" i="121"/>
  <c r="K197" i="121"/>
  <c r="J198" i="121"/>
  <c r="K198" i="121"/>
  <c r="J199" i="121"/>
  <c r="K199" i="121"/>
  <c r="J200" i="121"/>
  <c r="K200" i="121"/>
  <c r="J201" i="121"/>
  <c r="K201" i="121"/>
  <c r="J202" i="121"/>
  <c r="K202" i="121"/>
  <c r="J203" i="121"/>
  <c r="K203" i="121"/>
  <c r="J204" i="121"/>
  <c r="K204" i="121"/>
  <c r="J205" i="121"/>
  <c r="K205" i="121"/>
  <c r="J206" i="121"/>
  <c r="K206" i="121"/>
  <c r="J207" i="121"/>
  <c r="K207" i="121"/>
  <c r="J208" i="121"/>
  <c r="K208" i="121"/>
  <c r="J209" i="121"/>
  <c r="K209" i="121"/>
  <c r="J210" i="121"/>
  <c r="K210" i="121"/>
  <c r="J211" i="121"/>
  <c r="K211" i="121"/>
  <c r="J212" i="121"/>
  <c r="K212" i="121"/>
  <c r="J213" i="121"/>
  <c r="K213" i="121"/>
  <c r="J214" i="121"/>
  <c r="K214" i="121"/>
  <c r="J215" i="121"/>
  <c r="K215" i="121"/>
  <c r="J216" i="121"/>
  <c r="K216" i="121"/>
  <c r="J217" i="121"/>
  <c r="K217" i="121"/>
  <c r="J218" i="121"/>
  <c r="K218" i="121"/>
  <c r="J219" i="121"/>
  <c r="K219" i="121"/>
  <c r="J220" i="121"/>
  <c r="K220" i="121"/>
  <c r="J221" i="121"/>
  <c r="K221" i="121"/>
  <c r="J222" i="121"/>
  <c r="K222" i="121"/>
  <c r="J223" i="121"/>
  <c r="K223" i="121"/>
  <c r="J224" i="121"/>
  <c r="K224" i="121"/>
  <c r="J225" i="121"/>
  <c r="K225" i="121"/>
  <c r="J226" i="121"/>
  <c r="K226" i="121"/>
  <c r="J227" i="121"/>
  <c r="K227" i="121"/>
  <c r="J228" i="121"/>
  <c r="K228" i="121"/>
  <c r="J229" i="121"/>
  <c r="K229" i="121"/>
  <c r="J230" i="121"/>
  <c r="K230" i="121"/>
  <c r="J231" i="121"/>
  <c r="K231" i="121"/>
  <c r="J232" i="121"/>
  <c r="K232" i="121"/>
  <c r="J233" i="121"/>
  <c r="K233" i="121"/>
  <c r="J234" i="121"/>
  <c r="K234" i="121"/>
  <c r="J235" i="121"/>
  <c r="K235" i="121"/>
  <c r="J236" i="121"/>
  <c r="K236" i="121"/>
  <c r="J237" i="121"/>
  <c r="K237" i="121"/>
  <c r="J238" i="121"/>
  <c r="K238" i="121"/>
  <c r="J239" i="121"/>
  <c r="K239" i="121"/>
  <c r="J240" i="121"/>
  <c r="K240" i="121"/>
  <c r="J241" i="121"/>
  <c r="K241" i="121"/>
  <c r="J242" i="121"/>
  <c r="K242" i="121"/>
  <c r="J243" i="121"/>
  <c r="K243" i="121"/>
  <c r="J244" i="121"/>
  <c r="K244" i="121"/>
  <c r="J245" i="121"/>
  <c r="K245" i="121"/>
  <c r="J246" i="121"/>
  <c r="K246" i="121"/>
  <c r="J247" i="121"/>
  <c r="K247" i="121"/>
  <c r="J248" i="121"/>
  <c r="K248" i="121"/>
  <c r="J249" i="121"/>
  <c r="K249" i="121"/>
  <c r="J250" i="121"/>
  <c r="K250" i="121"/>
  <c r="J251" i="121"/>
  <c r="K251" i="121"/>
  <c r="J252" i="121"/>
  <c r="K252" i="121"/>
  <c r="J253" i="121"/>
  <c r="K253" i="121"/>
  <c r="J254" i="121"/>
  <c r="K254" i="121"/>
  <c r="J255" i="121"/>
  <c r="K255" i="121"/>
  <c r="J256" i="121"/>
  <c r="K256" i="121"/>
  <c r="J257" i="121"/>
  <c r="K257" i="121"/>
  <c r="J258" i="121"/>
  <c r="K258" i="121"/>
  <c r="J259" i="121"/>
  <c r="K259" i="121"/>
  <c r="J11" i="121"/>
  <c r="K11" i="121"/>
  <c r="J12" i="121"/>
  <c r="K12" i="121"/>
  <c r="J13" i="121"/>
  <c r="K13" i="121"/>
  <c r="J14" i="121"/>
  <c r="K14" i="121"/>
  <c r="J15" i="121"/>
  <c r="K15" i="121"/>
  <c r="J16" i="121"/>
  <c r="K16" i="121"/>
  <c r="J17" i="121"/>
  <c r="K17" i="121"/>
  <c r="J18" i="121"/>
  <c r="K18" i="121"/>
  <c r="J19" i="121"/>
  <c r="K19" i="121"/>
  <c r="J20" i="121"/>
  <c r="K20" i="121"/>
  <c r="J21" i="121"/>
  <c r="K21" i="121"/>
  <c r="J22" i="121"/>
  <c r="K22" i="121"/>
  <c r="J23" i="121"/>
  <c r="K23" i="121"/>
  <c r="J24" i="121"/>
  <c r="K24" i="121"/>
  <c r="J25" i="121"/>
  <c r="K25" i="121"/>
  <c r="J26" i="121"/>
  <c r="K26" i="121"/>
  <c r="J27" i="121"/>
  <c r="K27" i="121"/>
  <c r="J28" i="121"/>
  <c r="K28" i="121"/>
  <c r="J29" i="121"/>
  <c r="K29" i="121"/>
  <c r="J30" i="121"/>
  <c r="K30" i="121"/>
  <c r="J31" i="121"/>
  <c r="K31" i="121"/>
  <c r="J32" i="121"/>
  <c r="K32" i="121"/>
  <c r="J33" i="121"/>
  <c r="K33" i="121"/>
  <c r="J34" i="121"/>
  <c r="K34" i="121"/>
  <c r="J35" i="121"/>
  <c r="K35" i="121"/>
  <c r="J36" i="121"/>
  <c r="K36" i="121"/>
  <c r="J37" i="121"/>
  <c r="K37" i="121"/>
  <c r="J38" i="121"/>
  <c r="K38" i="121"/>
  <c r="J39" i="121"/>
  <c r="K39" i="121"/>
  <c r="J40" i="121"/>
  <c r="K40" i="121"/>
  <c r="J41" i="121"/>
  <c r="K41" i="121"/>
  <c r="J42" i="121"/>
  <c r="K42" i="121"/>
  <c r="J43" i="121"/>
  <c r="K43" i="121"/>
  <c r="J44" i="121"/>
  <c r="K44" i="121"/>
  <c r="J45" i="121"/>
  <c r="K45" i="121"/>
  <c r="J46" i="121"/>
  <c r="K46" i="121"/>
  <c r="J47" i="121"/>
  <c r="K47" i="121"/>
  <c r="J48" i="121"/>
  <c r="K48" i="121"/>
  <c r="J49" i="121"/>
  <c r="K49" i="121"/>
  <c r="J50" i="121"/>
  <c r="K50" i="121"/>
  <c r="J51" i="121"/>
  <c r="K51" i="121"/>
  <c r="J52" i="121"/>
  <c r="K52" i="121"/>
  <c r="J53" i="121"/>
  <c r="K53" i="121"/>
  <c r="J54" i="121"/>
  <c r="K54" i="121"/>
  <c r="J55" i="121"/>
  <c r="K55" i="121"/>
  <c r="J56" i="121"/>
  <c r="K56" i="121"/>
  <c r="J57" i="121"/>
  <c r="K57" i="121"/>
  <c r="J58" i="121"/>
  <c r="K58" i="121"/>
  <c r="J59" i="121"/>
  <c r="K59" i="121"/>
  <c r="J60" i="121"/>
  <c r="K60" i="121"/>
  <c r="J61" i="121"/>
  <c r="K61" i="121"/>
  <c r="J62" i="121"/>
  <c r="K62" i="121"/>
  <c r="J63" i="121"/>
  <c r="K63" i="121"/>
  <c r="J64" i="121"/>
  <c r="K64" i="121"/>
  <c r="J65" i="121"/>
  <c r="K65" i="121"/>
  <c r="J66" i="121"/>
  <c r="K66" i="121"/>
  <c r="J67" i="121"/>
  <c r="K67" i="121"/>
  <c r="J68" i="121"/>
  <c r="K68" i="121"/>
  <c r="J69" i="121"/>
  <c r="K69" i="121"/>
  <c r="J70" i="121"/>
  <c r="K70" i="121"/>
  <c r="J71" i="121"/>
  <c r="K71" i="121"/>
  <c r="J72" i="121"/>
  <c r="K72" i="121"/>
  <c r="J73" i="121"/>
  <c r="K73" i="121"/>
  <c r="J74" i="121"/>
  <c r="K74" i="121"/>
  <c r="J75" i="121"/>
  <c r="K75" i="121"/>
  <c r="J76" i="121"/>
  <c r="K76" i="121"/>
  <c r="J77" i="121"/>
  <c r="K77" i="121"/>
  <c r="J78" i="121"/>
  <c r="K78" i="121"/>
  <c r="J79" i="121"/>
  <c r="K79" i="121"/>
  <c r="J80" i="121"/>
  <c r="K80" i="121"/>
  <c r="J81" i="121"/>
  <c r="K81" i="121"/>
  <c r="J82" i="121"/>
  <c r="K82" i="121"/>
  <c r="J83" i="121"/>
  <c r="K83" i="121"/>
  <c r="J84" i="121"/>
  <c r="K84" i="121"/>
  <c r="J85" i="121"/>
  <c r="K85" i="121"/>
  <c r="J86" i="121"/>
  <c r="K86" i="121"/>
  <c r="J87" i="121"/>
  <c r="K87" i="121"/>
  <c r="J88" i="121"/>
  <c r="K88" i="121"/>
  <c r="J89" i="121"/>
  <c r="K89" i="121"/>
  <c r="J90" i="121"/>
  <c r="K90" i="121"/>
  <c r="J91" i="121"/>
  <c r="K91" i="121"/>
  <c r="J92" i="121"/>
  <c r="K92" i="121"/>
  <c r="J93" i="121"/>
  <c r="K93" i="121"/>
  <c r="J94" i="121"/>
  <c r="K94" i="121"/>
  <c r="J95" i="121"/>
  <c r="K95" i="121"/>
  <c r="J96" i="121"/>
  <c r="K96" i="121"/>
  <c r="J97" i="121"/>
  <c r="K97" i="121"/>
  <c r="J98" i="121"/>
  <c r="K98" i="121"/>
  <c r="J99" i="121"/>
  <c r="K99" i="121"/>
  <c r="J100" i="121"/>
  <c r="K100" i="121"/>
  <c r="J101" i="121"/>
  <c r="K101" i="121"/>
  <c r="J102" i="121"/>
  <c r="K102" i="121"/>
  <c r="J103" i="121"/>
  <c r="K103" i="121"/>
  <c r="J104" i="121"/>
  <c r="K104" i="121"/>
  <c r="J105" i="121"/>
  <c r="K105" i="121"/>
  <c r="J106" i="121"/>
  <c r="K106" i="121"/>
  <c r="J107" i="121"/>
  <c r="K107" i="121"/>
  <c r="J108" i="121"/>
  <c r="K108" i="121"/>
  <c r="H109" i="122"/>
  <c r="I109" i="122"/>
  <c r="H110" i="122"/>
  <c r="I110" i="122"/>
  <c r="H111" i="122"/>
  <c r="I111" i="122"/>
  <c r="H112" i="122"/>
  <c r="I112" i="122"/>
  <c r="H113" i="122"/>
  <c r="I113" i="122"/>
  <c r="H114" i="122"/>
  <c r="I114" i="122"/>
  <c r="H115" i="122"/>
  <c r="I115" i="122"/>
  <c r="H116" i="122"/>
  <c r="I116" i="122"/>
  <c r="H117" i="122"/>
  <c r="I117" i="122"/>
  <c r="H118" i="122"/>
  <c r="I118" i="122"/>
  <c r="H119" i="122"/>
  <c r="I119" i="122"/>
  <c r="H120" i="122"/>
  <c r="I120" i="122"/>
  <c r="H121" i="122"/>
  <c r="I121" i="122"/>
  <c r="H122" i="122"/>
  <c r="I122" i="122"/>
  <c r="H123" i="122"/>
  <c r="I123" i="122"/>
  <c r="H124" i="122"/>
  <c r="I124" i="122"/>
  <c r="H125" i="122"/>
  <c r="I125" i="122"/>
  <c r="H126" i="122"/>
  <c r="I126" i="122"/>
  <c r="H127" i="122"/>
  <c r="I127" i="122"/>
  <c r="H128" i="122"/>
  <c r="I128" i="122"/>
  <c r="H129" i="122"/>
  <c r="I129" i="122"/>
  <c r="H130" i="122"/>
  <c r="I130" i="122"/>
  <c r="H131" i="122"/>
  <c r="I131" i="122"/>
  <c r="H132" i="122"/>
  <c r="I132" i="122"/>
  <c r="H133" i="122"/>
  <c r="I133" i="122"/>
  <c r="H134" i="122"/>
  <c r="I134" i="122"/>
  <c r="H135" i="122"/>
  <c r="I135" i="122"/>
  <c r="H136" i="122"/>
  <c r="I136" i="122"/>
  <c r="H137" i="122"/>
  <c r="I137" i="122"/>
  <c r="H138" i="122"/>
  <c r="I138" i="122"/>
  <c r="H139" i="122"/>
  <c r="I139" i="122"/>
  <c r="H140" i="122"/>
  <c r="I140" i="122"/>
  <c r="H141" i="122"/>
  <c r="I141" i="122"/>
  <c r="H142" i="122"/>
  <c r="I142" i="122"/>
  <c r="H143" i="122"/>
  <c r="I143" i="122"/>
  <c r="H144" i="122"/>
  <c r="I144" i="122"/>
  <c r="H145" i="122"/>
  <c r="I145" i="122"/>
  <c r="H146" i="122"/>
  <c r="I146" i="122"/>
  <c r="H147" i="122"/>
  <c r="I147" i="122"/>
  <c r="H148" i="122"/>
  <c r="I148" i="122"/>
  <c r="H149" i="122"/>
  <c r="I149" i="122"/>
  <c r="H150" i="122"/>
  <c r="I150" i="122"/>
  <c r="H151" i="122"/>
  <c r="I151" i="122"/>
  <c r="H152" i="122"/>
  <c r="I152" i="122"/>
  <c r="H153" i="122"/>
  <c r="I153" i="122"/>
  <c r="H154" i="122"/>
  <c r="I154" i="122"/>
  <c r="H155" i="122"/>
  <c r="I155" i="122"/>
  <c r="H156" i="122"/>
  <c r="I156" i="122"/>
  <c r="H157" i="122"/>
  <c r="I157" i="122"/>
  <c r="H158" i="122"/>
  <c r="I158" i="122"/>
  <c r="H159" i="122"/>
  <c r="I159" i="122"/>
  <c r="H160" i="122"/>
  <c r="I160" i="122"/>
  <c r="H161" i="122"/>
  <c r="I161" i="122"/>
  <c r="H162" i="122"/>
  <c r="I162" i="122"/>
  <c r="H163" i="122"/>
  <c r="I163" i="122"/>
  <c r="H164" i="122"/>
  <c r="I164" i="122"/>
  <c r="H165" i="122"/>
  <c r="I165" i="122"/>
  <c r="H166" i="122"/>
  <c r="I166" i="122"/>
  <c r="H167" i="122"/>
  <c r="I167" i="122"/>
  <c r="H168" i="122"/>
  <c r="I168" i="122"/>
  <c r="H169" i="122"/>
  <c r="I169" i="122"/>
  <c r="H170" i="122"/>
  <c r="I170" i="122"/>
  <c r="H171" i="122"/>
  <c r="I171" i="122"/>
  <c r="H172" i="122"/>
  <c r="I172" i="122"/>
  <c r="H173" i="122"/>
  <c r="I173" i="122"/>
  <c r="H174" i="122"/>
  <c r="I174" i="122"/>
  <c r="H175" i="122"/>
  <c r="I175" i="122"/>
  <c r="H176" i="122"/>
  <c r="I176" i="122"/>
  <c r="H177" i="122"/>
  <c r="I177" i="122"/>
  <c r="H178" i="122"/>
  <c r="I178" i="122"/>
  <c r="H179" i="122"/>
  <c r="I179" i="122"/>
  <c r="H180" i="122"/>
  <c r="I180" i="122"/>
  <c r="H181" i="122"/>
  <c r="I181" i="122"/>
  <c r="H182" i="122"/>
  <c r="I182" i="122"/>
  <c r="H183" i="122"/>
  <c r="I183" i="122"/>
  <c r="H184" i="122"/>
  <c r="I184" i="122"/>
  <c r="H185" i="122"/>
  <c r="I185" i="122"/>
  <c r="H186" i="122"/>
  <c r="I186" i="122"/>
  <c r="H187" i="122"/>
  <c r="I187" i="122"/>
  <c r="H188" i="122"/>
  <c r="I188" i="122"/>
  <c r="H189" i="122"/>
  <c r="I189" i="122"/>
  <c r="H190" i="122"/>
  <c r="I190" i="122"/>
  <c r="H191" i="122"/>
  <c r="I191" i="122"/>
  <c r="H192" i="122"/>
  <c r="I192" i="122"/>
  <c r="H193" i="122"/>
  <c r="I193" i="122"/>
  <c r="H194" i="122"/>
  <c r="I194" i="122"/>
  <c r="H195" i="122"/>
  <c r="I195" i="122"/>
  <c r="H196" i="122"/>
  <c r="I196" i="122"/>
  <c r="H197" i="122"/>
  <c r="I197" i="122"/>
  <c r="H198" i="122"/>
  <c r="I198" i="122"/>
  <c r="H199" i="122"/>
  <c r="I199" i="122"/>
  <c r="H200" i="122"/>
  <c r="I200" i="122"/>
  <c r="H201" i="122"/>
  <c r="I201" i="122"/>
  <c r="H202" i="122"/>
  <c r="I202" i="122"/>
  <c r="H203" i="122"/>
  <c r="I203" i="122"/>
  <c r="H204" i="122"/>
  <c r="I204" i="122"/>
  <c r="H205" i="122"/>
  <c r="I205" i="122"/>
  <c r="H206" i="122"/>
  <c r="I206" i="122"/>
  <c r="H207" i="122"/>
  <c r="I207" i="122"/>
  <c r="H208" i="122"/>
  <c r="I208" i="122"/>
  <c r="H209" i="122"/>
  <c r="I209" i="122"/>
  <c r="H210" i="122"/>
  <c r="I210" i="122"/>
  <c r="H211" i="122"/>
  <c r="I211" i="122"/>
  <c r="H212" i="122"/>
  <c r="I212" i="122"/>
  <c r="H213" i="122"/>
  <c r="I213" i="122"/>
  <c r="H214" i="122"/>
  <c r="I214" i="122"/>
  <c r="H215" i="122"/>
  <c r="I215" i="122"/>
  <c r="H216" i="122"/>
  <c r="I216" i="122"/>
  <c r="H217" i="122"/>
  <c r="I217" i="122"/>
  <c r="H218" i="122"/>
  <c r="I218" i="122"/>
  <c r="H219" i="122"/>
  <c r="I219" i="122"/>
  <c r="H220" i="122"/>
  <c r="I220" i="122"/>
  <c r="H221" i="122"/>
  <c r="I221" i="122"/>
  <c r="H222" i="122"/>
  <c r="I222" i="122"/>
  <c r="H223" i="122"/>
  <c r="I223" i="122"/>
  <c r="H224" i="122"/>
  <c r="I224" i="122"/>
  <c r="H225" i="122"/>
  <c r="I225" i="122"/>
  <c r="H226" i="122"/>
  <c r="I226" i="122"/>
  <c r="H227" i="122"/>
  <c r="I227" i="122"/>
  <c r="H228" i="122"/>
  <c r="I228" i="122"/>
  <c r="H229" i="122"/>
  <c r="I229" i="122"/>
  <c r="H230" i="122"/>
  <c r="I230" i="122"/>
  <c r="H231" i="122"/>
  <c r="I231" i="122"/>
  <c r="H232" i="122"/>
  <c r="I232" i="122"/>
  <c r="H233" i="122"/>
  <c r="I233" i="122"/>
  <c r="H234" i="122"/>
  <c r="I234" i="122"/>
  <c r="H235" i="122"/>
  <c r="I235" i="122"/>
  <c r="H236" i="122"/>
  <c r="I236" i="122"/>
  <c r="H237" i="122"/>
  <c r="I237" i="122"/>
  <c r="H238" i="122"/>
  <c r="I238" i="122"/>
  <c r="H239" i="122"/>
  <c r="I239" i="122"/>
  <c r="H240" i="122"/>
  <c r="I240" i="122"/>
  <c r="H241" i="122"/>
  <c r="I241" i="122"/>
  <c r="H242" i="122"/>
  <c r="I242" i="122"/>
  <c r="H243" i="122"/>
  <c r="I243" i="122"/>
  <c r="H244" i="122"/>
  <c r="I244" i="122"/>
  <c r="H245" i="122"/>
  <c r="I245" i="122"/>
  <c r="H246" i="122"/>
  <c r="I246" i="122"/>
  <c r="H247" i="122"/>
  <c r="I247" i="122"/>
  <c r="H248" i="122"/>
  <c r="I248" i="122"/>
  <c r="H249" i="122"/>
  <c r="I249" i="122"/>
  <c r="H250" i="122"/>
  <c r="I250" i="122"/>
  <c r="H251" i="122"/>
  <c r="I251" i="122"/>
  <c r="H252" i="122"/>
  <c r="I252" i="122"/>
  <c r="H253" i="122"/>
  <c r="I253" i="122"/>
  <c r="H254" i="122"/>
  <c r="I254" i="122"/>
  <c r="H255" i="122"/>
  <c r="I255" i="122"/>
  <c r="H256" i="122"/>
  <c r="I256" i="122"/>
  <c r="H257" i="122"/>
  <c r="I257" i="122"/>
  <c r="H258" i="122"/>
  <c r="I258" i="122"/>
  <c r="H259" i="122"/>
  <c r="I259" i="122"/>
  <c r="H12" i="122"/>
  <c r="I12" i="122"/>
  <c r="H13" i="122"/>
  <c r="I13" i="122"/>
  <c r="H14" i="122"/>
  <c r="I14" i="122"/>
  <c r="H15" i="122"/>
  <c r="I15" i="122"/>
  <c r="H16" i="122"/>
  <c r="I16" i="122"/>
  <c r="H17" i="122"/>
  <c r="I17" i="122"/>
  <c r="H18" i="122"/>
  <c r="I18" i="122"/>
  <c r="H19" i="122"/>
  <c r="I19" i="122"/>
  <c r="H20" i="122"/>
  <c r="I20" i="122"/>
  <c r="H21" i="122"/>
  <c r="I21" i="122"/>
  <c r="H22" i="122"/>
  <c r="I22" i="122"/>
  <c r="H23" i="122"/>
  <c r="I23" i="122"/>
  <c r="H24" i="122"/>
  <c r="I24" i="122"/>
  <c r="H25" i="122"/>
  <c r="I25" i="122"/>
  <c r="H26" i="122"/>
  <c r="I26" i="122"/>
  <c r="H27" i="122"/>
  <c r="I27" i="122"/>
  <c r="H28" i="122"/>
  <c r="I28" i="122"/>
  <c r="H29" i="122"/>
  <c r="I29" i="122"/>
  <c r="H30" i="122"/>
  <c r="I30" i="122"/>
  <c r="H31" i="122"/>
  <c r="I31" i="122"/>
  <c r="H32" i="122"/>
  <c r="I32" i="122"/>
  <c r="H33" i="122"/>
  <c r="I33" i="122"/>
  <c r="H34" i="122"/>
  <c r="I34" i="122"/>
  <c r="H35" i="122"/>
  <c r="I35" i="122"/>
  <c r="H36" i="122"/>
  <c r="I36" i="122"/>
  <c r="H37" i="122"/>
  <c r="I37" i="122"/>
  <c r="H38" i="122"/>
  <c r="I38" i="122"/>
  <c r="H39" i="122"/>
  <c r="I39" i="122"/>
  <c r="H40" i="122"/>
  <c r="I40" i="122"/>
  <c r="H41" i="122"/>
  <c r="I41" i="122"/>
  <c r="H42" i="122"/>
  <c r="I42" i="122"/>
  <c r="H43" i="122"/>
  <c r="I43" i="122"/>
  <c r="H44" i="122"/>
  <c r="I44" i="122"/>
  <c r="H45" i="122"/>
  <c r="I45" i="122"/>
  <c r="H46" i="122"/>
  <c r="I46" i="122"/>
  <c r="H47" i="122"/>
  <c r="I47" i="122"/>
  <c r="H48" i="122"/>
  <c r="I48" i="122"/>
  <c r="H49" i="122"/>
  <c r="I49" i="122"/>
  <c r="H50" i="122"/>
  <c r="I50" i="122"/>
  <c r="H51" i="122"/>
  <c r="I51" i="122"/>
  <c r="H52" i="122"/>
  <c r="I52" i="122"/>
  <c r="H53" i="122"/>
  <c r="I53" i="122"/>
  <c r="H54" i="122"/>
  <c r="I54" i="122"/>
  <c r="H55" i="122"/>
  <c r="I55" i="122"/>
  <c r="H56" i="122"/>
  <c r="I56" i="122"/>
  <c r="H57" i="122"/>
  <c r="I57" i="122"/>
  <c r="H58" i="122"/>
  <c r="I58" i="122"/>
  <c r="H59" i="122"/>
  <c r="I59" i="122"/>
  <c r="H60" i="122"/>
  <c r="I60" i="122"/>
  <c r="H61" i="122"/>
  <c r="I61" i="122"/>
  <c r="H62" i="122"/>
  <c r="I62" i="122"/>
  <c r="H63" i="122"/>
  <c r="I63" i="122"/>
  <c r="H64" i="122"/>
  <c r="I64" i="122"/>
  <c r="H65" i="122"/>
  <c r="I65" i="122"/>
  <c r="H66" i="122"/>
  <c r="I66" i="122"/>
  <c r="H67" i="122"/>
  <c r="I67" i="122"/>
  <c r="H68" i="122"/>
  <c r="I68" i="122"/>
  <c r="H69" i="122"/>
  <c r="I69" i="122"/>
  <c r="H70" i="122"/>
  <c r="I70" i="122"/>
  <c r="H71" i="122"/>
  <c r="I71" i="122"/>
  <c r="H72" i="122"/>
  <c r="I72" i="122"/>
  <c r="H73" i="122"/>
  <c r="I73" i="122"/>
  <c r="H74" i="122"/>
  <c r="I74" i="122"/>
  <c r="H75" i="122"/>
  <c r="I75" i="122"/>
  <c r="H76" i="122"/>
  <c r="I76" i="122"/>
  <c r="H77" i="122"/>
  <c r="I77" i="122"/>
  <c r="H78" i="122"/>
  <c r="I78" i="122"/>
  <c r="H79" i="122"/>
  <c r="I79" i="122"/>
  <c r="H80" i="122"/>
  <c r="I80" i="122"/>
  <c r="H81" i="122"/>
  <c r="I81" i="122"/>
  <c r="H82" i="122"/>
  <c r="I82" i="122"/>
  <c r="H83" i="122"/>
  <c r="I83" i="122"/>
  <c r="H84" i="122"/>
  <c r="I84" i="122"/>
  <c r="H85" i="122"/>
  <c r="I85" i="122"/>
  <c r="H86" i="122"/>
  <c r="I86" i="122"/>
  <c r="H87" i="122"/>
  <c r="I87" i="122"/>
  <c r="H88" i="122"/>
  <c r="I88" i="122"/>
  <c r="H89" i="122"/>
  <c r="I89" i="122"/>
  <c r="H90" i="122"/>
  <c r="I90" i="122"/>
  <c r="H91" i="122"/>
  <c r="I91" i="122"/>
  <c r="H92" i="122"/>
  <c r="I92" i="122"/>
  <c r="H93" i="122"/>
  <c r="I93" i="122"/>
  <c r="H94" i="122"/>
  <c r="I94" i="122"/>
  <c r="H95" i="122"/>
  <c r="I95" i="122"/>
  <c r="H96" i="122"/>
  <c r="I96" i="122"/>
  <c r="H97" i="122"/>
  <c r="I97" i="122"/>
  <c r="H98" i="122"/>
  <c r="I98" i="122"/>
  <c r="H99" i="122"/>
  <c r="I99" i="122"/>
  <c r="H100" i="122"/>
  <c r="I100" i="122"/>
  <c r="H101" i="122"/>
  <c r="I101" i="122"/>
  <c r="H102" i="122"/>
  <c r="I102" i="122"/>
  <c r="H103" i="122"/>
  <c r="I103" i="122"/>
  <c r="H104" i="122"/>
  <c r="I104" i="122"/>
  <c r="H105" i="122"/>
  <c r="I105" i="122"/>
  <c r="H106" i="122"/>
  <c r="I106" i="122"/>
  <c r="H107" i="122"/>
  <c r="I107" i="122"/>
  <c r="H108" i="122"/>
  <c r="I108" i="122"/>
  <c r="E109" i="123"/>
  <c r="F109" i="123"/>
  <c r="E110" i="123"/>
  <c r="F110" i="123"/>
  <c r="E111" i="123"/>
  <c r="F111" i="123"/>
  <c r="E112" i="123"/>
  <c r="F112" i="123"/>
  <c r="E113" i="123"/>
  <c r="F113" i="123"/>
  <c r="E114" i="123"/>
  <c r="F114" i="123"/>
  <c r="E115" i="123"/>
  <c r="F115" i="123"/>
  <c r="E116" i="123"/>
  <c r="F116" i="123"/>
  <c r="E117" i="123"/>
  <c r="F117" i="123"/>
  <c r="E118" i="123"/>
  <c r="F118" i="123"/>
  <c r="E119" i="123"/>
  <c r="F119" i="123"/>
  <c r="E120" i="123"/>
  <c r="F120" i="123"/>
  <c r="E121" i="123"/>
  <c r="F121" i="123"/>
  <c r="E122" i="123"/>
  <c r="F122" i="123"/>
  <c r="E123" i="123"/>
  <c r="F123" i="123"/>
  <c r="E124" i="123"/>
  <c r="F124" i="123"/>
  <c r="E125" i="123"/>
  <c r="F125" i="123"/>
  <c r="E126" i="123"/>
  <c r="F126" i="123"/>
  <c r="E127" i="123"/>
  <c r="F127" i="123"/>
  <c r="E128" i="123"/>
  <c r="F128" i="123"/>
  <c r="E129" i="123"/>
  <c r="F129" i="123"/>
  <c r="E130" i="123"/>
  <c r="F130" i="123"/>
  <c r="E131" i="123"/>
  <c r="F131" i="123"/>
  <c r="E132" i="123"/>
  <c r="F132" i="123"/>
  <c r="E133" i="123"/>
  <c r="F133" i="123"/>
  <c r="E134" i="123"/>
  <c r="F134" i="123"/>
  <c r="E135" i="123"/>
  <c r="F135" i="123"/>
  <c r="E136" i="123"/>
  <c r="F136" i="123"/>
  <c r="E137" i="123"/>
  <c r="F137" i="123"/>
  <c r="E138" i="123"/>
  <c r="F138" i="123"/>
  <c r="E139" i="123"/>
  <c r="F139" i="123"/>
  <c r="E140" i="123"/>
  <c r="F140" i="123"/>
  <c r="E141" i="123"/>
  <c r="F141" i="123"/>
  <c r="E142" i="123"/>
  <c r="F142" i="123"/>
  <c r="E143" i="123"/>
  <c r="F143" i="123"/>
  <c r="E144" i="123"/>
  <c r="F144" i="123"/>
  <c r="E145" i="123"/>
  <c r="F145" i="123"/>
  <c r="E146" i="123"/>
  <c r="F146" i="123"/>
  <c r="E147" i="123"/>
  <c r="F147" i="123"/>
  <c r="E148" i="123"/>
  <c r="F148" i="123"/>
  <c r="E149" i="123"/>
  <c r="F149" i="123"/>
  <c r="E150" i="123"/>
  <c r="F150" i="123"/>
  <c r="E151" i="123"/>
  <c r="F151" i="123"/>
  <c r="E152" i="123"/>
  <c r="F152" i="123"/>
  <c r="E153" i="123"/>
  <c r="F153" i="123"/>
  <c r="E154" i="123"/>
  <c r="F154" i="123"/>
  <c r="E155" i="123"/>
  <c r="F155" i="123"/>
  <c r="E156" i="123"/>
  <c r="F156" i="123"/>
  <c r="E157" i="123"/>
  <c r="F157" i="123"/>
  <c r="E158" i="123"/>
  <c r="F158" i="123"/>
  <c r="E159" i="123"/>
  <c r="F159" i="123"/>
  <c r="E160" i="123"/>
  <c r="F160" i="123"/>
  <c r="E161" i="123"/>
  <c r="F161" i="123"/>
  <c r="E162" i="123"/>
  <c r="F162" i="123"/>
  <c r="E163" i="123"/>
  <c r="F163" i="123"/>
  <c r="E164" i="123"/>
  <c r="F164" i="123"/>
  <c r="E165" i="123"/>
  <c r="F165" i="123"/>
  <c r="E166" i="123"/>
  <c r="F166" i="123"/>
  <c r="E167" i="123"/>
  <c r="F167" i="123"/>
  <c r="E168" i="123"/>
  <c r="F168" i="123"/>
  <c r="E169" i="123"/>
  <c r="F169" i="123"/>
  <c r="E170" i="123"/>
  <c r="F170" i="123"/>
  <c r="E171" i="123"/>
  <c r="F171" i="123"/>
  <c r="E172" i="123"/>
  <c r="F172" i="123"/>
  <c r="E173" i="123"/>
  <c r="F173" i="123"/>
  <c r="E174" i="123"/>
  <c r="F174" i="123"/>
  <c r="E175" i="123"/>
  <c r="F175" i="123"/>
  <c r="E176" i="123"/>
  <c r="F176" i="123"/>
  <c r="E177" i="123"/>
  <c r="F177" i="123"/>
  <c r="E178" i="123"/>
  <c r="F178" i="123"/>
  <c r="E179" i="123"/>
  <c r="F179" i="123"/>
  <c r="E180" i="123"/>
  <c r="F180" i="123"/>
  <c r="E181" i="123"/>
  <c r="F181" i="123"/>
  <c r="E182" i="123"/>
  <c r="F182" i="123"/>
  <c r="E183" i="123"/>
  <c r="F183" i="123"/>
  <c r="E184" i="123"/>
  <c r="F184" i="123"/>
  <c r="E185" i="123"/>
  <c r="F185" i="123"/>
  <c r="E186" i="123"/>
  <c r="F186" i="123"/>
  <c r="E187" i="123"/>
  <c r="F187" i="123"/>
  <c r="E188" i="123"/>
  <c r="F188" i="123"/>
  <c r="E189" i="123"/>
  <c r="F189" i="123"/>
  <c r="E190" i="123"/>
  <c r="F190" i="123"/>
  <c r="E191" i="123"/>
  <c r="F191" i="123"/>
  <c r="E192" i="123"/>
  <c r="F192" i="123"/>
  <c r="E193" i="123"/>
  <c r="F193" i="123"/>
  <c r="E194" i="123"/>
  <c r="F194" i="123"/>
  <c r="E195" i="123"/>
  <c r="F195" i="123"/>
  <c r="E196" i="123"/>
  <c r="F196" i="123"/>
  <c r="E197" i="123"/>
  <c r="F197" i="123"/>
  <c r="E198" i="123"/>
  <c r="F198" i="123"/>
  <c r="E199" i="123"/>
  <c r="F199" i="123"/>
  <c r="E200" i="123"/>
  <c r="F200" i="123"/>
  <c r="E201" i="123"/>
  <c r="F201" i="123"/>
  <c r="E202" i="123"/>
  <c r="F202" i="123"/>
  <c r="E203" i="123"/>
  <c r="F203" i="123"/>
  <c r="E204" i="123"/>
  <c r="F204" i="123"/>
  <c r="E205" i="123"/>
  <c r="F205" i="123"/>
  <c r="E206" i="123"/>
  <c r="F206" i="123"/>
  <c r="E207" i="123"/>
  <c r="F207" i="123"/>
  <c r="E208" i="123"/>
  <c r="F208" i="123"/>
  <c r="E209" i="123"/>
  <c r="F209" i="123"/>
  <c r="E210" i="123"/>
  <c r="F210" i="123"/>
  <c r="E211" i="123"/>
  <c r="F211" i="123"/>
  <c r="E212" i="123"/>
  <c r="F212" i="123"/>
  <c r="E213" i="123"/>
  <c r="F213" i="123"/>
  <c r="E214" i="123"/>
  <c r="F214" i="123"/>
  <c r="E215" i="123"/>
  <c r="F215" i="123"/>
  <c r="E216" i="123"/>
  <c r="F216" i="123"/>
  <c r="E217" i="123"/>
  <c r="F217" i="123"/>
  <c r="E218" i="123"/>
  <c r="F218" i="123"/>
  <c r="E219" i="123"/>
  <c r="F219" i="123"/>
  <c r="E220" i="123"/>
  <c r="F220" i="123"/>
  <c r="E221" i="123"/>
  <c r="F221" i="123"/>
  <c r="E222" i="123"/>
  <c r="F222" i="123"/>
  <c r="E223" i="123"/>
  <c r="F223" i="123"/>
  <c r="E224" i="123"/>
  <c r="F224" i="123"/>
  <c r="E225" i="123"/>
  <c r="F225" i="123"/>
  <c r="E226" i="123"/>
  <c r="F226" i="123"/>
  <c r="E227" i="123"/>
  <c r="F227" i="123"/>
  <c r="E228" i="123"/>
  <c r="F228" i="123"/>
  <c r="E229" i="123"/>
  <c r="F229" i="123"/>
  <c r="E230" i="123"/>
  <c r="F230" i="123"/>
  <c r="E231" i="123"/>
  <c r="F231" i="123"/>
  <c r="E232" i="123"/>
  <c r="F232" i="123"/>
  <c r="E233" i="123"/>
  <c r="F233" i="123"/>
  <c r="E234" i="123"/>
  <c r="F234" i="123"/>
  <c r="E235" i="123"/>
  <c r="F235" i="123"/>
  <c r="E236" i="123"/>
  <c r="F236" i="123"/>
  <c r="E237" i="123"/>
  <c r="F237" i="123"/>
  <c r="E238" i="123"/>
  <c r="F238" i="123"/>
  <c r="E239" i="123"/>
  <c r="F239" i="123"/>
  <c r="E240" i="123"/>
  <c r="F240" i="123"/>
  <c r="E241" i="123"/>
  <c r="F241" i="123"/>
  <c r="E242" i="123"/>
  <c r="F242" i="123"/>
  <c r="E243" i="123"/>
  <c r="F243" i="123"/>
  <c r="E244" i="123"/>
  <c r="F244" i="123"/>
  <c r="E245" i="123"/>
  <c r="F245" i="123"/>
  <c r="E246" i="123"/>
  <c r="F246" i="123"/>
  <c r="E247" i="123"/>
  <c r="F247" i="123"/>
  <c r="E248" i="123"/>
  <c r="F248" i="123"/>
  <c r="E249" i="123"/>
  <c r="F249" i="123"/>
  <c r="E250" i="123"/>
  <c r="F250" i="123"/>
  <c r="E251" i="123"/>
  <c r="F251" i="123"/>
  <c r="E252" i="123"/>
  <c r="F252" i="123"/>
  <c r="E253" i="123"/>
  <c r="F253" i="123"/>
  <c r="E254" i="123"/>
  <c r="F254" i="123"/>
  <c r="E255" i="123"/>
  <c r="F255" i="123"/>
  <c r="E256" i="123"/>
  <c r="F256" i="123"/>
  <c r="E257" i="123"/>
  <c r="F257" i="123"/>
  <c r="E258" i="123"/>
  <c r="F258" i="123"/>
  <c r="E259" i="123"/>
  <c r="F259" i="123"/>
  <c r="E11" i="123"/>
  <c r="F11" i="123"/>
  <c r="E12" i="123"/>
  <c r="F12" i="123"/>
  <c r="E13" i="123"/>
  <c r="F13" i="123"/>
  <c r="E14" i="123"/>
  <c r="F14" i="123"/>
  <c r="E15" i="123"/>
  <c r="F15" i="123"/>
  <c r="E16" i="123"/>
  <c r="F16" i="123"/>
  <c r="E17" i="123"/>
  <c r="F17" i="123"/>
  <c r="E18" i="123"/>
  <c r="F18" i="123"/>
  <c r="E19" i="123"/>
  <c r="F19" i="123"/>
  <c r="E20" i="123"/>
  <c r="F20" i="123"/>
  <c r="E21" i="123"/>
  <c r="F21" i="123"/>
  <c r="E22" i="123"/>
  <c r="F22" i="123"/>
  <c r="E23" i="123"/>
  <c r="F23" i="123"/>
  <c r="E24" i="123"/>
  <c r="F24" i="123"/>
  <c r="E25" i="123"/>
  <c r="F25" i="123"/>
  <c r="E26" i="123"/>
  <c r="F26" i="123"/>
  <c r="E27" i="123"/>
  <c r="F27" i="123"/>
  <c r="E28" i="123"/>
  <c r="F28" i="123"/>
  <c r="E29" i="123"/>
  <c r="F29" i="123"/>
  <c r="E30" i="123"/>
  <c r="F30" i="123"/>
  <c r="E31" i="123"/>
  <c r="F31" i="123"/>
  <c r="E32" i="123"/>
  <c r="F32" i="123"/>
  <c r="E33" i="123"/>
  <c r="F33" i="123"/>
  <c r="E34" i="123"/>
  <c r="F34" i="123"/>
  <c r="E35" i="123"/>
  <c r="F35" i="123"/>
  <c r="E36" i="123"/>
  <c r="F36" i="123"/>
  <c r="E37" i="123"/>
  <c r="F37" i="123"/>
  <c r="E38" i="123"/>
  <c r="F38" i="123"/>
  <c r="E39" i="123"/>
  <c r="F39" i="123"/>
  <c r="E40" i="123"/>
  <c r="F40" i="123"/>
  <c r="E41" i="123"/>
  <c r="F41" i="123"/>
  <c r="E42" i="123"/>
  <c r="F42" i="123"/>
  <c r="E43" i="123"/>
  <c r="F43" i="123"/>
  <c r="E44" i="123"/>
  <c r="F44" i="123"/>
  <c r="E45" i="123"/>
  <c r="F45" i="123"/>
  <c r="E46" i="123"/>
  <c r="F46" i="123"/>
  <c r="E47" i="123"/>
  <c r="F47" i="123"/>
  <c r="E48" i="123"/>
  <c r="F48" i="123"/>
  <c r="E49" i="123"/>
  <c r="F49" i="123"/>
  <c r="E50" i="123"/>
  <c r="F50" i="123"/>
  <c r="E51" i="123"/>
  <c r="F51" i="123"/>
  <c r="E52" i="123"/>
  <c r="F52" i="123"/>
  <c r="E53" i="123"/>
  <c r="F53" i="123"/>
  <c r="E54" i="123"/>
  <c r="F54" i="123"/>
  <c r="E55" i="123"/>
  <c r="F55" i="123"/>
  <c r="E56" i="123"/>
  <c r="F56" i="123"/>
  <c r="E57" i="123"/>
  <c r="F57" i="123"/>
  <c r="E58" i="123"/>
  <c r="F58" i="123"/>
  <c r="E59" i="123"/>
  <c r="F59" i="123"/>
  <c r="E60" i="123"/>
  <c r="F60" i="123"/>
  <c r="E61" i="123"/>
  <c r="F61" i="123"/>
  <c r="E62" i="123"/>
  <c r="F62" i="123"/>
  <c r="E63" i="123"/>
  <c r="F63" i="123"/>
  <c r="E64" i="123"/>
  <c r="F64" i="123"/>
  <c r="E65" i="123"/>
  <c r="F65" i="123"/>
  <c r="E66" i="123"/>
  <c r="F66" i="123"/>
  <c r="E67" i="123"/>
  <c r="F67" i="123"/>
  <c r="E68" i="123"/>
  <c r="F68" i="123"/>
  <c r="E69" i="123"/>
  <c r="F69" i="123"/>
  <c r="E70" i="123"/>
  <c r="F70" i="123"/>
  <c r="E71" i="123"/>
  <c r="F71" i="123"/>
  <c r="E72" i="123"/>
  <c r="F72" i="123"/>
  <c r="E73" i="123"/>
  <c r="F73" i="123"/>
  <c r="E74" i="123"/>
  <c r="F74" i="123"/>
  <c r="E75" i="123"/>
  <c r="F75" i="123"/>
  <c r="E76" i="123"/>
  <c r="F76" i="123"/>
  <c r="E77" i="123"/>
  <c r="F77" i="123"/>
  <c r="E78" i="123"/>
  <c r="F78" i="123"/>
  <c r="E79" i="123"/>
  <c r="F79" i="123"/>
  <c r="E80" i="123"/>
  <c r="F80" i="123"/>
  <c r="E81" i="123"/>
  <c r="F81" i="123"/>
  <c r="E82" i="123"/>
  <c r="F82" i="123"/>
  <c r="E83" i="123"/>
  <c r="F83" i="123"/>
  <c r="E84" i="123"/>
  <c r="F84" i="123"/>
  <c r="E85" i="123"/>
  <c r="F85" i="123"/>
  <c r="E86" i="123"/>
  <c r="F86" i="123"/>
  <c r="E87" i="123"/>
  <c r="F87" i="123"/>
  <c r="E88" i="123"/>
  <c r="F88" i="123"/>
  <c r="E89" i="123"/>
  <c r="F89" i="123"/>
  <c r="E90" i="123"/>
  <c r="F90" i="123"/>
  <c r="E91" i="123"/>
  <c r="F91" i="123"/>
  <c r="E92" i="123"/>
  <c r="F92" i="123"/>
  <c r="E93" i="123"/>
  <c r="F93" i="123"/>
  <c r="E94" i="123"/>
  <c r="F94" i="123"/>
  <c r="E95" i="123"/>
  <c r="F95" i="123"/>
  <c r="E96" i="123"/>
  <c r="F96" i="123"/>
  <c r="E97" i="123"/>
  <c r="F97" i="123"/>
  <c r="E98" i="123"/>
  <c r="F98" i="123"/>
  <c r="E99" i="123"/>
  <c r="F99" i="123"/>
  <c r="E100" i="123"/>
  <c r="F100" i="123"/>
  <c r="E101" i="123"/>
  <c r="F101" i="123"/>
  <c r="E102" i="123"/>
  <c r="F102" i="123"/>
  <c r="E103" i="123"/>
  <c r="F103" i="123"/>
  <c r="E104" i="123"/>
  <c r="F104" i="123"/>
  <c r="E105" i="123"/>
  <c r="F105" i="123"/>
  <c r="E106" i="123"/>
  <c r="F106" i="123"/>
  <c r="E107" i="123"/>
  <c r="F107" i="123"/>
  <c r="E108" i="123"/>
  <c r="F108" i="123"/>
  <c r="H109" i="124"/>
  <c r="I109" i="124"/>
  <c r="H110" i="124"/>
  <c r="I110" i="124"/>
  <c r="H111" i="124"/>
  <c r="I111" i="124"/>
  <c r="H112" i="124"/>
  <c r="I112" i="124"/>
  <c r="H113" i="124"/>
  <c r="I113" i="124"/>
  <c r="H114" i="124"/>
  <c r="I114" i="124"/>
  <c r="H115" i="124"/>
  <c r="I115" i="124"/>
  <c r="H116" i="124"/>
  <c r="I116" i="124"/>
  <c r="H117" i="124"/>
  <c r="I117" i="124"/>
  <c r="H118" i="124"/>
  <c r="I118" i="124"/>
  <c r="H119" i="124"/>
  <c r="I119" i="124"/>
  <c r="H120" i="124"/>
  <c r="I120" i="124"/>
  <c r="H121" i="124"/>
  <c r="I121" i="124"/>
  <c r="H122" i="124"/>
  <c r="I122" i="124"/>
  <c r="H123" i="124"/>
  <c r="I123" i="124"/>
  <c r="H124" i="124"/>
  <c r="I124" i="124"/>
  <c r="H125" i="124"/>
  <c r="I125" i="124"/>
  <c r="H126" i="124"/>
  <c r="I126" i="124"/>
  <c r="H127" i="124"/>
  <c r="I127" i="124"/>
  <c r="H128" i="124"/>
  <c r="I128" i="124"/>
  <c r="H129" i="124"/>
  <c r="I129" i="124"/>
  <c r="H130" i="124"/>
  <c r="I130" i="124"/>
  <c r="H131" i="124"/>
  <c r="I131" i="124"/>
  <c r="H132" i="124"/>
  <c r="I132" i="124"/>
  <c r="H133" i="124"/>
  <c r="I133" i="124"/>
  <c r="H134" i="124"/>
  <c r="I134" i="124"/>
  <c r="H135" i="124"/>
  <c r="I135" i="124"/>
  <c r="H136" i="124"/>
  <c r="I136" i="124"/>
  <c r="H137" i="124"/>
  <c r="I137" i="124"/>
  <c r="H138" i="124"/>
  <c r="I138" i="124"/>
  <c r="H139" i="124"/>
  <c r="I139" i="124"/>
  <c r="H140" i="124"/>
  <c r="I140" i="124"/>
  <c r="H141" i="124"/>
  <c r="I141" i="124"/>
  <c r="H142" i="124"/>
  <c r="I142" i="124"/>
  <c r="H143" i="124"/>
  <c r="I143" i="124"/>
  <c r="H144" i="124"/>
  <c r="I144" i="124"/>
  <c r="H145" i="124"/>
  <c r="I145" i="124"/>
  <c r="H146" i="124"/>
  <c r="I146" i="124"/>
  <c r="H147" i="124"/>
  <c r="I147" i="124"/>
  <c r="H148" i="124"/>
  <c r="I148" i="124"/>
  <c r="H149" i="124"/>
  <c r="I149" i="124"/>
  <c r="H150" i="124"/>
  <c r="I150" i="124"/>
  <c r="H151" i="124"/>
  <c r="I151" i="124"/>
  <c r="H152" i="124"/>
  <c r="I152" i="124"/>
  <c r="H153" i="124"/>
  <c r="I153" i="124"/>
  <c r="H154" i="124"/>
  <c r="I154" i="124"/>
  <c r="H155" i="124"/>
  <c r="I155" i="124"/>
  <c r="H156" i="124"/>
  <c r="I156" i="124"/>
  <c r="H157" i="124"/>
  <c r="I157" i="124"/>
  <c r="H158" i="124"/>
  <c r="I158" i="124"/>
  <c r="H159" i="124"/>
  <c r="I159" i="124"/>
  <c r="H160" i="124"/>
  <c r="I160" i="124"/>
  <c r="H161" i="124"/>
  <c r="I161" i="124"/>
  <c r="H162" i="124"/>
  <c r="I162" i="124"/>
  <c r="H163" i="124"/>
  <c r="I163" i="124"/>
  <c r="H164" i="124"/>
  <c r="I164" i="124"/>
  <c r="H165" i="124"/>
  <c r="I165" i="124"/>
  <c r="H166" i="124"/>
  <c r="I166" i="124"/>
  <c r="H167" i="124"/>
  <c r="I167" i="124"/>
  <c r="H168" i="124"/>
  <c r="I168" i="124"/>
  <c r="H169" i="124"/>
  <c r="I169" i="124"/>
  <c r="H170" i="124"/>
  <c r="I170" i="124"/>
  <c r="H171" i="124"/>
  <c r="I171" i="124"/>
  <c r="H172" i="124"/>
  <c r="I172" i="124"/>
  <c r="H173" i="124"/>
  <c r="I173" i="124"/>
  <c r="H174" i="124"/>
  <c r="I174" i="124"/>
  <c r="H175" i="124"/>
  <c r="I175" i="124"/>
  <c r="H176" i="124"/>
  <c r="I176" i="124"/>
  <c r="H177" i="124"/>
  <c r="I177" i="124"/>
  <c r="H178" i="124"/>
  <c r="I178" i="124"/>
  <c r="H179" i="124"/>
  <c r="I179" i="124"/>
  <c r="H180" i="124"/>
  <c r="I180" i="124"/>
  <c r="H181" i="124"/>
  <c r="I181" i="124"/>
  <c r="H182" i="124"/>
  <c r="I182" i="124"/>
  <c r="H183" i="124"/>
  <c r="I183" i="124"/>
  <c r="H184" i="124"/>
  <c r="I184" i="124"/>
  <c r="H185" i="124"/>
  <c r="I185" i="124"/>
  <c r="H186" i="124"/>
  <c r="I186" i="124"/>
  <c r="H187" i="124"/>
  <c r="I187" i="124"/>
  <c r="H188" i="124"/>
  <c r="I188" i="124"/>
  <c r="H189" i="124"/>
  <c r="I189" i="124"/>
  <c r="H190" i="124"/>
  <c r="I190" i="124"/>
  <c r="H191" i="124"/>
  <c r="I191" i="124"/>
  <c r="H192" i="124"/>
  <c r="I192" i="124"/>
  <c r="H193" i="124"/>
  <c r="I193" i="124"/>
  <c r="H194" i="124"/>
  <c r="I194" i="124"/>
  <c r="H195" i="124"/>
  <c r="I195" i="124"/>
  <c r="H196" i="124"/>
  <c r="I196" i="124"/>
  <c r="H197" i="124"/>
  <c r="I197" i="124"/>
  <c r="H198" i="124"/>
  <c r="I198" i="124"/>
  <c r="H199" i="124"/>
  <c r="I199" i="124"/>
  <c r="H200" i="124"/>
  <c r="I200" i="124"/>
  <c r="H201" i="124"/>
  <c r="I201" i="124"/>
  <c r="H202" i="124"/>
  <c r="I202" i="124"/>
  <c r="H203" i="124"/>
  <c r="I203" i="124"/>
  <c r="H204" i="124"/>
  <c r="I204" i="124"/>
  <c r="H205" i="124"/>
  <c r="I205" i="124"/>
  <c r="H206" i="124"/>
  <c r="I206" i="124"/>
  <c r="H207" i="124"/>
  <c r="I207" i="124"/>
  <c r="H208" i="124"/>
  <c r="I208" i="124"/>
  <c r="H209" i="124"/>
  <c r="I209" i="124"/>
  <c r="H210" i="124"/>
  <c r="I210" i="124"/>
  <c r="H211" i="124"/>
  <c r="I211" i="124"/>
  <c r="H212" i="124"/>
  <c r="I212" i="124"/>
  <c r="H213" i="124"/>
  <c r="I213" i="124"/>
  <c r="H214" i="124"/>
  <c r="I214" i="124"/>
  <c r="H215" i="124"/>
  <c r="I215" i="124"/>
  <c r="H216" i="124"/>
  <c r="I216" i="124"/>
  <c r="H217" i="124"/>
  <c r="I217" i="124"/>
  <c r="H218" i="124"/>
  <c r="I218" i="124"/>
  <c r="H219" i="124"/>
  <c r="I219" i="124"/>
  <c r="H220" i="124"/>
  <c r="I220" i="124"/>
  <c r="H221" i="124"/>
  <c r="I221" i="124"/>
  <c r="H222" i="124"/>
  <c r="I222" i="124"/>
  <c r="H223" i="124"/>
  <c r="I223" i="124"/>
  <c r="H224" i="124"/>
  <c r="I224" i="124"/>
  <c r="H225" i="124"/>
  <c r="I225" i="124"/>
  <c r="H226" i="124"/>
  <c r="I226" i="124"/>
  <c r="H227" i="124"/>
  <c r="I227" i="124"/>
  <c r="H228" i="124"/>
  <c r="I228" i="124"/>
  <c r="H229" i="124"/>
  <c r="I229" i="124"/>
  <c r="H230" i="124"/>
  <c r="I230" i="124"/>
  <c r="H231" i="124"/>
  <c r="I231" i="124"/>
  <c r="H232" i="124"/>
  <c r="I232" i="124"/>
  <c r="H233" i="124"/>
  <c r="I233" i="124"/>
  <c r="H234" i="124"/>
  <c r="I234" i="124"/>
  <c r="H235" i="124"/>
  <c r="I235" i="124"/>
  <c r="H236" i="124"/>
  <c r="I236" i="124"/>
  <c r="H237" i="124"/>
  <c r="I237" i="124"/>
  <c r="H238" i="124"/>
  <c r="I238" i="124"/>
  <c r="H239" i="124"/>
  <c r="I239" i="124"/>
  <c r="H240" i="124"/>
  <c r="I240" i="124"/>
  <c r="H241" i="124"/>
  <c r="I241" i="124"/>
  <c r="H242" i="124"/>
  <c r="I242" i="124"/>
  <c r="H243" i="124"/>
  <c r="I243" i="124"/>
  <c r="H244" i="124"/>
  <c r="I244" i="124"/>
  <c r="H245" i="124"/>
  <c r="I245" i="124"/>
  <c r="H246" i="124"/>
  <c r="I246" i="124"/>
  <c r="H247" i="124"/>
  <c r="I247" i="124"/>
  <c r="H248" i="124"/>
  <c r="I248" i="124"/>
  <c r="H249" i="124"/>
  <c r="I249" i="124"/>
  <c r="H250" i="124"/>
  <c r="I250" i="124"/>
  <c r="H251" i="124"/>
  <c r="I251" i="124"/>
  <c r="H252" i="124"/>
  <c r="I252" i="124"/>
  <c r="H253" i="124"/>
  <c r="I253" i="124"/>
  <c r="H254" i="124"/>
  <c r="I254" i="124"/>
  <c r="H255" i="124"/>
  <c r="I255" i="124"/>
  <c r="H256" i="124"/>
  <c r="I256" i="124"/>
  <c r="H257" i="124"/>
  <c r="I257" i="124"/>
  <c r="H258" i="124"/>
  <c r="I258" i="124"/>
  <c r="H259" i="124"/>
  <c r="I259" i="124"/>
  <c r="H11" i="124"/>
  <c r="I11" i="124"/>
  <c r="H12" i="124"/>
  <c r="I12" i="124"/>
  <c r="H13" i="124"/>
  <c r="I13" i="124"/>
  <c r="H14" i="124"/>
  <c r="I14" i="124"/>
  <c r="H15" i="124"/>
  <c r="I15" i="124"/>
  <c r="H16" i="124"/>
  <c r="I16" i="124"/>
  <c r="H17" i="124"/>
  <c r="I17" i="124"/>
  <c r="H18" i="124"/>
  <c r="I18" i="124"/>
  <c r="H19" i="124"/>
  <c r="I19" i="124"/>
  <c r="H20" i="124"/>
  <c r="I20" i="124"/>
  <c r="H21" i="124"/>
  <c r="I21" i="124"/>
  <c r="H22" i="124"/>
  <c r="I22" i="124"/>
  <c r="H23" i="124"/>
  <c r="I23" i="124"/>
  <c r="H24" i="124"/>
  <c r="I24" i="124"/>
  <c r="H25" i="124"/>
  <c r="I25" i="124"/>
  <c r="H26" i="124"/>
  <c r="I26" i="124"/>
  <c r="H27" i="124"/>
  <c r="I27" i="124"/>
  <c r="H28" i="124"/>
  <c r="I28" i="124"/>
  <c r="H29" i="124"/>
  <c r="I29" i="124"/>
  <c r="H30" i="124"/>
  <c r="I30" i="124"/>
  <c r="H31" i="124"/>
  <c r="I31" i="124"/>
  <c r="H32" i="124"/>
  <c r="I32" i="124"/>
  <c r="H33" i="124"/>
  <c r="I33" i="124"/>
  <c r="H34" i="124"/>
  <c r="I34" i="124"/>
  <c r="H35" i="124"/>
  <c r="I35" i="124"/>
  <c r="H36" i="124"/>
  <c r="I36" i="124"/>
  <c r="H37" i="124"/>
  <c r="I37" i="124"/>
  <c r="H38" i="124"/>
  <c r="I38" i="124"/>
  <c r="H39" i="124"/>
  <c r="I39" i="124"/>
  <c r="H40" i="124"/>
  <c r="I40" i="124"/>
  <c r="H41" i="124"/>
  <c r="I41" i="124"/>
  <c r="H42" i="124"/>
  <c r="I42" i="124"/>
  <c r="H43" i="124"/>
  <c r="I43" i="124"/>
  <c r="H44" i="124"/>
  <c r="I44" i="124"/>
  <c r="H45" i="124"/>
  <c r="I45" i="124"/>
  <c r="H46" i="124"/>
  <c r="I46" i="124"/>
  <c r="H47" i="124"/>
  <c r="I47" i="124"/>
  <c r="H48" i="124"/>
  <c r="I48" i="124"/>
  <c r="H49" i="124"/>
  <c r="I49" i="124"/>
  <c r="H50" i="124"/>
  <c r="I50" i="124"/>
  <c r="H51" i="124"/>
  <c r="I51" i="124"/>
  <c r="H52" i="124"/>
  <c r="I52" i="124"/>
  <c r="H53" i="124"/>
  <c r="I53" i="124"/>
  <c r="H54" i="124"/>
  <c r="I54" i="124"/>
  <c r="H55" i="124"/>
  <c r="I55" i="124"/>
  <c r="H56" i="124"/>
  <c r="I56" i="124"/>
  <c r="H57" i="124"/>
  <c r="I57" i="124"/>
  <c r="H58" i="124"/>
  <c r="I58" i="124"/>
  <c r="H59" i="124"/>
  <c r="I59" i="124"/>
  <c r="H60" i="124"/>
  <c r="I60" i="124"/>
  <c r="H61" i="124"/>
  <c r="I61" i="124"/>
  <c r="H62" i="124"/>
  <c r="I62" i="124"/>
  <c r="H63" i="124"/>
  <c r="I63" i="124"/>
  <c r="H64" i="124"/>
  <c r="I64" i="124"/>
  <c r="H65" i="124"/>
  <c r="I65" i="124"/>
  <c r="H66" i="124"/>
  <c r="I66" i="124"/>
  <c r="H67" i="124"/>
  <c r="I67" i="124"/>
  <c r="H68" i="124"/>
  <c r="I68" i="124"/>
  <c r="H69" i="124"/>
  <c r="I69" i="124"/>
  <c r="H70" i="124"/>
  <c r="I70" i="124"/>
  <c r="H71" i="124"/>
  <c r="I71" i="124"/>
  <c r="H72" i="124"/>
  <c r="I72" i="124"/>
  <c r="H73" i="124"/>
  <c r="I73" i="124"/>
  <c r="H74" i="124"/>
  <c r="I74" i="124"/>
  <c r="H75" i="124"/>
  <c r="I75" i="124"/>
  <c r="H76" i="124"/>
  <c r="I76" i="124"/>
  <c r="H77" i="124"/>
  <c r="I77" i="124"/>
  <c r="H78" i="124"/>
  <c r="I78" i="124"/>
  <c r="H79" i="124"/>
  <c r="I79" i="124"/>
  <c r="H80" i="124"/>
  <c r="I80" i="124"/>
  <c r="H81" i="124"/>
  <c r="I81" i="124"/>
  <c r="H82" i="124"/>
  <c r="I82" i="124"/>
  <c r="H83" i="124"/>
  <c r="I83" i="124"/>
  <c r="H84" i="124"/>
  <c r="I84" i="124"/>
  <c r="H85" i="124"/>
  <c r="I85" i="124"/>
  <c r="H86" i="124"/>
  <c r="I86" i="124"/>
  <c r="H87" i="124"/>
  <c r="I87" i="124"/>
  <c r="H88" i="124"/>
  <c r="I88" i="124"/>
  <c r="H89" i="124"/>
  <c r="I89" i="124"/>
  <c r="H90" i="124"/>
  <c r="I90" i="124"/>
  <c r="H91" i="124"/>
  <c r="I91" i="124"/>
  <c r="H92" i="124"/>
  <c r="I92" i="124"/>
  <c r="H93" i="124"/>
  <c r="I93" i="124"/>
  <c r="H94" i="124"/>
  <c r="I94" i="124"/>
  <c r="H95" i="124"/>
  <c r="I95" i="124"/>
  <c r="H96" i="124"/>
  <c r="I96" i="124"/>
  <c r="H97" i="124"/>
  <c r="I97" i="124"/>
  <c r="H98" i="124"/>
  <c r="I98" i="124"/>
  <c r="H99" i="124"/>
  <c r="I99" i="124"/>
  <c r="H100" i="124"/>
  <c r="I100" i="124"/>
  <c r="H101" i="124"/>
  <c r="I101" i="124"/>
  <c r="H102" i="124"/>
  <c r="I102" i="124"/>
  <c r="H103" i="124"/>
  <c r="I103" i="124"/>
  <c r="H104" i="124"/>
  <c r="I104" i="124"/>
  <c r="H105" i="124"/>
  <c r="I105" i="124"/>
  <c r="H106" i="124"/>
  <c r="I106" i="124"/>
  <c r="H107" i="124"/>
  <c r="I107" i="124"/>
  <c r="H108" i="124"/>
  <c r="I108" i="124"/>
  <c r="I11" i="125"/>
  <c r="J11" i="125"/>
  <c r="I12" i="125"/>
  <c r="J12" i="125"/>
  <c r="I13" i="125"/>
  <c r="J13" i="125"/>
  <c r="I14" i="125"/>
  <c r="J14" i="125"/>
  <c r="I15" i="125"/>
  <c r="J15" i="125"/>
  <c r="I16" i="125"/>
  <c r="J16" i="125"/>
  <c r="I17" i="125"/>
  <c r="J17" i="125"/>
  <c r="I18" i="125"/>
  <c r="J18" i="125"/>
  <c r="I19" i="125"/>
  <c r="J19" i="125"/>
  <c r="I20" i="125"/>
  <c r="J20" i="125"/>
  <c r="I21" i="125"/>
  <c r="J21" i="125"/>
  <c r="I22" i="125"/>
  <c r="J22" i="125"/>
  <c r="I23" i="125"/>
  <c r="J23" i="125"/>
  <c r="I24" i="125"/>
  <c r="J24" i="125"/>
  <c r="I25" i="125"/>
  <c r="J25" i="125"/>
  <c r="I26" i="125"/>
  <c r="J26" i="125"/>
  <c r="I27" i="125"/>
  <c r="J27" i="125"/>
  <c r="I28" i="125"/>
  <c r="J28" i="125"/>
  <c r="I29" i="125"/>
  <c r="J29" i="125"/>
  <c r="I30" i="125"/>
  <c r="J30" i="125"/>
  <c r="I31" i="125"/>
  <c r="J31" i="125"/>
  <c r="I32" i="125"/>
  <c r="J32" i="125"/>
  <c r="I33" i="125"/>
  <c r="J33" i="125"/>
  <c r="I34" i="125"/>
  <c r="J34" i="125"/>
  <c r="I35" i="125"/>
  <c r="J35" i="125"/>
  <c r="I36" i="125"/>
  <c r="J36" i="125"/>
  <c r="I37" i="125"/>
  <c r="J37" i="125"/>
  <c r="I38" i="125"/>
  <c r="J38" i="125"/>
  <c r="I39" i="125"/>
  <c r="J39" i="125"/>
  <c r="I40" i="125"/>
  <c r="J40" i="125"/>
  <c r="I41" i="125"/>
  <c r="J41" i="125"/>
  <c r="I42" i="125"/>
  <c r="J42" i="125"/>
  <c r="I43" i="125"/>
  <c r="J43" i="125"/>
  <c r="I44" i="125"/>
  <c r="J44" i="125"/>
  <c r="I45" i="125"/>
  <c r="J45" i="125"/>
  <c r="I46" i="125"/>
  <c r="J46" i="125"/>
  <c r="I47" i="125"/>
  <c r="J47" i="125"/>
  <c r="I48" i="125"/>
  <c r="J48" i="125"/>
  <c r="I49" i="125"/>
  <c r="J49" i="125"/>
  <c r="I50" i="125"/>
  <c r="J50" i="125"/>
  <c r="I51" i="125"/>
  <c r="J51" i="125"/>
  <c r="I52" i="125"/>
  <c r="J52" i="125"/>
  <c r="I53" i="125"/>
  <c r="J53" i="125"/>
  <c r="I54" i="125"/>
  <c r="J54" i="125"/>
  <c r="I55" i="125"/>
  <c r="J55" i="125"/>
  <c r="I56" i="125"/>
  <c r="J56" i="125"/>
  <c r="I57" i="125"/>
  <c r="J57" i="125"/>
  <c r="I58" i="125"/>
  <c r="J58" i="125"/>
  <c r="I59" i="125"/>
  <c r="J59" i="125"/>
  <c r="I60" i="125"/>
  <c r="J60" i="125"/>
  <c r="I61" i="125"/>
  <c r="J61" i="125"/>
  <c r="I62" i="125"/>
  <c r="J62" i="125"/>
  <c r="I63" i="125"/>
  <c r="J63" i="125"/>
  <c r="I64" i="125"/>
  <c r="J64" i="125"/>
  <c r="I65" i="125"/>
  <c r="J65" i="125"/>
  <c r="I66" i="125"/>
  <c r="J66" i="125"/>
  <c r="I67" i="125"/>
  <c r="J67" i="125"/>
  <c r="I68" i="125"/>
  <c r="J68" i="125"/>
  <c r="I69" i="125"/>
  <c r="J69" i="125"/>
  <c r="I70" i="125"/>
  <c r="J70" i="125"/>
  <c r="I71" i="125"/>
  <c r="J71" i="125"/>
  <c r="I72" i="125"/>
  <c r="J72" i="125"/>
  <c r="I73" i="125"/>
  <c r="J73" i="125"/>
  <c r="I74" i="125"/>
  <c r="J74" i="125"/>
  <c r="I75" i="125"/>
  <c r="J75" i="125"/>
  <c r="I76" i="125"/>
  <c r="J76" i="125"/>
  <c r="I77" i="125"/>
  <c r="J77" i="125"/>
  <c r="I78" i="125"/>
  <c r="J78" i="125"/>
  <c r="I79" i="125"/>
  <c r="J79" i="125"/>
  <c r="I80" i="125"/>
  <c r="J80" i="125"/>
  <c r="I81" i="125"/>
  <c r="J81" i="125"/>
  <c r="I82" i="125"/>
  <c r="J82" i="125"/>
  <c r="I83" i="125"/>
  <c r="J83" i="125"/>
  <c r="I84" i="125"/>
  <c r="J84" i="125"/>
  <c r="I85" i="125"/>
  <c r="J85" i="125"/>
  <c r="I86" i="125"/>
  <c r="J86" i="125"/>
  <c r="I87" i="125"/>
  <c r="J87" i="125"/>
  <c r="I88" i="125"/>
  <c r="J88" i="125"/>
  <c r="I89" i="125"/>
  <c r="J89" i="125"/>
  <c r="I90" i="125"/>
  <c r="J90" i="125"/>
  <c r="I91" i="125"/>
  <c r="J91" i="125"/>
  <c r="I92" i="125"/>
  <c r="J92" i="125"/>
  <c r="I93" i="125"/>
  <c r="J93" i="125"/>
  <c r="I94" i="125"/>
  <c r="J94" i="125"/>
  <c r="I95" i="125"/>
  <c r="J95" i="125"/>
  <c r="I96" i="125"/>
  <c r="J96" i="125"/>
  <c r="I97" i="125"/>
  <c r="J97" i="125"/>
  <c r="I98" i="125"/>
  <c r="J98" i="125"/>
  <c r="I99" i="125"/>
  <c r="J99" i="125"/>
  <c r="I100" i="125"/>
  <c r="J100" i="125"/>
  <c r="I101" i="125"/>
  <c r="J101" i="125"/>
  <c r="I102" i="125"/>
  <c r="J102" i="125"/>
  <c r="I103" i="125"/>
  <c r="J103" i="125"/>
  <c r="I104" i="125"/>
  <c r="J104" i="125"/>
  <c r="I105" i="125"/>
  <c r="J105" i="125"/>
  <c r="I106" i="125"/>
  <c r="J106" i="125"/>
  <c r="I107" i="125"/>
  <c r="J107" i="125"/>
  <c r="I108" i="125"/>
  <c r="J108" i="125"/>
  <c r="I109" i="125"/>
  <c r="J109" i="125"/>
  <c r="I110" i="125"/>
  <c r="J110" i="125"/>
  <c r="I111" i="125"/>
  <c r="J111" i="125"/>
  <c r="I112" i="125"/>
  <c r="J112" i="125"/>
  <c r="I113" i="125"/>
  <c r="J113" i="125"/>
  <c r="I114" i="125"/>
  <c r="J114" i="125"/>
  <c r="I115" i="125"/>
  <c r="J115" i="125"/>
  <c r="I116" i="125"/>
  <c r="J116" i="125"/>
  <c r="I117" i="125"/>
  <c r="J117" i="125"/>
  <c r="I118" i="125"/>
  <c r="J118" i="125"/>
  <c r="I119" i="125"/>
  <c r="J119" i="125"/>
  <c r="I120" i="125"/>
  <c r="J120" i="125"/>
  <c r="I121" i="125"/>
  <c r="J121" i="125"/>
  <c r="I122" i="125"/>
  <c r="J122" i="125"/>
  <c r="I123" i="125"/>
  <c r="J123" i="125"/>
  <c r="I124" i="125"/>
  <c r="J124" i="125"/>
  <c r="I125" i="125"/>
  <c r="J125" i="125"/>
  <c r="I126" i="125"/>
  <c r="J126" i="125"/>
  <c r="I127" i="125"/>
  <c r="J127" i="125"/>
  <c r="I128" i="125"/>
  <c r="J128" i="125"/>
  <c r="I129" i="125"/>
  <c r="J129" i="125"/>
  <c r="I130" i="125"/>
  <c r="J130" i="125"/>
  <c r="I131" i="125"/>
  <c r="J131" i="125"/>
  <c r="I132" i="125"/>
  <c r="J132" i="125"/>
  <c r="I133" i="125"/>
  <c r="J133" i="125"/>
  <c r="I134" i="125"/>
  <c r="J134" i="125"/>
  <c r="I135" i="125"/>
  <c r="J135" i="125"/>
  <c r="I136" i="125"/>
  <c r="J136" i="125"/>
  <c r="I137" i="125"/>
  <c r="J137" i="125"/>
  <c r="I138" i="125"/>
  <c r="J138" i="125"/>
  <c r="I139" i="125"/>
  <c r="J139" i="125"/>
  <c r="I140" i="125"/>
  <c r="J140" i="125"/>
  <c r="I141" i="125"/>
  <c r="J141" i="125"/>
  <c r="I142" i="125"/>
  <c r="J142" i="125"/>
  <c r="I143" i="125"/>
  <c r="J143" i="125"/>
  <c r="I144" i="125"/>
  <c r="J144" i="125"/>
  <c r="I145" i="125"/>
  <c r="J145" i="125"/>
  <c r="I146" i="125"/>
  <c r="J146" i="125"/>
  <c r="I147" i="125"/>
  <c r="J147" i="125"/>
  <c r="I148" i="125"/>
  <c r="J148" i="125"/>
  <c r="I149" i="125"/>
  <c r="J149" i="125"/>
  <c r="I150" i="125"/>
  <c r="J150" i="125"/>
  <c r="I151" i="125"/>
  <c r="J151" i="125"/>
  <c r="I152" i="125"/>
  <c r="J152" i="125"/>
  <c r="I153" i="125"/>
  <c r="J153" i="125"/>
  <c r="I154" i="125"/>
  <c r="J154" i="125"/>
  <c r="I155" i="125"/>
  <c r="J155" i="125"/>
  <c r="I156" i="125"/>
  <c r="J156" i="125"/>
  <c r="I157" i="125"/>
  <c r="J157" i="125"/>
  <c r="I158" i="125"/>
  <c r="J158" i="125"/>
  <c r="I159" i="125"/>
  <c r="J159" i="125"/>
  <c r="I160" i="125"/>
  <c r="J160" i="125"/>
  <c r="I161" i="125"/>
  <c r="J161" i="125"/>
  <c r="I162" i="125"/>
  <c r="J162" i="125"/>
  <c r="I163" i="125"/>
  <c r="J163" i="125"/>
  <c r="I164" i="125"/>
  <c r="J164" i="125"/>
  <c r="I165" i="125"/>
  <c r="J165" i="125"/>
  <c r="I166" i="125"/>
  <c r="J166" i="125"/>
  <c r="I167" i="125"/>
  <c r="J167" i="125"/>
  <c r="I168" i="125"/>
  <c r="J168" i="125"/>
  <c r="I169" i="125"/>
  <c r="J169" i="125"/>
  <c r="I170" i="125"/>
  <c r="J170" i="125"/>
  <c r="I171" i="125"/>
  <c r="J171" i="125"/>
  <c r="I172" i="125"/>
  <c r="J172" i="125"/>
  <c r="I173" i="125"/>
  <c r="J173" i="125"/>
  <c r="I174" i="125"/>
  <c r="J174" i="125"/>
  <c r="I175" i="125"/>
  <c r="J175" i="125"/>
  <c r="I176" i="125"/>
  <c r="J176" i="125"/>
  <c r="I177" i="125"/>
  <c r="J177" i="125"/>
  <c r="I178" i="125"/>
  <c r="J178" i="125"/>
  <c r="I179" i="125"/>
  <c r="J179" i="125"/>
  <c r="I180" i="125"/>
  <c r="J180" i="125"/>
  <c r="I181" i="125"/>
  <c r="J181" i="125"/>
  <c r="I182" i="125"/>
  <c r="J182" i="125"/>
  <c r="I183" i="125"/>
  <c r="J183" i="125"/>
  <c r="I184" i="125"/>
  <c r="J184" i="125"/>
  <c r="I185" i="125"/>
  <c r="J185" i="125"/>
  <c r="I186" i="125"/>
  <c r="J186" i="125"/>
  <c r="I187" i="125"/>
  <c r="J187" i="125"/>
  <c r="I188" i="125"/>
  <c r="J188" i="125"/>
  <c r="I189" i="125"/>
  <c r="J189" i="125"/>
  <c r="I190" i="125"/>
  <c r="J190" i="125"/>
  <c r="I191" i="125"/>
  <c r="J191" i="125"/>
  <c r="I192" i="125"/>
  <c r="J192" i="125"/>
  <c r="I193" i="125"/>
  <c r="J193" i="125"/>
  <c r="I194" i="125"/>
  <c r="J194" i="125"/>
  <c r="I195" i="125"/>
  <c r="J195" i="125"/>
  <c r="I196" i="125"/>
  <c r="J196" i="125"/>
  <c r="I197" i="125"/>
  <c r="J197" i="125"/>
  <c r="I198" i="125"/>
  <c r="J198" i="125"/>
  <c r="I199" i="125"/>
  <c r="J199" i="125"/>
  <c r="I200" i="125"/>
  <c r="J200" i="125"/>
  <c r="I201" i="125"/>
  <c r="J201" i="125"/>
  <c r="I202" i="125"/>
  <c r="J202" i="125"/>
  <c r="I203" i="125"/>
  <c r="J203" i="125"/>
  <c r="I204" i="125"/>
  <c r="J204" i="125"/>
  <c r="I205" i="125"/>
  <c r="J205" i="125"/>
  <c r="I206" i="125"/>
  <c r="J206" i="125"/>
  <c r="I207" i="125"/>
  <c r="J207" i="125"/>
  <c r="I208" i="125"/>
  <c r="J208" i="125"/>
  <c r="I209" i="125"/>
  <c r="J209" i="125"/>
  <c r="I210" i="125"/>
  <c r="J210" i="125"/>
  <c r="I211" i="125"/>
  <c r="J211" i="125"/>
  <c r="I212" i="125"/>
  <c r="J212" i="125"/>
  <c r="I213" i="125"/>
  <c r="J213" i="125"/>
  <c r="I214" i="125"/>
  <c r="J214" i="125"/>
  <c r="I215" i="125"/>
  <c r="J215" i="125"/>
  <c r="I216" i="125"/>
  <c r="J216" i="125"/>
  <c r="I217" i="125"/>
  <c r="J217" i="125"/>
  <c r="I218" i="125"/>
  <c r="J218" i="125"/>
  <c r="I219" i="125"/>
  <c r="J219" i="125"/>
  <c r="I220" i="125"/>
  <c r="J220" i="125"/>
  <c r="I221" i="125"/>
  <c r="J221" i="125"/>
  <c r="I222" i="125"/>
  <c r="J222" i="125"/>
  <c r="I223" i="125"/>
  <c r="J223" i="125"/>
  <c r="I224" i="125"/>
  <c r="J224" i="125"/>
  <c r="I225" i="125"/>
  <c r="J225" i="125"/>
  <c r="I226" i="125"/>
  <c r="J226" i="125"/>
  <c r="I227" i="125"/>
  <c r="J227" i="125"/>
  <c r="I228" i="125"/>
  <c r="J228" i="125"/>
  <c r="I229" i="125"/>
  <c r="J229" i="125"/>
  <c r="I230" i="125"/>
  <c r="J230" i="125"/>
  <c r="I231" i="125"/>
  <c r="J231" i="125"/>
  <c r="I232" i="125"/>
  <c r="J232" i="125"/>
  <c r="I233" i="125"/>
  <c r="J233" i="125"/>
  <c r="I234" i="125"/>
  <c r="J234" i="125"/>
  <c r="I235" i="125"/>
  <c r="J235" i="125"/>
  <c r="I236" i="125"/>
  <c r="J236" i="125"/>
  <c r="I237" i="125"/>
  <c r="J237" i="125"/>
  <c r="I238" i="125"/>
  <c r="J238" i="125"/>
  <c r="I239" i="125"/>
  <c r="J239" i="125"/>
  <c r="I240" i="125"/>
  <c r="J240" i="125"/>
  <c r="I241" i="125"/>
  <c r="J241" i="125"/>
  <c r="I242" i="125"/>
  <c r="J242" i="125"/>
  <c r="I243" i="125"/>
  <c r="J243" i="125"/>
  <c r="I244" i="125"/>
  <c r="J244" i="125"/>
  <c r="I245" i="125"/>
  <c r="J245" i="125"/>
  <c r="I246" i="125"/>
  <c r="J246" i="125"/>
  <c r="I247" i="125"/>
  <c r="J247" i="125"/>
  <c r="I248" i="125"/>
  <c r="J248" i="125"/>
  <c r="I249" i="125"/>
  <c r="J249" i="125"/>
  <c r="I250" i="125"/>
  <c r="J250" i="125"/>
  <c r="I251" i="125"/>
  <c r="J251" i="125"/>
  <c r="I252" i="125"/>
  <c r="J252" i="125"/>
  <c r="I253" i="125"/>
  <c r="J253" i="125"/>
  <c r="I254" i="125"/>
  <c r="J254" i="125"/>
  <c r="I255" i="125"/>
  <c r="J255" i="125"/>
  <c r="I256" i="125"/>
  <c r="J256" i="125"/>
  <c r="I257" i="125"/>
  <c r="J257" i="125"/>
  <c r="I258" i="125"/>
  <c r="J258" i="125"/>
  <c r="I259" i="125"/>
  <c r="J259" i="125"/>
  <c r="G109" i="125"/>
  <c r="H109" i="125"/>
  <c r="G110" i="125"/>
  <c r="H110" i="125"/>
  <c r="G111" i="125"/>
  <c r="H111" i="125"/>
  <c r="G112" i="125"/>
  <c r="H112" i="125"/>
  <c r="G113" i="125"/>
  <c r="H113" i="125"/>
  <c r="G114" i="125"/>
  <c r="H114" i="125"/>
  <c r="G115" i="125"/>
  <c r="H115" i="125"/>
  <c r="G116" i="125"/>
  <c r="H116" i="125"/>
  <c r="G117" i="125"/>
  <c r="H117" i="125"/>
  <c r="G118" i="125"/>
  <c r="H118" i="125"/>
  <c r="G119" i="125"/>
  <c r="H119" i="125"/>
  <c r="G120" i="125"/>
  <c r="H120" i="125"/>
  <c r="G121" i="125"/>
  <c r="H121" i="125"/>
  <c r="G122" i="125"/>
  <c r="H122" i="125"/>
  <c r="G123" i="125"/>
  <c r="H123" i="125"/>
  <c r="G124" i="125"/>
  <c r="H124" i="125"/>
  <c r="G125" i="125"/>
  <c r="H125" i="125"/>
  <c r="G126" i="125"/>
  <c r="H126" i="125"/>
  <c r="G127" i="125"/>
  <c r="H127" i="125"/>
  <c r="G128" i="125"/>
  <c r="H128" i="125"/>
  <c r="G129" i="125"/>
  <c r="H129" i="125"/>
  <c r="G130" i="125"/>
  <c r="H130" i="125"/>
  <c r="G131" i="125"/>
  <c r="H131" i="125"/>
  <c r="G132" i="125"/>
  <c r="H132" i="125"/>
  <c r="G133" i="125"/>
  <c r="H133" i="125"/>
  <c r="G134" i="125"/>
  <c r="H134" i="125"/>
  <c r="G135" i="125"/>
  <c r="H135" i="125"/>
  <c r="G136" i="125"/>
  <c r="H136" i="125"/>
  <c r="G137" i="125"/>
  <c r="H137" i="125"/>
  <c r="G138" i="125"/>
  <c r="H138" i="125"/>
  <c r="G139" i="125"/>
  <c r="H139" i="125"/>
  <c r="G140" i="125"/>
  <c r="H140" i="125"/>
  <c r="G141" i="125"/>
  <c r="H141" i="125"/>
  <c r="G142" i="125"/>
  <c r="H142" i="125"/>
  <c r="G143" i="125"/>
  <c r="H143" i="125"/>
  <c r="G144" i="125"/>
  <c r="H144" i="125"/>
  <c r="G145" i="125"/>
  <c r="H145" i="125"/>
  <c r="G146" i="125"/>
  <c r="H146" i="125"/>
  <c r="G147" i="125"/>
  <c r="H147" i="125"/>
  <c r="G148" i="125"/>
  <c r="H148" i="125"/>
  <c r="G149" i="125"/>
  <c r="H149" i="125"/>
  <c r="G150" i="125"/>
  <c r="H150" i="125"/>
  <c r="G151" i="125"/>
  <c r="H151" i="125"/>
  <c r="G152" i="125"/>
  <c r="H152" i="125"/>
  <c r="G153" i="125"/>
  <c r="H153" i="125"/>
  <c r="G154" i="125"/>
  <c r="H154" i="125"/>
  <c r="G155" i="125"/>
  <c r="H155" i="125"/>
  <c r="G156" i="125"/>
  <c r="H156" i="125"/>
  <c r="G157" i="125"/>
  <c r="H157" i="125"/>
  <c r="G158" i="125"/>
  <c r="H158" i="125"/>
  <c r="G159" i="125"/>
  <c r="H159" i="125"/>
  <c r="G160" i="125"/>
  <c r="H160" i="125"/>
  <c r="G161" i="125"/>
  <c r="H161" i="125"/>
  <c r="G162" i="125"/>
  <c r="H162" i="125"/>
  <c r="G163" i="125"/>
  <c r="H163" i="125"/>
  <c r="G164" i="125"/>
  <c r="H164" i="125"/>
  <c r="G165" i="125"/>
  <c r="H165" i="125"/>
  <c r="G166" i="125"/>
  <c r="H166" i="125"/>
  <c r="G167" i="125"/>
  <c r="H167" i="125"/>
  <c r="G168" i="125"/>
  <c r="H168" i="125"/>
  <c r="G169" i="125"/>
  <c r="H169" i="125"/>
  <c r="G170" i="125"/>
  <c r="H170" i="125"/>
  <c r="G171" i="125"/>
  <c r="H171" i="125"/>
  <c r="G172" i="125"/>
  <c r="H172" i="125"/>
  <c r="G173" i="125"/>
  <c r="H173" i="125"/>
  <c r="G174" i="125"/>
  <c r="H174" i="125"/>
  <c r="G175" i="125"/>
  <c r="H175" i="125"/>
  <c r="G176" i="125"/>
  <c r="H176" i="125"/>
  <c r="G177" i="125"/>
  <c r="H177" i="125"/>
  <c r="G178" i="125"/>
  <c r="H178" i="125"/>
  <c r="G179" i="125"/>
  <c r="H179" i="125"/>
  <c r="G180" i="125"/>
  <c r="H180" i="125"/>
  <c r="G181" i="125"/>
  <c r="H181" i="125"/>
  <c r="G182" i="125"/>
  <c r="H182" i="125"/>
  <c r="G183" i="125"/>
  <c r="H183" i="125"/>
  <c r="G184" i="125"/>
  <c r="H184" i="125"/>
  <c r="G185" i="125"/>
  <c r="H185" i="125"/>
  <c r="G186" i="125"/>
  <c r="H186" i="125"/>
  <c r="G187" i="125"/>
  <c r="H187" i="125"/>
  <c r="G188" i="125"/>
  <c r="H188" i="125"/>
  <c r="G189" i="125"/>
  <c r="H189" i="125"/>
  <c r="G190" i="125"/>
  <c r="H190" i="125"/>
  <c r="G191" i="125"/>
  <c r="H191" i="125"/>
  <c r="G192" i="125"/>
  <c r="H192" i="125"/>
  <c r="G193" i="125"/>
  <c r="H193" i="125"/>
  <c r="G194" i="125"/>
  <c r="H194" i="125"/>
  <c r="G195" i="125"/>
  <c r="H195" i="125"/>
  <c r="G196" i="125"/>
  <c r="H196" i="125"/>
  <c r="G197" i="125"/>
  <c r="H197" i="125"/>
  <c r="G198" i="125"/>
  <c r="H198" i="125"/>
  <c r="G199" i="125"/>
  <c r="H199" i="125"/>
  <c r="G200" i="125"/>
  <c r="H200" i="125"/>
  <c r="G201" i="125"/>
  <c r="H201" i="125"/>
  <c r="G202" i="125"/>
  <c r="H202" i="125"/>
  <c r="G203" i="125"/>
  <c r="H203" i="125"/>
  <c r="G204" i="125"/>
  <c r="H204" i="125"/>
  <c r="G205" i="125"/>
  <c r="H205" i="125"/>
  <c r="G206" i="125"/>
  <c r="H206" i="125"/>
  <c r="G207" i="125"/>
  <c r="H207" i="125"/>
  <c r="G208" i="125"/>
  <c r="H208" i="125"/>
  <c r="G209" i="125"/>
  <c r="H209" i="125"/>
  <c r="G210" i="125"/>
  <c r="H210" i="125"/>
  <c r="G211" i="125"/>
  <c r="H211" i="125"/>
  <c r="G212" i="125"/>
  <c r="H212" i="125"/>
  <c r="G213" i="125"/>
  <c r="H213" i="125"/>
  <c r="G214" i="125"/>
  <c r="H214" i="125"/>
  <c r="G215" i="125"/>
  <c r="H215" i="125"/>
  <c r="G216" i="125"/>
  <c r="H216" i="125"/>
  <c r="G217" i="125"/>
  <c r="H217" i="125"/>
  <c r="G218" i="125"/>
  <c r="H218" i="125"/>
  <c r="G219" i="125"/>
  <c r="H219" i="125"/>
  <c r="G220" i="125"/>
  <c r="H220" i="125"/>
  <c r="G221" i="125"/>
  <c r="H221" i="125"/>
  <c r="G222" i="125"/>
  <c r="H222" i="125"/>
  <c r="G223" i="125"/>
  <c r="H223" i="125"/>
  <c r="G224" i="125"/>
  <c r="H224" i="125"/>
  <c r="G225" i="125"/>
  <c r="H225" i="125"/>
  <c r="G226" i="125"/>
  <c r="H226" i="125"/>
  <c r="G227" i="125"/>
  <c r="H227" i="125"/>
  <c r="G228" i="125"/>
  <c r="H228" i="125"/>
  <c r="G229" i="125"/>
  <c r="H229" i="125"/>
  <c r="G230" i="125"/>
  <c r="H230" i="125"/>
  <c r="G231" i="125"/>
  <c r="H231" i="125"/>
  <c r="G232" i="125"/>
  <c r="H232" i="125"/>
  <c r="G233" i="125"/>
  <c r="H233" i="125"/>
  <c r="G234" i="125"/>
  <c r="H234" i="125"/>
  <c r="G235" i="125"/>
  <c r="H235" i="125"/>
  <c r="G236" i="125"/>
  <c r="H236" i="125"/>
  <c r="G237" i="125"/>
  <c r="H237" i="125"/>
  <c r="G238" i="125"/>
  <c r="H238" i="125"/>
  <c r="G239" i="125"/>
  <c r="H239" i="125"/>
  <c r="G240" i="125"/>
  <c r="H240" i="125"/>
  <c r="G241" i="125"/>
  <c r="H241" i="125"/>
  <c r="G242" i="125"/>
  <c r="H242" i="125"/>
  <c r="G243" i="125"/>
  <c r="H243" i="125"/>
  <c r="G244" i="125"/>
  <c r="H244" i="125"/>
  <c r="G245" i="125"/>
  <c r="H245" i="125"/>
  <c r="G246" i="125"/>
  <c r="H246" i="125"/>
  <c r="G247" i="125"/>
  <c r="H247" i="125"/>
  <c r="G248" i="125"/>
  <c r="H248" i="125"/>
  <c r="G249" i="125"/>
  <c r="H249" i="125"/>
  <c r="G250" i="125"/>
  <c r="H250" i="125"/>
  <c r="G251" i="125"/>
  <c r="H251" i="125"/>
  <c r="G252" i="125"/>
  <c r="H252" i="125"/>
  <c r="G253" i="125"/>
  <c r="H253" i="125"/>
  <c r="G254" i="125"/>
  <c r="H254" i="125"/>
  <c r="G255" i="125"/>
  <c r="H255" i="125"/>
  <c r="G256" i="125"/>
  <c r="H256" i="125"/>
  <c r="G257" i="125"/>
  <c r="H257" i="125"/>
  <c r="G258" i="125"/>
  <c r="H258" i="125"/>
  <c r="G259" i="125"/>
  <c r="H259" i="125"/>
  <c r="G11" i="125"/>
  <c r="H11" i="125"/>
  <c r="G12" i="125"/>
  <c r="H12" i="125"/>
  <c r="G13" i="125"/>
  <c r="H13" i="125"/>
  <c r="G14" i="125"/>
  <c r="H14" i="125"/>
  <c r="G15" i="125"/>
  <c r="H15" i="125"/>
  <c r="G16" i="125"/>
  <c r="H16" i="125"/>
  <c r="G17" i="125"/>
  <c r="H17" i="125"/>
  <c r="G18" i="125"/>
  <c r="H18" i="125"/>
  <c r="G19" i="125"/>
  <c r="H19" i="125"/>
  <c r="G20" i="125"/>
  <c r="H20" i="125"/>
  <c r="G21" i="125"/>
  <c r="H21" i="125"/>
  <c r="G22" i="125"/>
  <c r="H22" i="125"/>
  <c r="G23" i="125"/>
  <c r="H23" i="125"/>
  <c r="G24" i="125"/>
  <c r="H24" i="125"/>
  <c r="G25" i="125"/>
  <c r="H25" i="125"/>
  <c r="G26" i="125"/>
  <c r="H26" i="125"/>
  <c r="G27" i="125"/>
  <c r="H27" i="125"/>
  <c r="G28" i="125"/>
  <c r="H28" i="125"/>
  <c r="G29" i="125"/>
  <c r="H29" i="125"/>
  <c r="G30" i="125"/>
  <c r="H30" i="125"/>
  <c r="G31" i="125"/>
  <c r="H31" i="125"/>
  <c r="G32" i="125"/>
  <c r="H32" i="125"/>
  <c r="G33" i="125"/>
  <c r="H33" i="125"/>
  <c r="G34" i="125"/>
  <c r="H34" i="125"/>
  <c r="G35" i="125"/>
  <c r="H35" i="125"/>
  <c r="G36" i="125"/>
  <c r="H36" i="125"/>
  <c r="G37" i="125"/>
  <c r="H37" i="125"/>
  <c r="G38" i="125"/>
  <c r="H38" i="125"/>
  <c r="G39" i="125"/>
  <c r="H39" i="125"/>
  <c r="G40" i="125"/>
  <c r="H40" i="125"/>
  <c r="G41" i="125"/>
  <c r="H41" i="125"/>
  <c r="G42" i="125"/>
  <c r="H42" i="125"/>
  <c r="G43" i="125"/>
  <c r="H43" i="125"/>
  <c r="G44" i="125"/>
  <c r="H44" i="125"/>
  <c r="G45" i="125"/>
  <c r="H45" i="125"/>
  <c r="G46" i="125"/>
  <c r="H46" i="125"/>
  <c r="G47" i="125"/>
  <c r="H47" i="125"/>
  <c r="G48" i="125"/>
  <c r="H48" i="125"/>
  <c r="G49" i="125"/>
  <c r="H49" i="125"/>
  <c r="G50" i="125"/>
  <c r="H50" i="125"/>
  <c r="G51" i="125"/>
  <c r="H51" i="125"/>
  <c r="G52" i="125"/>
  <c r="H52" i="125"/>
  <c r="G53" i="125"/>
  <c r="H53" i="125"/>
  <c r="G54" i="125"/>
  <c r="H54" i="125"/>
  <c r="G55" i="125"/>
  <c r="H55" i="125"/>
  <c r="G56" i="125"/>
  <c r="H56" i="125"/>
  <c r="G57" i="125"/>
  <c r="H57" i="125"/>
  <c r="G58" i="125"/>
  <c r="H58" i="125"/>
  <c r="G59" i="125"/>
  <c r="H59" i="125"/>
  <c r="G60" i="125"/>
  <c r="H60" i="125"/>
  <c r="G61" i="125"/>
  <c r="H61" i="125"/>
  <c r="G62" i="125"/>
  <c r="H62" i="125"/>
  <c r="G63" i="125"/>
  <c r="H63" i="125"/>
  <c r="G64" i="125"/>
  <c r="H64" i="125"/>
  <c r="G65" i="125"/>
  <c r="H65" i="125"/>
  <c r="G66" i="125"/>
  <c r="H66" i="125"/>
  <c r="G67" i="125"/>
  <c r="H67" i="125"/>
  <c r="G68" i="125"/>
  <c r="H68" i="125"/>
  <c r="G69" i="125"/>
  <c r="H69" i="125"/>
  <c r="G70" i="125"/>
  <c r="H70" i="125"/>
  <c r="G71" i="125"/>
  <c r="H71" i="125"/>
  <c r="G72" i="125"/>
  <c r="H72" i="125"/>
  <c r="G73" i="125"/>
  <c r="H73" i="125"/>
  <c r="G74" i="125"/>
  <c r="H74" i="125"/>
  <c r="G75" i="125"/>
  <c r="H75" i="125"/>
  <c r="G76" i="125"/>
  <c r="H76" i="125"/>
  <c r="G77" i="125"/>
  <c r="H77" i="125"/>
  <c r="G78" i="125"/>
  <c r="H78" i="125"/>
  <c r="G79" i="125"/>
  <c r="H79" i="125"/>
  <c r="G80" i="125"/>
  <c r="H80" i="125"/>
  <c r="G81" i="125"/>
  <c r="H81" i="125"/>
  <c r="G82" i="125"/>
  <c r="H82" i="125"/>
  <c r="G83" i="125"/>
  <c r="H83" i="125"/>
  <c r="G84" i="125"/>
  <c r="H84" i="125"/>
  <c r="G85" i="125"/>
  <c r="H85" i="125"/>
  <c r="G86" i="125"/>
  <c r="H86" i="125"/>
  <c r="G87" i="125"/>
  <c r="H87" i="125"/>
  <c r="G88" i="125"/>
  <c r="H88" i="125"/>
  <c r="G89" i="125"/>
  <c r="H89" i="125"/>
  <c r="G90" i="125"/>
  <c r="H90" i="125"/>
  <c r="G91" i="125"/>
  <c r="H91" i="125"/>
  <c r="G92" i="125"/>
  <c r="H92" i="125"/>
  <c r="G93" i="125"/>
  <c r="H93" i="125"/>
  <c r="G94" i="125"/>
  <c r="H94" i="125"/>
  <c r="G95" i="125"/>
  <c r="H95" i="125"/>
  <c r="G96" i="125"/>
  <c r="H96" i="125"/>
  <c r="G97" i="125"/>
  <c r="H97" i="125"/>
  <c r="G98" i="125"/>
  <c r="H98" i="125"/>
  <c r="G99" i="125"/>
  <c r="H99" i="125"/>
  <c r="G100" i="125"/>
  <c r="H100" i="125"/>
  <c r="G101" i="125"/>
  <c r="H101" i="125"/>
  <c r="G102" i="125"/>
  <c r="H102" i="125"/>
  <c r="G103" i="125"/>
  <c r="H103" i="125"/>
  <c r="G104" i="125"/>
  <c r="H104" i="125"/>
  <c r="G105" i="125"/>
  <c r="H105" i="125"/>
  <c r="G106" i="125"/>
  <c r="H106" i="125"/>
  <c r="G107" i="125"/>
  <c r="H107" i="125"/>
  <c r="G108" i="125"/>
  <c r="H108" i="125"/>
  <c r="G111" i="127"/>
  <c r="H111" i="127"/>
  <c r="I111" i="127"/>
  <c r="J111" i="127"/>
  <c r="G112" i="127"/>
  <c r="H112" i="127"/>
  <c r="I112" i="127"/>
  <c r="J112" i="127"/>
  <c r="G113" i="127"/>
  <c r="H113" i="127"/>
  <c r="I113" i="127"/>
  <c r="J113" i="127"/>
  <c r="G114" i="127"/>
  <c r="H114" i="127"/>
  <c r="I114" i="127"/>
  <c r="J114" i="127"/>
  <c r="G115" i="127"/>
  <c r="H115" i="127"/>
  <c r="I115" i="127"/>
  <c r="J115" i="127"/>
  <c r="G116" i="127"/>
  <c r="H116" i="127"/>
  <c r="I116" i="127"/>
  <c r="J116" i="127"/>
  <c r="G117" i="127"/>
  <c r="H117" i="127"/>
  <c r="I117" i="127"/>
  <c r="J117" i="127"/>
  <c r="G118" i="127"/>
  <c r="H118" i="127"/>
  <c r="I118" i="127"/>
  <c r="J118" i="127"/>
  <c r="G119" i="127"/>
  <c r="H119" i="127"/>
  <c r="I119" i="127"/>
  <c r="J119" i="127"/>
  <c r="G120" i="127"/>
  <c r="H120" i="127"/>
  <c r="I120" i="127"/>
  <c r="J120" i="127"/>
  <c r="G121" i="127"/>
  <c r="H121" i="127"/>
  <c r="I121" i="127"/>
  <c r="J121" i="127"/>
  <c r="G122" i="127"/>
  <c r="H122" i="127"/>
  <c r="I122" i="127"/>
  <c r="J122" i="127"/>
  <c r="G123" i="127"/>
  <c r="H123" i="127"/>
  <c r="I123" i="127"/>
  <c r="J123" i="127"/>
  <c r="G124" i="127"/>
  <c r="H124" i="127"/>
  <c r="I124" i="127"/>
  <c r="J124" i="127"/>
  <c r="G125" i="127"/>
  <c r="H125" i="127"/>
  <c r="I125" i="127"/>
  <c r="J125" i="127"/>
  <c r="G126" i="127"/>
  <c r="H126" i="127"/>
  <c r="I126" i="127"/>
  <c r="J126" i="127"/>
  <c r="G127" i="127"/>
  <c r="H127" i="127"/>
  <c r="I127" i="127"/>
  <c r="J127" i="127"/>
  <c r="G128" i="127"/>
  <c r="H128" i="127"/>
  <c r="I128" i="127"/>
  <c r="J128" i="127"/>
  <c r="G129" i="127"/>
  <c r="H129" i="127"/>
  <c r="I129" i="127"/>
  <c r="J129" i="127"/>
  <c r="G130" i="127"/>
  <c r="H130" i="127"/>
  <c r="I130" i="127"/>
  <c r="J130" i="127"/>
  <c r="G131" i="127"/>
  <c r="H131" i="127"/>
  <c r="I131" i="127"/>
  <c r="J131" i="127"/>
  <c r="G132" i="127"/>
  <c r="H132" i="127"/>
  <c r="I132" i="127"/>
  <c r="J132" i="127"/>
  <c r="G133" i="127"/>
  <c r="H133" i="127"/>
  <c r="I133" i="127"/>
  <c r="J133" i="127"/>
  <c r="G134" i="127"/>
  <c r="H134" i="127"/>
  <c r="I134" i="127"/>
  <c r="J134" i="127"/>
  <c r="G135" i="127"/>
  <c r="H135" i="127"/>
  <c r="I135" i="127"/>
  <c r="J135" i="127"/>
  <c r="G136" i="127"/>
  <c r="H136" i="127"/>
  <c r="I136" i="127"/>
  <c r="J136" i="127"/>
  <c r="G137" i="127"/>
  <c r="H137" i="127"/>
  <c r="I137" i="127"/>
  <c r="J137" i="127"/>
  <c r="G138" i="127"/>
  <c r="H138" i="127"/>
  <c r="I138" i="127"/>
  <c r="J138" i="127"/>
  <c r="G139" i="127"/>
  <c r="H139" i="127"/>
  <c r="I139" i="127"/>
  <c r="J139" i="127"/>
  <c r="G140" i="127"/>
  <c r="H140" i="127"/>
  <c r="I140" i="127"/>
  <c r="J140" i="127"/>
  <c r="G141" i="127"/>
  <c r="H141" i="127"/>
  <c r="I141" i="127"/>
  <c r="J141" i="127"/>
  <c r="G142" i="127"/>
  <c r="H142" i="127"/>
  <c r="I142" i="127"/>
  <c r="J142" i="127"/>
  <c r="G143" i="127"/>
  <c r="H143" i="127"/>
  <c r="I143" i="127"/>
  <c r="J143" i="127"/>
  <c r="G144" i="127"/>
  <c r="H144" i="127"/>
  <c r="I144" i="127"/>
  <c r="J144" i="127"/>
  <c r="G145" i="127"/>
  <c r="H145" i="127"/>
  <c r="I145" i="127"/>
  <c r="J145" i="127"/>
  <c r="G146" i="127"/>
  <c r="H146" i="127"/>
  <c r="I146" i="127"/>
  <c r="J146" i="127"/>
  <c r="G147" i="127"/>
  <c r="H147" i="127"/>
  <c r="I147" i="127"/>
  <c r="J147" i="127"/>
  <c r="G148" i="127"/>
  <c r="H148" i="127"/>
  <c r="I148" i="127"/>
  <c r="J148" i="127"/>
  <c r="G149" i="127"/>
  <c r="H149" i="127"/>
  <c r="I149" i="127"/>
  <c r="J149" i="127"/>
  <c r="G150" i="127"/>
  <c r="H150" i="127"/>
  <c r="I150" i="127"/>
  <c r="J150" i="127"/>
  <c r="G151" i="127"/>
  <c r="H151" i="127"/>
  <c r="I151" i="127"/>
  <c r="J151" i="127"/>
  <c r="G152" i="127"/>
  <c r="H152" i="127"/>
  <c r="I152" i="127"/>
  <c r="J152" i="127"/>
  <c r="G153" i="127"/>
  <c r="H153" i="127"/>
  <c r="I153" i="127"/>
  <c r="J153" i="127"/>
  <c r="G154" i="127"/>
  <c r="H154" i="127"/>
  <c r="I154" i="127"/>
  <c r="J154" i="127"/>
  <c r="G155" i="127"/>
  <c r="H155" i="127"/>
  <c r="I155" i="127"/>
  <c r="J155" i="127"/>
  <c r="G156" i="127"/>
  <c r="H156" i="127"/>
  <c r="I156" i="127"/>
  <c r="J156" i="127"/>
  <c r="G157" i="127"/>
  <c r="H157" i="127"/>
  <c r="I157" i="127"/>
  <c r="J157" i="127"/>
  <c r="G158" i="127"/>
  <c r="H158" i="127"/>
  <c r="I158" i="127"/>
  <c r="J158" i="127"/>
  <c r="G159" i="127"/>
  <c r="H159" i="127"/>
  <c r="I159" i="127"/>
  <c r="J159" i="127"/>
  <c r="G160" i="127"/>
  <c r="H160" i="127"/>
  <c r="I160" i="127"/>
  <c r="J160" i="127"/>
  <c r="G161" i="127"/>
  <c r="H161" i="127"/>
  <c r="I161" i="127"/>
  <c r="J161" i="127"/>
  <c r="G162" i="127"/>
  <c r="H162" i="127"/>
  <c r="I162" i="127"/>
  <c r="J162" i="127"/>
  <c r="G163" i="127"/>
  <c r="H163" i="127"/>
  <c r="I163" i="127"/>
  <c r="J163" i="127"/>
  <c r="G164" i="127"/>
  <c r="H164" i="127"/>
  <c r="I164" i="127"/>
  <c r="J164" i="127"/>
  <c r="G165" i="127"/>
  <c r="H165" i="127"/>
  <c r="I165" i="127"/>
  <c r="J165" i="127"/>
  <c r="G166" i="127"/>
  <c r="H166" i="127"/>
  <c r="I166" i="127"/>
  <c r="J166" i="127"/>
  <c r="G167" i="127"/>
  <c r="H167" i="127"/>
  <c r="I167" i="127"/>
  <c r="J167" i="127"/>
  <c r="G168" i="127"/>
  <c r="H168" i="127"/>
  <c r="I168" i="127"/>
  <c r="J168" i="127"/>
  <c r="G169" i="127"/>
  <c r="H169" i="127"/>
  <c r="I169" i="127"/>
  <c r="J169" i="127"/>
  <c r="G170" i="127"/>
  <c r="H170" i="127"/>
  <c r="I170" i="127"/>
  <c r="J170" i="127"/>
  <c r="G171" i="127"/>
  <c r="H171" i="127"/>
  <c r="I171" i="127"/>
  <c r="J171" i="127"/>
  <c r="G172" i="127"/>
  <c r="H172" i="127"/>
  <c r="I172" i="127"/>
  <c r="J172" i="127"/>
  <c r="G173" i="127"/>
  <c r="H173" i="127"/>
  <c r="I173" i="127"/>
  <c r="J173" i="127"/>
  <c r="G174" i="127"/>
  <c r="H174" i="127"/>
  <c r="I174" i="127"/>
  <c r="J174" i="127"/>
  <c r="G175" i="127"/>
  <c r="H175" i="127"/>
  <c r="I175" i="127"/>
  <c r="J175" i="127"/>
  <c r="G176" i="127"/>
  <c r="H176" i="127"/>
  <c r="I176" i="127"/>
  <c r="J176" i="127"/>
  <c r="G177" i="127"/>
  <c r="H177" i="127"/>
  <c r="I177" i="127"/>
  <c r="J177" i="127"/>
  <c r="G178" i="127"/>
  <c r="H178" i="127"/>
  <c r="I178" i="127"/>
  <c r="J178" i="127"/>
  <c r="G179" i="127"/>
  <c r="H179" i="127"/>
  <c r="I179" i="127"/>
  <c r="J179" i="127"/>
  <c r="G180" i="127"/>
  <c r="H180" i="127"/>
  <c r="I180" i="127"/>
  <c r="J180" i="127"/>
  <c r="G181" i="127"/>
  <c r="H181" i="127"/>
  <c r="I181" i="127"/>
  <c r="J181" i="127"/>
  <c r="G182" i="127"/>
  <c r="H182" i="127"/>
  <c r="I182" i="127"/>
  <c r="J182" i="127"/>
  <c r="G183" i="127"/>
  <c r="H183" i="127"/>
  <c r="I183" i="127"/>
  <c r="J183" i="127"/>
  <c r="G184" i="127"/>
  <c r="H184" i="127"/>
  <c r="I184" i="127"/>
  <c r="J184" i="127"/>
  <c r="G185" i="127"/>
  <c r="H185" i="127"/>
  <c r="I185" i="127"/>
  <c r="J185" i="127"/>
  <c r="G186" i="127"/>
  <c r="H186" i="127"/>
  <c r="I186" i="127"/>
  <c r="J186" i="127"/>
  <c r="G187" i="127"/>
  <c r="H187" i="127"/>
  <c r="I187" i="127"/>
  <c r="J187" i="127"/>
  <c r="G188" i="127"/>
  <c r="H188" i="127"/>
  <c r="I188" i="127"/>
  <c r="J188" i="127"/>
  <c r="G189" i="127"/>
  <c r="H189" i="127"/>
  <c r="I189" i="127"/>
  <c r="J189" i="127"/>
  <c r="G190" i="127"/>
  <c r="H190" i="127"/>
  <c r="I190" i="127"/>
  <c r="J190" i="127"/>
  <c r="G191" i="127"/>
  <c r="H191" i="127"/>
  <c r="I191" i="127"/>
  <c r="J191" i="127"/>
  <c r="G192" i="127"/>
  <c r="H192" i="127"/>
  <c r="I192" i="127"/>
  <c r="J192" i="127"/>
  <c r="G193" i="127"/>
  <c r="H193" i="127"/>
  <c r="I193" i="127"/>
  <c r="J193" i="127"/>
  <c r="G194" i="127"/>
  <c r="H194" i="127"/>
  <c r="I194" i="127"/>
  <c r="J194" i="127"/>
  <c r="G195" i="127"/>
  <c r="H195" i="127"/>
  <c r="I195" i="127"/>
  <c r="J195" i="127"/>
  <c r="G196" i="127"/>
  <c r="H196" i="127"/>
  <c r="I196" i="127"/>
  <c r="J196" i="127"/>
  <c r="G197" i="127"/>
  <c r="H197" i="127"/>
  <c r="I197" i="127"/>
  <c r="J197" i="127"/>
  <c r="G198" i="127"/>
  <c r="H198" i="127"/>
  <c r="I198" i="127"/>
  <c r="J198" i="127"/>
  <c r="G199" i="127"/>
  <c r="H199" i="127"/>
  <c r="I199" i="127"/>
  <c r="J199" i="127"/>
  <c r="G200" i="127"/>
  <c r="H200" i="127"/>
  <c r="I200" i="127"/>
  <c r="J200" i="127"/>
  <c r="G201" i="127"/>
  <c r="H201" i="127"/>
  <c r="I201" i="127"/>
  <c r="J201" i="127"/>
  <c r="G202" i="127"/>
  <c r="H202" i="127"/>
  <c r="I202" i="127"/>
  <c r="J202" i="127"/>
  <c r="G203" i="127"/>
  <c r="H203" i="127"/>
  <c r="I203" i="127"/>
  <c r="J203" i="127"/>
  <c r="G204" i="127"/>
  <c r="H204" i="127"/>
  <c r="I204" i="127"/>
  <c r="J204" i="127"/>
  <c r="G205" i="127"/>
  <c r="H205" i="127"/>
  <c r="I205" i="127"/>
  <c r="J205" i="127"/>
  <c r="G206" i="127"/>
  <c r="H206" i="127"/>
  <c r="I206" i="127"/>
  <c r="J206" i="127"/>
  <c r="G207" i="127"/>
  <c r="H207" i="127"/>
  <c r="I207" i="127"/>
  <c r="J207" i="127"/>
  <c r="G208" i="127"/>
  <c r="H208" i="127"/>
  <c r="I208" i="127"/>
  <c r="J208" i="127"/>
  <c r="G209" i="127"/>
  <c r="H209" i="127"/>
  <c r="I209" i="127"/>
  <c r="J209" i="127"/>
  <c r="G210" i="127"/>
  <c r="H210" i="127"/>
  <c r="I210" i="127"/>
  <c r="J210" i="127"/>
  <c r="G211" i="127"/>
  <c r="H211" i="127"/>
  <c r="I211" i="127"/>
  <c r="J211" i="127"/>
  <c r="G212" i="127"/>
  <c r="H212" i="127"/>
  <c r="I212" i="127"/>
  <c r="J212" i="127"/>
  <c r="G213" i="127"/>
  <c r="H213" i="127"/>
  <c r="I213" i="127"/>
  <c r="J213" i="127"/>
  <c r="G214" i="127"/>
  <c r="H214" i="127"/>
  <c r="I214" i="127"/>
  <c r="J214" i="127"/>
  <c r="G215" i="127"/>
  <c r="H215" i="127"/>
  <c r="I215" i="127"/>
  <c r="J215" i="127"/>
  <c r="G216" i="127"/>
  <c r="H216" i="127"/>
  <c r="I216" i="127"/>
  <c r="J216" i="127"/>
  <c r="G217" i="127"/>
  <c r="H217" i="127"/>
  <c r="I217" i="127"/>
  <c r="J217" i="127"/>
  <c r="G218" i="127"/>
  <c r="H218" i="127"/>
  <c r="I218" i="127"/>
  <c r="J218" i="127"/>
  <c r="G219" i="127"/>
  <c r="H219" i="127"/>
  <c r="I219" i="127"/>
  <c r="J219" i="127"/>
  <c r="G220" i="127"/>
  <c r="H220" i="127"/>
  <c r="I220" i="127"/>
  <c r="J220" i="127"/>
  <c r="G221" i="127"/>
  <c r="H221" i="127"/>
  <c r="I221" i="127"/>
  <c r="J221" i="127"/>
  <c r="G222" i="127"/>
  <c r="H222" i="127"/>
  <c r="I222" i="127"/>
  <c r="J222" i="127"/>
  <c r="G223" i="127"/>
  <c r="H223" i="127"/>
  <c r="I223" i="127"/>
  <c r="J223" i="127"/>
  <c r="G224" i="127"/>
  <c r="H224" i="127"/>
  <c r="I224" i="127"/>
  <c r="J224" i="127"/>
  <c r="G225" i="127"/>
  <c r="H225" i="127"/>
  <c r="I225" i="127"/>
  <c r="J225" i="127"/>
  <c r="G226" i="127"/>
  <c r="H226" i="127"/>
  <c r="I226" i="127"/>
  <c r="J226" i="127"/>
  <c r="G227" i="127"/>
  <c r="H227" i="127"/>
  <c r="I227" i="127"/>
  <c r="J227" i="127"/>
  <c r="G228" i="127"/>
  <c r="H228" i="127"/>
  <c r="I228" i="127"/>
  <c r="J228" i="127"/>
  <c r="G229" i="127"/>
  <c r="H229" i="127"/>
  <c r="I229" i="127"/>
  <c r="J229" i="127"/>
  <c r="G230" i="127"/>
  <c r="H230" i="127"/>
  <c r="I230" i="127"/>
  <c r="J230" i="127"/>
  <c r="G231" i="127"/>
  <c r="H231" i="127"/>
  <c r="I231" i="127"/>
  <c r="J231" i="127"/>
  <c r="G232" i="127"/>
  <c r="H232" i="127"/>
  <c r="I232" i="127"/>
  <c r="J232" i="127"/>
  <c r="G233" i="127"/>
  <c r="H233" i="127"/>
  <c r="I233" i="127"/>
  <c r="J233" i="127"/>
  <c r="G234" i="127"/>
  <c r="H234" i="127"/>
  <c r="I234" i="127"/>
  <c r="J234" i="127"/>
  <c r="G235" i="127"/>
  <c r="H235" i="127"/>
  <c r="I235" i="127"/>
  <c r="J235" i="127"/>
  <c r="G236" i="127"/>
  <c r="H236" i="127"/>
  <c r="I236" i="127"/>
  <c r="J236" i="127"/>
  <c r="G237" i="127"/>
  <c r="H237" i="127"/>
  <c r="I237" i="127"/>
  <c r="J237" i="127"/>
  <c r="G238" i="127"/>
  <c r="H238" i="127"/>
  <c r="I238" i="127"/>
  <c r="J238" i="127"/>
  <c r="G239" i="127"/>
  <c r="H239" i="127"/>
  <c r="I239" i="127"/>
  <c r="J239" i="127"/>
  <c r="G240" i="127"/>
  <c r="H240" i="127"/>
  <c r="I240" i="127"/>
  <c r="J240" i="127"/>
  <c r="G241" i="127"/>
  <c r="H241" i="127"/>
  <c r="I241" i="127"/>
  <c r="J241" i="127"/>
  <c r="G242" i="127"/>
  <c r="H242" i="127"/>
  <c r="I242" i="127"/>
  <c r="J242" i="127"/>
  <c r="G243" i="127"/>
  <c r="H243" i="127"/>
  <c r="I243" i="127"/>
  <c r="J243" i="127"/>
  <c r="G244" i="127"/>
  <c r="H244" i="127"/>
  <c r="I244" i="127"/>
  <c r="J244" i="127"/>
  <c r="G245" i="127"/>
  <c r="H245" i="127"/>
  <c r="I245" i="127"/>
  <c r="J245" i="127"/>
  <c r="G246" i="127"/>
  <c r="H246" i="127"/>
  <c r="I246" i="127"/>
  <c r="J246" i="127"/>
  <c r="G247" i="127"/>
  <c r="H247" i="127"/>
  <c r="I247" i="127"/>
  <c r="J247" i="127"/>
  <c r="G248" i="127"/>
  <c r="H248" i="127"/>
  <c r="I248" i="127"/>
  <c r="J248" i="127"/>
  <c r="G249" i="127"/>
  <c r="H249" i="127"/>
  <c r="I249" i="127"/>
  <c r="J249" i="127"/>
  <c r="G250" i="127"/>
  <c r="H250" i="127"/>
  <c r="I250" i="127"/>
  <c r="J250" i="127"/>
  <c r="G251" i="127"/>
  <c r="H251" i="127"/>
  <c r="I251" i="127"/>
  <c r="J251" i="127"/>
  <c r="G252" i="127"/>
  <c r="H252" i="127"/>
  <c r="I252" i="127"/>
  <c r="J252" i="127"/>
  <c r="G253" i="127"/>
  <c r="H253" i="127"/>
  <c r="I253" i="127"/>
  <c r="J253" i="127"/>
  <c r="G254" i="127"/>
  <c r="H254" i="127"/>
  <c r="I254" i="127"/>
  <c r="J254" i="127"/>
  <c r="G255" i="127"/>
  <c r="H255" i="127"/>
  <c r="I255" i="127"/>
  <c r="J255" i="127"/>
  <c r="G256" i="127"/>
  <c r="H256" i="127"/>
  <c r="I256" i="127"/>
  <c r="J256" i="127"/>
  <c r="G257" i="127"/>
  <c r="H257" i="127"/>
  <c r="I257" i="127"/>
  <c r="J257" i="127"/>
  <c r="G258" i="127"/>
  <c r="H258" i="127"/>
  <c r="I258" i="127"/>
  <c r="J258" i="127"/>
  <c r="G259" i="127"/>
  <c r="H259" i="127"/>
  <c r="I259" i="127"/>
  <c r="J259" i="127"/>
  <c r="G260" i="127"/>
  <c r="H260" i="127"/>
  <c r="I260" i="127"/>
  <c r="J260" i="127"/>
  <c r="G261" i="127"/>
  <c r="H261" i="127"/>
  <c r="I261" i="127"/>
  <c r="J261" i="127"/>
  <c r="G13" i="127"/>
  <c r="H13" i="127" s="1"/>
  <c r="G14" i="127"/>
  <c r="H14" i="127" s="1"/>
  <c r="G15" i="127"/>
  <c r="H15" i="127"/>
  <c r="I15" i="127"/>
  <c r="J15" i="127"/>
  <c r="G16" i="127"/>
  <c r="H16" i="127"/>
  <c r="I16" i="127"/>
  <c r="J16" i="127"/>
  <c r="G17" i="127"/>
  <c r="H17" i="127"/>
  <c r="I17" i="127"/>
  <c r="J17" i="127"/>
  <c r="G18" i="127"/>
  <c r="H18" i="127"/>
  <c r="I18" i="127"/>
  <c r="J18" i="127"/>
  <c r="G19" i="127"/>
  <c r="H19" i="127"/>
  <c r="I19" i="127"/>
  <c r="J19" i="127"/>
  <c r="G20" i="127"/>
  <c r="H20" i="127"/>
  <c r="I20" i="127"/>
  <c r="J20" i="127"/>
  <c r="G21" i="127"/>
  <c r="H21" i="127"/>
  <c r="I21" i="127"/>
  <c r="J21" i="127"/>
  <c r="G22" i="127"/>
  <c r="H22" i="127"/>
  <c r="I22" i="127"/>
  <c r="J22" i="127"/>
  <c r="G23" i="127"/>
  <c r="H23" i="127"/>
  <c r="I23" i="127"/>
  <c r="J23" i="127"/>
  <c r="G24" i="127"/>
  <c r="H24" i="127"/>
  <c r="I24" i="127"/>
  <c r="J24" i="127"/>
  <c r="G25" i="127"/>
  <c r="H25" i="127"/>
  <c r="I25" i="127"/>
  <c r="J25" i="127"/>
  <c r="G26" i="127"/>
  <c r="H26" i="127"/>
  <c r="I26" i="127"/>
  <c r="J26" i="127"/>
  <c r="G27" i="127"/>
  <c r="H27" i="127"/>
  <c r="I27" i="127"/>
  <c r="J27" i="127"/>
  <c r="G28" i="127"/>
  <c r="H28" i="127"/>
  <c r="I28" i="127"/>
  <c r="J28" i="127"/>
  <c r="G29" i="127"/>
  <c r="H29" i="127"/>
  <c r="I29" i="127"/>
  <c r="J29" i="127"/>
  <c r="G30" i="127"/>
  <c r="H30" i="127"/>
  <c r="I30" i="127"/>
  <c r="J30" i="127"/>
  <c r="G31" i="127"/>
  <c r="H31" i="127"/>
  <c r="I31" i="127"/>
  <c r="J31" i="127"/>
  <c r="G32" i="127"/>
  <c r="H32" i="127"/>
  <c r="I32" i="127"/>
  <c r="J32" i="127"/>
  <c r="G33" i="127"/>
  <c r="H33" i="127"/>
  <c r="I33" i="127"/>
  <c r="J33" i="127"/>
  <c r="G34" i="127"/>
  <c r="H34" i="127"/>
  <c r="I34" i="127"/>
  <c r="J34" i="127"/>
  <c r="G35" i="127"/>
  <c r="H35" i="127"/>
  <c r="I35" i="127"/>
  <c r="J35" i="127"/>
  <c r="G36" i="127"/>
  <c r="H36" i="127"/>
  <c r="I36" i="127"/>
  <c r="J36" i="127"/>
  <c r="G37" i="127"/>
  <c r="H37" i="127"/>
  <c r="I37" i="127"/>
  <c r="J37" i="127"/>
  <c r="G38" i="127"/>
  <c r="H38" i="127"/>
  <c r="I38" i="127"/>
  <c r="J38" i="127"/>
  <c r="G39" i="127"/>
  <c r="H39" i="127"/>
  <c r="I39" i="127"/>
  <c r="J39" i="127"/>
  <c r="G40" i="127"/>
  <c r="H40" i="127"/>
  <c r="I40" i="127"/>
  <c r="J40" i="127"/>
  <c r="G41" i="127"/>
  <c r="H41" i="127"/>
  <c r="I41" i="127"/>
  <c r="J41" i="127"/>
  <c r="G42" i="127"/>
  <c r="H42" i="127"/>
  <c r="I42" i="127"/>
  <c r="J42" i="127"/>
  <c r="G43" i="127"/>
  <c r="H43" i="127"/>
  <c r="I43" i="127"/>
  <c r="J43" i="127"/>
  <c r="G44" i="127"/>
  <c r="H44" i="127"/>
  <c r="I44" i="127"/>
  <c r="J44" i="127"/>
  <c r="G45" i="127"/>
  <c r="H45" i="127"/>
  <c r="I45" i="127"/>
  <c r="J45" i="127"/>
  <c r="G46" i="127"/>
  <c r="H46" i="127"/>
  <c r="I46" i="127"/>
  <c r="J46" i="127"/>
  <c r="G47" i="127"/>
  <c r="H47" i="127"/>
  <c r="I47" i="127"/>
  <c r="J47" i="127"/>
  <c r="G48" i="127"/>
  <c r="H48" i="127"/>
  <c r="I48" i="127"/>
  <c r="J48" i="127"/>
  <c r="G49" i="127"/>
  <c r="H49" i="127"/>
  <c r="I49" i="127"/>
  <c r="J49" i="127"/>
  <c r="G50" i="127"/>
  <c r="H50" i="127"/>
  <c r="I50" i="127"/>
  <c r="J50" i="127"/>
  <c r="G51" i="127"/>
  <c r="H51" i="127"/>
  <c r="I51" i="127"/>
  <c r="J51" i="127"/>
  <c r="G52" i="127"/>
  <c r="H52" i="127"/>
  <c r="I52" i="127"/>
  <c r="J52" i="127"/>
  <c r="G53" i="127"/>
  <c r="H53" i="127"/>
  <c r="I53" i="127"/>
  <c r="J53" i="127"/>
  <c r="G54" i="127"/>
  <c r="H54" i="127"/>
  <c r="I54" i="127"/>
  <c r="J54" i="127"/>
  <c r="G55" i="127"/>
  <c r="H55" i="127"/>
  <c r="I55" i="127"/>
  <c r="J55" i="127"/>
  <c r="G56" i="127"/>
  <c r="H56" i="127"/>
  <c r="I56" i="127"/>
  <c r="J56" i="127"/>
  <c r="G57" i="127"/>
  <c r="H57" i="127"/>
  <c r="I57" i="127"/>
  <c r="J57" i="127"/>
  <c r="G58" i="127"/>
  <c r="H58" i="127"/>
  <c r="I58" i="127"/>
  <c r="J58" i="127"/>
  <c r="G59" i="127"/>
  <c r="H59" i="127"/>
  <c r="I59" i="127"/>
  <c r="J59" i="127"/>
  <c r="G60" i="127"/>
  <c r="H60" i="127"/>
  <c r="I60" i="127"/>
  <c r="J60" i="127"/>
  <c r="G61" i="127"/>
  <c r="H61" i="127"/>
  <c r="I61" i="127"/>
  <c r="J61" i="127"/>
  <c r="G62" i="127"/>
  <c r="H62" i="127"/>
  <c r="I62" i="127"/>
  <c r="J62" i="127"/>
  <c r="G63" i="127"/>
  <c r="H63" i="127"/>
  <c r="I63" i="127"/>
  <c r="J63" i="127"/>
  <c r="G64" i="127"/>
  <c r="H64" i="127"/>
  <c r="I64" i="127"/>
  <c r="J64" i="127"/>
  <c r="G65" i="127"/>
  <c r="H65" i="127"/>
  <c r="I65" i="127"/>
  <c r="J65" i="127"/>
  <c r="G66" i="127"/>
  <c r="H66" i="127"/>
  <c r="I66" i="127"/>
  <c r="J66" i="127"/>
  <c r="G67" i="127"/>
  <c r="H67" i="127"/>
  <c r="I67" i="127"/>
  <c r="J67" i="127"/>
  <c r="G68" i="127"/>
  <c r="H68" i="127"/>
  <c r="I68" i="127"/>
  <c r="J68" i="127"/>
  <c r="G69" i="127"/>
  <c r="H69" i="127"/>
  <c r="I69" i="127"/>
  <c r="J69" i="127"/>
  <c r="G70" i="127"/>
  <c r="H70" i="127"/>
  <c r="I70" i="127"/>
  <c r="J70" i="127"/>
  <c r="G71" i="127"/>
  <c r="H71" i="127"/>
  <c r="I71" i="127"/>
  <c r="J71" i="127"/>
  <c r="G72" i="127"/>
  <c r="H72" i="127"/>
  <c r="I72" i="127"/>
  <c r="J72" i="127"/>
  <c r="G73" i="127"/>
  <c r="H73" i="127"/>
  <c r="I73" i="127"/>
  <c r="J73" i="127"/>
  <c r="G74" i="127"/>
  <c r="H74" i="127"/>
  <c r="I74" i="127"/>
  <c r="J74" i="127"/>
  <c r="G75" i="127"/>
  <c r="H75" i="127"/>
  <c r="I75" i="127"/>
  <c r="J75" i="127"/>
  <c r="G76" i="127"/>
  <c r="H76" i="127"/>
  <c r="I76" i="127"/>
  <c r="J76" i="127"/>
  <c r="G77" i="127"/>
  <c r="H77" i="127"/>
  <c r="I77" i="127"/>
  <c r="J77" i="127"/>
  <c r="G78" i="127"/>
  <c r="H78" i="127"/>
  <c r="I78" i="127"/>
  <c r="J78" i="127"/>
  <c r="G79" i="127"/>
  <c r="H79" i="127"/>
  <c r="I79" i="127"/>
  <c r="J79" i="127"/>
  <c r="G80" i="127"/>
  <c r="H80" i="127"/>
  <c r="I80" i="127"/>
  <c r="J80" i="127"/>
  <c r="G81" i="127"/>
  <c r="H81" i="127"/>
  <c r="I81" i="127"/>
  <c r="J81" i="127"/>
  <c r="G82" i="127"/>
  <c r="H82" i="127"/>
  <c r="I82" i="127"/>
  <c r="J82" i="127"/>
  <c r="G83" i="127"/>
  <c r="H83" i="127"/>
  <c r="I83" i="127"/>
  <c r="J83" i="127"/>
  <c r="G84" i="127"/>
  <c r="H84" i="127"/>
  <c r="I84" i="127"/>
  <c r="J84" i="127"/>
  <c r="G85" i="127"/>
  <c r="H85" i="127"/>
  <c r="I85" i="127"/>
  <c r="J85" i="127"/>
  <c r="G86" i="127"/>
  <c r="H86" i="127"/>
  <c r="I86" i="127"/>
  <c r="J86" i="127"/>
  <c r="G87" i="127"/>
  <c r="H87" i="127"/>
  <c r="I87" i="127"/>
  <c r="J87" i="127"/>
  <c r="G88" i="127"/>
  <c r="H88" i="127"/>
  <c r="I88" i="127"/>
  <c r="J88" i="127"/>
  <c r="G89" i="127"/>
  <c r="H89" i="127"/>
  <c r="I89" i="127"/>
  <c r="J89" i="127"/>
  <c r="G90" i="127"/>
  <c r="H90" i="127"/>
  <c r="I90" i="127"/>
  <c r="J90" i="127"/>
  <c r="G91" i="127"/>
  <c r="H91" i="127"/>
  <c r="I91" i="127"/>
  <c r="J91" i="127"/>
  <c r="G92" i="127"/>
  <c r="H92" i="127"/>
  <c r="I92" i="127"/>
  <c r="J92" i="127"/>
  <c r="G93" i="127"/>
  <c r="H93" i="127"/>
  <c r="I93" i="127"/>
  <c r="J93" i="127"/>
  <c r="G94" i="127"/>
  <c r="H94" i="127"/>
  <c r="I94" i="127"/>
  <c r="J94" i="127"/>
  <c r="G95" i="127"/>
  <c r="H95" i="127"/>
  <c r="I95" i="127"/>
  <c r="J95" i="127"/>
  <c r="G96" i="127"/>
  <c r="H96" i="127"/>
  <c r="I96" i="127"/>
  <c r="J96" i="127"/>
  <c r="G97" i="127"/>
  <c r="H97" i="127"/>
  <c r="I97" i="127"/>
  <c r="J97" i="127"/>
  <c r="G98" i="127"/>
  <c r="H98" i="127"/>
  <c r="I98" i="127"/>
  <c r="J98" i="127"/>
  <c r="G99" i="127"/>
  <c r="H99" i="127"/>
  <c r="I99" i="127"/>
  <c r="J99" i="127"/>
  <c r="G100" i="127"/>
  <c r="H100" i="127"/>
  <c r="I100" i="127"/>
  <c r="J100" i="127"/>
  <c r="G101" i="127"/>
  <c r="H101" i="127"/>
  <c r="I101" i="127"/>
  <c r="J101" i="127"/>
  <c r="G102" i="127"/>
  <c r="H102" i="127"/>
  <c r="I102" i="127"/>
  <c r="J102" i="127"/>
  <c r="G103" i="127"/>
  <c r="H103" i="127"/>
  <c r="I103" i="127"/>
  <c r="J103" i="127"/>
  <c r="G104" i="127"/>
  <c r="H104" i="127"/>
  <c r="I104" i="127"/>
  <c r="J104" i="127"/>
  <c r="G105" i="127"/>
  <c r="H105" i="127"/>
  <c r="I105" i="127"/>
  <c r="J105" i="127"/>
  <c r="G106" i="127"/>
  <c r="H106" i="127"/>
  <c r="I106" i="127"/>
  <c r="J106" i="127"/>
  <c r="G107" i="127"/>
  <c r="H107" i="127"/>
  <c r="I107" i="127"/>
  <c r="J107" i="127"/>
  <c r="G108" i="127"/>
  <c r="H108" i="127"/>
  <c r="I108" i="127"/>
  <c r="J108" i="127"/>
  <c r="G109" i="127"/>
  <c r="H109" i="127"/>
  <c r="I109" i="127"/>
  <c r="J109" i="127"/>
  <c r="G110" i="127"/>
  <c r="H110" i="127"/>
  <c r="I110" i="127"/>
  <c r="J110" i="127"/>
  <c r="F109" i="129"/>
  <c r="G109" i="129"/>
  <c r="F110" i="129"/>
  <c r="G110" i="129"/>
  <c r="F111" i="129"/>
  <c r="G111" i="129"/>
  <c r="F112" i="129"/>
  <c r="G112" i="129"/>
  <c r="F113" i="129"/>
  <c r="G113" i="129"/>
  <c r="F114" i="129"/>
  <c r="G114" i="129"/>
  <c r="F115" i="129"/>
  <c r="G115" i="129"/>
  <c r="F116" i="129"/>
  <c r="G116" i="129"/>
  <c r="F117" i="129"/>
  <c r="G117" i="129"/>
  <c r="F118" i="129"/>
  <c r="G118" i="129"/>
  <c r="F119" i="129"/>
  <c r="G119" i="129"/>
  <c r="F120" i="129"/>
  <c r="G120" i="129"/>
  <c r="F121" i="129"/>
  <c r="G121" i="129"/>
  <c r="F122" i="129"/>
  <c r="G122" i="129"/>
  <c r="F123" i="129"/>
  <c r="G123" i="129"/>
  <c r="F124" i="129"/>
  <c r="G124" i="129"/>
  <c r="F125" i="129"/>
  <c r="G125" i="129"/>
  <c r="F126" i="129"/>
  <c r="G126" i="129"/>
  <c r="F127" i="129"/>
  <c r="G127" i="129"/>
  <c r="F128" i="129"/>
  <c r="G128" i="129"/>
  <c r="F129" i="129"/>
  <c r="G129" i="129"/>
  <c r="F130" i="129"/>
  <c r="G130" i="129"/>
  <c r="F131" i="129"/>
  <c r="G131" i="129"/>
  <c r="F132" i="129"/>
  <c r="G132" i="129"/>
  <c r="F133" i="129"/>
  <c r="G133" i="129"/>
  <c r="F134" i="129"/>
  <c r="G134" i="129"/>
  <c r="F135" i="129"/>
  <c r="G135" i="129"/>
  <c r="F136" i="129"/>
  <c r="G136" i="129"/>
  <c r="F137" i="129"/>
  <c r="G137" i="129"/>
  <c r="F138" i="129"/>
  <c r="G138" i="129"/>
  <c r="F139" i="129"/>
  <c r="G139" i="129"/>
  <c r="F140" i="129"/>
  <c r="G140" i="129"/>
  <c r="F141" i="129"/>
  <c r="G141" i="129"/>
  <c r="F142" i="129"/>
  <c r="G142" i="129"/>
  <c r="F143" i="129"/>
  <c r="G143" i="129"/>
  <c r="F144" i="129"/>
  <c r="G144" i="129"/>
  <c r="F145" i="129"/>
  <c r="G145" i="129"/>
  <c r="F146" i="129"/>
  <c r="G146" i="129"/>
  <c r="F147" i="129"/>
  <c r="G147" i="129"/>
  <c r="F148" i="129"/>
  <c r="G148" i="129"/>
  <c r="F149" i="129"/>
  <c r="G149" i="129"/>
  <c r="F150" i="129"/>
  <c r="G150" i="129"/>
  <c r="F151" i="129"/>
  <c r="G151" i="129"/>
  <c r="F152" i="129"/>
  <c r="G152" i="129"/>
  <c r="F153" i="129"/>
  <c r="G153" i="129"/>
  <c r="F154" i="129"/>
  <c r="G154" i="129"/>
  <c r="F155" i="129"/>
  <c r="G155" i="129"/>
  <c r="F156" i="129"/>
  <c r="G156" i="129"/>
  <c r="F157" i="129"/>
  <c r="G157" i="129"/>
  <c r="F158" i="129"/>
  <c r="G158" i="129"/>
  <c r="F159" i="129"/>
  <c r="G159" i="129"/>
  <c r="F160" i="129"/>
  <c r="G160" i="129"/>
  <c r="F161" i="129"/>
  <c r="G161" i="129"/>
  <c r="F162" i="129"/>
  <c r="G162" i="129"/>
  <c r="F163" i="129"/>
  <c r="G163" i="129"/>
  <c r="F164" i="129"/>
  <c r="G164" i="129"/>
  <c r="F165" i="129"/>
  <c r="G165" i="129"/>
  <c r="F166" i="129"/>
  <c r="G166" i="129"/>
  <c r="F167" i="129"/>
  <c r="G167" i="129"/>
  <c r="F168" i="129"/>
  <c r="G168" i="129"/>
  <c r="F169" i="129"/>
  <c r="G169" i="129"/>
  <c r="F170" i="129"/>
  <c r="G170" i="129"/>
  <c r="F171" i="129"/>
  <c r="G171" i="129"/>
  <c r="F172" i="129"/>
  <c r="G172" i="129"/>
  <c r="F173" i="129"/>
  <c r="G173" i="129"/>
  <c r="F174" i="129"/>
  <c r="G174" i="129"/>
  <c r="F175" i="129"/>
  <c r="G175" i="129"/>
  <c r="F176" i="129"/>
  <c r="G176" i="129"/>
  <c r="F177" i="129"/>
  <c r="G177" i="129"/>
  <c r="F178" i="129"/>
  <c r="G178" i="129"/>
  <c r="F179" i="129"/>
  <c r="G179" i="129"/>
  <c r="F180" i="129"/>
  <c r="G180" i="129"/>
  <c r="F181" i="129"/>
  <c r="G181" i="129"/>
  <c r="F182" i="129"/>
  <c r="G182" i="129"/>
  <c r="F183" i="129"/>
  <c r="G183" i="129"/>
  <c r="F184" i="129"/>
  <c r="G184" i="129"/>
  <c r="F185" i="129"/>
  <c r="G185" i="129"/>
  <c r="F186" i="129"/>
  <c r="G186" i="129"/>
  <c r="F187" i="129"/>
  <c r="G187" i="129"/>
  <c r="F188" i="129"/>
  <c r="G188" i="129"/>
  <c r="F189" i="129"/>
  <c r="G189" i="129"/>
  <c r="F190" i="129"/>
  <c r="G190" i="129"/>
  <c r="F191" i="129"/>
  <c r="G191" i="129"/>
  <c r="F192" i="129"/>
  <c r="G192" i="129"/>
  <c r="F193" i="129"/>
  <c r="G193" i="129"/>
  <c r="F194" i="129"/>
  <c r="G194" i="129"/>
  <c r="F195" i="129"/>
  <c r="G195" i="129"/>
  <c r="F196" i="129"/>
  <c r="G196" i="129"/>
  <c r="F197" i="129"/>
  <c r="G197" i="129"/>
  <c r="F198" i="129"/>
  <c r="G198" i="129"/>
  <c r="F199" i="129"/>
  <c r="G199" i="129"/>
  <c r="F200" i="129"/>
  <c r="G200" i="129"/>
  <c r="F201" i="129"/>
  <c r="G201" i="129"/>
  <c r="F202" i="129"/>
  <c r="G202" i="129"/>
  <c r="F203" i="129"/>
  <c r="G203" i="129"/>
  <c r="F204" i="129"/>
  <c r="G204" i="129"/>
  <c r="F205" i="129"/>
  <c r="G205" i="129"/>
  <c r="F206" i="129"/>
  <c r="G206" i="129"/>
  <c r="F207" i="129"/>
  <c r="G207" i="129"/>
  <c r="F208" i="129"/>
  <c r="G208" i="129"/>
  <c r="F209" i="129"/>
  <c r="G209" i="129"/>
  <c r="F210" i="129"/>
  <c r="G210" i="129"/>
  <c r="F211" i="129"/>
  <c r="G211" i="129"/>
  <c r="F212" i="129"/>
  <c r="G212" i="129"/>
  <c r="F213" i="129"/>
  <c r="G213" i="129"/>
  <c r="F214" i="129"/>
  <c r="G214" i="129"/>
  <c r="F215" i="129"/>
  <c r="G215" i="129"/>
  <c r="F216" i="129"/>
  <c r="G216" i="129"/>
  <c r="F217" i="129"/>
  <c r="G217" i="129"/>
  <c r="F218" i="129"/>
  <c r="G218" i="129"/>
  <c r="F219" i="129"/>
  <c r="G219" i="129"/>
  <c r="F220" i="129"/>
  <c r="G220" i="129"/>
  <c r="F221" i="129"/>
  <c r="G221" i="129"/>
  <c r="F222" i="129"/>
  <c r="G222" i="129"/>
  <c r="F223" i="129"/>
  <c r="G223" i="129"/>
  <c r="F224" i="129"/>
  <c r="G224" i="129"/>
  <c r="F225" i="129"/>
  <c r="G225" i="129"/>
  <c r="F226" i="129"/>
  <c r="G226" i="129"/>
  <c r="F227" i="129"/>
  <c r="G227" i="129"/>
  <c r="F228" i="129"/>
  <c r="G228" i="129"/>
  <c r="F229" i="129"/>
  <c r="G229" i="129"/>
  <c r="F230" i="129"/>
  <c r="G230" i="129"/>
  <c r="F231" i="129"/>
  <c r="G231" i="129"/>
  <c r="F232" i="129"/>
  <c r="G232" i="129"/>
  <c r="F233" i="129"/>
  <c r="G233" i="129"/>
  <c r="F234" i="129"/>
  <c r="G234" i="129"/>
  <c r="F235" i="129"/>
  <c r="G235" i="129"/>
  <c r="F236" i="129"/>
  <c r="G236" i="129"/>
  <c r="F237" i="129"/>
  <c r="G237" i="129"/>
  <c r="F238" i="129"/>
  <c r="G238" i="129"/>
  <c r="F239" i="129"/>
  <c r="G239" i="129"/>
  <c r="F240" i="129"/>
  <c r="G240" i="129"/>
  <c r="F241" i="129"/>
  <c r="G241" i="129"/>
  <c r="F242" i="129"/>
  <c r="G242" i="129"/>
  <c r="F243" i="129"/>
  <c r="G243" i="129"/>
  <c r="F244" i="129"/>
  <c r="G244" i="129"/>
  <c r="F245" i="129"/>
  <c r="G245" i="129"/>
  <c r="F246" i="129"/>
  <c r="G246" i="129"/>
  <c r="F247" i="129"/>
  <c r="G247" i="129"/>
  <c r="F248" i="129"/>
  <c r="G248" i="129"/>
  <c r="F249" i="129"/>
  <c r="G249" i="129"/>
  <c r="F250" i="129"/>
  <c r="G250" i="129"/>
  <c r="F251" i="129"/>
  <c r="G251" i="129"/>
  <c r="F252" i="129"/>
  <c r="G252" i="129"/>
  <c r="F253" i="129"/>
  <c r="G253" i="129"/>
  <c r="F254" i="129"/>
  <c r="G254" i="129"/>
  <c r="F255" i="129"/>
  <c r="G255" i="129"/>
  <c r="F256" i="129"/>
  <c r="G256" i="129"/>
  <c r="F257" i="129"/>
  <c r="G257" i="129"/>
  <c r="F258" i="129"/>
  <c r="G258" i="129"/>
  <c r="F259" i="129"/>
  <c r="G259" i="129"/>
  <c r="H11" i="129"/>
  <c r="I11" i="129"/>
  <c r="H12" i="129"/>
  <c r="I12" i="129"/>
  <c r="H13" i="129"/>
  <c r="I13" i="129"/>
  <c r="H14" i="129"/>
  <c r="I14" i="129"/>
  <c r="H15" i="129"/>
  <c r="I15" i="129"/>
  <c r="H16" i="129"/>
  <c r="I16" i="129"/>
  <c r="H17" i="129"/>
  <c r="I17" i="129"/>
  <c r="H18" i="129"/>
  <c r="I18" i="129"/>
  <c r="H19" i="129"/>
  <c r="I19" i="129"/>
  <c r="H20" i="129"/>
  <c r="I20" i="129"/>
  <c r="H21" i="129"/>
  <c r="I21" i="129"/>
  <c r="H22" i="129"/>
  <c r="I22" i="129"/>
  <c r="H23" i="129"/>
  <c r="I23" i="129"/>
  <c r="H24" i="129"/>
  <c r="I24" i="129"/>
  <c r="H25" i="129"/>
  <c r="I25" i="129"/>
  <c r="H26" i="129"/>
  <c r="I26" i="129"/>
  <c r="H27" i="129"/>
  <c r="I27" i="129"/>
  <c r="H28" i="129"/>
  <c r="I28" i="129"/>
  <c r="H29" i="129"/>
  <c r="I29" i="129"/>
  <c r="H30" i="129"/>
  <c r="I30" i="129"/>
  <c r="H31" i="129"/>
  <c r="I31" i="129"/>
  <c r="H32" i="129"/>
  <c r="I32" i="129"/>
  <c r="H33" i="129"/>
  <c r="I33" i="129"/>
  <c r="H34" i="129"/>
  <c r="I34" i="129"/>
  <c r="H35" i="129"/>
  <c r="I35" i="129"/>
  <c r="H36" i="129"/>
  <c r="I36" i="129"/>
  <c r="H37" i="129"/>
  <c r="I37" i="129"/>
  <c r="H38" i="129"/>
  <c r="I38" i="129"/>
  <c r="H39" i="129"/>
  <c r="I39" i="129"/>
  <c r="H40" i="129"/>
  <c r="I40" i="129"/>
  <c r="H41" i="129"/>
  <c r="I41" i="129"/>
  <c r="H42" i="129"/>
  <c r="I42" i="129"/>
  <c r="H43" i="129"/>
  <c r="I43" i="129"/>
  <c r="H44" i="129"/>
  <c r="I44" i="129"/>
  <c r="H45" i="129"/>
  <c r="I45" i="129"/>
  <c r="H46" i="129"/>
  <c r="I46" i="129"/>
  <c r="H47" i="129"/>
  <c r="I47" i="129"/>
  <c r="H48" i="129"/>
  <c r="I48" i="129"/>
  <c r="H49" i="129"/>
  <c r="I49" i="129"/>
  <c r="H50" i="129"/>
  <c r="I50" i="129"/>
  <c r="H51" i="129"/>
  <c r="I51" i="129"/>
  <c r="H52" i="129"/>
  <c r="I52" i="129"/>
  <c r="H53" i="129"/>
  <c r="I53" i="129"/>
  <c r="H54" i="129"/>
  <c r="I54" i="129"/>
  <c r="H55" i="129"/>
  <c r="I55" i="129"/>
  <c r="H56" i="129"/>
  <c r="I56" i="129"/>
  <c r="H57" i="129"/>
  <c r="I57" i="129"/>
  <c r="H58" i="129"/>
  <c r="I58" i="129"/>
  <c r="H59" i="129"/>
  <c r="I59" i="129"/>
  <c r="H60" i="129"/>
  <c r="I60" i="129"/>
  <c r="H61" i="129"/>
  <c r="I61" i="129"/>
  <c r="H62" i="129"/>
  <c r="I62" i="129"/>
  <c r="H63" i="129"/>
  <c r="I63" i="129"/>
  <c r="H64" i="129"/>
  <c r="I64" i="129"/>
  <c r="H65" i="129"/>
  <c r="I65" i="129"/>
  <c r="H66" i="129"/>
  <c r="I66" i="129"/>
  <c r="H67" i="129"/>
  <c r="I67" i="129"/>
  <c r="H68" i="129"/>
  <c r="I68" i="129"/>
  <c r="H69" i="129"/>
  <c r="I69" i="129"/>
  <c r="H70" i="129"/>
  <c r="I70" i="129"/>
  <c r="H71" i="129"/>
  <c r="I71" i="129"/>
  <c r="H72" i="129"/>
  <c r="I72" i="129"/>
  <c r="H73" i="129"/>
  <c r="I73" i="129"/>
  <c r="H74" i="129"/>
  <c r="I74" i="129"/>
  <c r="H75" i="129"/>
  <c r="I75" i="129"/>
  <c r="H76" i="129"/>
  <c r="I76" i="129"/>
  <c r="H77" i="129"/>
  <c r="I77" i="129"/>
  <c r="H78" i="129"/>
  <c r="I78" i="129"/>
  <c r="H79" i="129"/>
  <c r="I79" i="129"/>
  <c r="H80" i="129"/>
  <c r="I80" i="129"/>
  <c r="H81" i="129"/>
  <c r="I81" i="129"/>
  <c r="H82" i="129"/>
  <c r="I82" i="129"/>
  <c r="H83" i="129"/>
  <c r="I83" i="129"/>
  <c r="H84" i="129"/>
  <c r="I84" i="129"/>
  <c r="H85" i="129"/>
  <c r="I85" i="129"/>
  <c r="H86" i="129"/>
  <c r="I86" i="129"/>
  <c r="H87" i="129"/>
  <c r="I87" i="129"/>
  <c r="H88" i="129"/>
  <c r="I88" i="129"/>
  <c r="H89" i="129"/>
  <c r="I89" i="129"/>
  <c r="H90" i="129"/>
  <c r="I90" i="129"/>
  <c r="H91" i="129"/>
  <c r="I91" i="129"/>
  <c r="H92" i="129"/>
  <c r="I92" i="129"/>
  <c r="H93" i="129"/>
  <c r="I93" i="129"/>
  <c r="H94" i="129"/>
  <c r="I94" i="129"/>
  <c r="H95" i="129"/>
  <c r="I95" i="129"/>
  <c r="H96" i="129"/>
  <c r="I96" i="129"/>
  <c r="H97" i="129"/>
  <c r="I97" i="129"/>
  <c r="H98" i="129"/>
  <c r="I98" i="129"/>
  <c r="H99" i="129"/>
  <c r="I99" i="129"/>
  <c r="H100" i="129"/>
  <c r="I100" i="129"/>
  <c r="H101" i="129"/>
  <c r="I101" i="129"/>
  <c r="H102" i="129"/>
  <c r="I102" i="129"/>
  <c r="H103" i="129"/>
  <c r="I103" i="129"/>
  <c r="H104" i="129"/>
  <c r="I104" i="129"/>
  <c r="H105" i="129"/>
  <c r="I105" i="129"/>
  <c r="H106" i="129"/>
  <c r="I106" i="129"/>
  <c r="H107" i="129"/>
  <c r="I107" i="129"/>
  <c r="H108" i="129"/>
  <c r="I108" i="129"/>
  <c r="H109" i="129"/>
  <c r="I109" i="129"/>
  <c r="H110" i="129"/>
  <c r="I110" i="129"/>
  <c r="H111" i="129"/>
  <c r="I111" i="129"/>
  <c r="H112" i="129"/>
  <c r="I112" i="129"/>
  <c r="H113" i="129"/>
  <c r="I113" i="129"/>
  <c r="H114" i="129"/>
  <c r="I114" i="129"/>
  <c r="H115" i="129"/>
  <c r="I115" i="129"/>
  <c r="H116" i="129"/>
  <c r="I116" i="129"/>
  <c r="H117" i="129"/>
  <c r="I117" i="129"/>
  <c r="H118" i="129"/>
  <c r="I118" i="129"/>
  <c r="H119" i="129"/>
  <c r="I119" i="129"/>
  <c r="H120" i="129"/>
  <c r="I120" i="129"/>
  <c r="H121" i="129"/>
  <c r="I121" i="129"/>
  <c r="H122" i="129"/>
  <c r="I122" i="129"/>
  <c r="H123" i="129"/>
  <c r="I123" i="129"/>
  <c r="H124" i="129"/>
  <c r="I124" i="129"/>
  <c r="H125" i="129"/>
  <c r="I125" i="129"/>
  <c r="H126" i="129"/>
  <c r="I126" i="129"/>
  <c r="H127" i="129"/>
  <c r="I127" i="129"/>
  <c r="H128" i="129"/>
  <c r="I128" i="129"/>
  <c r="H129" i="129"/>
  <c r="I129" i="129"/>
  <c r="H130" i="129"/>
  <c r="I130" i="129"/>
  <c r="H131" i="129"/>
  <c r="I131" i="129"/>
  <c r="H132" i="129"/>
  <c r="I132" i="129"/>
  <c r="H133" i="129"/>
  <c r="I133" i="129"/>
  <c r="H134" i="129"/>
  <c r="I134" i="129"/>
  <c r="H135" i="129"/>
  <c r="I135" i="129"/>
  <c r="H136" i="129"/>
  <c r="I136" i="129"/>
  <c r="H137" i="129"/>
  <c r="I137" i="129"/>
  <c r="H138" i="129"/>
  <c r="I138" i="129"/>
  <c r="H139" i="129"/>
  <c r="I139" i="129"/>
  <c r="H140" i="129"/>
  <c r="I140" i="129"/>
  <c r="H141" i="129"/>
  <c r="I141" i="129"/>
  <c r="H142" i="129"/>
  <c r="I142" i="129"/>
  <c r="H143" i="129"/>
  <c r="I143" i="129"/>
  <c r="H144" i="129"/>
  <c r="I144" i="129"/>
  <c r="H145" i="129"/>
  <c r="I145" i="129"/>
  <c r="H146" i="129"/>
  <c r="I146" i="129"/>
  <c r="H147" i="129"/>
  <c r="I147" i="129"/>
  <c r="H148" i="129"/>
  <c r="I148" i="129"/>
  <c r="H149" i="129"/>
  <c r="I149" i="129"/>
  <c r="H150" i="129"/>
  <c r="I150" i="129"/>
  <c r="H151" i="129"/>
  <c r="I151" i="129"/>
  <c r="H152" i="129"/>
  <c r="I152" i="129"/>
  <c r="H153" i="129"/>
  <c r="I153" i="129"/>
  <c r="H154" i="129"/>
  <c r="I154" i="129"/>
  <c r="H155" i="129"/>
  <c r="I155" i="129"/>
  <c r="H156" i="129"/>
  <c r="I156" i="129"/>
  <c r="H157" i="129"/>
  <c r="I157" i="129"/>
  <c r="H158" i="129"/>
  <c r="I158" i="129"/>
  <c r="H159" i="129"/>
  <c r="I159" i="129"/>
  <c r="H160" i="129"/>
  <c r="I160" i="129"/>
  <c r="H161" i="129"/>
  <c r="I161" i="129"/>
  <c r="H162" i="129"/>
  <c r="I162" i="129"/>
  <c r="H163" i="129"/>
  <c r="I163" i="129"/>
  <c r="H164" i="129"/>
  <c r="I164" i="129"/>
  <c r="H165" i="129"/>
  <c r="I165" i="129"/>
  <c r="H166" i="129"/>
  <c r="I166" i="129"/>
  <c r="H167" i="129"/>
  <c r="I167" i="129"/>
  <c r="H168" i="129"/>
  <c r="I168" i="129"/>
  <c r="H169" i="129"/>
  <c r="I169" i="129"/>
  <c r="H170" i="129"/>
  <c r="I170" i="129"/>
  <c r="H171" i="129"/>
  <c r="I171" i="129"/>
  <c r="H172" i="129"/>
  <c r="I172" i="129"/>
  <c r="H173" i="129"/>
  <c r="I173" i="129"/>
  <c r="H174" i="129"/>
  <c r="I174" i="129"/>
  <c r="H175" i="129"/>
  <c r="I175" i="129"/>
  <c r="H176" i="129"/>
  <c r="I176" i="129"/>
  <c r="H177" i="129"/>
  <c r="I177" i="129"/>
  <c r="H178" i="129"/>
  <c r="I178" i="129"/>
  <c r="H179" i="129"/>
  <c r="I179" i="129"/>
  <c r="H180" i="129"/>
  <c r="I180" i="129"/>
  <c r="H181" i="129"/>
  <c r="I181" i="129"/>
  <c r="H182" i="129"/>
  <c r="I182" i="129"/>
  <c r="H183" i="129"/>
  <c r="I183" i="129"/>
  <c r="H184" i="129"/>
  <c r="I184" i="129"/>
  <c r="H185" i="129"/>
  <c r="I185" i="129"/>
  <c r="H186" i="129"/>
  <c r="I186" i="129"/>
  <c r="H187" i="129"/>
  <c r="I187" i="129"/>
  <c r="H188" i="129"/>
  <c r="I188" i="129"/>
  <c r="H189" i="129"/>
  <c r="I189" i="129"/>
  <c r="H190" i="129"/>
  <c r="I190" i="129"/>
  <c r="H191" i="129"/>
  <c r="I191" i="129"/>
  <c r="H192" i="129"/>
  <c r="I192" i="129"/>
  <c r="H193" i="129"/>
  <c r="I193" i="129"/>
  <c r="H194" i="129"/>
  <c r="I194" i="129"/>
  <c r="H195" i="129"/>
  <c r="I195" i="129"/>
  <c r="H196" i="129"/>
  <c r="I196" i="129"/>
  <c r="H197" i="129"/>
  <c r="I197" i="129"/>
  <c r="H198" i="129"/>
  <c r="I198" i="129"/>
  <c r="H199" i="129"/>
  <c r="I199" i="129"/>
  <c r="H200" i="129"/>
  <c r="I200" i="129"/>
  <c r="H201" i="129"/>
  <c r="I201" i="129"/>
  <c r="H202" i="129"/>
  <c r="I202" i="129"/>
  <c r="H203" i="129"/>
  <c r="I203" i="129"/>
  <c r="H204" i="129"/>
  <c r="I204" i="129"/>
  <c r="H205" i="129"/>
  <c r="I205" i="129"/>
  <c r="H206" i="129"/>
  <c r="I206" i="129"/>
  <c r="H207" i="129"/>
  <c r="I207" i="129"/>
  <c r="H208" i="129"/>
  <c r="I208" i="129"/>
  <c r="H209" i="129"/>
  <c r="I209" i="129"/>
  <c r="H210" i="129"/>
  <c r="I210" i="129"/>
  <c r="H211" i="129"/>
  <c r="I211" i="129"/>
  <c r="H212" i="129"/>
  <c r="I212" i="129"/>
  <c r="H213" i="129"/>
  <c r="I213" i="129"/>
  <c r="H214" i="129"/>
  <c r="I214" i="129"/>
  <c r="H215" i="129"/>
  <c r="I215" i="129"/>
  <c r="H216" i="129"/>
  <c r="I216" i="129"/>
  <c r="H217" i="129"/>
  <c r="I217" i="129"/>
  <c r="H218" i="129"/>
  <c r="I218" i="129"/>
  <c r="H219" i="129"/>
  <c r="I219" i="129"/>
  <c r="H220" i="129"/>
  <c r="I220" i="129"/>
  <c r="H221" i="129"/>
  <c r="I221" i="129"/>
  <c r="H222" i="129"/>
  <c r="I222" i="129"/>
  <c r="H223" i="129"/>
  <c r="I223" i="129"/>
  <c r="H224" i="129"/>
  <c r="I224" i="129"/>
  <c r="H225" i="129"/>
  <c r="I225" i="129"/>
  <c r="H226" i="129"/>
  <c r="I226" i="129"/>
  <c r="H227" i="129"/>
  <c r="I227" i="129"/>
  <c r="H228" i="129"/>
  <c r="I228" i="129"/>
  <c r="H229" i="129"/>
  <c r="I229" i="129"/>
  <c r="H230" i="129"/>
  <c r="I230" i="129"/>
  <c r="H231" i="129"/>
  <c r="I231" i="129"/>
  <c r="H232" i="129"/>
  <c r="I232" i="129"/>
  <c r="H233" i="129"/>
  <c r="I233" i="129"/>
  <c r="H234" i="129"/>
  <c r="I234" i="129"/>
  <c r="H235" i="129"/>
  <c r="I235" i="129"/>
  <c r="H236" i="129"/>
  <c r="I236" i="129"/>
  <c r="H237" i="129"/>
  <c r="I237" i="129"/>
  <c r="H238" i="129"/>
  <c r="I238" i="129"/>
  <c r="H239" i="129"/>
  <c r="I239" i="129"/>
  <c r="H240" i="129"/>
  <c r="I240" i="129"/>
  <c r="H241" i="129"/>
  <c r="I241" i="129"/>
  <c r="H242" i="129"/>
  <c r="I242" i="129"/>
  <c r="H243" i="129"/>
  <c r="I243" i="129"/>
  <c r="H244" i="129"/>
  <c r="I244" i="129"/>
  <c r="H245" i="129"/>
  <c r="I245" i="129"/>
  <c r="H246" i="129"/>
  <c r="I246" i="129"/>
  <c r="H247" i="129"/>
  <c r="I247" i="129"/>
  <c r="H248" i="129"/>
  <c r="I248" i="129"/>
  <c r="H249" i="129"/>
  <c r="I249" i="129"/>
  <c r="H250" i="129"/>
  <c r="I250" i="129"/>
  <c r="H251" i="129"/>
  <c r="I251" i="129"/>
  <c r="H252" i="129"/>
  <c r="I252" i="129"/>
  <c r="H253" i="129"/>
  <c r="I253" i="129"/>
  <c r="H254" i="129"/>
  <c r="I254" i="129"/>
  <c r="H255" i="129"/>
  <c r="I255" i="129"/>
  <c r="H256" i="129"/>
  <c r="I256" i="129"/>
  <c r="H257" i="129"/>
  <c r="I257" i="129"/>
  <c r="H258" i="129"/>
  <c r="I258" i="129"/>
  <c r="H259" i="129"/>
  <c r="I259" i="129"/>
  <c r="F11" i="129"/>
  <c r="G11" i="129"/>
  <c r="F12" i="129"/>
  <c r="G12" i="129"/>
  <c r="F13" i="129"/>
  <c r="G13" i="129"/>
  <c r="F14" i="129"/>
  <c r="G14" i="129"/>
  <c r="F15" i="129"/>
  <c r="G15" i="129"/>
  <c r="F16" i="129"/>
  <c r="G16" i="129"/>
  <c r="F17" i="129"/>
  <c r="G17" i="129"/>
  <c r="F18" i="129"/>
  <c r="G18" i="129"/>
  <c r="F19" i="129"/>
  <c r="G19" i="129"/>
  <c r="F20" i="129"/>
  <c r="G20" i="129"/>
  <c r="F21" i="129"/>
  <c r="G21" i="129"/>
  <c r="F22" i="129"/>
  <c r="G22" i="129"/>
  <c r="F23" i="129"/>
  <c r="G23" i="129"/>
  <c r="F24" i="129"/>
  <c r="G24" i="129"/>
  <c r="F25" i="129"/>
  <c r="G25" i="129"/>
  <c r="F26" i="129"/>
  <c r="G26" i="129"/>
  <c r="F27" i="129"/>
  <c r="G27" i="129"/>
  <c r="F28" i="129"/>
  <c r="G28" i="129"/>
  <c r="F29" i="129"/>
  <c r="G29" i="129"/>
  <c r="F30" i="129"/>
  <c r="G30" i="129"/>
  <c r="F31" i="129"/>
  <c r="G31" i="129"/>
  <c r="F32" i="129"/>
  <c r="G32" i="129"/>
  <c r="F33" i="129"/>
  <c r="G33" i="129"/>
  <c r="F34" i="129"/>
  <c r="G34" i="129"/>
  <c r="F35" i="129"/>
  <c r="G35" i="129"/>
  <c r="F36" i="129"/>
  <c r="G36" i="129"/>
  <c r="F37" i="129"/>
  <c r="G37" i="129"/>
  <c r="F38" i="129"/>
  <c r="G38" i="129"/>
  <c r="F39" i="129"/>
  <c r="G39" i="129"/>
  <c r="F40" i="129"/>
  <c r="G40" i="129"/>
  <c r="F41" i="129"/>
  <c r="G41" i="129"/>
  <c r="F42" i="129"/>
  <c r="G42" i="129"/>
  <c r="F43" i="129"/>
  <c r="G43" i="129"/>
  <c r="F44" i="129"/>
  <c r="G44" i="129"/>
  <c r="F45" i="129"/>
  <c r="G45" i="129"/>
  <c r="F46" i="129"/>
  <c r="G46" i="129"/>
  <c r="F47" i="129"/>
  <c r="G47" i="129"/>
  <c r="F48" i="129"/>
  <c r="G48" i="129"/>
  <c r="F49" i="129"/>
  <c r="G49" i="129"/>
  <c r="F50" i="129"/>
  <c r="G50" i="129"/>
  <c r="F51" i="129"/>
  <c r="G51" i="129"/>
  <c r="F52" i="129"/>
  <c r="G52" i="129"/>
  <c r="F53" i="129"/>
  <c r="G53" i="129"/>
  <c r="F54" i="129"/>
  <c r="G54" i="129"/>
  <c r="F55" i="129"/>
  <c r="G55" i="129"/>
  <c r="F56" i="129"/>
  <c r="G56" i="129"/>
  <c r="F57" i="129"/>
  <c r="G57" i="129"/>
  <c r="F58" i="129"/>
  <c r="G58" i="129"/>
  <c r="F59" i="129"/>
  <c r="G59" i="129"/>
  <c r="F60" i="129"/>
  <c r="G60" i="129"/>
  <c r="F61" i="129"/>
  <c r="G61" i="129"/>
  <c r="F62" i="129"/>
  <c r="G62" i="129"/>
  <c r="F63" i="129"/>
  <c r="G63" i="129"/>
  <c r="F64" i="129"/>
  <c r="G64" i="129"/>
  <c r="F65" i="129"/>
  <c r="G65" i="129"/>
  <c r="F66" i="129"/>
  <c r="G66" i="129"/>
  <c r="F67" i="129"/>
  <c r="G67" i="129"/>
  <c r="F68" i="129"/>
  <c r="G68" i="129"/>
  <c r="F69" i="129"/>
  <c r="G69" i="129"/>
  <c r="F70" i="129"/>
  <c r="G70" i="129"/>
  <c r="F71" i="129"/>
  <c r="G71" i="129"/>
  <c r="F72" i="129"/>
  <c r="G72" i="129"/>
  <c r="F73" i="129"/>
  <c r="G73" i="129"/>
  <c r="F74" i="129"/>
  <c r="G74" i="129"/>
  <c r="F75" i="129"/>
  <c r="G75" i="129"/>
  <c r="F76" i="129"/>
  <c r="G76" i="129"/>
  <c r="F77" i="129"/>
  <c r="G77" i="129"/>
  <c r="F78" i="129"/>
  <c r="G78" i="129"/>
  <c r="F79" i="129"/>
  <c r="G79" i="129"/>
  <c r="F80" i="129"/>
  <c r="G80" i="129"/>
  <c r="F81" i="129"/>
  <c r="G81" i="129"/>
  <c r="F82" i="129"/>
  <c r="G82" i="129"/>
  <c r="F83" i="129"/>
  <c r="G83" i="129"/>
  <c r="F84" i="129"/>
  <c r="G84" i="129"/>
  <c r="F85" i="129"/>
  <c r="G85" i="129"/>
  <c r="F86" i="129"/>
  <c r="G86" i="129"/>
  <c r="F87" i="129"/>
  <c r="G87" i="129"/>
  <c r="F88" i="129"/>
  <c r="G88" i="129"/>
  <c r="F89" i="129"/>
  <c r="G89" i="129"/>
  <c r="F90" i="129"/>
  <c r="G90" i="129"/>
  <c r="F91" i="129"/>
  <c r="G91" i="129"/>
  <c r="F92" i="129"/>
  <c r="G92" i="129"/>
  <c r="F93" i="129"/>
  <c r="G93" i="129"/>
  <c r="F94" i="129"/>
  <c r="G94" i="129"/>
  <c r="F95" i="129"/>
  <c r="G95" i="129"/>
  <c r="F96" i="129"/>
  <c r="G96" i="129"/>
  <c r="F97" i="129"/>
  <c r="G97" i="129"/>
  <c r="F98" i="129"/>
  <c r="G98" i="129"/>
  <c r="F99" i="129"/>
  <c r="G99" i="129"/>
  <c r="F100" i="129"/>
  <c r="G100" i="129"/>
  <c r="F101" i="129"/>
  <c r="G101" i="129"/>
  <c r="F102" i="129"/>
  <c r="G102" i="129"/>
  <c r="F103" i="129"/>
  <c r="G103" i="129"/>
  <c r="F104" i="129"/>
  <c r="G104" i="129"/>
  <c r="F105" i="129"/>
  <c r="G105" i="129"/>
  <c r="F106" i="129"/>
  <c r="G106" i="129"/>
  <c r="F107" i="129"/>
  <c r="G107" i="129"/>
  <c r="F108" i="129"/>
  <c r="G108" i="129"/>
  <c r="G110" i="128"/>
  <c r="H110" i="128"/>
  <c r="I110" i="128"/>
  <c r="J110" i="128"/>
  <c r="K110" i="128"/>
  <c r="L110" i="128"/>
  <c r="M110" i="128"/>
  <c r="N110" i="128"/>
  <c r="G111" i="128"/>
  <c r="H111" i="128"/>
  <c r="I111" i="128"/>
  <c r="J111" i="128"/>
  <c r="K111" i="128"/>
  <c r="L111" i="128"/>
  <c r="M111" i="128"/>
  <c r="N111" i="128"/>
  <c r="G112" i="128"/>
  <c r="H112" i="128"/>
  <c r="I112" i="128"/>
  <c r="J112" i="128"/>
  <c r="K112" i="128"/>
  <c r="L112" i="128"/>
  <c r="M112" i="128"/>
  <c r="N112" i="128"/>
  <c r="G113" i="128"/>
  <c r="H113" i="128"/>
  <c r="I113" i="128"/>
  <c r="J113" i="128"/>
  <c r="K113" i="128"/>
  <c r="L113" i="128"/>
  <c r="M113" i="128"/>
  <c r="N113" i="128"/>
  <c r="G114" i="128"/>
  <c r="H114" i="128"/>
  <c r="I114" i="128"/>
  <c r="J114" i="128"/>
  <c r="K114" i="128"/>
  <c r="L114" i="128"/>
  <c r="M114" i="128"/>
  <c r="N114" i="128"/>
  <c r="G115" i="128"/>
  <c r="H115" i="128"/>
  <c r="I115" i="128"/>
  <c r="J115" i="128"/>
  <c r="K115" i="128"/>
  <c r="L115" i="128"/>
  <c r="M115" i="128"/>
  <c r="N115" i="128"/>
  <c r="G116" i="128"/>
  <c r="H116" i="128"/>
  <c r="I116" i="128"/>
  <c r="J116" i="128"/>
  <c r="K116" i="128"/>
  <c r="L116" i="128"/>
  <c r="M116" i="128"/>
  <c r="N116" i="128"/>
  <c r="G117" i="128"/>
  <c r="H117" i="128"/>
  <c r="I117" i="128"/>
  <c r="J117" i="128"/>
  <c r="K117" i="128"/>
  <c r="L117" i="128"/>
  <c r="M117" i="128"/>
  <c r="N117" i="128"/>
  <c r="G118" i="128"/>
  <c r="H118" i="128"/>
  <c r="I118" i="128"/>
  <c r="J118" i="128"/>
  <c r="K118" i="128"/>
  <c r="L118" i="128"/>
  <c r="M118" i="128"/>
  <c r="N118" i="128"/>
  <c r="G119" i="128"/>
  <c r="H119" i="128"/>
  <c r="I119" i="128"/>
  <c r="J119" i="128"/>
  <c r="K119" i="128"/>
  <c r="L119" i="128"/>
  <c r="M119" i="128"/>
  <c r="N119" i="128"/>
  <c r="G120" i="128"/>
  <c r="H120" i="128"/>
  <c r="I120" i="128"/>
  <c r="J120" i="128"/>
  <c r="K120" i="128"/>
  <c r="L120" i="128"/>
  <c r="M120" i="128"/>
  <c r="N120" i="128"/>
  <c r="G121" i="128"/>
  <c r="H121" i="128"/>
  <c r="I121" i="128"/>
  <c r="J121" i="128"/>
  <c r="K121" i="128"/>
  <c r="L121" i="128"/>
  <c r="M121" i="128"/>
  <c r="N121" i="128"/>
  <c r="G122" i="128"/>
  <c r="H122" i="128"/>
  <c r="I122" i="128"/>
  <c r="J122" i="128"/>
  <c r="K122" i="128"/>
  <c r="L122" i="128"/>
  <c r="M122" i="128"/>
  <c r="N122" i="128"/>
  <c r="G123" i="128"/>
  <c r="H123" i="128"/>
  <c r="I123" i="128"/>
  <c r="J123" i="128"/>
  <c r="K123" i="128"/>
  <c r="L123" i="128"/>
  <c r="M123" i="128"/>
  <c r="N123" i="128"/>
  <c r="G124" i="128"/>
  <c r="H124" i="128"/>
  <c r="I124" i="128"/>
  <c r="J124" i="128"/>
  <c r="K124" i="128"/>
  <c r="L124" i="128"/>
  <c r="M124" i="128"/>
  <c r="N124" i="128"/>
  <c r="G125" i="128"/>
  <c r="H125" i="128"/>
  <c r="I125" i="128"/>
  <c r="J125" i="128"/>
  <c r="K125" i="128"/>
  <c r="L125" i="128"/>
  <c r="M125" i="128"/>
  <c r="N125" i="128"/>
  <c r="G126" i="128"/>
  <c r="H126" i="128"/>
  <c r="I126" i="128"/>
  <c r="J126" i="128"/>
  <c r="K126" i="128"/>
  <c r="L126" i="128"/>
  <c r="M126" i="128"/>
  <c r="N126" i="128"/>
  <c r="G127" i="128"/>
  <c r="H127" i="128"/>
  <c r="I127" i="128"/>
  <c r="J127" i="128"/>
  <c r="K127" i="128"/>
  <c r="L127" i="128"/>
  <c r="M127" i="128"/>
  <c r="N127" i="128"/>
  <c r="G128" i="128"/>
  <c r="H128" i="128"/>
  <c r="I128" i="128"/>
  <c r="J128" i="128"/>
  <c r="K128" i="128"/>
  <c r="L128" i="128"/>
  <c r="M128" i="128"/>
  <c r="N128" i="128"/>
  <c r="G129" i="128"/>
  <c r="H129" i="128"/>
  <c r="I129" i="128"/>
  <c r="J129" i="128"/>
  <c r="K129" i="128"/>
  <c r="L129" i="128"/>
  <c r="M129" i="128"/>
  <c r="N129" i="128"/>
  <c r="G130" i="128"/>
  <c r="H130" i="128"/>
  <c r="I130" i="128"/>
  <c r="J130" i="128"/>
  <c r="K130" i="128"/>
  <c r="L130" i="128"/>
  <c r="M130" i="128"/>
  <c r="N130" i="128"/>
  <c r="G131" i="128"/>
  <c r="H131" i="128"/>
  <c r="I131" i="128"/>
  <c r="J131" i="128"/>
  <c r="K131" i="128"/>
  <c r="L131" i="128"/>
  <c r="M131" i="128"/>
  <c r="N131" i="128"/>
  <c r="G132" i="128"/>
  <c r="H132" i="128"/>
  <c r="I132" i="128"/>
  <c r="J132" i="128"/>
  <c r="K132" i="128"/>
  <c r="L132" i="128"/>
  <c r="M132" i="128"/>
  <c r="N132" i="128"/>
  <c r="G133" i="128"/>
  <c r="H133" i="128"/>
  <c r="I133" i="128"/>
  <c r="J133" i="128"/>
  <c r="K133" i="128"/>
  <c r="L133" i="128"/>
  <c r="M133" i="128"/>
  <c r="N133" i="128"/>
  <c r="G134" i="128"/>
  <c r="H134" i="128"/>
  <c r="I134" i="128"/>
  <c r="J134" i="128"/>
  <c r="K134" i="128"/>
  <c r="L134" i="128"/>
  <c r="M134" i="128"/>
  <c r="N134" i="128"/>
  <c r="G135" i="128"/>
  <c r="H135" i="128"/>
  <c r="I135" i="128"/>
  <c r="J135" i="128"/>
  <c r="K135" i="128"/>
  <c r="L135" i="128"/>
  <c r="M135" i="128"/>
  <c r="N135" i="128"/>
  <c r="G136" i="128"/>
  <c r="H136" i="128"/>
  <c r="I136" i="128"/>
  <c r="J136" i="128"/>
  <c r="K136" i="128"/>
  <c r="L136" i="128"/>
  <c r="M136" i="128"/>
  <c r="N136" i="128"/>
  <c r="G137" i="128"/>
  <c r="H137" i="128"/>
  <c r="I137" i="128"/>
  <c r="J137" i="128"/>
  <c r="K137" i="128"/>
  <c r="L137" i="128"/>
  <c r="M137" i="128"/>
  <c r="N137" i="128"/>
  <c r="G138" i="128"/>
  <c r="H138" i="128"/>
  <c r="I138" i="128"/>
  <c r="J138" i="128"/>
  <c r="K138" i="128"/>
  <c r="L138" i="128"/>
  <c r="M138" i="128"/>
  <c r="N138" i="128"/>
  <c r="G139" i="128"/>
  <c r="H139" i="128"/>
  <c r="I139" i="128"/>
  <c r="J139" i="128"/>
  <c r="K139" i="128"/>
  <c r="L139" i="128"/>
  <c r="M139" i="128"/>
  <c r="N139" i="128"/>
  <c r="G140" i="128"/>
  <c r="H140" i="128"/>
  <c r="I140" i="128"/>
  <c r="J140" i="128"/>
  <c r="K140" i="128"/>
  <c r="L140" i="128"/>
  <c r="M140" i="128"/>
  <c r="N140" i="128"/>
  <c r="G141" i="128"/>
  <c r="H141" i="128"/>
  <c r="I141" i="128"/>
  <c r="J141" i="128"/>
  <c r="K141" i="128"/>
  <c r="L141" i="128"/>
  <c r="M141" i="128"/>
  <c r="N141" i="128"/>
  <c r="G142" i="128"/>
  <c r="H142" i="128"/>
  <c r="I142" i="128"/>
  <c r="J142" i="128"/>
  <c r="K142" i="128"/>
  <c r="L142" i="128"/>
  <c r="M142" i="128"/>
  <c r="N142" i="128"/>
  <c r="G143" i="128"/>
  <c r="H143" i="128"/>
  <c r="I143" i="128"/>
  <c r="J143" i="128"/>
  <c r="K143" i="128"/>
  <c r="L143" i="128"/>
  <c r="M143" i="128"/>
  <c r="N143" i="128"/>
  <c r="G144" i="128"/>
  <c r="H144" i="128"/>
  <c r="I144" i="128"/>
  <c r="J144" i="128"/>
  <c r="K144" i="128"/>
  <c r="L144" i="128"/>
  <c r="M144" i="128"/>
  <c r="N144" i="128"/>
  <c r="G145" i="128"/>
  <c r="H145" i="128"/>
  <c r="I145" i="128"/>
  <c r="J145" i="128"/>
  <c r="K145" i="128"/>
  <c r="L145" i="128"/>
  <c r="M145" i="128"/>
  <c r="N145" i="128"/>
  <c r="G146" i="128"/>
  <c r="H146" i="128"/>
  <c r="I146" i="128"/>
  <c r="J146" i="128"/>
  <c r="K146" i="128"/>
  <c r="L146" i="128"/>
  <c r="M146" i="128"/>
  <c r="N146" i="128"/>
  <c r="G147" i="128"/>
  <c r="H147" i="128"/>
  <c r="I147" i="128"/>
  <c r="J147" i="128"/>
  <c r="K147" i="128"/>
  <c r="L147" i="128"/>
  <c r="M147" i="128"/>
  <c r="N147" i="128"/>
  <c r="G148" i="128"/>
  <c r="H148" i="128"/>
  <c r="I148" i="128"/>
  <c r="J148" i="128"/>
  <c r="K148" i="128"/>
  <c r="L148" i="128"/>
  <c r="M148" i="128"/>
  <c r="N148" i="128"/>
  <c r="G149" i="128"/>
  <c r="H149" i="128"/>
  <c r="I149" i="128"/>
  <c r="J149" i="128"/>
  <c r="K149" i="128"/>
  <c r="L149" i="128"/>
  <c r="M149" i="128"/>
  <c r="N149" i="128"/>
  <c r="G150" i="128"/>
  <c r="H150" i="128"/>
  <c r="I150" i="128"/>
  <c r="J150" i="128"/>
  <c r="K150" i="128"/>
  <c r="L150" i="128"/>
  <c r="M150" i="128"/>
  <c r="N150" i="128"/>
  <c r="G151" i="128"/>
  <c r="H151" i="128"/>
  <c r="I151" i="128"/>
  <c r="J151" i="128"/>
  <c r="K151" i="128"/>
  <c r="L151" i="128"/>
  <c r="M151" i="128"/>
  <c r="N151" i="128"/>
  <c r="G152" i="128"/>
  <c r="H152" i="128"/>
  <c r="I152" i="128"/>
  <c r="J152" i="128"/>
  <c r="K152" i="128"/>
  <c r="L152" i="128"/>
  <c r="M152" i="128"/>
  <c r="N152" i="128"/>
  <c r="G153" i="128"/>
  <c r="H153" i="128"/>
  <c r="I153" i="128"/>
  <c r="J153" i="128"/>
  <c r="K153" i="128"/>
  <c r="L153" i="128"/>
  <c r="M153" i="128"/>
  <c r="N153" i="128"/>
  <c r="G154" i="128"/>
  <c r="H154" i="128"/>
  <c r="I154" i="128"/>
  <c r="J154" i="128"/>
  <c r="K154" i="128"/>
  <c r="L154" i="128"/>
  <c r="M154" i="128"/>
  <c r="N154" i="128"/>
  <c r="G155" i="128"/>
  <c r="H155" i="128"/>
  <c r="I155" i="128"/>
  <c r="J155" i="128"/>
  <c r="K155" i="128"/>
  <c r="L155" i="128"/>
  <c r="M155" i="128"/>
  <c r="N155" i="128"/>
  <c r="G156" i="128"/>
  <c r="H156" i="128"/>
  <c r="I156" i="128"/>
  <c r="J156" i="128"/>
  <c r="K156" i="128"/>
  <c r="L156" i="128"/>
  <c r="M156" i="128"/>
  <c r="N156" i="128"/>
  <c r="G157" i="128"/>
  <c r="H157" i="128"/>
  <c r="I157" i="128"/>
  <c r="J157" i="128"/>
  <c r="K157" i="128"/>
  <c r="L157" i="128"/>
  <c r="M157" i="128"/>
  <c r="N157" i="128"/>
  <c r="G158" i="128"/>
  <c r="H158" i="128"/>
  <c r="I158" i="128"/>
  <c r="J158" i="128"/>
  <c r="K158" i="128"/>
  <c r="L158" i="128"/>
  <c r="M158" i="128"/>
  <c r="N158" i="128"/>
  <c r="G159" i="128"/>
  <c r="H159" i="128"/>
  <c r="I159" i="128"/>
  <c r="J159" i="128"/>
  <c r="K159" i="128"/>
  <c r="L159" i="128"/>
  <c r="M159" i="128"/>
  <c r="N159" i="128"/>
  <c r="G160" i="128"/>
  <c r="H160" i="128"/>
  <c r="I160" i="128"/>
  <c r="J160" i="128"/>
  <c r="K160" i="128"/>
  <c r="L160" i="128"/>
  <c r="M160" i="128"/>
  <c r="N160" i="128"/>
  <c r="G161" i="128"/>
  <c r="H161" i="128"/>
  <c r="I161" i="128"/>
  <c r="J161" i="128"/>
  <c r="K161" i="128"/>
  <c r="L161" i="128"/>
  <c r="M161" i="128"/>
  <c r="N161" i="128"/>
  <c r="G162" i="128"/>
  <c r="H162" i="128"/>
  <c r="I162" i="128"/>
  <c r="J162" i="128"/>
  <c r="K162" i="128"/>
  <c r="L162" i="128"/>
  <c r="M162" i="128"/>
  <c r="N162" i="128"/>
  <c r="G163" i="128"/>
  <c r="H163" i="128"/>
  <c r="I163" i="128"/>
  <c r="J163" i="128"/>
  <c r="K163" i="128"/>
  <c r="L163" i="128"/>
  <c r="M163" i="128"/>
  <c r="N163" i="128"/>
  <c r="G164" i="128"/>
  <c r="H164" i="128"/>
  <c r="I164" i="128"/>
  <c r="J164" i="128"/>
  <c r="K164" i="128"/>
  <c r="L164" i="128"/>
  <c r="M164" i="128"/>
  <c r="N164" i="128"/>
  <c r="G165" i="128"/>
  <c r="H165" i="128"/>
  <c r="I165" i="128"/>
  <c r="J165" i="128"/>
  <c r="K165" i="128"/>
  <c r="L165" i="128"/>
  <c r="M165" i="128"/>
  <c r="N165" i="128"/>
  <c r="G166" i="128"/>
  <c r="H166" i="128"/>
  <c r="I166" i="128"/>
  <c r="J166" i="128"/>
  <c r="K166" i="128"/>
  <c r="L166" i="128"/>
  <c r="M166" i="128"/>
  <c r="N166" i="128"/>
  <c r="G167" i="128"/>
  <c r="H167" i="128"/>
  <c r="I167" i="128"/>
  <c r="J167" i="128"/>
  <c r="K167" i="128"/>
  <c r="L167" i="128"/>
  <c r="M167" i="128"/>
  <c r="N167" i="128"/>
  <c r="G168" i="128"/>
  <c r="H168" i="128"/>
  <c r="I168" i="128"/>
  <c r="J168" i="128"/>
  <c r="K168" i="128"/>
  <c r="L168" i="128"/>
  <c r="M168" i="128"/>
  <c r="N168" i="128"/>
  <c r="G169" i="128"/>
  <c r="H169" i="128"/>
  <c r="I169" i="128"/>
  <c r="J169" i="128"/>
  <c r="K169" i="128"/>
  <c r="L169" i="128"/>
  <c r="M169" i="128"/>
  <c r="N169" i="128"/>
  <c r="G170" i="128"/>
  <c r="H170" i="128"/>
  <c r="I170" i="128"/>
  <c r="J170" i="128"/>
  <c r="K170" i="128"/>
  <c r="L170" i="128"/>
  <c r="M170" i="128"/>
  <c r="N170" i="128"/>
  <c r="G171" i="128"/>
  <c r="H171" i="128"/>
  <c r="I171" i="128"/>
  <c r="J171" i="128"/>
  <c r="K171" i="128"/>
  <c r="L171" i="128"/>
  <c r="M171" i="128"/>
  <c r="N171" i="128"/>
  <c r="G172" i="128"/>
  <c r="H172" i="128"/>
  <c r="I172" i="128"/>
  <c r="J172" i="128"/>
  <c r="K172" i="128"/>
  <c r="L172" i="128"/>
  <c r="M172" i="128"/>
  <c r="N172" i="128"/>
  <c r="G173" i="128"/>
  <c r="H173" i="128"/>
  <c r="I173" i="128"/>
  <c r="J173" i="128"/>
  <c r="K173" i="128"/>
  <c r="L173" i="128"/>
  <c r="M173" i="128"/>
  <c r="N173" i="128"/>
  <c r="G174" i="128"/>
  <c r="H174" i="128"/>
  <c r="I174" i="128"/>
  <c r="J174" i="128"/>
  <c r="K174" i="128"/>
  <c r="L174" i="128"/>
  <c r="M174" i="128"/>
  <c r="N174" i="128"/>
  <c r="G175" i="128"/>
  <c r="H175" i="128"/>
  <c r="I175" i="128"/>
  <c r="J175" i="128"/>
  <c r="K175" i="128"/>
  <c r="L175" i="128"/>
  <c r="M175" i="128"/>
  <c r="N175" i="128"/>
  <c r="G176" i="128"/>
  <c r="H176" i="128"/>
  <c r="I176" i="128"/>
  <c r="J176" i="128"/>
  <c r="K176" i="128"/>
  <c r="L176" i="128"/>
  <c r="M176" i="128"/>
  <c r="N176" i="128"/>
  <c r="G177" i="128"/>
  <c r="H177" i="128"/>
  <c r="I177" i="128"/>
  <c r="J177" i="128"/>
  <c r="K177" i="128"/>
  <c r="L177" i="128"/>
  <c r="M177" i="128"/>
  <c r="N177" i="128"/>
  <c r="G178" i="128"/>
  <c r="H178" i="128"/>
  <c r="I178" i="128"/>
  <c r="J178" i="128"/>
  <c r="K178" i="128"/>
  <c r="L178" i="128"/>
  <c r="M178" i="128"/>
  <c r="N178" i="128"/>
  <c r="G179" i="128"/>
  <c r="H179" i="128"/>
  <c r="I179" i="128"/>
  <c r="J179" i="128"/>
  <c r="K179" i="128"/>
  <c r="L179" i="128"/>
  <c r="M179" i="128"/>
  <c r="N179" i="128"/>
  <c r="G180" i="128"/>
  <c r="H180" i="128"/>
  <c r="I180" i="128"/>
  <c r="J180" i="128"/>
  <c r="K180" i="128"/>
  <c r="L180" i="128"/>
  <c r="M180" i="128"/>
  <c r="N180" i="128"/>
  <c r="G181" i="128"/>
  <c r="H181" i="128"/>
  <c r="I181" i="128"/>
  <c r="J181" i="128"/>
  <c r="K181" i="128"/>
  <c r="L181" i="128"/>
  <c r="M181" i="128"/>
  <c r="N181" i="128"/>
  <c r="G182" i="128"/>
  <c r="H182" i="128"/>
  <c r="I182" i="128"/>
  <c r="J182" i="128"/>
  <c r="K182" i="128"/>
  <c r="L182" i="128"/>
  <c r="M182" i="128"/>
  <c r="N182" i="128"/>
  <c r="G183" i="128"/>
  <c r="H183" i="128"/>
  <c r="I183" i="128"/>
  <c r="J183" i="128"/>
  <c r="K183" i="128"/>
  <c r="L183" i="128"/>
  <c r="M183" i="128"/>
  <c r="N183" i="128"/>
  <c r="G184" i="128"/>
  <c r="H184" i="128"/>
  <c r="I184" i="128"/>
  <c r="J184" i="128"/>
  <c r="K184" i="128"/>
  <c r="L184" i="128"/>
  <c r="M184" i="128"/>
  <c r="N184" i="128"/>
  <c r="G185" i="128"/>
  <c r="H185" i="128"/>
  <c r="I185" i="128"/>
  <c r="J185" i="128"/>
  <c r="K185" i="128"/>
  <c r="L185" i="128"/>
  <c r="M185" i="128"/>
  <c r="N185" i="128"/>
  <c r="G186" i="128"/>
  <c r="H186" i="128"/>
  <c r="I186" i="128"/>
  <c r="J186" i="128"/>
  <c r="K186" i="128"/>
  <c r="L186" i="128"/>
  <c r="M186" i="128"/>
  <c r="N186" i="128"/>
  <c r="G187" i="128"/>
  <c r="H187" i="128"/>
  <c r="I187" i="128"/>
  <c r="J187" i="128"/>
  <c r="K187" i="128"/>
  <c r="L187" i="128"/>
  <c r="M187" i="128"/>
  <c r="N187" i="128"/>
  <c r="G188" i="128"/>
  <c r="H188" i="128"/>
  <c r="I188" i="128"/>
  <c r="J188" i="128"/>
  <c r="K188" i="128"/>
  <c r="L188" i="128"/>
  <c r="M188" i="128"/>
  <c r="N188" i="128"/>
  <c r="G189" i="128"/>
  <c r="H189" i="128"/>
  <c r="I189" i="128"/>
  <c r="J189" i="128"/>
  <c r="K189" i="128"/>
  <c r="L189" i="128"/>
  <c r="M189" i="128"/>
  <c r="N189" i="128"/>
  <c r="G190" i="128"/>
  <c r="H190" i="128"/>
  <c r="I190" i="128"/>
  <c r="J190" i="128"/>
  <c r="K190" i="128"/>
  <c r="L190" i="128"/>
  <c r="M190" i="128"/>
  <c r="N190" i="128"/>
  <c r="G191" i="128"/>
  <c r="H191" i="128"/>
  <c r="I191" i="128"/>
  <c r="J191" i="128"/>
  <c r="K191" i="128"/>
  <c r="L191" i="128"/>
  <c r="M191" i="128"/>
  <c r="N191" i="128"/>
  <c r="G192" i="128"/>
  <c r="H192" i="128"/>
  <c r="I192" i="128"/>
  <c r="J192" i="128"/>
  <c r="K192" i="128"/>
  <c r="L192" i="128"/>
  <c r="M192" i="128"/>
  <c r="N192" i="128"/>
  <c r="G193" i="128"/>
  <c r="H193" i="128"/>
  <c r="I193" i="128"/>
  <c r="J193" i="128"/>
  <c r="K193" i="128"/>
  <c r="L193" i="128"/>
  <c r="M193" i="128"/>
  <c r="N193" i="128"/>
  <c r="G194" i="128"/>
  <c r="H194" i="128"/>
  <c r="I194" i="128"/>
  <c r="J194" i="128"/>
  <c r="K194" i="128"/>
  <c r="L194" i="128"/>
  <c r="M194" i="128"/>
  <c r="N194" i="128"/>
  <c r="G195" i="128"/>
  <c r="H195" i="128"/>
  <c r="I195" i="128"/>
  <c r="J195" i="128"/>
  <c r="K195" i="128"/>
  <c r="L195" i="128"/>
  <c r="M195" i="128"/>
  <c r="N195" i="128"/>
  <c r="G196" i="128"/>
  <c r="H196" i="128"/>
  <c r="I196" i="128"/>
  <c r="J196" i="128"/>
  <c r="K196" i="128"/>
  <c r="L196" i="128"/>
  <c r="M196" i="128"/>
  <c r="N196" i="128"/>
  <c r="G197" i="128"/>
  <c r="H197" i="128"/>
  <c r="I197" i="128"/>
  <c r="J197" i="128"/>
  <c r="K197" i="128"/>
  <c r="L197" i="128"/>
  <c r="M197" i="128"/>
  <c r="N197" i="128"/>
  <c r="G198" i="128"/>
  <c r="H198" i="128"/>
  <c r="I198" i="128"/>
  <c r="J198" i="128"/>
  <c r="K198" i="128"/>
  <c r="L198" i="128"/>
  <c r="M198" i="128"/>
  <c r="N198" i="128"/>
  <c r="G199" i="128"/>
  <c r="H199" i="128"/>
  <c r="I199" i="128"/>
  <c r="J199" i="128"/>
  <c r="K199" i="128"/>
  <c r="L199" i="128"/>
  <c r="M199" i="128"/>
  <c r="N199" i="128"/>
  <c r="G200" i="128"/>
  <c r="H200" i="128"/>
  <c r="I200" i="128"/>
  <c r="J200" i="128"/>
  <c r="K200" i="128"/>
  <c r="L200" i="128"/>
  <c r="M200" i="128"/>
  <c r="N200" i="128"/>
  <c r="G201" i="128"/>
  <c r="H201" i="128"/>
  <c r="I201" i="128"/>
  <c r="J201" i="128"/>
  <c r="K201" i="128"/>
  <c r="L201" i="128"/>
  <c r="M201" i="128"/>
  <c r="N201" i="128"/>
  <c r="G202" i="128"/>
  <c r="H202" i="128"/>
  <c r="I202" i="128"/>
  <c r="J202" i="128"/>
  <c r="K202" i="128"/>
  <c r="L202" i="128"/>
  <c r="M202" i="128"/>
  <c r="N202" i="128"/>
  <c r="G203" i="128"/>
  <c r="H203" i="128"/>
  <c r="I203" i="128"/>
  <c r="J203" i="128"/>
  <c r="K203" i="128"/>
  <c r="L203" i="128"/>
  <c r="M203" i="128"/>
  <c r="N203" i="128"/>
  <c r="G204" i="128"/>
  <c r="H204" i="128"/>
  <c r="I204" i="128"/>
  <c r="J204" i="128"/>
  <c r="K204" i="128"/>
  <c r="L204" i="128"/>
  <c r="M204" i="128"/>
  <c r="N204" i="128"/>
  <c r="G205" i="128"/>
  <c r="H205" i="128"/>
  <c r="I205" i="128"/>
  <c r="J205" i="128"/>
  <c r="K205" i="128"/>
  <c r="L205" i="128"/>
  <c r="M205" i="128"/>
  <c r="N205" i="128"/>
  <c r="G206" i="128"/>
  <c r="H206" i="128"/>
  <c r="I206" i="128"/>
  <c r="J206" i="128"/>
  <c r="K206" i="128"/>
  <c r="L206" i="128"/>
  <c r="M206" i="128"/>
  <c r="N206" i="128"/>
  <c r="G207" i="128"/>
  <c r="H207" i="128"/>
  <c r="I207" i="128"/>
  <c r="J207" i="128"/>
  <c r="K207" i="128"/>
  <c r="L207" i="128"/>
  <c r="M207" i="128"/>
  <c r="N207" i="128"/>
  <c r="G208" i="128"/>
  <c r="H208" i="128"/>
  <c r="I208" i="128"/>
  <c r="J208" i="128"/>
  <c r="K208" i="128"/>
  <c r="L208" i="128"/>
  <c r="M208" i="128"/>
  <c r="N208" i="128"/>
  <c r="G209" i="128"/>
  <c r="H209" i="128"/>
  <c r="I209" i="128"/>
  <c r="J209" i="128"/>
  <c r="K209" i="128"/>
  <c r="L209" i="128"/>
  <c r="M209" i="128"/>
  <c r="N209" i="128"/>
  <c r="G210" i="128"/>
  <c r="H210" i="128"/>
  <c r="I210" i="128"/>
  <c r="J210" i="128"/>
  <c r="K210" i="128"/>
  <c r="L210" i="128"/>
  <c r="M210" i="128"/>
  <c r="N210" i="128"/>
  <c r="G211" i="128"/>
  <c r="H211" i="128"/>
  <c r="I211" i="128"/>
  <c r="J211" i="128"/>
  <c r="K211" i="128"/>
  <c r="L211" i="128"/>
  <c r="M211" i="128"/>
  <c r="N211" i="128"/>
  <c r="G212" i="128"/>
  <c r="H212" i="128"/>
  <c r="I212" i="128"/>
  <c r="J212" i="128"/>
  <c r="K212" i="128"/>
  <c r="L212" i="128"/>
  <c r="M212" i="128"/>
  <c r="N212" i="128"/>
  <c r="G213" i="128"/>
  <c r="H213" i="128"/>
  <c r="I213" i="128"/>
  <c r="J213" i="128"/>
  <c r="K213" i="128"/>
  <c r="L213" i="128"/>
  <c r="M213" i="128"/>
  <c r="N213" i="128"/>
  <c r="G214" i="128"/>
  <c r="H214" i="128"/>
  <c r="I214" i="128"/>
  <c r="J214" i="128"/>
  <c r="K214" i="128"/>
  <c r="L214" i="128"/>
  <c r="M214" i="128"/>
  <c r="N214" i="128"/>
  <c r="G215" i="128"/>
  <c r="H215" i="128"/>
  <c r="I215" i="128"/>
  <c r="J215" i="128"/>
  <c r="K215" i="128"/>
  <c r="L215" i="128"/>
  <c r="M215" i="128"/>
  <c r="N215" i="128"/>
  <c r="G216" i="128"/>
  <c r="H216" i="128"/>
  <c r="I216" i="128"/>
  <c r="J216" i="128"/>
  <c r="K216" i="128"/>
  <c r="L216" i="128"/>
  <c r="M216" i="128"/>
  <c r="N216" i="128"/>
  <c r="G217" i="128"/>
  <c r="H217" i="128"/>
  <c r="I217" i="128"/>
  <c r="J217" i="128"/>
  <c r="K217" i="128"/>
  <c r="L217" i="128"/>
  <c r="M217" i="128"/>
  <c r="N217" i="128"/>
  <c r="G218" i="128"/>
  <c r="H218" i="128"/>
  <c r="I218" i="128"/>
  <c r="J218" i="128"/>
  <c r="K218" i="128"/>
  <c r="L218" i="128"/>
  <c r="M218" i="128"/>
  <c r="N218" i="128"/>
  <c r="G219" i="128"/>
  <c r="H219" i="128"/>
  <c r="I219" i="128"/>
  <c r="J219" i="128"/>
  <c r="K219" i="128"/>
  <c r="L219" i="128"/>
  <c r="M219" i="128"/>
  <c r="N219" i="128"/>
  <c r="G220" i="128"/>
  <c r="H220" i="128"/>
  <c r="I220" i="128"/>
  <c r="J220" i="128"/>
  <c r="K220" i="128"/>
  <c r="L220" i="128"/>
  <c r="M220" i="128"/>
  <c r="N220" i="128"/>
  <c r="G221" i="128"/>
  <c r="H221" i="128"/>
  <c r="I221" i="128"/>
  <c r="J221" i="128"/>
  <c r="K221" i="128"/>
  <c r="L221" i="128"/>
  <c r="M221" i="128"/>
  <c r="N221" i="128"/>
  <c r="G222" i="128"/>
  <c r="H222" i="128"/>
  <c r="I222" i="128"/>
  <c r="J222" i="128"/>
  <c r="K222" i="128"/>
  <c r="L222" i="128"/>
  <c r="M222" i="128"/>
  <c r="N222" i="128"/>
  <c r="G223" i="128"/>
  <c r="H223" i="128"/>
  <c r="I223" i="128"/>
  <c r="J223" i="128"/>
  <c r="K223" i="128"/>
  <c r="L223" i="128"/>
  <c r="M223" i="128"/>
  <c r="N223" i="128"/>
  <c r="G224" i="128"/>
  <c r="H224" i="128"/>
  <c r="I224" i="128"/>
  <c r="J224" i="128"/>
  <c r="K224" i="128"/>
  <c r="L224" i="128"/>
  <c r="M224" i="128"/>
  <c r="N224" i="128"/>
  <c r="G225" i="128"/>
  <c r="H225" i="128"/>
  <c r="I225" i="128"/>
  <c r="J225" i="128"/>
  <c r="K225" i="128"/>
  <c r="L225" i="128"/>
  <c r="M225" i="128"/>
  <c r="N225" i="128"/>
  <c r="G226" i="128"/>
  <c r="H226" i="128"/>
  <c r="I226" i="128"/>
  <c r="J226" i="128"/>
  <c r="K226" i="128"/>
  <c r="L226" i="128"/>
  <c r="M226" i="128"/>
  <c r="N226" i="128"/>
  <c r="G227" i="128"/>
  <c r="H227" i="128"/>
  <c r="I227" i="128"/>
  <c r="J227" i="128"/>
  <c r="K227" i="128"/>
  <c r="L227" i="128"/>
  <c r="M227" i="128"/>
  <c r="N227" i="128"/>
  <c r="G228" i="128"/>
  <c r="H228" i="128"/>
  <c r="I228" i="128"/>
  <c r="J228" i="128"/>
  <c r="K228" i="128"/>
  <c r="L228" i="128"/>
  <c r="M228" i="128"/>
  <c r="N228" i="128"/>
  <c r="G229" i="128"/>
  <c r="H229" i="128"/>
  <c r="I229" i="128"/>
  <c r="J229" i="128"/>
  <c r="K229" i="128"/>
  <c r="L229" i="128"/>
  <c r="M229" i="128"/>
  <c r="N229" i="128"/>
  <c r="G230" i="128"/>
  <c r="H230" i="128"/>
  <c r="I230" i="128"/>
  <c r="J230" i="128"/>
  <c r="K230" i="128"/>
  <c r="L230" i="128"/>
  <c r="M230" i="128"/>
  <c r="N230" i="128"/>
  <c r="G231" i="128"/>
  <c r="H231" i="128"/>
  <c r="I231" i="128"/>
  <c r="J231" i="128"/>
  <c r="K231" i="128"/>
  <c r="L231" i="128"/>
  <c r="M231" i="128"/>
  <c r="N231" i="128"/>
  <c r="G232" i="128"/>
  <c r="H232" i="128"/>
  <c r="I232" i="128"/>
  <c r="J232" i="128"/>
  <c r="K232" i="128"/>
  <c r="L232" i="128"/>
  <c r="M232" i="128"/>
  <c r="N232" i="128"/>
  <c r="G233" i="128"/>
  <c r="H233" i="128"/>
  <c r="I233" i="128"/>
  <c r="J233" i="128"/>
  <c r="K233" i="128"/>
  <c r="L233" i="128"/>
  <c r="M233" i="128"/>
  <c r="N233" i="128"/>
  <c r="G234" i="128"/>
  <c r="H234" i="128"/>
  <c r="I234" i="128"/>
  <c r="J234" i="128"/>
  <c r="K234" i="128"/>
  <c r="L234" i="128"/>
  <c r="M234" i="128"/>
  <c r="N234" i="128"/>
  <c r="G235" i="128"/>
  <c r="H235" i="128"/>
  <c r="I235" i="128"/>
  <c r="J235" i="128"/>
  <c r="K235" i="128"/>
  <c r="L235" i="128"/>
  <c r="M235" i="128"/>
  <c r="N235" i="128"/>
  <c r="G236" i="128"/>
  <c r="H236" i="128"/>
  <c r="I236" i="128"/>
  <c r="J236" i="128"/>
  <c r="K236" i="128"/>
  <c r="L236" i="128"/>
  <c r="M236" i="128"/>
  <c r="N236" i="128"/>
  <c r="G237" i="128"/>
  <c r="H237" i="128"/>
  <c r="I237" i="128"/>
  <c r="J237" i="128"/>
  <c r="K237" i="128"/>
  <c r="L237" i="128"/>
  <c r="M237" i="128"/>
  <c r="N237" i="128"/>
  <c r="G238" i="128"/>
  <c r="H238" i="128"/>
  <c r="I238" i="128"/>
  <c r="J238" i="128"/>
  <c r="K238" i="128"/>
  <c r="L238" i="128"/>
  <c r="M238" i="128"/>
  <c r="N238" i="128"/>
  <c r="G239" i="128"/>
  <c r="H239" i="128"/>
  <c r="I239" i="128"/>
  <c r="J239" i="128"/>
  <c r="K239" i="128"/>
  <c r="L239" i="128"/>
  <c r="M239" i="128"/>
  <c r="N239" i="128"/>
  <c r="G240" i="128"/>
  <c r="H240" i="128"/>
  <c r="I240" i="128"/>
  <c r="J240" i="128"/>
  <c r="K240" i="128"/>
  <c r="L240" i="128"/>
  <c r="M240" i="128"/>
  <c r="N240" i="128"/>
  <c r="G241" i="128"/>
  <c r="H241" i="128"/>
  <c r="I241" i="128"/>
  <c r="J241" i="128"/>
  <c r="K241" i="128"/>
  <c r="L241" i="128"/>
  <c r="M241" i="128"/>
  <c r="N241" i="128"/>
  <c r="G242" i="128"/>
  <c r="H242" i="128"/>
  <c r="I242" i="128"/>
  <c r="J242" i="128"/>
  <c r="K242" i="128"/>
  <c r="L242" i="128"/>
  <c r="M242" i="128"/>
  <c r="N242" i="128"/>
  <c r="G243" i="128"/>
  <c r="H243" i="128"/>
  <c r="I243" i="128"/>
  <c r="J243" i="128"/>
  <c r="K243" i="128"/>
  <c r="L243" i="128"/>
  <c r="M243" i="128"/>
  <c r="N243" i="128"/>
  <c r="G244" i="128"/>
  <c r="H244" i="128"/>
  <c r="I244" i="128"/>
  <c r="J244" i="128"/>
  <c r="K244" i="128"/>
  <c r="L244" i="128"/>
  <c r="M244" i="128"/>
  <c r="N244" i="128"/>
  <c r="G245" i="128"/>
  <c r="H245" i="128"/>
  <c r="I245" i="128"/>
  <c r="J245" i="128"/>
  <c r="K245" i="128"/>
  <c r="L245" i="128"/>
  <c r="M245" i="128"/>
  <c r="N245" i="128"/>
  <c r="G246" i="128"/>
  <c r="H246" i="128"/>
  <c r="I246" i="128"/>
  <c r="J246" i="128"/>
  <c r="K246" i="128"/>
  <c r="L246" i="128"/>
  <c r="M246" i="128"/>
  <c r="N246" i="128"/>
  <c r="G247" i="128"/>
  <c r="H247" i="128"/>
  <c r="I247" i="128"/>
  <c r="J247" i="128"/>
  <c r="K247" i="128"/>
  <c r="L247" i="128"/>
  <c r="M247" i="128"/>
  <c r="N247" i="128"/>
  <c r="G248" i="128"/>
  <c r="H248" i="128"/>
  <c r="I248" i="128"/>
  <c r="J248" i="128"/>
  <c r="K248" i="128"/>
  <c r="L248" i="128"/>
  <c r="M248" i="128"/>
  <c r="N248" i="128"/>
  <c r="G249" i="128"/>
  <c r="H249" i="128"/>
  <c r="I249" i="128"/>
  <c r="J249" i="128"/>
  <c r="K249" i="128"/>
  <c r="L249" i="128"/>
  <c r="M249" i="128"/>
  <c r="N249" i="128"/>
  <c r="G250" i="128"/>
  <c r="H250" i="128"/>
  <c r="I250" i="128"/>
  <c r="J250" i="128"/>
  <c r="K250" i="128"/>
  <c r="L250" i="128"/>
  <c r="M250" i="128"/>
  <c r="N250" i="128"/>
  <c r="G251" i="128"/>
  <c r="H251" i="128"/>
  <c r="I251" i="128"/>
  <c r="J251" i="128"/>
  <c r="K251" i="128"/>
  <c r="L251" i="128"/>
  <c r="M251" i="128"/>
  <c r="N251" i="128"/>
  <c r="G252" i="128"/>
  <c r="H252" i="128"/>
  <c r="I252" i="128"/>
  <c r="J252" i="128"/>
  <c r="K252" i="128"/>
  <c r="L252" i="128"/>
  <c r="M252" i="128"/>
  <c r="N252" i="128"/>
  <c r="G253" i="128"/>
  <c r="H253" i="128"/>
  <c r="I253" i="128"/>
  <c r="J253" i="128"/>
  <c r="K253" i="128"/>
  <c r="L253" i="128"/>
  <c r="M253" i="128"/>
  <c r="N253" i="128"/>
  <c r="G254" i="128"/>
  <c r="H254" i="128"/>
  <c r="I254" i="128"/>
  <c r="J254" i="128"/>
  <c r="K254" i="128"/>
  <c r="L254" i="128"/>
  <c r="M254" i="128"/>
  <c r="N254" i="128"/>
  <c r="G255" i="128"/>
  <c r="H255" i="128"/>
  <c r="I255" i="128"/>
  <c r="J255" i="128"/>
  <c r="K255" i="128"/>
  <c r="L255" i="128"/>
  <c r="M255" i="128"/>
  <c r="N255" i="128"/>
  <c r="G256" i="128"/>
  <c r="H256" i="128"/>
  <c r="I256" i="128"/>
  <c r="J256" i="128"/>
  <c r="K256" i="128"/>
  <c r="L256" i="128"/>
  <c r="M256" i="128"/>
  <c r="N256" i="128"/>
  <c r="G257" i="128"/>
  <c r="H257" i="128"/>
  <c r="I257" i="128"/>
  <c r="J257" i="128"/>
  <c r="K257" i="128"/>
  <c r="L257" i="128"/>
  <c r="M257" i="128"/>
  <c r="N257" i="128"/>
  <c r="G258" i="128"/>
  <c r="H258" i="128"/>
  <c r="I258" i="128"/>
  <c r="J258" i="128"/>
  <c r="K258" i="128"/>
  <c r="L258" i="128"/>
  <c r="M258" i="128"/>
  <c r="N258" i="128"/>
  <c r="G259" i="128"/>
  <c r="H259" i="128"/>
  <c r="I259" i="128"/>
  <c r="J259" i="128"/>
  <c r="K259" i="128"/>
  <c r="L259" i="128"/>
  <c r="M259" i="128"/>
  <c r="N259" i="128"/>
  <c r="G109" i="128"/>
  <c r="H109" i="128"/>
  <c r="G11" i="128"/>
  <c r="H11" i="128"/>
  <c r="I11" i="128"/>
  <c r="J11" i="128"/>
  <c r="K11" i="128"/>
  <c r="L11" i="128"/>
  <c r="M11" i="128"/>
  <c r="N11" i="128"/>
  <c r="G12" i="128"/>
  <c r="H12" i="128"/>
  <c r="I12" i="128"/>
  <c r="J12" i="128"/>
  <c r="K12" i="128"/>
  <c r="L12" i="128"/>
  <c r="M12" i="128"/>
  <c r="N12" i="128"/>
  <c r="G13" i="128"/>
  <c r="H13" i="128"/>
  <c r="I13" i="128"/>
  <c r="J13" i="128"/>
  <c r="K13" i="128"/>
  <c r="L13" i="128"/>
  <c r="M13" i="128"/>
  <c r="N13" i="128"/>
  <c r="G14" i="128"/>
  <c r="H14" i="128"/>
  <c r="I14" i="128"/>
  <c r="J14" i="128"/>
  <c r="K14" i="128"/>
  <c r="L14" i="128"/>
  <c r="M14" i="128"/>
  <c r="N14" i="128"/>
  <c r="G15" i="128"/>
  <c r="H15" i="128"/>
  <c r="I15" i="128"/>
  <c r="J15" i="128"/>
  <c r="K15" i="128"/>
  <c r="L15" i="128"/>
  <c r="M15" i="128"/>
  <c r="N15" i="128"/>
  <c r="G16" i="128"/>
  <c r="H16" i="128"/>
  <c r="I16" i="128"/>
  <c r="J16" i="128"/>
  <c r="K16" i="128"/>
  <c r="L16" i="128"/>
  <c r="M16" i="128"/>
  <c r="N16" i="128"/>
  <c r="G17" i="128"/>
  <c r="H17" i="128"/>
  <c r="I17" i="128"/>
  <c r="J17" i="128"/>
  <c r="K17" i="128"/>
  <c r="L17" i="128"/>
  <c r="M17" i="128"/>
  <c r="N17" i="128"/>
  <c r="G18" i="128"/>
  <c r="H18" i="128"/>
  <c r="I18" i="128"/>
  <c r="J18" i="128"/>
  <c r="K18" i="128"/>
  <c r="L18" i="128"/>
  <c r="M18" i="128"/>
  <c r="N18" i="128"/>
  <c r="G19" i="128"/>
  <c r="H19" i="128"/>
  <c r="I19" i="128"/>
  <c r="J19" i="128"/>
  <c r="K19" i="128"/>
  <c r="L19" i="128"/>
  <c r="M19" i="128"/>
  <c r="N19" i="128"/>
  <c r="G20" i="128"/>
  <c r="H20" i="128"/>
  <c r="I20" i="128"/>
  <c r="J20" i="128"/>
  <c r="K20" i="128"/>
  <c r="L20" i="128"/>
  <c r="M20" i="128"/>
  <c r="N20" i="128"/>
  <c r="G21" i="128"/>
  <c r="H21" i="128"/>
  <c r="I21" i="128"/>
  <c r="J21" i="128"/>
  <c r="K21" i="128"/>
  <c r="L21" i="128"/>
  <c r="M21" i="128"/>
  <c r="N21" i="128"/>
  <c r="G22" i="128"/>
  <c r="H22" i="128"/>
  <c r="I22" i="128"/>
  <c r="J22" i="128"/>
  <c r="K22" i="128"/>
  <c r="L22" i="128"/>
  <c r="M22" i="128"/>
  <c r="N22" i="128"/>
  <c r="G23" i="128"/>
  <c r="H23" i="128"/>
  <c r="I23" i="128"/>
  <c r="J23" i="128"/>
  <c r="K23" i="128"/>
  <c r="L23" i="128"/>
  <c r="M23" i="128"/>
  <c r="N23" i="128"/>
  <c r="G24" i="128"/>
  <c r="H24" i="128"/>
  <c r="I24" i="128"/>
  <c r="J24" i="128"/>
  <c r="K24" i="128"/>
  <c r="L24" i="128"/>
  <c r="M24" i="128"/>
  <c r="N24" i="128"/>
  <c r="G25" i="128"/>
  <c r="H25" i="128"/>
  <c r="I25" i="128"/>
  <c r="J25" i="128"/>
  <c r="K25" i="128"/>
  <c r="L25" i="128"/>
  <c r="M25" i="128"/>
  <c r="N25" i="128"/>
  <c r="G26" i="128"/>
  <c r="H26" i="128"/>
  <c r="I26" i="128"/>
  <c r="J26" i="128"/>
  <c r="K26" i="128"/>
  <c r="L26" i="128"/>
  <c r="M26" i="128"/>
  <c r="N26" i="128"/>
  <c r="G27" i="128"/>
  <c r="H27" i="128"/>
  <c r="I27" i="128"/>
  <c r="J27" i="128"/>
  <c r="K27" i="128"/>
  <c r="L27" i="128"/>
  <c r="M27" i="128"/>
  <c r="N27" i="128"/>
  <c r="G28" i="128"/>
  <c r="H28" i="128"/>
  <c r="I28" i="128"/>
  <c r="J28" i="128"/>
  <c r="K28" i="128"/>
  <c r="L28" i="128"/>
  <c r="M28" i="128"/>
  <c r="N28" i="128"/>
  <c r="G29" i="128"/>
  <c r="H29" i="128"/>
  <c r="I29" i="128"/>
  <c r="J29" i="128"/>
  <c r="K29" i="128"/>
  <c r="L29" i="128"/>
  <c r="M29" i="128"/>
  <c r="N29" i="128"/>
  <c r="G30" i="128"/>
  <c r="H30" i="128"/>
  <c r="I30" i="128"/>
  <c r="J30" i="128"/>
  <c r="K30" i="128"/>
  <c r="L30" i="128"/>
  <c r="M30" i="128"/>
  <c r="N30" i="128"/>
  <c r="G31" i="128"/>
  <c r="H31" i="128"/>
  <c r="I31" i="128"/>
  <c r="J31" i="128"/>
  <c r="K31" i="128"/>
  <c r="L31" i="128"/>
  <c r="M31" i="128"/>
  <c r="N31" i="128"/>
  <c r="G32" i="128"/>
  <c r="H32" i="128"/>
  <c r="I32" i="128"/>
  <c r="J32" i="128"/>
  <c r="K32" i="128"/>
  <c r="L32" i="128"/>
  <c r="M32" i="128"/>
  <c r="N32" i="128"/>
  <c r="G33" i="128"/>
  <c r="H33" i="128"/>
  <c r="I33" i="128"/>
  <c r="J33" i="128"/>
  <c r="K33" i="128"/>
  <c r="L33" i="128"/>
  <c r="M33" i="128"/>
  <c r="N33" i="128"/>
  <c r="G34" i="128"/>
  <c r="H34" i="128"/>
  <c r="I34" i="128"/>
  <c r="J34" i="128"/>
  <c r="K34" i="128"/>
  <c r="L34" i="128"/>
  <c r="M34" i="128"/>
  <c r="N34" i="128"/>
  <c r="G35" i="128"/>
  <c r="H35" i="128"/>
  <c r="I35" i="128"/>
  <c r="J35" i="128"/>
  <c r="K35" i="128"/>
  <c r="L35" i="128"/>
  <c r="M35" i="128"/>
  <c r="N35" i="128"/>
  <c r="G36" i="128"/>
  <c r="H36" i="128"/>
  <c r="I36" i="128"/>
  <c r="J36" i="128"/>
  <c r="K36" i="128"/>
  <c r="L36" i="128"/>
  <c r="M36" i="128"/>
  <c r="N36" i="128"/>
  <c r="G37" i="128"/>
  <c r="H37" i="128"/>
  <c r="I37" i="128"/>
  <c r="J37" i="128"/>
  <c r="K37" i="128"/>
  <c r="L37" i="128"/>
  <c r="M37" i="128"/>
  <c r="N37" i="128"/>
  <c r="G38" i="128"/>
  <c r="H38" i="128"/>
  <c r="I38" i="128"/>
  <c r="J38" i="128"/>
  <c r="K38" i="128"/>
  <c r="L38" i="128"/>
  <c r="M38" i="128"/>
  <c r="N38" i="128"/>
  <c r="G39" i="128"/>
  <c r="H39" i="128"/>
  <c r="I39" i="128"/>
  <c r="J39" i="128"/>
  <c r="K39" i="128"/>
  <c r="L39" i="128"/>
  <c r="M39" i="128"/>
  <c r="N39" i="128"/>
  <c r="G40" i="128"/>
  <c r="H40" i="128"/>
  <c r="I40" i="128"/>
  <c r="J40" i="128"/>
  <c r="K40" i="128"/>
  <c r="L40" i="128"/>
  <c r="M40" i="128"/>
  <c r="N40" i="128"/>
  <c r="G41" i="128"/>
  <c r="H41" i="128"/>
  <c r="I41" i="128"/>
  <c r="J41" i="128"/>
  <c r="K41" i="128"/>
  <c r="L41" i="128"/>
  <c r="M41" i="128"/>
  <c r="N41" i="128"/>
  <c r="G42" i="128"/>
  <c r="H42" i="128"/>
  <c r="I42" i="128"/>
  <c r="J42" i="128"/>
  <c r="K42" i="128"/>
  <c r="L42" i="128"/>
  <c r="M42" i="128"/>
  <c r="N42" i="128"/>
  <c r="G43" i="128"/>
  <c r="H43" i="128"/>
  <c r="I43" i="128"/>
  <c r="J43" i="128"/>
  <c r="K43" i="128"/>
  <c r="L43" i="128"/>
  <c r="M43" i="128"/>
  <c r="N43" i="128"/>
  <c r="G44" i="128"/>
  <c r="H44" i="128"/>
  <c r="I44" i="128"/>
  <c r="J44" i="128"/>
  <c r="K44" i="128"/>
  <c r="L44" i="128"/>
  <c r="M44" i="128"/>
  <c r="N44" i="128"/>
  <c r="G45" i="128"/>
  <c r="H45" i="128"/>
  <c r="I45" i="128"/>
  <c r="J45" i="128"/>
  <c r="K45" i="128"/>
  <c r="L45" i="128"/>
  <c r="M45" i="128"/>
  <c r="N45" i="128"/>
  <c r="G46" i="128"/>
  <c r="H46" i="128"/>
  <c r="I46" i="128"/>
  <c r="J46" i="128"/>
  <c r="K46" i="128"/>
  <c r="L46" i="128"/>
  <c r="M46" i="128"/>
  <c r="N46" i="128"/>
  <c r="G47" i="128"/>
  <c r="H47" i="128"/>
  <c r="I47" i="128"/>
  <c r="J47" i="128"/>
  <c r="K47" i="128"/>
  <c r="L47" i="128"/>
  <c r="M47" i="128"/>
  <c r="N47" i="128"/>
  <c r="G48" i="128"/>
  <c r="H48" i="128"/>
  <c r="I48" i="128"/>
  <c r="J48" i="128"/>
  <c r="K48" i="128"/>
  <c r="L48" i="128"/>
  <c r="M48" i="128"/>
  <c r="N48" i="128"/>
  <c r="G49" i="128"/>
  <c r="H49" i="128"/>
  <c r="I49" i="128"/>
  <c r="J49" i="128"/>
  <c r="K49" i="128"/>
  <c r="L49" i="128"/>
  <c r="M49" i="128"/>
  <c r="N49" i="128"/>
  <c r="G50" i="128"/>
  <c r="H50" i="128"/>
  <c r="I50" i="128"/>
  <c r="J50" i="128"/>
  <c r="K50" i="128"/>
  <c r="L50" i="128"/>
  <c r="M50" i="128"/>
  <c r="N50" i="128"/>
  <c r="G51" i="128"/>
  <c r="H51" i="128"/>
  <c r="I51" i="128"/>
  <c r="J51" i="128"/>
  <c r="K51" i="128"/>
  <c r="L51" i="128"/>
  <c r="M51" i="128"/>
  <c r="N51" i="128"/>
  <c r="G52" i="128"/>
  <c r="H52" i="128"/>
  <c r="I52" i="128"/>
  <c r="J52" i="128"/>
  <c r="K52" i="128"/>
  <c r="L52" i="128"/>
  <c r="M52" i="128"/>
  <c r="N52" i="128"/>
  <c r="G53" i="128"/>
  <c r="H53" i="128"/>
  <c r="I53" i="128"/>
  <c r="J53" i="128"/>
  <c r="K53" i="128"/>
  <c r="L53" i="128"/>
  <c r="M53" i="128"/>
  <c r="N53" i="128"/>
  <c r="G54" i="128"/>
  <c r="H54" i="128"/>
  <c r="I54" i="128"/>
  <c r="J54" i="128"/>
  <c r="K54" i="128"/>
  <c r="L54" i="128"/>
  <c r="M54" i="128"/>
  <c r="N54" i="128"/>
  <c r="G55" i="128"/>
  <c r="H55" i="128"/>
  <c r="I55" i="128"/>
  <c r="J55" i="128"/>
  <c r="K55" i="128"/>
  <c r="L55" i="128"/>
  <c r="M55" i="128"/>
  <c r="N55" i="128"/>
  <c r="G56" i="128"/>
  <c r="H56" i="128"/>
  <c r="I56" i="128"/>
  <c r="J56" i="128"/>
  <c r="K56" i="128"/>
  <c r="L56" i="128"/>
  <c r="M56" i="128"/>
  <c r="N56" i="128"/>
  <c r="G57" i="128"/>
  <c r="H57" i="128"/>
  <c r="I57" i="128"/>
  <c r="J57" i="128"/>
  <c r="K57" i="128"/>
  <c r="L57" i="128"/>
  <c r="M57" i="128"/>
  <c r="N57" i="128"/>
  <c r="G58" i="128"/>
  <c r="H58" i="128"/>
  <c r="I58" i="128"/>
  <c r="J58" i="128"/>
  <c r="K58" i="128"/>
  <c r="L58" i="128"/>
  <c r="M58" i="128"/>
  <c r="N58" i="128"/>
  <c r="G59" i="128"/>
  <c r="H59" i="128"/>
  <c r="I59" i="128"/>
  <c r="J59" i="128"/>
  <c r="K59" i="128"/>
  <c r="L59" i="128"/>
  <c r="M59" i="128"/>
  <c r="N59" i="128"/>
  <c r="G60" i="128"/>
  <c r="H60" i="128"/>
  <c r="I60" i="128"/>
  <c r="J60" i="128"/>
  <c r="K60" i="128"/>
  <c r="L60" i="128"/>
  <c r="M60" i="128"/>
  <c r="N60" i="128"/>
  <c r="G61" i="128"/>
  <c r="H61" i="128"/>
  <c r="I61" i="128"/>
  <c r="J61" i="128"/>
  <c r="K61" i="128"/>
  <c r="L61" i="128"/>
  <c r="M61" i="128"/>
  <c r="N61" i="128"/>
  <c r="G62" i="128"/>
  <c r="H62" i="128"/>
  <c r="I62" i="128"/>
  <c r="J62" i="128"/>
  <c r="K62" i="128"/>
  <c r="L62" i="128"/>
  <c r="M62" i="128"/>
  <c r="N62" i="128"/>
  <c r="G63" i="128"/>
  <c r="H63" i="128"/>
  <c r="I63" i="128"/>
  <c r="J63" i="128"/>
  <c r="K63" i="128"/>
  <c r="L63" i="128"/>
  <c r="M63" i="128"/>
  <c r="N63" i="128"/>
  <c r="G64" i="128"/>
  <c r="H64" i="128"/>
  <c r="I64" i="128"/>
  <c r="J64" i="128"/>
  <c r="K64" i="128"/>
  <c r="L64" i="128"/>
  <c r="M64" i="128"/>
  <c r="N64" i="128"/>
  <c r="G65" i="128"/>
  <c r="H65" i="128"/>
  <c r="I65" i="128"/>
  <c r="J65" i="128"/>
  <c r="K65" i="128"/>
  <c r="L65" i="128"/>
  <c r="M65" i="128"/>
  <c r="N65" i="128"/>
  <c r="G66" i="128"/>
  <c r="H66" i="128"/>
  <c r="I66" i="128"/>
  <c r="J66" i="128"/>
  <c r="K66" i="128"/>
  <c r="L66" i="128"/>
  <c r="M66" i="128"/>
  <c r="N66" i="128"/>
  <c r="G67" i="128"/>
  <c r="H67" i="128"/>
  <c r="I67" i="128"/>
  <c r="J67" i="128"/>
  <c r="K67" i="128"/>
  <c r="L67" i="128"/>
  <c r="M67" i="128"/>
  <c r="N67" i="128"/>
  <c r="G68" i="128"/>
  <c r="H68" i="128"/>
  <c r="I68" i="128"/>
  <c r="J68" i="128"/>
  <c r="K68" i="128"/>
  <c r="L68" i="128"/>
  <c r="M68" i="128"/>
  <c r="N68" i="128"/>
  <c r="G69" i="128"/>
  <c r="H69" i="128"/>
  <c r="I69" i="128"/>
  <c r="J69" i="128"/>
  <c r="K69" i="128"/>
  <c r="L69" i="128"/>
  <c r="M69" i="128"/>
  <c r="N69" i="128"/>
  <c r="G70" i="128"/>
  <c r="H70" i="128"/>
  <c r="I70" i="128"/>
  <c r="J70" i="128"/>
  <c r="K70" i="128"/>
  <c r="L70" i="128"/>
  <c r="M70" i="128"/>
  <c r="N70" i="128"/>
  <c r="G71" i="128"/>
  <c r="H71" i="128"/>
  <c r="I71" i="128"/>
  <c r="J71" i="128"/>
  <c r="K71" i="128"/>
  <c r="L71" i="128"/>
  <c r="M71" i="128"/>
  <c r="N71" i="128"/>
  <c r="G72" i="128"/>
  <c r="H72" i="128"/>
  <c r="I72" i="128"/>
  <c r="J72" i="128"/>
  <c r="K72" i="128"/>
  <c r="L72" i="128"/>
  <c r="M72" i="128"/>
  <c r="N72" i="128"/>
  <c r="G73" i="128"/>
  <c r="H73" i="128"/>
  <c r="I73" i="128"/>
  <c r="J73" i="128"/>
  <c r="K73" i="128"/>
  <c r="L73" i="128"/>
  <c r="M73" i="128"/>
  <c r="N73" i="128"/>
  <c r="G74" i="128"/>
  <c r="H74" i="128"/>
  <c r="I74" i="128"/>
  <c r="J74" i="128"/>
  <c r="K74" i="128"/>
  <c r="L74" i="128"/>
  <c r="M74" i="128"/>
  <c r="N74" i="128"/>
  <c r="G75" i="128"/>
  <c r="H75" i="128"/>
  <c r="I75" i="128"/>
  <c r="J75" i="128"/>
  <c r="K75" i="128"/>
  <c r="L75" i="128"/>
  <c r="M75" i="128"/>
  <c r="N75" i="128"/>
  <c r="G76" i="128"/>
  <c r="H76" i="128"/>
  <c r="I76" i="128"/>
  <c r="J76" i="128"/>
  <c r="K76" i="128"/>
  <c r="L76" i="128"/>
  <c r="M76" i="128"/>
  <c r="N76" i="128"/>
  <c r="G77" i="128"/>
  <c r="H77" i="128"/>
  <c r="I77" i="128"/>
  <c r="J77" i="128"/>
  <c r="K77" i="128"/>
  <c r="L77" i="128"/>
  <c r="M77" i="128"/>
  <c r="N77" i="128"/>
  <c r="G78" i="128"/>
  <c r="H78" i="128"/>
  <c r="I78" i="128"/>
  <c r="J78" i="128"/>
  <c r="K78" i="128"/>
  <c r="L78" i="128"/>
  <c r="M78" i="128"/>
  <c r="N78" i="128"/>
  <c r="G79" i="128"/>
  <c r="H79" i="128"/>
  <c r="I79" i="128"/>
  <c r="J79" i="128"/>
  <c r="K79" i="128"/>
  <c r="L79" i="128"/>
  <c r="M79" i="128"/>
  <c r="N79" i="128"/>
  <c r="G80" i="128"/>
  <c r="H80" i="128"/>
  <c r="I80" i="128"/>
  <c r="J80" i="128"/>
  <c r="K80" i="128"/>
  <c r="L80" i="128"/>
  <c r="M80" i="128"/>
  <c r="N80" i="128"/>
  <c r="G81" i="128"/>
  <c r="H81" i="128"/>
  <c r="I81" i="128"/>
  <c r="J81" i="128"/>
  <c r="K81" i="128"/>
  <c r="L81" i="128"/>
  <c r="M81" i="128"/>
  <c r="N81" i="128"/>
  <c r="G82" i="128"/>
  <c r="H82" i="128"/>
  <c r="I82" i="128"/>
  <c r="J82" i="128"/>
  <c r="K82" i="128"/>
  <c r="L82" i="128"/>
  <c r="M82" i="128"/>
  <c r="N82" i="128"/>
  <c r="G83" i="128"/>
  <c r="H83" i="128"/>
  <c r="I83" i="128"/>
  <c r="J83" i="128"/>
  <c r="K83" i="128"/>
  <c r="L83" i="128"/>
  <c r="M83" i="128"/>
  <c r="N83" i="128"/>
  <c r="G84" i="128"/>
  <c r="H84" i="128"/>
  <c r="I84" i="128"/>
  <c r="J84" i="128"/>
  <c r="K84" i="128"/>
  <c r="L84" i="128"/>
  <c r="M84" i="128"/>
  <c r="N84" i="128"/>
  <c r="G85" i="128"/>
  <c r="H85" i="128"/>
  <c r="I85" i="128"/>
  <c r="J85" i="128"/>
  <c r="K85" i="128"/>
  <c r="L85" i="128"/>
  <c r="M85" i="128"/>
  <c r="N85" i="128"/>
  <c r="G86" i="128"/>
  <c r="H86" i="128"/>
  <c r="I86" i="128"/>
  <c r="J86" i="128"/>
  <c r="K86" i="128"/>
  <c r="L86" i="128"/>
  <c r="M86" i="128"/>
  <c r="N86" i="128"/>
  <c r="G87" i="128"/>
  <c r="H87" i="128"/>
  <c r="I87" i="128"/>
  <c r="J87" i="128"/>
  <c r="K87" i="128"/>
  <c r="L87" i="128"/>
  <c r="M87" i="128"/>
  <c r="N87" i="128"/>
  <c r="G88" i="128"/>
  <c r="H88" i="128"/>
  <c r="I88" i="128"/>
  <c r="J88" i="128"/>
  <c r="K88" i="128"/>
  <c r="L88" i="128"/>
  <c r="M88" i="128"/>
  <c r="N88" i="128"/>
  <c r="G89" i="128"/>
  <c r="H89" i="128"/>
  <c r="I89" i="128"/>
  <c r="J89" i="128"/>
  <c r="K89" i="128"/>
  <c r="L89" i="128"/>
  <c r="M89" i="128"/>
  <c r="N89" i="128"/>
  <c r="G90" i="128"/>
  <c r="H90" i="128"/>
  <c r="I90" i="128"/>
  <c r="J90" i="128"/>
  <c r="K90" i="128"/>
  <c r="L90" i="128"/>
  <c r="M90" i="128"/>
  <c r="N90" i="128"/>
  <c r="G91" i="128"/>
  <c r="H91" i="128"/>
  <c r="I91" i="128"/>
  <c r="J91" i="128"/>
  <c r="K91" i="128"/>
  <c r="L91" i="128"/>
  <c r="M91" i="128"/>
  <c r="N91" i="128"/>
  <c r="G92" i="128"/>
  <c r="H92" i="128"/>
  <c r="I92" i="128"/>
  <c r="J92" i="128"/>
  <c r="K92" i="128"/>
  <c r="L92" i="128"/>
  <c r="M92" i="128"/>
  <c r="N92" i="128"/>
  <c r="G93" i="128"/>
  <c r="H93" i="128"/>
  <c r="I93" i="128"/>
  <c r="J93" i="128"/>
  <c r="K93" i="128"/>
  <c r="L93" i="128"/>
  <c r="M93" i="128"/>
  <c r="N93" i="128"/>
  <c r="G94" i="128"/>
  <c r="H94" i="128"/>
  <c r="I94" i="128"/>
  <c r="J94" i="128"/>
  <c r="K94" i="128"/>
  <c r="L94" i="128"/>
  <c r="M94" i="128"/>
  <c r="N94" i="128"/>
  <c r="G95" i="128"/>
  <c r="H95" i="128"/>
  <c r="I95" i="128"/>
  <c r="J95" i="128"/>
  <c r="K95" i="128"/>
  <c r="L95" i="128"/>
  <c r="M95" i="128"/>
  <c r="N95" i="128"/>
  <c r="G96" i="128"/>
  <c r="H96" i="128"/>
  <c r="I96" i="128"/>
  <c r="J96" i="128"/>
  <c r="K96" i="128"/>
  <c r="L96" i="128"/>
  <c r="M96" i="128"/>
  <c r="N96" i="128"/>
  <c r="G97" i="128"/>
  <c r="H97" i="128"/>
  <c r="I97" i="128"/>
  <c r="J97" i="128"/>
  <c r="K97" i="128"/>
  <c r="L97" i="128"/>
  <c r="M97" i="128"/>
  <c r="N97" i="128"/>
  <c r="G98" i="128"/>
  <c r="H98" i="128"/>
  <c r="I98" i="128"/>
  <c r="J98" i="128"/>
  <c r="K98" i="128"/>
  <c r="L98" i="128"/>
  <c r="M98" i="128"/>
  <c r="N98" i="128"/>
  <c r="G99" i="128"/>
  <c r="H99" i="128"/>
  <c r="I99" i="128"/>
  <c r="J99" i="128"/>
  <c r="K99" i="128"/>
  <c r="L99" i="128"/>
  <c r="M99" i="128"/>
  <c r="N99" i="128"/>
  <c r="G100" i="128"/>
  <c r="H100" i="128"/>
  <c r="I100" i="128"/>
  <c r="J100" i="128"/>
  <c r="K100" i="128"/>
  <c r="L100" i="128"/>
  <c r="M100" i="128"/>
  <c r="N100" i="128"/>
  <c r="G101" i="128"/>
  <c r="H101" i="128"/>
  <c r="I101" i="128"/>
  <c r="J101" i="128"/>
  <c r="K101" i="128"/>
  <c r="L101" i="128"/>
  <c r="M101" i="128"/>
  <c r="N101" i="128"/>
  <c r="G102" i="128"/>
  <c r="H102" i="128"/>
  <c r="I102" i="128"/>
  <c r="J102" i="128"/>
  <c r="K102" i="128"/>
  <c r="L102" i="128"/>
  <c r="M102" i="128"/>
  <c r="N102" i="128"/>
  <c r="G103" i="128"/>
  <c r="H103" i="128"/>
  <c r="I103" i="128"/>
  <c r="J103" i="128"/>
  <c r="K103" i="128"/>
  <c r="L103" i="128"/>
  <c r="M103" i="128"/>
  <c r="N103" i="128"/>
  <c r="G104" i="128"/>
  <c r="H104" i="128"/>
  <c r="I104" i="128"/>
  <c r="J104" i="128"/>
  <c r="K104" i="128"/>
  <c r="L104" i="128"/>
  <c r="M104" i="128"/>
  <c r="N104" i="128"/>
  <c r="G105" i="128"/>
  <c r="H105" i="128"/>
  <c r="I105" i="128"/>
  <c r="J105" i="128"/>
  <c r="K105" i="128"/>
  <c r="L105" i="128"/>
  <c r="M105" i="128"/>
  <c r="N105" i="128"/>
  <c r="G106" i="128"/>
  <c r="H106" i="128"/>
  <c r="I106" i="128"/>
  <c r="J106" i="128"/>
  <c r="K106" i="128"/>
  <c r="L106" i="128"/>
  <c r="M106" i="128"/>
  <c r="N106" i="128"/>
  <c r="G107" i="128"/>
  <c r="H107" i="128"/>
  <c r="I107" i="128"/>
  <c r="J107" i="128"/>
  <c r="K107" i="128"/>
  <c r="L107" i="128"/>
  <c r="M107" i="128"/>
  <c r="N107" i="128"/>
  <c r="G108" i="128"/>
  <c r="H108" i="128"/>
  <c r="I108" i="128"/>
  <c r="J108" i="128"/>
  <c r="K108" i="128"/>
  <c r="L108" i="128"/>
  <c r="M108" i="128"/>
  <c r="N108" i="128"/>
  <c r="J108" i="130"/>
  <c r="I108" i="130"/>
  <c r="G108" i="130"/>
  <c r="J107" i="130"/>
  <c r="I107" i="130"/>
  <c r="G107" i="130"/>
  <c r="J106" i="130"/>
  <c r="I106" i="130"/>
  <c r="G106" i="130"/>
  <c r="J105" i="130"/>
  <c r="I105" i="130"/>
  <c r="G105" i="130"/>
  <c r="J104" i="130"/>
  <c r="I104" i="130"/>
  <c r="G104" i="130"/>
  <c r="J103" i="130"/>
  <c r="I103" i="130"/>
  <c r="G103" i="130"/>
  <c r="J102" i="130"/>
  <c r="I102" i="130"/>
  <c r="G102" i="130"/>
  <c r="J101" i="130"/>
  <c r="I101" i="130"/>
  <c r="G101" i="130"/>
  <c r="J100" i="130"/>
  <c r="I100" i="130"/>
  <c r="G100" i="130"/>
  <c r="J99" i="130"/>
  <c r="I99" i="130"/>
  <c r="G99" i="130"/>
  <c r="J98" i="130"/>
  <c r="I98" i="130"/>
  <c r="G98" i="130"/>
  <c r="J97" i="130"/>
  <c r="I97" i="130"/>
  <c r="G97" i="130"/>
  <c r="J96" i="130"/>
  <c r="I96" i="130"/>
  <c r="G96" i="130"/>
  <c r="J95" i="130"/>
  <c r="I95" i="130"/>
  <c r="G95" i="130"/>
  <c r="J94" i="130"/>
  <c r="I94" i="130"/>
  <c r="G94" i="130"/>
  <c r="J93" i="130"/>
  <c r="I93" i="130"/>
  <c r="G93" i="130"/>
  <c r="J92" i="130"/>
  <c r="I92" i="130"/>
  <c r="G92" i="130"/>
  <c r="J91" i="130"/>
  <c r="I91" i="130"/>
  <c r="G91" i="130"/>
  <c r="J90" i="130"/>
  <c r="I90" i="130"/>
  <c r="G90" i="130"/>
  <c r="J89" i="130"/>
  <c r="I89" i="130"/>
  <c r="G89" i="130"/>
  <c r="J88" i="130"/>
  <c r="I88" i="130"/>
  <c r="G88" i="130"/>
  <c r="J87" i="130"/>
  <c r="I87" i="130"/>
  <c r="G87" i="130"/>
  <c r="J86" i="130"/>
  <c r="I86" i="130"/>
  <c r="G86" i="130"/>
  <c r="J85" i="130"/>
  <c r="I85" i="130"/>
  <c r="G85" i="130"/>
  <c r="J84" i="130"/>
  <c r="I84" i="130"/>
  <c r="G84" i="130"/>
  <c r="J83" i="130"/>
  <c r="I83" i="130"/>
  <c r="G83" i="130"/>
  <c r="J82" i="130"/>
  <c r="I82" i="130"/>
  <c r="G82" i="130"/>
  <c r="J81" i="130"/>
  <c r="I81" i="130"/>
  <c r="G81" i="130"/>
  <c r="J80" i="130"/>
  <c r="I80" i="130"/>
  <c r="G80" i="130"/>
  <c r="J79" i="130"/>
  <c r="I79" i="130"/>
  <c r="G79" i="130"/>
  <c r="J78" i="130"/>
  <c r="I78" i="130"/>
  <c r="G78" i="130"/>
  <c r="J77" i="130"/>
  <c r="I77" i="130"/>
  <c r="G77" i="130"/>
  <c r="J76" i="130"/>
  <c r="I76" i="130"/>
  <c r="G76" i="130"/>
  <c r="J75" i="130"/>
  <c r="I75" i="130"/>
  <c r="G75" i="130"/>
  <c r="J74" i="130"/>
  <c r="I74" i="130"/>
  <c r="G74" i="130"/>
  <c r="J73" i="130"/>
  <c r="I73" i="130"/>
  <c r="G73" i="130"/>
  <c r="J72" i="130"/>
  <c r="I72" i="130"/>
  <c r="G72" i="130"/>
  <c r="J71" i="130"/>
  <c r="I71" i="130"/>
  <c r="G71" i="130"/>
  <c r="J70" i="130"/>
  <c r="I70" i="130"/>
  <c r="G70" i="130"/>
  <c r="J69" i="130"/>
  <c r="I69" i="130"/>
  <c r="G69" i="130"/>
  <c r="J68" i="130"/>
  <c r="I68" i="130"/>
  <c r="G68" i="130"/>
  <c r="J67" i="130"/>
  <c r="I67" i="130"/>
  <c r="G67" i="130"/>
  <c r="J66" i="130"/>
  <c r="I66" i="130"/>
  <c r="G66" i="130"/>
  <c r="J65" i="130"/>
  <c r="I65" i="130"/>
  <c r="G65" i="130"/>
  <c r="J64" i="130"/>
  <c r="I64" i="130"/>
  <c r="G64" i="130"/>
  <c r="J63" i="130"/>
  <c r="I63" i="130"/>
  <c r="G63" i="130"/>
  <c r="J62" i="130"/>
  <c r="I62" i="130"/>
  <c r="G62" i="130"/>
  <c r="J61" i="130"/>
  <c r="I61" i="130"/>
  <c r="G61" i="130"/>
  <c r="J60" i="130"/>
  <c r="I60" i="130"/>
  <c r="G60" i="130"/>
  <c r="J59" i="130"/>
  <c r="I59" i="130"/>
  <c r="G59" i="130"/>
  <c r="J58" i="130"/>
  <c r="I58" i="130"/>
  <c r="G58" i="130"/>
  <c r="J57" i="130"/>
  <c r="I57" i="130"/>
  <c r="G57" i="130"/>
  <c r="J56" i="130"/>
  <c r="I56" i="130"/>
  <c r="G56" i="130"/>
  <c r="J55" i="130"/>
  <c r="I55" i="130"/>
  <c r="G55" i="130"/>
  <c r="J54" i="130"/>
  <c r="I54" i="130"/>
  <c r="G54" i="130"/>
  <c r="J53" i="130"/>
  <c r="I53" i="130"/>
  <c r="G53" i="130"/>
  <c r="J52" i="130"/>
  <c r="I52" i="130"/>
  <c r="G52" i="130"/>
  <c r="J51" i="130"/>
  <c r="I51" i="130"/>
  <c r="G51" i="130"/>
  <c r="J50" i="130"/>
  <c r="I50" i="130"/>
  <c r="G50" i="130"/>
  <c r="J49" i="130"/>
  <c r="I49" i="130"/>
  <c r="G49" i="130"/>
  <c r="J48" i="130"/>
  <c r="I48" i="130"/>
  <c r="G48" i="130"/>
  <c r="J47" i="130"/>
  <c r="I47" i="130"/>
  <c r="G47" i="130"/>
  <c r="J46" i="130"/>
  <c r="I46" i="130"/>
  <c r="G46" i="130"/>
  <c r="J45" i="130"/>
  <c r="I45" i="130"/>
  <c r="G45" i="130"/>
  <c r="J44" i="130"/>
  <c r="I44" i="130"/>
  <c r="G44" i="130"/>
  <c r="J43" i="130"/>
  <c r="I43" i="130"/>
  <c r="G43" i="130"/>
  <c r="J42" i="130"/>
  <c r="I42" i="130"/>
  <c r="G42" i="130"/>
  <c r="J41" i="130"/>
  <c r="I41" i="130"/>
  <c r="G41" i="130"/>
  <c r="J40" i="130"/>
  <c r="I40" i="130"/>
  <c r="G40" i="130"/>
  <c r="J39" i="130"/>
  <c r="I39" i="130"/>
  <c r="G39" i="130"/>
  <c r="J38" i="130"/>
  <c r="I38" i="130"/>
  <c r="G38" i="130"/>
  <c r="J37" i="130"/>
  <c r="I37" i="130"/>
  <c r="G37" i="130"/>
  <c r="J36" i="130"/>
  <c r="I36" i="130"/>
  <c r="G36" i="130"/>
  <c r="J35" i="130"/>
  <c r="I35" i="130"/>
  <c r="G35" i="130"/>
  <c r="J34" i="130"/>
  <c r="I34" i="130"/>
  <c r="G34" i="130"/>
  <c r="J33" i="130"/>
  <c r="I33" i="130"/>
  <c r="G33" i="130"/>
  <c r="J32" i="130"/>
  <c r="I32" i="130"/>
  <c r="G32" i="130"/>
  <c r="J31" i="130"/>
  <c r="I31" i="130"/>
  <c r="G31" i="130"/>
  <c r="J30" i="130"/>
  <c r="I30" i="130"/>
  <c r="G30" i="130"/>
  <c r="J29" i="130"/>
  <c r="I29" i="130"/>
  <c r="G29" i="130"/>
  <c r="J28" i="130"/>
  <c r="I28" i="130"/>
  <c r="G28" i="130"/>
  <c r="J27" i="130"/>
  <c r="I27" i="130"/>
  <c r="G27" i="130"/>
  <c r="J26" i="130"/>
  <c r="I26" i="130"/>
  <c r="G26" i="130"/>
  <c r="J25" i="130"/>
  <c r="I25" i="130"/>
  <c r="G25" i="130"/>
  <c r="J24" i="130"/>
  <c r="I24" i="130"/>
  <c r="G24" i="130"/>
  <c r="J23" i="130"/>
  <c r="I23" i="130"/>
  <c r="G23" i="130"/>
  <c r="J22" i="130"/>
  <c r="I22" i="130"/>
  <c r="G22" i="130"/>
  <c r="J21" i="130"/>
  <c r="I21" i="130"/>
  <c r="G21" i="130"/>
  <c r="J20" i="130"/>
  <c r="I20" i="130"/>
  <c r="G20" i="130"/>
  <c r="J19" i="130"/>
  <c r="I19" i="130"/>
  <c r="G19" i="130"/>
  <c r="J18" i="130"/>
  <c r="I18" i="130"/>
  <c r="G18" i="130"/>
  <c r="J17" i="130"/>
  <c r="I17" i="130"/>
  <c r="G17" i="130"/>
  <c r="J16" i="130"/>
  <c r="I16" i="130"/>
  <c r="G16" i="130"/>
  <c r="J15" i="130"/>
  <c r="I15" i="130"/>
  <c r="G15" i="130"/>
  <c r="J14" i="130"/>
  <c r="I14" i="130"/>
  <c r="G14" i="130"/>
  <c r="J13" i="130"/>
  <c r="I13" i="130"/>
  <c r="G13" i="130"/>
  <c r="J12" i="130"/>
  <c r="I12" i="130"/>
  <c r="G12" i="130"/>
  <c r="J11" i="130"/>
  <c r="I11" i="130"/>
  <c r="G11" i="130"/>
  <c r="F11" i="130"/>
  <c r="F12" i="130"/>
  <c r="F13" i="130"/>
  <c r="F14" i="130"/>
  <c r="F15" i="130"/>
  <c r="F16" i="130"/>
  <c r="F17" i="130"/>
  <c r="F18" i="130"/>
  <c r="F19" i="130"/>
  <c r="F20" i="130"/>
  <c r="F21" i="130"/>
  <c r="F22" i="130"/>
  <c r="F23" i="130"/>
  <c r="F24" i="130"/>
  <c r="F25" i="130"/>
  <c r="F26" i="130"/>
  <c r="F27" i="130"/>
  <c r="F28" i="130"/>
  <c r="F29" i="130"/>
  <c r="F30" i="130"/>
  <c r="F31" i="130"/>
  <c r="F32" i="130"/>
  <c r="F33" i="130"/>
  <c r="F34" i="130"/>
  <c r="F35" i="130"/>
  <c r="F36" i="130"/>
  <c r="F37" i="130"/>
  <c r="F38" i="130"/>
  <c r="F39" i="130"/>
  <c r="F40" i="130"/>
  <c r="F41" i="130"/>
  <c r="F42" i="130"/>
  <c r="F43" i="130"/>
  <c r="F44" i="130"/>
  <c r="F45" i="130"/>
  <c r="F46" i="130"/>
  <c r="F47" i="130"/>
  <c r="F48" i="130"/>
  <c r="F49" i="130"/>
  <c r="F50" i="130"/>
  <c r="F51" i="130"/>
  <c r="F52" i="130"/>
  <c r="F53" i="130"/>
  <c r="F54" i="130"/>
  <c r="F55" i="130"/>
  <c r="F56" i="130"/>
  <c r="F57" i="130"/>
  <c r="F58" i="130"/>
  <c r="F59" i="130"/>
  <c r="F60" i="130"/>
  <c r="F61" i="130"/>
  <c r="F62" i="130"/>
  <c r="F63" i="130"/>
  <c r="F64" i="130"/>
  <c r="F65" i="130"/>
  <c r="F66" i="130"/>
  <c r="F67" i="130"/>
  <c r="F68" i="130"/>
  <c r="F69" i="130"/>
  <c r="F70" i="130"/>
  <c r="F71" i="130"/>
  <c r="F72" i="130"/>
  <c r="F73" i="130"/>
  <c r="F74" i="130"/>
  <c r="F75" i="130"/>
  <c r="F76" i="130"/>
  <c r="F77" i="130"/>
  <c r="F78" i="130"/>
  <c r="F79" i="130"/>
  <c r="F80" i="130"/>
  <c r="F81" i="130"/>
  <c r="F82" i="130"/>
  <c r="F83" i="130"/>
  <c r="F84" i="130"/>
  <c r="F85" i="130"/>
  <c r="F86" i="130"/>
  <c r="F87" i="130"/>
  <c r="F88" i="130"/>
  <c r="F89" i="130"/>
  <c r="F90" i="130"/>
  <c r="F91" i="130"/>
  <c r="F92" i="130"/>
  <c r="F93" i="130"/>
  <c r="F94" i="130"/>
  <c r="F95" i="130"/>
  <c r="F96" i="130"/>
  <c r="F97" i="130"/>
  <c r="F98" i="130"/>
  <c r="F99" i="130"/>
  <c r="F100" i="130"/>
  <c r="F101" i="130"/>
  <c r="F102" i="130"/>
  <c r="F103" i="130"/>
  <c r="F104" i="130"/>
  <c r="F105" i="130"/>
  <c r="F106" i="130"/>
  <c r="F107" i="130"/>
  <c r="F108" i="130"/>
  <c r="F109" i="131"/>
  <c r="G109" i="131"/>
  <c r="F110" i="131"/>
  <c r="G110" i="131"/>
  <c r="F111" i="131"/>
  <c r="G111" i="131"/>
  <c r="F112" i="131"/>
  <c r="G112" i="131"/>
  <c r="F113" i="131"/>
  <c r="G113" i="131"/>
  <c r="F114" i="131"/>
  <c r="G114" i="131"/>
  <c r="F115" i="131"/>
  <c r="G115" i="131"/>
  <c r="F116" i="131"/>
  <c r="G116" i="131"/>
  <c r="F117" i="131"/>
  <c r="G117" i="131"/>
  <c r="F118" i="131"/>
  <c r="G118" i="131"/>
  <c r="F119" i="131"/>
  <c r="G119" i="131"/>
  <c r="F120" i="131"/>
  <c r="G120" i="131"/>
  <c r="F121" i="131"/>
  <c r="G121" i="131"/>
  <c r="F122" i="131"/>
  <c r="G122" i="131"/>
  <c r="F123" i="131"/>
  <c r="G123" i="131"/>
  <c r="F124" i="131"/>
  <c r="G124" i="131"/>
  <c r="F125" i="131"/>
  <c r="G125" i="131"/>
  <c r="F126" i="131"/>
  <c r="G126" i="131"/>
  <c r="F127" i="131"/>
  <c r="G127" i="131"/>
  <c r="F128" i="131"/>
  <c r="G128" i="131"/>
  <c r="F129" i="131"/>
  <c r="G129" i="131"/>
  <c r="F130" i="131"/>
  <c r="G130" i="131"/>
  <c r="F131" i="131"/>
  <c r="G131" i="131"/>
  <c r="F132" i="131"/>
  <c r="G132" i="131"/>
  <c r="F133" i="131"/>
  <c r="G133" i="131"/>
  <c r="F134" i="131"/>
  <c r="G134" i="131"/>
  <c r="F135" i="131"/>
  <c r="G135" i="131"/>
  <c r="F136" i="131"/>
  <c r="G136" i="131"/>
  <c r="F137" i="131"/>
  <c r="G137" i="131"/>
  <c r="F138" i="131"/>
  <c r="G138" i="131"/>
  <c r="F139" i="131"/>
  <c r="G139" i="131"/>
  <c r="F140" i="131"/>
  <c r="G140" i="131"/>
  <c r="F141" i="131"/>
  <c r="G141" i="131"/>
  <c r="F142" i="131"/>
  <c r="G142" i="131"/>
  <c r="F143" i="131"/>
  <c r="G143" i="131"/>
  <c r="F144" i="131"/>
  <c r="G144" i="131"/>
  <c r="F145" i="131"/>
  <c r="G145" i="131"/>
  <c r="F146" i="131"/>
  <c r="G146" i="131"/>
  <c r="F147" i="131"/>
  <c r="G147" i="131"/>
  <c r="F148" i="131"/>
  <c r="G148" i="131"/>
  <c r="F149" i="131"/>
  <c r="G149" i="131"/>
  <c r="F150" i="131"/>
  <c r="G150" i="131"/>
  <c r="F151" i="131"/>
  <c r="G151" i="131"/>
  <c r="F152" i="131"/>
  <c r="G152" i="131"/>
  <c r="F153" i="131"/>
  <c r="G153" i="131"/>
  <c r="F154" i="131"/>
  <c r="G154" i="131"/>
  <c r="F155" i="131"/>
  <c r="G155" i="131"/>
  <c r="F156" i="131"/>
  <c r="G156" i="131"/>
  <c r="F157" i="131"/>
  <c r="G157" i="131"/>
  <c r="F158" i="131"/>
  <c r="G158" i="131"/>
  <c r="F159" i="131"/>
  <c r="G159" i="131"/>
  <c r="F160" i="131"/>
  <c r="G160" i="131"/>
  <c r="F161" i="131"/>
  <c r="G161" i="131"/>
  <c r="F162" i="131"/>
  <c r="G162" i="131"/>
  <c r="F163" i="131"/>
  <c r="G163" i="131"/>
  <c r="F164" i="131"/>
  <c r="G164" i="131"/>
  <c r="F165" i="131"/>
  <c r="G165" i="131"/>
  <c r="F166" i="131"/>
  <c r="G166" i="131"/>
  <c r="F167" i="131"/>
  <c r="G167" i="131"/>
  <c r="F168" i="131"/>
  <c r="G168" i="131"/>
  <c r="F169" i="131"/>
  <c r="G169" i="131"/>
  <c r="F170" i="131"/>
  <c r="G170" i="131"/>
  <c r="F171" i="131"/>
  <c r="G171" i="131"/>
  <c r="F172" i="131"/>
  <c r="G172" i="131"/>
  <c r="F173" i="131"/>
  <c r="G173" i="131"/>
  <c r="F174" i="131"/>
  <c r="G174" i="131"/>
  <c r="F175" i="131"/>
  <c r="G175" i="131"/>
  <c r="F176" i="131"/>
  <c r="G176" i="131"/>
  <c r="F177" i="131"/>
  <c r="G177" i="131"/>
  <c r="F178" i="131"/>
  <c r="G178" i="131"/>
  <c r="F179" i="131"/>
  <c r="G179" i="131"/>
  <c r="F180" i="131"/>
  <c r="G180" i="131"/>
  <c r="F181" i="131"/>
  <c r="G181" i="131"/>
  <c r="F182" i="131"/>
  <c r="G182" i="131"/>
  <c r="F183" i="131"/>
  <c r="G183" i="131"/>
  <c r="F184" i="131"/>
  <c r="G184" i="131"/>
  <c r="F185" i="131"/>
  <c r="G185" i="131"/>
  <c r="F186" i="131"/>
  <c r="G186" i="131"/>
  <c r="F187" i="131"/>
  <c r="G187" i="131"/>
  <c r="F188" i="131"/>
  <c r="G188" i="131"/>
  <c r="F189" i="131"/>
  <c r="G189" i="131"/>
  <c r="F190" i="131"/>
  <c r="G190" i="131"/>
  <c r="F191" i="131"/>
  <c r="G191" i="131"/>
  <c r="F192" i="131"/>
  <c r="G192" i="131"/>
  <c r="F193" i="131"/>
  <c r="G193" i="131"/>
  <c r="F194" i="131"/>
  <c r="G194" i="131"/>
  <c r="F195" i="131"/>
  <c r="G195" i="131"/>
  <c r="F196" i="131"/>
  <c r="G196" i="131"/>
  <c r="F197" i="131"/>
  <c r="G197" i="131"/>
  <c r="F198" i="131"/>
  <c r="G198" i="131"/>
  <c r="F199" i="131"/>
  <c r="G199" i="131"/>
  <c r="F200" i="131"/>
  <c r="G200" i="131"/>
  <c r="F201" i="131"/>
  <c r="G201" i="131"/>
  <c r="F202" i="131"/>
  <c r="G202" i="131"/>
  <c r="F203" i="131"/>
  <c r="G203" i="131"/>
  <c r="F204" i="131"/>
  <c r="G204" i="131"/>
  <c r="F205" i="131"/>
  <c r="G205" i="131"/>
  <c r="F206" i="131"/>
  <c r="G206" i="131"/>
  <c r="F207" i="131"/>
  <c r="G207" i="131"/>
  <c r="F208" i="131"/>
  <c r="G208" i="131"/>
  <c r="F209" i="131"/>
  <c r="G209" i="131"/>
  <c r="F210" i="131"/>
  <c r="G210" i="131"/>
  <c r="F211" i="131"/>
  <c r="G211" i="131"/>
  <c r="F212" i="131"/>
  <c r="G212" i="131"/>
  <c r="F213" i="131"/>
  <c r="G213" i="131"/>
  <c r="F214" i="131"/>
  <c r="G214" i="131"/>
  <c r="F215" i="131"/>
  <c r="G215" i="131"/>
  <c r="F216" i="131"/>
  <c r="G216" i="131"/>
  <c r="F217" i="131"/>
  <c r="G217" i="131"/>
  <c r="F218" i="131"/>
  <c r="G218" i="131"/>
  <c r="F219" i="131"/>
  <c r="G219" i="131"/>
  <c r="F220" i="131"/>
  <c r="G220" i="131"/>
  <c r="F221" i="131"/>
  <c r="G221" i="131"/>
  <c r="F222" i="131"/>
  <c r="G222" i="131"/>
  <c r="F223" i="131"/>
  <c r="G223" i="131"/>
  <c r="F224" i="131"/>
  <c r="G224" i="131"/>
  <c r="F225" i="131"/>
  <c r="G225" i="131"/>
  <c r="F226" i="131"/>
  <c r="G226" i="131"/>
  <c r="F227" i="131"/>
  <c r="G227" i="131"/>
  <c r="F228" i="131"/>
  <c r="G228" i="131"/>
  <c r="F229" i="131"/>
  <c r="G229" i="131"/>
  <c r="F230" i="131"/>
  <c r="G230" i="131"/>
  <c r="F231" i="131"/>
  <c r="G231" i="131"/>
  <c r="F232" i="131"/>
  <c r="G232" i="131"/>
  <c r="F233" i="131"/>
  <c r="G233" i="131"/>
  <c r="F234" i="131"/>
  <c r="G234" i="131"/>
  <c r="F235" i="131"/>
  <c r="G235" i="131"/>
  <c r="F236" i="131"/>
  <c r="G236" i="131"/>
  <c r="F237" i="131"/>
  <c r="G237" i="131"/>
  <c r="F238" i="131"/>
  <c r="G238" i="131"/>
  <c r="F239" i="131"/>
  <c r="G239" i="131"/>
  <c r="F240" i="131"/>
  <c r="G240" i="131"/>
  <c r="F241" i="131"/>
  <c r="G241" i="131"/>
  <c r="F242" i="131"/>
  <c r="G242" i="131"/>
  <c r="F243" i="131"/>
  <c r="G243" i="131"/>
  <c r="F244" i="131"/>
  <c r="G244" i="131"/>
  <c r="F245" i="131"/>
  <c r="G245" i="131"/>
  <c r="F246" i="131"/>
  <c r="G246" i="131"/>
  <c r="F247" i="131"/>
  <c r="G247" i="131"/>
  <c r="F248" i="131"/>
  <c r="G248" i="131"/>
  <c r="F249" i="131"/>
  <c r="G249" i="131"/>
  <c r="F250" i="131"/>
  <c r="G250" i="131"/>
  <c r="F251" i="131"/>
  <c r="G251" i="131"/>
  <c r="F252" i="131"/>
  <c r="G252" i="131"/>
  <c r="F253" i="131"/>
  <c r="G253" i="131"/>
  <c r="F254" i="131"/>
  <c r="G254" i="131"/>
  <c r="F255" i="131"/>
  <c r="G255" i="131"/>
  <c r="F256" i="131"/>
  <c r="G256" i="131"/>
  <c r="F257" i="131"/>
  <c r="G257" i="131"/>
  <c r="F258" i="131"/>
  <c r="G258" i="131"/>
  <c r="F259" i="131"/>
  <c r="G259" i="131"/>
  <c r="H108" i="132"/>
  <c r="I108" i="132"/>
  <c r="H109" i="132"/>
  <c r="I109" i="132"/>
  <c r="H110" i="132"/>
  <c r="I110" i="132"/>
  <c r="H111" i="132"/>
  <c r="I111" i="132"/>
  <c r="H112" i="132"/>
  <c r="I112" i="132"/>
  <c r="H113" i="132"/>
  <c r="I113" i="132"/>
  <c r="H114" i="132"/>
  <c r="I114" i="132"/>
  <c r="H115" i="132"/>
  <c r="I115" i="132"/>
  <c r="H116" i="132"/>
  <c r="I116" i="132"/>
  <c r="H117" i="132"/>
  <c r="I117" i="132"/>
  <c r="H118" i="132"/>
  <c r="I118" i="132"/>
  <c r="H119" i="132"/>
  <c r="I119" i="132"/>
  <c r="H120" i="132"/>
  <c r="I120" i="132"/>
  <c r="H121" i="132"/>
  <c r="I121" i="132"/>
  <c r="H122" i="132"/>
  <c r="I122" i="132"/>
  <c r="H123" i="132"/>
  <c r="I123" i="132"/>
  <c r="H124" i="132"/>
  <c r="I124" i="132"/>
  <c r="H125" i="132"/>
  <c r="I125" i="132"/>
  <c r="H126" i="132"/>
  <c r="I126" i="132"/>
  <c r="H127" i="132"/>
  <c r="I127" i="132"/>
  <c r="H128" i="132"/>
  <c r="I128" i="132"/>
  <c r="H129" i="132"/>
  <c r="I129" i="132"/>
  <c r="H130" i="132"/>
  <c r="I130" i="132"/>
  <c r="H131" i="132"/>
  <c r="I131" i="132"/>
  <c r="H132" i="132"/>
  <c r="I132" i="132"/>
  <c r="H133" i="132"/>
  <c r="I133" i="132"/>
  <c r="H134" i="132"/>
  <c r="I134" i="132"/>
  <c r="H135" i="132"/>
  <c r="I135" i="132"/>
  <c r="H136" i="132"/>
  <c r="I136" i="132"/>
  <c r="H137" i="132"/>
  <c r="I137" i="132"/>
  <c r="H138" i="132"/>
  <c r="I138" i="132"/>
  <c r="H139" i="132"/>
  <c r="I139" i="132"/>
  <c r="H140" i="132"/>
  <c r="I140" i="132"/>
  <c r="H141" i="132"/>
  <c r="I141" i="132"/>
  <c r="H142" i="132"/>
  <c r="I142" i="132"/>
  <c r="H143" i="132"/>
  <c r="I143" i="132"/>
  <c r="H144" i="132"/>
  <c r="I144" i="132"/>
  <c r="H145" i="132"/>
  <c r="I145" i="132"/>
  <c r="H146" i="132"/>
  <c r="I146" i="132"/>
  <c r="H147" i="132"/>
  <c r="I147" i="132"/>
  <c r="H148" i="132"/>
  <c r="I148" i="132"/>
  <c r="H149" i="132"/>
  <c r="I149" i="132"/>
  <c r="H150" i="132"/>
  <c r="I150" i="132"/>
  <c r="H151" i="132"/>
  <c r="I151" i="132"/>
  <c r="H152" i="132"/>
  <c r="I152" i="132"/>
  <c r="H153" i="132"/>
  <c r="I153" i="132"/>
  <c r="H154" i="132"/>
  <c r="I154" i="132"/>
  <c r="H155" i="132"/>
  <c r="I155" i="132"/>
  <c r="H156" i="132"/>
  <c r="I156" i="132"/>
  <c r="H157" i="132"/>
  <c r="I157" i="132"/>
  <c r="H158" i="132"/>
  <c r="I158" i="132"/>
  <c r="H159" i="132"/>
  <c r="I159" i="132"/>
  <c r="H160" i="132"/>
  <c r="I160" i="132"/>
  <c r="H161" i="132"/>
  <c r="I161" i="132"/>
  <c r="H162" i="132"/>
  <c r="I162" i="132"/>
  <c r="H163" i="132"/>
  <c r="I163" i="132"/>
  <c r="H164" i="132"/>
  <c r="I164" i="132"/>
  <c r="H165" i="132"/>
  <c r="I165" i="132"/>
  <c r="H166" i="132"/>
  <c r="I166" i="132"/>
  <c r="H167" i="132"/>
  <c r="I167" i="132"/>
  <c r="H168" i="132"/>
  <c r="I168" i="132"/>
  <c r="H169" i="132"/>
  <c r="I169" i="132"/>
  <c r="H170" i="132"/>
  <c r="I170" i="132"/>
  <c r="H171" i="132"/>
  <c r="I171" i="132"/>
  <c r="H172" i="132"/>
  <c r="I172" i="132"/>
  <c r="H173" i="132"/>
  <c r="I173" i="132"/>
  <c r="H174" i="132"/>
  <c r="I174" i="132"/>
  <c r="H175" i="132"/>
  <c r="I175" i="132"/>
  <c r="H176" i="132"/>
  <c r="I176" i="132"/>
  <c r="H177" i="132"/>
  <c r="I177" i="132"/>
  <c r="H178" i="132"/>
  <c r="I178" i="132"/>
  <c r="H179" i="132"/>
  <c r="I179" i="132"/>
  <c r="H180" i="132"/>
  <c r="I180" i="132"/>
  <c r="H181" i="132"/>
  <c r="I181" i="132"/>
  <c r="H182" i="132"/>
  <c r="I182" i="132"/>
  <c r="H183" i="132"/>
  <c r="I183" i="132"/>
  <c r="H184" i="132"/>
  <c r="I184" i="132"/>
  <c r="H185" i="132"/>
  <c r="I185" i="132"/>
  <c r="H186" i="132"/>
  <c r="I186" i="132"/>
  <c r="H187" i="132"/>
  <c r="I187" i="132"/>
  <c r="H188" i="132"/>
  <c r="I188" i="132"/>
  <c r="H189" i="132"/>
  <c r="I189" i="132"/>
  <c r="H190" i="132"/>
  <c r="I190" i="132"/>
  <c r="H191" i="132"/>
  <c r="I191" i="132"/>
  <c r="H192" i="132"/>
  <c r="I192" i="132"/>
  <c r="H193" i="132"/>
  <c r="I193" i="132"/>
  <c r="H194" i="132"/>
  <c r="I194" i="132"/>
  <c r="H195" i="132"/>
  <c r="I195" i="132"/>
  <c r="H196" i="132"/>
  <c r="I196" i="132"/>
  <c r="H197" i="132"/>
  <c r="I197" i="132"/>
  <c r="H198" i="132"/>
  <c r="I198" i="132"/>
  <c r="H199" i="132"/>
  <c r="I199" i="132"/>
  <c r="H200" i="132"/>
  <c r="I200" i="132"/>
  <c r="H201" i="132"/>
  <c r="I201" i="132"/>
  <c r="H202" i="132"/>
  <c r="I202" i="132"/>
  <c r="H203" i="132"/>
  <c r="I203" i="132"/>
  <c r="H204" i="132"/>
  <c r="I204" i="132"/>
  <c r="H205" i="132"/>
  <c r="I205" i="132"/>
  <c r="H206" i="132"/>
  <c r="I206" i="132"/>
  <c r="H207" i="132"/>
  <c r="I207" i="132"/>
  <c r="H208" i="132"/>
  <c r="I208" i="132"/>
  <c r="H209" i="132"/>
  <c r="I209" i="132"/>
  <c r="H210" i="132"/>
  <c r="I210" i="132"/>
  <c r="H211" i="132"/>
  <c r="I211" i="132"/>
  <c r="H212" i="132"/>
  <c r="I212" i="132"/>
  <c r="H213" i="132"/>
  <c r="I213" i="132"/>
  <c r="H214" i="132"/>
  <c r="I214" i="132"/>
  <c r="H215" i="132"/>
  <c r="I215" i="132"/>
  <c r="H216" i="132"/>
  <c r="I216" i="132"/>
  <c r="H217" i="132"/>
  <c r="I217" i="132"/>
  <c r="H218" i="132"/>
  <c r="I218" i="132"/>
  <c r="H219" i="132"/>
  <c r="I219" i="132"/>
  <c r="H220" i="132"/>
  <c r="I220" i="132"/>
  <c r="H221" i="132"/>
  <c r="I221" i="132"/>
  <c r="H222" i="132"/>
  <c r="I222" i="132"/>
  <c r="H223" i="132"/>
  <c r="I223" i="132"/>
  <c r="H224" i="132"/>
  <c r="I224" i="132"/>
  <c r="H225" i="132"/>
  <c r="I225" i="132"/>
  <c r="H226" i="132"/>
  <c r="I226" i="132"/>
  <c r="H227" i="132"/>
  <c r="I227" i="132"/>
  <c r="H228" i="132"/>
  <c r="I228" i="132"/>
  <c r="H229" i="132"/>
  <c r="I229" i="132"/>
  <c r="H230" i="132"/>
  <c r="I230" i="132"/>
  <c r="H231" i="132"/>
  <c r="I231" i="132"/>
  <c r="H232" i="132"/>
  <c r="I232" i="132"/>
  <c r="H233" i="132"/>
  <c r="I233" i="132"/>
  <c r="H234" i="132"/>
  <c r="I234" i="132"/>
  <c r="H235" i="132"/>
  <c r="I235" i="132"/>
  <c r="H236" i="132"/>
  <c r="I236" i="132"/>
  <c r="H237" i="132"/>
  <c r="I237" i="132"/>
  <c r="H238" i="132"/>
  <c r="I238" i="132"/>
  <c r="H239" i="132"/>
  <c r="I239" i="132"/>
  <c r="H240" i="132"/>
  <c r="I240" i="132"/>
  <c r="H241" i="132"/>
  <c r="I241" i="132"/>
  <c r="H242" i="132"/>
  <c r="I242" i="132"/>
  <c r="H243" i="132"/>
  <c r="I243" i="132"/>
  <c r="H244" i="132"/>
  <c r="I244" i="132"/>
  <c r="H245" i="132"/>
  <c r="I245" i="132"/>
  <c r="H246" i="132"/>
  <c r="I246" i="132"/>
  <c r="H247" i="132"/>
  <c r="I247" i="132"/>
  <c r="H248" i="132"/>
  <c r="I248" i="132"/>
  <c r="H249" i="132"/>
  <c r="I249" i="132"/>
  <c r="H250" i="132"/>
  <c r="I250" i="132"/>
  <c r="H251" i="132"/>
  <c r="I251" i="132"/>
  <c r="H252" i="132"/>
  <c r="I252" i="132"/>
  <c r="H253" i="132"/>
  <c r="I253" i="132"/>
  <c r="H254" i="132"/>
  <c r="I254" i="132"/>
  <c r="H255" i="132"/>
  <c r="I255" i="132"/>
  <c r="H256" i="132"/>
  <c r="I256" i="132"/>
  <c r="H257" i="132"/>
  <c r="I257" i="132"/>
  <c r="H258" i="132"/>
  <c r="I258" i="132"/>
  <c r="H259" i="132"/>
  <c r="I259" i="132"/>
  <c r="F109" i="132"/>
  <c r="G109" i="132"/>
  <c r="F110" i="132"/>
  <c r="G110" i="132"/>
  <c r="F111" i="132"/>
  <c r="G111" i="132"/>
  <c r="F112" i="132"/>
  <c r="G112" i="132"/>
  <c r="F113" i="132"/>
  <c r="G113" i="132"/>
  <c r="F114" i="132"/>
  <c r="G114" i="132"/>
  <c r="F115" i="132"/>
  <c r="G115" i="132"/>
  <c r="F116" i="132"/>
  <c r="G116" i="132"/>
  <c r="F117" i="132"/>
  <c r="G117" i="132"/>
  <c r="F118" i="132"/>
  <c r="G118" i="132"/>
  <c r="F119" i="132"/>
  <c r="G119" i="132"/>
  <c r="F120" i="132"/>
  <c r="G120" i="132"/>
  <c r="F121" i="132"/>
  <c r="G121" i="132"/>
  <c r="F122" i="132"/>
  <c r="G122" i="132"/>
  <c r="F123" i="132"/>
  <c r="G123" i="132"/>
  <c r="F124" i="132"/>
  <c r="G124" i="132"/>
  <c r="F125" i="132"/>
  <c r="G125" i="132"/>
  <c r="F126" i="132"/>
  <c r="G126" i="132"/>
  <c r="F127" i="132"/>
  <c r="G127" i="132"/>
  <c r="F128" i="132"/>
  <c r="G128" i="132"/>
  <c r="F129" i="132"/>
  <c r="G129" i="132"/>
  <c r="F130" i="132"/>
  <c r="G130" i="132"/>
  <c r="F131" i="132"/>
  <c r="G131" i="132"/>
  <c r="F132" i="132"/>
  <c r="G132" i="132"/>
  <c r="F133" i="132"/>
  <c r="G133" i="132"/>
  <c r="F134" i="132"/>
  <c r="G134" i="132"/>
  <c r="F135" i="132"/>
  <c r="G135" i="132"/>
  <c r="F136" i="132"/>
  <c r="G136" i="132"/>
  <c r="F137" i="132"/>
  <c r="G137" i="132"/>
  <c r="F138" i="132"/>
  <c r="G138" i="132"/>
  <c r="F139" i="132"/>
  <c r="G139" i="132"/>
  <c r="F140" i="132"/>
  <c r="G140" i="132"/>
  <c r="F141" i="132"/>
  <c r="G141" i="132"/>
  <c r="F142" i="132"/>
  <c r="G142" i="132"/>
  <c r="F143" i="132"/>
  <c r="G143" i="132"/>
  <c r="F144" i="132"/>
  <c r="G144" i="132"/>
  <c r="F145" i="132"/>
  <c r="G145" i="132"/>
  <c r="F146" i="132"/>
  <c r="G146" i="132"/>
  <c r="F147" i="132"/>
  <c r="G147" i="132"/>
  <c r="F148" i="132"/>
  <c r="G148" i="132"/>
  <c r="F149" i="132"/>
  <c r="G149" i="132"/>
  <c r="F150" i="132"/>
  <c r="G150" i="132"/>
  <c r="F151" i="132"/>
  <c r="G151" i="132"/>
  <c r="F152" i="132"/>
  <c r="G152" i="132"/>
  <c r="F153" i="132"/>
  <c r="G153" i="132"/>
  <c r="F154" i="132"/>
  <c r="G154" i="132"/>
  <c r="F155" i="132"/>
  <c r="G155" i="132"/>
  <c r="F156" i="132"/>
  <c r="G156" i="132"/>
  <c r="F157" i="132"/>
  <c r="G157" i="132"/>
  <c r="F158" i="132"/>
  <c r="G158" i="132"/>
  <c r="F159" i="132"/>
  <c r="G159" i="132"/>
  <c r="F160" i="132"/>
  <c r="G160" i="132"/>
  <c r="F161" i="132"/>
  <c r="G161" i="132"/>
  <c r="F162" i="132"/>
  <c r="G162" i="132"/>
  <c r="F163" i="132"/>
  <c r="G163" i="132"/>
  <c r="F164" i="132"/>
  <c r="G164" i="132"/>
  <c r="F165" i="132"/>
  <c r="G165" i="132"/>
  <c r="F166" i="132"/>
  <c r="G166" i="132"/>
  <c r="F167" i="132"/>
  <c r="G167" i="132"/>
  <c r="F168" i="132"/>
  <c r="G168" i="132"/>
  <c r="F169" i="132"/>
  <c r="G169" i="132"/>
  <c r="F170" i="132"/>
  <c r="G170" i="132"/>
  <c r="F171" i="132"/>
  <c r="G171" i="132"/>
  <c r="F172" i="132"/>
  <c r="G172" i="132"/>
  <c r="F173" i="132"/>
  <c r="G173" i="132"/>
  <c r="F174" i="132"/>
  <c r="G174" i="132"/>
  <c r="F175" i="132"/>
  <c r="G175" i="132"/>
  <c r="F176" i="132"/>
  <c r="G176" i="132"/>
  <c r="F177" i="132"/>
  <c r="G177" i="132"/>
  <c r="F178" i="132"/>
  <c r="G178" i="132"/>
  <c r="F179" i="132"/>
  <c r="G179" i="132"/>
  <c r="F180" i="132"/>
  <c r="G180" i="132"/>
  <c r="F181" i="132"/>
  <c r="G181" i="132"/>
  <c r="F182" i="132"/>
  <c r="G182" i="132"/>
  <c r="F183" i="132"/>
  <c r="G183" i="132"/>
  <c r="F184" i="132"/>
  <c r="G184" i="132"/>
  <c r="F185" i="132"/>
  <c r="G185" i="132"/>
  <c r="F186" i="132"/>
  <c r="G186" i="132"/>
  <c r="F187" i="132"/>
  <c r="G187" i="132"/>
  <c r="F188" i="132"/>
  <c r="G188" i="132"/>
  <c r="F189" i="132"/>
  <c r="G189" i="132"/>
  <c r="F190" i="132"/>
  <c r="G190" i="132"/>
  <c r="F191" i="132"/>
  <c r="G191" i="132"/>
  <c r="F192" i="132"/>
  <c r="G192" i="132"/>
  <c r="F193" i="132"/>
  <c r="G193" i="132"/>
  <c r="F194" i="132"/>
  <c r="G194" i="132"/>
  <c r="F195" i="132"/>
  <c r="G195" i="132"/>
  <c r="F196" i="132"/>
  <c r="G196" i="132"/>
  <c r="F197" i="132"/>
  <c r="G197" i="132"/>
  <c r="F198" i="132"/>
  <c r="G198" i="132"/>
  <c r="F199" i="132"/>
  <c r="G199" i="132"/>
  <c r="F200" i="132"/>
  <c r="G200" i="132"/>
  <c r="F201" i="132"/>
  <c r="G201" i="132"/>
  <c r="F202" i="132"/>
  <c r="G202" i="132"/>
  <c r="F203" i="132"/>
  <c r="G203" i="132"/>
  <c r="F204" i="132"/>
  <c r="G204" i="132"/>
  <c r="F205" i="132"/>
  <c r="G205" i="132"/>
  <c r="F206" i="132"/>
  <c r="G206" i="132"/>
  <c r="F207" i="132"/>
  <c r="G207" i="132"/>
  <c r="F208" i="132"/>
  <c r="G208" i="132"/>
  <c r="F209" i="132"/>
  <c r="G209" i="132"/>
  <c r="F210" i="132"/>
  <c r="G210" i="132"/>
  <c r="F211" i="132"/>
  <c r="G211" i="132"/>
  <c r="F212" i="132"/>
  <c r="G212" i="132"/>
  <c r="F213" i="132"/>
  <c r="G213" i="132"/>
  <c r="F214" i="132"/>
  <c r="G214" i="132"/>
  <c r="F215" i="132"/>
  <c r="G215" i="132"/>
  <c r="F216" i="132"/>
  <c r="G216" i="132"/>
  <c r="F217" i="132"/>
  <c r="G217" i="132"/>
  <c r="F218" i="132"/>
  <c r="G218" i="132"/>
  <c r="F219" i="132"/>
  <c r="G219" i="132"/>
  <c r="F220" i="132"/>
  <c r="G220" i="132"/>
  <c r="F221" i="132"/>
  <c r="G221" i="132"/>
  <c r="F222" i="132"/>
  <c r="G222" i="132"/>
  <c r="F223" i="132"/>
  <c r="G223" i="132"/>
  <c r="F224" i="132"/>
  <c r="G224" i="132"/>
  <c r="F225" i="132"/>
  <c r="G225" i="132"/>
  <c r="F226" i="132"/>
  <c r="G226" i="132"/>
  <c r="F227" i="132"/>
  <c r="G227" i="132"/>
  <c r="F228" i="132"/>
  <c r="G228" i="132"/>
  <c r="F229" i="132"/>
  <c r="G229" i="132"/>
  <c r="F230" i="132"/>
  <c r="G230" i="132"/>
  <c r="F231" i="132"/>
  <c r="G231" i="132"/>
  <c r="F232" i="132"/>
  <c r="G232" i="132"/>
  <c r="F233" i="132"/>
  <c r="G233" i="132"/>
  <c r="F234" i="132"/>
  <c r="G234" i="132"/>
  <c r="F235" i="132"/>
  <c r="G235" i="132"/>
  <c r="F236" i="132"/>
  <c r="G236" i="132"/>
  <c r="F237" i="132"/>
  <c r="G237" i="132"/>
  <c r="F238" i="132"/>
  <c r="G238" i="132"/>
  <c r="F239" i="132"/>
  <c r="G239" i="132"/>
  <c r="F240" i="132"/>
  <c r="G240" i="132"/>
  <c r="F241" i="132"/>
  <c r="G241" i="132"/>
  <c r="F242" i="132"/>
  <c r="G242" i="132"/>
  <c r="F243" i="132"/>
  <c r="G243" i="132"/>
  <c r="F244" i="132"/>
  <c r="G244" i="132"/>
  <c r="F245" i="132"/>
  <c r="G245" i="132"/>
  <c r="F246" i="132"/>
  <c r="G246" i="132"/>
  <c r="F247" i="132"/>
  <c r="G247" i="132"/>
  <c r="F248" i="132"/>
  <c r="G248" i="132"/>
  <c r="F249" i="132"/>
  <c r="G249" i="132"/>
  <c r="F250" i="132"/>
  <c r="G250" i="132"/>
  <c r="F251" i="132"/>
  <c r="G251" i="132"/>
  <c r="F252" i="132"/>
  <c r="G252" i="132"/>
  <c r="F253" i="132"/>
  <c r="G253" i="132"/>
  <c r="F254" i="132"/>
  <c r="G254" i="132"/>
  <c r="F255" i="132"/>
  <c r="G255" i="132"/>
  <c r="F256" i="132"/>
  <c r="G256" i="132"/>
  <c r="F257" i="132"/>
  <c r="G257" i="132"/>
  <c r="F258" i="132"/>
  <c r="G258" i="132"/>
  <c r="F259" i="132"/>
  <c r="G259" i="132"/>
  <c r="F11" i="132"/>
  <c r="G11" i="132"/>
  <c r="H11" i="132"/>
  <c r="I11" i="132"/>
  <c r="F12" i="132"/>
  <c r="G12" i="132"/>
  <c r="H12" i="132"/>
  <c r="I12" i="132"/>
  <c r="F13" i="132"/>
  <c r="G13" i="132"/>
  <c r="H13" i="132"/>
  <c r="I13" i="132"/>
  <c r="F14" i="132"/>
  <c r="G14" i="132"/>
  <c r="H14" i="132"/>
  <c r="I14" i="132"/>
  <c r="F15" i="132"/>
  <c r="G15" i="132"/>
  <c r="H15" i="132"/>
  <c r="I15" i="132"/>
  <c r="F16" i="132"/>
  <c r="G16" i="132"/>
  <c r="H16" i="132"/>
  <c r="I16" i="132"/>
  <c r="F17" i="132"/>
  <c r="G17" i="132"/>
  <c r="H17" i="132"/>
  <c r="I17" i="132"/>
  <c r="F18" i="132"/>
  <c r="G18" i="132"/>
  <c r="H18" i="132"/>
  <c r="I18" i="132"/>
  <c r="F19" i="132"/>
  <c r="G19" i="132"/>
  <c r="H19" i="132"/>
  <c r="I19" i="132"/>
  <c r="F20" i="132"/>
  <c r="G20" i="132"/>
  <c r="H20" i="132"/>
  <c r="I20" i="132"/>
  <c r="F21" i="132"/>
  <c r="G21" i="132"/>
  <c r="H21" i="132"/>
  <c r="I21" i="132"/>
  <c r="F22" i="132"/>
  <c r="G22" i="132"/>
  <c r="H22" i="132"/>
  <c r="I22" i="132"/>
  <c r="F23" i="132"/>
  <c r="G23" i="132"/>
  <c r="H23" i="132"/>
  <c r="I23" i="132"/>
  <c r="F24" i="132"/>
  <c r="G24" i="132"/>
  <c r="H24" i="132"/>
  <c r="I24" i="132"/>
  <c r="F25" i="132"/>
  <c r="G25" i="132"/>
  <c r="H25" i="132"/>
  <c r="I25" i="132"/>
  <c r="F26" i="132"/>
  <c r="G26" i="132"/>
  <c r="H26" i="132"/>
  <c r="I26" i="132"/>
  <c r="F27" i="132"/>
  <c r="G27" i="132"/>
  <c r="H27" i="132"/>
  <c r="I27" i="132"/>
  <c r="F28" i="132"/>
  <c r="G28" i="132"/>
  <c r="H28" i="132"/>
  <c r="I28" i="132"/>
  <c r="F29" i="132"/>
  <c r="G29" i="132"/>
  <c r="H29" i="132"/>
  <c r="I29" i="132"/>
  <c r="F30" i="132"/>
  <c r="G30" i="132"/>
  <c r="H30" i="132"/>
  <c r="I30" i="132"/>
  <c r="F31" i="132"/>
  <c r="G31" i="132"/>
  <c r="H31" i="132"/>
  <c r="I31" i="132"/>
  <c r="F32" i="132"/>
  <c r="G32" i="132"/>
  <c r="H32" i="132"/>
  <c r="I32" i="132"/>
  <c r="F33" i="132"/>
  <c r="G33" i="132"/>
  <c r="H33" i="132"/>
  <c r="I33" i="132"/>
  <c r="F34" i="132"/>
  <c r="G34" i="132"/>
  <c r="H34" i="132"/>
  <c r="I34" i="132"/>
  <c r="F35" i="132"/>
  <c r="G35" i="132"/>
  <c r="H35" i="132"/>
  <c r="I35" i="132"/>
  <c r="F36" i="132"/>
  <c r="G36" i="132"/>
  <c r="H36" i="132"/>
  <c r="I36" i="132"/>
  <c r="F37" i="132"/>
  <c r="G37" i="132"/>
  <c r="H37" i="132"/>
  <c r="I37" i="132"/>
  <c r="F38" i="132"/>
  <c r="G38" i="132"/>
  <c r="H38" i="132"/>
  <c r="I38" i="132"/>
  <c r="F39" i="132"/>
  <c r="G39" i="132"/>
  <c r="H39" i="132"/>
  <c r="I39" i="132"/>
  <c r="F40" i="132"/>
  <c r="G40" i="132"/>
  <c r="H40" i="132"/>
  <c r="I40" i="132"/>
  <c r="F41" i="132"/>
  <c r="G41" i="132"/>
  <c r="H41" i="132"/>
  <c r="I41" i="132"/>
  <c r="F42" i="132"/>
  <c r="G42" i="132"/>
  <c r="H42" i="132"/>
  <c r="I42" i="132"/>
  <c r="F43" i="132"/>
  <c r="G43" i="132"/>
  <c r="H43" i="132"/>
  <c r="I43" i="132"/>
  <c r="F44" i="132"/>
  <c r="G44" i="132"/>
  <c r="H44" i="132"/>
  <c r="I44" i="132"/>
  <c r="F45" i="132"/>
  <c r="G45" i="132"/>
  <c r="H45" i="132"/>
  <c r="I45" i="132"/>
  <c r="F46" i="132"/>
  <c r="G46" i="132"/>
  <c r="H46" i="132"/>
  <c r="I46" i="132"/>
  <c r="F47" i="132"/>
  <c r="G47" i="132"/>
  <c r="H47" i="132"/>
  <c r="I47" i="132"/>
  <c r="F48" i="132"/>
  <c r="G48" i="132"/>
  <c r="H48" i="132"/>
  <c r="I48" i="132"/>
  <c r="F49" i="132"/>
  <c r="G49" i="132"/>
  <c r="H49" i="132"/>
  <c r="I49" i="132"/>
  <c r="F50" i="132"/>
  <c r="G50" i="132"/>
  <c r="H50" i="132"/>
  <c r="I50" i="132"/>
  <c r="F51" i="132"/>
  <c r="G51" i="132"/>
  <c r="H51" i="132"/>
  <c r="I51" i="132"/>
  <c r="F52" i="132"/>
  <c r="G52" i="132"/>
  <c r="H52" i="132"/>
  <c r="I52" i="132"/>
  <c r="F53" i="132"/>
  <c r="G53" i="132"/>
  <c r="H53" i="132"/>
  <c r="I53" i="132"/>
  <c r="F54" i="132"/>
  <c r="G54" i="132"/>
  <c r="H54" i="132"/>
  <c r="I54" i="132"/>
  <c r="F55" i="132"/>
  <c r="G55" i="132"/>
  <c r="H55" i="132"/>
  <c r="I55" i="132"/>
  <c r="F56" i="132"/>
  <c r="G56" i="132"/>
  <c r="H56" i="132"/>
  <c r="I56" i="132"/>
  <c r="F57" i="132"/>
  <c r="G57" i="132"/>
  <c r="H57" i="132"/>
  <c r="I57" i="132"/>
  <c r="F58" i="132"/>
  <c r="G58" i="132"/>
  <c r="H58" i="132"/>
  <c r="I58" i="132"/>
  <c r="F59" i="132"/>
  <c r="G59" i="132"/>
  <c r="H59" i="132"/>
  <c r="I59" i="132"/>
  <c r="F60" i="132"/>
  <c r="G60" i="132"/>
  <c r="H60" i="132"/>
  <c r="I60" i="132"/>
  <c r="F61" i="132"/>
  <c r="G61" i="132"/>
  <c r="H61" i="132"/>
  <c r="I61" i="132"/>
  <c r="F62" i="132"/>
  <c r="G62" i="132"/>
  <c r="H62" i="132"/>
  <c r="I62" i="132"/>
  <c r="F63" i="132"/>
  <c r="G63" i="132"/>
  <c r="H63" i="132"/>
  <c r="I63" i="132"/>
  <c r="F64" i="132"/>
  <c r="G64" i="132"/>
  <c r="H64" i="132"/>
  <c r="I64" i="132"/>
  <c r="F65" i="132"/>
  <c r="G65" i="132"/>
  <c r="H65" i="132"/>
  <c r="I65" i="132"/>
  <c r="F66" i="132"/>
  <c r="G66" i="132"/>
  <c r="H66" i="132"/>
  <c r="I66" i="132"/>
  <c r="F67" i="132"/>
  <c r="G67" i="132"/>
  <c r="H67" i="132"/>
  <c r="I67" i="132"/>
  <c r="F68" i="132"/>
  <c r="G68" i="132"/>
  <c r="H68" i="132"/>
  <c r="I68" i="132"/>
  <c r="F69" i="132"/>
  <c r="G69" i="132"/>
  <c r="H69" i="132"/>
  <c r="I69" i="132"/>
  <c r="F70" i="132"/>
  <c r="G70" i="132"/>
  <c r="H70" i="132"/>
  <c r="I70" i="132"/>
  <c r="F71" i="132"/>
  <c r="G71" i="132"/>
  <c r="H71" i="132"/>
  <c r="I71" i="132"/>
  <c r="F72" i="132"/>
  <c r="G72" i="132"/>
  <c r="H72" i="132"/>
  <c r="I72" i="132"/>
  <c r="F73" i="132"/>
  <c r="G73" i="132"/>
  <c r="H73" i="132"/>
  <c r="I73" i="132"/>
  <c r="F74" i="132"/>
  <c r="G74" i="132"/>
  <c r="H74" i="132"/>
  <c r="I74" i="132"/>
  <c r="F75" i="132"/>
  <c r="G75" i="132"/>
  <c r="H75" i="132"/>
  <c r="I75" i="132"/>
  <c r="F76" i="132"/>
  <c r="G76" i="132"/>
  <c r="H76" i="132"/>
  <c r="I76" i="132"/>
  <c r="F77" i="132"/>
  <c r="G77" i="132"/>
  <c r="H77" i="132"/>
  <c r="I77" i="132"/>
  <c r="F78" i="132"/>
  <c r="G78" i="132"/>
  <c r="H78" i="132"/>
  <c r="I78" i="132"/>
  <c r="F79" i="132"/>
  <c r="G79" i="132"/>
  <c r="H79" i="132"/>
  <c r="I79" i="132"/>
  <c r="F80" i="132"/>
  <c r="G80" i="132"/>
  <c r="H80" i="132"/>
  <c r="I80" i="132"/>
  <c r="F81" i="132"/>
  <c r="G81" i="132"/>
  <c r="H81" i="132"/>
  <c r="I81" i="132"/>
  <c r="F82" i="132"/>
  <c r="G82" i="132"/>
  <c r="H82" i="132"/>
  <c r="I82" i="132"/>
  <c r="F83" i="132"/>
  <c r="G83" i="132"/>
  <c r="H83" i="132"/>
  <c r="I83" i="132"/>
  <c r="F84" i="132"/>
  <c r="G84" i="132"/>
  <c r="H84" i="132"/>
  <c r="I84" i="132"/>
  <c r="F85" i="132"/>
  <c r="G85" i="132"/>
  <c r="H85" i="132"/>
  <c r="I85" i="132"/>
  <c r="F86" i="132"/>
  <c r="G86" i="132"/>
  <c r="H86" i="132"/>
  <c r="I86" i="132"/>
  <c r="F87" i="132"/>
  <c r="G87" i="132"/>
  <c r="H87" i="132"/>
  <c r="I87" i="132"/>
  <c r="F88" i="132"/>
  <c r="G88" i="132"/>
  <c r="H88" i="132"/>
  <c r="I88" i="132"/>
  <c r="F89" i="132"/>
  <c r="G89" i="132"/>
  <c r="H89" i="132"/>
  <c r="I89" i="132"/>
  <c r="F90" i="132"/>
  <c r="G90" i="132"/>
  <c r="H90" i="132"/>
  <c r="I90" i="132"/>
  <c r="F91" i="132"/>
  <c r="G91" i="132"/>
  <c r="H91" i="132"/>
  <c r="I91" i="132"/>
  <c r="F92" i="132"/>
  <c r="G92" i="132"/>
  <c r="H92" i="132"/>
  <c r="I92" i="132"/>
  <c r="F93" i="132"/>
  <c r="G93" i="132"/>
  <c r="H93" i="132"/>
  <c r="I93" i="132"/>
  <c r="F94" i="132"/>
  <c r="G94" i="132"/>
  <c r="H94" i="132"/>
  <c r="I94" i="132"/>
  <c r="F95" i="132"/>
  <c r="G95" i="132"/>
  <c r="H95" i="132"/>
  <c r="I95" i="132"/>
  <c r="F96" i="132"/>
  <c r="G96" i="132"/>
  <c r="H96" i="132"/>
  <c r="I96" i="132"/>
  <c r="F97" i="132"/>
  <c r="G97" i="132"/>
  <c r="H97" i="132"/>
  <c r="I97" i="132"/>
  <c r="F98" i="132"/>
  <c r="G98" i="132"/>
  <c r="H98" i="132"/>
  <c r="I98" i="132"/>
  <c r="F99" i="132"/>
  <c r="G99" i="132"/>
  <c r="H99" i="132"/>
  <c r="I99" i="132"/>
  <c r="F100" i="132"/>
  <c r="G100" i="132"/>
  <c r="H100" i="132"/>
  <c r="I100" i="132"/>
  <c r="F101" i="132"/>
  <c r="G101" i="132"/>
  <c r="H101" i="132"/>
  <c r="I101" i="132"/>
  <c r="F102" i="132"/>
  <c r="G102" i="132"/>
  <c r="H102" i="132"/>
  <c r="I102" i="132"/>
  <c r="F103" i="132"/>
  <c r="G103" i="132"/>
  <c r="H103" i="132"/>
  <c r="I103" i="132"/>
  <c r="F104" i="132"/>
  <c r="G104" i="132"/>
  <c r="H104" i="132"/>
  <c r="I104" i="132"/>
  <c r="F105" i="132"/>
  <c r="G105" i="132"/>
  <c r="H105" i="132"/>
  <c r="I105" i="132"/>
  <c r="F106" i="132"/>
  <c r="G106" i="132"/>
  <c r="H106" i="132"/>
  <c r="I106" i="132"/>
  <c r="F107" i="132"/>
  <c r="G107" i="132"/>
  <c r="H107" i="132"/>
  <c r="I107" i="132"/>
  <c r="F108" i="132"/>
  <c r="G108" i="132"/>
  <c r="E109" i="133"/>
  <c r="F109" i="133"/>
  <c r="E110" i="133"/>
  <c r="F110" i="133"/>
  <c r="E111" i="133"/>
  <c r="F111" i="133"/>
  <c r="E112" i="133"/>
  <c r="F112" i="133"/>
  <c r="E113" i="133"/>
  <c r="F113" i="133"/>
  <c r="E114" i="133"/>
  <c r="F114" i="133"/>
  <c r="E115" i="133"/>
  <c r="F115" i="133"/>
  <c r="E116" i="133"/>
  <c r="F116" i="133"/>
  <c r="E117" i="133"/>
  <c r="F117" i="133"/>
  <c r="E118" i="133"/>
  <c r="F118" i="133"/>
  <c r="E119" i="133"/>
  <c r="F119" i="133"/>
  <c r="E120" i="133"/>
  <c r="F120" i="133"/>
  <c r="E121" i="133"/>
  <c r="F121" i="133"/>
  <c r="E122" i="133"/>
  <c r="F122" i="133"/>
  <c r="E123" i="133"/>
  <c r="F123" i="133"/>
  <c r="E124" i="133"/>
  <c r="F124" i="133"/>
  <c r="E125" i="133"/>
  <c r="F125" i="133"/>
  <c r="E126" i="133"/>
  <c r="F126" i="133"/>
  <c r="E127" i="133"/>
  <c r="F127" i="133"/>
  <c r="E128" i="133"/>
  <c r="F128" i="133"/>
  <c r="E129" i="133"/>
  <c r="F129" i="133"/>
  <c r="E130" i="133"/>
  <c r="F130" i="133"/>
  <c r="E131" i="133"/>
  <c r="F131" i="133"/>
  <c r="E132" i="133"/>
  <c r="F132" i="133"/>
  <c r="E133" i="133"/>
  <c r="F133" i="133"/>
  <c r="E134" i="133"/>
  <c r="F134" i="133"/>
  <c r="E135" i="133"/>
  <c r="F135" i="133"/>
  <c r="E136" i="133"/>
  <c r="F136" i="133"/>
  <c r="E137" i="133"/>
  <c r="F137" i="133"/>
  <c r="E138" i="133"/>
  <c r="F138" i="133"/>
  <c r="E139" i="133"/>
  <c r="F139" i="133"/>
  <c r="E140" i="133"/>
  <c r="F140" i="133"/>
  <c r="E141" i="133"/>
  <c r="F141" i="133"/>
  <c r="E142" i="133"/>
  <c r="F142" i="133"/>
  <c r="E143" i="133"/>
  <c r="F143" i="133"/>
  <c r="E144" i="133"/>
  <c r="F144" i="133"/>
  <c r="E145" i="133"/>
  <c r="F145" i="133"/>
  <c r="E146" i="133"/>
  <c r="F146" i="133"/>
  <c r="E147" i="133"/>
  <c r="F147" i="133"/>
  <c r="E148" i="133"/>
  <c r="F148" i="133"/>
  <c r="E149" i="133"/>
  <c r="F149" i="133"/>
  <c r="E150" i="133"/>
  <c r="F150" i="133"/>
  <c r="E151" i="133"/>
  <c r="F151" i="133"/>
  <c r="E152" i="133"/>
  <c r="F152" i="133"/>
  <c r="E153" i="133"/>
  <c r="F153" i="133"/>
  <c r="E154" i="133"/>
  <c r="F154" i="133"/>
  <c r="E155" i="133"/>
  <c r="F155" i="133"/>
  <c r="E156" i="133"/>
  <c r="F156" i="133"/>
  <c r="E157" i="133"/>
  <c r="F157" i="133"/>
  <c r="E158" i="133"/>
  <c r="F158" i="133"/>
  <c r="E159" i="133"/>
  <c r="F159" i="133"/>
  <c r="E160" i="133"/>
  <c r="F160" i="133"/>
  <c r="E161" i="133"/>
  <c r="F161" i="133"/>
  <c r="E162" i="133"/>
  <c r="F162" i="133"/>
  <c r="E163" i="133"/>
  <c r="F163" i="133"/>
  <c r="E164" i="133"/>
  <c r="F164" i="133"/>
  <c r="E165" i="133"/>
  <c r="F165" i="133"/>
  <c r="E166" i="133"/>
  <c r="F166" i="133"/>
  <c r="E167" i="133"/>
  <c r="F167" i="133"/>
  <c r="E168" i="133"/>
  <c r="F168" i="133"/>
  <c r="E169" i="133"/>
  <c r="F169" i="133"/>
  <c r="E170" i="133"/>
  <c r="F170" i="133"/>
  <c r="E171" i="133"/>
  <c r="F171" i="133"/>
  <c r="E172" i="133"/>
  <c r="F172" i="133"/>
  <c r="E173" i="133"/>
  <c r="F173" i="133"/>
  <c r="E174" i="133"/>
  <c r="F174" i="133"/>
  <c r="E175" i="133"/>
  <c r="F175" i="133"/>
  <c r="E176" i="133"/>
  <c r="F176" i="133"/>
  <c r="E177" i="133"/>
  <c r="F177" i="133"/>
  <c r="E178" i="133"/>
  <c r="F178" i="133"/>
  <c r="E179" i="133"/>
  <c r="F179" i="133"/>
  <c r="E180" i="133"/>
  <c r="F180" i="133"/>
  <c r="E181" i="133"/>
  <c r="F181" i="133"/>
  <c r="E182" i="133"/>
  <c r="F182" i="133"/>
  <c r="E183" i="133"/>
  <c r="F183" i="133"/>
  <c r="E184" i="133"/>
  <c r="F184" i="133"/>
  <c r="E185" i="133"/>
  <c r="F185" i="133"/>
  <c r="E186" i="133"/>
  <c r="F186" i="133"/>
  <c r="E187" i="133"/>
  <c r="F187" i="133"/>
  <c r="E188" i="133"/>
  <c r="F188" i="133"/>
  <c r="E189" i="133"/>
  <c r="F189" i="133"/>
  <c r="E190" i="133"/>
  <c r="F190" i="133"/>
  <c r="E191" i="133"/>
  <c r="F191" i="133"/>
  <c r="E192" i="133"/>
  <c r="F192" i="133"/>
  <c r="E193" i="133"/>
  <c r="F193" i="133"/>
  <c r="E194" i="133"/>
  <c r="F194" i="133"/>
  <c r="E195" i="133"/>
  <c r="F195" i="133"/>
  <c r="E196" i="133"/>
  <c r="F196" i="133"/>
  <c r="E197" i="133"/>
  <c r="F197" i="133"/>
  <c r="E198" i="133"/>
  <c r="F198" i="133"/>
  <c r="E199" i="133"/>
  <c r="F199" i="133"/>
  <c r="E200" i="133"/>
  <c r="F200" i="133"/>
  <c r="E201" i="133"/>
  <c r="F201" i="133"/>
  <c r="E202" i="133"/>
  <c r="F202" i="133"/>
  <c r="E203" i="133"/>
  <c r="F203" i="133"/>
  <c r="E204" i="133"/>
  <c r="F204" i="133"/>
  <c r="E205" i="133"/>
  <c r="F205" i="133"/>
  <c r="E206" i="133"/>
  <c r="F206" i="133"/>
  <c r="E207" i="133"/>
  <c r="F207" i="133"/>
  <c r="E208" i="133"/>
  <c r="F208" i="133"/>
  <c r="E209" i="133"/>
  <c r="F209" i="133"/>
  <c r="E210" i="133"/>
  <c r="F210" i="133"/>
  <c r="E211" i="133"/>
  <c r="F211" i="133"/>
  <c r="E212" i="133"/>
  <c r="F212" i="133"/>
  <c r="E213" i="133"/>
  <c r="F213" i="133"/>
  <c r="E214" i="133"/>
  <c r="F214" i="133"/>
  <c r="E215" i="133"/>
  <c r="F215" i="133"/>
  <c r="E216" i="133"/>
  <c r="F216" i="133"/>
  <c r="E217" i="133"/>
  <c r="F217" i="133"/>
  <c r="E218" i="133"/>
  <c r="F218" i="133"/>
  <c r="E219" i="133"/>
  <c r="F219" i="133"/>
  <c r="E220" i="133"/>
  <c r="F220" i="133"/>
  <c r="E221" i="133"/>
  <c r="F221" i="133"/>
  <c r="E222" i="133"/>
  <c r="F222" i="133"/>
  <c r="E223" i="133"/>
  <c r="F223" i="133"/>
  <c r="E224" i="133"/>
  <c r="F224" i="133"/>
  <c r="E225" i="133"/>
  <c r="F225" i="133"/>
  <c r="E226" i="133"/>
  <c r="F226" i="133"/>
  <c r="E227" i="133"/>
  <c r="F227" i="133"/>
  <c r="E228" i="133"/>
  <c r="F228" i="133"/>
  <c r="E229" i="133"/>
  <c r="F229" i="133"/>
  <c r="E230" i="133"/>
  <c r="F230" i="133"/>
  <c r="E231" i="133"/>
  <c r="F231" i="133"/>
  <c r="E232" i="133"/>
  <c r="F232" i="133"/>
  <c r="E233" i="133"/>
  <c r="F233" i="133"/>
  <c r="E234" i="133"/>
  <c r="F234" i="133"/>
  <c r="E235" i="133"/>
  <c r="F235" i="133"/>
  <c r="E236" i="133"/>
  <c r="F236" i="133"/>
  <c r="E237" i="133"/>
  <c r="F237" i="133"/>
  <c r="E238" i="133"/>
  <c r="F238" i="133"/>
  <c r="E239" i="133"/>
  <c r="F239" i="133"/>
  <c r="E240" i="133"/>
  <c r="F240" i="133"/>
  <c r="E241" i="133"/>
  <c r="F241" i="133"/>
  <c r="E242" i="133"/>
  <c r="F242" i="133"/>
  <c r="E243" i="133"/>
  <c r="F243" i="133"/>
  <c r="E244" i="133"/>
  <c r="F244" i="133"/>
  <c r="E245" i="133"/>
  <c r="F245" i="133"/>
  <c r="E246" i="133"/>
  <c r="F246" i="133"/>
  <c r="E247" i="133"/>
  <c r="F247" i="133"/>
  <c r="E248" i="133"/>
  <c r="F248" i="133"/>
  <c r="E249" i="133"/>
  <c r="F249" i="133"/>
  <c r="E250" i="133"/>
  <c r="F250" i="133"/>
  <c r="E251" i="133"/>
  <c r="F251" i="133"/>
  <c r="E252" i="133"/>
  <c r="F252" i="133"/>
  <c r="E253" i="133"/>
  <c r="F253" i="133"/>
  <c r="E254" i="133"/>
  <c r="F254" i="133"/>
  <c r="E255" i="133"/>
  <c r="F255" i="133"/>
  <c r="E256" i="133"/>
  <c r="F256" i="133"/>
  <c r="E257" i="133"/>
  <c r="F257" i="133"/>
  <c r="E258" i="133"/>
  <c r="F258" i="133"/>
  <c r="E259" i="133"/>
  <c r="F259" i="133"/>
  <c r="E11" i="133"/>
  <c r="F11" i="133"/>
  <c r="E12" i="133"/>
  <c r="F12" i="133"/>
  <c r="E13" i="133"/>
  <c r="F13" i="133"/>
  <c r="E14" i="133"/>
  <c r="F14" i="133"/>
  <c r="E15" i="133"/>
  <c r="F15" i="133"/>
  <c r="E16" i="133"/>
  <c r="F16" i="133"/>
  <c r="E17" i="133"/>
  <c r="F17" i="133"/>
  <c r="E18" i="133"/>
  <c r="F18" i="133"/>
  <c r="E19" i="133"/>
  <c r="F19" i="133"/>
  <c r="E20" i="133"/>
  <c r="F20" i="133"/>
  <c r="E21" i="133"/>
  <c r="F21" i="133"/>
  <c r="E22" i="133"/>
  <c r="F22" i="133"/>
  <c r="E23" i="133"/>
  <c r="F23" i="133"/>
  <c r="E24" i="133"/>
  <c r="F24" i="133"/>
  <c r="E25" i="133"/>
  <c r="F25" i="133"/>
  <c r="E26" i="133"/>
  <c r="F26" i="133"/>
  <c r="E27" i="133"/>
  <c r="F27" i="133"/>
  <c r="E28" i="133"/>
  <c r="F28" i="133"/>
  <c r="E29" i="133"/>
  <c r="F29" i="133"/>
  <c r="E30" i="133"/>
  <c r="F30" i="133"/>
  <c r="E31" i="133"/>
  <c r="F31" i="133"/>
  <c r="E32" i="133"/>
  <c r="F32" i="133"/>
  <c r="E33" i="133"/>
  <c r="F33" i="133"/>
  <c r="E34" i="133"/>
  <c r="F34" i="133"/>
  <c r="E35" i="133"/>
  <c r="F35" i="133"/>
  <c r="E36" i="133"/>
  <c r="F36" i="133"/>
  <c r="E37" i="133"/>
  <c r="F37" i="133"/>
  <c r="E38" i="133"/>
  <c r="F38" i="133"/>
  <c r="E39" i="133"/>
  <c r="F39" i="133"/>
  <c r="E40" i="133"/>
  <c r="F40" i="133"/>
  <c r="E41" i="133"/>
  <c r="F41" i="133"/>
  <c r="E42" i="133"/>
  <c r="F42" i="133"/>
  <c r="E43" i="133"/>
  <c r="F43" i="133"/>
  <c r="E44" i="133"/>
  <c r="F44" i="133"/>
  <c r="E45" i="133"/>
  <c r="F45" i="133"/>
  <c r="E46" i="133"/>
  <c r="F46" i="133"/>
  <c r="E47" i="133"/>
  <c r="F47" i="133"/>
  <c r="E48" i="133"/>
  <c r="F48" i="133"/>
  <c r="E49" i="133"/>
  <c r="F49" i="133"/>
  <c r="E50" i="133"/>
  <c r="F50" i="133"/>
  <c r="E51" i="133"/>
  <c r="F51" i="133"/>
  <c r="E52" i="133"/>
  <c r="F52" i="133"/>
  <c r="E53" i="133"/>
  <c r="F53" i="133"/>
  <c r="E54" i="133"/>
  <c r="F54" i="133"/>
  <c r="E55" i="133"/>
  <c r="F55" i="133"/>
  <c r="E56" i="133"/>
  <c r="F56" i="133"/>
  <c r="E57" i="133"/>
  <c r="F57" i="133"/>
  <c r="E58" i="133"/>
  <c r="F58" i="133"/>
  <c r="E59" i="133"/>
  <c r="F59" i="133"/>
  <c r="E60" i="133"/>
  <c r="F60" i="133"/>
  <c r="E61" i="133"/>
  <c r="F61" i="133"/>
  <c r="E62" i="133"/>
  <c r="F62" i="133"/>
  <c r="E63" i="133"/>
  <c r="F63" i="133"/>
  <c r="E64" i="133"/>
  <c r="F64" i="133"/>
  <c r="E65" i="133"/>
  <c r="F65" i="133"/>
  <c r="E66" i="133"/>
  <c r="F66" i="133"/>
  <c r="E67" i="133"/>
  <c r="F67" i="133"/>
  <c r="E68" i="133"/>
  <c r="F68" i="133"/>
  <c r="E69" i="133"/>
  <c r="F69" i="133"/>
  <c r="E70" i="133"/>
  <c r="F70" i="133"/>
  <c r="E71" i="133"/>
  <c r="F71" i="133"/>
  <c r="E72" i="133"/>
  <c r="F72" i="133"/>
  <c r="E73" i="133"/>
  <c r="F73" i="133"/>
  <c r="E74" i="133"/>
  <c r="F74" i="133"/>
  <c r="E75" i="133"/>
  <c r="F75" i="133"/>
  <c r="E76" i="133"/>
  <c r="F76" i="133"/>
  <c r="E77" i="133"/>
  <c r="F77" i="133"/>
  <c r="E78" i="133"/>
  <c r="F78" i="133"/>
  <c r="E79" i="133"/>
  <c r="F79" i="133"/>
  <c r="E80" i="133"/>
  <c r="F80" i="133"/>
  <c r="E81" i="133"/>
  <c r="F81" i="133"/>
  <c r="E82" i="133"/>
  <c r="F82" i="133"/>
  <c r="E83" i="133"/>
  <c r="F83" i="133"/>
  <c r="E84" i="133"/>
  <c r="F84" i="133"/>
  <c r="E85" i="133"/>
  <c r="F85" i="133"/>
  <c r="E86" i="133"/>
  <c r="F86" i="133"/>
  <c r="E87" i="133"/>
  <c r="F87" i="133"/>
  <c r="E88" i="133"/>
  <c r="F88" i="133"/>
  <c r="E89" i="133"/>
  <c r="F89" i="133"/>
  <c r="E90" i="133"/>
  <c r="F90" i="133"/>
  <c r="E91" i="133"/>
  <c r="F91" i="133"/>
  <c r="E92" i="133"/>
  <c r="F92" i="133"/>
  <c r="E93" i="133"/>
  <c r="F93" i="133"/>
  <c r="E94" i="133"/>
  <c r="F94" i="133"/>
  <c r="E95" i="133"/>
  <c r="F95" i="133"/>
  <c r="E96" i="133"/>
  <c r="F96" i="133"/>
  <c r="E97" i="133"/>
  <c r="F97" i="133"/>
  <c r="E98" i="133"/>
  <c r="F98" i="133"/>
  <c r="E99" i="133"/>
  <c r="F99" i="133"/>
  <c r="E100" i="133"/>
  <c r="F100" i="133"/>
  <c r="E101" i="133"/>
  <c r="F101" i="133"/>
  <c r="E102" i="133"/>
  <c r="F102" i="133"/>
  <c r="E103" i="133"/>
  <c r="F103" i="133"/>
  <c r="E104" i="133"/>
  <c r="F104" i="133"/>
  <c r="E105" i="133"/>
  <c r="F105" i="133"/>
  <c r="E106" i="133"/>
  <c r="F106" i="133"/>
  <c r="E107" i="133"/>
  <c r="F107" i="133"/>
  <c r="E108" i="133"/>
  <c r="F108" i="133"/>
  <c r="J15" i="97"/>
  <c r="K15" i="97"/>
  <c r="L15" i="97"/>
  <c r="J16" i="97"/>
  <c r="K16" i="97"/>
  <c r="L16" i="97"/>
  <c r="J17" i="97"/>
  <c r="K17" i="97"/>
  <c r="L17" i="97"/>
  <c r="J18" i="97"/>
  <c r="K18" i="97"/>
  <c r="L18" i="97"/>
  <c r="J19" i="97"/>
  <c r="K19" i="97"/>
  <c r="L19" i="97"/>
  <c r="J20" i="97"/>
  <c r="K20" i="97"/>
  <c r="L20" i="97"/>
  <c r="J21" i="97"/>
  <c r="K21" i="97"/>
  <c r="L21" i="97"/>
  <c r="J22" i="97"/>
  <c r="K22" i="97"/>
  <c r="L22" i="97"/>
  <c r="J23" i="97"/>
  <c r="K23" i="97"/>
  <c r="L23" i="97"/>
  <c r="J24" i="97"/>
  <c r="K24" i="97"/>
  <c r="L24" i="97"/>
  <c r="J25" i="97"/>
  <c r="K25" i="97"/>
  <c r="L25" i="97"/>
  <c r="J26" i="97"/>
  <c r="K26" i="97"/>
  <c r="L26" i="97"/>
  <c r="J27" i="97"/>
  <c r="K27" i="97"/>
  <c r="L27" i="97"/>
  <c r="J28" i="97"/>
  <c r="K28" i="97"/>
  <c r="L28" i="97"/>
  <c r="J29" i="97"/>
  <c r="K29" i="97"/>
  <c r="L29" i="97"/>
  <c r="J30" i="97"/>
  <c r="K30" i="97"/>
  <c r="L30" i="97"/>
  <c r="J31" i="97"/>
  <c r="K31" i="97"/>
  <c r="L31" i="97"/>
  <c r="J32" i="97"/>
  <c r="K32" i="97"/>
  <c r="L32" i="97"/>
  <c r="J33" i="97"/>
  <c r="K33" i="97"/>
  <c r="L33" i="97"/>
  <c r="J34" i="97"/>
  <c r="K34" i="97"/>
  <c r="L34" i="97"/>
  <c r="J35" i="97"/>
  <c r="K35" i="97"/>
  <c r="L35" i="97"/>
  <c r="J36" i="97"/>
  <c r="K36" i="97"/>
  <c r="L36" i="97"/>
  <c r="J37" i="97"/>
  <c r="K37" i="97"/>
  <c r="L37" i="97"/>
  <c r="J38" i="97"/>
  <c r="K38" i="97"/>
  <c r="L38" i="97"/>
  <c r="J39" i="97"/>
  <c r="K39" i="97"/>
  <c r="L39" i="97"/>
  <c r="J40" i="97"/>
  <c r="K40" i="97"/>
  <c r="L40" i="97"/>
  <c r="J41" i="97"/>
  <c r="K41" i="97"/>
  <c r="L41" i="97"/>
  <c r="J42" i="97"/>
  <c r="K42" i="97"/>
  <c r="L42" i="97"/>
  <c r="J43" i="97"/>
  <c r="K43" i="97"/>
  <c r="L43" i="97"/>
  <c r="J44" i="97"/>
  <c r="K44" i="97"/>
  <c r="L44" i="97"/>
  <c r="J45" i="97"/>
  <c r="K45" i="97"/>
  <c r="L45" i="97"/>
  <c r="J46" i="97"/>
  <c r="K46" i="97"/>
  <c r="L46" i="97"/>
  <c r="J47" i="97"/>
  <c r="K47" i="97"/>
  <c r="L47" i="97"/>
  <c r="J48" i="97"/>
  <c r="K48" i="97"/>
  <c r="L48" i="97"/>
  <c r="J49" i="97"/>
  <c r="K49" i="97"/>
  <c r="L49" i="97"/>
  <c r="J50" i="97"/>
  <c r="K50" i="97"/>
  <c r="L50" i="97"/>
  <c r="J51" i="97"/>
  <c r="K51" i="97"/>
  <c r="L51" i="97"/>
  <c r="J52" i="97"/>
  <c r="K52" i="97"/>
  <c r="L52" i="97"/>
  <c r="J53" i="97"/>
  <c r="K53" i="97"/>
  <c r="L53" i="97"/>
  <c r="J54" i="97"/>
  <c r="K54" i="97"/>
  <c r="L54" i="97"/>
  <c r="J55" i="97"/>
  <c r="K55" i="97"/>
  <c r="L55" i="97"/>
  <c r="J56" i="97"/>
  <c r="K56" i="97"/>
  <c r="L56" i="97"/>
  <c r="J57" i="97"/>
  <c r="K57" i="97"/>
  <c r="L57" i="97"/>
  <c r="J58" i="97"/>
  <c r="K58" i="97"/>
  <c r="L58" i="97"/>
  <c r="J59" i="97"/>
  <c r="K59" i="97"/>
  <c r="L59" i="97"/>
  <c r="J60" i="97"/>
  <c r="K60" i="97"/>
  <c r="L60" i="97"/>
  <c r="J61" i="97"/>
  <c r="K61" i="97"/>
  <c r="L61" i="97"/>
  <c r="J62" i="97"/>
  <c r="K62" i="97"/>
  <c r="L62" i="97"/>
  <c r="J63" i="97"/>
  <c r="K63" i="97"/>
  <c r="L63" i="97"/>
  <c r="J64" i="97"/>
  <c r="K64" i="97"/>
  <c r="L64" i="97"/>
  <c r="J65" i="97"/>
  <c r="K65" i="97"/>
  <c r="L65" i="97"/>
  <c r="J66" i="97"/>
  <c r="K66" i="97"/>
  <c r="L66" i="97"/>
  <c r="J67" i="97"/>
  <c r="K67" i="97"/>
  <c r="L67" i="97"/>
  <c r="J68" i="97"/>
  <c r="K68" i="97"/>
  <c r="L68" i="97"/>
  <c r="J69" i="97"/>
  <c r="K69" i="97"/>
  <c r="L69" i="97"/>
  <c r="J70" i="97"/>
  <c r="K70" i="97"/>
  <c r="L70" i="97"/>
  <c r="J71" i="97"/>
  <c r="K71" i="97"/>
  <c r="L71" i="97"/>
  <c r="J72" i="97"/>
  <c r="K72" i="97"/>
  <c r="L72" i="97"/>
  <c r="J73" i="97"/>
  <c r="K73" i="97"/>
  <c r="L73" i="97"/>
  <c r="J74" i="97"/>
  <c r="K74" i="97"/>
  <c r="L74" i="97"/>
  <c r="J75" i="97"/>
  <c r="K75" i="97"/>
  <c r="L75" i="97"/>
  <c r="J76" i="97"/>
  <c r="K76" i="97"/>
  <c r="L76" i="97"/>
  <c r="J77" i="97"/>
  <c r="K77" i="97"/>
  <c r="L77" i="97"/>
  <c r="J78" i="97"/>
  <c r="K78" i="97"/>
  <c r="L78" i="97"/>
  <c r="J79" i="97"/>
  <c r="K79" i="97"/>
  <c r="L79" i="97"/>
  <c r="J80" i="97"/>
  <c r="K80" i="97"/>
  <c r="L80" i="97"/>
  <c r="J81" i="97"/>
  <c r="K81" i="97"/>
  <c r="L81" i="97"/>
  <c r="J82" i="97"/>
  <c r="K82" i="97"/>
  <c r="L82" i="97"/>
  <c r="J83" i="97"/>
  <c r="K83" i="97"/>
  <c r="L83" i="97"/>
  <c r="J84" i="97"/>
  <c r="K84" i="97"/>
  <c r="L84" i="97"/>
  <c r="J85" i="97"/>
  <c r="K85" i="97"/>
  <c r="L85" i="97"/>
  <c r="J86" i="97"/>
  <c r="K86" i="97"/>
  <c r="L86" i="97"/>
  <c r="J87" i="97"/>
  <c r="K87" i="97"/>
  <c r="L87" i="97"/>
  <c r="J88" i="97"/>
  <c r="K88" i="97"/>
  <c r="L88" i="97"/>
  <c r="J89" i="97"/>
  <c r="K89" i="97"/>
  <c r="L89" i="97"/>
  <c r="J90" i="97"/>
  <c r="K90" i="97"/>
  <c r="L90" i="97"/>
  <c r="J91" i="97"/>
  <c r="K91" i="97"/>
  <c r="L91" i="97"/>
  <c r="J92" i="97"/>
  <c r="K92" i="97"/>
  <c r="L92" i="97"/>
  <c r="J93" i="97"/>
  <c r="K93" i="97"/>
  <c r="L93" i="97"/>
  <c r="J94" i="97"/>
  <c r="K94" i="97"/>
  <c r="L94" i="97"/>
  <c r="J95" i="97"/>
  <c r="K95" i="97"/>
  <c r="L95" i="97"/>
  <c r="J96" i="97"/>
  <c r="K96" i="97"/>
  <c r="L96" i="97"/>
  <c r="J97" i="97"/>
  <c r="K97" i="97"/>
  <c r="L97" i="97"/>
  <c r="J98" i="97"/>
  <c r="K98" i="97"/>
  <c r="L98" i="97"/>
  <c r="J99" i="97"/>
  <c r="K99" i="97"/>
  <c r="L99" i="97"/>
  <c r="J100" i="97"/>
  <c r="K100" i="97"/>
  <c r="L100" i="97"/>
  <c r="J101" i="97"/>
  <c r="K101" i="97"/>
  <c r="L101" i="97"/>
  <c r="J102" i="97"/>
  <c r="K102" i="97"/>
  <c r="L102" i="97"/>
  <c r="J103" i="97"/>
  <c r="K103" i="97"/>
  <c r="L103" i="97"/>
  <c r="J104" i="97"/>
  <c r="K104" i="97"/>
  <c r="L104" i="97"/>
  <c r="J105" i="97"/>
  <c r="K105" i="97"/>
  <c r="L105" i="97"/>
  <c r="J106" i="97"/>
  <c r="K106" i="97"/>
  <c r="L106" i="97"/>
  <c r="J107" i="97"/>
  <c r="K107" i="97"/>
  <c r="L107" i="97"/>
  <c r="J108" i="97"/>
  <c r="K108" i="97"/>
  <c r="L108" i="97"/>
  <c r="J109" i="97"/>
  <c r="K109" i="97"/>
  <c r="L109" i="97"/>
  <c r="J110" i="97"/>
  <c r="K110" i="97"/>
  <c r="L110" i="97"/>
  <c r="J111" i="97"/>
  <c r="K111" i="97"/>
  <c r="L111" i="97"/>
  <c r="J112" i="97"/>
  <c r="K112" i="97"/>
  <c r="L112" i="97"/>
  <c r="J113" i="97"/>
  <c r="K113" i="97"/>
  <c r="L113" i="97"/>
  <c r="J114" i="97"/>
  <c r="K114" i="97"/>
  <c r="L114" i="97"/>
  <c r="J115" i="97"/>
  <c r="K115" i="97"/>
  <c r="L115" i="97"/>
  <c r="J116" i="97"/>
  <c r="K116" i="97"/>
  <c r="L116" i="97"/>
  <c r="J117" i="97"/>
  <c r="K117" i="97"/>
  <c r="L117" i="97"/>
  <c r="J118" i="97"/>
  <c r="K118" i="97"/>
  <c r="L118" i="97"/>
  <c r="J119" i="97"/>
  <c r="K119" i="97"/>
  <c r="L119" i="97"/>
  <c r="J120" i="97"/>
  <c r="K120" i="97"/>
  <c r="L120" i="97"/>
  <c r="J121" i="97"/>
  <c r="K121" i="97"/>
  <c r="L121" i="97"/>
  <c r="J122" i="97"/>
  <c r="K122" i="97"/>
  <c r="L122" i="97"/>
  <c r="J123" i="97"/>
  <c r="K123" i="97"/>
  <c r="L123" i="97"/>
  <c r="J124" i="97"/>
  <c r="K124" i="97"/>
  <c r="L124" i="97"/>
  <c r="J125" i="97"/>
  <c r="K125" i="97"/>
  <c r="L125" i="97"/>
  <c r="J126" i="97"/>
  <c r="K126" i="97"/>
  <c r="L126" i="97"/>
  <c r="J127" i="97"/>
  <c r="K127" i="97"/>
  <c r="L127" i="97"/>
  <c r="J128" i="97"/>
  <c r="K128" i="97"/>
  <c r="L128" i="97"/>
  <c r="J129" i="97"/>
  <c r="K129" i="97"/>
  <c r="L129" i="97"/>
  <c r="J130" i="97"/>
  <c r="K130" i="97"/>
  <c r="L130" i="97"/>
  <c r="J131" i="97"/>
  <c r="K131" i="97"/>
  <c r="L131" i="97"/>
  <c r="J132" i="97"/>
  <c r="K132" i="97"/>
  <c r="L132" i="97"/>
  <c r="J133" i="97"/>
  <c r="K133" i="97"/>
  <c r="L133" i="97"/>
  <c r="J134" i="97"/>
  <c r="K134" i="97"/>
  <c r="L134" i="97"/>
  <c r="J135" i="97"/>
  <c r="K135" i="97"/>
  <c r="L135" i="97"/>
  <c r="J136" i="97"/>
  <c r="K136" i="97"/>
  <c r="L136" i="97"/>
  <c r="J137" i="97"/>
  <c r="K137" i="97"/>
  <c r="L137" i="97"/>
  <c r="J138" i="97"/>
  <c r="K138" i="97"/>
  <c r="L138" i="97"/>
  <c r="J139" i="97"/>
  <c r="K139" i="97"/>
  <c r="L139" i="97"/>
  <c r="J140" i="97"/>
  <c r="K140" i="97"/>
  <c r="L140" i="97"/>
  <c r="J141" i="97"/>
  <c r="K141" i="97"/>
  <c r="L141" i="97"/>
  <c r="J142" i="97"/>
  <c r="K142" i="97"/>
  <c r="L142" i="97"/>
  <c r="J143" i="97"/>
  <c r="K143" i="97"/>
  <c r="L143" i="97"/>
  <c r="J144" i="97"/>
  <c r="K144" i="97"/>
  <c r="L144" i="97"/>
  <c r="J145" i="97"/>
  <c r="K145" i="97"/>
  <c r="L145" i="97"/>
  <c r="J146" i="97"/>
  <c r="K146" i="97"/>
  <c r="L146" i="97"/>
  <c r="J147" i="97"/>
  <c r="K147" i="97"/>
  <c r="L147" i="97"/>
  <c r="J148" i="97"/>
  <c r="K148" i="97"/>
  <c r="L148" i="97"/>
  <c r="J149" i="97"/>
  <c r="K149" i="97"/>
  <c r="L149" i="97"/>
  <c r="J150" i="97"/>
  <c r="K150" i="97"/>
  <c r="L150" i="97"/>
  <c r="J151" i="97"/>
  <c r="K151" i="97"/>
  <c r="L151" i="97"/>
  <c r="J152" i="97"/>
  <c r="K152" i="97"/>
  <c r="L152" i="97"/>
  <c r="J153" i="97"/>
  <c r="K153" i="97"/>
  <c r="L153" i="97"/>
  <c r="J154" i="97"/>
  <c r="K154" i="97"/>
  <c r="L154" i="97"/>
  <c r="J155" i="97"/>
  <c r="K155" i="97"/>
  <c r="L155" i="97"/>
  <c r="J156" i="97"/>
  <c r="K156" i="97"/>
  <c r="L156" i="97"/>
  <c r="J157" i="97"/>
  <c r="K157" i="97"/>
  <c r="L157" i="97"/>
  <c r="J158" i="97"/>
  <c r="K158" i="97"/>
  <c r="L158" i="97"/>
  <c r="J159" i="97"/>
  <c r="K159" i="97"/>
  <c r="L159" i="97"/>
  <c r="J160" i="97"/>
  <c r="K160" i="97"/>
  <c r="L160" i="97"/>
  <c r="J161" i="97"/>
  <c r="K161" i="97"/>
  <c r="L161" i="97"/>
  <c r="J162" i="97"/>
  <c r="K162" i="97"/>
  <c r="L162" i="97"/>
  <c r="J163" i="97"/>
  <c r="K163" i="97"/>
  <c r="L163" i="97"/>
  <c r="J164" i="97"/>
  <c r="K164" i="97"/>
  <c r="L164" i="97"/>
  <c r="J165" i="97"/>
  <c r="K165" i="97"/>
  <c r="L165" i="97"/>
  <c r="J166" i="97"/>
  <c r="K166" i="97"/>
  <c r="L166" i="97"/>
  <c r="J167" i="97"/>
  <c r="K167" i="97"/>
  <c r="L167" i="97"/>
  <c r="J168" i="97"/>
  <c r="K168" i="97"/>
  <c r="L168" i="97"/>
  <c r="J169" i="97"/>
  <c r="K169" i="97"/>
  <c r="L169" i="97"/>
  <c r="J170" i="97"/>
  <c r="K170" i="97"/>
  <c r="L170" i="97"/>
  <c r="J171" i="97"/>
  <c r="K171" i="97"/>
  <c r="L171" i="97"/>
  <c r="J172" i="97"/>
  <c r="K172" i="97"/>
  <c r="L172" i="97"/>
  <c r="J173" i="97"/>
  <c r="K173" i="97"/>
  <c r="L173" i="97"/>
  <c r="J174" i="97"/>
  <c r="K174" i="97"/>
  <c r="L174" i="97"/>
  <c r="J175" i="97"/>
  <c r="K175" i="97"/>
  <c r="L175" i="97"/>
  <c r="J176" i="97"/>
  <c r="K176" i="97"/>
  <c r="L176" i="97"/>
  <c r="J177" i="97"/>
  <c r="K177" i="97"/>
  <c r="L177" i="97"/>
  <c r="J178" i="97"/>
  <c r="K178" i="97"/>
  <c r="L178" i="97"/>
  <c r="J179" i="97"/>
  <c r="K179" i="97"/>
  <c r="L179" i="97"/>
  <c r="J180" i="97"/>
  <c r="K180" i="97"/>
  <c r="L180" i="97"/>
  <c r="J181" i="97"/>
  <c r="K181" i="97"/>
  <c r="L181" i="97"/>
  <c r="J182" i="97"/>
  <c r="K182" i="97"/>
  <c r="L182" i="97"/>
  <c r="J183" i="97"/>
  <c r="K183" i="97"/>
  <c r="L183" i="97"/>
  <c r="J184" i="97"/>
  <c r="K184" i="97"/>
  <c r="L184" i="97"/>
  <c r="J185" i="97"/>
  <c r="K185" i="97"/>
  <c r="L185" i="97"/>
  <c r="J186" i="97"/>
  <c r="K186" i="97"/>
  <c r="L186" i="97"/>
  <c r="J187" i="97"/>
  <c r="K187" i="97"/>
  <c r="L187" i="97"/>
  <c r="J188" i="97"/>
  <c r="K188" i="97"/>
  <c r="L188" i="97"/>
  <c r="J189" i="97"/>
  <c r="K189" i="97"/>
  <c r="L189" i="97"/>
  <c r="J190" i="97"/>
  <c r="K190" i="97"/>
  <c r="L190" i="97"/>
  <c r="J191" i="97"/>
  <c r="K191" i="97"/>
  <c r="L191" i="97"/>
  <c r="J192" i="97"/>
  <c r="K192" i="97"/>
  <c r="L192" i="97"/>
  <c r="J193" i="97"/>
  <c r="K193" i="97"/>
  <c r="L193" i="97"/>
  <c r="J194" i="97"/>
  <c r="K194" i="97"/>
  <c r="L194" i="97"/>
  <c r="J195" i="97"/>
  <c r="K195" i="97"/>
  <c r="L195" i="97"/>
  <c r="J196" i="97"/>
  <c r="K196" i="97"/>
  <c r="L196" i="97"/>
  <c r="J197" i="97"/>
  <c r="K197" i="97"/>
  <c r="L197" i="97"/>
  <c r="J198" i="97"/>
  <c r="K198" i="97"/>
  <c r="L198" i="97"/>
  <c r="J199" i="97"/>
  <c r="K199" i="97"/>
  <c r="L199" i="97"/>
  <c r="J200" i="97"/>
  <c r="K200" i="97"/>
  <c r="L200" i="97"/>
  <c r="J201" i="97"/>
  <c r="K201" i="97"/>
  <c r="L201" i="97"/>
  <c r="J202" i="97"/>
  <c r="K202" i="97"/>
  <c r="L202" i="97"/>
  <c r="J203" i="97"/>
  <c r="K203" i="97"/>
  <c r="L203" i="97"/>
  <c r="J204" i="97"/>
  <c r="K204" i="97"/>
  <c r="L204" i="97"/>
  <c r="J205" i="97"/>
  <c r="K205" i="97"/>
  <c r="L205" i="97"/>
  <c r="J206" i="97"/>
  <c r="K206" i="97"/>
  <c r="L206" i="97"/>
  <c r="J207" i="97"/>
  <c r="K207" i="97"/>
  <c r="L207" i="97"/>
  <c r="J208" i="97"/>
  <c r="K208" i="97"/>
  <c r="L208" i="97"/>
  <c r="J209" i="97"/>
  <c r="K209" i="97"/>
  <c r="L209" i="97"/>
  <c r="J210" i="97"/>
  <c r="K210" i="97"/>
  <c r="L210" i="97"/>
  <c r="J211" i="97"/>
  <c r="K211" i="97"/>
  <c r="L211" i="97"/>
  <c r="J212" i="97"/>
  <c r="K212" i="97"/>
  <c r="L212" i="97"/>
  <c r="J213" i="97"/>
  <c r="K213" i="97"/>
  <c r="L213" i="97"/>
  <c r="J214" i="97"/>
  <c r="K214" i="97"/>
  <c r="L214" i="97"/>
  <c r="J215" i="97"/>
  <c r="K215" i="97"/>
  <c r="L215" i="97"/>
  <c r="J216" i="97"/>
  <c r="K216" i="97"/>
  <c r="L216" i="97"/>
  <c r="J217" i="97"/>
  <c r="K217" i="97"/>
  <c r="L217" i="97"/>
  <c r="J218" i="97"/>
  <c r="K218" i="97"/>
  <c r="L218" i="97"/>
  <c r="J219" i="97"/>
  <c r="K219" i="97"/>
  <c r="L219" i="97"/>
  <c r="J220" i="97"/>
  <c r="K220" i="97"/>
  <c r="L220" i="97"/>
  <c r="J221" i="97"/>
  <c r="K221" i="97"/>
  <c r="L221" i="97"/>
  <c r="J222" i="97"/>
  <c r="K222" i="97"/>
  <c r="L222" i="97"/>
  <c r="J223" i="97"/>
  <c r="K223" i="97"/>
  <c r="L223" i="97"/>
  <c r="J224" i="97"/>
  <c r="K224" i="97"/>
  <c r="L224" i="97"/>
  <c r="J225" i="97"/>
  <c r="K225" i="97"/>
  <c r="L225" i="97"/>
  <c r="J226" i="97"/>
  <c r="K226" i="97"/>
  <c r="L226" i="97"/>
  <c r="J227" i="97"/>
  <c r="K227" i="97"/>
  <c r="L227" i="97"/>
  <c r="J228" i="97"/>
  <c r="K228" i="97"/>
  <c r="L228" i="97"/>
  <c r="J229" i="97"/>
  <c r="K229" i="97"/>
  <c r="L229" i="97"/>
  <c r="J230" i="97"/>
  <c r="K230" i="97"/>
  <c r="L230" i="97"/>
  <c r="J231" i="97"/>
  <c r="K231" i="97"/>
  <c r="L231" i="97"/>
  <c r="J232" i="97"/>
  <c r="K232" i="97"/>
  <c r="L232" i="97"/>
  <c r="J233" i="97"/>
  <c r="K233" i="97"/>
  <c r="L233" i="97"/>
  <c r="J234" i="97"/>
  <c r="K234" i="97"/>
  <c r="L234" i="97"/>
  <c r="J235" i="97"/>
  <c r="K235" i="97"/>
  <c r="L235" i="97"/>
  <c r="J236" i="97"/>
  <c r="K236" i="97"/>
  <c r="L236" i="97"/>
  <c r="J237" i="97"/>
  <c r="K237" i="97"/>
  <c r="L237" i="97"/>
  <c r="J238" i="97"/>
  <c r="K238" i="97"/>
  <c r="L238" i="97"/>
  <c r="J239" i="97"/>
  <c r="K239" i="97"/>
  <c r="L239" i="97"/>
  <c r="J240" i="97"/>
  <c r="K240" i="97"/>
  <c r="L240" i="97"/>
  <c r="J241" i="97"/>
  <c r="K241" i="97"/>
  <c r="L241" i="97"/>
  <c r="J242" i="97"/>
  <c r="K242" i="97"/>
  <c r="L242" i="97"/>
  <c r="J243" i="97"/>
  <c r="K243" i="97"/>
  <c r="L243" i="97"/>
  <c r="J244" i="97"/>
  <c r="K244" i="97"/>
  <c r="L244" i="97"/>
  <c r="J245" i="97"/>
  <c r="K245" i="97"/>
  <c r="L245" i="97"/>
  <c r="J246" i="97"/>
  <c r="K246" i="97"/>
  <c r="L246" i="97"/>
  <c r="J247" i="97"/>
  <c r="K247" i="97"/>
  <c r="L247" i="97"/>
  <c r="J248" i="97"/>
  <c r="K248" i="97"/>
  <c r="L248" i="97"/>
  <c r="J249" i="97"/>
  <c r="K249" i="97"/>
  <c r="L249" i="97"/>
  <c r="J250" i="97"/>
  <c r="K250" i="97"/>
  <c r="L250" i="97"/>
  <c r="J251" i="97"/>
  <c r="K251" i="97"/>
  <c r="L251" i="97"/>
  <c r="J252" i="97"/>
  <c r="K252" i="97"/>
  <c r="L252" i="97"/>
  <c r="J253" i="97"/>
  <c r="K253" i="97"/>
  <c r="L253" i="97"/>
  <c r="J254" i="97"/>
  <c r="K254" i="97"/>
  <c r="L254" i="97"/>
  <c r="J255" i="97"/>
  <c r="K255" i="97"/>
  <c r="L255" i="97"/>
  <c r="J256" i="97"/>
  <c r="K256" i="97"/>
  <c r="L256" i="97"/>
  <c r="J257" i="97"/>
  <c r="K257" i="97"/>
  <c r="L257" i="97"/>
  <c r="J258" i="97"/>
  <c r="K258" i="97"/>
  <c r="L258" i="97"/>
  <c r="J259" i="97"/>
  <c r="K259" i="97"/>
  <c r="L259" i="97"/>
  <c r="J260" i="97"/>
  <c r="K260" i="97"/>
  <c r="L260" i="97"/>
  <c r="J261" i="97"/>
  <c r="K261" i="97"/>
  <c r="L261" i="97"/>
  <c r="E111" i="113"/>
  <c r="F111" i="113"/>
  <c r="G111" i="113"/>
  <c r="E112" i="113"/>
  <c r="F112" i="113"/>
  <c r="G112" i="113"/>
  <c r="E113" i="113"/>
  <c r="F113" i="113"/>
  <c r="G113" i="113"/>
  <c r="E114" i="113"/>
  <c r="F114" i="113"/>
  <c r="G114" i="113"/>
  <c r="E115" i="113"/>
  <c r="F115" i="113"/>
  <c r="G115" i="113"/>
  <c r="E116" i="113"/>
  <c r="F116" i="113"/>
  <c r="G116" i="113"/>
  <c r="E117" i="113"/>
  <c r="F117" i="113"/>
  <c r="G117" i="113"/>
  <c r="E118" i="113"/>
  <c r="F118" i="113"/>
  <c r="G118" i="113"/>
  <c r="E119" i="113"/>
  <c r="F119" i="113"/>
  <c r="G119" i="113"/>
  <c r="E120" i="113"/>
  <c r="F120" i="113"/>
  <c r="G120" i="113"/>
  <c r="E121" i="113"/>
  <c r="F121" i="113"/>
  <c r="G121" i="113"/>
  <c r="E122" i="113"/>
  <c r="F122" i="113"/>
  <c r="G122" i="113"/>
  <c r="E123" i="113"/>
  <c r="F123" i="113"/>
  <c r="G123" i="113"/>
  <c r="E124" i="113"/>
  <c r="F124" i="113"/>
  <c r="G124" i="113"/>
  <c r="E125" i="113"/>
  <c r="F125" i="113"/>
  <c r="G125" i="113"/>
  <c r="E126" i="113"/>
  <c r="F126" i="113"/>
  <c r="G126" i="113"/>
  <c r="E127" i="113"/>
  <c r="F127" i="113"/>
  <c r="G127" i="113"/>
  <c r="E128" i="113"/>
  <c r="F128" i="113"/>
  <c r="G128" i="113"/>
  <c r="E129" i="113"/>
  <c r="F129" i="113"/>
  <c r="G129" i="113"/>
  <c r="E130" i="113"/>
  <c r="F130" i="113"/>
  <c r="G130" i="113"/>
  <c r="E131" i="113"/>
  <c r="F131" i="113"/>
  <c r="G131" i="113"/>
  <c r="E132" i="113"/>
  <c r="F132" i="113"/>
  <c r="G132" i="113"/>
  <c r="E133" i="113"/>
  <c r="F133" i="113"/>
  <c r="G133" i="113"/>
  <c r="E134" i="113"/>
  <c r="F134" i="113"/>
  <c r="G134" i="113"/>
  <c r="E135" i="113"/>
  <c r="F135" i="113"/>
  <c r="G135" i="113"/>
  <c r="E136" i="113"/>
  <c r="F136" i="113"/>
  <c r="G136" i="113"/>
  <c r="E137" i="113"/>
  <c r="F137" i="113"/>
  <c r="G137" i="113"/>
  <c r="E138" i="113"/>
  <c r="F138" i="113"/>
  <c r="G138" i="113"/>
  <c r="E139" i="113"/>
  <c r="F139" i="113"/>
  <c r="G139" i="113"/>
  <c r="E140" i="113"/>
  <c r="F140" i="113"/>
  <c r="G140" i="113"/>
  <c r="E141" i="113"/>
  <c r="F141" i="113"/>
  <c r="G141" i="113"/>
  <c r="E142" i="113"/>
  <c r="F142" i="113"/>
  <c r="G142" i="113"/>
  <c r="E143" i="113"/>
  <c r="F143" i="113"/>
  <c r="G143" i="113"/>
  <c r="E144" i="113"/>
  <c r="F144" i="113"/>
  <c r="G144" i="113"/>
  <c r="E145" i="113"/>
  <c r="F145" i="113"/>
  <c r="G145" i="113"/>
  <c r="E146" i="113"/>
  <c r="F146" i="113"/>
  <c r="G146" i="113"/>
  <c r="E147" i="113"/>
  <c r="F147" i="113"/>
  <c r="G147" i="113"/>
  <c r="E148" i="113"/>
  <c r="F148" i="113"/>
  <c r="G148" i="113"/>
  <c r="E149" i="113"/>
  <c r="F149" i="113"/>
  <c r="G149" i="113"/>
  <c r="E150" i="113"/>
  <c r="F150" i="113"/>
  <c r="G150" i="113"/>
  <c r="E151" i="113"/>
  <c r="F151" i="113"/>
  <c r="G151" i="113"/>
  <c r="E152" i="113"/>
  <c r="F152" i="113"/>
  <c r="G152" i="113"/>
  <c r="E153" i="113"/>
  <c r="F153" i="113"/>
  <c r="G153" i="113"/>
  <c r="E154" i="113"/>
  <c r="F154" i="113"/>
  <c r="G154" i="113"/>
  <c r="E155" i="113"/>
  <c r="F155" i="113"/>
  <c r="G155" i="113"/>
  <c r="E156" i="113"/>
  <c r="F156" i="113"/>
  <c r="G156" i="113"/>
  <c r="E157" i="113"/>
  <c r="F157" i="113"/>
  <c r="G157" i="113"/>
  <c r="E158" i="113"/>
  <c r="F158" i="113"/>
  <c r="G158" i="113"/>
  <c r="E159" i="113"/>
  <c r="F159" i="113"/>
  <c r="G159" i="113"/>
  <c r="E160" i="113"/>
  <c r="F160" i="113"/>
  <c r="G160" i="113"/>
  <c r="E161" i="113"/>
  <c r="F161" i="113"/>
  <c r="G161" i="113"/>
  <c r="E162" i="113"/>
  <c r="F162" i="113"/>
  <c r="G162" i="113"/>
  <c r="E163" i="113"/>
  <c r="F163" i="113"/>
  <c r="G163" i="113"/>
  <c r="E164" i="113"/>
  <c r="F164" i="113"/>
  <c r="G164" i="113"/>
  <c r="E165" i="113"/>
  <c r="F165" i="113"/>
  <c r="G165" i="113"/>
  <c r="E166" i="113"/>
  <c r="F166" i="113"/>
  <c r="G166" i="113"/>
  <c r="E167" i="113"/>
  <c r="F167" i="113"/>
  <c r="G167" i="113"/>
  <c r="E168" i="113"/>
  <c r="F168" i="113"/>
  <c r="G168" i="113"/>
  <c r="E169" i="113"/>
  <c r="F169" i="113"/>
  <c r="G169" i="113"/>
  <c r="E170" i="113"/>
  <c r="F170" i="113"/>
  <c r="G170" i="113"/>
  <c r="E171" i="113"/>
  <c r="F171" i="113"/>
  <c r="G171" i="113"/>
  <c r="E172" i="113"/>
  <c r="F172" i="113"/>
  <c r="G172" i="113"/>
  <c r="E173" i="113"/>
  <c r="F173" i="113"/>
  <c r="G173" i="113"/>
  <c r="E174" i="113"/>
  <c r="F174" i="113"/>
  <c r="G174" i="113"/>
  <c r="E175" i="113"/>
  <c r="F175" i="113"/>
  <c r="G175" i="113"/>
  <c r="E176" i="113"/>
  <c r="F176" i="113"/>
  <c r="G176" i="113"/>
  <c r="E177" i="113"/>
  <c r="F177" i="113"/>
  <c r="G177" i="113"/>
  <c r="E178" i="113"/>
  <c r="F178" i="113"/>
  <c r="G178" i="113"/>
  <c r="E179" i="113"/>
  <c r="F179" i="113"/>
  <c r="G179" i="113"/>
  <c r="E180" i="113"/>
  <c r="F180" i="113"/>
  <c r="G180" i="113"/>
  <c r="E181" i="113"/>
  <c r="F181" i="113"/>
  <c r="G181" i="113"/>
  <c r="E182" i="113"/>
  <c r="F182" i="113"/>
  <c r="G182" i="113"/>
  <c r="E183" i="113"/>
  <c r="F183" i="113"/>
  <c r="G183" i="113"/>
  <c r="E184" i="113"/>
  <c r="F184" i="113"/>
  <c r="G184" i="113"/>
  <c r="E185" i="113"/>
  <c r="F185" i="113"/>
  <c r="G185" i="113"/>
  <c r="E186" i="113"/>
  <c r="F186" i="113"/>
  <c r="G186" i="113"/>
  <c r="E187" i="113"/>
  <c r="F187" i="113"/>
  <c r="G187" i="113"/>
  <c r="E188" i="113"/>
  <c r="F188" i="113"/>
  <c r="G188" i="113"/>
  <c r="E189" i="113"/>
  <c r="F189" i="113"/>
  <c r="G189" i="113"/>
  <c r="E190" i="113"/>
  <c r="F190" i="113"/>
  <c r="G190" i="113"/>
  <c r="E191" i="113"/>
  <c r="F191" i="113"/>
  <c r="G191" i="113"/>
  <c r="E192" i="113"/>
  <c r="F192" i="113"/>
  <c r="G192" i="113"/>
  <c r="E193" i="113"/>
  <c r="F193" i="113"/>
  <c r="G193" i="113"/>
  <c r="E194" i="113"/>
  <c r="F194" i="113"/>
  <c r="G194" i="113"/>
  <c r="E195" i="113"/>
  <c r="F195" i="113"/>
  <c r="G195" i="113"/>
  <c r="E196" i="113"/>
  <c r="F196" i="113"/>
  <c r="G196" i="113"/>
  <c r="E197" i="113"/>
  <c r="F197" i="113"/>
  <c r="G197" i="113"/>
  <c r="E198" i="113"/>
  <c r="F198" i="113"/>
  <c r="G198" i="113"/>
  <c r="E199" i="113"/>
  <c r="F199" i="113"/>
  <c r="G199" i="113"/>
  <c r="E200" i="113"/>
  <c r="F200" i="113"/>
  <c r="G200" i="113"/>
  <c r="E201" i="113"/>
  <c r="F201" i="113"/>
  <c r="G201" i="113"/>
  <c r="E202" i="113"/>
  <c r="F202" i="113"/>
  <c r="G202" i="113"/>
  <c r="E203" i="113"/>
  <c r="F203" i="113"/>
  <c r="G203" i="113"/>
  <c r="E204" i="113"/>
  <c r="F204" i="113"/>
  <c r="G204" i="113"/>
  <c r="E205" i="113"/>
  <c r="F205" i="113"/>
  <c r="G205" i="113"/>
  <c r="E206" i="113"/>
  <c r="F206" i="113"/>
  <c r="G206" i="113"/>
  <c r="E207" i="113"/>
  <c r="F207" i="113"/>
  <c r="G207" i="113"/>
  <c r="E208" i="113"/>
  <c r="F208" i="113"/>
  <c r="G208" i="113"/>
  <c r="E209" i="113"/>
  <c r="F209" i="113"/>
  <c r="G209" i="113"/>
  <c r="E210" i="113"/>
  <c r="F210" i="113"/>
  <c r="G210" i="113"/>
  <c r="E211" i="113"/>
  <c r="F211" i="113"/>
  <c r="G211" i="113"/>
  <c r="E212" i="113"/>
  <c r="F212" i="113"/>
  <c r="G212" i="113"/>
  <c r="E213" i="113"/>
  <c r="F213" i="113"/>
  <c r="G213" i="113"/>
  <c r="E214" i="113"/>
  <c r="F214" i="113"/>
  <c r="G214" i="113"/>
  <c r="E215" i="113"/>
  <c r="F215" i="113"/>
  <c r="G215" i="113"/>
  <c r="E216" i="113"/>
  <c r="F216" i="113"/>
  <c r="G216" i="113"/>
  <c r="E217" i="113"/>
  <c r="F217" i="113"/>
  <c r="G217" i="113"/>
  <c r="E218" i="113"/>
  <c r="F218" i="113"/>
  <c r="G218" i="113"/>
  <c r="E219" i="113"/>
  <c r="F219" i="113"/>
  <c r="G219" i="113"/>
  <c r="E220" i="113"/>
  <c r="F220" i="113"/>
  <c r="G220" i="113"/>
  <c r="E221" i="113"/>
  <c r="F221" i="113"/>
  <c r="G221" i="113"/>
  <c r="E222" i="113"/>
  <c r="F222" i="113"/>
  <c r="G222" i="113"/>
  <c r="E223" i="113"/>
  <c r="F223" i="113"/>
  <c r="G223" i="113"/>
  <c r="E224" i="113"/>
  <c r="F224" i="113"/>
  <c r="G224" i="113"/>
  <c r="E225" i="113"/>
  <c r="F225" i="113"/>
  <c r="G225" i="113"/>
  <c r="E226" i="113"/>
  <c r="F226" i="113"/>
  <c r="G226" i="113"/>
  <c r="E227" i="113"/>
  <c r="F227" i="113"/>
  <c r="G227" i="113"/>
  <c r="E228" i="113"/>
  <c r="F228" i="113"/>
  <c r="G228" i="113"/>
  <c r="E229" i="113"/>
  <c r="F229" i="113"/>
  <c r="G229" i="113"/>
  <c r="E230" i="113"/>
  <c r="F230" i="113"/>
  <c r="G230" i="113"/>
  <c r="E231" i="113"/>
  <c r="F231" i="113"/>
  <c r="G231" i="113"/>
  <c r="E232" i="113"/>
  <c r="F232" i="113"/>
  <c r="G232" i="113"/>
  <c r="E233" i="113"/>
  <c r="F233" i="113"/>
  <c r="G233" i="113"/>
  <c r="E234" i="113"/>
  <c r="F234" i="113"/>
  <c r="G234" i="113"/>
  <c r="E235" i="113"/>
  <c r="F235" i="113"/>
  <c r="G235" i="113"/>
  <c r="E236" i="113"/>
  <c r="F236" i="113"/>
  <c r="G236" i="113"/>
  <c r="E237" i="113"/>
  <c r="F237" i="113"/>
  <c r="G237" i="113"/>
  <c r="E238" i="113"/>
  <c r="F238" i="113"/>
  <c r="G238" i="113"/>
  <c r="E239" i="113"/>
  <c r="F239" i="113"/>
  <c r="G239" i="113"/>
  <c r="E240" i="113"/>
  <c r="F240" i="113"/>
  <c r="G240" i="113"/>
  <c r="E241" i="113"/>
  <c r="F241" i="113"/>
  <c r="G241" i="113"/>
  <c r="E242" i="113"/>
  <c r="F242" i="113"/>
  <c r="G242" i="113"/>
  <c r="E243" i="113"/>
  <c r="F243" i="113"/>
  <c r="G243" i="113"/>
  <c r="E244" i="113"/>
  <c r="F244" i="113"/>
  <c r="G244" i="113"/>
  <c r="E245" i="113"/>
  <c r="F245" i="113"/>
  <c r="G245" i="113"/>
  <c r="E246" i="113"/>
  <c r="F246" i="113"/>
  <c r="G246" i="113"/>
  <c r="E247" i="113"/>
  <c r="F247" i="113"/>
  <c r="G247" i="113"/>
  <c r="E248" i="113"/>
  <c r="F248" i="113"/>
  <c r="G248" i="113"/>
  <c r="E249" i="113"/>
  <c r="F249" i="113"/>
  <c r="G249" i="113"/>
  <c r="E250" i="113"/>
  <c r="F250" i="113"/>
  <c r="G250" i="113"/>
  <c r="E251" i="113"/>
  <c r="F251" i="113"/>
  <c r="G251" i="113"/>
  <c r="E252" i="113"/>
  <c r="F252" i="113"/>
  <c r="G252" i="113"/>
  <c r="E253" i="113"/>
  <c r="F253" i="113"/>
  <c r="G253" i="113"/>
  <c r="E254" i="113"/>
  <c r="F254" i="113"/>
  <c r="G254" i="113"/>
  <c r="E255" i="113"/>
  <c r="F255" i="113"/>
  <c r="G255" i="113"/>
  <c r="E256" i="113"/>
  <c r="F256" i="113"/>
  <c r="G256" i="113"/>
  <c r="E257" i="113"/>
  <c r="F257" i="113"/>
  <c r="G257" i="113"/>
  <c r="E258" i="113"/>
  <c r="F258" i="113"/>
  <c r="G258" i="113"/>
  <c r="E259" i="113"/>
  <c r="F259" i="113"/>
  <c r="G259" i="113"/>
  <c r="E260" i="113"/>
  <c r="F260" i="113"/>
  <c r="G260" i="113"/>
  <c r="E261" i="113"/>
  <c r="F261" i="113"/>
  <c r="G261" i="113"/>
  <c r="E13" i="113"/>
  <c r="F13" i="113"/>
  <c r="G13" i="113"/>
  <c r="E14" i="113"/>
  <c r="F14" i="113"/>
  <c r="G14" i="113"/>
  <c r="E15" i="113"/>
  <c r="F15" i="113"/>
  <c r="G15" i="113"/>
  <c r="E16" i="113"/>
  <c r="F16" i="113"/>
  <c r="G16" i="113"/>
  <c r="E17" i="113"/>
  <c r="F17" i="113"/>
  <c r="G17" i="113"/>
  <c r="E18" i="113"/>
  <c r="F18" i="113"/>
  <c r="G18" i="113"/>
  <c r="E19" i="113"/>
  <c r="F19" i="113"/>
  <c r="G19" i="113"/>
  <c r="E20" i="113"/>
  <c r="F20" i="113"/>
  <c r="G20" i="113"/>
  <c r="E21" i="113"/>
  <c r="F21" i="113"/>
  <c r="G21" i="113"/>
  <c r="E22" i="113"/>
  <c r="F22" i="113"/>
  <c r="G22" i="113"/>
  <c r="E23" i="113"/>
  <c r="F23" i="113"/>
  <c r="G23" i="113"/>
  <c r="E24" i="113"/>
  <c r="F24" i="113"/>
  <c r="G24" i="113"/>
  <c r="E25" i="113"/>
  <c r="F25" i="113"/>
  <c r="G25" i="113"/>
  <c r="E26" i="113"/>
  <c r="F26" i="113"/>
  <c r="G26" i="113"/>
  <c r="E27" i="113"/>
  <c r="F27" i="113"/>
  <c r="G27" i="113"/>
  <c r="E28" i="113"/>
  <c r="F28" i="113"/>
  <c r="G28" i="113"/>
  <c r="E29" i="113"/>
  <c r="F29" i="113"/>
  <c r="G29" i="113"/>
  <c r="E30" i="113"/>
  <c r="F30" i="113"/>
  <c r="G30" i="113"/>
  <c r="E31" i="113"/>
  <c r="F31" i="113"/>
  <c r="G31" i="113"/>
  <c r="E32" i="113"/>
  <c r="F32" i="113"/>
  <c r="G32" i="113"/>
  <c r="E33" i="113"/>
  <c r="F33" i="113"/>
  <c r="G33" i="113"/>
  <c r="E34" i="113"/>
  <c r="F34" i="113"/>
  <c r="G34" i="113"/>
  <c r="E35" i="113"/>
  <c r="F35" i="113"/>
  <c r="G35" i="113"/>
  <c r="E36" i="113"/>
  <c r="F36" i="113"/>
  <c r="G36" i="113"/>
  <c r="E37" i="113"/>
  <c r="F37" i="113"/>
  <c r="G37" i="113"/>
  <c r="E38" i="113"/>
  <c r="F38" i="113"/>
  <c r="G38" i="113"/>
  <c r="E39" i="113"/>
  <c r="F39" i="113"/>
  <c r="G39" i="113"/>
  <c r="E40" i="113"/>
  <c r="F40" i="113"/>
  <c r="G40" i="113"/>
  <c r="E41" i="113"/>
  <c r="F41" i="113"/>
  <c r="G41" i="113"/>
  <c r="E42" i="113"/>
  <c r="F42" i="113"/>
  <c r="G42" i="113"/>
  <c r="E43" i="113"/>
  <c r="F43" i="113"/>
  <c r="G43" i="113"/>
  <c r="E44" i="113"/>
  <c r="F44" i="113"/>
  <c r="G44" i="113"/>
  <c r="E45" i="113"/>
  <c r="F45" i="113"/>
  <c r="G45" i="113"/>
  <c r="E46" i="113"/>
  <c r="F46" i="113"/>
  <c r="G46" i="113"/>
  <c r="E47" i="113"/>
  <c r="F47" i="113"/>
  <c r="G47" i="113"/>
  <c r="E48" i="113"/>
  <c r="F48" i="113"/>
  <c r="G48" i="113"/>
  <c r="E49" i="113"/>
  <c r="F49" i="113"/>
  <c r="G49" i="113"/>
  <c r="E50" i="113"/>
  <c r="F50" i="113"/>
  <c r="G50" i="113"/>
  <c r="E51" i="113"/>
  <c r="F51" i="113"/>
  <c r="G51" i="113"/>
  <c r="E52" i="113"/>
  <c r="F52" i="113"/>
  <c r="G52" i="113"/>
  <c r="E53" i="113"/>
  <c r="F53" i="113"/>
  <c r="G53" i="113"/>
  <c r="E54" i="113"/>
  <c r="F54" i="113"/>
  <c r="G54" i="113"/>
  <c r="E55" i="113"/>
  <c r="F55" i="113"/>
  <c r="G55" i="113"/>
  <c r="E56" i="113"/>
  <c r="F56" i="113"/>
  <c r="G56" i="113"/>
  <c r="E57" i="113"/>
  <c r="F57" i="113"/>
  <c r="G57" i="113"/>
  <c r="E58" i="113"/>
  <c r="F58" i="113"/>
  <c r="G58" i="113"/>
  <c r="E59" i="113"/>
  <c r="F59" i="113"/>
  <c r="G59" i="113"/>
  <c r="E60" i="113"/>
  <c r="F60" i="113"/>
  <c r="G60" i="113"/>
  <c r="E61" i="113"/>
  <c r="F61" i="113"/>
  <c r="G61" i="113"/>
  <c r="E62" i="113"/>
  <c r="F62" i="113"/>
  <c r="G62" i="113"/>
  <c r="E63" i="113"/>
  <c r="F63" i="113"/>
  <c r="G63" i="113"/>
  <c r="E64" i="113"/>
  <c r="F64" i="113"/>
  <c r="G64" i="113"/>
  <c r="E65" i="113"/>
  <c r="F65" i="113"/>
  <c r="G65" i="113"/>
  <c r="E66" i="113"/>
  <c r="F66" i="113"/>
  <c r="G66" i="113"/>
  <c r="E67" i="113"/>
  <c r="F67" i="113"/>
  <c r="G67" i="113"/>
  <c r="E68" i="113"/>
  <c r="F68" i="113"/>
  <c r="G68" i="113"/>
  <c r="E69" i="113"/>
  <c r="F69" i="113"/>
  <c r="G69" i="113"/>
  <c r="E70" i="113"/>
  <c r="F70" i="113"/>
  <c r="G70" i="113"/>
  <c r="E71" i="113"/>
  <c r="F71" i="113"/>
  <c r="G71" i="113"/>
  <c r="E72" i="113"/>
  <c r="F72" i="113"/>
  <c r="G72" i="113"/>
  <c r="E73" i="113"/>
  <c r="F73" i="113"/>
  <c r="G73" i="113"/>
  <c r="E74" i="113"/>
  <c r="F74" i="113"/>
  <c r="G74" i="113"/>
  <c r="E75" i="113"/>
  <c r="F75" i="113"/>
  <c r="G75" i="113"/>
  <c r="E76" i="113"/>
  <c r="F76" i="113"/>
  <c r="G76" i="113"/>
  <c r="E77" i="113"/>
  <c r="F77" i="113"/>
  <c r="G77" i="113"/>
  <c r="E78" i="113"/>
  <c r="F78" i="113"/>
  <c r="G78" i="113"/>
  <c r="E79" i="113"/>
  <c r="F79" i="113"/>
  <c r="G79" i="113"/>
  <c r="E80" i="113"/>
  <c r="F80" i="113"/>
  <c r="G80" i="113"/>
  <c r="E81" i="113"/>
  <c r="F81" i="113"/>
  <c r="G81" i="113"/>
  <c r="E82" i="113"/>
  <c r="F82" i="113"/>
  <c r="G82" i="113"/>
  <c r="E83" i="113"/>
  <c r="F83" i="113"/>
  <c r="G83" i="113"/>
  <c r="E84" i="113"/>
  <c r="F84" i="113"/>
  <c r="G84" i="113"/>
  <c r="E85" i="113"/>
  <c r="F85" i="113"/>
  <c r="G85" i="113"/>
  <c r="E86" i="113"/>
  <c r="F86" i="113"/>
  <c r="G86" i="113"/>
  <c r="E87" i="113"/>
  <c r="F87" i="113"/>
  <c r="G87" i="113"/>
  <c r="E88" i="113"/>
  <c r="F88" i="113"/>
  <c r="G88" i="113"/>
  <c r="E89" i="113"/>
  <c r="F89" i="113"/>
  <c r="G89" i="113"/>
  <c r="E90" i="113"/>
  <c r="F90" i="113"/>
  <c r="G90" i="113"/>
  <c r="E91" i="113"/>
  <c r="F91" i="113"/>
  <c r="G91" i="113"/>
  <c r="E92" i="113"/>
  <c r="F92" i="113"/>
  <c r="G92" i="113"/>
  <c r="E93" i="113"/>
  <c r="F93" i="113"/>
  <c r="G93" i="113"/>
  <c r="E94" i="113"/>
  <c r="F94" i="113"/>
  <c r="G94" i="113"/>
  <c r="E95" i="113"/>
  <c r="F95" i="113"/>
  <c r="G95" i="113"/>
  <c r="E96" i="113"/>
  <c r="F96" i="113"/>
  <c r="G96" i="113"/>
  <c r="E97" i="113"/>
  <c r="F97" i="113"/>
  <c r="G97" i="113"/>
  <c r="E98" i="113"/>
  <c r="F98" i="113"/>
  <c r="G98" i="113"/>
  <c r="E99" i="113"/>
  <c r="F99" i="113"/>
  <c r="G99" i="113"/>
  <c r="E100" i="113"/>
  <c r="F100" i="113"/>
  <c r="G100" i="113"/>
  <c r="E101" i="113"/>
  <c r="F101" i="113"/>
  <c r="G101" i="113"/>
  <c r="E102" i="113"/>
  <c r="F102" i="113"/>
  <c r="G102" i="113"/>
  <c r="E103" i="113"/>
  <c r="F103" i="113"/>
  <c r="G103" i="113"/>
  <c r="E104" i="113"/>
  <c r="F104" i="113"/>
  <c r="G104" i="113"/>
  <c r="E105" i="113"/>
  <c r="F105" i="113"/>
  <c r="G105" i="113"/>
  <c r="E106" i="113"/>
  <c r="F106" i="113"/>
  <c r="G106" i="113"/>
  <c r="E107" i="113"/>
  <c r="F107" i="113"/>
  <c r="G107" i="113"/>
  <c r="E108" i="113"/>
  <c r="F108" i="113"/>
  <c r="G108" i="113"/>
  <c r="E109" i="113"/>
  <c r="F109" i="113"/>
  <c r="G109" i="113"/>
  <c r="E110" i="113"/>
  <c r="F110" i="113"/>
  <c r="G110" i="113"/>
  <c r="G111" i="111"/>
  <c r="H111" i="111"/>
  <c r="I111" i="111"/>
  <c r="G112" i="111"/>
  <c r="H112" i="111"/>
  <c r="I112" i="111"/>
  <c r="G113" i="111"/>
  <c r="H113" i="111"/>
  <c r="I113" i="111"/>
  <c r="G114" i="111"/>
  <c r="H114" i="111"/>
  <c r="I114" i="111"/>
  <c r="G115" i="111"/>
  <c r="H115" i="111"/>
  <c r="I115" i="111"/>
  <c r="G116" i="111"/>
  <c r="H116" i="111"/>
  <c r="I116" i="111"/>
  <c r="G117" i="111"/>
  <c r="H117" i="111"/>
  <c r="I117" i="111"/>
  <c r="G118" i="111"/>
  <c r="H118" i="111"/>
  <c r="I118" i="111"/>
  <c r="G119" i="111"/>
  <c r="H119" i="111"/>
  <c r="I119" i="111"/>
  <c r="G120" i="111"/>
  <c r="H120" i="111"/>
  <c r="I120" i="111"/>
  <c r="G121" i="111"/>
  <c r="H121" i="111"/>
  <c r="I121" i="111"/>
  <c r="G122" i="111"/>
  <c r="H122" i="111"/>
  <c r="I122" i="111"/>
  <c r="G123" i="111"/>
  <c r="H123" i="111"/>
  <c r="I123" i="111"/>
  <c r="G124" i="111"/>
  <c r="H124" i="111"/>
  <c r="I124" i="111"/>
  <c r="G125" i="111"/>
  <c r="H125" i="111"/>
  <c r="I125" i="111"/>
  <c r="G126" i="111"/>
  <c r="H126" i="111"/>
  <c r="I126" i="111"/>
  <c r="G127" i="111"/>
  <c r="H127" i="111"/>
  <c r="I127" i="111"/>
  <c r="G128" i="111"/>
  <c r="H128" i="111"/>
  <c r="I128" i="111"/>
  <c r="G129" i="111"/>
  <c r="H129" i="111"/>
  <c r="I129" i="111"/>
  <c r="G130" i="111"/>
  <c r="H130" i="111"/>
  <c r="I130" i="111"/>
  <c r="G131" i="111"/>
  <c r="H131" i="111"/>
  <c r="I131" i="111"/>
  <c r="G132" i="111"/>
  <c r="H132" i="111"/>
  <c r="I132" i="111"/>
  <c r="G133" i="111"/>
  <c r="H133" i="111"/>
  <c r="I133" i="111"/>
  <c r="G134" i="111"/>
  <c r="H134" i="111"/>
  <c r="I134" i="111"/>
  <c r="G135" i="111"/>
  <c r="H135" i="111"/>
  <c r="I135" i="111"/>
  <c r="G136" i="111"/>
  <c r="H136" i="111"/>
  <c r="I136" i="111"/>
  <c r="G137" i="111"/>
  <c r="H137" i="111"/>
  <c r="I137" i="111"/>
  <c r="G138" i="111"/>
  <c r="H138" i="111"/>
  <c r="I138" i="111"/>
  <c r="G139" i="111"/>
  <c r="H139" i="111"/>
  <c r="I139" i="111"/>
  <c r="G140" i="111"/>
  <c r="H140" i="111"/>
  <c r="I140" i="111"/>
  <c r="G141" i="111"/>
  <c r="H141" i="111"/>
  <c r="I141" i="111"/>
  <c r="G142" i="111"/>
  <c r="H142" i="111"/>
  <c r="I142" i="111"/>
  <c r="G143" i="111"/>
  <c r="H143" i="111"/>
  <c r="I143" i="111"/>
  <c r="G144" i="111"/>
  <c r="H144" i="111"/>
  <c r="I144" i="111"/>
  <c r="G145" i="111"/>
  <c r="H145" i="111"/>
  <c r="I145" i="111"/>
  <c r="G146" i="111"/>
  <c r="H146" i="111"/>
  <c r="I146" i="111"/>
  <c r="G147" i="111"/>
  <c r="H147" i="111"/>
  <c r="I147" i="111"/>
  <c r="G148" i="111"/>
  <c r="H148" i="111"/>
  <c r="I148" i="111"/>
  <c r="G149" i="111"/>
  <c r="H149" i="111"/>
  <c r="I149" i="111"/>
  <c r="G150" i="111"/>
  <c r="H150" i="111"/>
  <c r="I150" i="111"/>
  <c r="G151" i="111"/>
  <c r="H151" i="111"/>
  <c r="I151" i="111"/>
  <c r="G152" i="111"/>
  <c r="H152" i="111"/>
  <c r="I152" i="111"/>
  <c r="G153" i="111"/>
  <c r="H153" i="111"/>
  <c r="I153" i="111"/>
  <c r="G154" i="111"/>
  <c r="H154" i="111"/>
  <c r="I154" i="111"/>
  <c r="G155" i="111"/>
  <c r="H155" i="111"/>
  <c r="I155" i="111"/>
  <c r="G156" i="111"/>
  <c r="H156" i="111"/>
  <c r="I156" i="111"/>
  <c r="G157" i="111"/>
  <c r="H157" i="111"/>
  <c r="I157" i="111"/>
  <c r="G158" i="111"/>
  <c r="H158" i="111"/>
  <c r="I158" i="111"/>
  <c r="G159" i="111"/>
  <c r="H159" i="111"/>
  <c r="I159" i="111"/>
  <c r="G160" i="111"/>
  <c r="H160" i="111"/>
  <c r="I160" i="111"/>
  <c r="G161" i="111"/>
  <c r="H161" i="111"/>
  <c r="I161" i="111"/>
  <c r="G162" i="111"/>
  <c r="H162" i="111"/>
  <c r="I162" i="111"/>
  <c r="G163" i="111"/>
  <c r="H163" i="111"/>
  <c r="I163" i="111"/>
  <c r="G164" i="111"/>
  <c r="H164" i="111"/>
  <c r="I164" i="111"/>
  <c r="G165" i="111"/>
  <c r="H165" i="111"/>
  <c r="I165" i="111"/>
  <c r="G166" i="111"/>
  <c r="H166" i="111"/>
  <c r="I166" i="111"/>
  <c r="G167" i="111"/>
  <c r="H167" i="111"/>
  <c r="I167" i="111"/>
  <c r="G168" i="111"/>
  <c r="H168" i="111"/>
  <c r="I168" i="111"/>
  <c r="G169" i="111"/>
  <c r="H169" i="111"/>
  <c r="I169" i="111"/>
  <c r="G170" i="111"/>
  <c r="H170" i="111"/>
  <c r="I170" i="111"/>
  <c r="G171" i="111"/>
  <c r="H171" i="111"/>
  <c r="I171" i="111"/>
  <c r="G172" i="111"/>
  <c r="H172" i="111"/>
  <c r="I172" i="111"/>
  <c r="G173" i="111"/>
  <c r="H173" i="111"/>
  <c r="I173" i="111"/>
  <c r="G174" i="111"/>
  <c r="H174" i="111"/>
  <c r="I174" i="111"/>
  <c r="G175" i="111"/>
  <c r="H175" i="111"/>
  <c r="I175" i="111"/>
  <c r="G176" i="111"/>
  <c r="H176" i="111"/>
  <c r="I176" i="111"/>
  <c r="G177" i="111"/>
  <c r="H177" i="111"/>
  <c r="I177" i="111"/>
  <c r="G178" i="111"/>
  <c r="H178" i="111"/>
  <c r="I178" i="111"/>
  <c r="G179" i="111"/>
  <c r="H179" i="111"/>
  <c r="I179" i="111"/>
  <c r="G180" i="111"/>
  <c r="H180" i="111"/>
  <c r="I180" i="111"/>
  <c r="G181" i="111"/>
  <c r="H181" i="111"/>
  <c r="I181" i="111"/>
  <c r="G182" i="111"/>
  <c r="H182" i="111"/>
  <c r="I182" i="111"/>
  <c r="G183" i="111"/>
  <c r="H183" i="111"/>
  <c r="I183" i="111"/>
  <c r="G184" i="111"/>
  <c r="H184" i="111"/>
  <c r="I184" i="111"/>
  <c r="G185" i="111"/>
  <c r="H185" i="111"/>
  <c r="I185" i="111"/>
  <c r="G186" i="111"/>
  <c r="H186" i="111"/>
  <c r="I186" i="111"/>
  <c r="G187" i="111"/>
  <c r="H187" i="111"/>
  <c r="I187" i="111"/>
  <c r="G188" i="111"/>
  <c r="H188" i="111"/>
  <c r="I188" i="111"/>
  <c r="G189" i="111"/>
  <c r="H189" i="111"/>
  <c r="I189" i="111"/>
  <c r="G190" i="111"/>
  <c r="H190" i="111"/>
  <c r="I190" i="111"/>
  <c r="G191" i="111"/>
  <c r="H191" i="111"/>
  <c r="I191" i="111"/>
  <c r="G192" i="111"/>
  <c r="H192" i="111"/>
  <c r="I192" i="111"/>
  <c r="G193" i="111"/>
  <c r="H193" i="111"/>
  <c r="I193" i="111"/>
  <c r="G194" i="111"/>
  <c r="H194" i="111"/>
  <c r="I194" i="111"/>
  <c r="G195" i="111"/>
  <c r="H195" i="111"/>
  <c r="I195" i="111"/>
  <c r="G196" i="111"/>
  <c r="H196" i="111"/>
  <c r="I196" i="111"/>
  <c r="G197" i="111"/>
  <c r="H197" i="111"/>
  <c r="I197" i="111"/>
  <c r="G198" i="111"/>
  <c r="H198" i="111"/>
  <c r="I198" i="111"/>
  <c r="G199" i="111"/>
  <c r="H199" i="111"/>
  <c r="I199" i="111"/>
  <c r="G200" i="111"/>
  <c r="H200" i="111"/>
  <c r="I200" i="111"/>
  <c r="G201" i="111"/>
  <c r="H201" i="111"/>
  <c r="I201" i="111"/>
  <c r="G202" i="111"/>
  <c r="H202" i="111"/>
  <c r="I202" i="111"/>
  <c r="G203" i="111"/>
  <c r="H203" i="111"/>
  <c r="I203" i="111"/>
  <c r="G204" i="111"/>
  <c r="H204" i="111"/>
  <c r="I204" i="111"/>
  <c r="G205" i="111"/>
  <c r="H205" i="111"/>
  <c r="I205" i="111"/>
  <c r="G206" i="111"/>
  <c r="H206" i="111"/>
  <c r="I206" i="111"/>
  <c r="G207" i="111"/>
  <c r="H207" i="111"/>
  <c r="I207" i="111"/>
  <c r="G208" i="111"/>
  <c r="H208" i="111"/>
  <c r="I208" i="111"/>
  <c r="G209" i="111"/>
  <c r="H209" i="111"/>
  <c r="I209" i="111"/>
  <c r="G210" i="111"/>
  <c r="H210" i="111"/>
  <c r="I210" i="111"/>
  <c r="G211" i="111"/>
  <c r="H211" i="111"/>
  <c r="I211" i="111"/>
  <c r="G212" i="111"/>
  <c r="H212" i="111"/>
  <c r="I212" i="111"/>
  <c r="G213" i="111"/>
  <c r="H213" i="111"/>
  <c r="I213" i="111"/>
  <c r="G214" i="111"/>
  <c r="H214" i="111"/>
  <c r="I214" i="111"/>
  <c r="G215" i="111"/>
  <c r="H215" i="111"/>
  <c r="I215" i="111"/>
  <c r="G216" i="111"/>
  <c r="H216" i="111"/>
  <c r="I216" i="111"/>
  <c r="G217" i="111"/>
  <c r="H217" i="111"/>
  <c r="I217" i="111"/>
  <c r="G218" i="111"/>
  <c r="H218" i="111"/>
  <c r="I218" i="111"/>
  <c r="G219" i="111"/>
  <c r="H219" i="111"/>
  <c r="I219" i="111"/>
  <c r="G220" i="111"/>
  <c r="H220" i="111"/>
  <c r="I220" i="111"/>
  <c r="G221" i="111"/>
  <c r="H221" i="111"/>
  <c r="I221" i="111"/>
  <c r="G222" i="111"/>
  <c r="H222" i="111"/>
  <c r="I222" i="111"/>
  <c r="G223" i="111"/>
  <c r="H223" i="111"/>
  <c r="I223" i="111"/>
  <c r="G224" i="111"/>
  <c r="H224" i="111"/>
  <c r="I224" i="111"/>
  <c r="G225" i="111"/>
  <c r="H225" i="111"/>
  <c r="I225" i="111"/>
  <c r="G226" i="111"/>
  <c r="H226" i="111"/>
  <c r="I226" i="111"/>
  <c r="G227" i="111"/>
  <c r="H227" i="111"/>
  <c r="I227" i="111"/>
  <c r="G228" i="111"/>
  <c r="H228" i="111"/>
  <c r="I228" i="111"/>
  <c r="G229" i="111"/>
  <c r="H229" i="111"/>
  <c r="I229" i="111"/>
  <c r="G230" i="111"/>
  <c r="H230" i="111"/>
  <c r="I230" i="111"/>
  <c r="G231" i="111"/>
  <c r="H231" i="111"/>
  <c r="I231" i="111"/>
  <c r="G232" i="111"/>
  <c r="H232" i="111"/>
  <c r="I232" i="111"/>
  <c r="G233" i="111"/>
  <c r="H233" i="111"/>
  <c r="I233" i="111"/>
  <c r="G234" i="111"/>
  <c r="H234" i="111"/>
  <c r="I234" i="111"/>
  <c r="G235" i="111"/>
  <c r="H235" i="111"/>
  <c r="I235" i="111"/>
  <c r="G236" i="111"/>
  <c r="H236" i="111"/>
  <c r="I236" i="111"/>
  <c r="G237" i="111"/>
  <c r="H237" i="111"/>
  <c r="I237" i="111"/>
  <c r="G238" i="111"/>
  <c r="H238" i="111"/>
  <c r="I238" i="111"/>
  <c r="G239" i="111"/>
  <c r="H239" i="111"/>
  <c r="I239" i="111"/>
  <c r="G240" i="111"/>
  <c r="H240" i="111"/>
  <c r="I240" i="111"/>
  <c r="G241" i="111"/>
  <c r="H241" i="111"/>
  <c r="I241" i="111"/>
  <c r="G242" i="111"/>
  <c r="H242" i="111"/>
  <c r="I242" i="111"/>
  <c r="G243" i="111"/>
  <c r="H243" i="111"/>
  <c r="I243" i="111"/>
  <c r="G244" i="111"/>
  <c r="H244" i="111"/>
  <c r="I244" i="111"/>
  <c r="G245" i="111"/>
  <c r="H245" i="111"/>
  <c r="I245" i="111"/>
  <c r="G246" i="111"/>
  <c r="H246" i="111"/>
  <c r="I246" i="111"/>
  <c r="G247" i="111"/>
  <c r="H247" i="111"/>
  <c r="I247" i="111"/>
  <c r="G248" i="111"/>
  <c r="H248" i="111"/>
  <c r="I248" i="111"/>
  <c r="G249" i="111"/>
  <c r="H249" i="111"/>
  <c r="I249" i="111"/>
  <c r="G250" i="111"/>
  <c r="H250" i="111"/>
  <c r="I250" i="111"/>
  <c r="G251" i="111"/>
  <c r="H251" i="111"/>
  <c r="I251" i="111"/>
  <c r="G252" i="111"/>
  <c r="H252" i="111"/>
  <c r="I252" i="111"/>
  <c r="G253" i="111"/>
  <c r="H253" i="111"/>
  <c r="I253" i="111"/>
  <c r="G254" i="111"/>
  <c r="H254" i="111"/>
  <c r="I254" i="111"/>
  <c r="G255" i="111"/>
  <c r="H255" i="111"/>
  <c r="I255" i="111"/>
  <c r="G256" i="111"/>
  <c r="H256" i="111"/>
  <c r="I256" i="111"/>
  <c r="G257" i="111"/>
  <c r="H257" i="111"/>
  <c r="I257" i="111"/>
  <c r="G258" i="111"/>
  <c r="H258" i="111"/>
  <c r="I258" i="111"/>
  <c r="G259" i="111"/>
  <c r="H259" i="111"/>
  <c r="I259" i="111"/>
  <c r="G260" i="111"/>
  <c r="H260" i="111"/>
  <c r="I260" i="111"/>
  <c r="G261" i="111"/>
  <c r="H261" i="111"/>
  <c r="I261" i="111"/>
  <c r="G13" i="111"/>
  <c r="H13" i="111"/>
  <c r="I13" i="111"/>
  <c r="G14" i="111"/>
  <c r="H14" i="111"/>
  <c r="I14" i="111"/>
  <c r="G15" i="111"/>
  <c r="H15" i="111"/>
  <c r="I15" i="111"/>
  <c r="G16" i="111"/>
  <c r="H16" i="111"/>
  <c r="I16" i="111"/>
  <c r="G17" i="111"/>
  <c r="H17" i="111"/>
  <c r="I17" i="111"/>
  <c r="G18" i="111"/>
  <c r="H18" i="111"/>
  <c r="I18" i="111"/>
  <c r="G19" i="111"/>
  <c r="H19" i="111"/>
  <c r="I19" i="111"/>
  <c r="G20" i="111"/>
  <c r="H20" i="111"/>
  <c r="I20" i="111"/>
  <c r="G21" i="111"/>
  <c r="H21" i="111"/>
  <c r="I21" i="111"/>
  <c r="G22" i="111"/>
  <c r="H22" i="111"/>
  <c r="I22" i="111"/>
  <c r="G23" i="111"/>
  <c r="H23" i="111"/>
  <c r="I23" i="111"/>
  <c r="G24" i="111"/>
  <c r="H24" i="111"/>
  <c r="I24" i="111"/>
  <c r="G25" i="111"/>
  <c r="H25" i="111"/>
  <c r="I25" i="111"/>
  <c r="G26" i="111"/>
  <c r="H26" i="111"/>
  <c r="I26" i="111"/>
  <c r="G27" i="111"/>
  <c r="H27" i="111"/>
  <c r="I27" i="111"/>
  <c r="G28" i="111"/>
  <c r="H28" i="111"/>
  <c r="I28" i="111"/>
  <c r="G29" i="111"/>
  <c r="H29" i="111"/>
  <c r="I29" i="111"/>
  <c r="G30" i="111"/>
  <c r="H30" i="111"/>
  <c r="I30" i="111"/>
  <c r="G31" i="111"/>
  <c r="H31" i="111"/>
  <c r="I31" i="111"/>
  <c r="G32" i="111"/>
  <c r="H32" i="111"/>
  <c r="I32" i="111"/>
  <c r="G33" i="111"/>
  <c r="H33" i="111"/>
  <c r="I33" i="111"/>
  <c r="G34" i="111"/>
  <c r="H34" i="111"/>
  <c r="I34" i="111"/>
  <c r="G35" i="111"/>
  <c r="H35" i="111"/>
  <c r="I35" i="111"/>
  <c r="G36" i="111"/>
  <c r="H36" i="111"/>
  <c r="I36" i="111"/>
  <c r="G37" i="111"/>
  <c r="H37" i="111"/>
  <c r="I37" i="111"/>
  <c r="G38" i="111"/>
  <c r="H38" i="111"/>
  <c r="I38" i="111"/>
  <c r="G39" i="111"/>
  <c r="H39" i="111"/>
  <c r="I39" i="111"/>
  <c r="G40" i="111"/>
  <c r="H40" i="111"/>
  <c r="I40" i="111"/>
  <c r="G41" i="111"/>
  <c r="H41" i="111"/>
  <c r="I41" i="111"/>
  <c r="G42" i="111"/>
  <c r="H42" i="111"/>
  <c r="I42" i="111"/>
  <c r="G43" i="111"/>
  <c r="H43" i="111"/>
  <c r="I43" i="111"/>
  <c r="G44" i="111"/>
  <c r="H44" i="111"/>
  <c r="I44" i="111"/>
  <c r="G45" i="111"/>
  <c r="H45" i="111"/>
  <c r="I45" i="111"/>
  <c r="G46" i="111"/>
  <c r="H46" i="111"/>
  <c r="I46" i="111"/>
  <c r="G47" i="111"/>
  <c r="H47" i="111"/>
  <c r="I47" i="111"/>
  <c r="G48" i="111"/>
  <c r="H48" i="111"/>
  <c r="I48" i="111"/>
  <c r="G49" i="111"/>
  <c r="H49" i="111"/>
  <c r="I49" i="111"/>
  <c r="G50" i="111"/>
  <c r="H50" i="111"/>
  <c r="I50" i="111"/>
  <c r="G51" i="111"/>
  <c r="H51" i="111"/>
  <c r="I51" i="111"/>
  <c r="G52" i="111"/>
  <c r="H52" i="111"/>
  <c r="I52" i="111"/>
  <c r="G53" i="111"/>
  <c r="H53" i="111"/>
  <c r="I53" i="111"/>
  <c r="G54" i="111"/>
  <c r="H54" i="111"/>
  <c r="I54" i="111"/>
  <c r="G55" i="111"/>
  <c r="H55" i="111"/>
  <c r="I55" i="111"/>
  <c r="G56" i="111"/>
  <c r="H56" i="111"/>
  <c r="I56" i="111"/>
  <c r="G57" i="111"/>
  <c r="H57" i="111"/>
  <c r="I57" i="111"/>
  <c r="G58" i="111"/>
  <c r="H58" i="111"/>
  <c r="I58" i="111"/>
  <c r="G59" i="111"/>
  <c r="H59" i="111"/>
  <c r="I59" i="111"/>
  <c r="G60" i="111"/>
  <c r="H60" i="111"/>
  <c r="I60" i="111"/>
  <c r="G61" i="111"/>
  <c r="H61" i="111"/>
  <c r="I61" i="111"/>
  <c r="G62" i="111"/>
  <c r="H62" i="111"/>
  <c r="I62" i="111"/>
  <c r="G63" i="111"/>
  <c r="H63" i="111"/>
  <c r="I63" i="111"/>
  <c r="G64" i="111"/>
  <c r="H64" i="111"/>
  <c r="I64" i="111"/>
  <c r="G65" i="111"/>
  <c r="H65" i="111"/>
  <c r="I65" i="111"/>
  <c r="G66" i="111"/>
  <c r="H66" i="111"/>
  <c r="I66" i="111"/>
  <c r="G67" i="111"/>
  <c r="H67" i="111"/>
  <c r="I67" i="111"/>
  <c r="G68" i="111"/>
  <c r="H68" i="111"/>
  <c r="I68" i="111"/>
  <c r="G69" i="111"/>
  <c r="H69" i="111"/>
  <c r="I69" i="111"/>
  <c r="G70" i="111"/>
  <c r="H70" i="111"/>
  <c r="I70" i="111"/>
  <c r="G71" i="111"/>
  <c r="H71" i="111"/>
  <c r="I71" i="111"/>
  <c r="G72" i="111"/>
  <c r="H72" i="111"/>
  <c r="I72" i="111"/>
  <c r="G73" i="111"/>
  <c r="H73" i="111"/>
  <c r="I73" i="111"/>
  <c r="G74" i="111"/>
  <c r="H74" i="111"/>
  <c r="I74" i="111"/>
  <c r="G75" i="111"/>
  <c r="H75" i="111"/>
  <c r="I75" i="111"/>
  <c r="G76" i="111"/>
  <c r="H76" i="111"/>
  <c r="I76" i="111"/>
  <c r="G77" i="111"/>
  <c r="H77" i="111"/>
  <c r="I77" i="111"/>
  <c r="G78" i="111"/>
  <c r="H78" i="111"/>
  <c r="I78" i="111"/>
  <c r="G79" i="111"/>
  <c r="H79" i="111"/>
  <c r="I79" i="111"/>
  <c r="G80" i="111"/>
  <c r="H80" i="111"/>
  <c r="I80" i="111"/>
  <c r="G81" i="111"/>
  <c r="H81" i="111"/>
  <c r="I81" i="111"/>
  <c r="G82" i="111"/>
  <c r="H82" i="111"/>
  <c r="I82" i="111"/>
  <c r="G83" i="111"/>
  <c r="H83" i="111"/>
  <c r="I83" i="111"/>
  <c r="G84" i="111"/>
  <c r="H84" i="111"/>
  <c r="I84" i="111"/>
  <c r="G85" i="111"/>
  <c r="H85" i="111"/>
  <c r="I85" i="111"/>
  <c r="G86" i="111"/>
  <c r="H86" i="111"/>
  <c r="I86" i="111"/>
  <c r="G87" i="111"/>
  <c r="H87" i="111"/>
  <c r="I87" i="111"/>
  <c r="G88" i="111"/>
  <c r="H88" i="111"/>
  <c r="I88" i="111"/>
  <c r="G89" i="111"/>
  <c r="H89" i="111"/>
  <c r="I89" i="111"/>
  <c r="G90" i="111"/>
  <c r="H90" i="111"/>
  <c r="I90" i="111"/>
  <c r="G91" i="111"/>
  <c r="H91" i="111"/>
  <c r="I91" i="111"/>
  <c r="G92" i="111"/>
  <c r="H92" i="111"/>
  <c r="I92" i="111"/>
  <c r="G93" i="111"/>
  <c r="H93" i="111"/>
  <c r="I93" i="111"/>
  <c r="G94" i="111"/>
  <c r="H94" i="111"/>
  <c r="I94" i="111"/>
  <c r="G95" i="111"/>
  <c r="H95" i="111"/>
  <c r="I95" i="111"/>
  <c r="G96" i="111"/>
  <c r="H96" i="111"/>
  <c r="I96" i="111"/>
  <c r="G97" i="111"/>
  <c r="H97" i="111"/>
  <c r="I97" i="111"/>
  <c r="G98" i="111"/>
  <c r="H98" i="111"/>
  <c r="I98" i="111"/>
  <c r="G99" i="111"/>
  <c r="H99" i="111"/>
  <c r="I99" i="111"/>
  <c r="G100" i="111"/>
  <c r="H100" i="111"/>
  <c r="I100" i="111"/>
  <c r="G101" i="111"/>
  <c r="H101" i="111"/>
  <c r="I101" i="111"/>
  <c r="G102" i="111"/>
  <c r="H102" i="111"/>
  <c r="I102" i="111"/>
  <c r="G103" i="111"/>
  <c r="H103" i="111"/>
  <c r="I103" i="111"/>
  <c r="G104" i="111"/>
  <c r="H104" i="111"/>
  <c r="I104" i="111"/>
  <c r="G105" i="111"/>
  <c r="H105" i="111"/>
  <c r="I105" i="111"/>
  <c r="G106" i="111"/>
  <c r="H106" i="111"/>
  <c r="I106" i="111"/>
  <c r="G107" i="111"/>
  <c r="H107" i="111"/>
  <c r="I107" i="111"/>
  <c r="G108" i="111"/>
  <c r="H108" i="111"/>
  <c r="I108" i="111"/>
  <c r="G109" i="111"/>
  <c r="H109" i="111"/>
  <c r="I109" i="111"/>
  <c r="G110" i="111"/>
  <c r="H110" i="111"/>
  <c r="I110" i="111"/>
  <c r="F111" i="110"/>
  <c r="G111" i="110"/>
  <c r="H111" i="110"/>
  <c r="F112" i="110"/>
  <c r="G112" i="110"/>
  <c r="H112" i="110"/>
  <c r="F113" i="110"/>
  <c r="G113" i="110"/>
  <c r="H113" i="110"/>
  <c r="F114" i="110"/>
  <c r="G114" i="110"/>
  <c r="H114" i="110"/>
  <c r="F115" i="110"/>
  <c r="G115" i="110"/>
  <c r="H115" i="110"/>
  <c r="F116" i="110"/>
  <c r="G116" i="110"/>
  <c r="H116" i="110"/>
  <c r="F117" i="110"/>
  <c r="G117" i="110"/>
  <c r="H117" i="110"/>
  <c r="F118" i="110"/>
  <c r="G118" i="110"/>
  <c r="H118" i="110"/>
  <c r="F119" i="110"/>
  <c r="G119" i="110"/>
  <c r="H119" i="110"/>
  <c r="F120" i="110"/>
  <c r="G120" i="110"/>
  <c r="H120" i="110"/>
  <c r="F121" i="110"/>
  <c r="G121" i="110"/>
  <c r="H121" i="110"/>
  <c r="F122" i="110"/>
  <c r="G122" i="110"/>
  <c r="H122" i="110"/>
  <c r="F123" i="110"/>
  <c r="G123" i="110"/>
  <c r="H123" i="110"/>
  <c r="F124" i="110"/>
  <c r="G124" i="110"/>
  <c r="H124" i="110"/>
  <c r="F125" i="110"/>
  <c r="G125" i="110"/>
  <c r="H125" i="110"/>
  <c r="F126" i="110"/>
  <c r="G126" i="110"/>
  <c r="H126" i="110"/>
  <c r="F127" i="110"/>
  <c r="G127" i="110"/>
  <c r="H127" i="110"/>
  <c r="F128" i="110"/>
  <c r="G128" i="110"/>
  <c r="H128" i="110"/>
  <c r="F129" i="110"/>
  <c r="G129" i="110"/>
  <c r="H129" i="110"/>
  <c r="F130" i="110"/>
  <c r="G130" i="110"/>
  <c r="H130" i="110"/>
  <c r="F131" i="110"/>
  <c r="G131" i="110"/>
  <c r="H131" i="110"/>
  <c r="F132" i="110"/>
  <c r="G132" i="110"/>
  <c r="H132" i="110"/>
  <c r="F133" i="110"/>
  <c r="G133" i="110"/>
  <c r="H133" i="110"/>
  <c r="F134" i="110"/>
  <c r="G134" i="110"/>
  <c r="H134" i="110"/>
  <c r="F135" i="110"/>
  <c r="G135" i="110"/>
  <c r="H135" i="110"/>
  <c r="F136" i="110"/>
  <c r="G136" i="110"/>
  <c r="H136" i="110"/>
  <c r="F137" i="110"/>
  <c r="G137" i="110"/>
  <c r="H137" i="110"/>
  <c r="F138" i="110"/>
  <c r="G138" i="110"/>
  <c r="H138" i="110"/>
  <c r="F139" i="110"/>
  <c r="G139" i="110"/>
  <c r="H139" i="110"/>
  <c r="F140" i="110"/>
  <c r="G140" i="110"/>
  <c r="H140" i="110"/>
  <c r="F141" i="110"/>
  <c r="G141" i="110"/>
  <c r="H141" i="110"/>
  <c r="F142" i="110"/>
  <c r="G142" i="110"/>
  <c r="H142" i="110"/>
  <c r="F143" i="110"/>
  <c r="G143" i="110"/>
  <c r="H143" i="110"/>
  <c r="F144" i="110"/>
  <c r="G144" i="110"/>
  <c r="H144" i="110"/>
  <c r="F145" i="110"/>
  <c r="G145" i="110"/>
  <c r="H145" i="110"/>
  <c r="F146" i="110"/>
  <c r="G146" i="110"/>
  <c r="H146" i="110"/>
  <c r="F147" i="110"/>
  <c r="G147" i="110"/>
  <c r="H147" i="110"/>
  <c r="F148" i="110"/>
  <c r="G148" i="110"/>
  <c r="H148" i="110"/>
  <c r="F149" i="110"/>
  <c r="G149" i="110"/>
  <c r="H149" i="110"/>
  <c r="F150" i="110"/>
  <c r="G150" i="110"/>
  <c r="H150" i="110"/>
  <c r="F151" i="110"/>
  <c r="G151" i="110"/>
  <c r="H151" i="110"/>
  <c r="F152" i="110"/>
  <c r="G152" i="110"/>
  <c r="H152" i="110"/>
  <c r="F153" i="110"/>
  <c r="G153" i="110"/>
  <c r="H153" i="110"/>
  <c r="F154" i="110"/>
  <c r="G154" i="110"/>
  <c r="H154" i="110"/>
  <c r="F155" i="110"/>
  <c r="G155" i="110"/>
  <c r="H155" i="110"/>
  <c r="F156" i="110"/>
  <c r="G156" i="110"/>
  <c r="H156" i="110"/>
  <c r="F157" i="110"/>
  <c r="G157" i="110"/>
  <c r="H157" i="110"/>
  <c r="F158" i="110"/>
  <c r="G158" i="110"/>
  <c r="H158" i="110"/>
  <c r="F159" i="110"/>
  <c r="G159" i="110"/>
  <c r="H159" i="110"/>
  <c r="F160" i="110"/>
  <c r="G160" i="110"/>
  <c r="H160" i="110"/>
  <c r="F161" i="110"/>
  <c r="G161" i="110"/>
  <c r="H161" i="110"/>
  <c r="F162" i="110"/>
  <c r="G162" i="110"/>
  <c r="H162" i="110"/>
  <c r="F163" i="110"/>
  <c r="G163" i="110"/>
  <c r="H163" i="110"/>
  <c r="F164" i="110"/>
  <c r="G164" i="110"/>
  <c r="H164" i="110"/>
  <c r="F165" i="110"/>
  <c r="G165" i="110"/>
  <c r="H165" i="110"/>
  <c r="F166" i="110"/>
  <c r="G166" i="110"/>
  <c r="H166" i="110"/>
  <c r="F167" i="110"/>
  <c r="G167" i="110"/>
  <c r="H167" i="110"/>
  <c r="F168" i="110"/>
  <c r="G168" i="110"/>
  <c r="H168" i="110"/>
  <c r="F169" i="110"/>
  <c r="G169" i="110"/>
  <c r="H169" i="110"/>
  <c r="F170" i="110"/>
  <c r="G170" i="110"/>
  <c r="H170" i="110"/>
  <c r="F171" i="110"/>
  <c r="G171" i="110"/>
  <c r="H171" i="110"/>
  <c r="F172" i="110"/>
  <c r="G172" i="110"/>
  <c r="H172" i="110"/>
  <c r="F173" i="110"/>
  <c r="G173" i="110"/>
  <c r="H173" i="110"/>
  <c r="F174" i="110"/>
  <c r="G174" i="110"/>
  <c r="H174" i="110"/>
  <c r="F175" i="110"/>
  <c r="G175" i="110"/>
  <c r="H175" i="110"/>
  <c r="F176" i="110"/>
  <c r="G176" i="110"/>
  <c r="H176" i="110"/>
  <c r="F177" i="110"/>
  <c r="G177" i="110"/>
  <c r="H177" i="110"/>
  <c r="F178" i="110"/>
  <c r="G178" i="110"/>
  <c r="H178" i="110"/>
  <c r="F179" i="110"/>
  <c r="G179" i="110"/>
  <c r="H179" i="110"/>
  <c r="F180" i="110"/>
  <c r="G180" i="110"/>
  <c r="H180" i="110"/>
  <c r="F181" i="110"/>
  <c r="G181" i="110"/>
  <c r="H181" i="110"/>
  <c r="F182" i="110"/>
  <c r="G182" i="110"/>
  <c r="H182" i="110"/>
  <c r="F183" i="110"/>
  <c r="G183" i="110"/>
  <c r="H183" i="110"/>
  <c r="F184" i="110"/>
  <c r="G184" i="110"/>
  <c r="H184" i="110"/>
  <c r="F185" i="110"/>
  <c r="G185" i="110"/>
  <c r="H185" i="110"/>
  <c r="F186" i="110"/>
  <c r="G186" i="110"/>
  <c r="H186" i="110"/>
  <c r="F187" i="110"/>
  <c r="G187" i="110"/>
  <c r="H187" i="110"/>
  <c r="F188" i="110"/>
  <c r="G188" i="110"/>
  <c r="H188" i="110"/>
  <c r="F189" i="110"/>
  <c r="G189" i="110"/>
  <c r="H189" i="110"/>
  <c r="F190" i="110"/>
  <c r="G190" i="110"/>
  <c r="H190" i="110"/>
  <c r="F191" i="110"/>
  <c r="G191" i="110"/>
  <c r="H191" i="110"/>
  <c r="F192" i="110"/>
  <c r="G192" i="110"/>
  <c r="H192" i="110"/>
  <c r="F193" i="110"/>
  <c r="G193" i="110"/>
  <c r="H193" i="110"/>
  <c r="F194" i="110"/>
  <c r="G194" i="110"/>
  <c r="H194" i="110"/>
  <c r="F195" i="110"/>
  <c r="G195" i="110"/>
  <c r="H195" i="110"/>
  <c r="F196" i="110"/>
  <c r="G196" i="110"/>
  <c r="H196" i="110"/>
  <c r="F197" i="110"/>
  <c r="G197" i="110"/>
  <c r="H197" i="110"/>
  <c r="F198" i="110"/>
  <c r="G198" i="110"/>
  <c r="H198" i="110"/>
  <c r="F199" i="110"/>
  <c r="G199" i="110"/>
  <c r="H199" i="110"/>
  <c r="F200" i="110"/>
  <c r="G200" i="110"/>
  <c r="H200" i="110"/>
  <c r="F201" i="110"/>
  <c r="G201" i="110"/>
  <c r="H201" i="110"/>
  <c r="F202" i="110"/>
  <c r="G202" i="110"/>
  <c r="H202" i="110"/>
  <c r="F203" i="110"/>
  <c r="G203" i="110"/>
  <c r="H203" i="110"/>
  <c r="F204" i="110"/>
  <c r="G204" i="110"/>
  <c r="H204" i="110"/>
  <c r="F205" i="110"/>
  <c r="G205" i="110"/>
  <c r="H205" i="110"/>
  <c r="F206" i="110"/>
  <c r="G206" i="110"/>
  <c r="H206" i="110"/>
  <c r="F207" i="110"/>
  <c r="G207" i="110"/>
  <c r="H207" i="110"/>
  <c r="F208" i="110"/>
  <c r="G208" i="110"/>
  <c r="H208" i="110"/>
  <c r="F209" i="110"/>
  <c r="G209" i="110"/>
  <c r="H209" i="110"/>
  <c r="F210" i="110"/>
  <c r="G210" i="110"/>
  <c r="H210" i="110"/>
  <c r="F211" i="110"/>
  <c r="G211" i="110"/>
  <c r="H211" i="110"/>
  <c r="F212" i="110"/>
  <c r="G212" i="110"/>
  <c r="H212" i="110"/>
  <c r="F213" i="110"/>
  <c r="G213" i="110"/>
  <c r="H213" i="110"/>
  <c r="F214" i="110"/>
  <c r="G214" i="110"/>
  <c r="H214" i="110"/>
  <c r="F215" i="110"/>
  <c r="G215" i="110"/>
  <c r="H215" i="110"/>
  <c r="F216" i="110"/>
  <c r="G216" i="110"/>
  <c r="H216" i="110"/>
  <c r="F217" i="110"/>
  <c r="G217" i="110"/>
  <c r="H217" i="110"/>
  <c r="F218" i="110"/>
  <c r="G218" i="110"/>
  <c r="H218" i="110"/>
  <c r="F219" i="110"/>
  <c r="G219" i="110"/>
  <c r="H219" i="110"/>
  <c r="F220" i="110"/>
  <c r="G220" i="110"/>
  <c r="H220" i="110"/>
  <c r="F221" i="110"/>
  <c r="G221" i="110"/>
  <c r="H221" i="110"/>
  <c r="F222" i="110"/>
  <c r="G222" i="110"/>
  <c r="H222" i="110"/>
  <c r="F223" i="110"/>
  <c r="G223" i="110"/>
  <c r="H223" i="110"/>
  <c r="F224" i="110"/>
  <c r="G224" i="110"/>
  <c r="H224" i="110"/>
  <c r="F225" i="110"/>
  <c r="G225" i="110"/>
  <c r="H225" i="110"/>
  <c r="F226" i="110"/>
  <c r="G226" i="110"/>
  <c r="H226" i="110"/>
  <c r="F227" i="110"/>
  <c r="G227" i="110"/>
  <c r="H227" i="110"/>
  <c r="F228" i="110"/>
  <c r="G228" i="110"/>
  <c r="H228" i="110"/>
  <c r="F229" i="110"/>
  <c r="G229" i="110"/>
  <c r="H229" i="110"/>
  <c r="F230" i="110"/>
  <c r="G230" i="110"/>
  <c r="H230" i="110"/>
  <c r="F231" i="110"/>
  <c r="G231" i="110"/>
  <c r="H231" i="110"/>
  <c r="F232" i="110"/>
  <c r="G232" i="110"/>
  <c r="H232" i="110"/>
  <c r="F233" i="110"/>
  <c r="G233" i="110"/>
  <c r="H233" i="110"/>
  <c r="F234" i="110"/>
  <c r="G234" i="110"/>
  <c r="H234" i="110"/>
  <c r="F235" i="110"/>
  <c r="G235" i="110"/>
  <c r="H235" i="110"/>
  <c r="F236" i="110"/>
  <c r="G236" i="110"/>
  <c r="H236" i="110"/>
  <c r="F237" i="110"/>
  <c r="G237" i="110"/>
  <c r="H237" i="110"/>
  <c r="F238" i="110"/>
  <c r="G238" i="110"/>
  <c r="H238" i="110"/>
  <c r="F239" i="110"/>
  <c r="G239" i="110"/>
  <c r="H239" i="110"/>
  <c r="F240" i="110"/>
  <c r="G240" i="110"/>
  <c r="H240" i="110"/>
  <c r="F241" i="110"/>
  <c r="G241" i="110"/>
  <c r="H241" i="110"/>
  <c r="F242" i="110"/>
  <c r="G242" i="110"/>
  <c r="H242" i="110"/>
  <c r="F243" i="110"/>
  <c r="G243" i="110"/>
  <c r="H243" i="110"/>
  <c r="F244" i="110"/>
  <c r="G244" i="110"/>
  <c r="H244" i="110"/>
  <c r="F245" i="110"/>
  <c r="G245" i="110"/>
  <c r="H245" i="110"/>
  <c r="F246" i="110"/>
  <c r="G246" i="110"/>
  <c r="H246" i="110"/>
  <c r="F247" i="110"/>
  <c r="G247" i="110"/>
  <c r="H247" i="110"/>
  <c r="F248" i="110"/>
  <c r="G248" i="110"/>
  <c r="H248" i="110"/>
  <c r="F249" i="110"/>
  <c r="G249" i="110"/>
  <c r="H249" i="110"/>
  <c r="F250" i="110"/>
  <c r="G250" i="110"/>
  <c r="H250" i="110"/>
  <c r="F251" i="110"/>
  <c r="G251" i="110"/>
  <c r="H251" i="110"/>
  <c r="F252" i="110"/>
  <c r="G252" i="110"/>
  <c r="H252" i="110"/>
  <c r="F253" i="110"/>
  <c r="G253" i="110"/>
  <c r="H253" i="110"/>
  <c r="F254" i="110"/>
  <c r="G254" i="110"/>
  <c r="H254" i="110"/>
  <c r="F255" i="110"/>
  <c r="G255" i="110"/>
  <c r="H255" i="110"/>
  <c r="F256" i="110"/>
  <c r="G256" i="110"/>
  <c r="H256" i="110"/>
  <c r="F257" i="110"/>
  <c r="G257" i="110"/>
  <c r="H257" i="110"/>
  <c r="F258" i="110"/>
  <c r="G258" i="110"/>
  <c r="H258" i="110"/>
  <c r="F259" i="110"/>
  <c r="G259" i="110"/>
  <c r="H259" i="110"/>
  <c r="F260" i="110"/>
  <c r="G260" i="110"/>
  <c r="H260" i="110"/>
  <c r="F261" i="110"/>
  <c r="G261" i="110"/>
  <c r="H261" i="110"/>
  <c r="F13" i="110"/>
  <c r="G13" i="110"/>
  <c r="H13" i="110"/>
  <c r="F14" i="110"/>
  <c r="G14" i="110"/>
  <c r="H14" i="110"/>
  <c r="F15" i="110"/>
  <c r="G15" i="110"/>
  <c r="H15" i="110"/>
  <c r="F16" i="110"/>
  <c r="G16" i="110"/>
  <c r="H16" i="110"/>
  <c r="F17" i="110"/>
  <c r="G17" i="110"/>
  <c r="H17" i="110"/>
  <c r="F18" i="110"/>
  <c r="G18" i="110"/>
  <c r="H18" i="110"/>
  <c r="F19" i="110"/>
  <c r="G19" i="110"/>
  <c r="H19" i="110"/>
  <c r="F20" i="110"/>
  <c r="G20" i="110"/>
  <c r="H20" i="110"/>
  <c r="F21" i="110"/>
  <c r="G21" i="110"/>
  <c r="H21" i="110"/>
  <c r="F22" i="110"/>
  <c r="G22" i="110"/>
  <c r="H22" i="110"/>
  <c r="F23" i="110"/>
  <c r="G23" i="110"/>
  <c r="H23" i="110"/>
  <c r="F24" i="110"/>
  <c r="G24" i="110"/>
  <c r="H24" i="110"/>
  <c r="F25" i="110"/>
  <c r="G25" i="110"/>
  <c r="H25" i="110"/>
  <c r="F26" i="110"/>
  <c r="G26" i="110"/>
  <c r="H26" i="110"/>
  <c r="F27" i="110"/>
  <c r="G27" i="110"/>
  <c r="H27" i="110"/>
  <c r="F28" i="110"/>
  <c r="G28" i="110"/>
  <c r="H28" i="110"/>
  <c r="F29" i="110"/>
  <c r="G29" i="110"/>
  <c r="H29" i="110"/>
  <c r="F30" i="110"/>
  <c r="G30" i="110"/>
  <c r="H30" i="110"/>
  <c r="F31" i="110"/>
  <c r="G31" i="110"/>
  <c r="H31" i="110"/>
  <c r="F32" i="110"/>
  <c r="G32" i="110"/>
  <c r="H32" i="110"/>
  <c r="F33" i="110"/>
  <c r="G33" i="110"/>
  <c r="H33" i="110"/>
  <c r="F34" i="110"/>
  <c r="G34" i="110"/>
  <c r="H34" i="110"/>
  <c r="F35" i="110"/>
  <c r="G35" i="110"/>
  <c r="H35" i="110"/>
  <c r="F36" i="110"/>
  <c r="G36" i="110"/>
  <c r="H36" i="110"/>
  <c r="F37" i="110"/>
  <c r="G37" i="110"/>
  <c r="H37" i="110"/>
  <c r="F38" i="110"/>
  <c r="G38" i="110"/>
  <c r="H38" i="110"/>
  <c r="F39" i="110"/>
  <c r="G39" i="110"/>
  <c r="H39" i="110"/>
  <c r="F40" i="110"/>
  <c r="G40" i="110"/>
  <c r="H40" i="110"/>
  <c r="F41" i="110"/>
  <c r="G41" i="110"/>
  <c r="H41" i="110"/>
  <c r="F42" i="110"/>
  <c r="G42" i="110"/>
  <c r="H42" i="110"/>
  <c r="F43" i="110"/>
  <c r="G43" i="110"/>
  <c r="H43" i="110"/>
  <c r="F44" i="110"/>
  <c r="G44" i="110"/>
  <c r="H44" i="110"/>
  <c r="F45" i="110"/>
  <c r="G45" i="110"/>
  <c r="H45" i="110"/>
  <c r="F46" i="110"/>
  <c r="G46" i="110"/>
  <c r="H46" i="110"/>
  <c r="F47" i="110"/>
  <c r="G47" i="110"/>
  <c r="H47" i="110"/>
  <c r="F48" i="110"/>
  <c r="G48" i="110"/>
  <c r="H48" i="110"/>
  <c r="F49" i="110"/>
  <c r="G49" i="110"/>
  <c r="H49" i="110"/>
  <c r="F50" i="110"/>
  <c r="G50" i="110"/>
  <c r="H50" i="110"/>
  <c r="F51" i="110"/>
  <c r="G51" i="110"/>
  <c r="H51" i="110"/>
  <c r="F52" i="110"/>
  <c r="G52" i="110"/>
  <c r="H52" i="110"/>
  <c r="F53" i="110"/>
  <c r="G53" i="110"/>
  <c r="H53" i="110"/>
  <c r="F54" i="110"/>
  <c r="G54" i="110"/>
  <c r="H54" i="110"/>
  <c r="F55" i="110"/>
  <c r="G55" i="110"/>
  <c r="H55" i="110"/>
  <c r="F56" i="110"/>
  <c r="G56" i="110"/>
  <c r="H56" i="110"/>
  <c r="F57" i="110"/>
  <c r="G57" i="110"/>
  <c r="H57" i="110"/>
  <c r="F58" i="110"/>
  <c r="G58" i="110"/>
  <c r="H58" i="110"/>
  <c r="F59" i="110"/>
  <c r="G59" i="110"/>
  <c r="H59" i="110"/>
  <c r="F60" i="110"/>
  <c r="G60" i="110"/>
  <c r="H60" i="110"/>
  <c r="F61" i="110"/>
  <c r="G61" i="110"/>
  <c r="H61" i="110"/>
  <c r="F62" i="110"/>
  <c r="G62" i="110"/>
  <c r="H62" i="110"/>
  <c r="F63" i="110"/>
  <c r="G63" i="110"/>
  <c r="H63" i="110"/>
  <c r="F64" i="110"/>
  <c r="G64" i="110"/>
  <c r="H64" i="110"/>
  <c r="F65" i="110"/>
  <c r="G65" i="110"/>
  <c r="H65" i="110"/>
  <c r="F66" i="110"/>
  <c r="G66" i="110"/>
  <c r="H66" i="110"/>
  <c r="F67" i="110"/>
  <c r="G67" i="110"/>
  <c r="H67" i="110"/>
  <c r="F68" i="110"/>
  <c r="G68" i="110"/>
  <c r="H68" i="110"/>
  <c r="F69" i="110"/>
  <c r="G69" i="110"/>
  <c r="H69" i="110"/>
  <c r="F70" i="110"/>
  <c r="G70" i="110"/>
  <c r="H70" i="110"/>
  <c r="F71" i="110"/>
  <c r="G71" i="110"/>
  <c r="H71" i="110"/>
  <c r="F72" i="110"/>
  <c r="G72" i="110"/>
  <c r="H72" i="110"/>
  <c r="F73" i="110"/>
  <c r="G73" i="110"/>
  <c r="H73" i="110"/>
  <c r="F74" i="110"/>
  <c r="G74" i="110"/>
  <c r="H74" i="110"/>
  <c r="F75" i="110"/>
  <c r="G75" i="110"/>
  <c r="H75" i="110"/>
  <c r="F76" i="110"/>
  <c r="G76" i="110"/>
  <c r="H76" i="110"/>
  <c r="F77" i="110"/>
  <c r="G77" i="110"/>
  <c r="H77" i="110"/>
  <c r="F78" i="110"/>
  <c r="G78" i="110"/>
  <c r="H78" i="110"/>
  <c r="F79" i="110"/>
  <c r="G79" i="110"/>
  <c r="H79" i="110"/>
  <c r="F80" i="110"/>
  <c r="G80" i="110"/>
  <c r="H80" i="110"/>
  <c r="F81" i="110"/>
  <c r="G81" i="110"/>
  <c r="H81" i="110"/>
  <c r="F82" i="110"/>
  <c r="G82" i="110"/>
  <c r="H82" i="110"/>
  <c r="F83" i="110"/>
  <c r="G83" i="110"/>
  <c r="H83" i="110"/>
  <c r="F84" i="110"/>
  <c r="G84" i="110"/>
  <c r="H84" i="110"/>
  <c r="F85" i="110"/>
  <c r="G85" i="110"/>
  <c r="H85" i="110"/>
  <c r="F86" i="110"/>
  <c r="G86" i="110"/>
  <c r="H86" i="110"/>
  <c r="F87" i="110"/>
  <c r="G87" i="110"/>
  <c r="H87" i="110"/>
  <c r="F88" i="110"/>
  <c r="G88" i="110"/>
  <c r="H88" i="110"/>
  <c r="F89" i="110"/>
  <c r="G89" i="110"/>
  <c r="H89" i="110"/>
  <c r="F90" i="110"/>
  <c r="G90" i="110"/>
  <c r="H90" i="110"/>
  <c r="F91" i="110"/>
  <c r="G91" i="110"/>
  <c r="H91" i="110"/>
  <c r="F92" i="110"/>
  <c r="G92" i="110"/>
  <c r="H92" i="110"/>
  <c r="F93" i="110"/>
  <c r="G93" i="110"/>
  <c r="H93" i="110"/>
  <c r="F94" i="110"/>
  <c r="G94" i="110"/>
  <c r="H94" i="110"/>
  <c r="F95" i="110"/>
  <c r="G95" i="110"/>
  <c r="H95" i="110"/>
  <c r="F96" i="110"/>
  <c r="G96" i="110"/>
  <c r="H96" i="110"/>
  <c r="F97" i="110"/>
  <c r="G97" i="110"/>
  <c r="H97" i="110"/>
  <c r="F98" i="110"/>
  <c r="G98" i="110"/>
  <c r="H98" i="110"/>
  <c r="F99" i="110"/>
  <c r="G99" i="110"/>
  <c r="H99" i="110"/>
  <c r="F100" i="110"/>
  <c r="G100" i="110"/>
  <c r="H100" i="110"/>
  <c r="F101" i="110"/>
  <c r="G101" i="110"/>
  <c r="H101" i="110"/>
  <c r="F102" i="110"/>
  <c r="G102" i="110"/>
  <c r="H102" i="110"/>
  <c r="F103" i="110"/>
  <c r="G103" i="110"/>
  <c r="H103" i="110"/>
  <c r="F104" i="110"/>
  <c r="G104" i="110"/>
  <c r="H104" i="110"/>
  <c r="F105" i="110"/>
  <c r="G105" i="110"/>
  <c r="H105" i="110"/>
  <c r="F106" i="110"/>
  <c r="G106" i="110"/>
  <c r="H106" i="110"/>
  <c r="F107" i="110"/>
  <c r="G107" i="110"/>
  <c r="H107" i="110"/>
  <c r="F108" i="110"/>
  <c r="G108" i="110"/>
  <c r="H108" i="110"/>
  <c r="F109" i="110"/>
  <c r="G109" i="110"/>
  <c r="H109" i="110"/>
  <c r="F110" i="110"/>
  <c r="G110" i="110"/>
  <c r="H110" i="110"/>
  <c r="F111" i="109"/>
  <c r="F112" i="109"/>
  <c r="F113" i="109"/>
  <c r="F114" i="109"/>
  <c r="F115" i="109"/>
  <c r="F116" i="109"/>
  <c r="F117" i="109"/>
  <c r="F118" i="109"/>
  <c r="F119" i="109"/>
  <c r="F120" i="109"/>
  <c r="F121" i="109"/>
  <c r="F122" i="109"/>
  <c r="F123" i="109"/>
  <c r="F124" i="109"/>
  <c r="F125" i="109"/>
  <c r="F126" i="109"/>
  <c r="F127" i="109"/>
  <c r="F128" i="109"/>
  <c r="F129" i="109"/>
  <c r="F130" i="109"/>
  <c r="F131" i="109"/>
  <c r="F132" i="109"/>
  <c r="F133" i="109"/>
  <c r="F134" i="109"/>
  <c r="F135" i="109"/>
  <c r="F136" i="109"/>
  <c r="F137" i="109"/>
  <c r="F138" i="109"/>
  <c r="F139" i="109"/>
  <c r="F140" i="109"/>
  <c r="F141" i="109"/>
  <c r="F142" i="109"/>
  <c r="F143" i="109"/>
  <c r="F144" i="109"/>
  <c r="F145" i="109"/>
  <c r="F146" i="109"/>
  <c r="F147" i="109"/>
  <c r="F148" i="109"/>
  <c r="F149" i="109"/>
  <c r="F150" i="109"/>
  <c r="F151" i="109"/>
  <c r="F152" i="109"/>
  <c r="F153" i="109"/>
  <c r="F154" i="109"/>
  <c r="F155" i="109"/>
  <c r="F156" i="109"/>
  <c r="F157" i="109"/>
  <c r="F158" i="109"/>
  <c r="F159" i="109"/>
  <c r="F160" i="109"/>
  <c r="F161" i="109"/>
  <c r="F162" i="109"/>
  <c r="F163" i="109"/>
  <c r="F164" i="109"/>
  <c r="F165" i="109"/>
  <c r="F166" i="109"/>
  <c r="F167" i="109"/>
  <c r="F168" i="109"/>
  <c r="F169" i="109"/>
  <c r="F170" i="109"/>
  <c r="F171" i="109"/>
  <c r="F172" i="109"/>
  <c r="F173" i="109"/>
  <c r="F174" i="109"/>
  <c r="F175" i="109"/>
  <c r="F176" i="109"/>
  <c r="F177" i="109"/>
  <c r="F178" i="109"/>
  <c r="F179" i="109"/>
  <c r="F180" i="109"/>
  <c r="F181" i="109"/>
  <c r="F182" i="109"/>
  <c r="F183" i="109"/>
  <c r="F184" i="109"/>
  <c r="F185" i="109"/>
  <c r="F186" i="109"/>
  <c r="F187" i="109"/>
  <c r="F188" i="109"/>
  <c r="F189" i="109"/>
  <c r="F190" i="109"/>
  <c r="F191" i="109"/>
  <c r="F192" i="109"/>
  <c r="F193" i="109"/>
  <c r="F194" i="109"/>
  <c r="F195" i="109"/>
  <c r="F196" i="109"/>
  <c r="F197" i="109"/>
  <c r="F198" i="109"/>
  <c r="F199" i="109"/>
  <c r="F200" i="109"/>
  <c r="F201" i="109"/>
  <c r="F202" i="109"/>
  <c r="F203" i="109"/>
  <c r="F204" i="109"/>
  <c r="F205" i="109"/>
  <c r="F206" i="109"/>
  <c r="F207" i="109"/>
  <c r="F208" i="109"/>
  <c r="F209" i="109"/>
  <c r="F210" i="109"/>
  <c r="F211" i="109"/>
  <c r="F212" i="109"/>
  <c r="F213" i="109"/>
  <c r="F214" i="109"/>
  <c r="F215" i="109"/>
  <c r="F216" i="109"/>
  <c r="F217" i="109"/>
  <c r="F218" i="109"/>
  <c r="F219" i="109"/>
  <c r="F220" i="109"/>
  <c r="F221" i="109"/>
  <c r="F222" i="109"/>
  <c r="F223" i="109"/>
  <c r="F224" i="109"/>
  <c r="F225" i="109"/>
  <c r="F226" i="109"/>
  <c r="F227" i="109"/>
  <c r="F228" i="109"/>
  <c r="F229" i="109"/>
  <c r="F230" i="109"/>
  <c r="F231" i="109"/>
  <c r="F232" i="109"/>
  <c r="F233" i="109"/>
  <c r="F234" i="109"/>
  <c r="F235" i="109"/>
  <c r="F236" i="109"/>
  <c r="F237" i="109"/>
  <c r="F238" i="109"/>
  <c r="F239" i="109"/>
  <c r="F240" i="109"/>
  <c r="F241" i="109"/>
  <c r="F242" i="109"/>
  <c r="F243" i="109"/>
  <c r="F244" i="109"/>
  <c r="F245" i="109"/>
  <c r="F246" i="109"/>
  <c r="F247" i="109"/>
  <c r="F248" i="109"/>
  <c r="F249" i="109"/>
  <c r="F250" i="109"/>
  <c r="F251" i="109"/>
  <c r="F252" i="109"/>
  <c r="F253" i="109"/>
  <c r="F254" i="109"/>
  <c r="F255" i="109"/>
  <c r="F256" i="109"/>
  <c r="F257" i="109"/>
  <c r="F258" i="109"/>
  <c r="F259" i="109"/>
  <c r="F260" i="109"/>
  <c r="F261" i="109"/>
  <c r="F13" i="109"/>
  <c r="F14" i="109"/>
  <c r="F15" i="109"/>
  <c r="F16" i="109"/>
  <c r="F17" i="109"/>
  <c r="F18" i="109"/>
  <c r="F19" i="109"/>
  <c r="F20" i="109"/>
  <c r="F21" i="109"/>
  <c r="F22" i="109"/>
  <c r="F23" i="109"/>
  <c r="F24" i="109"/>
  <c r="F25" i="109"/>
  <c r="F26" i="109"/>
  <c r="F27" i="109"/>
  <c r="F28" i="109"/>
  <c r="F29" i="109"/>
  <c r="F30" i="109"/>
  <c r="F31" i="109"/>
  <c r="F32" i="109"/>
  <c r="F33" i="109"/>
  <c r="F34" i="109"/>
  <c r="F35" i="109"/>
  <c r="F36" i="109"/>
  <c r="F37" i="109"/>
  <c r="F38" i="109"/>
  <c r="F39" i="109"/>
  <c r="F40" i="109"/>
  <c r="F41" i="109"/>
  <c r="F42" i="109"/>
  <c r="F43" i="109"/>
  <c r="F44" i="109"/>
  <c r="F45" i="109"/>
  <c r="F46" i="109"/>
  <c r="F47" i="109"/>
  <c r="F48" i="109"/>
  <c r="F49" i="109"/>
  <c r="F50" i="109"/>
  <c r="F51" i="109"/>
  <c r="F52" i="109"/>
  <c r="F53" i="109"/>
  <c r="F54" i="109"/>
  <c r="F55" i="109"/>
  <c r="F56" i="109"/>
  <c r="F57" i="109"/>
  <c r="F58" i="109"/>
  <c r="F59" i="109"/>
  <c r="F60" i="109"/>
  <c r="F61" i="109"/>
  <c r="F62" i="109"/>
  <c r="F63" i="109"/>
  <c r="F64" i="109"/>
  <c r="F65" i="109"/>
  <c r="F66" i="109"/>
  <c r="F67" i="109"/>
  <c r="F68" i="109"/>
  <c r="F69" i="109"/>
  <c r="F70" i="109"/>
  <c r="F71" i="109"/>
  <c r="F72" i="109"/>
  <c r="F73" i="109"/>
  <c r="F74" i="109"/>
  <c r="F75" i="109"/>
  <c r="F76" i="109"/>
  <c r="F77" i="109"/>
  <c r="F78" i="109"/>
  <c r="F79" i="109"/>
  <c r="F80" i="109"/>
  <c r="F81" i="109"/>
  <c r="F82" i="109"/>
  <c r="F83" i="109"/>
  <c r="F84" i="109"/>
  <c r="F85" i="109"/>
  <c r="F86" i="109"/>
  <c r="F87" i="109"/>
  <c r="F88" i="109"/>
  <c r="F89" i="109"/>
  <c r="F90" i="109"/>
  <c r="F91" i="109"/>
  <c r="F92" i="109"/>
  <c r="F93" i="109"/>
  <c r="F94" i="109"/>
  <c r="F95" i="109"/>
  <c r="F96" i="109"/>
  <c r="F97" i="109"/>
  <c r="F98" i="109"/>
  <c r="F99" i="109"/>
  <c r="F100" i="109"/>
  <c r="F101" i="109"/>
  <c r="F102" i="109"/>
  <c r="F103" i="109"/>
  <c r="F104" i="109"/>
  <c r="F105" i="109"/>
  <c r="F106" i="109"/>
  <c r="F107" i="109"/>
  <c r="F108" i="109"/>
  <c r="F109" i="109"/>
  <c r="F110" i="109"/>
  <c r="F111" i="108"/>
  <c r="F112" i="108"/>
  <c r="F113" i="108"/>
  <c r="F114" i="108"/>
  <c r="F115" i="108"/>
  <c r="F116" i="108"/>
  <c r="F117" i="108"/>
  <c r="F118" i="108"/>
  <c r="F119" i="108"/>
  <c r="F120" i="108"/>
  <c r="F121" i="108"/>
  <c r="F122" i="108"/>
  <c r="F123" i="108"/>
  <c r="F124" i="108"/>
  <c r="F125" i="108"/>
  <c r="F126" i="108"/>
  <c r="F127" i="108"/>
  <c r="F128" i="108"/>
  <c r="F129" i="108"/>
  <c r="F130" i="108"/>
  <c r="F131" i="108"/>
  <c r="F132" i="108"/>
  <c r="F133" i="108"/>
  <c r="F134" i="108"/>
  <c r="F135" i="108"/>
  <c r="F136" i="108"/>
  <c r="F137" i="108"/>
  <c r="F138" i="108"/>
  <c r="F139" i="108"/>
  <c r="F140" i="108"/>
  <c r="F141" i="108"/>
  <c r="F142" i="108"/>
  <c r="F143" i="108"/>
  <c r="F144" i="108"/>
  <c r="F145" i="108"/>
  <c r="F146" i="108"/>
  <c r="F147" i="108"/>
  <c r="F148" i="108"/>
  <c r="F149" i="108"/>
  <c r="F150" i="108"/>
  <c r="F151" i="108"/>
  <c r="F152" i="108"/>
  <c r="F153" i="108"/>
  <c r="F154" i="108"/>
  <c r="F155" i="108"/>
  <c r="F156" i="108"/>
  <c r="F157" i="108"/>
  <c r="F158" i="108"/>
  <c r="F159" i="108"/>
  <c r="F160" i="108"/>
  <c r="F161" i="108"/>
  <c r="F162" i="108"/>
  <c r="F163" i="108"/>
  <c r="F164" i="108"/>
  <c r="F165" i="108"/>
  <c r="F166" i="108"/>
  <c r="F167" i="108"/>
  <c r="F168" i="108"/>
  <c r="F169" i="108"/>
  <c r="F170" i="108"/>
  <c r="F171" i="108"/>
  <c r="F172" i="108"/>
  <c r="F173" i="108"/>
  <c r="F174" i="108"/>
  <c r="F175" i="108"/>
  <c r="F176" i="108"/>
  <c r="F177" i="108"/>
  <c r="F178" i="108"/>
  <c r="F179" i="108"/>
  <c r="F180" i="108"/>
  <c r="F181" i="108"/>
  <c r="F182" i="108"/>
  <c r="F183" i="108"/>
  <c r="F184" i="108"/>
  <c r="F185" i="108"/>
  <c r="F186" i="108"/>
  <c r="F187" i="108"/>
  <c r="F188" i="108"/>
  <c r="F189" i="108"/>
  <c r="F190" i="108"/>
  <c r="F191" i="108"/>
  <c r="F192" i="108"/>
  <c r="F193" i="108"/>
  <c r="F194" i="108"/>
  <c r="F195" i="108"/>
  <c r="F196" i="108"/>
  <c r="F197" i="108"/>
  <c r="F198" i="108"/>
  <c r="F199" i="108"/>
  <c r="F200" i="108"/>
  <c r="F201" i="108"/>
  <c r="F202" i="108"/>
  <c r="F203" i="108"/>
  <c r="F204" i="108"/>
  <c r="F205" i="108"/>
  <c r="F206" i="108"/>
  <c r="F207" i="108"/>
  <c r="F208" i="108"/>
  <c r="F209" i="108"/>
  <c r="F210" i="108"/>
  <c r="F211" i="108"/>
  <c r="F212" i="108"/>
  <c r="F213" i="108"/>
  <c r="F214" i="108"/>
  <c r="F215" i="108"/>
  <c r="F216" i="108"/>
  <c r="F217" i="108"/>
  <c r="F218" i="108"/>
  <c r="F219" i="108"/>
  <c r="F220" i="108"/>
  <c r="F221" i="108"/>
  <c r="F222" i="108"/>
  <c r="F223" i="108"/>
  <c r="F224" i="108"/>
  <c r="F225" i="108"/>
  <c r="F226" i="108"/>
  <c r="F227" i="108"/>
  <c r="F228" i="108"/>
  <c r="F229" i="108"/>
  <c r="F230" i="108"/>
  <c r="F231" i="108"/>
  <c r="F232" i="108"/>
  <c r="F233" i="108"/>
  <c r="F234" i="108"/>
  <c r="F235" i="108"/>
  <c r="F236" i="108"/>
  <c r="F237" i="108"/>
  <c r="F238" i="108"/>
  <c r="F239" i="108"/>
  <c r="F240" i="108"/>
  <c r="F241" i="108"/>
  <c r="F242" i="108"/>
  <c r="F243" i="108"/>
  <c r="F244" i="108"/>
  <c r="F245" i="108"/>
  <c r="F246" i="108"/>
  <c r="F247" i="108"/>
  <c r="F248" i="108"/>
  <c r="F249" i="108"/>
  <c r="F250" i="108"/>
  <c r="F251" i="108"/>
  <c r="F252" i="108"/>
  <c r="F253" i="108"/>
  <c r="F254" i="108"/>
  <c r="F255" i="108"/>
  <c r="F256" i="108"/>
  <c r="F257" i="108"/>
  <c r="F258" i="108"/>
  <c r="F259" i="108"/>
  <c r="F260" i="108"/>
  <c r="F261" i="108"/>
  <c r="F13" i="108"/>
  <c r="F14" i="108"/>
  <c r="F15" i="108"/>
  <c r="F16" i="108"/>
  <c r="F17" i="108"/>
  <c r="F18" i="108"/>
  <c r="F19" i="108"/>
  <c r="F20" i="108"/>
  <c r="F21" i="108"/>
  <c r="F22" i="108"/>
  <c r="F23" i="108"/>
  <c r="F24" i="108"/>
  <c r="F25" i="108"/>
  <c r="F26" i="108"/>
  <c r="F27" i="108"/>
  <c r="F28" i="108"/>
  <c r="F29" i="108"/>
  <c r="F30" i="108"/>
  <c r="F31" i="108"/>
  <c r="F32" i="108"/>
  <c r="F33" i="108"/>
  <c r="F34" i="108"/>
  <c r="F35" i="108"/>
  <c r="F36" i="108"/>
  <c r="F37" i="108"/>
  <c r="F38" i="108"/>
  <c r="F39" i="108"/>
  <c r="F40" i="108"/>
  <c r="F41" i="108"/>
  <c r="F42" i="108"/>
  <c r="F43" i="108"/>
  <c r="F44" i="108"/>
  <c r="F45" i="108"/>
  <c r="F46" i="108"/>
  <c r="F47" i="108"/>
  <c r="F48" i="108"/>
  <c r="F49" i="108"/>
  <c r="F50" i="108"/>
  <c r="F51" i="108"/>
  <c r="F52" i="108"/>
  <c r="F53" i="108"/>
  <c r="F54" i="108"/>
  <c r="F55" i="108"/>
  <c r="F56" i="108"/>
  <c r="F57" i="108"/>
  <c r="F58" i="108"/>
  <c r="F59" i="108"/>
  <c r="F60" i="108"/>
  <c r="F61" i="108"/>
  <c r="F62" i="108"/>
  <c r="F63" i="108"/>
  <c r="F64" i="108"/>
  <c r="F65" i="108"/>
  <c r="F66" i="108"/>
  <c r="F67" i="108"/>
  <c r="F68" i="108"/>
  <c r="F69" i="108"/>
  <c r="F70" i="108"/>
  <c r="F71" i="108"/>
  <c r="F72" i="108"/>
  <c r="F73" i="108"/>
  <c r="F74" i="108"/>
  <c r="F75" i="108"/>
  <c r="F76" i="108"/>
  <c r="F77" i="108"/>
  <c r="F78" i="108"/>
  <c r="F79" i="108"/>
  <c r="F80" i="108"/>
  <c r="F81" i="108"/>
  <c r="F82" i="108"/>
  <c r="F83" i="108"/>
  <c r="F84" i="108"/>
  <c r="F85" i="108"/>
  <c r="F86" i="108"/>
  <c r="F87" i="108"/>
  <c r="F88" i="108"/>
  <c r="F89" i="108"/>
  <c r="F90" i="108"/>
  <c r="F91" i="108"/>
  <c r="F92" i="108"/>
  <c r="F93" i="108"/>
  <c r="F94" i="108"/>
  <c r="F95" i="108"/>
  <c r="F96" i="108"/>
  <c r="F97" i="108"/>
  <c r="F98" i="108"/>
  <c r="F99" i="108"/>
  <c r="F100" i="108"/>
  <c r="F101" i="108"/>
  <c r="F102" i="108"/>
  <c r="F103" i="108"/>
  <c r="F104" i="108"/>
  <c r="F105" i="108"/>
  <c r="F106" i="108"/>
  <c r="F107" i="108"/>
  <c r="F108" i="108"/>
  <c r="F109" i="108"/>
  <c r="F110" i="108"/>
  <c r="E111" i="107"/>
  <c r="F111" i="107"/>
  <c r="G111" i="107"/>
  <c r="E112" i="107"/>
  <c r="F112" i="107"/>
  <c r="G112" i="107"/>
  <c r="E113" i="107"/>
  <c r="F113" i="107"/>
  <c r="G113" i="107"/>
  <c r="E114" i="107"/>
  <c r="F114" i="107"/>
  <c r="G114" i="107"/>
  <c r="E115" i="107"/>
  <c r="F115" i="107"/>
  <c r="G115" i="107"/>
  <c r="E116" i="107"/>
  <c r="F116" i="107"/>
  <c r="G116" i="107"/>
  <c r="E117" i="107"/>
  <c r="F117" i="107"/>
  <c r="G117" i="107"/>
  <c r="E118" i="107"/>
  <c r="F118" i="107"/>
  <c r="G118" i="107"/>
  <c r="E119" i="107"/>
  <c r="F119" i="107"/>
  <c r="G119" i="107"/>
  <c r="E120" i="107"/>
  <c r="F120" i="107"/>
  <c r="G120" i="107"/>
  <c r="E121" i="107"/>
  <c r="F121" i="107"/>
  <c r="G121" i="107"/>
  <c r="E122" i="107"/>
  <c r="F122" i="107"/>
  <c r="G122" i="107"/>
  <c r="E123" i="107"/>
  <c r="F123" i="107"/>
  <c r="G123" i="107"/>
  <c r="E124" i="107"/>
  <c r="F124" i="107"/>
  <c r="G124" i="107"/>
  <c r="E125" i="107"/>
  <c r="F125" i="107"/>
  <c r="G125" i="107"/>
  <c r="E126" i="107"/>
  <c r="F126" i="107"/>
  <c r="G126" i="107"/>
  <c r="E127" i="107"/>
  <c r="F127" i="107"/>
  <c r="G127" i="107"/>
  <c r="E128" i="107"/>
  <c r="F128" i="107"/>
  <c r="G128" i="107"/>
  <c r="E129" i="107"/>
  <c r="F129" i="107"/>
  <c r="G129" i="107"/>
  <c r="E130" i="107"/>
  <c r="F130" i="107"/>
  <c r="G130" i="107"/>
  <c r="E131" i="107"/>
  <c r="F131" i="107"/>
  <c r="G131" i="107"/>
  <c r="E132" i="107"/>
  <c r="F132" i="107"/>
  <c r="G132" i="107"/>
  <c r="E133" i="107"/>
  <c r="F133" i="107"/>
  <c r="G133" i="107"/>
  <c r="E134" i="107"/>
  <c r="F134" i="107"/>
  <c r="G134" i="107"/>
  <c r="E135" i="107"/>
  <c r="F135" i="107"/>
  <c r="G135" i="107"/>
  <c r="E136" i="107"/>
  <c r="F136" i="107"/>
  <c r="G136" i="107"/>
  <c r="E137" i="107"/>
  <c r="F137" i="107"/>
  <c r="G137" i="107"/>
  <c r="E138" i="107"/>
  <c r="F138" i="107"/>
  <c r="G138" i="107"/>
  <c r="E139" i="107"/>
  <c r="F139" i="107"/>
  <c r="G139" i="107"/>
  <c r="E140" i="107"/>
  <c r="F140" i="107"/>
  <c r="G140" i="107"/>
  <c r="E141" i="107"/>
  <c r="F141" i="107"/>
  <c r="G141" i="107"/>
  <c r="E142" i="107"/>
  <c r="F142" i="107"/>
  <c r="G142" i="107"/>
  <c r="E143" i="107"/>
  <c r="F143" i="107"/>
  <c r="G143" i="107"/>
  <c r="E144" i="107"/>
  <c r="F144" i="107"/>
  <c r="G144" i="107"/>
  <c r="E145" i="107"/>
  <c r="F145" i="107"/>
  <c r="G145" i="107"/>
  <c r="E146" i="107"/>
  <c r="F146" i="107"/>
  <c r="G146" i="107"/>
  <c r="E147" i="107"/>
  <c r="F147" i="107"/>
  <c r="G147" i="107"/>
  <c r="E148" i="107"/>
  <c r="F148" i="107"/>
  <c r="G148" i="107"/>
  <c r="E149" i="107"/>
  <c r="F149" i="107"/>
  <c r="G149" i="107"/>
  <c r="E150" i="107"/>
  <c r="F150" i="107"/>
  <c r="G150" i="107"/>
  <c r="E151" i="107"/>
  <c r="F151" i="107"/>
  <c r="G151" i="107"/>
  <c r="E152" i="107"/>
  <c r="F152" i="107"/>
  <c r="G152" i="107"/>
  <c r="E153" i="107"/>
  <c r="F153" i="107"/>
  <c r="G153" i="107"/>
  <c r="E154" i="107"/>
  <c r="F154" i="107"/>
  <c r="G154" i="107"/>
  <c r="E155" i="107"/>
  <c r="F155" i="107"/>
  <c r="G155" i="107"/>
  <c r="E156" i="107"/>
  <c r="F156" i="107"/>
  <c r="G156" i="107"/>
  <c r="E157" i="107"/>
  <c r="F157" i="107"/>
  <c r="G157" i="107"/>
  <c r="E158" i="107"/>
  <c r="F158" i="107"/>
  <c r="G158" i="107"/>
  <c r="E159" i="107"/>
  <c r="F159" i="107"/>
  <c r="G159" i="107"/>
  <c r="E160" i="107"/>
  <c r="F160" i="107"/>
  <c r="G160" i="107"/>
  <c r="E161" i="107"/>
  <c r="F161" i="107"/>
  <c r="G161" i="107"/>
  <c r="E162" i="107"/>
  <c r="F162" i="107"/>
  <c r="G162" i="107"/>
  <c r="E163" i="107"/>
  <c r="F163" i="107"/>
  <c r="G163" i="107"/>
  <c r="E164" i="107"/>
  <c r="F164" i="107"/>
  <c r="G164" i="107"/>
  <c r="E165" i="107"/>
  <c r="F165" i="107"/>
  <c r="G165" i="107"/>
  <c r="E166" i="107"/>
  <c r="F166" i="107"/>
  <c r="G166" i="107"/>
  <c r="E167" i="107"/>
  <c r="F167" i="107"/>
  <c r="G167" i="107"/>
  <c r="E168" i="107"/>
  <c r="F168" i="107"/>
  <c r="G168" i="107"/>
  <c r="E169" i="107"/>
  <c r="F169" i="107"/>
  <c r="G169" i="107"/>
  <c r="E170" i="107"/>
  <c r="F170" i="107"/>
  <c r="G170" i="107"/>
  <c r="E171" i="107"/>
  <c r="F171" i="107"/>
  <c r="G171" i="107"/>
  <c r="E172" i="107"/>
  <c r="F172" i="107"/>
  <c r="G172" i="107"/>
  <c r="E173" i="107"/>
  <c r="F173" i="107"/>
  <c r="G173" i="107"/>
  <c r="E174" i="107"/>
  <c r="F174" i="107"/>
  <c r="G174" i="107"/>
  <c r="E175" i="107"/>
  <c r="F175" i="107"/>
  <c r="G175" i="107"/>
  <c r="E176" i="107"/>
  <c r="F176" i="107"/>
  <c r="G176" i="107"/>
  <c r="E177" i="107"/>
  <c r="F177" i="107"/>
  <c r="G177" i="107"/>
  <c r="E178" i="107"/>
  <c r="F178" i="107"/>
  <c r="G178" i="107"/>
  <c r="E179" i="107"/>
  <c r="F179" i="107"/>
  <c r="G179" i="107"/>
  <c r="E180" i="107"/>
  <c r="F180" i="107"/>
  <c r="G180" i="107"/>
  <c r="E181" i="107"/>
  <c r="F181" i="107"/>
  <c r="G181" i="107"/>
  <c r="E182" i="107"/>
  <c r="F182" i="107"/>
  <c r="G182" i="107"/>
  <c r="E183" i="107"/>
  <c r="F183" i="107"/>
  <c r="G183" i="107"/>
  <c r="E184" i="107"/>
  <c r="F184" i="107"/>
  <c r="G184" i="107"/>
  <c r="E185" i="107"/>
  <c r="F185" i="107"/>
  <c r="G185" i="107"/>
  <c r="E186" i="107"/>
  <c r="F186" i="107"/>
  <c r="G186" i="107"/>
  <c r="E187" i="107"/>
  <c r="F187" i="107"/>
  <c r="G187" i="107"/>
  <c r="E188" i="107"/>
  <c r="F188" i="107"/>
  <c r="G188" i="107"/>
  <c r="E189" i="107"/>
  <c r="F189" i="107"/>
  <c r="G189" i="107"/>
  <c r="E190" i="107"/>
  <c r="F190" i="107"/>
  <c r="G190" i="107"/>
  <c r="E191" i="107"/>
  <c r="F191" i="107"/>
  <c r="G191" i="107"/>
  <c r="E192" i="107"/>
  <c r="F192" i="107"/>
  <c r="G192" i="107"/>
  <c r="E193" i="107"/>
  <c r="F193" i="107"/>
  <c r="G193" i="107"/>
  <c r="E194" i="107"/>
  <c r="F194" i="107"/>
  <c r="G194" i="107"/>
  <c r="E195" i="107"/>
  <c r="F195" i="107"/>
  <c r="G195" i="107"/>
  <c r="E196" i="107"/>
  <c r="F196" i="107"/>
  <c r="G196" i="107"/>
  <c r="E197" i="107"/>
  <c r="F197" i="107"/>
  <c r="G197" i="107"/>
  <c r="E198" i="107"/>
  <c r="F198" i="107"/>
  <c r="G198" i="107"/>
  <c r="E199" i="107"/>
  <c r="F199" i="107"/>
  <c r="G199" i="107"/>
  <c r="E200" i="107"/>
  <c r="F200" i="107"/>
  <c r="G200" i="107"/>
  <c r="E201" i="107"/>
  <c r="F201" i="107"/>
  <c r="G201" i="107"/>
  <c r="E202" i="107"/>
  <c r="F202" i="107"/>
  <c r="G202" i="107"/>
  <c r="E203" i="107"/>
  <c r="F203" i="107"/>
  <c r="G203" i="107"/>
  <c r="E204" i="107"/>
  <c r="F204" i="107"/>
  <c r="G204" i="107"/>
  <c r="E205" i="107"/>
  <c r="F205" i="107"/>
  <c r="G205" i="107"/>
  <c r="E206" i="107"/>
  <c r="F206" i="107"/>
  <c r="G206" i="107"/>
  <c r="E207" i="107"/>
  <c r="F207" i="107"/>
  <c r="G207" i="107"/>
  <c r="E208" i="107"/>
  <c r="F208" i="107"/>
  <c r="G208" i="107"/>
  <c r="E209" i="107"/>
  <c r="F209" i="107"/>
  <c r="G209" i="107"/>
  <c r="E210" i="107"/>
  <c r="F210" i="107"/>
  <c r="G210" i="107"/>
  <c r="E211" i="107"/>
  <c r="F211" i="107"/>
  <c r="G211" i="107"/>
  <c r="E212" i="107"/>
  <c r="F212" i="107"/>
  <c r="G212" i="107"/>
  <c r="E213" i="107"/>
  <c r="F213" i="107"/>
  <c r="G213" i="107"/>
  <c r="E214" i="107"/>
  <c r="F214" i="107"/>
  <c r="G214" i="107"/>
  <c r="E215" i="107"/>
  <c r="F215" i="107"/>
  <c r="G215" i="107"/>
  <c r="E216" i="107"/>
  <c r="F216" i="107"/>
  <c r="G216" i="107"/>
  <c r="E217" i="107"/>
  <c r="F217" i="107"/>
  <c r="G217" i="107"/>
  <c r="E218" i="107"/>
  <c r="F218" i="107"/>
  <c r="G218" i="107"/>
  <c r="E219" i="107"/>
  <c r="F219" i="107"/>
  <c r="G219" i="107"/>
  <c r="E220" i="107"/>
  <c r="F220" i="107"/>
  <c r="G220" i="107"/>
  <c r="E221" i="107"/>
  <c r="F221" i="107"/>
  <c r="G221" i="107"/>
  <c r="E222" i="107"/>
  <c r="F222" i="107"/>
  <c r="G222" i="107"/>
  <c r="E223" i="107"/>
  <c r="F223" i="107"/>
  <c r="G223" i="107"/>
  <c r="E224" i="107"/>
  <c r="F224" i="107"/>
  <c r="G224" i="107"/>
  <c r="E225" i="107"/>
  <c r="F225" i="107"/>
  <c r="G225" i="107"/>
  <c r="E226" i="107"/>
  <c r="F226" i="107"/>
  <c r="G226" i="107"/>
  <c r="E227" i="107"/>
  <c r="F227" i="107"/>
  <c r="G227" i="107"/>
  <c r="E228" i="107"/>
  <c r="F228" i="107"/>
  <c r="G228" i="107"/>
  <c r="E229" i="107"/>
  <c r="F229" i="107"/>
  <c r="G229" i="107"/>
  <c r="E230" i="107"/>
  <c r="F230" i="107"/>
  <c r="G230" i="107"/>
  <c r="E231" i="107"/>
  <c r="F231" i="107"/>
  <c r="G231" i="107"/>
  <c r="E232" i="107"/>
  <c r="F232" i="107"/>
  <c r="G232" i="107"/>
  <c r="E233" i="107"/>
  <c r="F233" i="107"/>
  <c r="G233" i="107"/>
  <c r="E234" i="107"/>
  <c r="F234" i="107"/>
  <c r="G234" i="107"/>
  <c r="E235" i="107"/>
  <c r="F235" i="107"/>
  <c r="G235" i="107"/>
  <c r="E236" i="107"/>
  <c r="F236" i="107"/>
  <c r="G236" i="107"/>
  <c r="E237" i="107"/>
  <c r="F237" i="107"/>
  <c r="G237" i="107"/>
  <c r="E238" i="107"/>
  <c r="F238" i="107"/>
  <c r="G238" i="107"/>
  <c r="E239" i="107"/>
  <c r="F239" i="107"/>
  <c r="G239" i="107"/>
  <c r="E240" i="107"/>
  <c r="F240" i="107"/>
  <c r="G240" i="107"/>
  <c r="E241" i="107"/>
  <c r="F241" i="107"/>
  <c r="G241" i="107"/>
  <c r="E242" i="107"/>
  <c r="F242" i="107"/>
  <c r="G242" i="107"/>
  <c r="E243" i="107"/>
  <c r="F243" i="107"/>
  <c r="G243" i="107"/>
  <c r="E244" i="107"/>
  <c r="F244" i="107"/>
  <c r="G244" i="107"/>
  <c r="E245" i="107"/>
  <c r="F245" i="107"/>
  <c r="G245" i="107"/>
  <c r="E246" i="107"/>
  <c r="F246" i="107"/>
  <c r="G246" i="107"/>
  <c r="E247" i="107"/>
  <c r="F247" i="107"/>
  <c r="G247" i="107"/>
  <c r="E248" i="107"/>
  <c r="F248" i="107"/>
  <c r="G248" i="107"/>
  <c r="E249" i="107"/>
  <c r="F249" i="107"/>
  <c r="G249" i="107"/>
  <c r="E250" i="107"/>
  <c r="F250" i="107"/>
  <c r="G250" i="107"/>
  <c r="E251" i="107"/>
  <c r="F251" i="107"/>
  <c r="G251" i="107"/>
  <c r="E252" i="107"/>
  <c r="F252" i="107"/>
  <c r="G252" i="107"/>
  <c r="E253" i="107"/>
  <c r="F253" i="107"/>
  <c r="G253" i="107"/>
  <c r="E254" i="107"/>
  <c r="F254" i="107"/>
  <c r="G254" i="107"/>
  <c r="E255" i="107"/>
  <c r="F255" i="107"/>
  <c r="G255" i="107"/>
  <c r="E256" i="107"/>
  <c r="F256" i="107"/>
  <c r="G256" i="107"/>
  <c r="E257" i="107"/>
  <c r="F257" i="107"/>
  <c r="G257" i="107"/>
  <c r="E258" i="107"/>
  <c r="F258" i="107"/>
  <c r="G258" i="107"/>
  <c r="E259" i="107"/>
  <c r="F259" i="107"/>
  <c r="G259" i="107"/>
  <c r="E260" i="107"/>
  <c r="F260" i="107"/>
  <c r="G260" i="107"/>
  <c r="E261" i="107"/>
  <c r="F261" i="107"/>
  <c r="G261" i="107"/>
  <c r="E13" i="107"/>
  <c r="F13" i="107"/>
  <c r="G13" i="107"/>
  <c r="E14" i="107"/>
  <c r="F14" i="107"/>
  <c r="G14" i="107"/>
  <c r="E15" i="107"/>
  <c r="F15" i="107"/>
  <c r="G15" i="107"/>
  <c r="E16" i="107"/>
  <c r="F16" i="107"/>
  <c r="G16" i="107"/>
  <c r="E17" i="107"/>
  <c r="F17" i="107"/>
  <c r="G17" i="107"/>
  <c r="E18" i="107"/>
  <c r="F18" i="107"/>
  <c r="G18" i="107"/>
  <c r="E19" i="107"/>
  <c r="F19" i="107"/>
  <c r="G19" i="107"/>
  <c r="E20" i="107"/>
  <c r="F20" i="107"/>
  <c r="G20" i="107"/>
  <c r="E21" i="107"/>
  <c r="F21" i="107"/>
  <c r="G21" i="107"/>
  <c r="E22" i="107"/>
  <c r="F22" i="107"/>
  <c r="G22" i="107"/>
  <c r="E23" i="107"/>
  <c r="F23" i="107"/>
  <c r="G23" i="107"/>
  <c r="E24" i="107"/>
  <c r="F24" i="107"/>
  <c r="G24" i="107"/>
  <c r="E25" i="107"/>
  <c r="F25" i="107"/>
  <c r="G25" i="107"/>
  <c r="E26" i="107"/>
  <c r="F26" i="107"/>
  <c r="G26" i="107"/>
  <c r="E27" i="107"/>
  <c r="F27" i="107"/>
  <c r="G27" i="107"/>
  <c r="E28" i="107"/>
  <c r="F28" i="107"/>
  <c r="G28" i="107"/>
  <c r="E29" i="107"/>
  <c r="F29" i="107"/>
  <c r="G29" i="107"/>
  <c r="E30" i="107"/>
  <c r="F30" i="107"/>
  <c r="G30" i="107"/>
  <c r="E31" i="107"/>
  <c r="F31" i="107"/>
  <c r="G31" i="107"/>
  <c r="E32" i="107"/>
  <c r="F32" i="107"/>
  <c r="G32" i="107"/>
  <c r="E33" i="107"/>
  <c r="F33" i="107"/>
  <c r="G33" i="107"/>
  <c r="E34" i="107"/>
  <c r="F34" i="107"/>
  <c r="G34" i="107"/>
  <c r="E35" i="107"/>
  <c r="F35" i="107"/>
  <c r="G35" i="107"/>
  <c r="E36" i="107"/>
  <c r="F36" i="107"/>
  <c r="G36" i="107"/>
  <c r="E37" i="107"/>
  <c r="F37" i="107"/>
  <c r="G37" i="107"/>
  <c r="E38" i="107"/>
  <c r="F38" i="107"/>
  <c r="G38" i="107"/>
  <c r="E39" i="107"/>
  <c r="F39" i="107"/>
  <c r="G39" i="107"/>
  <c r="E40" i="107"/>
  <c r="F40" i="107"/>
  <c r="G40" i="107"/>
  <c r="E41" i="107"/>
  <c r="F41" i="107"/>
  <c r="G41" i="107"/>
  <c r="E42" i="107"/>
  <c r="F42" i="107"/>
  <c r="G42" i="107"/>
  <c r="E43" i="107"/>
  <c r="F43" i="107"/>
  <c r="G43" i="107"/>
  <c r="E44" i="107"/>
  <c r="F44" i="107"/>
  <c r="G44" i="107"/>
  <c r="E45" i="107"/>
  <c r="F45" i="107"/>
  <c r="G45" i="107"/>
  <c r="E46" i="107"/>
  <c r="F46" i="107"/>
  <c r="G46" i="107"/>
  <c r="E47" i="107"/>
  <c r="F47" i="107"/>
  <c r="G47" i="107"/>
  <c r="E48" i="107"/>
  <c r="F48" i="107"/>
  <c r="G48" i="107"/>
  <c r="E49" i="107"/>
  <c r="F49" i="107"/>
  <c r="G49" i="107"/>
  <c r="E50" i="107"/>
  <c r="F50" i="107"/>
  <c r="G50" i="107"/>
  <c r="E51" i="107"/>
  <c r="F51" i="107"/>
  <c r="G51" i="107"/>
  <c r="E52" i="107"/>
  <c r="F52" i="107"/>
  <c r="G52" i="107"/>
  <c r="E53" i="107"/>
  <c r="F53" i="107"/>
  <c r="G53" i="107"/>
  <c r="E54" i="107"/>
  <c r="F54" i="107"/>
  <c r="G54" i="107"/>
  <c r="E55" i="107"/>
  <c r="F55" i="107"/>
  <c r="G55" i="107"/>
  <c r="E56" i="107"/>
  <c r="F56" i="107"/>
  <c r="G56" i="107"/>
  <c r="E57" i="107"/>
  <c r="F57" i="107"/>
  <c r="G57" i="107"/>
  <c r="E58" i="107"/>
  <c r="F58" i="107"/>
  <c r="G58" i="107"/>
  <c r="E59" i="107"/>
  <c r="F59" i="107"/>
  <c r="G59" i="107"/>
  <c r="E60" i="107"/>
  <c r="F60" i="107"/>
  <c r="G60" i="107"/>
  <c r="E61" i="107"/>
  <c r="F61" i="107"/>
  <c r="G61" i="107"/>
  <c r="E62" i="107"/>
  <c r="F62" i="107"/>
  <c r="G62" i="107"/>
  <c r="E63" i="107"/>
  <c r="F63" i="107"/>
  <c r="G63" i="107"/>
  <c r="E64" i="107"/>
  <c r="F64" i="107"/>
  <c r="G64" i="107"/>
  <c r="E65" i="107"/>
  <c r="F65" i="107"/>
  <c r="G65" i="107"/>
  <c r="E66" i="107"/>
  <c r="F66" i="107"/>
  <c r="G66" i="107"/>
  <c r="E67" i="107"/>
  <c r="F67" i="107"/>
  <c r="G67" i="107"/>
  <c r="E68" i="107"/>
  <c r="F68" i="107"/>
  <c r="G68" i="107"/>
  <c r="E69" i="107"/>
  <c r="F69" i="107"/>
  <c r="G69" i="107"/>
  <c r="E70" i="107"/>
  <c r="F70" i="107"/>
  <c r="G70" i="107"/>
  <c r="E71" i="107"/>
  <c r="F71" i="107"/>
  <c r="G71" i="107"/>
  <c r="E72" i="107"/>
  <c r="F72" i="107"/>
  <c r="G72" i="107"/>
  <c r="E73" i="107"/>
  <c r="F73" i="107"/>
  <c r="G73" i="107"/>
  <c r="E74" i="107"/>
  <c r="F74" i="107"/>
  <c r="G74" i="107"/>
  <c r="E75" i="107"/>
  <c r="F75" i="107"/>
  <c r="G75" i="107"/>
  <c r="E76" i="107"/>
  <c r="F76" i="107"/>
  <c r="G76" i="107"/>
  <c r="E77" i="107"/>
  <c r="F77" i="107"/>
  <c r="G77" i="107"/>
  <c r="E78" i="107"/>
  <c r="F78" i="107"/>
  <c r="G78" i="107"/>
  <c r="E79" i="107"/>
  <c r="F79" i="107"/>
  <c r="G79" i="107"/>
  <c r="E80" i="107"/>
  <c r="F80" i="107"/>
  <c r="G80" i="107"/>
  <c r="E81" i="107"/>
  <c r="F81" i="107"/>
  <c r="G81" i="107"/>
  <c r="E82" i="107"/>
  <c r="F82" i="107"/>
  <c r="G82" i="107"/>
  <c r="E83" i="107"/>
  <c r="F83" i="107"/>
  <c r="G83" i="107"/>
  <c r="E84" i="107"/>
  <c r="F84" i="107"/>
  <c r="G84" i="107"/>
  <c r="E85" i="107"/>
  <c r="F85" i="107"/>
  <c r="G85" i="107"/>
  <c r="E86" i="107"/>
  <c r="F86" i="107"/>
  <c r="G86" i="107"/>
  <c r="E87" i="107"/>
  <c r="F87" i="107"/>
  <c r="G87" i="107"/>
  <c r="E88" i="107"/>
  <c r="F88" i="107"/>
  <c r="G88" i="107"/>
  <c r="E89" i="107"/>
  <c r="F89" i="107"/>
  <c r="G89" i="107"/>
  <c r="E90" i="107"/>
  <c r="F90" i="107"/>
  <c r="G90" i="107"/>
  <c r="E91" i="107"/>
  <c r="F91" i="107"/>
  <c r="G91" i="107"/>
  <c r="E92" i="107"/>
  <c r="F92" i="107"/>
  <c r="G92" i="107"/>
  <c r="E93" i="107"/>
  <c r="F93" i="107"/>
  <c r="G93" i="107"/>
  <c r="E94" i="107"/>
  <c r="F94" i="107"/>
  <c r="G94" i="107"/>
  <c r="E95" i="107"/>
  <c r="F95" i="107"/>
  <c r="G95" i="107"/>
  <c r="E96" i="107"/>
  <c r="F96" i="107"/>
  <c r="G96" i="107"/>
  <c r="E97" i="107"/>
  <c r="F97" i="107"/>
  <c r="G97" i="107"/>
  <c r="E98" i="107"/>
  <c r="F98" i="107"/>
  <c r="G98" i="107"/>
  <c r="E99" i="107"/>
  <c r="F99" i="107"/>
  <c r="G99" i="107"/>
  <c r="E100" i="107"/>
  <c r="F100" i="107"/>
  <c r="G100" i="107"/>
  <c r="E101" i="107"/>
  <c r="F101" i="107"/>
  <c r="G101" i="107"/>
  <c r="E102" i="107"/>
  <c r="F102" i="107"/>
  <c r="G102" i="107"/>
  <c r="E103" i="107"/>
  <c r="F103" i="107"/>
  <c r="G103" i="107"/>
  <c r="E104" i="107"/>
  <c r="F104" i="107"/>
  <c r="G104" i="107"/>
  <c r="E105" i="107"/>
  <c r="F105" i="107"/>
  <c r="G105" i="107"/>
  <c r="E106" i="107"/>
  <c r="F106" i="107"/>
  <c r="G106" i="107"/>
  <c r="E107" i="107"/>
  <c r="F107" i="107"/>
  <c r="G107" i="107"/>
  <c r="E108" i="107"/>
  <c r="F108" i="107"/>
  <c r="G108" i="107"/>
  <c r="E109" i="107"/>
  <c r="F109" i="107"/>
  <c r="G109" i="107"/>
  <c r="E110" i="107"/>
  <c r="F110" i="107"/>
  <c r="G110" i="107"/>
  <c r="E111" i="106"/>
  <c r="F111" i="106"/>
  <c r="G111" i="106"/>
  <c r="E112" i="106"/>
  <c r="F112" i="106"/>
  <c r="G112" i="106"/>
  <c r="E113" i="106"/>
  <c r="F113" i="106"/>
  <c r="G113" i="106"/>
  <c r="E114" i="106"/>
  <c r="F114" i="106"/>
  <c r="G114" i="106"/>
  <c r="E115" i="106"/>
  <c r="F115" i="106"/>
  <c r="G115" i="106"/>
  <c r="E116" i="106"/>
  <c r="F116" i="106"/>
  <c r="G116" i="106"/>
  <c r="E117" i="106"/>
  <c r="F117" i="106"/>
  <c r="G117" i="106"/>
  <c r="E118" i="106"/>
  <c r="F118" i="106"/>
  <c r="G118" i="106"/>
  <c r="E119" i="106"/>
  <c r="F119" i="106"/>
  <c r="G119" i="106"/>
  <c r="E120" i="106"/>
  <c r="F120" i="106"/>
  <c r="G120" i="106"/>
  <c r="E121" i="106"/>
  <c r="F121" i="106"/>
  <c r="G121" i="106"/>
  <c r="E122" i="106"/>
  <c r="F122" i="106"/>
  <c r="G122" i="106"/>
  <c r="E123" i="106"/>
  <c r="F123" i="106"/>
  <c r="G123" i="106"/>
  <c r="E124" i="106"/>
  <c r="F124" i="106"/>
  <c r="G124" i="106"/>
  <c r="E125" i="106"/>
  <c r="F125" i="106"/>
  <c r="G125" i="106"/>
  <c r="E126" i="106"/>
  <c r="F126" i="106"/>
  <c r="G126" i="106"/>
  <c r="E127" i="106"/>
  <c r="F127" i="106"/>
  <c r="G127" i="106"/>
  <c r="E128" i="106"/>
  <c r="F128" i="106"/>
  <c r="G128" i="106"/>
  <c r="E129" i="106"/>
  <c r="F129" i="106"/>
  <c r="G129" i="106"/>
  <c r="E130" i="106"/>
  <c r="F130" i="106"/>
  <c r="G130" i="106"/>
  <c r="E131" i="106"/>
  <c r="F131" i="106"/>
  <c r="G131" i="106"/>
  <c r="E132" i="106"/>
  <c r="F132" i="106"/>
  <c r="G132" i="106"/>
  <c r="E133" i="106"/>
  <c r="F133" i="106"/>
  <c r="G133" i="106"/>
  <c r="E134" i="106"/>
  <c r="F134" i="106"/>
  <c r="G134" i="106"/>
  <c r="E135" i="106"/>
  <c r="F135" i="106"/>
  <c r="G135" i="106"/>
  <c r="E136" i="106"/>
  <c r="F136" i="106"/>
  <c r="G136" i="106"/>
  <c r="E137" i="106"/>
  <c r="F137" i="106"/>
  <c r="G137" i="106"/>
  <c r="E138" i="106"/>
  <c r="F138" i="106"/>
  <c r="G138" i="106"/>
  <c r="E139" i="106"/>
  <c r="F139" i="106"/>
  <c r="G139" i="106"/>
  <c r="E140" i="106"/>
  <c r="F140" i="106"/>
  <c r="G140" i="106"/>
  <c r="E141" i="106"/>
  <c r="F141" i="106"/>
  <c r="G141" i="106"/>
  <c r="E142" i="106"/>
  <c r="F142" i="106"/>
  <c r="G142" i="106"/>
  <c r="E143" i="106"/>
  <c r="F143" i="106"/>
  <c r="G143" i="106"/>
  <c r="E144" i="106"/>
  <c r="F144" i="106"/>
  <c r="G144" i="106"/>
  <c r="E145" i="106"/>
  <c r="F145" i="106"/>
  <c r="G145" i="106"/>
  <c r="E146" i="106"/>
  <c r="F146" i="106"/>
  <c r="G146" i="106"/>
  <c r="E147" i="106"/>
  <c r="F147" i="106"/>
  <c r="G147" i="106"/>
  <c r="E148" i="106"/>
  <c r="F148" i="106"/>
  <c r="G148" i="106"/>
  <c r="E149" i="106"/>
  <c r="F149" i="106"/>
  <c r="G149" i="106"/>
  <c r="E150" i="106"/>
  <c r="F150" i="106"/>
  <c r="G150" i="106"/>
  <c r="E151" i="106"/>
  <c r="F151" i="106"/>
  <c r="G151" i="106"/>
  <c r="E152" i="106"/>
  <c r="F152" i="106"/>
  <c r="G152" i="106"/>
  <c r="E153" i="106"/>
  <c r="F153" i="106"/>
  <c r="G153" i="106"/>
  <c r="E154" i="106"/>
  <c r="F154" i="106"/>
  <c r="G154" i="106"/>
  <c r="E155" i="106"/>
  <c r="F155" i="106"/>
  <c r="G155" i="106"/>
  <c r="E156" i="106"/>
  <c r="F156" i="106"/>
  <c r="G156" i="106"/>
  <c r="E157" i="106"/>
  <c r="F157" i="106"/>
  <c r="G157" i="106"/>
  <c r="E158" i="106"/>
  <c r="F158" i="106"/>
  <c r="G158" i="106"/>
  <c r="E159" i="106"/>
  <c r="F159" i="106"/>
  <c r="G159" i="106"/>
  <c r="E160" i="106"/>
  <c r="F160" i="106"/>
  <c r="G160" i="106"/>
  <c r="E161" i="106"/>
  <c r="F161" i="106"/>
  <c r="G161" i="106"/>
  <c r="E162" i="106"/>
  <c r="F162" i="106"/>
  <c r="G162" i="106"/>
  <c r="E163" i="106"/>
  <c r="F163" i="106"/>
  <c r="G163" i="106"/>
  <c r="E164" i="106"/>
  <c r="F164" i="106"/>
  <c r="G164" i="106"/>
  <c r="E165" i="106"/>
  <c r="F165" i="106"/>
  <c r="G165" i="106"/>
  <c r="E166" i="106"/>
  <c r="F166" i="106"/>
  <c r="G166" i="106"/>
  <c r="E167" i="106"/>
  <c r="F167" i="106"/>
  <c r="G167" i="106"/>
  <c r="E168" i="106"/>
  <c r="F168" i="106"/>
  <c r="G168" i="106"/>
  <c r="E169" i="106"/>
  <c r="F169" i="106"/>
  <c r="G169" i="106"/>
  <c r="E170" i="106"/>
  <c r="F170" i="106"/>
  <c r="G170" i="106"/>
  <c r="E171" i="106"/>
  <c r="F171" i="106"/>
  <c r="G171" i="106"/>
  <c r="E172" i="106"/>
  <c r="F172" i="106"/>
  <c r="G172" i="106"/>
  <c r="E173" i="106"/>
  <c r="F173" i="106"/>
  <c r="G173" i="106"/>
  <c r="E174" i="106"/>
  <c r="F174" i="106"/>
  <c r="G174" i="106"/>
  <c r="E175" i="106"/>
  <c r="F175" i="106"/>
  <c r="G175" i="106"/>
  <c r="E176" i="106"/>
  <c r="F176" i="106"/>
  <c r="G176" i="106"/>
  <c r="E177" i="106"/>
  <c r="F177" i="106"/>
  <c r="G177" i="106"/>
  <c r="E178" i="106"/>
  <c r="F178" i="106"/>
  <c r="G178" i="106"/>
  <c r="E179" i="106"/>
  <c r="F179" i="106"/>
  <c r="G179" i="106"/>
  <c r="E180" i="106"/>
  <c r="F180" i="106"/>
  <c r="G180" i="106"/>
  <c r="E181" i="106"/>
  <c r="F181" i="106"/>
  <c r="G181" i="106"/>
  <c r="E182" i="106"/>
  <c r="F182" i="106"/>
  <c r="G182" i="106"/>
  <c r="E183" i="106"/>
  <c r="F183" i="106"/>
  <c r="G183" i="106"/>
  <c r="E184" i="106"/>
  <c r="F184" i="106"/>
  <c r="G184" i="106"/>
  <c r="E185" i="106"/>
  <c r="F185" i="106"/>
  <c r="G185" i="106"/>
  <c r="E186" i="106"/>
  <c r="F186" i="106"/>
  <c r="G186" i="106"/>
  <c r="E187" i="106"/>
  <c r="F187" i="106"/>
  <c r="G187" i="106"/>
  <c r="E188" i="106"/>
  <c r="F188" i="106"/>
  <c r="G188" i="106"/>
  <c r="E189" i="106"/>
  <c r="F189" i="106"/>
  <c r="G189" i="106"/>
  <c r="E190" i="106"/>
  <c r="F190" i="106"/>
  <c r="G190" i="106"/>
  <c r="E191" i="106"/>
  <c r="F191" i="106"/>
  <c r="G191" i="106"/>
  <c r="E192" i="106"/>
  <c r="F192" i="106"/>
  <c r="G192" i="106"/>
  <c r="E193" i="106"/>
  <c r="F193" i="106"/>
  <c r="G193" i="106"/>
  <c r="E194" i="106"/>
  <c r="F194" i="106"/>
  <c r="G194" i="106"/>
  <c r="E195" i="106"/>
  <c r="F195" i="106"/>
  <c r="G195" i="106"/>
  <c r="E196" i="106"/>
  <c r="F196" i="106"/>
  <c r="G196" i="106"/>
  <c r="E197" i="106"/>
  <c r="F197" i="106"/>
  <c r="G197" i="106"/>
  <c r="E198" i="106"/>
  <c r="F198" i="106"/>
  <c r="G198" i="106"/>
  <c r="E199" i="106"/>
  <c r="F199" i="106"/>
  <c r="G199" i="106"/>
  <c r="E200" i="106"/>
  <c r="F200" i="106"/>
  <c r="G200" i="106"/>
  <c r="E201" i="106"/>
  <c r="F201" i="106"/>
  <c r="G201" i="106"/>
  <c r="E202" i="106"/>
  <c r="F202" i="106"/>
  <c r="G202" i="106"/>
  <c r="E203" i="106"/>
  <c r="F203" i="106"/>
  <c r="G203" i="106"/>
  <c r="E204" i="106"/>
  <c r="F204" i="106"/>
  <c r="G204" i="106"/>
  <c r="E205" i="106"/>
  <c r="F205" i="106"/>
  <c r="G205" i="106"/>
  <c r="E206" i="106"/>
  <c r="F206" i="106"/>
  <c r="G206" i="106"/>
  <c r="E207" i="106"/>
  <c r="F207" i="106"/>
  <c r="G207" i="106"/>
  <c r="E208" i="106"/>
  <c r="F208" i="106"/>
  <c r="G208" i="106"/>
  <c r="E209" i="106"/>
  <c r="F209" i="106"/>
  <c r="G209" i="106"/>
  <c r="E210" i="106"/>
  <c r="F210" i="106"/>
  <c r="G210" i="106"/>
  <c r="E211" i="106"/>
  <c r="F211" i="106"/>
  <c r="G211" i="106"/>
  <c r="E212" i="106"/>
  <c r="F212" i="106"/>
  <c r="G212" i="106"/>
  <c r="E213" i="106"/>
  <c r="F213" i="106"/>
  <c r="G213" i="106"/>
  <c r="E214" i="106"/>
  <c r="F214" i="106"/>
  <c r="G214" i="106"/>
  <c r="E215" i="106"/>
  <c r="F215" i="106"/>
  <c r="G215" i="106"/>
  <c r="E216" i="106"/>
  <c r="F216" i="106"/>
  <c r="G216" i="106"/>
  <c r="E217" i="106"/>
  <c r="F217" i="106"/>
  <c r="G217" i="106"/>
  <c r="E218" i="106"/>
  <c r="F218" i="106"/>
  <c r="G218" i="106"/>
  <c r="E219" i="106"/>
  <c r="F219" i="106"/>
  <c r="G219" i="106"/>
  <c r="E220" i="106"/>
  <c r="F220" i="106"/>
  <c r="G220" i="106"/>
  <c r="E221" i="106"/>
  <c r="F221" i="106"/>
  <c r="G221" i="106"/>
  <c r="E222" i="106"/>
  <c r="F222" i="106"/>
  <c r="G222" i="106"/>
  <c r="E223" i="106"/>
  <c r="F223" i="106"/>
  <c r="G223" i="106"/>
  <c r="E224" i="106"/>
  <c r="F224" i="106"/>
  <c r="G224" i="106"/>
  <c r="E225" i="106"/>
  <c r="F225" i="106"/>
  <c r="G225" i="106"/>
  <c r="E226" i="106"/>
  <c r="F226" i="106"/>
  <c r="G226" i="106"/>
  <c r="E227" i="106"/>
  <c r="F227" i="106"/>
  <c r="G227" i="106"/>
  <c r="E228" i="106"/>
  <c r="F228" i="106"/>
  <c r="G228" i="106"/>
  <c r="E229" i="106"/>
  <c r="F229" i="106"/>
  <c r="G229" i="106"/>
  <c r="E230" i="106"/>
  <c r="F230" i="106"/>
  <c r="G230" i="106"/>
  <c r="E231" i="106"/>
  <c r="F231" i="106"/>
  <c r="G231" i="106"/>
  <c r="E232" i="106"/>
  <c r="F232" i="106"/>
  <c r="G232" i="106"/>
  <c r="E233" i="106"/>
  <c r="F233" i="106"/>
  <c r="G233" i="106"/>
  <c r="E234" i="106"/>
  <c r="F234" i="106"/>
  <c r="G234" i="106"/>
  <c r="E235" i="106"/>
  <c r="F235" i="106"/>
  <c r="G235" i="106"/>
  <c r="E236" i="106"/>
  <c r="F236" i="106"/>
  <c r="G236" i="106"/>
  <c r="E237" i="106"/>
  <c r="F237" i="106"/>
  <c r="G237" i="106"/>
  <c r="E238" i="106"/>
  <c r="F238" i="106"/>
  <c r="G238" i="106"/>
  <c r="E239" i="106"/>
  <c r="F239" i="106"/>
  <c r="G239" i="106"/>
  <c r="E240" i="106"/>
  <c r="F240" i="106"/>
  <c r="G240" i="106"/>
  <c r="E241" i="106"/>
  <c r="F241" i="106"/>
  <c r="G241" i="106"/>
  <c r="E242" i="106"/>
  <c r="F242" i="106"/>
  <c r="G242" i="106"/>
  <c r="E243" i="106"/>
  <c r="F243" i="106"/>
  <c r="G243" i="106"/>
  <c r="E244" i="106"/>
  <c r="F244" i="106"/>
  <c r="G244" i="106"/>
  <c r="E245" i="106"/>
  <c r="F245" i="106"/>
  <c r="G245" i="106"/>
  <c r="E246" i="106"/>
  <c r="F246" i="106"/>
  <c r="G246" i="106"/>
  <c r="E247" i="106"/>
  <c r="F247" i="106"/>
  <c r="G247" i="106"/>
  <c r="E248" i="106"/>
  <c r="F248" i="106"/>
  <c r="G248" i="106"/>
  <c r="E249" i="106"/>
  <c r="F249" i="106"/>
  <c r="G249" i="106"/>
  <c r="E250" i="106"/>
  <c r="F250" i="106"/>
  <c r="G250" i="106"/>
  <c r="E251" i="106"/>
  <c r="F251" i="106"/>
  <c r="G251" i="106"/>
  <c r="E252" i="106"/>
  <c r="F252" i="106"/>
  <c r="G252" i="106"/>
  <c r="E253" i="106"/>
  <c r="F253" i="106"/>
  <c r="G253" i="106"/>
  <c r="E254" i="106"/>
  <c r="F254" i="106"/>
  <c r="G254" i="106"/>
  <c r="E255" i="106"/>
  <c r="F255" i="106"/>
  <c r="G255" i="106"/>
  <c r="E256" i="106"/>
  <c r="F256" i="106"/>
  <c r="G256" i="106"/>
  <c r="E257" i="106"/>
  <c r="F257" i="106"/>
  <c r="G257" i="106"/>
  <c r="E258" i="106"/>
  <c r="F258" i="106"/>
  <c r="G258" i="106"/>
  <c r="E259" i="106"/>
  <c r="F259" i="106"/>
  <c r="G259" i="106"/>
  <c r="E260" i="106"/>
  <c r="F260" i="106"/>
  <c r="G260" i="106"/>
  <c r="E261" i="106"/>
  <c r="F261" i="106"/>
  <c r="G261" i="106"/>
  <c r="E13" i="106"/>
  <c r="F13" i="106"/>
  <c r="G13" i="106"/>
  <c r="E14" i="106"/>
  <c r="F14" i="106"/>
  <c r="G14" i="106"/>
  <c r="E15" i="106"/>
  <c r="F15" i="106"/>
  <c r="G15" i="106"/>
  <c r="E16" i="106"/>
  <c r="F16" i="106"/>
  <c r="G16" i="106"/>
  <c r="E17" i="106"/>
  <c r="F17" i="106"/>
  <c r="G17" i="106"/>
  <c r="E18" i="106"/>
  <c r="F18" i="106"/>
  <c r="G18" i="106"/>
  <c r="E19" i="106"/>
  <c r="F19" i="106"/>
  <c r="G19" i="106"/>
  <c r="E20" i="106"/>
  <c r="F20" i="106"/>
  <c r="G20" i="106"/>
  <c r="E21" i="106"/>
  <c r="F21" i="106"/>
  <c r="G21" i="106"/>
  <c r="E22" i="106"/>
  <c r="F22" i="106"/>
  <c r="G22" i="106"/>
  <c r="E23" i="106"/>
  <c r="F23" i="106"/>
  <c r="G23" i="106"/>
  <c r="E24" i="106"/>
  <c r="F24" i="106"/>
  <c r="G24" i="106"/>
  <c r="E25" i="106"/>
  <c r="F25" i="106"/>
  <c r="G25" i="106"/>
  <c r="E26" i="106"/>
  <c r="F26" i="106"/>
  <c r="G26" i="106"/>
  <c r="E27" i="106"/>
  <c r="F27" i="106"/>
  <c r="G27" i="106"/>
  <c r="E28" i="106"/>
  <c r="F28" i="106"/>
  <c r="G28" i="106"/>
  <c r="E29" i="106"/>
  <c r="F29" i="106"/>
  <c r="G29" i="106"/>
  <c r="E30" i="106"/>
  <c r="F30" i="106"/>
  <c r="G30" i="106"/>
  <c r="E31" i="106"/>
  <c r="F31" i="106"/>
  <c r="G31" i="106"/>
  <c r="E32" i="106"/>
  <c r="F32" i="106"/>
  <c r="G32" i="106"/>
  <c r="E33" i="106"/>
  <c r="F33" i="106"/>
  <c r="G33" i="106"/>
  <c r="E34" i="106"/>
  <c r="F34" i="106"/>
  <c r="G34" i="106"/>
  <c r="E35" i="106"/>
  <c r="F35" i="106"/>
  <c r="G35" i="106"/>
  <c r="E36" i="106"/>
  <c r="F36" i="106"/>
  <c r="G36" i="106"/>
  <c r="E37" i="106"/>
  <c r="F37" i="106"/>
  <c r="G37" i="106"/>
  <c r="E38" i="106"/>
  <c r="F38" i="106"/>
  <c r="G38" i="106"/>
  <c r="E39" i="106"/>
  <c r="F39" i="106"/>
  <c r="G39" i="106"/>
  <c r="E40" i="106"/>
  <c r="F40" i="106"/>
  <c r="G40" i="106"/>
  <c r="E41" i="106"/>
  <c r="F41" i="106"/>
  <c r="G41" i="106"/>
  <c r="E42" i="106"/>
  <c r="F42" i="106"/>
  <c r="G42" i="106"/>
  <c r="E43" i="106"/>
  <c r="F43" i="106"/>
  <c r="G43" i="106"/>
  <c r="E44" i="106"/>
  <c r="F44" i="106"/>
  <c r="G44" i="106"/>
  <c r="E45" i="106"/>
  <c r="F45" i="106"/>
  <c r="G45" i="106"/>
  <c r="E46" i="106"/>
  <c r="F46" i="106"/>
  <c r="G46" i="106"/>
  <c r="E47" i="106"/>
  <c r="F47" i="106"/>
  <c r="G47" i="106"/>
  <c r="E48" i="106"/>
  <c r="F48" i="106"/>
  <c r="G48" i="106"/>
  <c r="E49" i="106"/>
  <c r="F49" i="106"/>
  <c r="G49" i="106"/>
  <c r="E50" i="106"/>
  <c r="F50" i="106"/>
  <c r="G50" i="106"/>
  <c r="E51" i="106"/>
  <c r="F51" i="106"/>
  <c r="G51" i="106"/>
  <c r="E52" i="106"/>
  <c r="F52" i="106"/>
  <c r="G52" i="106"/>
  <c r="E53" i="106"/>
  <c r="F53" i="106"/>
  <c r="G53" i="106"/>
  <c r="E54" i="106"/>
  <c r="F54" i="106"/>
  <c r="G54" i="106"/>
  <c r="E55" i="106"/>
  <c r="F55" i="106"/>
  <c r="G55" i="106"/>
  <c r="E56" i="106"/>
  <c r="F56" i="106"/>
  <c r="G56" i="106"/>
  <c r="E57" i="106"/>
  <c r="F57" i="106"/>
  <c r="G57" i="106"/>
  <c r="E58" i="106"/>
  <c r="F58" i="106"/>
  <c r="G58" i="106"/>
  <c r="E59" i="106"/>
  <c r="F59" i="106"/>
  <c r="G59" i="106"/>
  <c r="E60" i="106"/>
  <c r="F60" i="106"/>
  <c r="G60" i="106"/>
  <c r="E61" i="106"/>
  <c r="F61" i="106"/>
  <c r="G61" i="106"/>
  <c r="E62" i="106"/>
  <c r="F62" i="106"/>
  <c r="G62" i="106"/>
  <c r="E63" i="106"/>
  <c r="F63" i="106"/>
  <c r="G63" i="106"/>
  <c r="E64" i="106"/>
  <c r="F64" i="106"/>
  <c r="G64" i="106"/>
  <c r="E65" i="106"/>
  <c r="F65" i="106"/>
  <c r="G65" i="106"/>
  <c r="E66" i="106"/>
  <c r="F66" i="106"/>
  <c r="G66" i="106"/>
  <c r="E67" i="106"/>
  <c r="F67" i="106"/>
  <c r="G67" i="106"/>
  <c r="E68" i="106"/>
  <c r="F68" i="106"/>
  <c r="G68" i="106"/>
  <c r="E69" i="106"/>
  <c r="F69" i="106"/>
  <c r="G69" i="106"/>
  <c r="E70" i="106"/>
  <c r="F70" i="106"/>
  <c r="G70" i="106"/>
  <c r="E71" i="106"/>
  <c r="F71" i="106"/>
  <c r="G71" i="106"/>
  <c r="E72" i="106"/>
  <c r="F72" i="106"/>
  <c r="G72" i="106"/>
  <c r="E73" i="106"/>
  <c r="F73" i="106"/>
  <c r="G73" i="106"/>
  <c r="E74" i="106"/>
  <c r="F74" i="106"/>
  <c r="G74" i="106"/>
  <c r="E75" i="106"/>
  <c r="F75" i="106"/>
  <c r="G75" i="106"/>
  <c r="E76" i="106"/>
  <c r="F76" i="106"/>
  <c r="G76" i="106"/>
  <c r="E77" i="106"/>
  <c r="F77" i="106"/>
  <c r="G77" i="106"/>
  <c r="E78" i="106"/>
  <c r="F78" i="106"/>
  <c r="G78" i="106"/>
  <c r="E79" i="106"/>
  <c r="F79" i="106"/>
  <c r="G79" i="106"/>
  <c r="E80" i="106"/>
  <c r="F80" i="106"/>
  <c r="G80" i="106"/>
  <c r="E81" i="106"/>
  <c r="F81" i="106"/>
  <c r="G81" i="106"/>
  <c r="E82" i="106"/>
  <c r="F82" i="106"/>
  <c r="G82" i="106"/>
  <c r="E83" i="106"/>
  <c r="F83" i="106"/>
  <c r="G83" i="106"/>
  <c r="E84" i="106"/>
  <c r="F84" i="106"/>
  <c r="G84" i="106"/>
  <c r="E85" i="106"/>
  <c r="F85" i="106"/>
  <c r="G85" i="106"/>
  <c r="E86" i="106"/>
  <c r="F86" i="106"/>
  <c r="G86" i="106"/>
  <c r="E87" i="106"/>
  <c r="F87" i="106"/>
  <c r="G87" i="106"/>
  <c r="E88" i="106"/>
  <c r="F88" i="106"/>
  <c r="G88" i="106"/>
  <c r="E89" i="106"/>
  <c r="F89" i="106"/>
  <c r="G89" i="106"/>
  <c r="E90" i="106"/>
  <c r="F90" i="106"/>
  <c r="G90" i="106"/>
  <c r="E91" i="106"/>
  <c r="F91" i="106"/>
  <c r="G91" i="106"/>
  <c r="E92" i="106"/>
  <c r="F92" i="106"/>
  <c r="G92" i="106"/>
  <c r="E93" i="106"/>
  <c r="F93" i="106"/>
  <c r="G93" i="106"/>
  <c r="E94" i="106"/>
  <c r="F94" i="106"/>
  <c r="G94" i="106"/>
  <c r="E95" i="106"/>
  <c r="F95" i="106"/>
  <c r="G95" i="106"/>
  <c r="E96" i="106"/>
  <c r="F96" i="106"/>
  <c r="G96" i="106"/>
  <c r="E97" i="106"/>
  <c r="F97" i="106"/>
  <c r="G97" i="106"/>
  <c r="E98" i="106"/>
  <c r="F98" i="106"/>
  <c r="G98" i="106"/>
  <c r="E99" i="106"/>
  <c r="F99" i="106"/>
  <c r="G99" i="106"/>
  <c r="E100" i="106"/>
  <c r="F100" i="106"/>
  <c r="G100" i="106"/>
  <c r="E101" i="106"/>
  <c r="F101" i="106"/>
  <c r="G101" i="106"/>
  <c r="E102" i="106"/>
  <c r="F102" i="106"/>
  <c r="G102" i="106"/>
  <c r="E103" i="106"/>
  <c r="F103" i="106"/>
  <c r="G103" i="106"/>
  <c r="E104" i="106"/>
  <c r="F104" i="106"/>
  <c r="G104" i="106"/>
  <c r="E105" i="106"/>
  <c r="F105" i="106"/>
  <c r="G105" i="106"/>
  <c r="E106" i="106"/>
  <c r="F106" i="106"/>
  <c r="G106" i="106"/>
  <c r="E107" i="106"/>
  <c r="F107" i="106"/>
  <c r="G107" i="106"/>
  <c r="E108" i="106"/>
  <c r="F108" i="106"/>
  <c r="G108" i="106"/>
  <c r="E109" i="106"/>
  <c r="F109" i="106"/>
  <c r="G109" i="106"/>
  <c r="E110" i="106"/>
  <c r="F110" i="106"/>
  <c r="G110" i="106"/>
  <c r="I14" i="105"/>
  <c r="J14" i="105"/>
  <c r="I15" i="105"/>
  <c r="J15" i="105"/>
  <c r="I16" i="105"/>
  <c r="J16" i="105"/>
  <c r="I17" i="105"/>
  <c r="J17" i="105"/>
  <c r="I18" i="105"/>
  <c r="J18" i="105"/>
  <c r="I19" i="105"/>
  <c r="J19" i="105"/>
  <c r="I20" i="105"/>
  <c r="J20" i="105"/>
  <c r="I21" i="105"/>
  <c r="J21" i="105"/>
  <c r="I22" i="105"/>
  <c r="J22" i="105"/>
  <c r="I23" i="105"/>
  <c r="J23" i="105"/>
  <c r="I24" i="105"/>
  <c r="J24" i="105"/>
  <c r="I25" i="105"/>
  <c r="J25" i="105"/>
  <c r="I26" i="105"/>
  <c r="J26" i="105"/>
  <c r="I27" i="105"/>
  <c r="J27" i="105"/>
  <c r="I28" i="105"/>
  <c r="J28" i="105"/>
  <c r="I29" i="105"/>
  <c r="J29" i="105"/>
  <c r="I30" i="105"/>
  <c r="J30" i="105"/>
  <c r="I31" i="105"/>
  <c r="J31" i="105"/>
  <c r="I32" i="105"/>
  <c r="J32" i="105"/>
  <c r="I33" i="105"/>
  <c r="J33" i="105"/>
  <c r="I34" i="105"/>
  <c r="J34" i="105"/>
  <c r="I35" i="105"/>
  <c r="J35" i="105"/>
  <c r="I36" i="105"/>
  <c r="J36" i="105"/>
  <c r="I37" i="105"/>
  <c r="J37" i="105"/>
  <c r="I38" i="105"/>
  <c r="J38" i="105"/>
  <c r="I39" i="105"/>
  <c r="J39" i="105"/>
  <c r="I40" i="105"/>
  <c r="J40" i="105"/>
  <c r="I41" i="105"/>
  <c r="J41" i="105"/>
  <c r="I42" i="105"/>
  <c r="J42" i="105"/>
  <c r="I43" i="105"/>
  <c r="J43" i="105"/>
  <c r="I44" i="105"/>
  <c r="J44" i="105"/>
  <c r="I45" i="105"/>
  <c r="J45" i="105"/>
  <c r="I46" i="105"/>
  <c r="J46" i="105"/>
  <c r="I47" i="105"/>
  <c r="J47" i="105"/>
  <c r="I48" i="105"/>
  <c r="J48" i="105"/>
  <c r="I49" i="105"/>
  <c r="J49" i="105"/>
  <c r="I50" i="105"/>
  <c r="J50" i="105"/>
  <c r="I51" i="105"/>
  <c r="J51" i="105"/>
  <c r="I52" i="105"/>
  <c r="J52" i="105"/>
  <c r="I53" i="105"/>
  <c r="J53" i="105"/>
  <c r="I54" i="105"/>
  <c r="J54" i="105"/>
  <c r="I55" i="105"/>
  <c r="J55" i="105"/>
  <c r="I56" i="105"/>
  <c r="J56" i="105"/>
  <c r="I57" i="105"/>
  <c r="J57" i="105"/>
  <c r="I58" i="105"/>
  <c r="J58" i="105"/>
  <c r="I59" i="105"/>
  <c r="J59" i="105"/>
  <c r="I60" i="105"/>
  <c r="J60" i="105"/>
  <c r="I61" i="105"/>
  <c r="J61" i="105"/>
  <c r="I62" i="105"/>
  <c r="J62" i="105"/>
  <c r="I63" i="105"/>
  <c r="J63" i="105"/>
  <c r="I64" i="105"/>
  <c r="J64" i="105"/>
  <c r="I65" i="105"/>
  <c r="J65" i="105"/>
  <c r="I66" i="105"/>
  <c r="J66" i="105"/>
  <c r="I67" i="105"/>
  <c r="J67" i="105"/>
  <c r="I68" i="105"/>
  <c r="J68" i="105"/>
  <c r="I69" i="105"/>
  <c r="J69" i="105"/>
  <c r="I70" i="105"/>
  <c r="J70" i="105"/>
  <c r="I71" i="105"/>
  <c r="J71" i="105"/>
  <c r="I72" i="105"/>
  <c r="J72" i="105"/>
  <c r="I73" i="105"/>
  <c r="J73" i="105"/>
  <c r="I74" i="105"/>
  <c r="J74" i="105"/>
  <c r="I75" i="105"/>
  <c r="J75" i="105"/>
  <c r="I76" i="105"/>
  <c r="J76" i="105"/>
  <c r="I77" i="105"/>
  <c r="J77" i="105"/>
  <c r="I78" i="105"/>
  <c r="J78" i="105"/>
  <c r="I79" i="105"/>
  <c r="J79" i="105"/>
  <c r="I80" i="105"/>
  <c r="J80" i="105"/>
  <c r="I81" i="105"/>
  <c r="J81" i="105"/>
  <c r="I82" i="105"/>
  <c r="J82" i="105"/>
  <c r="I83" i="105"/>
  <c r="J83" i="105"/>
  <c r="I84" i="105"/>
  <c r="J84" i="105"/>
  <c r="I85" i="105"/>
  <c r="J85" i="105"/>
  <c r="I86" i="105"/>
  <c r="J86" i="105"/>
  <c r="I87" i="105"/>
  <c r="J87" i="105"/>
  <c r="I88" i="105"/>
  <c r="J88" i="105"/>
  <c r="I89" i="105"/>
  <c r="J89" i="105"/>
  <c r="I90" i="105"/>
  <c r="J90" i="105"/>
  <c r="I91" i="105"/>
  <c r="J91" i="105"/>
  <c r="I92" i="105"/>
  <c r="J92" i="105"/>
  <c r="I93" i="105"/>
  <c r="J93" i="105"/>
  <c r="I94" i="105"/>
  <c r="J94" i="105"/>
  <c r="I95" i="105"/>
  <c r="J95" i="105"/>
  <c r="I96" i="105"/>
  <c r="J96" i="105"/>
  <c r="I97" i="105"/>
  <c r="J97" i="105"/>
  <c r="I98" i="105"/>
  <c r="J98" i="105"/>
  <c r="I99" i="105"/>
  <c r="J99" i="105"/>
  <c r="I100" i="105"/>
  <c r="J100" i="105"/>
  <c r="I101" i="105"/>
  <c r="J101" i="105"/>
  <c r="I102" i="105"/>
  <c r="J102" i="105"/>
  <c r="I103" i="105"/>
  <c r="J103" i="105"/>
  <c r="I104" i="105"/>
  <c r="J104" i="105"/>
  <c r="I105" i="105"/>
  <c r="J105" i="105"/>
  <c r="I106" i="105"/>
  <c r="J106" i="105"/>
  <c r="I107" i="105"/>
  <c r="J107" i="105"/>
  <c r="I108" i="105"/>
  <c r="J108" i="105"/>
  <c r="I109" i="105"/>
  <c r="J109" i="105"/>
  <c r="I110" i="105"/>
  <c r="J110" i="105"/>
  <c r="I111" i="105"/>
  <c r="J111" i="105"/>
  <c r="I112" i="105"/>
  <c r="J112" i="105"/>
  <c r="I113" i="105"/>
  <c r="J113" i="105"/>
  <c r="I114" i="105"/>
  <c r="J114" i="105"/>
  <c r="I115" i="105"/>
  <c r="J115" i="105"/>
  <c r="I116" i="105"/>
  <c r="J116" i="105"/>
  <c r="I117" i="105"/>
  <c r="J117" i="105"/>
  <c r="I118" i="105"/>
  <c r="J118" i="105"/>
  <c r="I119" i="105"/>
  <c r="J119" i="105"/>
  <c r="I120" i="105"/>
  <c r="J120" i="105"/>
  <c r="I121" i="105"/>
  <c r="J121" i="105"/>
  <c r="I122" i="105"/>
  <c r="J122" i="105"/>
  <c r="I123" i="105"/>
  <c r="J123" i="105"/>
  <c r="I124" i="105"/>
  <c r="J124" i="105"/>
  <c r="I125" i="105"/>
  <c r="J125" i="105"/>
  <c r="I126" i="105"/>
  <c r="J126" i="105"/>
  <c r="I127" i="105"/>
  <c r="J127" i="105"/>
  <c r="I128" i="105"/>
  <c r="J128" i="105"/>
  <c r="I129" i="105"/>
  <c r="J129" i="105"/>
  <c r="I130" i="105"/>
  <c r="J130" i="105"/>
  <c r="I131" i="105"/>
  <c r="J131" i="105"/>
  <c r="I132" i="105"/>
  <c r="J132" i="105"/>
  <c r="I133" i="105"/>
  <c r="J133" i="105"/>
  <c r="I134" i="105"/>
  <c r="J134" i="105"/>
  <c r="I135" i="105"/>
  <c r="J135" i="105"/>
  <c r="I136" i="105"/>
  <c r="J136" i="105"/>
  <c r="I137" i="105"/>
  <c r="J137" i="105"/>
  <c r="I138" i="105"/>
  <c r="J138" i="105"/>
  <c r="I139" i="105"/>
  <c r="J139" i="105"/>
  <c r="I140" i="105"/>
  <c r="J140" i="105"/>
  <c r="I141" i="105"/>
  <c r="J141" i="105"/>
  <c r="I142" i="105"/>
  <c r="J142" i="105"/>
  <c r="I143" i="105"/>
  <c r="J143" i="105"/>
  <c r="I144" i="105"/>
  <c r="J144" i="105"/>
  <c r="I145" i="105"/>
  <c r="J145" i="105"/>
  <c r="I146" i="105"/>
  <c r="J146" i="105"/>
  <c r="I147" i="105"/>
  <c r="J147" i="105"/>
  <c r="I148" i="105"/>
  <c r="J148" i="105"/>
  <c r="I149" i="105"/>
  <c r="J149" i="105"/>
  <c r="I150" i="105"/>
  <c r="J150" i="105"/>
  <c r="I151" i="105"/>
  <c r="J151" i="105"/>
  <c r="I152" i="105"/>
  <c r="J152" i="105"/>
  <c r="I153" i="105"/>
  <c r="J153" i="105"/>
  <c r="I154" i="105"/>
  <c r="J154" i="105"/>
  <c r="I155" i="105"/>
  <c r="J155" i="105"/>
  <c r="I156" i="105"/>
  <c r="J156" i="105"/>
  <c r="I157" i="105"/>
  <c r="J157" i="105"/>
  <c r="I158" i="105"/>
  <c r="J158" i="105"/>
  <c r="I159" i="105"/>
  <c r="J159" i="105"/>
  <c r="I160" i="105"/>
  <c r="J160" i="105"/>
  <c r="I161" i="105"/>
  <c r="J161" i="105"/>
  <c r="I162" i="105"/>
  <c r="J162" i="105"/>
  <c r="I163" i="105"/>
  <c r="J163" i="105"/>
  <c r="I164" i="105"/>
  <c r="J164" i="105"/>
  <c r="I165" i="105"/>
  <c r="J165" i="105"/>
  <c r="I166" i="105"/>
  <c r="J166" i="105"/>
  <c r="I167" i="105"/>
  <c r="J167" i="105"/>
  <c r="I168" i="105"/>
  <c r="J168" i="105"/>
  <c r="I169" i="105"/>
  <c r="J169" i="105"/>
  <c r="I170" i="105"/>
  <c r="J170" i="105"/>
  <c r="I171" i="105"/>
  <c r="J171" i="105"/>
  <c r="I172" i="105"/>
  <c r="J172" i="105"/>
  <c r="I173" i="105"/>
  <c r="J173" i="105"/>
  <c r="I174" i="105"/>
  <c r="J174" i="105"/>
  <c r="I175" i="105"/>
  <c r="J175" i="105"/>
  <c r="I176" i="105"/>
  <c r="J176" i="105"/>
  <c r="I177" i="105"/>
  <c r="J177" i="105"/>
  <c r="I178" i="105"/>
  <c r="J178" i="105"/>
  <c r="I179" i="105"/>
  <c r="J179" i="105"/>
  <c r="I180" i="105"/>
  <c r="J180" i="105"/>
  <c r="I181" i="105"/>
  <c r="J181" i="105"/>
  <c r="I182" i="105"/>
  <c r="J182" i="105"/>
  <c r="I183" i="105"/>
  <c r="J183" i="105"/>
  <c r="I184" i="105"/>
  <c r="J184" i="105"/>
  <c r="I185" i="105"/>
  <c r="J185" i="105"/>
  <c r="I186" i="105"/>
  <c r="J186" i="105"/>
  <c r="I187" i="105"/>
  <c r="J187" i="105"/>
  <c r="I188" i="105"/>
  <c r="J188" i="105"/>
  <c r="I189" i="105"/>
  <c r="J189" i="105"/>
  <c r="I190" i="105"/>
  <c r="J190" i="105"/>
  <c r="I191" i="105"/>
  <c r="J191" i="105"/>
  <c r="I192" i="105"/>
  <c r="J192" i="105"/>
  <c r="I193" i="105"/>
  <c r="J193" i="105"/>
  <c r="I194" i="105"/>
  <c r="J194" i="105"/>
  <c r="I195" i="105"/>
  <c r="J195" i="105"/>
  <c r="I196" i="105"/>
  <c r="J196" i="105"/>
  <c r="I197" i="105"/>
  <c r="J197" i="105"/>
  <c r="I198" i="105"/>
  <c r="J198" i="105"/>
  <c r="I199" i="105"/>
  <c r="J199" i="105"/>
  <c r="I200" i="105"/>
  <c r="J200" i="105"/>
  <c r="I201" i="105"/>
  <c r="J201" i="105"/>
  <c r="I202" i="105"/>
  <c r="J202" i="105"/>
  <c r="I203" i="105"/>
  <c r="J203" i="105"/>
  <c r="I204" i="105"/>
  <c r="J204" i="105"/>
  <c r="I205" i="105"/>
  <c r="J205" i="105"/>
  <c r="I206" i="105"/>
  <c r="J206" i="105"/>
  <c r="I207" i="105"/>
  <c r="J207" i="105"/>
  <c r="I208" i="105"/>
  <c r="J208" i="105"/>
  <c r="I209" i="105"/>
  <c r="J209" i="105"/>
  <c r="I210" i="105"/>
  <c r="J210" i="105"/>
  <c r="I211" i="105"/>
  <c r="J211" i="105"/>
  <c r="I212" i="105"/>
  <c r="J212" i="105"/>
  <c r="I213" i="105"/>
  <c r="J213" i="105"/>
  <c r="I214" i="105"/>
  <c r="J214" i="105"/>
  <c r="I215" i="105"/>
  <c r="J215" i="105"/>
  <c r="I216" i="105"/>
  <c r="J216" i="105"/>
  <c r="I217" i="105"/>
  <c r="J217" i="105"/>
  <c r="I218" i="105"/>
  <c r="J218" i="105"/>
  <c r="I219" i="105"/>
  <c r="J219" i="105"/>
  <c r="I220" i="105"/>
  <c r="J220" i="105"/>
  <c r="I221" i="105"/>
  <c r="J221" i="105"/>
  <c r="I222" i="105"/>
  <c r="J222" i="105"/>
  <c r="I223" i="105"/>
  <c r="J223" i="105"/>
  <c r="I224" i="105"/>
  <c r="J224" i="105"/>
  <c r="I225" i="105"/>
  <c r="J225" i="105"/>
  <c r="I226" i="105"/>
  <c r="J226" i="105"/>
  <c r="I227" i="105"/>
  <c r="J227" i="105"/>
  <c r="I228" i="105"/>
  <c r="J228" i="105"/>
  <c r="I229" i="105"/>
  <c r="J229" i="105"/>
  <c r="I230" i="105"/>
  <c r="J230" i="105"/>
  <c r="I231" i="105"/>
  <c r="J231" i="105"/>
  <c r="I232" i="105"/>
  <c r="J232" i="105"/>
  <c r="I233" i="105"/>
  <c r="J233" i="105"/>
  <c r="I234" i="105"/>
  <c r="J234" i="105"/>
  <c r="I235" i="105"/>
  <c r="J235" i="105"/>
  <c r="I236" i="105"/>
  <c r="J236" i="105"/>
  <c r="I237" i="105"/>
  <c r="J237" i="105"/>
  <c r="I238" i="105"/>
  <c r="J238" i="105"/>
  <c r="I239" i="105"/>
  <c r="J239" i="105"/>
  <c r="I240" i="105"/>
  <c r="J240" i="105"/>
  <c r="I241" i="105"/>
  <c r="J241" i="105"/>
  <c r="I242" i="105"/>
  <c r="J242" i="105"/>
  <c r="I243" i="105"/>
  <c r="J243" i="105"/>
  <c r="I244" i="105"/>
  <c r="J244" i="105"/>
  <c r="I245" i="105"/>
  <c r="J245" i="105"/>
  <c r="I246" i="105"/>
  <c r="J246" i="105"/>
  <c r="I247" i="105"/>
  <c r="J247" i="105"/>
  <c r="I248" i="105"/>
  <c r="J248" i="105"/>
  <c r="I249" i="105"/>
  <c r="J249" i="105"/>
  <c r="I250" i="105"/>
  <c r="J250" i="105"/>
  <c r="I251" i="105"/>
  <c r="J251" i="105"/>
  <c r="I252" i="105"/>
  <c r="J252" i="105"/>
  <c r="I253" i="105"/>
  <c r="J253" i="105"/>
  <c r="I254" i="105"/>
  <c r="J254" i="105"/>
  <c r="I255" i="105"/>
  <c r="J255" i="105"/>
  <c r="I256" i="105"/>
  <c r="J256" i="105"/>
  <c r="I257" i="105"/>
  <c r="J257" i="105"/>
  <c r="I258" i="105"/>
  <c r="J258" i="105"/>
  <c r="I259" i="105"/>
  <c r="J259" i="105"/>
  <c r="I260" i="105"/>
  <c r="J260" i="105"/>
  <c r="I261" i="105"/>
  <c r="J261" i="105"/>
  <c r="F111" i="105"/>
  <c r="G111" i="105"/>
  <c r="H111" i="105"/>
  <c r="F112" i="105"/>
  <c r="G112" i="105"/>
  <c r="H112" i="105"/>
  <c r="F113" i="105"/>
  <c r="G113" i="105"/>
  <c r="H113" i="105"/>
  <c r="F114" i="105"/>
  <c r="G114" i="105"/>
  <c r="H114" i="105"/>
  <c r="F115" i="105"/>
  <c r="G115" i="105"/>
  <c r="H115" i="105"/>
  <c r="F116" i="105"/>
  <c r="G116" i="105"/>
  <c r="H116" i="105"/>
  <c r="F117" i="105"/>
  <c r="G117" i="105"/>
  <c r="H117" i="105"/>
  <c r="F118" i="105"/>
  <c r="G118" i="105"/>
  <c r="H118" i="105"/>
  <c r="F119" i="105"/>
  <c r="G119" i="105"/>
  <c r="H119" i="105"/>
  <c r="F120" i="105"/>
  <c r="G120" i="105"/>
  <c r="H120" i="105"/>
  <c r="F121" i="105"/>
  <c r="G121" i="105"/>
  <c r="H121" i="105"/>
  <c r="F122" i="105"/>
  <c r="G122" i="105"/>
  <c r="H122" i="105"/>
  <c r="F123" i="105"/>
  <c r="G123" i="105"/>
  <c r="H123" i="105"/>
  <c r="F124" i="105"/>
  <c r="G124" i="105"/>
  <c r="H124" i="105"/>
  <c r="F125" i="105"/>
  <c r="G125" i="105"/>
  <c r="H125" i="105"/>
  <c r="F126" i="105"/>
  <c r="G126" i="105"/>
  <c r="H126" i="105"/>
  <c r="F127" i="105"/>
  <c r="G127" i="105"/>
  <c r="H127" i="105"/>
  <c r="F128" i="105"/>
  <c r="G128" i="105"/>
  <c r="H128" i="105"/>
  <c r="F129" i="105"/>
  <c r="G129" i="105"/>
  <c r="H129" i="105"/>
  <c r="F130" i="105"/>
  <c r="G130" i="105"/>
  <c r="H130" i="105"/>
  <c r="F131" i="105"/>
  <c r="G131" i="105"/>
  <c r="H131" i="105"/>
  <c r="F132" i="105"/>
  <c r="G132" i="105"/>
  <c r="H132" i="105"/>
  <c r="F133" i="105"/>
  <c r="G133" i="105"/>
  <c r="H133" i="105"/>
  <c r="F134" i="105"/>
  <c r="G134" i="105"/>
  <c r="H134" i="105"/>
  <c r="F135" i="105"/>
  <c r="G135" i="105"/>
  <c r="H135" i="105"/>
  <c r="F136" i="105"/>
  <c r="G136" i="105"/>
  <c r="H136" i="105"/>
  <c r="F137" i="105"/>
  <c r="G137" i="105"/>
  <c r="H137" i="105"/>
  <c r="F138" i="105"/>
  <c r="G138" i="105"/>
  <c r="H138" i="105"/>
  <c r="F139" i="105"/>
  <c r="G139" i="105"/>
  <c r="H139" i="105"/>
  <c r="F140" i="105"/>
  <c r="G140" i="105"/>
  <c r="H140" i="105"/>
  <c r="F141" i="105"/>
  <c r="G141" i="105"/>
  <c r="H141" i="105"/>
  <c r="F142" i="105"/>
  <c r="G142" i="105"/>
  <c r="H142" i="105"/>
  <c r="F143" i="105"/>
  <c r="G143" i="105"/>
  <c r="H143" i="105"/>
  <c r="F144" i="105"/>
  <c r="G144" i="105"/>
  <c r="H144" i="105"/>
  <c r="F145" i="105"/>
  <c r="G145" i="105"/>
  <c r="H145" i="105"/>
  <c r="F146" i="105"/>
  <c r="G146" i="105"/>
  <c r="H146" i="105"/>
  <c r="F147" i="105"/>
  <c r="G147" i="105"/>
  <c r="H147" i="105"/>
  <c r="F148" i="105"/>
  <c r="G148" i="105"/>
  <c r="H148" i="105"/>
  <c r="F149" i="105"/>
  <c r="G149" i="105"/>
  <c r="H149" i="105"/>
  <c r="F150" i="105"/>
  <c r="G150" i="105"/>
  <c r="H150" i="105"/>
  <c r="F151" i="105"/>
  <c r="G151" i="105"/>
  <c r="H151" i="105"/>
  <c r="F152" i="105"/>
  <c r="G152" i="105"/>
  <c r="H152" i="105"/>
  <c r="F153" i="105"/>
  <c r="G153" i="105"/>
  <c r="H153" i="105"/>
  <c r="F154" i="105"/>
  <c r="G154" i="105"/>
  <c r="H154" i="105"/>
  <c r="F155" i="105"/>
  <c r="G155" i="105"/>
  <c r="H155" i="105"/>
  <c r="F156" i="105"/>
  <c r="G156" i="105"/>
  <c r="H156" i="105"/>
  <c r="F157" i="105"/>
  <c r="G157" i="105"/>
  <c r="H157" i="105"/>
  <c r="F158" i="105"/>
  <c r="G158" i="105"/>
  <c r="H158" i="105"/>
  <c r="F159" i="105"/>
  <c r="G159" i="105"/>
  <c r="H159" i="105"/>
  <c r="F160" i="105"/>
  <c r="G160" i="105"/>
  <c r="H160" i="105"/>
  <c r="F161" i="105"/>
  <c r="G161" i="105"/>
  <c r="H161" i="105"/>
  <c r="F162" i="105"/>
  <c r="G162" i="105"/>
  <c r="H162" i="105"/>
  <c r="F163" i="105"/>
  <c r="G163" i="105"/>
  <c r="H163" i="105"/>
  <c r="F164" i="105"/>
  <c r="G164" i="105"/>
  <c r="H164" i="105"/>
  <c r="F165" i="105"/>
  <c r="G165" i="105"/>
  <c r="H165" i="105"/>
  <c r="F166" i="105"/>
  <c r="G166" i="105"/>
  <c r="H166" i="105"/>
  <c r="F167" i="105"/>
  <c r="G167" i="105"/>
  <c r="H167" i="105"/>
  <c r="F168" i="105"/>
  <c r="G168" i="105"/>
  <c r="H168" i="105"/>
  <c r="F169" i="105"/>
  <c r="G169" i="105"/>
  <c r="H169" i="105"/>
  <c r="F170" i="105"/>
  <c r="G170" i="105"/>
  <c r="H170" i="105"/>
  <c r="F171" i="105"/>
  <c r="G171" i="105"/>
  <c r="H171" i="105"/>
  <c r="F172" i="105"/>
  <c r="G172" i="105"/>
  <c r="H172" i="105"/>
  <c r="F173" i="105"/>
  <c r="G173" i="105"/>
  <c r="H173" i="105"/>
  <c r="F174" i="105"/>
  <c r="G174" i="105"/>
  <c r="H174" i="105"/>
  <c r="F175" i="105"/>
  <c r="G175" i="105"/>
  <c r="H175" i="105"/>
  <c r="F176" i="105"/>
  <c r="G176" i="105"/>
  <c r="H176" i="105"/>
  <c r="F177" i="105"/>
  <c r="G177" i="105"/>
  <c r="H177" i="105"/>
  <c r="F178" i="105"/>
  <c r="G178" i="105"/>
  <c r="H178" i="105"/>
  <c r="F179" i="105"/>
  <c r="G179" i="105"/>
  <c r="H179" i="105"/>
  <c r="F180" i="105"/>
  <c r="G180" i="105"/>
  <c r="H180" i="105"/>
  <c r="F181" i="105"/>
  <c r="G181" i="105"/>
  <c r="H181" i="105"/>
  <c r="F182" i="105"/>
  <c r="G182" i="105"/>
  <c r="H182" i="105"/>
  <c r="F183" i="105"/>
  <c r="G183" i="105"/>
  <c r="H183" i="105"/>
  <c r="F184" i="105"/>
  <c r="G184" i="105"/>
  <c r="H184" i="105"/>
  <c r="F185" i="105"/>
  <c r="G185" i="105"/>
  <c r="H185" i="105"/>
  <c r="F186" i="105"/>
  <c r="G186" i="105"/>
  <c r="H186" i="105"/>
  <c r="F187" i="105"/>
  <c r="G187" i="105"/>
  <c r="H187" i="105"/>
  <c r="F188" i="105"/>
  <c r="G188" i="105"/>
  <c r="H188" i="105"/>
  <c r="F189" i="105"/>
  <c r="G189" i="105"/>
  <c r="H189" i="105"/>
  <c r="F190" i="105"/>
  <c r="G190" i="105"/>
  <c r="H190" i="105"/>
  <c r="F191" i="105"/>
  <c r="G191" i="105"/>
  <c r="H191" i="105"/>
  <c r="F192" i="105"/>
  <c r="G192" i="105"/>
  <c r="H192" i="105"/>
  <c r="F193" i="105"/>
  <c r="G193" i="105"/>
  <c r="H193" i="105"/>
  <c r="F194" i="105"/>
  <c r="G194" i="105"/>
  <c r="H194" i="105"/>
  <c r="F195" i="105"/>
  <c r="G195" i="105"/>
  <c r="H195" i="105"/>
  <c r="F196" i="105"/>
  <c r="G196" i="105"/>
  <c r="H196" i="105"/>
  <c r="F197" i="105"/>
  <c r="G197" i="105"/>
  <c r="H197" i="105"/>
  <c r="F198" i="105"/>
  <c r="G198" i="105"/>
  <c r="H198" i="105"/>
  <c r="F199" i="105"/>
  <c r="G199" i="105"/>
  <c r="H199" i="105"/>
  <c r="F200" i="105"/>
  <c r="G200" i="105"/>
  <c r="H200" i="105"/>
  <c r="F201" i="105"/>
  <c r="G201" i="105"/>
  <c r="H201" i="105"/>
  <c r="F202" i="105"/>
  <c r="G202" i="105"/>
  <c r="H202" i="105"/>
  <c r="F203" i="105"/>
  <c r="G203" i="105"/>
  <c r="H203" i="105"/>
  <c r="F204" i="105"/>
  <c r="G204" i="105"/>
  <c r="H204" i="105"/>
  <c r="F205" i="105"/>
  <c r="G205" i="105"/>
  <c r="H205" i="105"/>
  <c r="F206" i="105"/>
  <c r="G206" i="105"/>
  <c r="H206" i="105"/>
  <c r="F207" i="105"/>
  <c r="G207" i="105"/>
  <c r="H207" i="105"/>
  <c r="F208" i="105"/>
  <c r="G208" i="105"/>
  <c r="H208" i="105"/>
  <c r="F209" i="105"/>
  <c r="G209" i="105"/>
  <c r="H209" i="105"/>
  <c r="F210" i="105"/>
  <c r="G210" i="105"/>
  <c r="H210" i="105"/>
  <c r="F211" i="105"/>
  <c r="G211" i="105"/>
  <c r="H211" i="105"/>
  <c r="F212" i="105"/>
  <c r="G212" i="105"/>
  <c r="H212" i="105"/>
  <c r="F213" i="105"/>
  <c r="G213" i="105"/>
  <c r="H213" i="105"/>
  <c r="F214" i="105"/>
  <c r="G214" i="105"/>
  <c r="H214" i="105"/>
  <c r="F215" i="105"/>
  <c r="G215" i="105"/>
  <c r="H215" i="105"/>
  <c r="F216" i="105"/>
  <c r="G216" i="105"/>
  <c r="H216" i="105"/>
  <c r="F217" i="105"/>
  <c r="G217" i="105"/>
  <c r="H217" i="105"/>
  <c r="F218" i="105"/>
  <c r="G218" i="105"/>
  <c r="H218" i="105"/>
  <c r="F219" i="105"/>
  <c r="G219" i="105"/>
  <c r="H219" i="105"/>
  <c r="F220" i="105"/>
  <c r="G220" i="105"/>
  <c r="H220" i="105"/>
  <c r="F221" i="105"/>
  <c r="G221" i="105"/>
  <c r="H221" i="105"/>
  <c r="F222" i="105"/>
  <c r="G222" i="105"/>
  <c r="H222" i="105"/>
  <c r="F223" i="105"/>
  <c r="G223" i="105"/>
  <c r="H223" i="105"/>
  <c r="F224" i="105"/>
  <c r="G224" i="105"/>
  <c r="H224" i="105"/>
  <c r="F225" i="105"/>
  <c r="G225" i="105"/>
  <c r="H225" i="105"/>
  <c r="F226" i="105"/>
  <c r="G226" i="105"/>
  <c r="H226" i="105"/>
  <c r="F227" i="105"/>
  <c r="G227" i="105"/>
  <c r="H227" i="105"/>
  <c r="F228" i="105"/>
  <c r="G228" i="105"/>
  <c r="H228" i="105"/>
  <c r="F229" i="105"/>
  <c r="G229" i="105"/>
  <c r="H229" i="105"/>
  <c r="F230" i="105"/>
  <c r="G230" i="105"/>
  <c r="H230" i="105"/>
  <c r="F231" i="105"/>
  <c r="G231" i="105"/>
  <c r="H231" i="105"/>
  <c r="F232" i="105"/>
  <c r="G232" i="105"/>
  <c r="H232" i="105"/>
  <c r="F233" i="105"/>
  <c r="G233" i="105"/>
  <c r="H233" i="105"/>
  <c r="F234" i="105"/>
  <c r="G234" i="105"/>
  <c r="H234" i="105"/>
  <c r="F235" i="105"/>
  <c r="G235" i="105"/>
  <c r="H235" i="105"/>
  <c r="F236" i="105"/>
  <c r="G236" i="105"/>
  <c r="H236" i="105"/>
  <c r="F237" i="105"/>
  <c r="G237" i="105"/>
  <c r="H237" i="105"/>
  <c r="F238" i="105"/>
  <c r="G238" i="105"/>
  <c r="H238" i="105"/>
  <c r="F239" i="105"/>
  <c r="G239" i="105"/>
  <c r="H239" i="105"/>
  <c r="F240" i="105"/>
  <c r="G240" i="105"/>
  <c r="H240" i="105"/>
  <c r="F241" i="105"/>
  <c r="G241" i="105"/>
  <c r="H241" i="105"/>
  <c r="F242" i="105"/>
  <c r="G242" i="105"/>
  <c r="H242" i="105"/>
  <c r="F243" i="105"/>
  <c r="G243" i="105"/>
  <c r="H243" i="105"/>
  <c r="F244" i="105"/>
  <c r="G244" i="105"/>
  <c r="H244" i="105"/>
  <c r="F245" i="105"/>
  <c r="G245" i="105"/>
  <c r="H245" i="105"/>
  <c r="F246" i="105"/>
  <c r="G246" i="105"/>
  <c r="H246" i="105"/>
  <c r="F247" i="105"/>
  <c r="G247" i="105"/>
  <c r="H247" i="105"/>
  <c r="F248" i="105"/>
  <c r="G248" i="105"/>
  <c r="H248" i="105"/>
  <c r="F249" i="105"/>
  <c r="G249" i="105"/>
  <c r="H249" i="105"/>
  <c r="F250" i="105"/>
  <c r="G250" i="105"/>
  <c r="H250" i="105"/>
  <c r="F251" i="105"/>
  <c r="G251" i="105"/>
  <c r="H251" i="105"/>
  <c r="F252" i="105"/>
  <c r="G252" i="105"/>
  <c r="H252" i="105"/>
  <c r="F253" i="105"/>
  <c r="G253" i="105"/>
  <c r="H253" i="105"/>
  <c r="F254" i="105"/>
  <c r="G254" i="105"/>
  <c r="H254" i="105"/>
  <c r="F255" i="105"/>
  <c r="G255" i="105"/>
  <c r="H255" i="105"/>
  <c r="F256" i="105"/>
  <c r="G256" i="105"/>
  <c r="H256" i="105"/>
  <c r="F257" i="105"/>
  <c r="G257" i="105"/>
  <c r="H257" i="105"/>
  <c r="F258" i="105"/>
  <c r="G258" i="105"/>
  <c r="H258" i="105"/>
  <c r="F259" i="105"/>
  <c r="G259" i="105"/>
  <c r="H259" i="105"/>
  <c r="F260" i="105"/>
  <c r="G260" i="105"/>
  <c r="H260" i="105"/>
  <c r="F261" i="105"/>
  <c r="G261" i="105"/>
  <c r="H261" i="105"/>
  <c r="F13" i="105"/>
  <c r="J13" i="105" s="1"/>
  <c r="G13" i="105"/>
  <c r="H13" i="105"/>
  <c r="F14" i="105"/>
  <c r="G14" i="105"/>
  <c r="H14" i="105"/>
  <c r="F15" i="105"/>
  <c r="G15" i="105"/>
  <c r="H15" i="105"/>
  <c r="F16" i="105"/>
  <c r="G16" i="105"/>
  <c r="H16" i="105"/>
  <c r="F17" i="105"/>
  <c r="G17" i="105"/>
  <c r="H17" i="105"/>
  <c r="F18" i="105"/>
  <c r="G18" i="105"/>
  <c r="H18" i="105"/>
  <c r="F19" i="105"/>
  <c r="G19" i="105"/>
  <c r="H19" i="105"/>
  <c r="F20" i="105"/>
  <c r="G20" i="105"/>
  <c r="H20" i="105"/>
  <c r="F21" i="105"/>
  <c r="G21" i="105"/>
  <c r="H21" i="105"/>
  <c r="F22" i="105"/>
  <c r="G22" i="105"/>
  <c r="H22" i="105"/>
  <c r="F23" i="105"/>
  <c r="G23" i="105"/>
  <c r="H23" i="105"/>
  <c r="F24" i="105"/>
  <c r="G24" i="105"/>
  <c r="H24" i="105"/>
  <c r="F25" i="105"/>
  <c r="G25" i="105"/>
  <c r="H25" i="105"/>
  <c r="F26" i="105"/>
  <c r="G26" i="105"/>
  <c r="H26" i="105"/>
  <c r="F27" i="105"/>
  <c r="G27" i="105"/>
  <c r="H27" i="105"/>
  <c r="F28" i="105"/>
  <c r="G28" i="105"/>
  <c r="H28" i="105"/>
  <c r="F29" i="105"/>
  <c r="G29" i="105"/>
  <c r="H29" i="105"/>
  <c r="F30" i="105"/>
  <c r="G30" i="105"/>
  <c r="H30" i="105"/>
  <c r="F31" i="105"/>
  <c r="G31" i="105"/>
  <c r="H31" i="105"/>
  <c r="F32" i="105"/>
  <c r="G32" i="105"/>
  <c r="H32" i="105"/>
  <c r="F33" i="105"/>
  <c r="G33" i="105"/>
  <c r="H33" i="105"/>
  <c r="F34" i="105"/>
  <c r="G34" i="105"/>
  <c r="H34" i="105"/>
  <c r="F35" i="105"/>
  <c r="G35" i="105"/>
  <c r="H35" i="105"/>
  <c r="F36" i="105"/>
  <c r="G36" i="105"/>
  <c r="H36" i="105"/>
  <c r="F37" i="105"/>
  <c r="G37" i="105"/>
  <c r="H37" i="105"/>
  <c r="F38" i="105"/>
  <c r="G38" i="105"/>
  <c r="H38" i="105"/>
  <c r="F39" i="105"/>
  <c r="G39" i="105"/>
  <c r="H39" i="105"/>
  <c r="F40" i="105"/>
  <c r="G40" i="105"/>
  <c r="H40" i="105"/>
  <c r="F41" i="105"/>
  <c r="G41" i="105"/>
  <c r="H41" i="105"/>
  <c r="F42" i="105"/>
  <c r="G42" i="105"/>
  <c r="H42" i="105"/>
  <c r="F43" i="105"/>
  <c r="G43" i="105"/>
  <c r="H43" i="105"/>
  <c r="F44" i="105"/>
  <c r="G44" i="105"/>
  <c r="H44" i="105"/>
  <c r="F45" i="105"/>
  <c r="G45" i="105"/>
  <c r="H45" i="105"/>
  <c r="F46" i="105"/>
  <c r="G46" i="105"/>
  <c r="H46" i="105"/>
  <c r="F47" i="105"/>
  <c r="G47" i="105"/>
  <c r="H47" i="105"/>
  <c r="F48" i="105"/>
  <c r="G48" i="105"/>
  <c r="H48" i="105"/>
  <c r="F49" i="105"/>
  <c r="G49" i="105"/>
  <c r="H49" i="105"/>
  <c r="F50" i="105"/>
  <c r="G50" i="105"/>
  <c r="H50" i="105"/>
  <c r="F51" i="105"/>
  <c r="G51" i="105"/>
  <c r="H51" i="105"/>
  <c r="F52" i="105"/>
  <c r="G52" i="105"/>
  <c r="H52" i="105"/>
  <c r="F53" i="105"/>
  <c r="G53" i="105"/>
  <c r="H53" i="105"/>
  <c r="F54" i="105"/>
  <c r="G54" i="105"/>
  <c r="H54" i="105"/>
  <c r="F55" i="105"/>
  <c r="G55" i="105"/>
  <c r="H55" i="105"/>
  <c r="F56" i="105"/>
  <c r="G56" i="105"/>
  <c r="H56" i="105"/>
  <c r="F57" i="105"/>
  <c r="G57" i="105"/>
  <c r="H57" i="105"/>
  <c r="F58" i="105"/>
  <c r="G58" i="105"/>
  <c r="H58" i="105"/>
  <c r="F59" i="105"/>
  <c r="G59" i="105"/>
  <c r="H59" i="105"/>
  <c r="F60" i="105"/>
  <c r="G60" i="105"/>
  <c r="H60" i="105"/>
  <c r="F61" i="105"/>
  <c r="G61" i="105"/>
  <c r="H61" i="105"/>
  <c r="F62" i="105"/>
  <c r="G62" i="105"/>
  <c r="H62" i="105"/>
  <c r="F63" i="105"/>
  <c r="G63" i="105"/>
  <c r="H63" i="105"/>
  <c r="F64" i="105"/>
  <c r="G64" i="105"/>
  <c r="H64" i="105"/>
  <c r="F65" i="105"/>
  <c r="G65" i="105"/>
  <c r="H65" i="105"/>
  <c r="F66" i="105"/>
  <c r="G66" i="105"/>
  <c r="H66" i="105"/>
  <c r="F67" i="105"/>
  <c r="G67" i="105"/>
  <c r="H67" i="105"/>
  <c r="F68" i="105"/>
  <c r="G68" i="105"/>
  <c r="H68" i="105"/>
  <c r="F69" i="105"/>
  <c r="G69" i="105"/>
  <c r="H69" i="105"/>
  <c r="F70" i="105"/>
  <c r="G70" i="105"/>
  <c r="H70" i="105"/>
  <c r="F71" i="105"/>
  <c r="G71" i="105"/>
  <c r="H71" i="105"/>
  <c r="F72" i="105"/>
  <c r="G72" i="105"/>
  <c r="H72" i="105"/>
  <c r="F73" i="105"/>
  <c r="G73" i="105"/>
  <c r="H73" i="105"/>
  <c r="F74" i="105"/>
  <c r="G74" i="105"/>
  <c r="H74" i="105"/>
  <c r="F75" i="105"/>
  <c r="G75" i="105"/>
  <c r="H75" i="105"/>
  <c r="F76" i="105"/>
  <c r="G76" i="105"/>
  <c r="H76" i="105"/>
  <c r="F77" i="105"/>
  <c r="G77" i="105"/>
  <c r="H77" i="105"/>
  <c r="F78" i="105"/>
  <c r="G78" i="105"/>
  <c r="H78" i="105"/>
  <c r="F79" i="105"/>
  <c r="G79" i="105"/>
  <c r="H79" i="105"/>
  <c r="F80" i="105"/>
  <c r="G80" i="105"/>
  <c r="H80" i="105"/>
  <c r="F81" i="105"/>
  <c r="G81" i="105"/>
  <c r="H81" i="105"/>
  <c r="F82" i="105"/>
  <c r="G82" i="105"/>
  <c r="H82" i="105"/>
  <c r="F83" i="105"/>
  <c r="G83" i="105"/>
  <c r="H83" i="105"/>
  <c r="F84" i="105"/>
  <c r="G84" i="105"/>
  <c r="H84" i="105"/>
  <c r="F85" i="105"/>
  <c r="G85" i="105"/>
  <c r="H85" i="105"/>
  <c r="F86" i="105"/>
  <c r="G86" i="105"/>
  <c r="H86" i="105"/>
  <c r="F87" i="105"/>
  <c r="G87" i="105"/>
  <c r="H87" i="105"/>
  <c r="F88" i="105"/>
  <c r="G88" i="105"/>
  <c r="H88" i="105"/>
  <c r="F89" i="105"/>
  <c r="G89" i="105"/>
  <c r="H89" i="105"/>
  <c r="F90" i="105"/>
  <c r="G90" i="105"/>
  <c r="H90" i="105"/>
  <c r="F91" i="105"/>
  <c r="G91" i="105"/>
  <c r="H91" i="105"/>
  <c r="F92" i="105"/>
  <c r="G92" i="105"/>
  <c r="H92" i="105"/>
  <c r="F93" i="105"/>
  <c r="G93" i="105"/>
  <c r="H93" i="105"/>
  <c r="F94" i="105"/>
  <c r="G94" i="105"/>
  <c r="H94" i="105"/>
  <c r="F95" i="105"/>
  <c r="G95" i="105"/>
  <c r="H95" i="105"/>
  <c r="F96" i="105"/>
  <c r="G96" i="105"/>
  <c r="H96" i="105"/>
  <c r="F97" i="105"/>
  <c r="G97" i="105"/>
  <c r="H97" i="105"/>
  <c r="F98" i="105"/>
  <c r="G98" i="105"/>
  <c r="H98" i="105"/>
  <c r="F99" i="105"/>
  <c r="G99" i="105"/>
  <c r="H99" i="105"/>
  <c r="F100" i="105"/>
  <c r="G100" i="105"/>
  <c r="H100" i="105"/>
  <c r="F101" i="105"/>
  <c r="G101" i="105"/>
  <c r="H101" i="105"/>
  <c r="F102" i="105"/>
  <c r="G102" i="105"/>
  <c r="H102" i="105"/>
  <c r="F103" i="105"/>
  <c r="G103" i="105"/>
  <c r="H103" i="105"/>
  <c r="F104" i="105"/>
  <c r="G104" i="105"/>
  <c r="H104" i="105"/>
  <c r="F105" i="105"/>
  <c r="G105" i="105"/>
  <c r="H105" i="105"/>
  <c r="F106" i="105"/>
  <c r="G106" i="105"/>
  <c r="H106" i="105"/>
  <c r="F107" i="105"/>
  <c r="G107" i="105"/>
  <c r="H107" i="105"/>
  <c r="F108" i="105"/>
  <c r="G108" i="105"/>
  <c r="H108" i="105"/>
  <c r="F109" i="105"/>
  <c r="G109" i="105"/>
  <c r="H109" i="105"/>
  <c r="F110" i="105"/>
  <c r="G110" i="105"/>
  <c r="H110" i="105"/>
  <c r="J30" i="104"/>
  <c r="K30" i="104"/>
  <c r="J35" i="104"/>
  <c r="K35" i="104"/>
  <c r="L35" i="104"/>
  <c r="M35" i="104"/>
  <c r="N35" i="104"/>
  <c r="O35" i="104"/>
  <c r="J36" i="104"/>
  <c r="K36" i="104"/>
  <c r="L36" i="104"/>
  <c r="M36" i="104"/>
  <c r="N36" i="104"/>
  <c r="O36" i="104"/>
  <c r="J37" i="104"/>
  <c r="K37" i="104"/>
  <c r="L37" i="104"/>
  <c r="M37" i="104"/>
  <c r="N37" i="104"/>
  <c r="O37" i="104"/>
  <c r="J38" i="104"/>
  <c r="K38" i="104"/>
  <c r="L38" i="104"/>
  <c r="M38" i="104"/>
  <c r="N38" i="104"/>
  <c r="O38" i="104"/>
  <c r="J39" i="104"/>
  <c r="K39" i="104"/>
  <c r="L39" i="104"/>
  <c r="M39" i="104"/>
  <c r="N39" i="104"/>
  <c r="O39" i="104"/>
  <c r="J40" i="104"/>
  <c r="K40" i="104"/>
  <c r="L40" i="104"/>
  <c r="M40" i="104"/>
  <c r="N40" i="104"/>
  <c r="O40" i="104"/>
  <c r="J41" i="104"/>
  <c r="K41" i="104"/>
  <c r="L41" i="104"/>
  <c r="M41" i="104"/>
  <c r="N41" i="104"/>
  <c r="O41" i="104"/>
  <c r="J42" i="104"/>
  <c r="K42" i="104"/>
  <c r="L42" i="104"/>
  <c r="M42" i="104"/>
  <c r="N42" i="104"/>
  <c r="O42" i="104"/>
  <c r="J43" i="104"/>
  <c r="K43" i="104"/>
  <c r="L43" i="104"/>
  <c r="M43" i="104"/>
  <c r="N43" i="104"/>
  <c r="O43" i="104"/>
  <c r="J44" i="104"/>
  <c r="K44" i="104"/>
  <c r="L44" i="104"/>
  <c r="M44" i="104"/>
  <c r="N44" i="104"/>
  <c r="O44" i="104"/>
  <c r="J45" i="104"/>
  <c r="K45" i="104"/>
  <c r="L45" i="104"/>
  <c r="M45" i="104"/>
  <c r="N45" i="104"/>
  <c r="O45" i="104"/>
  <c r="J46" i="104"/>
  <c r="K46" i="104"/>
  <c r="L46" i="104"/>
  <c r="M46" i="104"/>
  <c r="N46" i="104"/>
  <c r="O46" i="104"/>
  <c r="J47" i="104"/>
  <c r="K47" i="104"/>
  <c r="L47" i="104"/>
  <c r="M47" i="104"/>
  <c r="N47" i="104"/>
  <c r="O47" i="104"/>
  <c r="J48" i="104"/>
  <c r="K48" i="104"/>
  <c r="L48" i="104"/>
  <c r="M48" i="104"/>
  <c r="N48" i="104"/>
  <c r="O48" i="104"/>
  <c r="J49" i="104"/>
  <c r="K49" i="104"/>
  <c r="L49" i="104"/>
  <c r="M49" i="104"/>
  <c r="N49" i="104"/>
  <c r="O49" i="104"/>
  <c r="J50" i="104"/>
  <c r="K50" i="104"/>
  <c r="L50" i="104"/>
  <c r="M50" i="104"/>
  <c r="N50" i="104"/>
  <c r="O50" i="104"/>
  <c r="J51" i="104"/>
  <c r="K51" i="104"/>
  <c r="L51" i="104"/>
  <c r="M51" i="104"/>
  <c r="N51" i="104"/>
  <c r="O51" i="104"/>
  <c r="J52" i="104"/>
  <c r="K52" i="104"/>
  <c r="L52" i="104"/>
  <c r="M52" i="104"/>
  <c r="N52" i="104"/>
  <c r="O52" i="104"/>
  <c r="J53" i="104"/>
  <c r="K53" i="104"/>
  <c r="L53" i="104"/>
  <c r="M53" i="104"/>
  <c r="N53" i="104"/>
  <c r="O53" i="104"/>
  <c r="J54" i="104"/>
  <c r="K54" i="104"/>
  <c r="L54" i="104"/>
  <c r="M54" i="104"/>
  <c r="N54" i="104"/>
  <c r="O54" i="104"/>
  <c r="J55" i="104"/>
  <c r="K55" i="104"/>
  <c r="L55" i="104"/>
  <c r="M55" i="104"/>
  <c r="N55" i="104"/>
  <c r="O55" i="104"/>
  <c r="J56" i="104"/>
  <c r="K56" i="104"/>
  <c r="L56" i="104"/>
  <c r="M56" i="104"/>
  <c r="N56" i="104"/>
  <c r="O56" i="104"/>
  <c r="J57" i="104"/>
  <c r="K57" i="104"/>
  <c r="L57" i="104"/>
  <c r="M57" i="104"/>
  <c r="N57" i="104"/>
  <c r="O57" i="104"/>
  <c r="J58" i="104"/>
  <c r="K58" i="104"/>
  <c r="L58" i="104"/>
  <c r="M58" i="104"/>
  <c r="N58" i="104"/>
  <c r="O58" i="104"/>
  <c r="J59" i="104"/>
  <c r="K59" i="104"/>
  <c r="L59" i="104"/>
  <c r="M59" i="104"/>
  <c r="N59" i="104"/>
  <c r="O59" i="104"/>
  <c r="J60" i="104"/>
  <c r="K60" i="104"/>
  <c r="L60" i="104"/>
  <c r="M60" i="104"/>
  <c r="N60" i="104"/>
  <c r="O60" i="104"/>
  <c r="J61" i="104"/>
  <c r="K61" i="104"/>
  <c r="L61" i="104"/>
  <c r="M61" i="104"/>
  <c r="N61" i="104"/>
  <c r="O61" i="104"/>
  <c r="J62" i="104"/>
  <c r="K62" i="104"/>
  <c r="L62" i="104"/>
  <c r="M62" i="104"/>
  <c r="N62" i="104"/>
  <c r="O62" i="104"/>
  <c r="J63" i="104"/>
  <c r="K63" i="104"/>
  <c r="L63" i="104"/>
  <c r="M63" i="104"/>
  <c r="N63" i="104"/>
  <c r="O63" i="104"/>
  <c r="J64" i="104"/>
  <c r="K64" i="104"/>
  <c r="L64" i="104"/>
  <c r="M64" i="104"/>
  <c r="N64" i="104"/>
  <c r="O64" i="104"/>
  <c r="J65" i="104"/>
  <c r="K65" i="104"/>
  <c r="L65" i="104"/>
  <c r="M65" i="104"/>
  <c r="N65" i="104"/>
  <c r="O65" i="104"/>
  <c r="J66" i="104"/>
  <c r="K66" i="104"/>
  <c r="L66" i="104"/>
  <c r="M66" i="104"/>
  <c r="N66" i="104"/>
  <c r="O66" i="104"/>
  <c r="J67" i="104"/>
  <c r="K67" i="104"/>
  <c r="L67" i="104"/>
  <c r="M67" i="104"/>
  <c r="N67" i="104"/>
  <c r="O67" i="104"/>
  <c r="J68" i="104"/>
  <c r="K68" i="104"/>
  <c r="L68" i="104"/>
  <c r="M68" i="104"/>
  <c r="N68" i="104"/>
  <c r="O68" i="104"/>
  <c r="J69" i="104"/>
  <c r="K69" i="104"/>
  <c r="L69" i="104"/>
  <c r="M69" i="104"/>
  <c r="N69" i="104"/>
  <c r="O69" i="104"/>
  <c r="J70" i="104"/>
  <c r="K70" i="104"/>
  <c r="L70" i="104"/>
  <c r="M70" i="104"/>
  <c r="N70" i="104"/>
  <c r="O70" i="104"/>
  <c r="J71" i="104"/>
  <c r="K71" i="104"/>
  <c r="L71" i="104"/>
  <c r="M71" i="104"/>
  <c r="N71" i="104"/>
  <c r="O71" i="104"/>
  <c r="J72" i="104"/>
  <c r="K72" i="104"/>
  <c r="L72" i="104"/>
  <c r="M72" i="104"/>
  <c r="N72" i="104"/>
  <c r="O72" i="104"/>
  <c r="J73" i="104"/>
  <c r="K73" i="104"/>
  <c r="L73" i="104"/>
  <c r="M73" i="104"/>
  <c r="N73" i="104"/>
  <c r="O73" i="104"/>
  <c r="J74" i="104"/>
  <c r="K74" i="104"/>
  <c r="L74" i="104"/>
  <c r="M74" i="104"/>
  <c r="N74" i="104"/>
  <c r="O74" i="104"/>
  <c r="J75" i="104"/>
  <c r="K75" i="104"/>
  <c r="L75" i="104"/>
  <c r="M75" i="104"/>
  <c r="N75" i="104"/>
  <c r="O75" i="104"/>
  <c r="J76" i="104"/>
  <c r="K76" i="104"/>
  <c r="L76" i="104"/>
  <c r="M76" i="104"/>
  <c r="N76" i="104"/>
  <c r="O76" i="104"/>
  <c r="J77" i="104"/>
  <c r="K77" i="104"/>
  <c r="L77" i="104"/>
  <c r="M77" i="104"/>
  <c r="N77" i="104"/>
  <c r="O77" i="104"/>
  <c r="J78" i="104"/>
  <c r="K78" i="104"/>
  <c r="L78" i="104"/>
  <c r="M78" i="104"/>
  <c r="N78" i="104"/>
  <c r="O78" i="104"/>
  <c r="J79" i="104"/>
  <c r="K79" i="104"/>
  <c r="L79" i="104"/>
  <c r="M79" i="104"/>
  <c r="N79" i="104"/>
  <c r="O79" i="104"/>
  <c r="J80" i="104"/>
  <c r="K80" i="104"/>
  <c r="L80" i="104"/>
  <c r="M80" i="104"/>
  <c r="N80" i="104"/>
  <c r="O80" i="104"/>
  <c r="J81" i="104"/>
  <c r="K81" i="104"/>
  <c r="L81" i="104"/>
  <c r="M81" i="104"/>
  <c r="N81" i="104"/>
  <c r="O81" i="104"/>
  <c r="J82" i="104"/>
  <c r="K82" i="104"/>
  <c r="L82" i="104"/>
  <c r="M82" i="104"/>
  <c r="N82" i="104"/>
  <c r="O82" i="104"/>
  <c r="J83" i="104"/>
  <c r="K83" i="104"/>
  <c r="L83" i="104"/>
  <c r="M83" i="104"/>
  <c r="N83" i="104"/>
  <c r="O83" i="104"/>
  <c r="J84" i="104"/>
  <c r="K84" i="104"/>
  <c r="L84" i="104"/>
  <c r="M84" i="104"/>
  <c r="N84" i="104"/>
  <c r="O84" i="104"/>
  <c r="J85" i="104"/>
  <c r="K85" i="104"/>
  <c r="L85" i="104"/>
  <c r="M85" i="104"/>
  <c r="N85" i="104"/>
  <c r="O85" i="104"/>
  <c r="J86" i="104"/>
  <c r="K86" i="104"/>
  <c r="L86" i="104"/>
  <c r="M86" i="104"/>
  <c r="N86" i="104"/>
  <c r="O86" i="104"/>
  <c r="J87" i="104"/>
  <c r="K87" i="104"/>
  <c r="L87" i="104"/>
  <c r="M87" i="104"/>
  <c r="N87" i="104"/>
  <c r="O87" i="104"/>
  <c r="J88" i="104"/>
  <c r="K88" i="104"/>
  <c r="L88" i="104"/>
  <c r="M88" i="104"/>
  <c r="N88" i="104"/>
  <c r="O88" i="104"/>
  <c r="J89" i="104"/>
  <c r="K89" i="104"/>
  <c r="L89" i="104"/>
  <c r="M89" i="104"/>
  <c r="N89" i="104"/>
  <c r="O89" i="104"/>
  <c r="J90" i="104"/>
  <c r="K90" i="104"/>
  <c r="L90" i="104"/>
  <c r="M90" i="104"/>
  <c r="N90" i="104"/>
  <c r="O90" i="104"/>
  <c r="J91" i="104"/>
  <c r="K91" i="104"/>
  <c r="L91" i="104"/>
  <c r="M91" i="104"/>
  <c r="N91" i="104"/>
  <c r="O91" i="104"/>
  <c r="J92" i="104"/>
  <c r="K92" i="104"/>
  <c r="L92" i="104"/>
  <c r="M92" i="104"/>
  <c r="N92" i="104"/>
  <c r="O92" i="104"/>
  <c r="J93" i="104"/>
  <c r="K93" i="104"/>
  <c r="L93" i="104"/>
  <c r="M93" i="104"/>
  <c r="N93" i="104"/>
  <c r="O93" i="104"/>
  <c r="J94" i="104"/>
  <c r="K94" i="104"/>
  <c r="L94" i="104"/>
  <c r="M94" i="104"/>
  <c r="N94" i="104"/>
  <c r="O94" i="104"/>
  <c r="J95" i="104"/>
  <c r="K95" i="104"/>
  <c r="L95" i="104"/>
  <c r="M95" i="104"/>
  <c r="N95" i="104"/>
  <c r="O95" i="104"/>
  <c r="J96" i="104"/>
  <c r="K96" i="104"/>
  <c r="L96" i="104"/>
  <c r="M96" i="104"/>
  <c r="N96" i="104"/>
  <c r="O96" i="104"/>
  <c r="J97" i="104"/>
  <c r="K97" i="104"/>
  <c r="L97" i="104"/>
  <c r="M97" i="104"/>
  <c r="N97" i="104"/>
  <c r="O97" i="104"/>
  <c r="J98" i="104"/>
  <c r="K98" i="104"/>
  <c r="L98" i="104"/>
  <c r="M98" i="104"/>
  <c r="N98" i="104"/>
  <c r="O98" i="104"/>
  <c r="J99" i="104"/>
  <c r="K99" i="104"/>
  <c r="L99" i="104"/>
  <c r="M99" i="104"/>
  <c r="N99" i="104"/>
  <c r="O99" i="104"/>
  <c r="J100" i="104"/>
  <c r="K100" i="104"/>
  <c r="L100" i="104"/>
  <c r="M100" i="104"/>
  <c r="N100" i="104"/>
  <c r="O100" i="104"/>
  <c r="J101" i="104"/>
  <c r="K101" i="104"/>
  <c r="L101" i="104"/>
  <c r="M101" i="104"/>
  <c r="N101" i="104"/>
  <c r="O101" i="104"/>
  <c r="J102" i="104"/>
  <c r="K102" i="104"/>
  <c r="L102" i="104"/>
  <c r="M102" i="104"/>
  <c r="N102" i="104"/>
  <c r="O102" i="104"/>
  <c r="J103" i="104"/>
  <c r="K103" i="104"/>
  <c r="L103" i="104"/>
  <c r="M103" i="104"/>
  <c r="N103" i="104"/>
  <c r="O103" i="104"/>
  <c r="J104" i="104"/>
  <c r="K104" i="104"/>
  <c r="L104" i="104"/>
  <c r="M104" i="104"/>
  <c r="N104" i="104"/>
  <c r="O104" i="104"/>
  <c r="J105" i="104"/>
  <c r="K105" i="104"/>
  <c r="L105" i="104"/>
  <c r="M105" i="104"/>
  <c r="N105" i="104"/>
  <c r="O105" i="104"/>
  <c r="J106" i="104"/>
  <c r="K106" i="104"/>
  <c r="L106" i="104"/>
  <c r="M106" i="104"/>
  <c r="N106" i="104"/>
  <c r="O106" i="104"/>
  <c r="J107" i="104"/>
  <c r="K107" i="104"/>
  <c r="L107" i="104"/>
  <c r="M107" i="104"/>
  <c r="N107" i="104"/>
  <c r="O107" i="104"/>
  <c r="J108" i="104"/>
  <c r="K108" i="104"/>
  <c r="L108" i="104"/>
  <c r="M108" i="104"/>
  <c r="N108" i="104"/>
  <c r="O108" i="104"/>
  <c r="J109" i="104"/>
  <c r="K109" i="104"/>
  <c r="L109" i="104"/>
  <c r="M109" i="104"/>
  <c r="N109" i="104"/>
  <c r="O109" i="104"/>
  <c r="J110" i="104"/>
  <c r="K110" i="104"/>
  <c r="L110" i="104"/>
  <c r="M110" i="104"/>
  <c r="N110" i="104"/>
  <c r="O110" i="104"/>
  <c r="J111" i="104"/>
  <c r="K111" i="104"/>
  <c r="L111" i="104"/>
  <c r="M111" i="104"/>
  <c r="N111" i="104"/>
  <c r="O111" i="104"/>
  <c r="J112" i="104"/>
  <c r="K112" i="104"/>
  <c r="L112" i="104"/>
  <c r="M112" i="104"/>
  <c r="N112" i="104"/>
  <c r="O112" i="104"/>
  <c r="J113" i="104"/>
  <c r="K113" i="104"/>
  <c r="L113" i="104"/>
  <c r="M113" i="104"/>
  <c r="N113" i="104"/>
  <c r="O113" i="104"/>
  <c r="J114" i="104"/>
  <c r="K114" i="104"/>
  <c r="L114" i="104"/>
  <c r="M114" i="104"/>
  <c r="N114" i="104"/>
  <c r="O114" i="104"/>
  <c r="J115" i="104"/>
  <c r="K115" i="104"/>
  <c r="L115" i="104"/>
  <c r="M115" i="104"/>
  <c r="N115" i="104"/>
  <c r="O115" i="104"/>
  <c r="J116" i="104"/>
  <c r="K116" i="104"/>
  <c r="L116" i="104"/>
  <c r="M116" i="104"/>
  <c r="N116" i="104"/>
  <c r="O116" i="104"/>
  <c r="J117" i="104"/>
  <c r="K117" i="104"/>
  <c r="L117" i="104"/>
  <c r="M117" i="104"/>
  <c r="N117" i="104"/>
  <c r="O117" i="104"/>
  <c r="J118" i="104"/>
  <c r="K118" i="104"/>
  <c r="L118" i="104"/>
  <c r="M118" i="104"/>
  <c r="N118" i="104"/>
  <c r="O118" i="104"/>
  <c r="J119" i="104"/>
  <c r="K119" i="104"/>
  <c r="L119" i="104"/>
  <c r="M119" i="104"/>
  <c r="N119" i="104"/>
  <c r="O119" i="104"/>
  <c r="J120" i="104"/>
  <c r="K120" i="104"/>
  <c r="L120" i="104"/>
  <c r="M120" i="104"/>
  <c r="N120" i="104"/>
  <c r="O120" i="104"/>
  <c r="J121" i="104"/>
  <c r="K121" i="104"/>
  <c r="L121" i="104"/>
  <c r="M121" i="104"/>
  <c r="N121" i="104"/>
  <c r="O121" i="104"/>
  <c r="J122" i="104"/>
  <c r="K122" i="104"/>
  <c r="L122" i="104"/>
  <c r="M122" i="104"/>
  <c r="N122" i="104"/>
  <c r="O122" i="104"/>
  <c r="J123" i="104"/>
  <c r="K123" i="104"/>
  <c r="L123" i="104"/>
  <c r="M123" i="104"/>
  <c r="N123" i="104"/>
  <c r="O123" i="104"/>
  <c r="J124" i="104"/>
  <c r="K124" i="104"/>
  <c r="L124" i="104"/>
  <c r="M124" i="104"/>
  <c r="N124" i="104"/>
  <c r="O124" i="104"/>
  <c r="J125" i="104"/>
  <c r="K125" i="104"/>
  <c r="L125" i="104"/>
  <c r="M125" i="104"/>
  <c r="N125" i="104"/>
  <c r="O125" i="104"/>
  <c r="J126" i="104"/>
  <c r="K126" i="104"/>
  <c r="L126" i="104"/>
  <c r="M126" i="104"/>
  <c r="N126" i="104"/>
  <c r="O126" i="104"/>
  <c r="J127" i="104"/>
  <c r="K127" i="104"/>
  <c r="L127" i="104"/>
  <c r="M127" i="104"/>
  <c r="N127" i="104"/>
  <c r="O127" i="104"/>
  <c r="J128" i="104"/>
  <c r="K128" i="104"/>
  <c r="L128" i="104"/>
  <c r="M128" i="104"/>
  <c r="N128" i="104"/>
  <c r="O128" i="104"/>
  <c r="J129" i="104"/>
  <c r="K129" i="104"/>
  <c r="L129" i="104"/>
  <c r="M129" i="104"/>
  <c r="N129" i="104"/>
  <c r="O129" i="104"/>
  <c r="J130" i="104"/>
  <c r="K130" i="104"/>
  <c r="L130" i="104"/>
  <c r="M130" i="104"/>
  <c r="N130" i="104"/>
  <c r="O130" i="104"/>
  <c r="J131" i="104"/>
  <c r="K131" i="104"/>
  <c r="L131" i="104"/>
  <c r="M131" i="104"/>
  <c r="N131" i="104"/>
  <c r="O131" i="104"/>
  <c r="J132" i="104"/>
  <c r="K132" i="104"/>
  <c r="L132" i="104"/>
  <c r="M132" i="104"/>
  <c r="N132" i="104"/>
  <c r="O132" i="104"/>
  <c r="J133" i="104"/>
  <c r="K133" i="104"/>
  <c r="L133" i="104"/>
  <c r="M133" i="104"/>
  <c r="N133" i="104"/>
  <c r="O133" i="104"/>
  <c r="J134" i="104"/>
  <c r="K134" i="104"/>
  <c r="L134" i="104"/>
  <c r="M134" i="104"/>
  <c r="N134" i="104"/>
  <c r="O134" i="104"/>
  <c r="J135" i="104"/>
  <c r="K135" i="104"/>
  <c r="L135" i="104"/>
  <c r="M135" i="104"/>
  <c r="N135" i="104"/>
  <c r="O135" i="104"/>
  <c r="J136" i="104"/>
  <c r="K136" i="104"/>
  <c r="L136" i="104"/>
  <c r="M136" i="104"/>
  <c r="N136" i="104"/>
  <c r="O136" i="104"/>
  <c r="J137" i="104"/>
  <c r="K137" i="104"/>
  <c r="L137" i="104"/>
  <c r="M137" i="104"/>
  <c r="N137" i="104"/>
  <c r="O137" i="104"/>
  <c r="J138" i="104"/>
  <c r="K138" i="104"/>
  <c r="L138" i="104"/>
  <c r="M138" i="104"/>
  <c r="N138" i="104"/>
  <c r="O138" i="104"/>
  <c r="J139" i="104"/>
  <c r="K139" i="104"/>
  <c r="L139" i="104"/>
  <c r="M139" i="104"/>
  <c r="N139" i="104"/>
  <c r="O139" i="104"/>
  <c r="J140" i="104"/>
  <c r="K140" i="104"/>
  <c r="L140" i="104"/>
  <c r="M140" i="104"/>
  <c r="N140" i="104"/>
  <c r="O140" i="104"/>
  <c r="J141" i="104"/>
  <c r="K141" i="104"/>
  <c r="L141" i="104"/>
  <c r="M141" i="104"/>
  <c r="N141" i="104"/>
  <c r="O141" i="104"/>
  <c r="J142" i="104"/>
  <c r="K142" i="104"/>
  <c r="L142" i="104"/>
  <c r="M142" i="104"/>
  <c r="N142" i="104"/>
  <c r="O142" i="104"/>
  <c r="J143" i="104"/>
  <c r="K143" i="104"/>
  <c r="L143" i="104"/>
  <c r="M143" i="104"/>
  <c r="N143" i="104"/>
  <c r="O143" i="104"/>
  <c r="J144" i="104"/>
  <c r="K144" i="104"/>
  <c r="L144" i="104"/>
  <c r="M144" i="104"/>
  <c r="N144" i="104"/>
  <c r="O144" i="104"/>
  <c r="J145" i="104"/>
  <c r="K145" i="104"/>
  <c r="L145" i="104"/>
  <c r="M145" i="104"/>
  <c r="N145" i="104"/>
  <c r="O145" i="104"/>
  <c r="J146" i="104"/>
  <c r="K146" i="104"/>
  <c r="L146" i="104"/>
  <c r="M146" i="104"/>
  <c r="N146" i="104"/>
  <c r="O146" i="104"/>
  <c r="J147" i="104"/>
  <c r="K147" i="104"/>
  <c r="L147" i="104"/>
  <c r="M147" i="104"/>
  <c r="N147" i="104"/>
  <c r="O147" i="104"/>
  <c r="J148" i="104"/>
  <c r="K148" i="104"/>
  <c r="L148" i="104"/>
  <c r="M148" i="104"/>
  <c r="N148" i="104"/>
  <c r="O148" i="104"/>
  <c r="J149" i="104"/>
  <c r="K149" i="104"/>
  <c r="L149" i="104"/>
  <c r="M149" i="104"/>
  <c r="N149" i="104"/>
  <c r="O149" i="104"/>
  <c r="J150" i="104"/>
  <c r="K150" i="104"/>
  <c r="L150" i="104"/>
  <c r="M150" i="104"/>
  <c r="N150" i="104"/>
  <c r="O150" i="104"/>
  <c r="J151" i="104"/>
  <c r="K151" i="104"/>
  <c r="L151" i="104"/>
  <c r="M151" i="104"/>
  <c r="N151" i="104"/>
  <c r="O151" i="104"/>
  <c r="J152" i="104"/>
  <c r="K152" i="104"/>
  <c r="L152" i="104"/>
  <c r="M152" i="104"/>
  <c r="N152" i="104"/>
  <c r="O152" i="104"/>
  <c r="J153" i="104"/>
  <c r="K153" i="104"/>
  <c r="L153" i="104"/>
  <c r="M153" i="104"/>
  <c r="N153" i="104"/>
  <c r="O153" i="104"/>
  <c r="J154" i="104"/>
  <c r="K154" i="104"/>
  <c r="L154" i="104"/>
  <c r="M154" i="104"/>
  <c r="N154" i="104"/>
  <c r="O154" i="104"/>
  <c r="J155" i="104"/>
  <c r="K155" i="104"/>
  <c r="L155" i="104"/>
  <c r="M155" i="104"/>
  <c r="N155" i="104"/>
  <c r="O155" i="104"/>
  <c r="J156" i="104"/>
  <c r="K156" i="104"/>
  <c r="L156" i="104"/>
  <c r="M156" i="104"/>
  <c r="N156" i="104"/>
  <c r="O156" i="104"/>
  <c r="J157" i="104"/>
  <c r="K157" i="104"/>
  <c r="L157" i="104"/>
  <c r="M157" i="104"/>
  <c r="N157" i="104"/>
  <c r="O157" i="104"/>
  <c r="J158" i="104"/>
  <c r="K158" i="104"/>
  <c r="L158" i="104"/>
  <c r="M158" i="104"/>
  <c r="N158" i="104"/>
  <c r="O158" i="104"/>
  <c r="J159" i="104"/>
  <c r="K159" i="104"/>
  <c r="L159" i="104"/>
  <c r="M159" i="104"/>
  <c r="N159" i="104"/>
  <c r="O159" i="104"/>
  <c r="J160" i="104"/>
  <c r="K160" i="104"/>
  <c r="L160" i="104"/>
  <c r="M160" i="104"/>
  <c r="N160" i="104"/>
  <c r="O160" i="104"/>
  <c r="J161" i="104"/>
  <c r="K161" i="104"/>
  <c r="L161" i="104"/>
  <c r="M161" i="104"/>
  <c r="N161" i="104"/>
  <c r="O161" i="104"/>
  <c r="J162" i="104"/>
  <c r="K162" i="104"/>
  <c r="L162" i="104"/>
  <c r="M162" i="104"/>
  <c r="N162" i="104"/>
  <c r="O162" i="104"/>
  <c r="J163" i="104"/>
  <c r="K163" i="104"/>
  <c r="L163" i="104"/>
  <c r="M163" i="104"/>
  <c r="N163" i="104"/>
  <c r="O163" i="104"/>
  <c r="J164" i="104"/>
  <c r="K164" i="104"/>
  <c r="L164" i="104"/>
  <c r="M164" i="104"/>
  <c r="N164" i="104"/>
  <c r="O164" i="104"/>
  <c r="J165" i="104"/>
  <c r="K165" i="104"/>
  <c r="L165" i="104"/>
  <c r="M165" i="104"/>
  <c r="N165" i="104"/>
  <c r="O165" i="104"/>
  <c r="J166" i="104"/>
  <c r="K166" i="104"/>
  <c r="L166" i="104"/>
  <c r="M166" i="104"/>
  <c r="N166" i="104"/>
  <c r="O166" i="104"/>
  <c r="J167" i="104"/>
  <c r="K167" i="104"/>
  <c r="L167" i="104"/>
  <c r="M167" i="104"/>
  <c r="N167" i="104"/>
  <c r="O167" i="104"/>
  <c r="J168" i="104"/>
  <c r="K168" i="104"/>
  <c r="L168" i="104"/>
  <c r="M168" i="104"/>
  <c r="N168" i="104"/>
  <c r="O168" i="104"/>
  <c r="J169" i="104"/>
  <c r="K169" i="104"/>
  <c r="L169" i="104"/>
  <c r="M169" i="104"/>
  <c r="N169" i="104"/>
  <c r="O169" i="104"/>
  <c r="J170" i="104"/>
  <c r="K170" i="104"/>
  <c r="L170" i="104"/>
  <c r="M170" i="104"/>
  <c r="N170" i="104"/>
  <c r="O170" i="104"/>
  <c r="J171" i="104"/>
  <c r="K171" i="104"/>
  <c r="L171" i="104"/>
  <c r="M171" i="104"/>
  <c r="N171" i="104"/>
  <c r="O171" i="104"/>
  <c r="J172" i="104"/>
  <c r="K172" i="104"/>
  <c r="L172" i="104"/>
  <c r="M172" i="104"/>
  <c r="N172" i="104"/>
  <c r="O172" i="104"/>
  <c r="J173" i="104"/>
  <c r="K173" i="104"/>
  <c r="L173" i="104"/>
  <c r="M173" i="104"/>
  <c r="N173" i="104"/>
  <c r="O173" i="104"/>
  <c r="J174" i="104"/>
  <c r="K174" i="104"/>
  <c r="L174" i="104"/>
  <c r="M174" i="104"/>
  <c r="N174" i="104"/>
  <c r="O174" i="104"/>
  <c r="J175" i="104"/>
  <c r="K175" i="104"/>
  <c r="L175" i="104"/>
  <c r="M175" i="104"/>
  <c r="N175" i="104"/>
  <c r="O175" i="104"/>
  <c r="J176" i="104"/>
  <c r="K176" i="104"/>
  <c r="L176" i="104"/>
  <c r="M176" i="104"/>
  <c r="N176" i="104"/>
  <c r="O176" i="104"/>
  <c r="J177" i="104"/>
  <c r="K177" i="104"/>
  <c r="L177" i="104"/>
  <c r="M177" i="104"/>
  <c r="N177" i="104"/>
  <c r="O177" i="104"/>
  <c r="J178" i="104"/>
  <c r="K178" i="104"/>
  <c r="L178" i="104"/>
  <c r="M178" i="104"/>
  <c r="N178" i="104"/>
  <c r="O178" i="104"/>
  <c r="J179" i="104"/>
  <c r="K179" i="104"/>
  <c r="L179" i="104"/>
  <c r="M179" i="104"/>
  <c r="N179" i="104"/>
  <c r="O179" i="104"/>
  <c r="J180" i="104"/>
  <c r="K180" i="104"/>
  <c r="L180" i="104"/>
  <c r="M180" i="104"/>
  <c r="N180" i="104"/>
  <c r="O180" i="104"/>
  <c r="J181" i="104"/>
  <c r="K181" i="104"/>
  <c r="L181" i="104"/>
  <c r="M181" i="104"/>
  <c r="N181" i="104"/>
  <c r="O181" i="104"/>
  <c r="J182" i="104"/>
  <c r="K182" i="104"/>
  <c r="L182" i="104"/>
  <c r="M182" i="104"/>
  <c r="N182" i="104"/>
  <c r="O182" i="104"/>
  <c r="J183" i="104"/>
  <c r="K183" i="104"/>
  <c r="L183" i="104"/>
  <c r="M183" i="104"/>
  <c r="N183" i="104"/>
  <c r="O183" i="104"/>
  <c r="J184" i="104"/>
  <c r="K184" i="104"/>
  <c r="L184" i="104"/>
  <c r="M184" i="104"/>
  <c r="N184" i="104"/>
  <c r="O184" i="104"/>
  <c r="J185" i="104"/>
  <c r="K185" i="104"/>
  <c r="L185" i="104"/>
  <c r="M185" i="104"/>
  <c r="N185" i="104"/>
  <c r="O185" i="104"/>
  <c r="J186" i="104"/>
  <c r="K186" i="104"/>
  <c r="L186" i="104"/>
  <c r="M186" i="104"/>
  <c r="N186" i="104"/>
  <c r="O186" i="104"/>
  <c r="J187" i="104"/>
  <c r="K187" i="104"/>
  <c r="L187" i="104"/>
  <c r="M187" i="104"/>
  <c r="N187" i="104"/>
  <c r="O187" i="104"/>
  <c r="J188" i="104"/>
  <c r="K188" i="104"/>
  <c r="L188" i="104"/>
  <c r="M188" i="104"/>
  <c r="N188" i="104"/>
  <c r="O188" i="104"/>
  <c r="J189" i="104"/>
  <c r="K189" i="104"/>
  <c r="L189" i="104"/>
  <c r="M189" i="104"/>
  <c r="N189" i="104"/>
  <c r="O189" i="104"/>
  <c r="J190" i="104"/>
  <c r="K190" i="104"/>
  <c r="L190" i="104"/>
  <c r="M190" i="104"/>
  <c r="N190" i="104"/>
  <c r="O190" i="104"/>
  <c r="J191" i="104"/>
  <c r="K191" i="104"/>
  <c r="L191" i="104"/>
  <c r="M191" i="104"/>
  <c r="N191" i="104"/>
  <c r="O191" i="104"/>
  <c r="J192" i="104"/>
  <c r="K192" i="104"/>
  <c r="L192" i="104"/>
  <c r="M192" i="104"/>
  <c r="N192" i="104"/>
  <c r="O192" i="104"/>
  <c r="J193" i="104"/>
  <c r="K193" i="104"/>
  <c r="L193" i="104"/>
  <c r="M193" i="104"/>
  <c r="N193" i="104"/>
  <c r="O193" i="104"/>
  <c r="J194" i="104"/>
  <c r="K194" i="104"/>
  <c r="L194" i="104"/>
  <c r="M194" i="104"/>
  <c r="N194" i="104"/>
  <c r="O194" i="104"/>
  <c r="J195" i="104"/>
  <c r="K195" i="104"/>
  <c r="L195" i="104"/>
  <c r="M195" i="104"/>
  <c r="N195" i="104"/>
  <c r="O195" i="104"/>
  <c r="J196" i="104"/>
  <c r="K196" i="104"/>
  <c r="L196" i="104"/>
  <c r="M196" i="104"/>
  <c r="N196" i="104"/>
  <c r="O196" i="104"/>
  <c r="J197" i="104"/>
  <c r="K197" i="104"/>
  <c r="L197" i="104"/>
  <c r="M197" i="104"/>
  <c r="N197" i="104"/>
  <c r="O197" i="104"/>
  <c r="J198" i="104"/>
  <c r="K198" i="104"/>
  <c r="L198" i="104"/>
  <c r="M198" i="104"/>
  <c r="N198" i="104"/>
  <c r="O198" i="104"/>
  <c r="J199" i="104"/>
  <c r="K199" i="104"/>
  <c r="L199" i="104"/>
  <c r="M199" i="104"/>
  <c r="N199" i="104"/>
  <c r="O199" i="104"/>
  <c r="J200" i="104"/>
  <c r="K200" i="104"/>
  <c r="L200" i="104"/>
  <c r="M200" i="104"/>
  <c r="N200" i="104"/>
  <c r="O200" i="104"/>
  <c r="J201" i="104"/>
  <c r="K201" i="104"/>
  <c r="L201" i="104"/>
  <c r="M201" i="104"/>
  <c r="N201" i="104"/>
  <c r="O201" i="104"/>
  <c r="J202" i="104"/>
  <c r="K202" i="104"/>
  <c r="L202" i="104"/>
  <c r="M202" i="104"/>
  <c r="N202" i="104"/>
  <c r="O202" i="104"/>
  <c r="J203" i="104"/>
  <c r="K203" i="104"/>
  <c r="L203" i="104"/>
  <c r="M203" i="104"/>
  <c r="N203" i="104"/>
  <c r="O203" i="104"/>
  <c r="J204" i="104"/>
  <c r="K204" i="104"/>
  <c r="L204" i="104"/>
  <c r="M204" i="104"/>
  <c r="N204" i="104"/>
  <c r="O204" i="104"/>
  <c r="J205" i="104"/>
  <c r="K205" i="104"/>
  <c r="L205" i="104"/>
  <c r="M205" i="104"/>
  <c r="N205" i="104"/>
  <c r="O205" i="104"/>
  <c r="J206" i="104"/>
  <c r="K206" i="104"/>
  <c r="L206" i="104"/>
  <c r="M206" i="104"/>
  <c r="N206" i="104"/>
  <c r="O206" i="104"/>
  <c r="J207" i="104"/>
  <c r="K207" i="104"/>
  <c r="L207" i="104"/>
  <c r="M207" i="104"/>
  <c r="N207" i="104"/>
  <c r="O207" i="104"/>
  <c r="J208" i="104"/>
  <c r="K208" i="104"/>
  <c r="L208" i="104"/>
  <c r="M208" i="104"/>
  <c r="N208" i="104"/>
  <c r="O208" i="104"/>
  <c r="J209" i="104"/>
  <c r="K209" i="104"/>
  <c r="L209" i="104"/>
  <c r="M209" i="104"/>
  <c r="N209" i="104"/>
  <c r="O209" i="104"/>
  <c r="J210" i="104"/>
  <c r="K210" i="104"/>
  <c r="L210" i="104"/>
  <c r="M210" i="104"/>
  <c r="N210" i="104"/>
  <c r="O210" i="104"/>
  <c r="J211" i="104"/>
  <c r="K211" i="104"/>
  <c r="L211" i="104"/>
  <c r="M211" i="104"/>
  <c r="N211" i="104"/>
  <c r="O211" i="104"/>
  <c r="J212" i="104"/>
  <c r="K212" i="104"/>
  <c r="L212" i="104"/>
  <c r="M212" i="104"/>
  <c r="N212" i="104"/>
  <c r="O212" i="104"/>
  <c r="J213" i="104"/>
  <c r="K213" i="104"/>
  <c r="L213" i="104"/>
  <c r="M213" i="104"/>
  <c r="N213" i="104"/>
  <c r="O213" i="104"/>
  <c r="J214" i="104"/>
  <c r="K214" i="104"/>
  <c r="L214" i="104"/>
  <c r="M214" i="104"/>
  <c r="N214" i="104"/>
  <c r="O214" i="104"/>
  <c r="J215" i="104"/>
  <c r="K215" i="104"/>
  <c r="L215" i="104"/>
  <c r="M215" i="104"/>
  <c r="N215" i="104"/>
  <c r="O215" i="104"/>
  <c r="J216" i="104"/>
  <c r="K216" i="104"/>
  <c r="L216" i="104"/>
  <c r="M216" i="104"/>
  <c r="N216" i="104"/>
  <c r="O216" i="104"/>
  <c r="J217" i="104"/>
  <c r="K217" i="104"/>
  <c r="L217" i="104"/>
  <c r="M217" i="104"/>
  <c r="N217" i="104"/>
  <c r="O217" i="104"/>
  <c r="J218" i="104"/>
  <c r="K218" i="104"/>
  <c r="L218" i="104"/>
  <c r="M218" i="104"/>
  <c r="N218" i="104"/>
  <c r="O218" i="104"/>
  <c r="J219" i="104"/>
  <c r="K219" i="104"/>
  <c r="L219" i="104"/>
  <c r="M219" i="104"/>
  <c r="N219" i="104"/>
  <c r="O219" i="104"/>
  <c r="J220" i="104"/>
  <c r="K220" i="104"/>
  <c r="L220" i="104"/>
  <c r="M220" i="104"/>
  <c r="N220" i="104"/>
  <c r="O220" i="104"/>
  <c r="J221" i="104"/>
  <c r="K221" i="104"/>
  <c r="L221" i="104"/>
  <c r="M221" i="104"/>
  <c r="N221" i="104"/>
  <c r="O221" i="104"/>
  <c r="J222" i="104"/>
  <c r="K222" i="104"/>
  <c r="L222" i="104"/>
  <c r="M222" i="104"/>
  <c r="N222" i="104"/>
  <c r="O222" i="104"/>
  <c r="J223" i="104"/>
  <c r="K223" i="104"/>
  <c r="L223" i="104"/>
  <c r="M223" i="104"/>
  <c r="N223" i="104"/>
  <c r="O223" i="104"/>
  <c r="J224" i="104"/>
  <c r="K224" i="104"/>
  <c r="L224" i="104"/>
  <c r="M224" i="104"/>
  <c r="N224" i="104"/>
  <c r="O224" i="104"/>
  <c r="J225" i="104"/>
  <c r="K225" i="104"/>
  <c r="L225" i="104"/>
  <c r="M225" i="104"/>
  <c r="N225" i="104"/>
  <c r="O225" i="104"/>
  <c r="J226" i="104"/>
  <c r="K226" i="104"/>
  <c r="L226" i="104"/>
  <c r="M226" i="104"/>
  <c r="N226" i="104"/>
  <c r="O226" i="104"/>
  <c r="J227" i="104"/>
  <c r="K227" i="104"/>
  <c r="L227" i="104"/>
  <c r="M227" i="104"/>
  <c r="N227" i="104"/>
  <c r="O227" i="104"/>
  <c r="J228" i="104"/>
  <c r="K228" i="104"/>
  <c r="L228" i="104"/>
  <c r="M228" i="104"/>
  <c r="N228" i="104"/>
  <c r="O228" i="104"/>
  <c r="J229" i="104"/>
  <c r="K229" i="104"/>
  <c r="L229" i="104"/>
  <c r="M229" i="104"/>
  <c r="N229" i="104"/>
  <c r="O229" i="104"/>
  <c r="J230" i="104"/>
  <c r="K230" i="104"/>
  <c r="L230" i="104"/>
  <c r="M230" i="104"/>
  <c r="N230" i="104"/>
  <c r="O230" i="104"/>
  <c r="J231" i="104"/>
  <c r="K231" i="104"/>
  <c r="L231" i="104"/>
  <c r="M231" i="104"/>
  <c r="N231" i="104"/>
  <c r="O231" i="104"/>
  <c r="J232" i="104"/>
  <c r="K232" i="104"/>
  <c r="L232" i="104"/>
  <c r="M232" i="104"/>
  <c r="N232" i="104"/>
  <c r="O232" i="104"/>
  <c r="J233" i="104"/>
  <c r="K233" i="104"/>
  <c r="L233" i="104"/>
  <c r="M233" i="104"/>
  <c r="N233" i="104"/>
  <c r="O233" i="104"/>
  <c r="J234" i="104"/>
  <c r="K234" i="104"/>
  <c r="L234" i="104"/>
  <c r="M234" i="104"/>
  <c r="N234" i="104"/>
  <c r="O234" i="104"/>
  <c r="J235" i="104"/>
  <c r="K235" i="104"/>
  <c r="L235" i="104"/>
  <c r="M235" i="104"/>
  <c r="N235" i="104"/>
  <c r="O235" i="104"/>
  <c r="J236" i="104"/>
  <c r="K236" i="104"/>
  <c r="L236" i="104"/>
  <c r="M236" i="104"/>
  <c r="N236" i="104"/>
  <c r="O236" i="104"/>
  <c r="J237" i="104"/>
  <c r="K237" i="104"/>
  <c r="L237" i="104"/>
  <c r="M237" i="104"/>
  <c r="N237" i="104"/>
  <c r="O237" i="104"/>
  <c r="J238" i="104"/>
  <c r="K238" i="104"/>
  <c r="L238" i="104"/>
  <c r="M238" i="104"/>
  <c r="N238" i="104"/>
  <c r="O238" i="104"/>
  <c r="J239" i="104"/>
  <c r="K239" i="104"/>
  <c r="L239" i="104"/>
  <c r="M239" i="104"/>
  <c r="N239" i="104"/>
  <c r="O239" i="104"/>
  <c r="J240" i="104"/>
  <c r="K240" i="104"/>
  <c r="L240" i="104"/>
  <c r="M240" i="104"/>
  <c r="N240" i="104"/>
  <c r="O240" i="104"/>
  <c r="J241" i="104"/>
  <c r="K241" i="104"/>
  <c r="L241" i="104"/>
  <c r="M241" i="104"/>
  <c r="N241" i="104"/>
  <c r="O241" i="104"/>
  <c r="J242" i="104"/>
  <c r="K242" i="104"/>
  <c r="L242" i="104"/>
  <c r="M242" i="104"/>
  <c r="N242" i="104"/>
  <c r="O242" i="104"/>
  <c r="J243" i="104"/>
  <c r="K243" i="104"/>
  <c r="L243" i="104"/>
  <c r="M243" i="104"/>
  <c r="N243" i="104"/>
  <c r="O243" i="104"/>
  <c r="J244" i="104"/>
  <c r="K244" i="104"/>
  <c r="L244" i="104"/>
  <c r="M244" i="104"/>
  <c r="N244" i="104"/>
  <c r="O244" i="104"/>
  <c r="J245" i="104"/>
  <c r="K245" i="104"/>
  <c r="L245" i="104"/>
  <c r="M245" i="104"/>
  <c r="N245" i="104"/>
  <c r="O245" i="104"/>
  <c r="J246" i="104"/>
  <c r="K246" i="104"/>
  <c r="L246" i="104"/>
  <c r="M246" i="104"/>
  <c r="N246" i="104"/>
  <c r="O246" i="104"/>
  <c r="J247" i="104"/>
  <c r="K247" i="104"/>
  <c r="L247" i="104"/>
  <c r="M247" i="104"/>
  <c r="N247" i="104"/>
  <c r="O247" i="104"/>
  <c r="J248" i="104"/>
  <c r="K248" i="104"/>
  <c r="L248" i="104"/>
  <c r="M248" i="104"/>
  <c r="N248" i="104"/>
  <c r="O248" i="104"/>
  <c r="J249" i="104"/>
  <c r="K249" i="104"/>
  <c r="L249" i="104"/>
  <c r="M249" i="104"/>
  <c r="N249" i="104"/>
  <c r="O249" i="104"/>
  <c r="J250" i="104"/>
  <c r="K250" i="104"/>
  <c r="L250" i="104"/>
  <c r="M250" i="104"/>
  <c r="N250" i="104"/>
  <c r="O250" i="104"/>
  <c r="J251" i="104"/>
  <c r="K251" i="104"/>
  <c r="L251" i="104"/>
  <c r="M251" i="104"/>
  <c r="N251" i="104"/>
  <c r="O251" i="104"/>
  <c r="J252" i="104"/>
  <c r="K252" i="104"/>
  <c r="L252" i="104"/>
  <c r="M252" i="104"/>
  <c r="N252" i="104"/>
  <c r="O252" i="104"/>
  <c r="J253" i="104"/>
  <c r="K253" i="104"/>
  <c r="L253" i="104"/>
  <c r="M253" i="104"/>
  <c r="N253" i="104"/>
  <c r="O253" i="104"/>
  <c r="J254" i="104"/>
  <c r="K254" i="104"/>
  <c r="L254" i="104"/>
  <c r="M254" i="104"/>
  <c r="N254" i="104"/>
  <c r="O254" i="104"/>
  <c r="J255" i="104"/>
  <c r="K255" i="104"/>
  <c r="L255" i="104"/>
  <c r="M255" i="104"/>
  <c r="N255" i="104"/>
  <c r="O255" i="104"/>
  <c r="J256" i="104"/>
  <c r="K256" i="104"/>
  <c r="L256" i="104"/>
  <c r="M256" i="104"/>
  <c r="N256" i="104"/>
  <c r="O256" i="104"/>
  <c r="J257" i="104"/>
  <c r="K257" i="104"/>
  <c r="L257" i="104"/>
  <c r="M257" i="104"/>
  <c r="N257" i="104"/>
  <c r="O257" i="104"/>
  <c r="J258" i="104"/>
  <c r="K258" i="104"/>
  <c r="L258" i="104"/>
  <c r="M258" i="104"/>
  <c r="N258" i="104"/>
  <c r="O258" i="104"/>
  <c r="J259" i="104"/>
  <c r="K259" i="104"/>
  <c r="L259" i="104"/>
  <c r="M259" i="104"/>
  <c r="N259" i="104"/>
  <c r="O259" i="104"/>
  <c r="J260" i="104"/>
  <c r="K260" i="104"/>
  <c r="L260" i="104"/>
  <c r="M260" i="104"/>
  <c r="N260" i="104"/>
  <c r="O260" i="104"/>
  <c r="J261" i="104"/>
  <c r="K261" i="104"/>
  <c r="L261" i="104"/>
  <c r="M261" i="104"/>
  <c r="N261" i="104"/>
  <c r="O261" i="104"/>
  <c r="G111" i="104"/>
  <c r="H111" i="104"/>
  <c r="I111" i="104"/>
  <c r="G112" i="104"/>
  <c r="H112" i="104"/>
  <c r="I112" i="104"/>
  <c r="G113" i="104"/>
  <c r="H113" i="104"/>
  <c r="I113" i="104"/>
  <c r="G114" i="104"/>
  <c r="H114" i="104"/>
  <c r="I114" i="104"/>
  <c r="G115" i="104"/>
  <c r="H115" i="104"/>
  <c r="I115" i="104"/>
  <c r="G116" i="104"/>
  <c r="H116" i="104"/>
  <c r="I116" i="104"/>
  <c r="G117" i="104"/>
  <c r="H117" i="104"/>
  <c r="I117" i="104"/>
  <c r="G118" i="104"/>
  <c r="H118" i="104"/>
  <c r="I118" i="104"/>
  <c r="G119" i="104"/>
  <c r="H119" i="104"/>
  <c r="I119" i="104"/>
  <c r="G120" i="104"/>
  <c r="H120" i="104"/>
  <c r="I120" i="104"/>
  <c r="G121" i="104"/>
  <c r="H121" i="104"/>
  <c r="I121" i="104"/>
  <c r="G122" i="104"/>
  <c r="H122" i="104"/>
  <c r="I122" i="104"/>
  <c r="G123" i="104"/>
  <c r="H123" i="104"/>
  <c r="I123" i="104"/>
  <c r="G124" i="104"/>
  <c r="H124" i="104"/>
  <c r="I124" i="104"/>
  <c r="G125" i="104"/>
  <c r="H125" i="104"/>
  <c r="I125" i="104"/>
  <c r="G126" i="104"/>
  <c r="H126" i="104"/>
  <c r="I126" i="104"/>
  <c r="G127" i="104"/>
  <c r="H127" i="104"/>
  <c r="I127" i="104"/>
  <c r="G128" i="104"/>
  <c r="H128" i="104"/>
  <c r="I128" i="104"/>
  <c r="G129" i="104"/>
  <c r="H129" i="104"/>
  <c r="I129" i="104"/>
  <c r="G130" i="104"/>
  <c r="H130" i="104"/>
  <c r="I130" i="104"/>
  <c r="G131" i="104"/>
  <c r="H131" i="104"/>
  <c r="I131" i="104"/>
  <c r="G132" i="104"/>
  <c r="H132" i="104"/>
  <c r="I132" i="104"/>
  <c r="G133" i="104"/>
  <c r="H133" i="104"/>
  <c r="I133" i="104"/>
  <c r="G134" i="104"/>
  <c r="H134" i="104"/>
  <c r="I134" i="104"/>
  <c r="G135" i="104"/>
  <c r="H135" i="104"/>
  <c r="I135" i="104"/>
  <c r="G136" i="104"/>
  <c r="H136" i="104"/>
  <c r="I136" i="104"/>
  <c r="G137" i="104"/>
  <c r="H137" i="104"/>
  <c r="I137" i="104"/>
  <c r="G138" i="104"/>
  <c r="H138" i="104"/>
  <c r="I138" i="104"/>
  <c r="G139" i="104"/>
  <c r="H139" i="104"/>
  <c r="I139" i="104"/>
  <c r="G140" i="104"/>
  <c r="H140" i="104"/>
  <c r="I140" i="104"/>
  <c r="G141" i="104"/>
  <c r="H141" i="104"/>
  <c r="I141" i="104"/>
  <c r="G142" i="104"/>
  <c r="H142" i="104"/>
  <c r="I142" i="104"/>
  <c r="G143" i="104"/>
  <c r="H143" i="104"/>
  <c r="I143" i="104"/>
  <c r="G144" i="104"/>
  <c r="H144" i="104"/>
  <c r="I144" i="104"/>
  <c r="G145" i="104"/>
  <c r="H145" i="104"/>
  <c r="I145" i="104"/>
  <c r="G146" i="104"/>
  <c r="H146" i="104"/>
  <c r="I146" i="104"/>
  <c r="G147" i="104"/>
  <c r="H147" i="104"/>
  <c r="I147" i="104"/>
  <c r="G148" i="104"/>
  <c r="H148" i="104"/>
  <c r="I148" i="104"/>
  <c r="G149" i="104"/>
  <c r="H149" i="104"/>
  <c r="I149" i="104"/>
  <c r="G150" i="104"/>
  <c r="H150" i="104"/>
  <c r="I150" i="104"/>
  <c r="G151" i="104"/>
  <c r="H151" i="104"/>
  <c r="I151" i="104"/>
  <c r="G152" i="104"/>
  <c r="H152" i="104"/>
  <c r="I152" i="104"/>
  <c r="G153" i="104"/>
  <c r="H153" i="104"/>
  <c r="I153" i="104"/>
  <c r="G154" i="104"/>
  <c r="H154" i="104"/>
  <c r="I154" i="104"/>
  <c r="G155" i="104"/>
  <c r="H155" i="104"/>
  <c r="I155" i="104"/>
  <c r="G156" i="104"/>
  <c r="H156" i="104"/>
  <c r="I156" i="104"/>
  <c r="G157" i="104"/>
  <c r="H157" i="104"/>
  <c r="I157" i="104"/>
  <c r="G158" i="104"/>
  <c r="H158" i="104"/>
  <c r="I158" i="104"/>
  <c r="G159" i="104"/>
  <c r="H159" i="104"/>
  <c r="I159" i="104"/>
  <c r="G160" i="104"/>
  <c r="H160" i="104"/>
  <c r="I160" i="104"/>
  <c r="G161" i="104"/>
  <c r="H161" i="104"/>
  <c r="I161" i="104"/>
  <c r="G162" i="104"/>
  <c r="H162" i="104"/>
  <c r="I162" i="104"/>
  <c r="G163" i="104"/>
  <c r="H163" i="104"/>
  <c r="I163" i="104"/>
  <c r="G164" i="104"/>
  <c r="H164" i="104"/>
  <c r="I164" i="104"/>
  <c r="G165" i="104"/>
  <c r="H165" i="104"/>
  <c r="I165" i="104"/>
  <c r="G166" i="104"/>
  <c r="H166" i="104"/>
  <c r="I166" i="104"/>
  <c r="G167" i="104"/>
  <c r="H167" i="104"/>
  <c r="I167" i="104"/>
  <c r="G168" i="104"/>
  <c r="H168" i="104"/>
  <c r="I168" i="104"/>
  <c r="G169" i="104"/>
  <c r="H169" i="104"/>
  <c r="I169" i="104"/>
  <c r="G170" i="104"/>
  <c r="H170" i="104"/>
  <c r="I170" i="104"/>
  <c r="G171" i="104"/>
  <c r="H171" i="104"/>
  <c r="I171" i="104"/>
  <c r="G172" i="104"/>
  <c r="H172" i="104"/>
  <c r="I172" i="104"/>
  <c r="G173" i="104"/>
  <c r="H173" i="104"/>
  <c r="I173" i="104"/>
  <c r="G174" i="104"/>
  <c r="H174" i="104"/>
  <c r="I174" i="104"/>
  <c r="G175" i="104"/>
  <c r="H175" i="104"/>
  <c r="I175" i="104"/>
  <c r="G176" i="104"/>
  <c r="H176" i="104"/>
  <c r="I176" i="104"/>
  <c r="G177" i="104"/>
  <c r="H177" i="104"/>
  <c r="I177" i="104"/>
  <c r="G178" i="104"/>
  <c r="H178" i="104"/>
  <c r="I178" i="104"/>
  <c r="G179" i="104"/>
  <c r="H179" i="104"/>
  <c r="I179" i="104"/>
  <c r="G180" i="104"/>
  <c r="H180" i="104"/>
  <c r="I180" i="104"/>
  <c r="G181" i="104"/>
  <c r="H181" i="104"/>
  <c r="I181" i="104"/>
  <c r="G182" i="104"/>
  <c r="H182" i="104"/>
  <c r="I182" i="104"/>
  <c r="G183" i="104"/>
  <c r="H183" i="104"/>
  <c r="I183" i="104"/>
  <c r="G184" i="104"/>
  <c r="H184" i="104"/>
  <c r="I184" i="104"/>
  <c r="G185" i="104"/>
  <c r="H185" i="104"/>
  <c r="I185" i="104"/>
  <c r="G186" i="104"/>
  <c r="H186" i="104"/>
  <c r="I186" i="104"/>
  <c r="G187" i="104"/>
  <c r="H187" i="104"/>
  <c r="I187" i="104"/>
  <c r="G188" i="104"/>
  <c r="H188" i="104"/>
  <c r="I188" i="104"/>
  <c r="G189" i="104"/>
  <c r="H189" i="104"/>
  <c r="I189" i="104"/>
  <c r="G190" i="104"/>
  <c r="H190" i="104"/>
  <c r="I190" i="104"/>
  <c r="G191" i="104"/>
  <c r="H191" i="104"/>
  <c r="I191" i="104"/>
  <c r="G192" i="104"/>
  <c r="H192" i="104"/>
  <c r="I192" i="104"/>
  <c r="G193" i="104"/>
  <c r="H193" i="104"/>
  <c r="I193" i="104"/>
  <c r="G194" i="104"/>
  <c r="H194" i="104"/>
  <c r="I194" i="104"/>
  <c r="G195" i="104"/>
  <c r="H195" i="104"/>
  <c r="I195" i="104"/>
  <c r="G196" i="104"/>
  <c r="H196" i="104"/>
  <c r="I196" i="104"/>
  <c r="G197" i="104"/>
  <c r="H197" i="104"/>
  <c r="I197" i="104"/>
  <c r="G198" i="104"/>
  <c r="H198" i="104"/>
  <c r="I198" i="104"/>
  <c r="G199" i="104"/>
  <c r="H199" i="104"/>
  <c r="I199" i="104"/>
  <c r="G200" i="104"/>
  <c r="H200" i="104"/>
  <c r="I200" i="104"/>
  <c r="G201" i="104"/>
  <c r="H201" i="104"/>
  <c r="I201" i="104"/>
  <c r="G202" i="104"/>
  <c r="H202" i="104"/>
  <c r="I202" i="104"/>
  <c r="G203" i="104"/>
  <c r="H203" i="104"/>
  <c r="I203" i="104"/>
  <c r="G204" i="104"/>
  <c r="H204" i="104"/>
  <c r="I204" i="104"/>
  <c r="G205" i="104"/>
  <c r="H205" i="104"/>
  <c r="I205" i="104"/>
  <c r="G206" i="104"/>
  <c r="H206" i="104"/>
  <c r="I206" i="104"/>
  <c r="G207" i="104"/>
  <c r="H207" i="104"/>
  <c r="I207" i="104"/>
  <c r="G208" i="104"/>
  <c r="H208" i="104"/>
  <c r="I208" i="104"/>
  <c r="G209" i="104"/>
  <c r="H209" i="104"/>
  <c r="I209" i="104"/>
  <c r="G210" i="104"/>
  <c r="H210" i="104"/>
  <c r="I210" i="104"/>
  <c r="G211" i="104"/>
  <c r="H211" i="104"/>
  <c r="I211" i="104"/>
  <c r="G212" i="104"/>
  <c r="H212" i="104"/>
  <c r="I212" i="104"/>
  <c r="G213" i="104"/>
  <c r="H213" i="104"/>
  <c r="I213" i="104"/>
  <c r="G214" i="104"/>
  <c r="H214" i="104"/>
  <c r="I214" i="104"/>
  <c r="G215" i="104"/>
  <c r="H215" i="104"/>
  <c r="I215" i="104"/>
  <c r="G216" i="104"/>
  <c r="H216" i="104"/>
  <c r="I216" i="104"/>
  <c r="G217" i="104"/>
  <c r="H217" i="104"/>
  <c r="I217" i="104"/>
  <c r="G218" i="104"/>
  <c r="H218" i="104"/>
  <c r="I218" i="104"/>
  <c r="G219" i="104"/>
  <c r="H219" i="104"/>
  <c r="I219" i="104"/>
  <c r="G220" i="104"/>
  <c r="H220" i="104"/>
  <c r="I220" i="104"/>
  <c r="G221" i="104"/>
  <c r="H221" i="104"/>
  <c r="I221" i="104"/>
  <c r="G222" i="104"/>
  <c r="H222" i="104"/>
  <c r="I222" i="104"/>
  <c r="G223" i="104"/>
  <c r="H223" i="104"/>
  <c r="I223" i="104"/>
  <c r="G224" i="104"/>
  <c r="H224" i="104"/>
  <c r="I224" i="104"/>
  <c r="G225" i="104"/>
  <c r="H225" i="104"/>
  <c r="I225" i="104"/>
  <c r="G226" i="104"/>
  <c r="H226" i="104"/>
  <c r="I226" i="104"/>
  <c r="G227" i="104"/>
  <c r="H227" i="104"/>
  <c r="I227" i="104"/>
  <c r="G228" i="104"/>
  <c r="H228" i="104"/>
  <c r="I228" i="104"/>
  <c r="G229" i="104"/>
  <c r="H229" i="104"/>
  <c r="I229" i="104"/>
  <c r="G230" i="104"/>
  <c r="H230" i="104"/>
  <c r="I230" i="104"/>
  <c r="G231" i="104"/>
  <c r="H231" i="104"/>
  <c r="I231" i="104"/>
  <c r="G232" i="104"/>
  <c r="H232" i="104"/>
  <c r="I232" i="104"/>
  <c r="G233" i="104"/>
  <c r="H233" i="104"/>
  <c r="I233" i="104"/>
  <c r="G234" i="104"/>
  <c r="H234" i="104"/>
  <c r="I234" i="104"/>
  <c r="G235" i="104"/>
  <c r="H235" i="104"/>
  <c r="I235" i="104"/>
  <c r="G236" i="104"/>
  <c r="H236" i="104"/>
  <c r="I236" i="104"/>
  <c r="G237" i="104"/>
  <c r="H237" i="104"/>
  <c r="I237" i="104"/>
  <c r="G238" i="104"/>
  <c r="H238" i="104"/>
  <c r="I238" i="104"/>
  <c r="G239" i="104"/>
  <c r="H239" i="104"/>
  <c r="I239" i="104"/>
  <c r="G240" i="104"/>
  <c r="H240" i="104"/>
  <c r="I240" i="104"/>
  <c r="G241" i="104"/>
  <c r="H241" i="104"/>
  <c r="I241" i="104"/>
  <c r="G242" i="104"/>
  <c r="H242" i="104"/>
  <c r="I242" i="104"/>
  <c r="G243" i="104"/>
  <c r="H243" i="104"/>
  <c r="I243" i="104"/>
  <c r="G244" i="104"/>
  <c r="H244" i="104"/>
  <c r="I244" i="104"/>
  <c r="G245" i="104"/>
  <c r="H245" i="104"/>
  <c r="I245" i="104"/>
  <c r="G246" i="104"/>
  <c r="H246" i="104"/>
  <c r="I246" i="104"/>
  <c r="G247" i="104"/>
  <c r="H247" i="104"/>
  <c r="I247" i="104"/>
  <c r="G248" i="104"/>
  <c r="H248" i="104"/>
  <c r="I248" i="104"/>
  <c r="G249" i="104"/>
  <c r="H249" i="104"/>
  <c r="I249" i="104"/>
  <c r="G250" i="104"/>
  <c r="H250" i="104"/>
  <c r="I250" i="104"/>
  <c r="G251" i="104"/>
  <c r="H251" i="104"/>
  <c r="I251" i="104"/>
  <c r="G252" i="104"/>
  <c r="H252" i="104"/>
  <c r="I252" i="104"/>
  <c r="G253" i="104"/>
  <c r="H253" i="104"/>
  <c r="I253" i="104"/>
  <c r="G254" i="104"/>
  <c r="H254" i="104"/>
  <c r="I254" i="104"/>
  <c r="G255" i="104"/>
  <c r="H255" i="104"/>
  <c r="I255" i="104"/>
  <c r="G256" i="104"/>
  <c r="H256" i="104"/>
  <c r="I256" i="104"/>
  <c r="G257" i="104"/>
  <c r="H257" i="104"/>
  <c r="I257" i="104"/>
  <c r="G258" i="104"/>
  <c r="H258" i="104"/>
  <c r="I258" i="104"/>
  <c r="G259" i="104"/>
  <c r="H259" i="104"/>
  <c r="I259" i="104"/>
  <c r="G260" i="104"/>
  <c r="H260" i="104"/>
  <c r="I260" i="104"/>
  <c r="G261" i="104"/>
  <c r="H261" i="104"/>
  <c r="I261" i="104"/>
  <c r="G13" i="104"/>
  <c r="N13" i="104" s="1"/>
  <c r="H13" i="104"/>
  <c r="I13" i="104"/>
  <c r="G14" i="104"/>
  <c r="J14" i="104" s="1"/>
  <c r="H14" i="104"/>
  <c r="I14" i="104"/>
  <c r="G15" i="104"/>
  <c r="J15" i="104" s="1"/>
  <c r="H15" i="104"/>
  <c r="I15" i="104"/>
  <c r="G16" i="104"/>
  <c r="J16" i="104" s="1"/>
  <c r="H16" i="104"/>
  <c r="I16" i="104"/>
  <c r="G17" i="104"/>
  <c r="J17" i="104" s="1"/>
  <c r="H17" i="104"/>
  <c r="I17" i="104"/>
  <c r="G18" i="104"/>
  <c r="J18" i="104" s="1"/>
  <c r="H18" i="104"/>
  <c r="I18" i="104"/>
  <c r="G19" i="104"/>
  <c r="J19" i="104" s="1"/>
  <c r="H19" i="104"/>
  <c r="I19" i="104"/>
  <c r="G20" i="104"/>
  <c r="J20" i="104" s="1"/>
  <c r="H20" i="104"/>
  <c r="I20" i="104"/>
  <c r="G21" i="104"/>
  <c r="J21" i="104" s="1"/>
  <c r="H21" i="104"/>
  <c r="I21" i="104"/>
  <c r="G22" i="104"/>
  <c r="J22" i="104" s="1"/>
  <c r="H22" i="104"/>
  <c r="I22" i="104"/>
  <c r="G23" i="104"/>
  <c r="J23" i="104" s="1"/>
  <c r="H23" i="104"/>
  <c r="I23" i="104"/>
  <c r="G24" i="104"/>
  <c r="J24" i="104" s="1"/>
  <c r="H24" i="104"/>
  <c r="I24" i="104"/>
  <c r="G25" i="104"/>
  <c r="J25" i="104" s="1"/>
  <c r="H25" i="104"/>
  <c r="I25" i="104"/>
  <c r="G26" i="104"/>
  <c r="J26" i="104" s="1"/>
  <c r="H26" i="104"/>
  <c r="I26" i="104"/>
  <c r="G27" i="104"/>
  <c r="J27" i="104" s="1"/>
  <c r="H27" i="104"/>
  <c r="I27" i="104"/>
  <c r="G28" i="104"/>
  <c r="J28" i="104" s="1"/>
  <c r="H28" i="104"/>
  <c r="I28" i="104"/>
  <c r="G29" i="104"/>
  <c r="J29" i="104" s="1"/>
  <c r="H29" i="104"/>
  <c r="I29" i="104"/>
  <c r="G30" i="104"/>
  <c r="L30" i="104" s="1"/>
  <c r="H30" i="104"/>
  <c r="I30" i="104"/>
  <c r="G31" i="104"/>
  <c r="J31" i="104" s="1"/>
  <c r="H31" i="104"/>
  <c r="I31" i="104"/>
  <c r="G32" i="104"/>
  <c r="L32" i="104" s="1"/>
  <c r="H32" i="104"/>
  <c r="I32" i="104"/>
  <c r="G33" i="104"/>
  <c r="J33" i="104" s="1"/>
  <c r="H33" i="104"/>
  <c r="I33" i="104"/>
  <c r="G34" i="104"/>
  <c r="J34" i="104" s="1"/>
  <c r="H34" i="104"/>
  <c r="I34" i="104"/>
  <c r="G35" i="104"/>
  <c r="H35" i="104"/>
  <c r="I35" i="104"/>
  <c r="G36" i="104"/>
  <c r="H36" i="104"/>
  <c r="I36" i="104"/>
  <c r="G37" i="104"/>
  <c r="H37" i="104"/>
  <c r="I37" i="104"/>
  <c r="G38" i="104"/>
  <c r="H38" i="104"/>
  <c r="I38" i="104"/>
  <c r="G39" i="104"/>
  <c r="H39" i="104"/>
  <c r="I39" i="104"/>
  <c r="G40" i="104"/>
  <c r="H40" i="104"/>
  <c r="I40" i="104"/>
  <c r="G41" i="104"/>
  <c r="H41" i="104"/>
  <c r="I41" i="104"/>
  <c r="G42" i="104"/>
  <c r="H42" i="104"/>
  <c r="I42" i="104"/>
  <c r="G43" i="104"/>
  <c r="H43" i="104"/>
  <c r="I43" i="104"/>
  <c r="G44" i="104"/>
  <c r="H44" i="104"/>
  <c r="I44" i="104"/>
  <c r="G45" i="104"/>
  <c r="H45" i="104"/>
  <c r="I45" i="104"/>
  <c r="G46" i="104"/>
  <c r="H46" i="104"/>
  <c r="I46" i="104"/>
  <c r="G47" i="104"/>
  <c r="H47" i="104"/>
  <c r="I47" i="104"/>
  <c r="G48" i="104"/>
  <c r="H48" i="104"/>
  <c r="I48" i="104"/>
  <c r="G49" i="104"/>
  <c r="H49" i="104"/>
  <c r="I49" i="104"/>
  <c r="G50" i="104"/>
  <c r="H50" i="104"/>
  <c r="I50" i="104"/>
  <c r="G51" i="104"/>
  <c r="H51" i="104"/>
  <c r="I51" i="104"/>
  <c r="G52" i="104"/>
  <c r="H52" i="104"/>
  <c r="I52" i="104"/>
  <c r="G53" i="104"/>
  <c r="H53" i="104"/>
  <c r="I53" i="104"/>
  <c r="G54" i="104"/>
  <c r="H54" i="104"/>
  <c r="I54" i="104"/>
  <c r="G55" i="104"/>
  <c r="H55" i="104"/>
  <c r="I55" i="104"/>
  <c r="G56" i="104"/>
  <c r="H56" i="104"/>
  <c r="I56" i="104"/>
  <c r="G57" i="104"/>
  <c r="H57" i="104"/>
  <c r="I57" i="104"/>
  <c r="G58" i="104"/>
  <c r="H58" i="104"/>
  <c r="I58" i="104"/>
  <c r="G59" i="104"/>
  <c r="H59" i="104"/>
  <c r="I59" i="104"/>
  <c r="G60" i="104"/>
  <c r="H60" i="104"/>
  <c r="I60" i="104"/>
  <c r="G61" i="104"/>
  <c r="H61" i="104"/>
  <c r="I61" i="104"/>
  <c r="G62" i="104"/>
  <c r="H62" i="104"/>
  <c r="I62" i="104"/>
  <c r="G63" i="104"/>
  <c r="H63" i="104"/>
  <c r="I63" i="104"/>
  <c r="G64" i="104"/>
  <c r="H64" i="104"/>
  <c r="I64" i="104"/>
  <c r="G65" i="104"/>
  <c r="H65" i="104"/>
  <c r="I65" i="104"/>
  <c r="G66" i="104"/>
  <c r="H66" i="104"/>
  <c r="I66" i="104"/>
  <c r="G67" i="104"/>
  <c r="H67" i="104"/>
  <c r="I67" i="104"/>
  <c r="G68" i="104"/>
  <c r="H68" i="104"/>
  <c r="I68" i="104"/>
  <c r="G69" i="104"/>
  <c r="H69" i="104"/>
  <c r="I69" i="104"/>
  <c r="G70" i="104"/>
  <c r="H70" i="104"/>
  <c r="I70" i="104"/>
  <c r="G71" i="104"/>
  <c r="H71" i="104"/>
  <c r="I71" i="104"/>
  <c r="G72" i="104"/>
  <c r="H72" i="104"/>
  <c r="I72" i="104"/>
  <c r="G73" i="104"/>
  <c r="H73" i="104"/>
  <c r="I73" i="104"/>
  <c r="G74" i="104"/>
  <c r="H74" i="104"/>
  <c r="I74" i="104"/>
  <c r="G75" i="104"/>
  <c r="H75" i="104"/>
  <c r="I75" i="104"/>
  <c r="G76" i="104"/>
  <c r="H76" i="104"/>
  <c r="I76" i="104"/>
  <c r="G77" i="104"/>
  <c r="H77" i="104"/>
  <c r="I77" i="104"/>
  <c r="G78" i="104"/>
  <c r="H78" i="104"/>
  <c r="I78" i="104"/>
  <c r="G79" i="104"/>
  <c r="H79" i="104"/>
  <c r="I79" i="104"/>
  <c r="G80" i="104"/>
  <c r="H80" i="104"/>
  <c r="I80" i="104"/>
  <c r="G81" i="104"/>
  <c r="H81" i="104"/>
  <c r="I81" i="104"/>
  <c r="G82" i="104"/>
  <c r="H82" i="104"/>
  <c r="I82" i="104"/>
  <c r="G83" i="104"/>
  <c r="H83" i="104"/>
  <c r="I83" i="104"/>
  <c r="G84" i="104"/>
  <c r="H84" i="104"/>
  <c r="I84" i="104"/>
  <c r="G85" i="104"/>
  <c r="H85" i="104"/>
  <c r="I85" i="104"/>
  <c r="G86" i="104"/>
  <c r="H86" i="104"/>
  <c r="I86" i="104"/>
  <c r="G87" i="104"/>
  <c r="H87" i="104"/>
  <c r="I87" i="104"/>
  <c r="G88" i="104"/>
  <c r="H88" i="104"/>
  <c r="I88" i="104"/>
  <c r="G89" i="104"/>
  <c r="H89" i="104"/>
  <c r="I89" i="104"/>
  <c r="G90" i="104"/>
  <c r="H90" i="104"/>
  <c r="I90" i="104"/>
  <c r="G91" i="104"/>
  <c r="H91" i="104"/>
  <c r="I91" i="104"/>
  <c r="G92" i="104"/>
  <c r="H92" i="104"/>
  <c r="I92" i="104"/>
  <c r="G93" i="104"/>
  <c r="H93" i="104"/>
  <c r="I93" i="104"/>
  <c r="G94" i="104"/>
  <c r="H94" i="104"/>
  <c r="I94" i="104"/>
  <c r="G95" i="104"/>
  <c r="H95" i="104"/>
  <c r="I95" i="104"/>
  <c r="G96" i="104"/>
  <c r="H96" i="104"/>
  <c r="I96" i="104"/>
  <c r="G97" i="104"/>
  <c r="H97" i="104"/>
  <c r="I97" i="104"/>
  <c r="G98" i="104"/>
  <c r="H98" i="104"/>
  <c r="I98" i="104"/>
  <c r="G99" i="104"/>
  <c r="H99" i="104"/>
  <c r="I99" i="104"/>
  <c r="G100" i="104"/>
  <c r="H100" i="104"/>
  <c r="I100" i="104"/>
  <c r="G101" i="104"/>
  <c r="H101" i="104"/>
  <c r="I101" i="104"/>
  <c r="G102" i="104"/>
  <c r="H102" i="104"/>
  <c r="I102" i="104"/>
  <c r="G103" i="104"/>
  <c r="H103" i="104"/>
  <c r="I103" i="104"/>
  <c r="G104" i="104"/>
  <c r="H104" i="104"/>
  <c r="I104" i="104"/>
  <c r="G105" i="104"/>
  <c r="H105" i="104"/>
  <c r="I105" i="104"/>
  <c r="G106" i="104"/>
  <c r="H106" i="104"/>
  <c r="I106" i="104"/>
  <c r="G107" i="104"/>
  <c r="H107" i="104"/>
  <c r="I107" i="104"/>
  <c r="G108" i="104"/>
  <c r="H108" i="104"/>
  <c r="I108" i="104"/>
  <c r="G109" i="104"/>
  <c r="H109" i="104"/>
  <c r="I109" i="104"/>
  <c r="G110" i="104"/>
  <c r="H110" i="104"/>
  <c r="I110" i="104"/>
  <c r="E13" i="103"/>
  <c r="F13" i="103"/>
  <c r="G13" i="103"/>
  <c r="E14" i="103"/>
  <c r="F14" i="103"/>
  <c r="G14" i="103"/>
  <c r="E15" i="103"/>
  <c r="F15" i="103"/>
  <c r="G15" i="103"/>
  <c r="E16" i="103"/>
  <c r="F16" i="103"/>
  <c r="G16" i="103"/>
  <c r="E17" i="103"/>
  <c r="F17" i="103"/>
  <c r="G17" i="103"/>
  <c r="E18" i="103"/>
  <c r="F18" i="103"/>
  <c r="G18" i="103"/>
  <c r="E19" i="103"/>
  <c r="F19" i="103"/>
  <c r="G19" i="103"/>
  <c r="E20" i="103"/>
  <c r="F20" i="103"/>
  <c r="G20" i="103"/>
  <c r="E21" i="103"/>
  <c r="F21" i="103"/>
  <c r="G21" i="103"/>
  <c r="E22" i="103"/>
  <c r="F22" i="103"/>
  <c r="G22" i="103"/>
  <c r="E23" i="103"/>
  <c r="F23" i="103"/>
  <c r="G23" i="103"/>
  <c r="E24" i="103"/>
  <c r="F24" i="103"/>
  <c r="G24" i="103"/>
  <c r="E25" i="103"/>
  <c r="F25" i="103"/>
  <c r="G25" i="103"/>
  <c r="E26" i="103"/>
  <c r="F26" i="103"/>
  <c r="G26" i="103"/>
  <c r="E27" i="103"/>
  <c r="F27" i="103"/>
  <c r="G27" i="103"/>
  <c r="E28" i="103"/>
  <c r="F28" i="103"/>
  <c r="G28" i="103"/>
  <c r="E29" i="103"/>
  <c r="F29" i="103"/>
  <c r="G29" i="103"/>
  <c r="E30" i="103"/>
  <c r="F30" i="103"/>
  <c r="G30" i="103"/>
  <c r="E31" i="103"/>
  <c r="F31" i="103"/>
  <c r="G31" i="103"/>
  <c r="E32" i="103"/>
  <c r="F32" i="103"/>
  <c r="G32" i="103"/>
  <c r="E33" i="103"/>
  <c r="F33" i="103"/>
  <c r="G33" i="103"/>
  <c r="E34" i="103"/>
  <c r="F34" i="103"/>
  <c r="G34" i="103"/>
  <c r="E35" i="103"/>
  <c r="F35" i="103"/>
  <c r="G35" i="103"/>
  <c r="E36" i="103"/>
  <c r="F36" i="103"/>
  <c r="G36" i="103"/>
  <c r="E37" i="103"/>
  <c r="F37" i="103"/>
  <c r="G37" i="103"/>
  <c r="E38" i="103"/>
  <c r="F38" i="103"/>
  <c r="G38" i="103"/>
  <c r="E39" i="103"/>
  <c r="F39" i="103"/>
  <c r="G39" i="103"/>
  <c r="E40" i="103"/>
  <c r="F40" i="103"/>
  <c r="G40" i="103"/>
  <c r="E41" i="103"/>
  <c r="F41" i="103"/>
  <c r="G41" i="103"/>
  <c r="E42" i="103"/>
  <c r="F42" i="103"/>
  <c r="G42" i="103"/>
  <c r="E43" i="103"/>
  <c r="F43" i="103"/>
  <c r="G43" i="103"/>
  <c r="E44" i="103"/>
  <c r="F44" i="103"/>
  <c r="G44" i="103"/>
  <c r="E45" i="103"/>
  <c r="F45" i="103"/>
  <c r="G45" i="103"/>
  <c r="E46" i="103"/>
  <c r="F46" i="103"/>
  <c r="G46" i="103"/>
  <c r="E47" i="103"/>
  <c r="F47" i="103"/>
  <c r="G47" i="103"/>
  <c r="E48" i="103"/>
  <c r="F48" i="103"/>
  <c r="G48" i="103"/>
  <c r="E49" i="103"/>
  <c r="F49" i="103"/>
  <c r="G49" i="103"/>
  <c r="E50" i="103"/>
  <c r="F50" i="103"/>
  <c r="G50" i="103"/>
  <c r="E51" i="103"/>
  <c r="F51" i="103"/>
  <c r="G51" i="103"/>
  <c r="E52" i="103"/>
  <c r="F52" i="103"/>
  <c r="G52" i="103"/>
  <c r="E53" i="103"/>
  <c r="F53" i="103"/>
  <c r="G53" i="103"/>
  <c r="E54" i="103"/>
  <c r="F54" i="103"/>
  <c r="G54" i="103"/>
  <c r="E55" i="103"/>
  <c r="F55" i="103"/>
  <c r="G55" i="103"/>
  <c r="E56" i="103"/>
  <c r="F56" i="103"/>
  <c r="G56" i="103"/>
  <c r="E57" i="103"/>
  <c r="F57" i="103"/>
  <c r="G57" i="103"/>
  <c r="E58" i="103"/>
  <c r="F58" i="103"/>
  <c r="G58" i="103"/>
  <c r="E59" i="103"/>
  <c r="F59" i="103"/>
  <c r="G59" i="103"/>
  <c r="E60" i="103"/>
  <c r="F60" i="103"/>
  <c r="G60" i="103"/>
  <c r="E61" i="103"/>
  <c r="F61" i="103"/>
  <c r="G61" i="103"/>
  <c r="E62" i="103"/>
  <c r="F62" i="103"/>
  <c r="G62" i="103"/>
  <c r="E63" i="103"/>
  <c r="F63" i="103"/>
  <c r="G63" i="103"/>
  <c r="E64" i="103"/>
  <c r="F64" i="103"/>
  <c r="G64" i="103"/>
  <c r="E65" i="103"/>
  <c r="F65" i="103"/>
  <c r="G65" i="103"/>
  <c r="E66" i="103"/>
  <c r="F66" i="103"/>
  <c r="G66" i="103"/>
  <c r="E67" i="103"/>
  <c r="F67" i="103"/>
  <c r="G67" i="103"/>
  <c r="E68" i="103"/>
  <c r="F68" i="103"/>
  <c r="G68" i="103"/>
  <c r="E69" i="103"/>
  <c r="F69" i="103"/>
  <c r="G69" i="103"/>
  <c r="E70" i="103"/>
  <c r="F70" i="103"/>
  <c r="G70" i="103"/>
  <c r="E71" i="103"/>
  <c r="F71" i="103"/>
  <c r="G71" i="103"/>
  <c r="E72" i="103"/>
  <c r="F72" i="103"/>
  <c r="G72" i="103"/>
  <c r="E73" i="103"/>
  <c r="F73" i="103"/>
  <c r="G73" i="103"/>
  <c r="E74" i="103"/>
  <c r="F74" i="103"/>
  <c r="G74" i="103"/>
  <c r="E75" i="103"/>
  <c r="F75" i="103"/>
  <c r="G75" i="103"/>
  <c r="E76" i="103"/>
  <c r="F76" i="103"/>
  <c r="G76" i="103"/>
  <c r="E77" i="103"/>
  <c r="F77" i="103"/>
  <c r="G77" i="103"/>
  <c r="E78" i="103"/>
  <c r="F78" i="103"/>
  <c r="G78" i="103"/>
  <c r="E79" i="103"/>
  <c r="F79" i="103"/>
  <c r="G79" i="103"/>
  <c r="E80" i="103"/>
  <c r="F80" i="103"/>
  <c r="G80" i="103"/>
  <c r="E81" i="103"/>
  <c r="F81" i="103"/>
  <c r="G81" i="103"/>
  <c r="E82" i="103"/>
  <c r="F82" i="103"/>
  <c r="G82" i="103"/>
  <c r="E83" i="103"/>
  <c r="F83" i="103"/>
  <c r="G83" i="103"/>
  <c r="E84" i="103"/>
  <c r="F84" i="103"/>
  <c r="G84" i="103"/>
  <c r="E85" i="103"/>
  <c r="F85" i="103"/>
  <c r="G85" i="103"/>
  <c r="E86" i="103"/>
  <c r="F86" i="103"/>
  <c r="G86" i="103"/>
  <c r="E87" i="103"/>
  <c r="F87" i="103"/>
  <c r="G87" i="103"/>
  <c r="E88" i="103"/>
  <c r="F88" i="103"/>
  <c r="G88" i="103"/>
  <c r="E89" i="103"/>
  <c r="F89" i="103"/>
  <c r="G89" i="103"/>
  <c r="E90" i="103"/>
  <c r="F90" i="103"/>
  <c r="G90" i="103"/>
  <c r="E91" i="103"/>
  <c r="F91" i="103"/>
  <c r="G91" i="103"/>
  <c r="E92" i="103"/>
  <c r="F92" i="103"/>
  <c r="G92" i="103"/>
  <c r="E93" i="103"/>
  <c r="F93" i="103"/>
  <c r="G93" i="103"/>
  <c r="E94" i="103"/>
  <c r="F94" i="103"/>
  <c r="G94" i="103"/>
  <c r="E95" i="103"/>
  <c r="F95" i="103"/>
  <c r="G95" i="103"/>
  <c r="E96" i="103"/>
  <c r="F96" i="103"/>
  <c r="G96" i="103"/>
  <c r="E97" i="103"/>
  <c r="F97" i="103"/>
  <c r="G97" i="103"/>
  <c r="E98" i="103"/>
  <c r="F98" i="103"/>
  <c r="G98" i="103"/>
  <c r="E99" i="103"/>
  <c r="F99" i="103"/>
  <c r="G99" i="103"/>
  <c r="E100" i="103"/>
  <c r="F100" i="103"/>
  <c r="G100" i="103"/>
  <c r="E101" i="103"/>
  <c r="F101" i="103"/>
  <c r="G101" i="103"/>
  <c r="E102" i="103"/>
  <c r="F102" i="103"/>
  <c r="G102" i="103"/>
  <c r="E103" i="103"/>
  <c r="F103" i="103"/>
  <c r="G103" i="103"/>
  <c r="E104" i="103"/>
  <c r="F104" i="103"/>
  <c r="G104" i="103"/>
  <c r="E105" i="103"/>
  <c r="F105" i="103"/>
  <c r="G105" i="103"/>
  <c r="E106" i="103"/>
  <c r="F106" i="103"/>
  <c r="G106" i="103"/>
  <c r="E107" i="103"/>
  <c r="F107" i="103"/>
  <c r="G107" i="103"/>
  <c r="E108" i="103"/>
  <c r="F108" i="103"/>
  <c r="G108" i="103"/>
  <c r="E109" i="103"/>
  <c r="F109" i="103"/>
  <c r="G109" i="103"/>
  <c r="E110" i="103"/>
  <c r="F110" i="103"/>
  <c r="G110" i="103"/>
  <c r="E111" i="103"/>
  <c r="F111" i="103"/>
  <c r="G111" i="103"/>
  <c r="E112" i="103"/>
  <c r="F112" i="103"/>
  <c r="G112" i="103"/>
  <c r="E113" i="103"/>
  <c r="F113" i="103"/>
  <c r="G113" i="103"/>
  <c r="E114" i="103"/>
  <c r="F114" i="103"/>
  <c r="G114" i="103"/>
  <c r="E115" i="103"/>
  <c r="F115" i="103"/>
  <c r="G115" i="103"/>
  <c r="E116" i="103"/>
  <c r="F116" i="103"/>
  <c r="G116" i="103"/>
  <c r="E117" i="103"/>
  <c r="F117" i="103"/>
  <c r="G117" i="103"/>
  <c r="E118" i="103"/>
  <c r="F118" i="103"/>
  <c r="G118" i="103"/>
  <c r="E119" i="103"/>
  <c r="F119" i="103"/>
  <c r="G119" i="103"/>
  <c r="E120" i="103"/>
  <c r="F120" i="103"/>
  <c r="G120" i="103"/>
  <c r="E121" i="103"/>
  <c r="F121" i="103"/>
  <c r="G121" i="103"/>
  <c r="E122" i="103"/>
  <c r="F122" i="103"/>
  <c r="G122" i="103"/>
  <c r="E123" i="103"/>
  <c r="F123" i="103"/>
  <c r="G123" i="103"/>
  <c r="E124" i="103"/>
  <c r="F124" i="103"/>
  <c r="G124" i="103"/>
  <c r="E125" i="103"/>
  <c r="F125" i="103"/>
  <c r="G125" i="103"/>
  <c r="E126" i="103"/>
  <c r="F126" i="103"/>
  <c r="G126" i="103"/>
  <c r="E127" i="103"/>
  <c r="F127" i="103"/>
  <c r="G127" i="103"/>
  <c r="E128" i="103"/>
  <c r="F128" i="103"/>
  <c r="G128" i="103"/>
  <c r="E129" i="103"/>
  <c r="F129" i="103"/>
  <c r="G129" i="103"/>
  <c r="E130" i="103"/>
  <c r="F130" i="103"/>
  <c r="G130" i="103"/>
  <c r="E131" i="103"/>
  <c r="F131" i="103"/>
  <c r="G131" i="103"/>
  <c r="E132" i="103"/>
  <c r="F132" i="103"/>
  <c r="G132" i="103"/>
  <c r="E133" i="103"/>
  <c r="F133" i="103"/>
  <c r="G133" i="103"/>
  <c r="E134" i="103"/>
  <c r="F134" i="103"/>
  <c r="G134" i="103"/>
  <c r="E135" i="103"/>
  <c r="F135" i="103"/>
  <c r="G135" i="103"/>
  <c r="E136" i="103"/>
  <c r="F136" i="103"/>
  <c r="G136" i="103"/>
  <c r="E137" i="103"/>
  <c r="F137" i="103"/>
  <c r="G137" i="103"/>
  <c r="E138" i="103"/>
  <c r="F138" i="103"/>
  <c r="G138" i="103"/>
  <c r="E139" i="103"/>
  <c r="F139" i="103"/>
  <c r="G139" i="103"/>
  <c r="E140" i="103"/>
  <c r="F140" i="103"/>
  <c r="G140" i="103"/>
  <c r="E141" i="103"/>
  <c r="F141" i="103"/>
  <c r="G141" i="103"/>
  <c r="E142" i="103"/>
  <c r="F142" i="103"/>
  <c r="G142" i="103"/>
  <c r="E143" i="103"/>
  <c r="F143" i="103"/>
  <c r="G143" i="103"/>
  <c r="E144" i="103"/>
  <c r="F144" i="103"/>
  <c r="G144" i="103"/>
  <c r="E145" i="103"/>
  <c r="F145" i="103"/>
  <c r="G145" i="103"/>
  <c r="E146" i="103"/>
  <c r="F146" i="103"/>
  <c r="G146" i="103"/>
  <c r="E147" i="103"/>
  <c r="F147" i="103"/>
  <c r="G147" i="103"/>
  <c r="E148" i="103"/>
  <c r="F148" i="103"/>
  <c r="G148" i="103"/>
  <c r="E149" i="103"/>
  <c r="F149" i="103"/>
  <c r="G149" i="103"/>
  <c r="E150" i="103"/>
  <c r="F150" i="103"/>
  <c r="G150" i="103"/>
  <c r="E151" i="103"/>
  <c r="F151" i="103"/>
  <c r="G151" i="103"/>
  <c r="E152" i="103"/>
  <c r="F152" i="103"/>
  <c r="G152" i="103"/>
  <c r="E153" i="103"/>
  <c r="F153" i="103"/>
  <c r="G153" i="103"/>
  <c r="E154" i="103"/>
  <c r="F154" i="103"/>
  <c r="G154" i="103"/>
  <c r="E155" i="103"/>
  <c r="F155" i="103"/>
  <c r="G155" i="103"/>
  <c r="E156" i="103"/>
  <c r="F156" i="103"/>
  <c r="G156" i="103"/>
  <c r="E157" i="103"/>
  <c r="F157" i="103"/>
  <c r="G157" i="103"/>
  <c r="E158" i="103"/>
  <c r="F158" i="103"/>
  <c r="G158" i="103"/>
  <c r="E159" i="103"/>
  <c r="F159" i="103"/>
  <c r="G159" i="103"/>
  <c r="E160" i="103"/>
  <c r="F160" i="103"/>
  <c r="G160" i="103"/>
  <c r="E161" i="103"/>
  <c r="F161" i="103"/>
  <c r="G161" i="103"/>
  <c r="E162" i="103"/>
  <c r="F162" i="103"/>
  <c r="G162" i="103"/>
  <c r="E163" i="103"/>
  <c r="F163" i="103"/>
  <c r="G163" i="103"/>
  <c r="E164" i="103"/>
  <c r="F164" i="103"/>
  <c r="G164" i="103"/>
  <c r="E165" i="103"/>
  <c r="F165" i="103"/>
  <c r="G165" i="103"/>
  <c r="E166" i="103"/>
  <c r="F166" i="103"/>
  <c r="G166" i="103"/>
  <c r="E167" i="103"/>
  <c r="F167" i="103"/>
  <c r="G167" i="103"/>
  <c r="E168" i="103"/>
  <c r="F168" i="103"/>
  <c r="G168" i="103"/>
  <c r="E169" i="103"/>
  <c r="F169" i="103"/>
  <c r="G169" i="103"/>
  <c r="E170" i="103"/>
  <c r="F170" i="103"/>
  <c r="G170" i="103"/>
  <c r="E171" i="103"/>
  <c r="F171" i="103"/>
  <c r="G171" i="103"/>
  <c r="E172" i="103"/>
  <c r="F172" i="103"/>
  <c r="G172" i="103"/>
  <c r="E173" i="103"/>
  <c r="F173" i="103"/>
  <c r="G173" i="103"/>
  <c r="E174" i="103"/>
  <c r="F174" i="103"/>
  <c r="G174" i="103"/>
  <c r="E175" i="103"/>
  <c r="F175" i="103"/>
  <c r="G175" i="103"/>
  <c r="E176" i="103"/>
  <c r="F176" i="103"/>
  <c r="G176" i="103"/>
  <c r="E177" i="103"/>
  <c r="F177" i="103"/>
  <c r="G177" i="103"/>
  <c r="E178" i="103"/>
  <c r="F178" i="103"/>
  <c r="G178" i="103"/>
  <c r="E179" i="103"/>
  <c r="F179" i="103"/>
  <c r="G179" i="103"/>
  <c r="E180" i="103"/>
  <c r="F180" i="103"/>
  <c r="G180" i="103"/>
  <c r="E181" i="103"/>
  <c r="F181" i="103"/>
  <c r="G181" i="103"/>
  <c r="E182" i="103"/>
  <c r="F182" i="103"/>
  <c r="G182" i="103"/>
  <c r="E183" i="103"/>
  <c r="F183" i="103"/>
  <c r="G183" i="103"/>
  <c r="E184" i="103"/>
  <c r="F184" i="103"/>
  <c r="G184" i="103"/>
  <c r="E185" i="103"/>
  <c r="F185" i="103"/>
  <c r="G185" i="103"/>
  <c r="E186" i="103"/>
  <c r="F186" i="103"/>
  <c r="G186" i="103"/>
  <c r="E187" i="103"/>
  <c r="F187" i="103"/>
  <c r="G187" i="103"/>
  <c r="E188" i="103"/>
  <c r="F188" i="103"/>
  <c r="G188" i="103"/>
  <c r="E189" i="103"/>
  <c r="F189" i="103"/>
  <c r="G189" i="103"/>
  <c r="E190" i="103"/>
  <c r="F190" i="103"/>
  <c r="G190" i="103"/>
  <c r="E191" i="103"/>
  <c r="F191" i="103"/>
  <c r="G191" i="103"/>
  <c r="E192" i="103"/>
  <c r="F192" i="103"/>
  <c r="G192" i="103"/>
  <c r="E193" i="103"/>
  <c r="F193" i="103"/>
  <c r="G193" i="103"/>
  <c r="E194" i="103"/>
  <c r="F194" i="103"/>
  <c r="G194" i="103"/>
  <c r="E195" i="103"/>
  <c r="F195" i="103"/>
  <c r="G195" i="103"/>
  <c r="E196" i="103"/>
  <c r="F196" i="103"/>
  <c r="G196" i="103"/>
  <c r="E197" i="103"/>
  <c r="F197" i="103"/>
  <c r="G197" i="103"/>
  <c r="E198" i="103"/>
  <c r="F198" i="103"/>
  <c r="G198" i="103"/>
  <c r="E199" i="103"/>
  <c r="F199" i="103"/>
  <c r="G199" i="103"/>
  <c r="E200" i="103"/>
  <c r="F200" i="103"/>
  <c r="G200" i="103"/>
  <c r="E201" i="103"/>
  <c r="F201" i="103"/>
  <c r="G201" i="103"/>
  <c r="E202" i="103"/>
  <c r="F202" i="103"/>
  <c r="G202" i="103"/>
  <c r="E203" i="103"/>
  <c r="F203" i="103"/>
  <c r="G203" i="103"/>
  <c r="E204" i="103"/>
  <c r="F204" i="103"/>
  <c r="G204" i="103"/>
  <c r="E205" i="103"/>
  <c r="F205" i="103"/>
  <c r="G205" i="103"/>
  <c r="E206" i="103"/>
  <c r="F206" i="103"/>
  <c r="G206" i="103"/>
  <c r="E207" i="103"/>
  <c r="F207" i="103"/>
  <c r="G207" i="103"/>
  <c r="E208" i="103"/>
  <c r="F208" i="103"/>
  <c r="G208" i="103"/>
  <c r="E209" i="103"/>
  <c r="F209" i="103"/>
  <c r="G209" i="103"/>
  <c r="E210" i="103"/>
  <c r="F210" i="103"/>
  <c r="G210" i="103"/>
  <c r="E211" i="103"/>
  <c r="F211" i="103"/>
  <c r="G211" i="103"/>
  <c r="E212" i="103"/>
  <c r="F212" i="103"/>
  <c r="G212" i="103"/>
  <c r="E213" i="103"/>
  <c r="F213" i="103"/>
  <c r="G213" i="103"/>
  <c r="E214" i="103"/>
  <c r="F214" i="103"/>
  <c r="G214" i="103"/>
  <c r="E215" i="103"/>
  <c r="F215" i="103"/>
  <c r="G215" i="103"/>
  <c r="E216" i="103"/>
  <c r="F216" i="103"/>
  <c r="G216" i="103"/>
  <c r="E217" i="103"/>
  <c r="F217" i="103"/>
  <c r="G217" i="103"/>
  <c r="E218" i="103"/>
  <c r="F218" i="103"/>
  <c r="G218" i="103"/>
  <c r="E219" i="103"/>
  <c r="F219" i="103"/>
  <c r="G219" i="103"/>
  <c r="E220" i="103"/>
  <c r="F220" i="103"/>
  <c r="G220" i="103"/>
  <c r="E221" i="103"/>
  <c r="F221" i="103"/>
  <c r="G221" i="103"/>
  <c r="E222" i="103"/>
  <c r="F222" i="103"/>
  <c r="G222" i="103"/>
  <c r="E223" i="103"/>
  <c r="F223" i="103"/>
  <c r="G223" i="103"/>
  <c r="E224" i="103"/>
  <c r="F224" i="103"/>
  <c r="G224" i="103"/>
  <c r="E225" i="103"/>
  <c r="F225" i="103"/>
  <c r="G225" i="103"/>
  <c r="E226" i="103"/>
  <c r="F226" i="103"/>
  <c r="G226" i="103"/>
  <c r="E227" i="103"/>
  <c r="F227" i="103"/>
  <c r="G227" i="103"/>
  <c r="E228" i="103"/>
  <c r="F228" i="103"/>
  <c r="G228" i="103"/>
  <c r="E229" i="103"/>
  <c r="F229" i="103"/>
  <c r="G229" i="103"/>
  <c r="E230" i="103"/>
  <c r="F230" i="103"/>
  <c r="G230" i="103"/>
  <c r="E231" i="103"/>
  <c r="F231" i="103"/>
  <c r="G231" i="103"/>
  <c r="E232" i="103"/>
  <c r="F232" i="103"/>
  <c r="G232" i="103"/>
  <c r="E233" i="103"/>
  <c r="F233" i="103"/>
  <c r="G233" i="103"/>
  <c r="E234" i="103"/>
  <c r="F234" i="103"/>
  <c r="G234" i="103"/>
  <c r="E235" i="103"/>
  <c r="F235" i="103"/>
  <c r="G235" i="103"/>
  <c r="E236" i="103"/>
  <c r="F236" i="103"/>
  <c r="G236" i="103"/>
  <c r="E237" i="103"/>
  <c r="F237" i="103"/>
  <c r="G237" i="103"/>
  <c r="E238" i="103"/>
  <c r="F238" i="103"/>
  <c r="G238" i="103"/>
  <c r="E239" i="103"/>
  <c r="F239" i="103"/>
  <c r="G239" i="103"/>
  <c r="E240" i="103"/>
  <c r="F240" i="103"/>
  <c r="G240" i="103"/>
  <c r="E241" i="103"/>
  <c r="F241" i="103"/>
  <c r="G241" i="103"/>
  <c r="E242" i="103"/>
  <c r="F242" i="103"/>
  <c r="G242" i="103"/>
  <c r="E243" i="103"/>
  <c r="F243" i="103"/>
  <c r="G243" i="103"/>
  <c r="E244" i="103"/>
  <c r="F244" i="103"/>
  <c r="G244" i="103"/>
  <c r="E245" i="103"/>
  <c r="F245" i="103"/>
  <c r="G245" i="103"/>
  <c r="E246" i="103"/>
  <c r="F246" i="103"/>
  <c r="G246" i="103"/>
  <c r="E247" i="103"/>
  <c r="F247" i="103"/>
  <c r="G247" i="103"/>
  <c r="E248" i="103"/>
  <c r="F248" i="103"/>
  <c r="G248" i="103"/>
  <c r="E249" i="103"/>
  <c r="F249" i="103"/>
  <c r="G249" i="103"/>
  <c r="E250" i="103"/>
  <c r="F250" i="103"/>
  <c r="G250" i="103"/>
  <c r="E251" i="103"/>
  <c r="F251" i="103"/>
  <c r="G251" i="103"/>
  <c r="E252" i="103"/>
  <c r="F252" i="103"/>
  <c r="G252" i="103"/>
  <c r="E253" i="103"/>
  <c r="F253" i="103"/>
  <c r="G253" i="103"/>
  <c r="E254" i="103"/>
  <c r="F254" i="103"/>
  <c r="G254" i="103"/>
  <c r="E255" i="103"/>
  <c r="F255" i="103"/>
  <c r="G255" i="103"/>
  <c r="E256" i="103"/>
  <c r="F256" i="103"/>
  <c r="G256" i="103"/>
  <c r="E257" i="103"/>
  <c r="F257" i="103"/>
  <c r="G257" i="103"/>
  <c r="E258" i="103"/>
  <c r="F258" i="103"/>
  <c r="G258" i="103"/>
  <c r="E259" i="103"/>
  <c r="F259" i="103"/>
  <c r="G259" i="103"/>
  <c r="E260" i="103"/>
  <c r="F260" i="103"/>
  <c r="G260" i="103"/>
  <c r="E261" i="103"/>
  <c r="F261" i="103"/>
  <c r="G261" i="103"/>
  <c r="M261" i="102"/>
  <c r="L261" i="102"/>
  <c r="K261" i="102"/>
  <c r="J261" i="102"/>
  <c r="I261" i="102"/>
  <c r="H261" i="102"/>
  <c r="G261" i="102"/>
  <c r="M260" i="102"/>
  <c r="L260" i="102"/>
  <c r="K260" i="102"/>
  <c r="J260" i="102"/>
  <c r="I260" i="102"/>
  <c r="H260" i="102"/>
  <c r="G260" i="102"/>
  <c r="M259" i="102"/>
  <c r="L259" i="102"/>
  <c r="K259" i="102"/>
  <c r="J259" i="102"/>
  <c r="I259" i="102"/>
  <c r="H259" i="102"/>
  <c r="G259" i="102"/>
  <c r="M258" i="102"/>
  <c r="L258" i="102"/>
  <c r="K258" i="102"/>
  <c r="J258" i="102"/>
  <c r="I258" i="102"/>
  <c r="H258" i="102"/>
  <c r="G258" i="102"/>
  <c r="M257" i="102"/>
  <c r="L257" i="102"/>
  <c r="K257" i="102"/>
  <c r="J257" i="102"/>
  <c r="I257" i="102"/>
  <c r="H257" i="102"/>
  <c r="G257" i="102"/>
  <c r="M256" i="102"/>
  <c r="L256" i="102"/>
  <c r="K256" i="102"/>
  <c r="J256" i="102"/>
  <c r="I256" i="102"/>
  <c r="H256" i="102"/>
  <c r="G256" i="102"/>
  <c r="M255" i="102"/>
  <c r="L255" i="102"/>
  <c r="K255" i="102"/>
  <c r="J255" i="102"/>
  <c r="I255" i="102"/>
  <c r="H255" i="102"/>
  <c r="G255" i="102"/>
  <c r="M254" i="102"/>
  <c r="L254" i="102"/>
  <c r="K254" i="102"/>
  <c r="J254" i="102"/>
  <c r="I254" i="102"/>
  <c r="H254" i="102"/>
  <c r="G254" i="102"/>
  <c r="M253" i="102"/>
  <c r="L253" i="102"/>
  <c r="K253" i="102"/>
  <c r="J253" i="102"/>
  <c r="I253" i="102"/>
  <c r="H253" i="102"/>
  <c r="G253" i="102"/>
  <c r="M252" i="102"/>
  <c r="L252" i="102"/>
  <c r="K252" i="102"/>
  <c r="J252" i="102"/>
  <c r="I252" i="102"/>
  <c r="H252" i="102"/>
  <c r="G252" i="102"/>
  <c r="M251" i="102"/>
  <c r="L251" i="102"/>
  <c r="K251" i="102"/>
  <c r="J251" i="102"/>
  <c r="I251" i="102"/>
  <c r="H251" i="102"/>
  <c r="G251" i="102"/>
  <c r="M250" i="102"/>
  <c r="L250" i="102"/>
  <c r="K250" i="102"/>
  <c r="J250" i="102"/>
  <c r="I250" i="102"/>
  <c r="H250" i="102"/>
  <c r="G250" i="102"/>
  <c r="M249" i="102"/>
  <c r="L249" i="102"/>
  <c r="K249" i="102"/>
  <c r="J249" i="102"/>
  <c r="I249" i="102"/>
  <c r="H249" i="102"/>
  <c r="G249" i="102"/>
  <c r="M248" i="102"/>
  <c r="L248" i="102"/>
  <c r="K248" i="102"/>
  <c r="J248" i="102"/>
  <c r="I248" i="102"/>
  <c r="H248" i="102"/>
  <c r="G248" i="102"/>
  <c r="M247" i="102"/>
  <c r="L247" i="102"/>
  <c r="K247" i="102"/>
  <c r="J247" i="102"/>
  <c r="I247" i="102"/>
  <c r="H247" i="102"/>
  <c r="G247" i="102"/>
  <c r="M246" i="102"/>
  <c r="L246" i="102"/>
  <c r="K246" i="102"/>
  <c r="J246" i="102"/>
  <c r="I246" i="102"/>
  <c r="H246" i="102"/>
  <c r="G246" i="102"/>
  <c r="M245" i="102"/>
  <c r="L245" i="102"/>
  <c r="K245" i="102"/>
  <c r="J245" i="102"/>
  <c r="I245" i="102"/>
  <c r="H245" i="102"/>
  <c r="G245" i="102"/>
  <c r="M244" i="102"/>
  <c r="L244" i="102"/>
  <c r="K244" i="102"/>
  <c r="J244" i="102"/>
  <c r="I244" i="102"/>
  <c r="H244" i="102"/>
  <c r="G244" i="102"/>
  <c r="M243" i="102"/>
  <c r="L243" i="102"/>
  <c r="K243" i="102"/>
  <c r="J243" i="102"/>
  <c r="I243" i="102"/>
  <c r="H243" i="102"/>
  <c r="G243" i="102"/>
  <c r="M242" i="102"/>
  <c r="L242" i="102"/>
  <c r="K242" i="102"/>
  <c r="J242" i="102"/>
  <c r="I242" i="102"/>
  <c r="H242" i="102"/>
  <c r="G242" i="102"/>
  <c r="M241" i="102"/>
  <c r="L241" i="102"/>
  <c r="K241" i="102"/>
  <c r="J241" i="102"/>
  <c r="I241" i="102"/>
  <c r="H241" i="102"/>
  <c r="G241" i="102"/>
  <c r="M240" i="102"/>
  <c r="L240" i="102"/>
  <c r="K240" i="102"/>
  <c r="J240" i="102"/>
  <c r="I240" i="102"/>
  <c r="H240" i="102"/>
  <c r="G240" i="102"/>
  <c r="M239" i="102"/>
  <c r="L239" i="102"/>
  <c r="K239" i="102"/>
  <c r="J239" i="102"/>
  <c r="I239" i="102"/>
  <c r="H239" i="102"/>
  <c r="G239" i="102"/>
  <c r="M238" i="102"/>
  <c r="L238" i="102"/>
  <c r="K238" i="102"/>
  <c r="J238" i="102"/>
  <c r="I238" i="102"/>
  <c r="H238" i="102"/>
  <c r="G238" i="102"/>
  <c r="M237" i="102"/>
  <c r="L237" i="102"/>
  <c r="K237" i="102"/>
  <c r="J237" i="102"/>
  <c r="I237" i="102"/>
  <c r="H237" i="102"/>
  <c r="G237" i="102"/>
  <c r="M236" i="102"/>
  <c r="L236" i="102"/>
  <c r="K236" i="102"/>
  <c r="J236" i="102"/>
  <c r="I236" i="102"/>
  <c r="H236" i="102"/>
  <c r="G236" i="102"/>
  <c r="M235" i="102"/>
  <c r="L235" i="102"/>
  <c r="K235" i="102"/>
  <c r="J235" i="102"/>
  <c r="I235" i="102"/>
  <c r="H235" i="102"/>
  <c r="G235" i="102"/>
  <c r="M234" i="102"/>
  <c r="L234" i="102"/>
  <c r="K234" i="102"/>
  <c r="J234" i="102"/>
  <c r="I234" i="102"/>
  <c r="H234" i="102"/>
  <c r="G234" i="102"/>
  <c r="M233" i="102"/>
  <c r="L233" i="102"/>
  <c r="K233" i="102"/>
  <c r="J233" i="102"/>
  <c r="I233" i="102"/>
  <c r="H233" i="102"/>
  <c r="G233" i="102"/>
  <c r="M232" i="102"/>
  <c r="L232" i="102"/>
  <c r="K232" i="102"/>
  <c r="J232" i="102"/>
  <c r="I232" i="102"/>
  <c r="H232" i="102"/>
  <c r="G232" i="102"/>
  <c r="M231" i="102"/>
  <c r="L231" i="102"/>
  <c r="K231" i="102"/>
  <c r="J231" i="102"/>
  <c r="I231" i="102"/>
  <c r="H231" i="102"/>
  <c r="G231" i="102"/>
  <c r="M230" i="102"/>
  <c r="L230" i="102"/>
  <c r="K230" i="102"/>
  <c r="J230" i="102"/>
  <c r="I230" i="102"/>
  <c r="H230" i="102"/>
  <c r="G230" i="102"/>
  <c r="M229" i="102"/>
  <c r="L229" i="102"/>
  <c r="K229" i="102"/>
  <c r="J229" i="102"/>
  <c r="I229" i="102"/>
  <c r="H229" i="102"/>
  <c r="G229" i="102"/>
  <c r="M228" i="102"/>
  <c r="L228" i="102"/>
  <c r="K228" i="102"/>
  <c r="J228" i="102"/>
  <c r="I228" i="102"/>
  <c r="H228" i="102"/>
  <c r="G228" i="102"/>
  <c r="M227" i="102"/>
  <c r="L227" i="102"/>
  <c r="K227" i="102"/>
  <c r="J227" i="102"/>
  <c r="I227" i="102"/>
  <c r="H227" i="102"/>
  <c r="G227" i="102"/>
  <c r="M226" i="102"/>
  <c r="L226" i="102"/>
  <c r="K226" i="102"/>
  <c r="J226" i="102"/>
  <c r="I226" i="102"/>
  <c r="H226" i="102"/>
  <c r="G226" i="102"/>
  <c r="M225" i="102"/>
  <c r="L225" i="102"/>
  <c r="K225" i="102"/>
  <c r="J225" i="102"/>
  <c r="I225" i="102"/>
  <c r="H225" i="102"/>
  <c r="G225" i="102"/>
  <c r="M224" i="102"/>
  <c r="L224" i="102"/>
  <c r="K224" i="102"/>
  <c r="J224" i="102"/>
  <c r="I224" i="102"/>
  <c r="H224" i="102"/>
  <c r="G224" i="102"/>
  <c r="M223" i="102"/>
  <c r="L223" i="102"/>
  <c r="K223" i="102"/>
  <c r="J223" i="102"/>
  <c r="I223" i="102"/>
  <c r="H223" i="102"/>
  <c r="G223" i="102"/>
  <c r="M222" i="102"/>
  <c r="L222" i="102"/>
  <c r="K222" i="102"/>
  <c r="J222" i="102"/>
  <c r="I222" i="102"/>
  <c r="H222" i="102"/>
  <c r="G222" i="102"/>
  <c r="M221" i="102"/>
  <c r="L221" i="102"/>
  <c r="K221" i="102"/>
  <c r="J221" i="102"/>
  <c r="I221" i="102"/>
  <c r="H221" i="102"/>
  <c r="G221" i="102"/>
  <c r="M220" i="102"/>
  <c r="L220" i="102"/>
  <c r="K220" i="102"/>
  <c r="J220" i="102"/>
  <c r="I220" i="102"/>
  <c r="H220" i="102"/>
  <c r="G220" i="102"/>
  <c r="M219" i="102"/>
  <c r="L219" i="102"/>
  <c r="K219" i="102"/>
  <c r="J219" i="102"/>
  <c r="I219" i="102"/>
  <c r="H219" i="102"/>
  <c r="G219" i="102"/>
  <c r="M218" i="102"/>
  <c r="L218" i="102"/>
  <c r="K218" i="102"/>
  <c r="J218" i="102"/>
  <c r="I218" i="102"/>
  <c r="H218" i="102"/>
  <c r="G218" i="102"/>
  <c r="M217" i="102"/>
  <c r="L217" i="102"/>
  <c r="K217" i="102"/>
  <c r="J217" i="102"/>
  <c r="I217" i="102"/>
  <c r="H217" i="102"/>
  <c r="G217" i="102"/>
  <c r="M216" i="102"/>
  <c r="L216" i="102"/>
  <c r="K216" i="102"/>
  <c r="J216" i="102"/>
  <c r="I216" i="102"/>
  <c r="H216" i="102"/>
  <c r="G216" i="102"/>
  <c r="M215" i="102"/>
  <c r="L215" i="102"/>
  <c r="K215" i="102"/>
  <c r="J215" i="102"/>
  <c r="I215" i="102"/>
  <c r="H215" i="102"/>
  <c r="G215" i="102"/>
  <c r="M214" i="102"/>
  <c r="L214" i="102"/>
  <c r="K214" i="102"/>
  <c r="J214" i="102"/>
  <c r="I214" i="102"/>
  <c r="H214" i="102"/>
  <c r="G214" i="102"/>
  <c r="M213" i="102"/>
  <c r="L213" i="102"/>
  <c r="K213" i="102"/>
  <c r="J213" i="102"/>
  <c r="I213" i="102"/>
  <c r="H213" i="102"/>
  <c r="G213" i="102"/>
  <c r="M212" i="102"/>
  <c r="L212" i="102"/>
  <c r="K212" i="102"/>
  <c r="J212" i="102"/>
  <c r="I212" i="102"/>
  <c r="H212" i="102"/>
  <c r="G212" i="102"/>
  <c r="M211" i="102"/>
  <c r="L211" i="102"/>
  <c r="K211" i="102"/>
  <c r="J211" i="102"/>
  <c r="I211" i="102"/>
  <c r="H211" i="102"/>
  <c r="G211" i="102"/>
  <c r="M210" i="102"/>
  <c r="L210" i="102"/>
  <c r="K210" i="102"/>
  <c r="J210" i="102"/>
  <c r="I210" i="102"/>
  <c r="H210" i="102"/>
  <c r="G210" i="102"/>
  <c r="M209" i="102"/>
  <c r="L209" i="102"/>
  <c r="K209" i="102"/>
  <c r="J209" i="102"/>
  <c r="I209" i="102"/>
  <c r="H209" i="102"/>
  <c r="G209" i="102"/>
  <c r="M208" i="102"/>
  <c r="L208" i="102"/>
  <c r="K208" i="102"/>
  <c r="J208" i="102"/>
  <c r="I208" i="102"/>
  <c r="H208" i="102"/>
  <c r="G208" i="102"/>
  <c r="M207" i="102"/>
  <c r="L207" i="102"/>
  <c r="K207" i="102"/>
  <c r="J207" i="102"/>
  <c r="I207" i="102"/>
  <c r="H207" i="102"/>
  <c r="G207" i="102"/>
  <c r="M206" i="102"/>
  <c r="L206" i="102"/>
  <c r="K206" i="102"/>
  <c r="J206" i="102"/>
  <c r="I206" i="102"/>
  <c r="H206" i="102"/>
  <c r="G206" i="102"/>
  <c r="M205" i="102"/>
  <c r="L205" i="102"/>
  <c r="K205" i="102"/>
  <c r="J205" i="102"/>
  <c r="I205" i="102"/>
  <c r="H205" i="102"/>
  <c r="G205" i="102"/>
  <c r="M204" i="102"/>
  <c r="L204" i="102"/>
  <c r="K204" i="102"/>
  <c r="J204" i="102"/>
  <c r="I204" i="102"/>
  <c r="H204" i="102"/>
  <c r="G204" i="102"/>
  <c r="M203" i="102"/>
  <c r="L203" i="102"/>
  <c r="K203" i="102"/>
  <c r="J203" i="102"/>
  <c r="I203" i="102"/>
  <c r="H203" i="102"/>
  <c r="G203" i="102"/>
  <c r="M202" i="102"/>
  <c r="L202" i="102"/>
  <c r="K202" i="102"/>
  <c r="J202" i="102"/>
  <c r="I202" i="102"/>
  <c r="H202" i="102"/>
  <c r="G202" i="102"/>
  <c r="M201" i="102"/>
  <c r="L201" i="102"/>
  <c r="K201" i="102"/>
  <c r="J201" i="102"/>
  <c r="I201" i="102"/>
  <c r="H201" i="102"/>
  <c r="G201" i="102"/>
  <c r="M200" i="102"/>
  <c r="L200" i="102"/>
  <c r="K200" i="102"/>
  <c r="J200" i="102"/>
  <c r="I200" i="102"/>
  <c r="H200" i="102"/>
  <c r="G200" i="102"/>
  <c r="M199" i="102"/>
  <c r="L199" i="102"/>
  <c r="K199" i="102"/>
  <c r="J199" i="102"/>
  <c r="I199" i="102"/>
  <c r="H199" i="102"/>
  <c r="G199" i="102"/>
  <c r="M198" i="102"/>
  <c r="L198" i="102"/>
  <c r="K198" i="102"/>
  <c r="J198" i="102"/>
  <c r="I198" i="102"/>
  <c r="H198" i="102"/>
  <c r="G198" i="102"/>
  <c r="M197" i="102"/>
  <c r="L197" i="102"/>
  <c r="K197" i="102"/>
  <c r="J197" i="102"/>
  <c r="I197" i="102"/>
  <c r="H197" i="102"/>
  <c r="G197" i="102"/>
  <c r="M196" i="102"/>
  <c r="L196" i="102"/>
  <c r="K196" i="102"/>
  <c r="J196" i="102"/>
  <c r="I196" i="102"/>
  <c r="H196" i="102"/>
  <c r="G196" i="102"/>
  <c r="M195" i="102"/>
  <c r="L195" i="102"/>
  <c r="K195" i="102"/>
  <c r="J195" i="102"/>
  <c r="I195" i="102"/>
  <c r="H195" i="102"/>
  <c r="G195" i="102"/>
  <c r="M194" i="102"/>
  <c r="L194" i="102"/>
  <c r="K194" i="102"/>
  <c r="J194" i="102"/>
  <c r="I194" i="102"/>
  <c r="H194" i="102"/>
  <c r="G194" i="102"/>
  <c r="M193" i="102"/>
  <c r="L193" i="102"/>
  <c r="K193" i="102"/>
  <c r="J193" i="102"/>
  <c r="I193" i="102"/>
  <c r="H193" i="102"/>
  <c r="G193" i="102"/>
  <c r="M192" i="102"/>
  <c r="L192" i="102"/>
  <c r="K192" i="102"/>
  <c r="J192" i="102"/>
  <c r="I192" i="102"/>
  <c r="H192" i="102"/>
  <c r="G192" i="102"/>
  <c r="M191" i="102"/>
  <c r="L191" i="102"/>
  <c r="K191" i="102"/>
  <c r="J191" i="102"/>
  <c r="I191" i="102"/>
  <c r="H191" i="102"/>
  <c r="G191" i="102"/>
  <c r="M190" i="102"/>
  <c r="L190" i="102"/>
  <c r="K190" i="102"/>
  <c r="J190" i="102"/>
  <c r="I190" i="102"/>
  <c r="H190" i="102"/>
  <c r="G190" i="102"/>
  <c r="M189" i="102"/>
  <c r="L189" i="102"/>
  <c r="K189" i="102"/>
  <c r="J189" i="102"/>
  <c r="I189" i="102"/>
  <c r="H189" i="102"/>
  <c r="G189" i="102"/>
  <c r="M188" i="102"/>
  <c r="L188" i="102"/>
  <c r="K188" i="102"/>
  <c r="J188" i="102"/>
  <c r="I188" i="102"/>
  <c r="H188" i="102"/>
  <c r="G188" i="102"/>
  <c r="M187" i="102"/>
  <c r="L187" i="102"/>
  <c r="K187" i="102"/>
  <c r="J187" i="102"/>
  <c r="I187" i="102"/>
  <c r="H187" i="102"/>
  <c r="G187" i="102"/>
  <c r="M186" i="102"/>
  <c r="L186" i="102"/>
  <c r="K186" i="102"/>
  <c r="J186" i="102"/>
  <c r="I186" i="102"/>
  <c r="H186" i="102"/>
  <c r="G186" i="102"/>
  <c r="M185" i="102"/>
  <c r="L185" i="102"/>
  <c r="K185" i="102"/>
  <c r="J185" i="102"/>
  <c r="I185" i="102"/>
  <c r="H185" i="102"/>
  <c r="G185" i="102"/>
  <c r="M184" i="102"/>
  <c r="L184" i="102"/>
  <c r="K184" i="102"/>
  <c r="J184" i="102"/>
  <c r="I184" i="102"/>
  <c r="H184" i="102"/>
  <c r="G184" i="102"/>
  <c r="M183" i="102"/>
  <c r="L183" i="102"/>
  <c r="K183" i="102"/>
  <c r="J183" i="102"/>
  <c r="I183" i="102"/>
  <c r="H183" i="102"/>
  <c r="G183" i="102"/>
  <c r="M182" i="102"/>
  <c r="L182" i="102"/>
  <c r="K182" i="102"/>
  <c r="J182" i="102"/>
  <c r="I182" i="102"/>
  <c r="H182" i="102"/>
  <c r="G182" i="102"/>
  <c r="M181" i="102"/>
  <c r="L181" i="102"/>
  <c r="K181" i="102"/>
  <c r="J181" i="102"/>
  <c r="I181" i="102"/>
  <c r="H181" i="102"/>
  <c r="G181" i="102"/>
  <c r="M180" i="102"/>
  <c r="L180" i="102"/>
  <c r="K180" i="102"/>
  <c r="J180" i="102"/>
  <c r="I180" i="102"/>
  <c r="H180" i="102"/>
  <c r="G180" i="102"/>
  <c r="M179" i="102"/>
  <c r="L179" i="102"/>
  <c r="K179" i="102"/>
  <c r="J179" i="102"/>
  <c r="I179" i="102"/>
  <c r="H179" i="102"/>
  <c r="G179" i="102"/>
  <c r="M178" i="102"/>
  <c r="L178" i="102"/>
  <c r="K178" i="102"/>
  <c r="J178" i="102"/>
  <c r="I178" i="102"/>
  <c r="H178" i="102"/>
  <c r="G178" i="102"/>
  <c r="M177" i="102"/>
  <c r="L177" i="102"/>
  <c r="K177" i="102"/>
  <c r="J177" i="102"/>
  <c r="I177" i="102"/>
  <c r="H177" i="102"/>
  <c r="G177" i="102"/>
  <c r="M176" i="102"/>
  <c r="L176" i="102"/>
  <c r="K176" i="102"/>
  <c r="J176" i="102"/>
  <c r="I176" i="102"/>
  <c r="H176" i="102"/>
  <c r="G176" i="102"/>
  <c r="M175" i="102"/>
  <c r="L175" i="102"/>
  <c r="K175" i="102"/>
  <c r="J175" i="102"/>
  <c r="I175" i="102"/>
  <c r="H175" i="102"/>
  <c r="G175" i="102"/>
  <c r="M174" i="102"/>
  <c r="L174" i="102"/>
  <c r="K174" i="102"/>
  <c r="J174" i="102"/>
  <c r="I174" i="102"/>
  <c r="H174" i="102"/>
  <c r="G174" i="102"/>
  <c r="M173" i="102"/>
  <c r="L173" i="102"/>
  <c r="K173" i="102"/>
  <c r="J173" i="102"/>
  <c r="I173" i="102"/>
  <c r="H173" i="102"/>
  <c r="G173" i="102"/>
  <c r="M172" i="102"/>
  <c r="L172" i="102"/>
  <c r="K172" i="102"/>
  <c r="J172" i="102"/>
  <c r="I172" i="102"/>
  <c r="H172" i="102"/>
  <c r="G172" i="102"/>
  <c r="M171" i="102"/>
  <c r="L171" i="102"/>
  <c r="K171" i="102"/>
  <c r="J171" i="102"/>
  <c r="I171" i="102"/>
  <c r="H171" i="102"/>
  <c r="G171" i="102"/>
  <c r="M170" i="102"/>
  <c r="L170" i="102"/>
  <c r="K170" i="102"/>
  <c r="J170" i="102"/>
  <c r="I170" i="102"/>
  <c r="H170" i="102"/>
  <c r="G170" i="102"/>
  <c r="M169" i="102"/>
  <c r="L169" i="102"/>
  <c r="K169" i="102"/>
  <c r="J169" i="102"/>
  <c r="I169" i="102"/>
  <c r="H169" i="102"/>
  <c r="G169" i="102"/>
  <c r="M168" i="102"/>
  <c r="L168" i="102"/>
  <c r="K168" i="102"/>
  <c r="J168" i="102"/>
  <c r="I168" i="102"/>
  <c r="H168" i="102"/>
  <c r="G168" i="102"/>
  <c r="M167" i="102"/>
  <c r="L167" i="102"/>
  <c r="K167" i="102"/>
  <c r="J167" i="102"/>
  <c r="I167" i="102"/>
  <c r="H167" i="102"/>
  <c r="G167" i="102"/>
  <c r="M166" i="102"/>
  <c r="L166" i="102"/>
  <c r="K166" i="102"/>
  <c r="J166" i="102"/>
  <c r="I166" i="102"/>
  <c r="H166" i="102"/>
  <c r="G166" i="102"/>
  <c r="M165" i="102"/>
  <c r="L165" i="102"/>
  <c r="K165" i="102"/>
  <c r="J165" i="102"/>
  <c r="I165" i="102"/>
  <c r="H165" i="102"/>
  <c r="G165" i="102"/>
  <c r="M164" i="102"/>
  <c r="L164" i="102"/>
  <c r="K164" i="102"/>
  <c r="J164" i="102"/>
  <c r="I164" i="102"/>
  <c r="H164" i="102"/>
  <c r="G164" i="102"/>
  <c r="M163" i="102"/>
  <c r="L163" i="102"/>
  <c r="K163" i="102"/>
  <c r="J163" i="102"/>
  <c r="I163" i="102"/>
  <c r="H163" i="102"/>
  <c r="G163" i="102"/>
  <c r="M162" i="102"/>
  <c r="L162" i="102"/>
  <c r="K162" i="102"/>
  <c r="J162" i="102"/>
  <c r="I162" i="102"/>
  <c r="H162" i="102"/>
  <c r="G162" i="102"/>
  <c r="M161" i="102"/>
  <c r="L161" i="102"/>
  <c r="K161" i="102"/>
  <c r="J161" i="102"/>
  <c r="I161" i="102"/>
  <c r="H161" i="102"/>
  <c r="G161" i="102"/>
  <c r="M160" i="102"/>
  <c r="L160" i="102"/>
  <c r="K160" i="102"/>
  <c r="J160" i="102"/>
  <c r="I160" i="102"/>
  <c r="H160" i="102"/>
  <c r="G160" i="102"/>
  <c r="M159" i="102"/>
  <c r="L159" i="102"/>
  <c r="K159" i="102"/>
  <c r="J159" i="102"/>
  <c r="I159" i="102"/>
  <c r="H159" i="102"/>
  <c r="G159" i="102"/>
  <c r="M158" i="102"/>
  <c r="L158" i="102"/>
  <c r="K158" i="102"/>
  <c r="J158" i="102"/>
  <c r="I158" i="102"/>
  <c r="H158" i="102"/>
  <c r="G158" i="102"/>
  <c r="M157" i="102"/>
  <c r="L157" i="102"/>
  <c r="K157" i="102"/>
  <c r="J157" i="102"/>
  <c r="I157" i="102"/>
  <c r="H157" i="102"/>
  <c r="G157" i="102"/>
  <c r="M156" i="102"/>
  <c r="L156" i="102"/>
  <c r="K156" i="102"/>
  <c r="J156" i="102"/>
  <c r="I156" i="102"/>
  <c r="H156" i="102"/>
  <c r="G156" i="102"/>
  <c r="M155" i="102"/>
  <c r="L155" i="102"/>
  <c r="K155" i="102"/>
  <c r="J155" i="102"/>
  <c r="I155" i="102"/>
  <c r="H155" i="102"/>
  <c r="G155" i="102"/>
  <c r="M154" i="102"/>
  <c r="L154" i="102"/>
  <c r="K154" i="102"/>
  <c r="J154" i="102"/>
  <c r="I154" i="102"/>
  <c r="H154" i="102"/>
  <c r="G154" i="102"/>
  <c r="M153" i="102"/>
  <c r="L153" i="102"/>
  <c r="K153" i="102"/>
  <c r="J153" i="102"/>
  <c r="I153" i="102"/>
  <c r="H153" i="102"/>
  <c r="G153" i="102"/>
  <c r="M152" i="102"/>
  <c r="L152" i="102"/>
  <c r="K152" i="102"/>
  <c r="J152" i="102"/>
  <c r="I152" i="102"/>
  <c r="H152" i="102"/>
  <c r="G152" i="102"/>
  <c r="M151" i="102"/>
  <c r="L151" i="102"/>
  <c r="K151" i="102"/>
  <c r="J151" i="102"/>
  <c r="I151" i="102"/>
  <c r="H151" i="102"/>
  <c r="G151" i="102"/>
  <c r="M150" i="102"/>
  <c r="L150" i="102"/>
  <c r="K150" i="102"/>
  <c r="J150" i="102"/>
  <c r="I150" i="102"/>
  <c r="H150" i="102"/>
  <c r="G150" i="102"/>
  <c r="M149" i="102"/>
  <c r="L149" i="102"/>
  <c r="K149" i="102"/>
  <c r="J149" i="102"/>
  <c r="I149" i="102"/>
  <c r="H149" i="102"/>
  <c r="G149" i="102"/>
  <c r="M148" i="102"/>
  <c r="L148" i="102"/>
  <c r="K148" i="102"/>
  <c r="J148" i="102"/>
  <c r="I148" i="102"/>
  <c r="H148" i="102"/>
  <c r="G148" i="102"/>
  <c r="M147" i="102"/>
  <c r="L147" i="102"/>
  <c r="K147" i="102"/>
  <c r="J147" i="102"/>
  <c r="I147" i="102"/>
  <c r="H147" i="102"/>
  <c r="G147" i="102"/>
  <c r="M146" i="102"/>
  <c r="L146" i="102"/>
  <c r="K146" i="102"/>
  <c r="J146" i="102"/>
  <c r="I146" i="102"/>
  <c r="H146" i="102"/>
  <c r="G146" i="102"/>
  <c r="M145" i="102"/>
  <c r="L145" i="102"/>
  <c r="K145" i="102"/>
  <c r="J145" i="102"/>
  <c r="I145" i="102"/>
  <c r="H145" i="102"/>
  <c r="G145" i="102"/>
  <c r="M144" i="102"/>
  <c r="L144" i="102"/>
  <c r="K144" i="102"/>
  <c r="J144" i="102"/>
  <c r="I144" i="102"/>
  <c r="H144" i="102"/>
  <c r="G144" i="102"/>
  <c r="M143" i="102"/>
  <c r="L143" i="102"/>
  <c r="K143" i="102"/>
  <c r="J143" i="102"/>
  <c r="I143" i="102"/>
  <c r="H143" i="102"/>
  <c r="G143" i="102"/>
  <c r="M142" i="102"/>
  <c r="L142" i="102"/>
  <c r="K142" i="102"/>
  <c r="J142" i="102"/>
  <c r="I142" i="102"/>
  <c r="H142" i="102"/>
  <c r="G142" i="102"/>
  <c r="M141" i="102"/>
  <c r="L141" i="102"/>
  <c r="K141" i="102"/>
  <c r="J141" i="102"/>
  <c r="I141" i="102"/>
  <c r="H141" i="102"/>
  <c r="G141" i="102"/>
  <c r="M140" i="102"/>
  <c r="L140" i="102"/>
  <c r="K140" i="102"/>
  <c r="J140" i="102"/>
  <c r="I140" i="102"/>
  <c r="H140" i="102"/>
  <c r="G140" i="102"/>
  <c r="M139" i="102"/>
  <c r="L139" i="102"/>
  <c r="K139" i="102"/>
  <c r="J139" i="102"/>
  <c r="I139" i="102"/>
  <c r="H139" i="102"/>
  <c r="G139" i="102"/>
  <c r="M138" i="102"/>
  <c r="L138" i="102"/>
  <c r="K138" i="102"/>
  <c r="J138" i="102"/>
  <c r="I138" i="102"/>
  <c r="H138" i="102"/>
  <c r="G138" i="102"/>
  <c r="M137" i="102"/>
  <c r="L137" i="102"/>
  <c r="K137" i="102"/>
  <c r="J137" i="102"/>
  <c r="I137" i="102"/>
  <c r="H137" i="102"/>
  <c r="G137" i="102"/>
  <c r="M136" i="102"/>
  <c r="L136" i="102"/>
  <c r="K136" i="102"/>
  <c r="J136" i="102"/>
  <c r="I136" i="102"/>
  <c r="H136" i="102"/>
  <c r="G136" i="102"/>
  <c r="M135" i="102"/>
  <c r="L135" i="102"/>
  <c r="K135" i="102"/>
  <c r="J135" i="102"/>
  <c r="I135" i="102"/>
  <c r="H135" i="102"/>
  <c r="G135" i="102"/>
  <c r="M134" i="102"/>
  <c r="L134" i="102"/>
  <c r="K134" i="102"/>
  <c r="J134" i="102"/>
  <c r="I134" i="102"/>
  <c r="H134" i="102"/>
  <c r="G134" i="102"/>
  <c r="M133" i="102"/>
  <c r="L133" i="102"/>
  <c r="K133" i="102"/>
  <c r="J133" i="102"/>
  <c r="I133" i="102"/>
  <c r="H133" i="102"/>
  <c r="G133" i="102"/>
  <c r="M132" i="102"/>
  <c r="L132" i="102"/>
  <c r="K132" i="102"/>
  <c r="J132" i="102"/>
  <c r="I132" i="102"/>
  <c r="H132" i="102"/>
  <c r="G132" i="102"/>
  <c r="M131" i="102"/>
  <c r="L131" i="102"/>
  <c r="K131" i="102"/>
  <c r="J131" i="102"/>
  <c r="I131" i="102"/>
  <c r="H131" i="102"/>
  <c r="G131" i="102"/>
  <c r="M130" i="102"/>
  <c r="L130" i="102"/>
  <c r="K130" i="102"/>
  <c r="J130" i="102"/>
  <c r="I130" i="102"/>
  <c r="H130" i="102"/>
  <c r="G130" i="102"/>
  <c r="M129" i="102"/>
  <c r="L129" i="102"/>
  <c r="K129" i="102"/>
  <c r="J129" i="102"/>
  <c r="I129" i="102"/>
  <c r="H129" i="102"/>
  <c r="G129" i="102"/>
  <c r="M128" i="102"/>
  <c r="L128" i="102"/>
  <c r="K128" i="102"/>
  <c r="J128" i="102"/>
  <c r="I128" i="102"/>
  <c r="H128" i="102"/>
  <c r="G128" i="102"/>
  <c r="M127" i="102"/>
  <c r="L127" i="102"/>
  <c r="K127" i="102"/>
  <c r="J127" i="102"/>
  <c r="I127" i="102"/>
  <c r="H127" i="102"/>
  <c r="G127" i="102"/>
  <c r="M126" i="102"/>
  <c r="L126" i="102"/>
  <c r="K126" i="102"/>
  <c r="J126" i="102"/>
  <c r="I126" i="102"/>
  <c r="H126" i="102"/>
  <c r="G126" i="102"/>
  <c r="M125" i="102"/>
  <c r="L125" i="102"/>
  <c r="K125" i="102"/>
  <c r="J125" i="102"/>
  <c r="I125" i="102"/>
  <c r="H125" i="102"/>
  <c r="G125" i="102"/>
  <c r="M124" i="102"/>
  <c r="L124" i="102"/>
  <c r="K124" i="102"/>
  <c r="J124" i="102"/>
  <c r="I124" i="102"/>
  <c r="H124" i="102"/>
  <c r="G124" i="102"/>
  <c r="M123" i="102"/>
  <c r="L123" i="102"/>
  <c r="K123" i="102"/>
  <c r="J123" i="102"/>
  <c r="I123" i="102"/>
  <c r="H123" i="102"/>
  <c r="G123" i="102"/>
  <c r="M122" i="102"/>
  <c r="L122" i="102"/>
  <c r="K122" i="102"/>
  <c r="J122" i="102"/>
  <c r="I122" i="102"/>
  <c r="H122" i="102"/>
  <c r="G122" i="102"/>
  <c r="M121" i="102"/>
  <c r="L121" i="102"/>
  <c r="K121" i="102"/>
  <c r="J121" i="102"/>
  <c r="I121" i="102"/>
  <c r="H121" i="102"/>
  <c r="G121" i="102"/>
  <c r="M120" i="102"/>
  <c r="L120" i="102"/>
  <c r="K120" i="102"/>
  <c r="J120" i="102"/>
  <c r="I120" i="102"/>
  <c r="H120" i="102"/>
  <c r="G120" i="102"/>
  <c r="M119" i="102"/>
  <c r="L119" i="102"/>
  <c r="K119" i="102"/>
  <c r="J119" i="102"/>
  <c r="I119" i="102"/>
  <c r="H119" i="102"/>
  <c r="G119" i="102"/>
  <c r="M118" i="102"/>
  <c r="L118" i="102"/>
  <c r="K118" i="102"/>
  <c r="J118" i="102"/>
  <c r="I118" i="102"/>
  <c r="H118" i="102"/>
  <c r="G118" i="102"/>
  <c r="M117" i="102"/>
  <c r="L117" i="102"/>
  <c r="K117" i="102"/>
  <c r="J117" i="102"/>
  <c r="I117" i="102"/>
  <c r="H117" i="102"/>
  <c r="G117" i="102"/>
  <c r="M116" i="102"/>
  <c r="L116" i="102"/>
  <c r="K116" i="102"/>
  <c r="J116" i="102"/>
  <c r="I116" i="102"/>
  <c r="H116" i="102"/>
  <c r="G116" i="102"/>
  <c r="M115" i="102"/>
  <c r="L115" i="102"/>
  <c r="K115" i="102"/>
  <c r="J115" i="102"/>
  <c r="I115" i="102"/>
  <c r="H115" i="102"/>
  <c r="G115" i="102"/>
  <c r="M114" i="102"/>
  <c r="L114" i="102"/>
  <c r="K114" i="102"/>
  <c r="J114" i="102"/>
  <c r="I114" i="102"/>
  <c r="H114" i="102"/>
  <c r="G114" i="102"/>
  <c r="M113" i="102"/>
  <c r="L113" i="102"/>
  <c r="K113" i="102"/>
  <c r="J113" i="102"/>
  <c r="I113" i="102"/>
  <c r="H113" i="102"/>
  <c r="G113" i="102"/>
  <c r="M112" i="102"/>
  <c r="L112" i="102"/>
  <c r="K112" i="102"/>
  <c r="J112" i="102"/>
  <c r="I112" i="102"/>
  <c r="H112" i="102"/>
  <c r="G112" i="102"/>
  <c r="M111" i="102"/>
  <c r="L111" i="102"/>
  <c r="K111" i="102"/>
  <c r="J111" i="102"/>
  <c r="I111" i="102"/>
  <c r="H111" i="102"/>
  <c r="G111" i="102"/>
  <c r="G13" i="102"/>
  <c r="J13" i="102" s="1"/>
  <c r="H13" i="102"/>
  <c r="I13" i="102"/>
  <c r="G14" i="102"/>
  <c r="J14" i="102" s="1"/>
  <c r="H14" i="102"/>
  <c r="I14" i="102"/>
  <c r="G15" i="102"/>
  <c r="J15" i="102" s="1"/>
  <c r="H15" i="102"/>
  <c r="I15" i="102"/>
  <c r="G16" i="102"/>
  <c r="H16" i="102"/>
  <c r="I16" i="102"/>
  <c r="J16" i="102"/>
  <c r="K16" i="102"/>
  <c r="L16" i="102"/>
  <c r="M16" i="102"/>
  <c r="G17" i="102"/>
  <c r="H17" i="102"/>
  <c r="I17" i="102"/>
  <c r="J17" i="102"/>
  <c r="K17" i="102"/>
  <c r="L17" i="102"/>
  <c r="M17" i="102"/>
  <c r="G18" i="102"/>
  <c r="H18" i="102"/>
  <c r="I18" i="102"/>
  <c r="J18" i="102"/>
  <c r="K18" i="102"/>
  <c r="L18" i="102"/>
  <c r="M18" i="102"/>
  <c r="G19" i="102"/>
  <c r="H19" i="102"/>
  <c r="I19" i="102"/>
  <c r="J19" i="102"/>
  <c r="K19" i="102"/>
  <c r="L19" i="102"/>
  <c r="M19" i="102"/>
  <c r="G20" i="102"/>
  <c r="H20" i="102"/>
  <c r="I20" i="102"/>
  <c r="J20" i="102"/>
  <c r="K20" i="102"/>
  <c r="L20" i="102"/>
  <c r="M20" i="102"/>
  <c r="G21" i="102"/>
  <c r="H21" i="102"/>
  <c r="I21" i="102"/>
  <c r="J21" i="102"/>
  <c r="K21" i="102"/>
  <c r="L21" i="102"/>
  <c r="M21" i="102"/>
  <c r="G22" i="102"/>
  <c r="H22" i="102"/>
  <c r="I22" i="102"/>
  <c r="J22" i="102"/>
  <c r="K22" i="102"/>
  <c r="L22" i="102"/>
  <c r="M22" i="102"/>
  <c r="G23" i="102"/>
  <c r="H23" i="102"/>
  <c r="I23" i="102"/>
  <c r="J23" i="102"/>
  <c r="K23" i="102"/>
  <c r="L23" i="102"/>
  <c r="M23" i="102"/>
  <c r="G24" i="102"/>
  <c r="H24" i="102"/>
  <c r="I24" i="102"/>
  <c r="J24" i="102"/>
  <c r="K24" i="102"/>
  <c r="L24" i="102"/>
  <c r="M24" i="102"/>
  <c r="G25" i="102"/>
  <c r="H25" i="102"/>
  <c r="I25" i="102"/>
  <c r="J25" i="102"/>
  <c r="K25" i="102"/>
  <c r="L25" i="102"/>
  <c r="M25" i="102"/>
  <c r="G26" i="102"/>
  <c r="H26" i="102"/>
  <c r="I26" i="102"/>
  <c r="J26" i="102"/>
  <c r="K26" i="102"/>
  <c r="L26" i="102"/>
  <c r="M26" i="102"/>
  <c r="G27" i="102"/>
  <c r="H27" i="102"/>
  <c r="I27" i="102"/>
  <c r="J27" i="102"/>
  <c r="K27" i="102"/>
  <c r="L27" i="102"/>
  <c r="M27" i="102"/>
  <c r="G28" i="102"/>
  <c r="H28" i="102"/>
  <c r="I28" i="102"/>
  <c r="J28" i="102"/>
  <c r="K28" i="102"/>
  <c r="L28" i="102"/>
  <c r="M28" i="102"/>
  <c r="G29" i="102"/>
  <c r="H29" i="102"/>
  <c r="I29" i="102"/>
  <c r="J29" i="102"/>
  <c r="K29" i="102"/>
  <c r="L29" i="102"/>
  <c r="M29" i="102"/>
  <c r="G30" i="102"/>
  <c r="H30" i="102"/>
  <c r="I30" i="102"/>
  <c r="J30" i="102"/>
  <c r="K30" i="102"/>
  <c r="L30" i="102"/>
  <c r="M30" i="102"/>
  <c r="G31" i="102"/>
  <c r="H31" i="102"/>
  <c r="I31" i="102"/>
  <c r="J31" i="102"/>
  <c r="K31" i="102"/>
  <c r="L31" i="102"/>
  <c r="M31" i="102"/>
  <c r="G32" i="102"/>
  <c r="H32" i="102"/>
  <c r="I32" i="102"/>
  <c r="J32" i="102"/>
  <c r="K32" i="102"/>
  <c r="L32" i="102"/>
  <c r="M32" i="102"/>
  <c r="G33" i="102"/>
  <c r="H33" i="102"/>
  <c r="I33" i="102"/>
  <c r="J33" i="102"/>
  <c r="K33" i="102"/>
  <c r="L33" i="102"/>
  <c r="M33" i="102"/>
  <c r="G34" i="102"/>
  <c r="H34" i="102"/>
  <c r="I34" i="102"/>
  <c r="J34" i="102"/>
  <c r="K34" i="102"/>
  <c r="L34" i="102"/>
  <c r="M34" i="102"/>
  <c r="G35" i="102"/>
  <c r="H35" i="102"/>
  <c r="I35" i="102"/>
  <c r="J35" i="102"/>
  <c r="K35" i="102"/>
  <c r="L35" i="102"/>
  <c r="M35" i="102"/>
  <c r="G36" i="102"/>
  <c r="H36" i="102"/>
  <c r="I36" i="102"/>
  <c r="J36" i="102"/>
  <c r="K36" i="102"/>
  <c r="L36" i="102"/>
  <c r="M36" i="102"/>
  <c r="G37" i="102"/>
  <c r="H37" i="102"/>
  <c r="I37" i="102"/>
  <c r="J37" i="102"/>
  <c r="K37" i="102"/>
  <c r="L37" i="102"/>
  <c r="M37" i="102"/>
  <c r="G38" i="102"/>
  <c r="H38" i="102"/>
  <c r="I38" i="102"/>
  <c r="J38" i="102"/>
  <c r="K38" i="102"/>
  <c r="L38" i="102"/>
  <c r="M38" i="102"/>
  <c r="G39" i="102"/>
  <c r="H39" i="102"/>
  <c r="I39" i="102"/>
  <c r="J39" i="102"/>
  <c r="K39" i="102"/>
  <c r="L39" i="102"/>
  <c r="M39" i="102"/>
  <c r="G40" i="102"/>
  <c r="H40" i="102"/>
  <c r="I40" i="102"/>
  <c r="J40" i="102"/>
  <c r="K40" i="102"/>
  <c r="L40" i="102"/>
  <c r="M40" i="102"/>
  <c r="G41" i="102"/>
  <c r="H41" i="102"/>
  <c r="I41" i="102"/>
  <c r="J41" i="102"/>
  <c r="K41" i="102"/>
  <c r="L41" i="102"/>
  <c r="M41" i="102"/>
  <c r="G42" i="102"/>
  <c r="H42" i="102"/>
  <c r="I42" i="102"/>
  <c r="J42" i="102"/>
  <c r="K42" i="102"/>
  <c r="L42" i="102"/>
  <c r="M42" i="102"/>
  <c r="G43" i="102"/>
  <c r="H43" i="102"/>
  <c r="I43" i="102"/>
  <c r="J43" i="102"/>
  <c r="K43" i="102"/>
  <c r="L43" i="102"/>
  <c r="M43" i="102"/>
  <c r="G44" i="102"/>
  <c r="H44" i="102"/>
  <c r="I44" i="102"/>
  <c r="J44" i="102"/>
  <c r="K44" i="102"/>
  <c r="L44" i="102"/>
  <c r="M44" i="102"/>
  <c r="G45" i="102"/>
  <c r="H45" i="102"/>
  <c r="I45" i="102"/>
  <c r="J45" i="102"/>
  <c r="K45" i="102"/>
  <c r="L45" i="102"/>
  <c r="M45" i="102"/>
  <c r="G46" i="102"/>
  <c r="H46" i="102"/>
  <c r="I46" i="102"/>
  <c r="J46" i="102"/>
  <c r="K46" i="102"/>
  <c r="L46" i="102"/>
  <c r="M46" i="102"/>
  <c r="G47" i="102"/>
  <c r="H47" i="102"/>
  <c r="I47" i="102"/>
  <c r="J47" i="102"/>
  <c r="K47" i="102"/>
  <c r="L47" i="102"/>
  <c r="M47" i="102"/>
  <c r="G48" i="102"/>
  <c r="H48" i="102"/>
  <c r="I48" i="102"/>
  <c r="J48" i="102"/>
  <c r="K48" i="102"/>
  <c r="L48" i="102"/>
  <c r="M48" i="102"/>
  <c r="G49" i="102"/>
  <c r="H49" i="102"/>
  <c r="I49" i="102"/>
  <c r="J49" i="102"/>
  <c r="K49" i="102"/>
  <c r="L49" i="102"/>
  <c r="M49" i="102"/>
  <c r="G50" i="102"/>
  <c r="H50" i="102"/>
  <c r="I50" i="102"/>
  <c r="J50" i="102"/>
  <c r="K50" i="102"/>
  <c r="L50" i="102"/>
  <c r="M50" i="102"/>
  <c r="G51" i="102"/>
  <c r="H51" i="102"/>
  <c r="I51" i="102"/>
  <c r="J51" i="102"/>
  <c r="K51" i="102"/>
  <c r="L51" i="102"/>
  <c r="M51" i="102"/>
  <c r="G52" i="102"/>
  <c r="H52" i="102"/>
  <c r="I52" i="102"/>
  <c r="J52" i="102"/>
  <c r="K52" i="102"/>
  <c r="L52" i="102"/>
  <c r="M52" i="102"/>
  <c r="G53" i="102"/>
  <c r="H53" i="102"/>
  <c r="I53" i="102"/>
  <c r="J53" i="102"/>
  <c r="K53" i="102"/>
  <c r="L53" i="102"/>
  <c r="M53" i="102"/>
  <c r="G54" i="102"/>
  <c r="H54" i="102"/>
  <c r="I54" i="102"/>
  <c r="J54" i="102"/>
  <c r="K54" i="102"/>
  <c r="L54" i="102"/>
  <c r="M54" i="102"/>
  <c r="G55" i="102"/>
  <c r="H55" i="102"/>
  <c r="I55" i="102"/>
  <c r="J55" i="102"/>
  <c r="K55" i="102"/>
  <c r="L55" i="102"/>
  <c r="M55" i="102"/>
  <c r="G56" i="102"/>
  <c r="H56" i="102"/>
  <c r="I56" i="102"/>
  <c r="J56" i="102"/>
  <c r="K56" i="102"/>
  <c r="L56" i="102"/>
  <c r="M56" i="102"/>
  <c r="G57" i="102"/>
  <c r="H57" i="102"/>
  <c r="I57" i="102"/>
  <c r="J57" i="102"/>
  <c r="K57" i="102"/>
  <c r="L57" i="102"/>
  <c r="M57" i="102"/>
  <c r="G58" i="102"/>
  <c r="H58" i="102"/>
  <c r="I58" i="102"/>
  <c r="J58" i="102"/>
  <c r="K58" i="102"/>
  <c r="L58" i="102"/>
  <c r="M58" i="102"/>
  <c r="G59" i="102"/>
  <c r="H59" i="102"/>
  <c r="I59" i="102"/>
  <c r="J59" i="102"/>
  <c r="K59" i="102"/>
  <c r="L59" i="102"/>
  <c r="M59" i="102"/>
  <c r="G60" i="102"/>
  <c r="H60" i="102"/>
  <c r="I60" i="102"/>
  <c r="J60" i="102"/>
  <c r="K60" i="102"/>
  <c r="L60" i="102"/>
  <c r="M60" i="102"/>
  <c r="G61" i="102"/>
  <c r="H61" i="102"/>
  <c r="I61" i="102"/>
  <c r="J61" i="102"/>
  <c r="K61" i="102"/>
  <c r="L61" i="102"/>
  <c r="M61" i="102"/>
  <c r="G62" i="102"/>
  <c r="H62" i="102"/>
  <c r="I62" i="102"/>
  <c r="J62" i="102"/>
  <c r="K62" i="102"/>
  <c r="L62" i="102"/>
  <c r="M62" i="102"/>
  <c r="G63" i="102"/>
  <c r="H63" i="102"/>
  <c r="I63" i="102"/>
  <c r="J63" i="102"/>
  <c r="K63" i="102"/>
  <c r="L63" i="102"/>
  <c r="M63" i="102"/>
  <c r="G64" i="102"/>
  <c r="H64" i="102"/>
  <c r="I64" i="102"/>
  <c r="J64" i="102"/>
  <c r="K64" i="102"/>
  <c r="L64" i="102"/>
  <c r="M64" i="102"/>
  <c r="G65" i="102"/>
  <c r="H65" i="102"/>
  <c r="I65" i="102"/>
  <c r="J65" i="102"/>
  <c r="K65" i="102"/>
  <c r="L65" i="102"/>
  <c r="M65" i="102"/>
  <c r="G66" i="102"/>
  <c r="H66" i="102"/>
  <c r="I66" i="102"/>
  <c r="J66" i="102"/>
  <c r="K66" i="102"/>
  <c r="L66" i="102"/>
  <c r="M66" i="102"/>
  <c r="G67" i="102"/>
  <c r="H67" i="102"/>
  <c r="I67" i="102"/>
  <c r="J67" i="102"/>
  <c r="K67" i="102"/>
  <c r="L67" i="102"/>
  <c r="M67" i="102"/>
  <c r="G68" i="102"/>
  <c r="H68" i="102"/>
  <c r="I68" i="102"/>
  <c r="J68" i="102"/>
  <c r="K68" i="102"/>
  <c r="L68" i="102"/>
  <c r="M68" i="102"/>
  <c r="G69" i="102"/>
  <c r="H69" i="102"/>
  <c r="I69" i="102"/>
  <c r="J69" i="102"/>
  <c r="K69" i="102"/>
  <c r="L69" i="102"/>
  <c r="M69" i="102"/>
  <c r="G70" i="102"/>
  <c r="H70" i="102"/>
  <c r="I70" i="102"/>
  <c r="J70" i="102"/>
  <c r="K70" i="102"/>
  <c r="L70" i="102"/>
  <c r="M70" i="102"/>
  <c r="G71" i="102"/>
  <c r="H71" i="102"/>
  <c r="I71" i="102"/>
  <c r="J71" i="102"/>
  <c r="K71" i="102"/>
  <c r="L71" i="102"/>
  <c r="M71" i="102"/>
  <c r="G72" i="102"/>
  <c r="H72" i="102"/>
  <c r="I72" i="102"/>
  <c r="J72" i="102"/>
  <c r="K72" i="102"/>
  <c r="L72" i="102"/>
  <c r="M72" i="102"/>
  <c r="G73" i="102"/>
  <c r="H73" i="102"/>
  <c r="I73" i="102"/>
  <c r="J73" i="102"/>
  <c r="K73" i="102"/>
  <c r="L73" i="102"/>
  <c r="M73" i="102"/>
  <c r="G74" i="102"/>
  <c r="H74" i="102"/>
  <c r="I74" i="102"/>
  <c r="J74" i="102"/>
  <c r="K74" i="102"/>
  <c r="L74" i="102"/>
  <c r="M74" i="102"/>
  <c r="G75" i="102"/>
  <c r="H75" i="102"/>
  <c r="I75" i="102"/>
  <c r="J75" i="102"/>
  <c r="K75" i="102"/>
  <c r="L75" i="102"/>
  <c r="M75" i="102"/>
  <c r="G76" i="102"/>
  <c r="H76" i="102"/>
  <c r="I76" i="102"/>
  <c r="J76" i="102"/>
  <c r="K76" i="102"/>
  <c r="L76" i="102"/>
  <c r="M76" i="102"/>
  <c r="G77" i="102"/>
  <c r="H77" i="102"/>
  <c r="I77" i="102"/>
  <c r="J77" i="102"/>
  <c r="K77" i="102"/>
  <c r="L77" i="102"/>
  <c r="M77" i="102"/>
  <c r="G78" i="102"/>
  <c r="H78" i="102"/>
  <c r="I78" i="102"/>
  <c r="J78" i="102"/>
  <c r="K78" i="102"/>
  <c r="L78" i="102"/>
  <c r="M78" i="102"/>
  <c r="G79" i="102"/>
  <c r="H79" i="102"/>
  <c r="I79" i="102"/>
  <c r="J79" i="102"/>
  <c r="K79" i="102"/>
  <c r="L79" i="102"/>
  <c r="M79" i="102"/>
  <c r="G80" i="102"/>
  <c r="H80" i="102"/>
  <c r="I80" i="102"/>
  <c r="J80" i="102"/>
  <c r="K80" i="102"/>
  <c r="L80" i="102"/>
  <c r="M80" i="102"/>
  <c r="G81" i="102"/>
  <c r="H81" i="102"/>
  <c r="I81" i="102"/>
  <c r="J81" i="102"/>
  <c r="K81" i="102"/>
  <c r="L81" i="102"/>
  <c r="M81" i="102"/>
  <c r="G82" i="102"/>
  <c r="H82" i="102"/>
  <c r="I82" i="102"/>
  <c r="J82" i="102"/>
  <c r="K82" i="102"/>
  <c r="L82" i="102"/>
  <c r="M82" i="102"/>
  <c r="G83" i="102"/>
  <c r="H83" i="102"/>
  <c r="I83" i="102"/>
  <c r="J83" i="102"/>
  <c r="K83" i="102"/>
  <c r="L83" i="102"/>
  <c r="M83" i="102"/>
  <c r="G84" i="102"/>
  <c r="H84" i="102"/>
  <c r="I84" i="102"/>
  <c r="J84" i="102"/>
  <c r="K84" i="102"/>
  <c r="L84" i="102"/>
  <c r="M84" i="102"/>
  <c r="G85" i="102"/>
  <c r="H85" i="102"/>
  <c r="I85" i="102"/>
  <c r="J85" i="102"/>
  <c r="K85" i="102"/>
  <c r="L85" i="102"/>
  <c r="M85" i="102"/>
  <c r="G86" i="102"/>
  <c r="H86" i="102"/>
  <c r="I86" i="102"/>
  <c r="J86" i="102"/>
  <c r="K86" i="102"/>
  <c r="L86" i="102"/>
  <c r="M86" i="102"/>
  <c r="G87" i="102"/>
  <c r="H87" i="102"/>
  <c r="I87" i="102"/>
  <c r="J87" i="102"/>
  <c r="K87" i="102"/>
  <c r="L87" i="102"/>
  <c r="M87" i="102"/>
  <c r="G88" i="102"/>
  <c r="H88" i="102"/>
  <c r="I88" i="102"/>
  <c r="J88" i="102"/>
  <c r="K88" i="102"/>
  <c r="L88" i="102"/>
  <c r="M88" i="102"/>
  <c r="G89" i="102"/>
  <c r="H89" i="102"/>
  <c r="I89" i="102"/>
  <c r="J89" i="102"/>
  <c r="K89" i="102"/>
  <c r="L89" i="102"/>
  <c r="M89" i="102"/>
  <c r="G90" i="102"/>
  <c r="H90" i="102"/>
  <c r="I90" i="102"/>
  <c r="J90" i="102"/>
  <c r="K90" i="102"/>
  <c r="L90" i="102"/>
  <c r="M90" i="102"/>
  <c r="G91" i="102"/>
  <c r="H91" i="102"/>
  <c r="I91" i="102"/>
  <c r="J91" i="102"/>
  <c r="K91" i="102"/>
  <c r="L91" i="102"/>
  <c r="M91" i="102"/>
  <c r="G92" i="102"/>
  <c r="H92" i="102"/>
  <c r="I92" i="102"/>
  <c r="J92" i="102"/>
  <c r="K92" i="102"/>
  <c r="L92" i="102"/>
  <c r="M92" i="102"/>
  <c r="G93" i="102"/>
  <c r="H93" i="102"/>
  <c r="I93" i="102"/>
  <c r="J93" i="102"/>
  <c r="K93" i="102"/>
  <c r="L93" i="102"/>
  <c r="M93" i="102"/>
  <c r="G94" i="102"/>
  <c r="H94" i="102"/>
  <c r="I94" i="102"/>
  <c r="J94" i="102"/>
  <c r="K94" i="102"/>
  <c r="L94" i="102"/>
  <c r="M94" i="102"/>
  <c r="G95" i="102"/>
  <c r="H95" i="102"/>
  <c r="I95" i="102"/>
  <c r="J95" i="102"/>
  <c r="K95" i="102"/>
  <c r="L95" i="102"/>
  <c r="M95" i="102"/>
  <c r="G96" i="102"/>
  <c r="H96" i="102"/>
  <c r="I96" i="102"/>
  <c r="J96" i="102"/>
  <c r="K96" i="102"/>
  <c r="L96" i="102"/>
  <c r="M96" i="102"/>
  <c r="G97" i="102"/>
  <c r="H97" i="102"/>
  <c r="I97" i="102"/>
  <c r="J97" i="102"/>
  <c r="K97" i="102"/>
  <c r="L97" i="102"/>
  <c r="M97" i="102"/>
  <c r="G98" i="102"/>
  <c r="H98" i="102"/>
  <c r="I98" i="102"/>
  <c r="J98" i="102"/>
  <c r="K98" i="102"/>
  <c r="L98" i="102"/>
  <c r="M98" i="102"/>
  <c r="G99" i="102"/>
  <c r="H99" i="102"/>
  <c r="I99" i="102"/>
  <c r="J99" i="102"/>
  <c r="K99" i="102"/>
  <c r="L99" i="102"/>
  <c r="M99" i="102"/>
  <c r="G100" i="102"/>
  <c r="H100" i="102"/>
  <c r="I100" i="102"/>
  <c r="J100" i="102"/>
  <c r="K100" i="102"/>
  <c r="L100" i="102"/>
  <c r="M100" i="102"/>
  <c r="G101" i="102"/>
  <c r="H101" i="102"/>
  <c r="I101" i="102"/>
  <c r="J101" i="102"/>
  <c r="K101" i="102"/>
  <c r="L101" i="102"/>
  <c r="M101" i="102"/>
  <c r="G102" i="102"/>
  <c r="H102" i="102"/>
  <c r="I102" i="102"/>
  <c r="J102" i="102"/>
  <c r="K102" i="102"/>
  <c r="L102" i="102"/>
  <c r="M102" i="102"/>
  <c r="G103" i="102"/>
  <c r="H103" i="102"/>
  <c r="I103" i="102"/>
  <c r="J103" i="102"/>
  <c r="K103" i="102"/>
  <c r="L103" i="102"/>
  <c r="M103" i="102"/>
  <c r="G104" i="102"/>
  <c r="H104" i="102"/>
  <c r="I104" i="102"/>
  <c r="J104" i="102"/>
  <c r="K104" i="102"/>
  <c r="L104" i="102"/>
  <c r="M104" i="102"/>
  <c r="G105" i="102"/>
  <c r="H105" i="102"/>
  <c r="I105" i="102"/>
  <c r="J105" i="102"/>
  <c r="K105" i="102"/>
  <c r="L105" i="102"/>
  <c r="M105" i="102"/>
  <c r="G106" i="102"/>
  <c r="H106" i="102"/>
  <c r="I106" i="102"/>
  <c r="J106" i="102"/>
  <c r="K106" i="102"/>
  <c r="L106" i="102"/>
  <c r="M106" i="102"/>
  <c r="G107" i="102"/>
  <c r="H107" i="102"/>
  <c r="I107" i="102"/>
  <c r="J107" i="102"/>
  <c r="K107" i="102"/>
  <c r="L107" i="102"/>
  <c r="M107" i="102"/>
  <c r="G108" i="102"/>
  <c r="H108" i="102"/>
  <c r="I108" i="102"/>
  <c r="J108" i="102"/>
  <c r="K108" i="102"/>
  <c r="L108" i="102"/>
  <c r="M108" i="102"/>
  <c r="G109" i="102"/>
  <c r="H109" i="102"/>
  <c r="I109" i="102"/>
  <c r="J109" i="102"/>
  <c r="K109" i="102"/>
  <c r="L109" i="102"/>
  <c r="M109" i="102"/>
  <c r="G110" i="102"/>
  <c r="H110" i="102"/>
  <c r="I110" i="102"/>
  <c r="J110" i="102"/>
  <c r="K110" i="102"/>
  <c r="L110" i="102"/>
  <c r="M110" i="102"/>
  <c r="G111" i="101"/>
  <c r="H111" i="101"/>
  <c r="I111" i="101"/>
  <c r="G112" i="101"/>
  <c r="H112" i="101"/>
  <c r="I112" i="101"/>
  <c r="G113" i="101"/>
  <c r="H113" i="101"/>
  <c r="I113" i="101"/>
  <c r="G114" i="101"/>
  <c r="H114" i="101"/>
  <c r="I114" i="101"/>
  <c r="G115" i="101"/>
  <c r="H115" i="101"/>
  <c r="I115" i="101"/>
  <c r="G116" i="101"/>
  <c r="H116" i="101"/>
  <c r="I116" i="101"/>
  <c r="G117" i="101"/>
  <c r="H117" i="101"/>
  <c r="I117" i="101"/>
  <c r="G118" i="101"/>
  <c r="H118" i="101"/>
  <c r="I118" i="101"/>
  <c r="G119" i="101"/>
  <c r="H119" i="101"/>
  <c r="I119" i="101"/>
  <c r="G120" i="101"/>
  <c r="H120" i="101"/>
  <c r="I120" i="101"/>
  <c r="G121" i="101"/>
  <c r="H121" i="101"/>
  <c r="I121" i="101"/>
  <c r="G122" i="101"/>
  <c r="H122" i="101"/>
  <c r="I122" i="101"/>
  <c r="G123" i="101"/>
  <c r="H123" i="101"/>
  <c r="I123" i="101"/>
  <c r="G124" i="101"/>
  <c r="H124" i="101"/>
  <c r="I124" i="101"/>
  <c r="G125" i="101"/>
  <c r="H125" i="101"/>
  <c r="I125" i="101"/>
  <c r="G126" i="101"/>
  <c r="H126" i="101"/>
  <c r="I126" i="101"/>
  <c r="G127" i="101"/>
  <c r="H127" i="101"/>
  <c r="I127" i="101"/>
  <c r="G128" i="101"/>
  <c r="H128" i="101"/>
  <c r="I128" i="101"/>
  <c r="G129" i="101"/>
  <c r="H129" i="101"/>
  <c r="I129" i="101"/>
  <c r="G130" i="101"/>
  <c r="H130" i="101"/>
  <c r="I130" i="101"/>
  <c r="G131" i="101"/>
  <c r="H131" i="101"/>
  <c r="I131" i="101"/>
  <c r="G132" i="101"/>
  <c r="H132" i="101"/>
  <c r="I132" i="101"/>
  <c r="G133" i="101"/>
  <c r="H133" i="101"/>
  <c r="I133" i="101"/>
  <c r="G134" i="101"/>
  <c r="H134" i="101"/>
  <c r="I134" i="101"/>
  <c r="G135" i="101"/>
  <c r="H135" i="101"/>
  <c r="I135" i="101"/>
  <c r="G136" i="101"/>
  <c r="H136" i="101"/>
  <c r="I136" i="101"/>
  <c r="G137" i="101"/>
  <c r="H137" i="101"/>
  <c r="I137" i="101"/>
  <c r="G138" i="101"/>
  <c r="H138" i="101"/>
  <c r="I138" i="101"/>
  <c r="G139" i="101"/>
  <c r="H139" i="101"/>
  <c r="I139" i="101"/>
  <c r="G140" i="101"/>
  <c r="H140" i="101"/>
  <c r="I140" i="101"/>
  <c r="G141" i="101"/>
  <c r="H141" i="101"/>
  <c r="I141" i="101"/>
  <c r="G142" i="101"/>
  <c r="H142" i="101"/>
  <c r="I142" i="101"/>
  <c r="G143" i="101"/>
  <c r="H143" i="101"/>
  <c r="I143" i="101"/>
  <c r="G144" i="101"/>
  <c r="H144" i="101"/>
  <c r="I144" i="101"/>
  <c r="G145" i="101"/>
  <c r="H145" i="101"/>
  <c r="I145" i="101"/>
  <c r="G146" i="101"/>
  <c r="H146" i="101"/>
  <c r="I146" i="101"/>
  <c r="G147" i="101"/>
  <c r="H147" i="101"/>
  <c r="I147" i="101"/>
  <c r="G148" i="101"/>
  <c r="H148" i="101"/>
  <c r="I148" i="101"/>
  <c r="G149" i="101"/>
  <c r="H149" i="101"/>
  <c r="I149" i="101"/>
  <c r="G150" i="101"/>
  <c r="H150" i="101"/>
  <c r="I150" i="101"/>
  <c r="G151" i="101"/>
  <c r="H151" i="101"/>
  <c r="I151" i="101"/>
  <c r="G152" i="101"/>
  <c r="H152" i="101"/>
  <c r="I152" i="101"/>
  <c r="G153" i="101"/>
  <c r="H153" i="101"/>
  <c r="I153" i="101"/>
  <c r="G154" i="101"/>
  <c r="H154" i="101"/>
  <c r="I154" i="101"/>
  <c r="G155" i="101"/>
  <c r="H155" i="101"/>
  <c r="I155" i="101"/>
  <c r="G156" i="101"/>
  <c r="H156" i="101"/>
  <c r="I156" i="101"/>
  <c r="G157" i="101"/>
  <c r="H157" i="101"/>
  <c r="I157" i="101"/>
  <c r="G158" i="101"/>
  <c r="H158" i="101"/>
  <c r="I158" i="101"/>
  <c r="G159" i="101"/>
  <c r="H159" i="101"/>
  <c r="I159" i="101"/>
  <c r="G160" i="101"/>
  <c r="H160" i="101"/>
  <c r="I160" i="101"/>
  <c r="G161" i="101"/>
  <c r="H161" i="101"/>
  <c r="I161" i="101"/>
  <c r="G162" i="101"/>
  <c r="H162" i="101"/>
  <c r="I162" i="101"/>
  <c r="G163" i="101"/>
  <c r="H163" i="101"/>
  <c r="I163" i="101"/>
  <c r="G164" i="101"/>
  <c r="H164" i="101"/>
  <c r="I164" i="101"/>
  <c r="G165" i="101"/>
  <c r="H165" i="101"/>
  <c r="I165" i="101"/>
  <c r="G166" i="101"/>
  <c r="H166" i="101"/>
  <c r="I166" i="101"/>
  <c r="G167" i="101"/>
  <c r="H167" i="101"/>
  <c r="I167" i="101"/>
  <c r="G168" i="101"/>
  <c r="H168" i="101"/>
  <c r="I168" i="101"/>
  <c r="G169" i="101"/>
  <c r="H169" i="101"/>
  <c r="I169" i="101"/>
  <c r="G170" i="101"/>
  <c r="H170" i="101"/>
  <c r="I170" i="101"/>
  <c r="G171" i="101"/>
  <c r="H171" i="101"/>
  <c r="I171" i="101"/>
  <c r="G172" i="101"/>
  <c r="H172" i="101"/>
  <c r="I172" i="101"/>
  <c r="G173" i="101"/>
  <c r="H173" i="101"/>
  <c r="I173" i="101"/>
  <c r="G174" i="101"/>
  <c r="H174" i="101"/>
  <c r="I174" i="101"/>
  <c r="G175" i="101"/>
  <c r="H175" i="101"/>
  <c r="I175" i="101"/>
  <c r="G176" i="101"/>
  <c r="H176" i="101"/>
  <c r="I176" i="101"/>
  <c r="G177" i="101"/>
  <c r="H177" i="101"/>
  <c r="I177" i="101"/>
  <c r="G178" i="101"/>
  <c r="H178" i="101"/>
  <c r="I178" i="101"/>
  <c r="G179" i="101"/>
  <c r="H179" i="101"/>
  <c r="I179" i="101"/>
  <c r="G180" i="101"/>
  <c r="H180" i="101"/>
  <c r="I180" i="101"/>
  <c r="G181" i="101"/>
  <c r="H181" i="101"/>
  <c r="I181" i="101"/>
  <c r="G182" i="101"/>
  <c r="H182" i="101"/>
  <c r="I182" i="101"/>
  <c r="G183" i="101"/>
  <c r="H183" i="101"/>
  <c r="I183" i="101"/>
  <c r="G184" i="101"/>
  <c r="H184" i="101"/>
  <c r="I184" i="101"/>
  <c r="G185" i="101"/>
  <c r="H185" i="101"/>
  <c r="I185" i="101"/>
  <c r="G186" i="101"/>
  <c r="H186" i="101"/>
  <c r="I186" i="101"/>
  <c r="G187" i="101"/>
  <c r="H187" i="101"/>
  <c r="I187" i="101"/>
  <c r="G188" i="101"/>
  <c r="H188" i="101"/>
  <c r="I188" i="101"/>
  <c r="G189" i="101"/>
  <c r="H189" i="101"/>
  <c r="I189" i="101"/>
  <c r="G190" i="101"/>
  <c r="H190" i="101"/>
  <c r="I190" i="101"/>
  <c r="G191" i="101"/>
  <c r="H191" i="101"/>
  <c r="I191" i="101"/>
  <c r="G192" i="101"/>
  <c r="H192" i="101"/>
  <c r="I192" i="101"/>
  <c r="G193" i="101"/>
  <c r="H193" i="101"/>
  <c r="I193" i="101"/>
  <c r="G194" i="101"/>
  <c r="H194" i="101"/>
  <c r="I194" i="101"/>
  <c r="G195" i="101"/>
  <c r="H195" i="101"/>
  <c r="I195" i="101"/>
  <c r="G196" i="101"/>
  <c r="H196" i="101"/>
  <c r="I196" i="101"/>
  <c r="G197" i="101"/>
  <c r="H197" i="101"/>
  <c r="I197" i="101"/>
  <c r="G198" i="101"/>
  <c r="H198" i="101"/>
  <c r="I198" i="101"/>
  <c r="G199" i="101"/>
  <c r="H199" i="101"/>
  <c r="I199" i="101"/>
  <c r="G200" i="101"/>
  <c r="H200" i="101"/>
  <c r="I200" i="101"/>
  <c r="G201" i="101"/>
  <c r="H201" i="101"/>
  <c r="I201" i="101"/>
  <c r="G202" i="101"/>
  <c r="H202" i="101"/>
  <c r="I202" i="101"/>
  <c r="G203" i="101"/>
  <c r="H203" i="101"/>
  <c r="I203" i="101"/>
  <c r="G204" i="101"/>
  <c r="H204" i="101"/>
  <c r="I204" i="101"/>
  <c r="G205" i="101"/>
  <c r="H205" i="101"/>
  <c r="I205" i="101"/>
  <c r="G206" i="101"/>
  <c r="H206" i="101"/>
  <c r="I206" i="101"/>
  <c r="G207" i="101"/>
  <c r="H207" i="101"/>
  <c r="I207" i="101"/>
  <c r="G208" i="101"/>
  <c r="H208" i="101"/>
  <c r="I208" i="101"/>
  <c r="G209" i="101"/>
  <c r="H209" i="101"/>
  <c r="I209" i="101"/>
  <c r="G210" i="101"/>
  <c r="H210" i="101"/>
  <c r="I210" i="101"/>
  <c r="G211" i="101"/>
  <c r="H211" i="101"/>
  <c r="I211" i="101"/>
  <c r="G212" i="101"/>
  <c r="H212" i="101"/>
  <c r="I212" i="101"/>
  <c r="G213" i="101"/>
  <c r="H213" i="101"/>
  <c r="I213" i="101"/>
  <c r="G214" i="101"/>
  <c r="H214" i="101"/>
  <c r="I214" i="101"/>
  <c r="G215" i="101"/>
  <c r="H215" i="101"/>
  <c r="I215" i="101"/>
  <c r="G216" i="101"/>
  <c r="H216" i="101"/>
  <c r="I216" i="101"/>
  <c r="G217" i="101"/>
  <c r="H217" i="101"/>
  <c r="I217" i="101"/>
  <c r="G218" i="101"/>
  <c r="H218" i="101"/>
  <c r="I218" i="101"/>
  <c r="G219" i="101"/>
  <c r="H219" i="101"/>
  <c r="I219" i="101"/>
  <c r="G220" i="101"/>
  <c r="H220" i="101"/>
  <c r="I220" i="101"/>
  <c r="G221" i="101"/>
  <c r="H221" i="101"/>
  <c r="I221" i="101"/>
  <c r="G222" i="101"/>
  <c r="H222" i="101"/>
  <c r="I222" i="101"/>
  <c r="G223" i="101"/>
  <c r="H223" i="101"/>
  <c r="I223" i="101"/>
  <c r="G224" i="101"/>
  <c r="H224" i="101"/>
  <c r="I224" i="101"/>
  <c r="G225" i="101"/>
  <c r="H225" i="101"/>
  <c r="I225" i="101"/>
  <c r="G226" i="101"/>
  <c r="H226" i="101"/>
  <c r="I226" i="101"/>
  <c r="G227" i="101"/>
  <c r="H227" i="101"/>
  <c r="I227" i="101"/>
  <c r="G228" i="101"/>
  <c r="H228" i="101"/>
  <c r="I228" i="101"/>
  <c r="G229" i="101"/>
  <c r="H229" i="101"/>
  <c r="I229" i="101"/>
  <c r="G230" i="101"/>
  <c r="H230" i="101"/>
  <c r="I230" i="101"/>
  <c r="G231" i="101"/>
  <c r="H231" i="101"/>
  <c r="I231" i="101"/>
  <c r="G232" i="101"/>
  <c r="H232" i="101"/>
  <c r="I232" i="101"/>
  <c r="G233" i="101"/>
  <c r="H233" i="101"/>
  <c r="I233" i="101"/>
  <c r="G234" i="101"/>
  <c r="H234" i="101"/>
  <c r="I234" i="101"/>
  <c r="G235" i="101"/>
  <c r="H235" i="101"/>
  <c r="I235" i="101"/>
  <c r="G236" i="101"/>
  <c r="H236" i="101"/>
  <c r="I236" i="101"/>
  <c r="G237" i="101"/>
  <c r="H237" i="101"/>
  <c r="I237" i="101"/>
  <c r="G238" i="101"/>
  <c r="H238" i="101"/>
  <c r="I238" i="101"/>
  <c r="G239" i="101"/>
  <c r="H239" i="101"/>
  <c r="I239" i="101"/>
  <c r="G240" i="101"/>
  <c r="H240" i="101"/>
  <c r="I240" i="101"/>
  <c r="G241" i="101"/>
  <c r="H241" i="101"/>
  <c r="I241" i="101"/>
  <c r="G242" i="101"/>
  <c r="H242" i="101"/>
  <c r="I242" i="101"/>
  <c r="G243" i="101"/>
  <c r="H243" i="101"/>
  <c r="I243" i="101"/>
  <c r="G244" i="101"/>
  <c r="H244" i="101"/>
  <c r="I244" i="101"/>
  <c r="G245" i="101"/>
  <c r="H245" i="101"/>
  <c r="I245" i="101"/>
  <c r="G246" i="101"/>
  <c r="H246" i="101"/>
  <c r="I246" i="101"/>
  <c r="G247" i="101"/>
  <c r="H247" i="101"/>
  <c r="I247" i="101"/>
  <c r="G248" i="101"/>
  <c r="H248" i="101"/>
  <c r="I248" i="101"/>
  <c r="G249" i="101"/>
  <c r="H249" i="101"/>
  <c r="I249" i="101"/>
  <c r="G250" i="101"/>
  <c r="H250" i="101"/>
  <c r="I250" i="101"/>
  <c r="G251" i="101"/>
  <c r="H251" i="101"/>
  <c r="I251" i="101"/>
  <c r="G252" i="101"/>
  <c r="H252" i="101"/>
  <c r="I252" i="101"/>
  <c r="G253" i="101"/>
  <c r="H253" i="101"/>
  <c r="I253" i="101"/>
  <c r="G254" i="101"/>
  <c r="H254" i="101"/>
  <c r="I254" i="101"/>
  <c r="G255" i="101"/>
  <c r="H255" i="101"/>
  <c r="I255" i="101"/>
  <c r="G256" i="101"/>
  <c r="H256" i="101"/>
  <c r="I256" i="101"/>
  <c r="G257" i="101"/>
  <c r="H257" i="101"/>
  <c r="I257" i="101"/>
  <c r="G258" i="101"/>
  <c r="H258" i="101"/>
  <c r="I258" i="101"/>
  <c r="G259" i="101"/>
  <c r="H259" i="101"/>
  <c r="I259" i="101"/>
  <c r="G260" i="101"/>
  <c r="H260" i="101"/>
  <c r="I260" i="101"/>
  <c r="G261" i="101"/>
  <c r="H261" i="101"/>
  <c r="I261" i="101"/>
  <c r="G13" i="101"/>
  <c r="H13" i="101"/>
  <c r="I13" i="101"/>
  <c r="G14" i="101"/>
  <c r="H14" i="101"/>
  <c r="I14" i="101"/>
  <c r="G15" i="101"/>
  <c r="H15" i="101"/>
  <c r="I15" i="101"/>
  <c r="G16" i="101"/>
  <c r="H16" i="101"/>
  <c r="I16" i="101"/>
  <c r="G17" i="101"/>
  <c r="H17" i="101"/>
  <c r="I17" i="101"/>
  <c r="G18" i="101"/>
  <c r="H18" i="101"/>
  <c r="I18" i="101"/>
  <c r="G19" i="101"/>
  <c r="H19" i="101"/>
  <c r="I19" i="101"/>
  <c r="G20" i="101"/>
  <c r="H20" i="101"/>
  <c r="I20" i="101"/>
  <c r="G21" i="101"/>
  <c r="H21" i="101"/>
  <c r="I21" i="101"/>
  <c r="G22" i="101"/>
  <c r="H22" i="101"/>
  <c r="I22" i="101"/>
  <c r="G23" i="101"/>
  <c r="H23" i="101"/>
  <c r="I23" i="101"/>
  <c r="G24" i="101"/>
  <c r="H24" i="101"/>
  <c r="I24" i="101"/>
  <c r="G25" i="101"/>
  <c r="H25" i="101"/>
  <c r="I25" i="101"/>
  <c r="G26" i="101"/>
  <c r="H26" i="101"/>
  <c r="I26" i="101"/>
  <c r="G27" i="101"/>
  <c r="H27" i="101"/>
  <c r="I27" i="101"/>
  <c r="G28" i="101"/>
  <c r="H28" i="101"/>
  <c r="I28" i="101"/>
  <c r="G29" i="101"/>
  <c r="H29" i="101"/>
  <c r="I29" i="101"/>
  <c r="G30" i="101"/>
  <c r="H30" i="101"/>
  <c r="I30" i="101"/>
  <c r="G31" i="101"/>
  <c r="H31" i="101"/>
  <c r="I31" i="101"/>
  <c r="G32" i="101"/>
  <c r="H32" i="101"/>
  <c r="I32" i="101"/>
  <c r="G33" i="101"/>
  <c r="H33" i="101"/>
  <c r="I33" i="101"/>
  <c r="G34" i="101"/>
  <c r="H34" i="101"/>
  <c r="I34" i="101"/>
  <c r="G35" i="101"/>
  <c r="H35" i="101"/>
  <c r="I35" i="101"/>
  <c r="G36" i="101"/>
  <c r="H36" i="101"/>
  <c r="I36" i="101"/>
  <c r="G37" i="101"/>
  <c r="H37" i="101"/>
  <c r="I37" i="101"/>
  <c r="G38" i="101"/>
  <c r="H38" i="101"/>
  <c r="I38" i="101"/>
  <c r="G39" i="101"/>
  <c r="H39" i="101"/>
  <c r="I39" i="101"/>
  <c r="G40" i="101"/>
  <c r="H40" i="101"/>
  <c r="I40" i="101"/>
  <c r="G41" i="101"/>
  <c r="H41" i="101"/>
  <c r="I41" i="101"/>
  <c r="G42" i="101"/>
  <c r="H42" i="101"/>
  <c r="I42" i="101"/>
  <c r="G43" i="101"/>
  <c r="H43" i="101"/>
  <c r="I43" i="101"/>
  <c r="G44" i="101"/>
  <c r="H44" i="101"/>
  <c r="I44" i="101"/>
  <c r="G45" i="101"/>
  <c r="H45" i="101"/>
  <c r="I45" i="101"/>
  <c r="G46" i="101"/>
  <c r="H46" i="101"/>
  <c r="I46" i="101"/>
  <c r="G47" i="101"/>
  <c r="H47" i="101"/>
  <c r="I47" i="101"/>
  <c r="G48" i="101"/>
  <c r="H48" i="101"/>
  <c r="I48" i="101"/>
  <c r="G49" i="101"/>
  <c r="H49" i="101"/>
  <c r="I49" i="101"/>
  <c r="G50" i="101"/>
  <c r="H50" i="101"/>
  <c r="I50" i="101"/>
  <c r="G51" i="101"/>
  <c r="H51" i="101"/>
  <c r="I51" i="101"/>
  <c r="G52" i="101"/>
  <c r="H52" i="101"/>
  <c r="I52" i="101"/>
  <c r="G53" i="101"/>
  <c r="H53" i="101"/>
  <c r="I53" i="101"/>
  <c r="G54" i="101"/>
  <c r="H54" i="101"/>
  <c r="I54" i="101"/>
  <c r="G55" i="101"/>
  <c r="H55" i="101"/>
  <c r="I55" i="101"/>
  <c r="G56" i="101"/>
  <c r="H56" i="101"/>
  <c r="I56" i="101"/>
  <c r="G57" i="101"/>
  <c r="H57" i="101"/>
  <c r="I57" i="101"/>
  <c r="G58" i="101"/>
  <c r="H58" i="101"/>
  <c r="I58" i="101"/>
  <c r="G59" i="101"/>
  <c r="H59" i="101"/>
  <c r="I59" i="101"/>
  <c r="G60" i="101"/>
  <c r="H60" i="101"/>
  <c r="I60" i="101"/>
  <c r="G61" i="101"/>
  <c r="H61" i="101"/>
  <c r="I61" i="101"/>
  <c r="G62" i="101"/>
  <c r="H62" i="101"/>
  <c r="I62" i="101"/>
  <c r="G63" i="101"/>
  <c r="H63" i="101"/>
  <c r="I63" i="101"/>
  <c r="G64" i="101"/>
  <c r="H64" i="101"/>
  <c r="I64" i="101"/>
  <c r="G65" i="101"/>
  <c r="H65" i="101"/>
  <c r="I65" i="101"/>
  <c r="G66" i="101"/>
  <c r="H66" i="101"/>
  <c r="I66" i="101"/>
  <c r="G67" i="101"/>
  <c r="H67" i="101"/>
  <c r="I67" i="101"/>
  <c r="G68" i="101"/>
  <c r="H68" i="101"/>
  <c r="I68" i="101"/>
  <c r="G69" i="101"/>
  <c r="H69" i="101"/>
  <c r="I69" i="101"/>
  <c r="G70" i="101"/>
  <c r="H70" i="101"/>
  <c r="I70" i="101"/>
  <c r="G71" i="101"/>
  <c r="H71" i="101"/>
  <c r="I71" i="101"/>
  <c r="G72" i="101"/>
  <c r="H72" i="101"/>
  <c r="I72" i="101"/>
  <c r="G73" i="101"/>
  <c r="H73" i="101"/>
  <c r="I73" i="101"/>
  <c r="G74" i="101"/>
  <c r="H74" i="101"/>
  <c r="I74" i="101"/>
  <c r="G75" i="101"/>
  <c r="H75" i="101"/>
  <c r="I75" i="101"/>
  <c r="G76" i="101"/>
  <c r="H76" i="101"/>
  <c r="I76" i="101"/>
  <c r="G77" i="101"/>
  <c r="H77" i="101"/>
  <c r="I77" i="101"/>
  <c r="G78" i="101"/>
  <c r="H78" i="101"/>
  <c r="I78" i="101"/>
  <c r="G79" i="101"/>
  <c r="H79" i="101"/>
  <c r="I79" i="101"/>
  <c r="G80" i="101"/>
  <c r="H80" i="101"/>
  <c r="I80" i="101"/>
  <c r="G81" i="101"/>
  <c r="H81" i="101"/>
  <c r="I81" i="101"/>
  <c r="G82" i="101"/>
  <c r="H82" i="101"/>
  <c r="I82" i="101"/>
  <c r="G83" i="101"/>
  <c r="H83" i="101"/>
  <c r="I83" i="101"/>
  <c r="G84" i="101"/>
  <c r="H84" i="101"/>
  <c r="I84" i="101"/>
  <c r="G85" i="101"/>
  <c r="H85" i="101"/>
  <c r="I85" i="101"/>
  <c r="G86" i="101"/>
  <c r="H86" i="101"/>
  <c r="I86" i="101"/>
  <c r="G87" i="101"/>
  <c r="H87" i="101"/>
  <c r="I87" i="101"/>
  <c r="G88" i="101"/>
  <c r="H88" i="101"/>
  <c r="I88" i="101"/>
  <c r="G89" i="101"/>
  <c r="H89" i="101"/>
  <c r="I89" i="101"/>
  <c r="G90" i="101"/>
  <c r="H90" i="101"/>
  <c r="I90" i="101"/>
  <c r="G91" i="101"/>
  <c r="H91" i="101"/>
  <c r="I91" i="101"/>
  <c r="G92" i="101"/>
  <c r="H92" i="101"/>
  <c r="I92" i="101"/>
  <c r="G93" i="101"/>
  <c r="H93" i="101"/>
  <c r="I93" i="101"/>
  <c r="G94" i="101"/>
  <c r="H94" i="101"/>
  <c r="I94" i="101"/>
  <c r="G95" i="101"/>
  <c r="H95" i="101"/>
  <c r="I95" i="101"/>
  <c r="G96" i="101"/>
  <c r="H96" i="101"/>
  <c r="I96" i="101"/>
  <c r="G97" i="101"/>
  <c r="H97" i="101"/>
  <c r="I97" i="101"/>
  <c r="G98" i="101"/>
  <c r="H98" i="101"/>
  <c r="I98" i="101"/>
  <c r="G99" i="101"/>
  <c r="H99" i="101"/>
  <c r="I99" i="101"/>
  <c r="G100" i="101"/>
  <c r="H100" i="101"/>
  <c r="I100" i="101"/>
  <c r="G101" i="101"/>
  <c r="H101" i="101"/>
  <c r="I101" i="101"/>
  <c r="G102" i="101"/>
  <c r="H102" i="101"/>
  <c r="I102" i="101"/>
  <c r="G103" i="101"/>
  <c r="H103" i="101"/>
  <c r="I103" i="101"/>
  <c r="G104" i="101"/>
  <c r="H104" i="101"/>
  <c r="I104" i="101"/>
  <c r="G105" i="101"/>
  <c r="H105" i="101"/>
  <c r="I105" i="101"/>
  <c r="G106" i="101"/>
  <c r="H106" i="101"/>
  <c r="I106" i="101"/>
  <c r="G107" i="101"/>
  <c r="H107" i="101"/>
  <c r="I107" i="101"/>
  <c r="G108" i="101"/>
  <c r="H108" i="101"/>
  <c r="I108" i="101"/>
  <c r="G109" i="101"/>
  <c r="H109" i="101"/>
  <c r="I109" i="101"/>
  <c r="G110" i="101"/>
  <c r="H110" i="101"/>
  <c r="I110" i="101"/>
  <c r="H261" i="100"/>
  <c r="G261" i="100"/>
  <c r="F261" i="100"/>
  <c r="H260" i="100"/>
  <c r="G260" i="100"/>
  <c r="F260" i="100"/>
  <c r="H259" i="100"/>
  <c r="G259" i="100"/>
  <c r="F259" i="100"/>
  <c r="H258" i="100"/>
  <c r="G258" i="100"/>
  <c r="F258" i="100"/>
  <c r="H257" i="100"/>
  <c r="G257" i="100"/>
  <c r="F257" i="100"/>
  <c r="H256" i="100"/>
  <c r="G256" i="100"/>
  <c r="F256" i="100"/>
  <c r="H255" i="100"/>
  <c r="G255" i="100"/>
  <c r="F255" i="100"/>
  <c r="H254" i="100"/>
  <c r="G254" i="100"/>
  <c r="F254" i="100"/>
  <c r="H253" i="100"/>
  <c r="G253" i="100"/>
  <c r="F253" i="100"/>
  <c r="H252" i="100"/>
  <c r="G252" i="100"/>
  <c r="F252" i="100"/>
  <c r="H251" i="100"/>
  <c r="G251" i="100"/>
  <c r="F251" i="100"/>
  <c r="H250" i="100"/>
  <c r="G250" i="100"/>
  <c r="F250" i="100"/>
  <c r="H249" i="100"/>
  <c r="G249" i="100"/>
  <c r="F249" i="100"/>
  <c r="H248" i="100"/>
  <c r="G248" i="100"/>
  <c r="F248" i="100"/>
  <c r="H247" i="100"/>
  <c r="G247" i="100"/>
  <c r="F247" i="100"/>
  <c r="H246" i="100"/>
  <c r="G246" i="100"/>
  <c r="F246" i="100"/>
  <c r="H245" i="100"/>
  <c r="G245" i="100"/>
  <c r="F245" i="100"/>
  <c r="H244" i="100"/>
  <c r="G244" i="100"/>
  <c r="F244" i="100"/>
  <c r="H243" i="100"/>
  <c r="G243" i="100"/>
  <c r="F243" i="100"/>
  <c r="H242" i="100"/>
  <c r="G242" i="100"/>
  <c r="F242" i="100"/>
  <c r="H241" i="100"/>
  <c r="G241" i="100"/>
  <c r="F241" i="100"/>
  <c r="H240" i="100"/>
  <c r="G240" i="100"/>
  <c r="F240" i="100"/>
  <c r="H239" i="100"/>
  <c r="G239" i="100"/>
  <c r="F239" i="100"/>
  <c r="H238" i="100"/>
  <c r="G238" i="100"/>
  <c r="F238" i="100"/>
  <c r="H237" i="100"/>
  <c r="G237" i="100"/>
  <c r="F237" i="100"/>
  <c r="H236" i="100"/>
  <c r="G236" i="100"/>
  <c r="F236" i="100"/>
  <c r="H235" i="100"/>
  <c r="G235" i="100"/>
  <c r="F235" i="100"/>
  <c r="H234" i="100"/>
  <c r="G234" i="100"/>
  <c r="F234" i="100"/>
  <c r="H233" i="100"/>
  <c r="G233" i="100"/>
  <c r="F233" i="100"/>
  <c r="H232" i="100"/>
  <c r="G232" i="100"/>
  <c r="F232" i="100"/>
  <c r="H231" i="100"/>
  <c r="G231" i="100"/>
  <c r="F231" i="100"/>
  <c r="H230" i="100"/>
  <c r="G230" i="100"/>
  <c r="F230" i="100"/>
  <c r="H229" i="100"/>
  <c r="G229" i="100"/>
  <c r="F229" i="100"/>
  <c r="H228" i="100"/>
  <c r="G228" i="100"/>
  <c r="F228" i="100"/>
  <c r="H227" i="100"/>
  <c r="G227" i="100"/>
  <c r="F227" i="100"/>
  <c r="H226" i="100"/>
  <c r="G226" i="100"/>
  <c r="F226" i="100"/>
  <c r="H225" i="100"/>
  <c r="G225" i="100"/>
  <c r="F225" i="100"/>
  <c r="H224" i="100"/>
  <c r="G224" i="100"/>
  <c r="F224" i="100"/>
  <c r="H223" i="100"/>
  <c r="G223" i="100"/>
  <c r="F223" i="100"/>
  <c r="H222" i="100"/>
  <c r="G222" i="100"/>
  <c r="F222" i="100"/>
  <c r="H221" i="100"/>
  <c r="G221" i="100"/>
  <c r="F221" i="100"/>
  <c r="H220" i="100"/>
  <c r="G220" i="100"/>
  <c r="F220" i="100"/>
  <c r="H219" i="100"/>
  <c r="G219" i="100"/>
  <c r="F219" i="100"/>
  <c r="H218" i="100"/>
  <c r="G218" i="100"/>
  <c r="F218" i="100"/>
  <c r="H217" i="100"/>
  <c r="G217" i="100"/>
  <c r="F217" i="100"/>
  <c r="H216" i="100"/>
  <c r="G216" i="100"/>
  <c r="F216" i="100"/>
  <c r="H215" i="100"/>
  <c r="G215" i="100"/>
  <c r="F215" i="100"/>
  <c r="H214" i="100"/>
  <c r="G214" i="100"/>
  <c r="F214" i="100"/>
  <c r="H213" i="100"/>
  <c r="G213" i="100"/>
  <c r="F213" i="100"/>
  <c r="H212" i="100"/>
  <c r="G212" i="100"/>
  <c r="F212" i="100"/>
  <c r="H211" i="100"/>
  <c r="G211" i="100"/>
  <c r="F211" i="100"/>
  <c r="H210" i="100"/>
  <c r="G210" i="100"/>
  <c r="F210" i="100"/>
  <c r="H209" i="100"/>
  <c r="G209" i="100"/>
  <c r="F209" i="100"/>
  <c r="H208" i="100"/>
  <c r="G208" i="100"/>
  <c r="F208" i="100"/>
  <c r="H207" i="100"/>
  <c r="G207" i="100"/>
  <c r="F207" i="100"/>
  <c r="H206" i="100"/>
  <c r="G206" i="100"/>
  <c r="F206" i="100"/>
  <c r="H205" i="100"/>
  <c r="G205" i="100"/>
  <c r="F205" i="100"/>
  <c r="H204" i="100"/>
  <c r="G204" i="100"/>
  <c r="F204" i="100"/>
  <c r="H203" i="100"/>
  <c r="G203" i="100"/>
  <c r="F203" i="100"/>
  <c r="H202" i="100"/>
  <c r="G202" i="100"/>
  <c r="F202" i="100"/>
  <c r="H201" i="100"/>
  <c r="G201" i="100"/>
  <c r="F201" i="100"/>
  <c r="H200" i="100"/>
  <c r="G200" i="100"/>
  <c r="F200" i="100"/>
  <c r="H199" i="100"/>
  <c r="G199" i="100"/>
  <c r="F199" i="100"/>
  <c r="H198" i="100"/>
  <c r="G198" i="100"/>
  <c r="F198" i="100"/>
  <c r="H197" i="100"/>
  <c r="G197" i="100"/>
  <c r="F197" i="100"/>
  <c r="H196" i="100"/>
  <c r="G196" i="100"/>
  <c r="F196" i="100"/>
  <c r="H195" i="100"/>
  <c r="G195" i="100"/>
  <c r="F195" i="100"/>
  <c r="H194" i="100"/>
  <c r="G194" i="100"/>
  <c r="F194" i="100"/>
  <c r="H193" i="100"/>
  <c r="G193" i="100"/>
  <c r="F193" i="100"/>
  <c r="H192" i="100"/>
  <c r="G192" i="100"/>
  <c r="F192" i="100"/>
  <c r="H191" i="100"/>
  <c r="G191" i="100"/>
  <c r="F191" i="100"/>
  <c r="H190" i="100"/>
  <c r="G190" i="100"/>
  <c r="F190" i="100"/>
  <c r="H189" i="100"/>
  <c r="G189" i="100"/>
  <c r="F189" i="100"/>
  <c r="H188" i="100"/>
  <c r="G188" i="100"/>
  <c r="F188" i="100"/>
  <c r="H187" i="100"/>
  <c r="G187" i="100"/>
  <c r="F187" i="100"/>
  <c r="H186" i="100"/>
  <c r="G186" i="100"/>
  <c r="F186" i="100"/>
  <c r="H185" i="100"/>
  <c r="G185" i="100"/>
  <c r="F185" i="100"/>
  <c r="H184" i="100"/>
  <c r="G184" i="100"/>
  <c r="F184" i="100"/>
  <c r="H183" i="100"/>
  <c r="G183" i="100"/>
  <c r="F183" i="100"/>
  <c r="H182" i="100"/>
  <c r="G182" i="100"/>
  <c r="F182" i="100"/>
  <c r="H181" i="100"/>
  <c r="G181" i="100"/>
  <c r="F181" i="100"/>
  <c r="H180" i="100"/>
  <c r="G180" i="100"/>
  <c r="F180" i="100"/>
  <c r="H179" i="100"/>
  <c r="G179" i="100"/>
  <c r="F179" i="100"/>
  <c r="H178" i="100"/>
  <c r="G178" i="100"/>
  <c r="F178" i="100"/>
  <c r="H177" i="100"/>
  <c r="G177" i="100"/>
  <c r="F177" i="100"/>
  <c r="H176" i="100"/>
  <c r="G176" i="100"/>
  <c r="F176" i="100"/>
  <c r="H175" i="100"/>
  <c r="G175" i="100"/>
  <c r="F175" i="100"/>
  <c r="H174" i="100"/>
  <c r="G174" i="100"/>
  <c r="F174" i="100"/>
  <c r="H173" i="100"/>
  <c r="G173" i="100"/>
  <c r="F173" i="100"/>
  <c r="H172" i="100"/>
  <c r="G172" i="100"/>
  <c r="F172" i="100"/>
  <c r="H171" i="100"/>
  <c r="G171" i="100"/>
  <c r="F171" i="100"/>
  <c r="H170" i="100"/>
  <c r="G170" i="100"/>
  <c r="F170" i="100"/>
  <c r="H169" i="100"/>
  <c r="G169" i="100"/>
  <c r="F169" i="100"/>
  <c r="H168" i="100"/>
  <c r="G168" i="100"/>
  <c r="F168" i="100"/>
  <c r="H167" i="100"/>
  <c r="G167" i="100"/>
  <c r="F167" i="100"/>
  <c r="H166" i="100"/>
  <c r="G166" i="100"/>
  <c r="F166" i="100"/>
  <c r="H165" i="100"/>
  <c r="G165" i="100"/>
  <c r="F165" i="100"/>
  <c r="H164" i="100"/>
  <c r="G164" i="100"/>
  <c r="F164" i="100"/>
  <c r="H163" i="100"/>
  <c r="G163" i="100"/>
  <c r="F163" i="100"/>
  <c r="H162" i="100"/>
  <c r="G162" i="100"/>
  <c r="F162" i="100"/>
  <c r="H161" i="100"/>
  <c r="G161" i="100"/>
  <c r="F161" i="100"/>
  <c r="H160" i="100"/>
  <c r="G160" i="100"/>
  <c r="F160" i="100"/>
  <c r="H159" i="100"/>
  <c r="G159" i="100"/>
  <c r="F159" i="100"/>
  <c r="H158" i="100"/>
  <c r="G158" i="100"/>
  <c r="F158" i="100"/>
  <c r="H157" i="100"/>
  <c r="G157" i="100"/>
  <c r="F157" i="100"/>
  <c r="H156" i="100"/>
  <c r="G156" i="100"/>
  <c r="F156" i="100"/>
  <c r="H155" i="100"/>
  <c r="G155" i="100"/>
  <c r="F155" i="100"/>
  <c r="H154" i="100"/>
  <c r="G154" i="100"/>
  <c r="F154" i="100"/>
  <c r="H153" i="100"/>
  <c r="G153" i="100"/>
  <c r="F153" i="100"/>
  <c r="H152" i="100"/>
  <c r="G152" i="100"/>
  <c r="F152" i="100"/>
  <c r="H151" i="100"/>
  <c r="G151" i="100"/>
  <c r="F151" i="100"/>
  <c r="H150" i="100"/>
  <c r="G150" i="100"/>
  <c r="F150" i="100"/>
  <c r="H149" i="100"/>
  <c r="G149" i="100"/>
  <c r="F149" i="100"/>
  <c r="H148" i="100"/>
  <c r="G148" i="100"/>
  <c r="F148" i="100"/>
  <c r="H147" i="100"/>
  <c r="G147" i="100"/>
  <c r="F147" i="100"/>
  <c r="H146" i="100"/>
  <c r="G146" i="100"/>
  <c r="F146" i="100"/>
  <c r="H145" i="100"/>
  <c r="G145" i="100"/>
  <c r="F145" i="100"/>
  <c r="H144" i="100"/>
  <c r="G144" i="100"/>
  <c r="F144" i="100"/>
  <c r="H143" i="100"/>
  <c r="G143" i="100"/>
  <c r="F143" i="100"/>
  <c r="H142" i="100"/>
  <c r="G142" i="100"/>
  <c r="F142" i="100"/>
  <c r="H141" i="100"/>
  <c r="G141" i="100"/>
  <c r="F141" i="100"/>
  <c r="H140" i="100"/>
  <c r="G140" i="100"/>
  <c r="F140" i="100"/>
  <c r="H139" i="100"/>
  <c r="G139" i="100"/>
  <c r="F139" i="100"/>
  <c r="H138" i="100"/>
  <c r="G138" i="100"/>
  <c r="F138" i="100"/>
  <c r="H137" i="100"/>
  <c r="G137" i="100"/>
  <c r="F137" i="100"/>
  <c r="H136" i="100"/>
  <c r="G136" i="100"/>
  <c r="F136" i="100"/>
  <c r="H135" i="100"/>
  <c r="G135" i="100"/>
  <c r="F135" i="100"/>
  <c r="H134" i="100"/>
  <c r="G134" i="100"/>
  <c r="F134" i="100"/>
  <c r="H133" i="100"/>
  <c r="G133" i="100"/>
  <c r="F133" i="100"/>
  <c r="H132" i="100"/>
  <c r="G132" i="100"/>
  <c r="F132" i="100"/>
  <c r="H131" i="100"/>
  <c r="G131" i="100"/>
  <c r="F131" i="100"/>
  <c r="H130" i="100"/>
  <c r="G130" i="100"/>
  <c r="F130" i="100"/>
  <c r="H129" i="100"/>
  <c r="G129" i="100"/>
  <c r="F129" i="100"/>
  <c r="H128" i="100"/>
  <c r="G128" i="100"/>
  <c r="F128" i="100"/>
  <c r="H127" i="100"/>
  <c r="G127" i="100"/>
  <c r="F127" i="100"/>
  <c r="H126" i="100"/>
  <c r="G126" i="100"/>
  <c r="F126" i="100"/>
  <c r="H125" i="100"/>
  <c r="G125" i="100"/>
  <c r="F125" i="100"/>
  <c r="H124" i="100"/>
  <c r="G124" i="100"/>
  <c r="F124" i="100"/>
  <c r="H123" i="100"/>
  <c r="G123" i="100"/>
  <c r="F123" i="100"/>
  <c r="H122" i="100"/>
  <c r="G122" i="100"/>
  <c r="F122" i="100"/>
  <c r="F111" i="100"/>
  <c r="G111" i="100"/>
  <c r="H111" i="100"/>
  <c r="F112" i="100"/>
  <c r="G112" i="100"/>
  <c r="H112" i="100"/>
  <c r="F113" i="100"/>
  <c r="G113" i="100"/>
  <c r="H113" i="100"/>
  <c r="F114" i="100"/>
  <c r="G114" i="100"/>
  <c r="H114" i="100"/>
  <c r="F115" i="100"/>
  <c r="G115" i="100"/>
  <c r="H115" i="100"/>
  <c r="F116" i="100"/>
  <c r="G116" i="100"/>
  <c r="H116" i="100"/>
  <c r="F117" i="100"/>
  <c r="G117" i="100"/>
  <c r="H117" i="100"/>
  <c r="F118" i="100"/>
  <c r="G118" i="100"/>
  <c r="H118" i="100"/>
  <c r="F119" i="100"/>
  <c r="G119" i="100"/>
  <c r="H119" i="100"/>
  <c r="F120" i="100"/>
  <c r="G120" i="100"/>
  <c r="H120" i="100"/>
  <c r="F121" i="100"/>
  <c r="G121" i="100"/>
  <c r="H121" i="100"/>
  <c r="F13" i="100"/>
  <c r="G13" i="100"/>
  <c r="H13" i="100"/>
  <c r="F14" i="100"/>
  <c r="G14" i="100"/>
  <c r="H14" i="100"/>
  <c r="F15" i="100"/>
  <c r="G15" i="100"/>
  <c r="H15" i="100"/>
  <c r="F16" i="100"/>
  <c r="G16" i="100"/>
  <c r="H16" i="100"/>
  <c r="F17" i="100"/>
  <c r="G17" i="100"/>
  <c r="H17" i="100"/>
  <c r="F18" i="100"/>
  <c r="G18" i="100"/>
  <c r="H18" i="100"/>
  <c r="F19" i="100"/>
  <c r="G19" i="100"/>
  <c r="H19" i="100"/>
  <c r="F20" i="100"/>
  <c r="G20" i="100"/>
  <c r="H20" i="100"/>
  <c r="F21" i="100"/>
  <c r="G21" i="100"/>
  <c r="H21" i="100"/>
  <c r="F22" i="100"/>
  <c r="G22" i="100"/>
  <c r="H22" i="100"/>
  <c r="F23" i="100"/>
  <c r="G23" i="100"/>
  <c r="H23" i="100"/>
  <c r="F24" i="100"/>
  <c r="G24" i="100"/>
  <c r="H24" i="100"/>
  <c r="F25" i="100"/>
  <c r="G25" i="100"/>
  <c r="H25" i="100"/>
  <c r="F26" i="100"/>
  <c r="G26" i="100"/>
  <c r="H26" i="100"/>
  <c r="F27" i="100"/>
  <c r="G27" i="100"/>
  <c r="H27" i="100"/>
  <c r="F28" i="100"/>
  <c r="G28" i="100"/>
  <c r="H28" i="100"/>
  <c r="F29" i="100"/>
  <c r="G29" i="100"/>
  <c r="H29" i="100"/>
  <c r="F30" i="100"/>
  <c r="G30" i="100"/>
  <c r="H30" i="100"/>
  <c r="F31" i="100"/>
  <c r="G31" i="100"/>
  <c r="H31" i="100"/>
  <c r="F32" i="100"/>
  <c r="G32" i="100"/>
  <c r="H32" i="100"/>
  <c r="F33" i="100"/>
  <c r="G33" i="100"/>
  <c r="H33" i="100"/>
  <c r="F34" i="100"/>
  <c r="G34" i="100"/>
  <c r="H34" i="100"/>
  <c r="F35" i="100"/>
  <c r="G35" i="100"/>
  <c r="H35" i="100"/>
  <c r="F36" i="100"/>
  <c r="G36" i="100"/>
  <c r="H36" i="100"/>
  <c r="F37" i="100"/>
  <c r="G37" i="100"/>
  <c r="H37" i="100"/>
  <c r="F38" i="100"/>
  <c r="G38" i="100"/>
  <c r="H38" i="100"/>
  <c r="F39" i="100"/>
  <c r="G39" i="100"/>
  <c r="H39" i="100"/>
  <c r="F40" i="100"/>
  <c r="G40" i="100"/>
  <c r="H40" i="100"/>
  <c r="F41" i="100"/>
  <c r="G41" i="100"/>
  <c r="H41" i="100"/>
  <c r="F42" i="100"/>
  <c r="G42" i="100"/>
  <c r="H42" i="100"/>
  <c r="F43" i="100"/>
  <c r="G43" i="100"/>
  <c r="H43" i="100"/>
  <c r="F44" i="100"/>
  <c r="G44" i="100"/>
  <c r="H44" i="100"/>
  <c r="F45" i="100"/>
  <c r="G45" i="100"/>
  <c r="H45" i="100"/>
  <c r="F46" i="100"/>
  <c r="G46" i="100"/>
  <c r="H46" i="100"/>
  <c r="F47" i="100"/>
  <c r="G47" i="100"/>
  <c r="H47" i="100"/>
  <c r="F48" i="100"/>
  <c r="G48" i="100"/>
  <c r="H48" i="100"/>
  <c r="F49" i="100"/>
  <c r="G49" i="100"/>
  <c r="H49" i="100"/>
  <c r="F50" i="100"/>
  <c r="G50" i="100"/>
  <c r="H50" i="100"/>
  <c r="F51" i="100"/>
  <c r="G51" i="100"/>
  <c r="H51" i="100"/>
  <c r="F52" i="100"/>
  <c r="G52" i="100"/>
  <c r="H52" i="100"/>
  <c r="F53" i="100"/>
  <c r="G53" i="100"/>
  <c r="H53" i="100"/>
  <c r="F54" i="100"/>
  <c r="G54" i="100"/>
  <c r="H54" i="100"/>
  <c r="F55" i="100"/>
  <c r="G55" i="100"/>
  <c r="H55" i="100"/>
  <c r="F56" i="100"/>
  <c r="G56" i="100"/>
  <c r="H56" i="100"/>
  <c r="F57" i="100"/>
  <c r="G57" i="100"/>
  <c r="H57" i="100"/>
  <c r="F58" i="100"/>
  <c r="G58" i="100"/>
  <c r="H58" i="100"/>
  <c r="F59" i="100"/>
  <c r="G59" i="100"/>
  <c r="H59" i="100"/>
  <c r="F60" i="100"/>
  <c r="G60" i="100"/>
  <c r="H60" i="100"/>
  <c r="F61" i="100"/>
  <c r="G61" i="100"/>
  <c r="H61" i="100"/>
  <c r="F62" i="100"/>
  <c r="G62" i="100"/>
  <c r="H62" i="100"/>
  <c r="F63" i="100"/>
  <c r="G63" i="100"/>
  <c r="H63" i="100"/>
  <c r="F64" i="100"/>
  <c r="G64" i="100"/>
  <c r="H64" i="100"/>
  <c r="F65" i="100"/>
  <c r="G65" i="100"/>
  <c r="H65" i="100"/>
  <c r="F66" i="100"/>
  <c r="G66" i="100"/>
  <c r="H66" i="100"/>
  <c r="F67" i="100"/>
  <c r="G67" i="100"/>
  <c r="H67" i="100"/>
  <c r="F68" i="100"/>
  <c r="G68" i="100"/>
  <c r="H68" i="100"/>
  <c r="F69" i="100"/>
  <c r="G69" i="100"/>
  <c r="H69" i="100"/>
  <c r="F70" i="100"/>
  <c r="G70" i="100"/>
  <c r="H70" i="100"/>
  <c r="F71" i="100"/>
  <c r="G71" i="100"/>
  <c r="H71" i="100"/>
  <c r="F72" i="100"/>
  <c r="G72" i="100"/>
  <c r="H72" i="100"/>
  <c r="F73" i="100"/>
  <c r="G73" i="100"/>
  <c r="H73" i="100"/>
  <c r="F74" i="100"/>
  <c r="G74" i="100"/>
  <c r="H74" i="100"/>
  <c r="F75" i="100"/>
  <c r="G75" i="100"/>
  <c r="H75" i="100"/>
  <c r="F76" i="100"/>
  <c r="G76" i="100"/>
  <c r="H76" i="100"/>
  <c r="F77" i="100"/>
  <c r="G77" i="100"/>
  <c r="H77" i="100"/>
  <c r="F78" i="100"/>
  <c r="G78" i="100"/>
  <c r="H78" i="100"/>
  <c r="F79" i="100"/>
  <c r="G79" i="100"/>
  <c r="H79" i="100"/>
  <c r="F80" i="100"/>
  <c r="G80" i="100"/>
  <c r="H80" i="100"/>
  <c r="F81" i="100"/>
  <c r="G81" i="100"/>
  <c r="H81" i="100"/>
  <c r="F82" i="100"/>
  <c r="G82" i="100"/>
  <c r="H82" i="100"/>
  <c r="F83" i="100"/>
  <c r="G83" i="100"/>
  <c r="H83" i="100"/>
  <c r="F84" i="100"/>
  <c r="G84" i="100"/>
  <c r="H84" i="100"/>
  <c r="F85" i="100"/>
  <c r="G85" i="100"/>
  <c r="H85" i="100"/>
  <c r="F86" i="100"/>
  <c r="G86" i="100"/>
  <c r="H86" i="100"/>
  <c r="F87" i="100"/>
  <c r="G87" i="100"/>
  <c r="H87" i="100"/>
  <c r="F88" i="100"/>
  <c r="G88" i="100"/>
  <c r="H88" i="100"/>
  <c r="F89" i="100"/>
  <c r="G89" i="100"/>
  <c r="H89" i="100"/>
  <c r="F90" i="100"/>
  <c r="G90" i="100"/>
  <c r="H90" i="100"/>
  <c r="F91" i="100"/>
  <c r="G91" i="100"/>
  <c r="H91" i="100"/>
  <c r="F92" i="100"/>
  <c r="G92" i="100"/>
  <c r="H92" i="100"/>
  <c r="F93" i="100"/>
  <c r="G93" i="100"/>
  <c r="H93" i="100"/>
  <c r="F94" i="100"/>
  <c r="G94" i="100"/>
  <c r="H94" i="100"/>
  <c r="F95" i="100"/>
  <c r="G95" i="100"/>
  <c r="H95" i="100"/>
  <c r="F96" i="100"/>
  <c r="G96" i="100"/>
  <c r="H96" i="100"/>
  <c r="F97" i="100"/>
  <c r="G97" i="100"/>
  <c r="H97" i="100"/>
  <c r="F98" i="100"/>
  <c r="G98" i="100"/>
  <c r="H98" i="100"/>
  <c r="F99" i="100"/>
  <c r="G99" i="100"/>
  <c r="H99" i="100"/>
  <c r="F100" i="100"/>
  <c r="G100" i="100"/>
  <c r="H100" i="100"/>
  <c r="F101" i="100"/>
  <c r="G101" i="100"/>
  <c r="H101" i="100"/>
  <c r="F102" i="100"/>
  <c r="G102" i="100"/>
  <c r="H102" i="100"/>
  <c r="F103" i="100"/>
  <c r="G103" i="100"/>
  <c r="H103" i="100"/>
  <c r="F104" i="100"/>
  <c r="G104" i="100"/>
  <c r="H104" i="100"/>
  <c r="F105" i="100"/>
  <c r="G105" i="100"/>
  <c r="H105" i="100"/>
  <c r="F106" i="100"/>
  <c r="G106" i="100"/>
  <c r="H106" i="100"/>
  <c r="F107" i="100"/>
  <c r="G107" i="100"/>
  <c r="H107" i="100"/>
  <c r="F108" i="100"/>
  <c r="G108" i="100"/>
  <c r="H108" i="100"/>
  <c r="F109" i="100"/>
  <c r="G109" i="100"/>
  <c r="H109" i="100"/>
  <c r="F110" i="100"/>
  <c r="G110" i="100"/>
  <c r="H110" i="100"/>
  <c r="E111" i="99"/>
  <c r="F111" i="99"/>
  <c r="G111" i="99"/>
  <c r="E112" i="99"/>
  <c r="F112" i="99"/>
  <c r="G112" i="99"/>
  <c r="E113" i="99"/>
  <c r="F113" i="99"/>
  <c r="G113" i="99"/>
  <c r="E114" i="99"/>
  <c r="F114" i="99"/>
  <c r="G114" i="99"/>
  <c r="E115" i="99"/>
  <c r="F115" i="99"/>
  <c r="G115" i="99"/>
  <c r="E116" i="99"/>
  <c r="F116" i="99"/>
  <c r="G116" i="99"/>
  <c r="E117" i="99"/>
  <c r="F117" i="99"/>
  <c r="G117" i="99"/>
  <c r="E118" i="99"/>
  <c r="F118" i="99"/>
  <c r="G118" i="99"/>
  <c r="E119" i="99"/>
  <c r="F119" i="99"/>
  <c r="G119" i="99"/>
  <c r="E120" i="99"/>
  <c r="F120" i="99"/>
  <c r="G120" i="99"/>
  <c r="E121" i="99"/>
  <c r="F121" i="99"/>
  <c r="G121" i="99"/>
  <c r="E122" i="99"/>
  <c r="F122" i="99"/>
  <c r="G122" i="99"/>
  <c r="E123" i="99"/>
  <c r="F123" i="99"/>
  <c r="G123" i="99"/>
  <c r="E124" i="99"/>
  <c r="F124" i="99"/>
  <c r="G124" i="99"/>
  <c r="E125" i="99"/>
  <c r="F125" i="99"/>
  <c r="G125" i="99"/>
  <c r="E126" i="99"/>
  <c r="F126" i="99"/>
  <c r="G126" i="99"/>
  <c r="E127" i="99"/>
  <c r="F127" i="99"/>
  <c r="G127" i="99"/>
  <c r="E128" i="99"/>
  <c r="F128" i="99"/>
  <c r="G128" i="99"/>
  <c r="E129" i="99"/>
  <c r="F129" i="99"/>
  <c r="G129" i="99"/>
  <c r="E130" i="99"/>
  <c r="F130" i="99"/>
  <c r="G130" i="99"/>
  <c r="E131" i="99"/>
  <c r="F131" i="99"/>
  <c r="G131" i="99"/>
  <c r="E132" i="99"/>
  <c r="F132" i="99"/>
  <c r="G132" i="99"/>
  <c r="E133" i="99"/>
  <c r="F133" i="99"/>
  <c r="G133" i="99"/>
  <c r="E134" i="99"/>
  <c r="F134" i="99"/>
  <c r="G134" i="99"/>
  <c r="E135" i="99"/>
  <c r="F135" i="99"/>
  <c r="G135" i="99"/>
  <c r="E136" i="99"/>
  <c r="F136" i="99"/>
  <c r="G136" i="99"/>
  <c r="E137" i="99"/>
  <c r="F137" i="99"/>
  <c r="G137" i="99"/>
  <c r="E138" i="99"/>
  <c r="F138" i="99"/>
  <c r="G138" i="99"/>
  <c r="E139" i="99"/>
  <c r="F139" i="99"/>
  <c r="G139" i="99"/>
  <c r="E140" i="99"/>
  <c r="F140" i="99"/>
  <c r="G140" i="99"/>
  <c r="E141" i="99"/>
  <c r="F141" i="99"/>
  <c r="G141" i="99"/>
  <c r="E142" i="99"/>
  <c r="F142" i="99"/>
  <c r="G142" i="99"/>
  <c r="E143" i="99"/>
  <c r="F143" i="99"/>
  <c r="G143" i="99"/>
  <c r="E144" i="99"/>
  <c r="F144" i="99"/>
  <c r="G144" i="99"/>
  <c r="E145" i="99"/>
  <c r="F145" i="99"/>
  <c r="G145" i="99"/>
  <c r="E146" i="99"/>
  <c r="F146" i="99"/>
  <c r="G146" i="99"/>
  <c r="E147" i="99"/>
  <c r="F147" i="99"/>
  <c r="G147" i="99"/>
  <c r="E148" i="99"/>
  <c r="F148" i="99"/>
  <c r="G148" i="99"/>
  <c r="E149" i="99"/>
  <c r="F149" i="99"/>
  <c r="G149" i="99"/>
  <c r="E150" i="99"/>
  <c r="F150" i="99"/>
  <c r="G150" i="99"/>
  <c r="E151" i="99"/>
  <c r="F151" i="99"/>
  <c r="G151" i="99"/>
  <c r="E152" i="99"/>
  <c r="F152" i="99"/>
  <c r="G152" i="99"/>
  <c r="E153" i="99"/>
  <c r="F153" i="99"/>
  <c r="G153" i="99"/>
  <c r="E154" i="99"/>
  <c r="F154" i="99"/>
  <c r="G154" i="99"/>
  <c r="E155" i="99"/>
  <c r="F155" i="99"/>
  <c r="G155" i="99"/>
  <c r="E156" i="99"/>
  <c r="F156" i="99"/>
  <c r="G156" i="99"/>
  <c r="E157" i="99"/>
  <c r="F157" i="99"/>
  <c r="G157" i="99"/>
  <c r="E158" i="99"/>
  <c r="F158" i="99"/>
  <c r="G158" i="99"/>
  <c r="E159" i="99"/>
  <c r="F159" i="99"/>
  <c r="G159" i="99"/>
  <c r="E160" i="99"/>
  <c r="F160" i="99"/>
  <c r="G160" i="99"/>
  <c r="E161" i="99"/>
  <c r="F161" i="99"/>
  <c r="G161" i="99"/>
  <c r="E162" i="99"/>
  <c r="F162" i="99"/>
  <c r="G162" i="99"/>
  <c r="E163" i="99"/>
  <c r="F163" i="99"/>
  <c r="G163" i="99"/>
  <c r="E164" i="99"/>
  <c r="F164" i="99"/>
  <c r="G164" i="99"/>
  <c r="E165" i="99"/>
  <c r="F165" i="99"/>
  <c r="G165" i="99"/>
  <c r="E166" i="99"/>
  <c r="F166" i="99"/>
  <c r="G166" i="99"/>
  <c r="E167" i="99"/>
  <c r="F167" i="99"/>
  <c r="G167" i="99"/>
  <c r="E168" i="99"/>
  <c r="F168" i="99"/>
  <c r="G168" i="99"/>
  <c r="E169" i="99"/>
  <c r="F169" i="99"/>
  <c r="G169" i="99"/>
  <c r="E170" i="99"/>
  <c r="F170" i="99"/>
  <c r="G170" i="99"/>
  <c r="E171" i="99"/>
  <c r="F171" i="99"/>
  <c r="G171" i="99"/>
  <c r="E172" i="99"/>
  <c r="F172" i="99"/>
  <c r="G172" i="99"/>
  <c r="E173" i="99"/>
  <c r="F173" i="99"/>
  <c r="G173" i="99"/>
  <c r="E174" i="99"/>
  <c r="F174" i="99"/>
  <c r="G174" i="99"/>
  <c r="E175" i="99"/>
  <c r="F175" i="99"/>
  <c r="G175" i="99"/>
  <c r="E176" i="99"/>
  <c r="F176" i="99"/>
  <c r="G176" i="99"/>
  <c r="E177" i="99"/>
  <c r="F177" i="99"/>
  <c r="G177" i="99"/>
  <c r="E178" i="99"/>
  <c r="F178" i="99"/>
  <c r="G178" i="99"/>
  <c r="E179" i="99"/>
  <c r="F179" i="99"/>
  <c r="G179" i="99"/>
  <c r="E180" i="99"/>
  <c r="F180" i="99"/>
  <c r="G180" i="99"/>
  <c r="E181" i="99"/>
  <c r="F181" i="99"/>
  <c r="G181" i="99"/>
  <c r="E182" i="99"/>
  <c r="F182" i="99"/>
  <c r="G182" i="99"/>
  <c r="E183" i="99"/>
  <c r="F183" i="99"/>
  <c r="G183" i="99"/>
  <c r="E184" i="99"/>
  <c r="F184" i="99"/>
  <c r="G184" i="99"/>
  <c r="E185" i="99"/>
  <c r="F185" i="99"/>
  <c r="G185" i="99"/>
  <c r="E186" i="99"/>
  <c r="F186" i="99"/>
  <c r="G186" i="99"/>
  <c r="E187" i="99"/>
  <c r="F187" i="99"/>
  <c r="G187" i="99"/>
  <c r="E188" i="99"/>
  <c r="F188" i="99"/>
  <c r="G188" i="99"/>
  <c r="E189" i="99"/>
  <c r="F189" i="99"/>
  <c r="G189" i="99"/>
  <c r="E190" i="99"/>
  <c r="F190" i="99"/>
  <c r="G190" i="99"/>
  <c r="E191" i="99"/>
  <c r="F191" i="99"/>
  <c r="G191" i="99"/>
  <c r="E192" i="99"/>
  <c r="F192" i="99"/>
  <c r="G192" i="99"/>
  <c r="E193" i="99"/>
  <c r="F193" i="99"/>
  <c r="G193" i="99"/>
  <c r="E194" i="99"/>
  <c r="F194" i="99"/>
  <c r="G194" i="99"/>
  <c r="E195" i="99"/>
  <c r="F195" i="99"/>
  <c r="G195" i="99"/>
  <c r="E196" i="99"/>
  <c r="F196" i="99"/>
  <c r="G196" i="99"/>
  <c r="E197" i="99"/>
  <c r="F197" i="99"/>
  <c r="G197" i="99"/>
  <c r="E198" i="99"/>
  <c r="F198" i="99"/>
  <c r="G198" i="99"/>
  <c r="E199" i="99"/>
  <c r="F199" i="99"/>
  <c r="G199" i="99"/>
  <c r="E200" i="99"/>
  <c r="F200" i="99"/>
  <c r="G200" i="99"/>
  <c r="E201" i="99"/>
  <c r="F201" i="99"/>
  <c r="G201" i="99"/>
  <c r="E202" i="99"/>
  <c r="F202" i="99"/>
  <c r="G202" i="99"/>
  <c r="E203" i="99"/>
  <c r="F203" i="99"/>
  <c r="G203" i="99"/>
  <c r="E204" i="99"/>
  <c r="F204" i="99"/>
  <c r="G204" i="99"/>
  <c r="E205" i="99"/>
  <c r="F205" i="99"/>
  <c r="G205" i="99"/>
  <c r="E206" i="99"/>
  <c r="F206" i="99"/>
  <c r="G206" i="99"/>
  <c r="E207" i="99"/>
  <c r="F207" i="99"/>
  <c r="G207" i="99"/>
  <c r="E208" i="99"/>
  <c r="F208" i="99"/>
  <c r="G208" i="99"/>
  <c r="E209" i="99"/>
  <c r="F209" i="99"/>
  <c r="G209" i="99"/>
  <c r="E210" i="99"/>
  <c r="F210" i="99"/>
  <c r="G210" i="99"/>
  <c r="E211" i="99"/>
  <c r="F211" i="99"/>
  <c r="G211" i="99"/>
  <c r="E212" i="99"/>
  <c r="F212" i="99"/>
  <c r="G212" i="99"/>
  <c r="E213" i="99"/>
  <c r="F213" i="99"/>
  <c r="G213" i="99"/>
  <c r="E214" i="99"/>
  <c r="F214" i="99"/>
  <c r="G214" i="99"/>
  <c r="E215" i="99"/>
  <c r="F215" i="99"/>
  <c r="G215" i="99"/>
  <c r="E216" i="99"/>
  <c r="F216" i="99"/>
  <c r="G216" i="99"/>
  <c r="E217" i="99"/>
  <c r="F217" i="99"/>
  <c r="G217" i="99"/>
  <c r="E218" i="99"/>
  <c r="F218" i="99"/>
  <c r="G218" i="99"/>
  <c r="E219" i="99"/>
  <c r="F219" i="99"/>
  <c r="G219" i="99"/>
  <c r="E220" i="99"/>
  <c r="F220" i="99"/>
  <c r="G220" i="99"/>
  <c r="E221" i="99"/>
  <c r="F221" i="99"/>
  <c r="G221" i="99"/>
  <c r="E222" i="99"/>
  <c r="F222" i="99"/>
  <c r="G222" i="99"/>
  <c r="E223" i="99"/>
  <c r="F223" i="99"/>
  <c r="G223" i="99"/>
  <c r="E224" i="99"/>
  <c r="F224" i="99"/>
  <c r="G224" i="99"/>
  <c r="E225" i="99"/>
  <c r="F225" i="99"/>
  <c r="G225" i="99"/>
  <c r="E226" i="99"/>
  <c r="F226" i="99"/>
  <c r="G226" i="99"/>
  <c r="E227" i="99"/>
  <c r="F227" i="99"/>
  <c r="G227" i="99"/>
  <c r="E228" i="99"/>
  <c r="F228" i="99"/>
  <c r="G228" i="99"/>
  <c r="E229" i="99"/>
  <c r="F229" i="99"/>
  <c r="G229" i="99"/>
  <c r="E230" i="99"/>
  <c r="F230" i="99"/>
  <c r="G230" i="99"/>
  <c r="E231" i="99"/>
  <c r="F231" i="99"/>
  <c r="G231" i="99"/>
  <c r="E232" i="99"/>
  <c r="F232" i="99"/>
  <c r="G232" i="99"/>
  <c r="E233" i="99"/>
  <c r="F233" i="99"/>
  <c r="G233" i="99"/>
  <c r="E234" i="99"/>
  <c r="F234" i="99"/>
  <c r="G234" i="99"/>
  <c r="E235" i="99"/>
  <c r="F235" i="99"/>
  <c r="G235" i="99"/>
  <c r="E236" i="99"/>
  <c r="F236" i="99"/>
  <c r="G236" i="99"/>
  <c r="E237" i="99"/>
  <c r="F237" i="99"/>
  <c r="G237" i="99"/>
  <c r="E238" i="99"/>
  <c r="F238" i="99"/>
  <c r="G238" i="99"/>
  <c r="E239" i="99"/>
  <c r="F239" i="99"/>
  <c r="G239" i="99"/>
  <c r="E240" i="99"/>
  <c r="F240" i="99"/>
  <c r="G240" i="99"/>
  <c r="E241" i="99"/>
  <c r="F241" i="99"/>
  <c r="G241" i="99"/>
  <c r="E242" i="99"/>
  <c r="F242" i="99"/>
  <c r="G242" i="99"/>
  <c r="E243" i="99"/>
  <c r="F243" i="99"/>
  <c r="G243" i="99"/>
  <c r="E244" i="99"/>
  <c r="F244" i="99"/>
  <c r="G244" i="99"/>
  <c r="E245" i="99"/>
  <c r="F245" i="99"/>
  <c r="G245" i="99"/>
  <c r="E246" i="99"/>
  <c r="F246" i="99"/>
  <c r="G246" i="99"/>
  <c r="E247" i="99"/>
  <c r="F247" i="99"/>
  <c r="G247" i="99"/>
  <c r="E248" i="99"/>
  <c r="F248" i="99"/>
  <c r="G248" i="99"/>
  <c r="E249" i="99"/>
  <c r="F249" i="99"/>
  <c r="G249" i="99"/>
  <c r="E250" i="99"/>
  <c r="F250" i="99"/>
  <c r="G250" i="99"/>
  <c r="E251" i="99"/>
  <c r="F251" i="99"/>
  <c r="G251" i="99"/>
  <c r="E252" i="99"/>
  <c r="F252" i="99"/>
  <c r="G252" i="99"/>
  <c r="E253" i="99"/>
  <c r="F253" i="99"/>
  <c r="G253" i="99"/>
  <c r="E254" i="99"/>
  <c r="F254" i="99"/>
  <c r="G254" i="99"/>
  <c r="E255" i="99"/>
  <c r="F255" i="99"/>
  <c r="G255" i="99"/>
  <c r="E256" i="99"/>
  <c r="F256" i="99"/>
  <c r="G256" i="99"/>
  <c r="E257" i="99"/>
  <c r="F257" i="99"/>
  <c r="G257" i="99"/>
  <c r="E258" i="99"/>
  <c r="F258" i="99"/>
  <c r="G258" i="99"/>
  <c r="E259" i="99"/>
  <c r="F259" i="99"/>
  <c r="G259" i="99"/>
  <c r="E260" i="99"/>
  <c r="F260" i="99"/>
  <c r="G260" i="99"/>
  <c r="E261" i="99"/>
  <c r="F261" i="99"/>
  <c r="G261" i="99"/>
  <c r="H111" i="97"/>
  <c r="I111" i="97"/>
  <c r="H112" i="97"/>
  <c r="I112" i="97"/>
  <c r="H113" i="97"/>
  <c r="I113" i="97"/>
  <c r="H114" i="97"/>
  <c r="I114" i="97"/>
  <c r="H115" i="97"/>
  <c r="I115" i="97"/>
  <c r="H116" i="97"/>
  <c r="I116" i="97"/>
  <c r="H117" i="97"/>
  <c r="I117" i="97"/>
  <c r="H118" i="97"/>
  <c r="I118" i="97"/>
  <c r="H119" i="97"/>
  <c r="I119" i="97"/>
  <c r="H120" i="97"/>
  <c r="I120" i="97"/>
  <c r="H121" i="97"/>
  <c r="I121" i="97"/>
  <c r="H122" i="97"/>
  <c r="I122" i="97"/>
  <c r="H123" i="97"/>
  <c r="I123" i="97"/>
  <c r="H124" i="97"/>
  <c r="I124" i="97"/>
  <c r="H125" i="97"/>
  <c r="I125" i="97"/>
  <c r="H126" i="97"/>
  <c r="I126" i="97"/>
  <c r="H127" i="97"/>
  <c r="I127" i="97"/>
  <c r="H128" i="97"/>
  <c r="I128" i="97"/>
  <c r="H129" i="97"/>
  <c r="I129" i="97"/>
  <c r="H130" i="97"/>
  <c r="I130" i="97"/>
  <c r="H131" i="97"/>
  <c r="I131" i="97"/>
  <c r="H132" i="97"/>
  <c r="I132" i="97"/>
  <c r="H133" i="97"/>
  <c r="I133" i="97"/>
  <c r="H134" i="97"/>
  <c r="I134" i="97"/>
  <c r="H135" i="97"/>
  <c r="I135" i="97"/>
  <c r="H136" i="97"/>
  <c r="I136" i="97"/>
  <c r="H137" i="97"/>
  <c r="I137" i="97"/>
  <c r="H138" i="97"/>
  <c r="I138" i="97"/>
  <c r="H139" i="97"/>
  <c r="I139" i="97"/>
  <c r="H140" i="97"/>
  <c r="I140" i="97"/>
  <c r="H141" i="97"/>
  <c r="I141" i="97"/>
  <c r="H142" i="97"/>
  <c r="I142" i="97"/>
  <c r="H143" i="97"/>
  <c r="I143" i="97"/>
  <c r="H144" i="97"/>
  <c r="I144" i="97"/>
  <c r="H145" i="97"/>
  <c r="I145" i="97"/>
  <c r="H146" i="97"/>
  <c r="I146" i="97"/>
  <c r="H147" i="97"/>
  <c r="I147" i="97"/>
  <c r="H148" i="97"/>
  <c r="I148" i="97"/>
  <c r="H149" i="97"/>
  <c r="I149" i="97"/>
  <c r="H150" i="97"/>
  <c r="I150" i="97"/>
  <c r="H151" i="97"/>
  <c r="I151" i="97"/>
  <c r="H152" i="97"/>
  <c r="I152" i="97"/>
  <c r="H153" i="97"/>
  <c r="I153" i="97"/>
  <c r="H154" i="97"/>
  <c r="I154" i="97"/>
  <c r="H155" i="97"/>
  <c r="I155" i="97"/>
  <c r="H156" i="97"/>
  <c r="I156" i="97"/>
  <c r="H157" i="97"/>
  <c r="I157" i="97"/>
  <c r="H158" i="97"/>
  <c r="I158" i="97"/>
  <c r="H159" i="97"/>
  <c r="I159" i="97"/>
  <c r="H160" i="97"/>
  <c r="I160" i="97"/>
  <c r="H161" i="97"/>
  <c r="I161" i="97"/>
  <c r="H162" i="97"/>
  <c r="I162" i="97"/>
  <c r="H163" i="97"/>
  <c r="I163" i="97"/>
  <c r="H164" i="97"/>
  <c r="I164" i="97"/>
  <c r="H165" i="97"/>
  <c r="I165" i="97"/>
  <c r="H166" i="97"/>
  <c r="I166" i="97"/>
  <c r="H167" i="97"/>
  <c r="I167" i="97"/>
  <c r="H168" i="97"/>
  <c r="I168" i="97"/>
  <c r="H169" i="97"/>
  <c r="I169" i="97"/>
  <c r="H170" i="97"/>
  <c r="I170" i="97"/>
  <c r="H171" i="97"/>
  <c r="I171" i="97"/>
  <c r="H172" i="97"/>
  <c r="I172" i="97"/>
  <c r="H173" i="97"/>
  <c r="I173" i="97"/>
  <c r="H174" i="97"/>
  <c r="I174" i="97"/>
  <c r="H175" i="97"/>
  <c r="I175" i="97"/>
  <c r="H176" i="97"/>
  <c r="I176" i="97"/>
  <c r="H177" i="97"/>
  <c r="I177" i="97"/>
  <c r="H178" i="97"/>
  <c r="I178" i="97"/>
  <c r="H179" i="97"/>
  <c r="I179" i="97"/>
  <c r="H180" i="97"/>
  <c r="I180" i="97"/>
  <c r="H181" i="97"/>
  <c r="I181" i="97"/>
  <c r="H182" i="97"/>
  <c r="I182" i="97"/>
  <c r="H183" i="97"/>
  <c r="I183" i="97"/>
  <c r="H184" i="97"/>
  <c r="I184" i="97"/>
  <c r="H185" i="97"/>
  <c r="I185" i="97"/>
  <c r="H186" i="97"/>
  <c r="I186" i="97"/>
  <c r="H187" i="97"/>
  <c r="I187" i="97"/>
  <c r="H188" i="97"/>
  <c r="I188" i="97"/>
  <c r="H189" i="97"/>
  <c r="I189" i="97"/>
  <c r="H190" i="97"/>
  <c r="I190" i="97"/>
  <c r="H191" i="97"/>
  <c r="I191" i="97"/>
  <c r="H192" i="97"/>
  <c r="I192" i="97"/>
  <c r="H193" i="97"/>
  <c r="I193" i="97"/>
  <c r="H194" i="97"/>
  <c r="I194" i="97"/>
  <c r="H195" i="97"/>
  <c r="I195" i="97"/>
  <c r="H196" i="97"/>
  <c r="I196" i="97"/>
  <c r="H197" i="97"/>
  <c r="I197" i="97"/>
  <c r="H198" i="97"/>
  <c r="I198" i="97"/>
  <c r="H199" i="97"/>
  <c r="I199" i="97"/>
  <c r="H200" i="97"/>
  <c r="I200" i="97"/>
  <c r="H201" i="97"/>
  <c r="I201" i="97"/>
  <c r="H202" i="97"/>
  <c r="I202" i="97"/>
  <c r="H203" i="97"/>
  <c r="I203" i="97"/>
  <c r="H204" i="97"/>
  <c r="I204" i="97"/>
  <c r="H205" i="97"/>
  <c r="I205" i="97"/>
  <c r="H206" i="97"/>
  <c r="I206" i="97"/>
  <c r="H207" i="97"/>
  <c r="I207" i="97"/>
  <c r="H208" i="97"/>
  <c r="I208" i="97"/>
  <c r="H209" i="97"/>
  <c r="I209" i="97"/>
  <c r="H210" i="97"/>
  <c r="I210" i="97"/>
  <c r="H211" i="97"/>
  <c r="I211" i="97"/>
  <c r="H212" i="97"/>
  <c r="I212" i="97"/>
  <c r="H213" i="97"/>
  <c r="I213" i="97"/>
  <c r="H214" i="97"/>
  <c r="I214" i="97"/>
  <c r="H215" i="97"/>
  <c r="I215" i="97"/>
  <c r="H216" i="97"/>
  <c r="I216" i="97"/>
  <c r="H217" i="97"/>
  <c r="I217" i="97"/>
  <c r="H218" i="97"/>
  <c r="I218" i="97"/>
  <c r="H219" i="97"/>
  <c r="I219" i="97"/>
  <c r="H220" i="97"/>
  <c r="I220" i="97"/>
  <c r="H221" i="97"/>
  <c r="I221" i="97"/>
  <c r="H222" i="97"/>
  <c r="I222" i="97"/>
  <c r="H223" i="97"/>
  <c r="I223" i="97"/>
  <c r="H224" i="97"/>
  <c r="I224" i="97"/>
  <c r="H225" i="97"/>
  <c r="I225" i="97"/>
  <c r="H226" i="97"/>
  <c r="I226" i="97"/>
  <c r="H227" i="97"/>
  <c r="I227" i="97"/>
  <c r="H228" i="97"/>
  <c r="I228" i="97"/>
  <c r="H229" i="97"/>
  <c r="I229" i="97"/>
  <c r="H230" i="97"/>
  <c r="I230" i="97"/>
  <c r="H231" i="97"/>
  <c r="I231" i="97"/>
  <c r="H232" i="97"/>
  <c r="I232" i="97"/>
  <c r="H233" i="97"/>
  <c r="I233" i="97"/>
  <c r="H234" i="97"/>
  <c r="I234" i="97"/>
  <c r="H235" i="97"/>
  <c r="I235" i="97"/>
  <c r="H236" i="97"/>
  <c r="I236" i="97"/>
  <c r="H237" i="97"/>
  <c r="I237" i="97"/>
  <c r="H238" i="97"/>
  <c r="I238" i="97"/>
  <c r="H239" i="97"/>
  <c r="I239" i="97"/>
  <c r="H240" i="97"/>
  <c r="I240" i="97"/>
  <c r="H241" i="97"/>
  <c r="I241" i="97"/>
  <c r="H242" i="97"/>
  <c r="I242" i="97"/>
  <c r="H243" i="97"/>
  <c r="I243" i="97"/>
  <c r="H244" i="97"/>
  <c r="I244" i="97"/>
  <c r="H245" i="97"/>
  <c r="I245" i="97"/>
  <c r="H246" i="97"/>
  <c r="I246" i="97"/>
  <c r="H247" i="97"/>
  <c r="I247" i="97"/>
  <c r="H248" i="97"/>
  <c r="I248" i="97"/>
  <c r="H249" i="97"/>
  <c r="I249" i="97"/>
  <c r="H250" i="97"/>
  <c r="I250" i="97"/>
  <c r="H251" i="97"/>
  <c r="I251" i="97"/>
  <c r="H252" i="97"/>
  <c r="I252" i="97"/>
  <c r="H253" i="97"/>
  <c r="I253" i="97"/>
  <c r="H254" i="97"/>
  <c r="I254" i="97"/>
  <c r="H255" i="97"/>
  <c r="I255" i="97"/>
  <c r="H256" i="97"/>
  <c r="I256" i="97"/>
  <c r="H257" i="97"/>
  <c r="I257" i="97"/>
  <c r="H258" i="97"/>
  <c r="I258" i="97"/>
  <c r="H259" i="97"/>
  <c r="I259" i="97"/>
  <c r="H260" i="97"/>
  <c r="I260" i="97"/>
  <c r="H261" i="97"/>
  <c r="I261" i="97"/>
  <c r="G111" i="98"/>
  <c r="H111" i="98"/>
  <c r="I111" i="98"/>
  <c r="G112" i="98"/>
  <c r="H112" i="98"/>
  <c r="I112" i="98"/>
  <c r="G113" i="98"/>
  <c r="H113" i="98"/>
  <c r="I113" i="98"/>
  <c r="G114" i="98"/>
  <c r="H114" i="98"/>
  <c r="I114" i="98"/>
  <c r="G115" i="98"/>
  <c r="H115" i="98"/>
  <c r="I115" i="98"/>
  <c r="G116" i="98"/>
  <c r="H116" i="98"/>
  <c r="I116" i="98"/>
  <c r="G117" i="98"/>
  <c r="H117" i="98"/>
  <c r="I117" i="98"/>
  <c r="G118" i="98"/>
  <c r="H118" i="98"/>
  <c r="I118" i="98"/>
  <c r="G119" i="98"/>
  <c r="H119" i="98"/>
  <c r="I119" i="98"/>
  <c r="G120" i="98"/>
  <c r="H120" i="98"/>
  <c r="I120" i="98"/>
  <c r="G121" i="98"/>
  <c r="H121" i="98"/>
  <c r="I121" i="98"/>
  <c r="G122" i="98"/>
  <c r="H122" i="98"/>
  <c r="I122" i="98"/>
  <c r="G123" i="98"/>
  <c r="H123" i="98"/>
  <c r="I123" i="98"/>
  <c r="G124" i="98"/>
  <c r="H124" i="98"/>
  <c r="I124" i="98"/>
  <c r="G125" i="98"/>
  <c r="H125" i="98"/>
  <c r="I125" i="98"/>
  <c r="G126" i="98"/>
  <c r="H126" i="98"/>
  <c r="I126" i="98"/>
  <c r="G127" i="98"/>
  <c r="H127" i="98"/>
  <c r="I127" i="98"/>
  <c r="G128" i="98"/>
  <c r="H128" i="98"/>
  <c r="I128" i="98"/>
  <c r="G129" i="98"/>
  <c r="H129" i="98"/>
  <c r="I129" i="98"/>
  <c r="G130" i="98"/>
  <c r="H130" i="98"/>
  <c r="I130" i="98"/>
  <c r="G131" i="98"/>
  <c r="H131" i="98"/>
  <c r="I131" i="98"/>
  <c r="G132" i="98"/>
  <c r="H132" i="98"/>
  <c r="I132" i="98"/>
  <c r="G133" i="98"/>
  <c r="H133" i="98"/>
  <c r="I133" i="98"/>
  <c r="G134" i="98"/>
  <c r="H134" i="98"/>
  <c r="I134" i="98"/>
  <c r="G135" i="98"/>
  <c r="H135" i="98"/>
  <c r="I135" i="98"/>
  <c r="G136" i="98"/>
  <c r="H136" i="98"/>
  <c r="I136" i="98"/>
  <c r="G137" i="98"/>
  <c r="H137" i="98"/>
  <c r="I137" i="98"/>
  <c r="G138" i="98"/>
  <c r="H138" i="98"/>
  <c r="I138" i="98"/>
  <c r="G139" i="98"/>
  <c r="H139" i="98"/>
  <c r="I139" i="98"/>
  <c r="G140" i="98"/>
  <c r="H140" i="98"/>
  <c r="I140" i="98"/>
  <c r="G141" i="98"/>
  <c r="H141" i="98"/>
  <c r="I141" i="98"/>
  <c r="G142" i="98"/>
  <c r="H142" i="98"/>
  <c r="I142" i="98"/>
  <c r="G143" i="98"/>
  <c r="H143" i="98"/>
  <c r="I143" i="98"/>
  <c r="G144" i="98"/>
  <c r="H144" i="98"/>
  <c r="I144" i="98"/>
  <c r="G145" i="98"/>
  <c r="H145" i="98"/>
  <c r="I145" i="98"/>
  <c r="G146" i="98"/>
  <c r="H146" i="98"/>
  <c r="I146" i="98"/>
  <c r="G147" i="98"/>
  <c r="H147" i="98"/>
  <c r="I147" i="98"/>
  <c r="G148" i="98"/>
  <c r="H148" i="98"/>
  <c r="I148" i="98"/>
  <c r="G149" i="98"/>
  <c r="H149" i="98"/>
  <c r="I149" i="98"/>
  <c r="G150" i="98"/>
  <c r="H150" i="98"/>
  <c r="I150" i="98"/>
  <c r="G151" i="98"/>
  <c r="H151" i="98"/>
  <c r="I151" i="98"/>
  <c r="G152" i="98"/>
  <c r="H152" i="98"/>
  <c r="I152" i="98"/>
  <c r="G153" i="98"/>
  <c r="H153" i="98"/>
  <c r="I153" i="98"/>
  <c r="G154" i="98"/>
  <c r="H154" i="98"/>
  <c r="I154" i="98"/>
  <c r="G155" i="98"/>
  <c r="H155" i="98"/>
  <c r="I155" i="98"/>
  <c r="G156" i="98"/>
  <c r="H156" i="98"/>
  <c r="I156" i="98"/>
  <c r="G157" i="98"/>
  <c r="H157" i="98"/>
  <c r="I157" i="98"/>
  <c r="G158" i="98"/>
  <c r="H158" i="98"/>
  <c r="I158" i="98"/>
  <c r="G159" i="98"/>
  <c r="H159" i="98"/>
  <c r="I159" i="98"/>
  <c r="G160" i="98"/>
  <c r="H160" i="98"/>
  <c r="I160" i="98"/>
  <c r="G161" i="98"/>
  <c r="H161" i="98"/>
  <c r="I161" i="98"/>
  <c r="G162" i="98"/>
  <c r="H162" i="98"/>
  <c r="I162" i="98"/>
  <c r="G163" i="98"/>
  <c r="H163" i="98"/>
  <c r="I163" i="98"/>
  <c r="G164" i="98"/>
  <c r="H164" i="98"/>
  <c r="I164" i="98"/>
  <c r="G165" i="98"/>
  <c r="H165" i="98"/>
  <c r="I165" i="98"/>
  <c r="G166" i="98"/>
  <c r="H166" i="98"/>
  <c r="I166" i="98"/>
  <c r="G167" i="98"/>
  <c r="H167" i="98"/>
  <c r="I167" i="98"/>
  <c r="G168" i="98"/>
  <c r="H168" i="98"/>
  <c r="I168" i="98"/>
  <c r="G169" i="98"/>
  <c r="H169" i="98"/>
  <c r="I169" i="98"/>
  <c r="G170" i="98"/>
  <c r="H170" i="98"/>
  <c r="I170" i="98"/>
  <c r="G171" i="98"/>
  <c r="H171" i="98"/>
  <c r="I171" i="98"/>
  <c r="G172" i="98"/>
  <c r="H172" i="98"/>
  <c r="I172" i="98"/>
  <c r="G173" i="98"/>
  <c r="H173" i="98"/>
  <c r="I173" i="98"/>
  <c r="G174" i="98"/>
  <c r="H174" i="98"/>
  <c r="I174" i="98"/>
  <c r="G175" i="98"/>
  <c r="H175" i="98"/>
  <c r="I175" i="98"/>
  <c r="G176" i="98"/>
  <c r="H176" i="98"/>
  <c r="I176" i="98"/>
  <c r="G177" i="98"/>
  <c r="H177" i="98"/>
  <c r="I177" i="98"/>
  <c r="G178" i="98"/>
  <c r="H178" i="98"/>
  <c r="I178" i="98"/>
  <c r="G179" i="98"/>
  <c r="H179" i="98"/>
  <c r="I179" i="98"/>
  <c r="G180" i="98"/>
  <c r="H180" i="98"/>
  <c r="I180" i="98"/>
  <c r="G181" i="98"/>
  <c r="H181" i="98"/>
  <c r="I181" i="98"/>
  <c r="G182" i="98"/>
  <c r="H182" i="98"/>
  <c r="I182" i="98"/>
  <c r="G183" i="98"/>
  <c r="H183" i="98"/>
  <c r="I183" i="98"/>
  <c r="G184" i="98"/>
  <c r="H184" i="98"/>
  <c r="I184" i="98"/>
  <c r="G185" i="98"/>
  <c r="H185" i="98"/>
  <c r="I185" i="98"/>
  <c r="G186" i="98"/>
  <c r="H186" i="98"/>
  <c r="I186" i="98"/>
  <c r="G187" i="98"/>
  <c r="H187" i="98"/>
  <c r="I187" i="98"/>
  <c r="G188" i="98"/>
  <c r="H188" i="98"/>
  <c r="I188" i="98"/>
  <c r="G189" i="98"/>
  <c r="H189" i="98"/>
  <c r="I189" i="98"/>
  <c r="G190" i="98"/>
  <c r="H190" i="98"/>
  <c r="I190" i="98"/>
  <c r="G191" i="98"/>
  <c r="H191" i="98"/>
  <c r="I191" i="98"/>
  <c r="G192" i="98"/>
  <c r="H192" i="98"/>
  <c r="I192" i="98"/>
  <c r="G193" i="98"/>
  <c r="H193" i="98"/>
  <c r="I193" i="98"/>
  <c r="G194" i="98"/>
  <c r="H194" i="98"/>
  <c r="I194" i="98"/>
  <c r="G195" i="98"/>
  <c r="H195" i="98"/>
  <c r="I195" i="98"/>
  <c r="G196" i="98"/>
  <c r="H196" i="98"/>
  <c r="I196" i="98"/>
  <c r="G197" i="98"/>
  <c r="H197" i="98"/>
  <c r="I197" i="98"/>
  <c r="G198" i="98"/>
  <c r="H198" i="98"/>
  <c r="I198" i="98"/>
  <c r="G199" i="98"/>
  <c r="H199" i="98"/>
  <c r="I199" i="98"/>
  <c r="G200" i="98"/>
  <c r="H200" i="98"/>
  <c r="I200" i="98"/>
  <c r="G201" i="98"/>
  <c r="H201" i="98"/>
  <c r="I201" i="98"/>
  <c r="G202" i="98"/>
  <c r="H202" i="98"/>
  <c r="I202" i="98"/>
  <c r="G203" i="98"/>
  <c r="H203" i="98"/>
  <c r="I203" i="98"/>
  <c r="G204" i="98"/>
  <c r="H204" i="98"/>
  <c r="I204" i="98"/>
  <c r="G205" i="98"/>
  <c r="H205" i="98"/>
  <c r="I205" i="98"/>
  <c r="G206" i="98"/>
  <c r="H206" i="98"/>
  <c r="I206" i="98"/>
  <c r="G207" i="98"/>
  <c r="H207" i="98"/>
  <c r="I207" i="98"/>
  <c r="G208" i="98"/>
  <c r="H208" i="98"/>
  <c r="I208" i="98"/>
  <c r="G209" i="98"/>
  <c r="H209" i="98"/>
  <c r="I209" i="98"/>
  <c r="G210" i="98"/>
  <c r="H210" i="98"/>
  <c r="I210" i="98"/>
  <c r="G211" i="98"/>
  <c r="H211" i="98"/>
  <c r="I211" i="98"/>
  <c r="G212" i="98"/>
  <c r="H212" i="98"/>
  <c r="I212" i="98"/>
  <c r="G213" i="98"/>
  <c r="H213" i="98"/>
  <c r="I213" i="98"/>
  <c r="G214" i="98"/>
  <c r="H214" i="98"/>
  <c r="I214" i="98"/>
  <c r="G215" i="98"/>
  <c r="H215" i="98"/>
  <c r="I215" i="98"/>
  <c r="G216" i="98"/>
  <c r="H216" i="98"/>
  <c r="I216" i="98"/>
  <c r="G217" i="98"/>
  <c r="H217" i="98"/>
  <c r="I217" i="98"/>
  <c r="G218" i="98"/>
  <c r="H218" i="98"/>
  <c r="I218" i="98"/>
  <c r="G219" i="98"/>
  <c r="H219" i="98"/>
  <c r="I219" i="98"/>
  <c r="G220" i="98"/>
  <c r="H220" i="98"/>
  <c r="I220" i="98"/>
  <c r="G221" i="98"/>
  <c r="H221" i="98"/>
  <c r="I221" i="98"/>
  <c r="G222" i="98"/>
  <c r="H222" i="98"/>
  <c r="I222" i="98"/>
  <c r="G223" i="98"/>
  <c r="H223" i="98"/>
  <c r="I223" i="98"/>
  <c r="G224" i="98"/>
  <c r="H224" i="98"/>
  <c r="I224" i="98"/>
  <c r="G225" i="98"/>
  <c r="H225" i="98"/>
  <c r="I225" i="98"/>
  <c r="G226" i="98"/>
  <c r="H226" i="98"/>
  <c r="I226" i="98"/>
  <c r="G227" i="98"/>
  <c r="H227" i="98"/>
  <c r="I227" i="98"/>
  <c r="G228" i="98"/>
  <c r="H228" i="98"/>
  <c r="I228" i="98"/>
  <c r="G229" i="98"/>
  <c r="H229" i="98"/>
  <c r="I229" i="98"/>
  <c r="G230" i="98"/>
  <c r="H230" i="98"/>
  <c r="I230" i="98"/>
  <c r="G231" i="98"/>
  <c r="H231" i="98"/>
  <c r="I231" i="98"/>
  <c r="G232" i="98"/>
  <c r="H232" i="98"/>
  <c r="I232" i="98"/>
  <c r="G233" i="98"/>
  <c r="H233" i="98"/>
  <c r="I233" i="98"/>
  <c r="G234" i="98"/>
  <c r="H234" i="98"/>
  <c r="I234" i="98"/>
  <c r="G235" i="98"/>
  <c r="H235" i="98"/>
  <c r="I235" i="98"/>
  <c r="G236" i="98"/>
  <c r="H236" i="98"/>
  <c r="I236" i="98"/>
  <c r="G237" i="98"/>
  <c r="H237" i="98"/>
  <c r="I237" i="98"/>
  <c r="G238" i="98"/>
  <c r="H238" i="98"/>
  <c r="I238" i="98"/>
  <c r="G239" i="98"/>
  <c r="H239" i="98"/>
  <c r="I239" i="98"/>
  <c r="G240" i="98"/>
  <c r="H240" i="98"/>
  <c r="I240" i="98"/>
  <c r="G241" i="98"/>
  <c r="H241" i="98"/>
  <c r="I241" i="98"/>
  <c r="G242" i="98"/>
  <c r="H242" i="98"/>
  <c r="I242" i="98"/>
  <c r="G243" i="98"/>
  <c r="H243" i="98"/>
  <c r="I243" i="98"/>
  <c r="G244" i="98"/>
  <c r="H244" i="98"/>
  <c r="I244" i="98"/>
  <c r="G245" i="98"/>
  <c r="H245" i="98"/>
  <c r="I245" i="98"/>
  <c r="G246" i="98"/>
  <c r="H246" i="98"/>
  <c r="I246" i="98"/>
  <c r="G247" i="98"/>
  <c r="H247" i="98"/>
  <c r="I247" i="98"/>
  <c r="G248" i="98"/>
  <c r="H248" i="98"/>
  <c r="I248" i="98"/>
  <c r="G249" i="98"/>
  <c r="H249" i="98"/>
  <c r="I249" i="98"/>
  <c r="G250" i="98"/>
  <c r="H250" i="98"/>
  <c r="I250" i="98"/>
  <c r="G251" i="98"/>
  <c r="H251" i="98"/>
  <c r="I251" i="98"/>
  <c r="G252" i="98"/>
  <c r="H252" i="98"/>
  <c r="I252" i="98"/>
  <c r="G253" i="98"/>
  <c r="H253" i="98"/>
  <c r="I253" i="98"/>
  <c r="G254" i="98"/>
  <c r="H254" i="98"/>
  <c r="I254" i="98"/>
  <c r="G255" i="98"/>
  <c r="H255" i="98"/>
  <c r="I255" i="98"/>
  <c r="G256" i="98"/>
  <c r="H256" i="98"/>
  <c r="I256" i="98"/>
  <c r="G257" i="98"/>
  <c r="H257" i="98"/>
  <c r="I257" i="98"/>
  <c r="G258" i="98"/>
  <c r="H258" i="98"/>
  <c r="I258" i="98"/>
  <c r="G259" i="98"/>
  <c r="H259" i="98"/>
  <c r="I259" i="98"/>
  <c r="G260" i="98"/>
  <c r="H260" i="98"/>
  <c r="I260" i="98"/>
  <c r="G261" i="98"/>
  <c r="H261" i="98"/>
  <c r="I261" i="98"/>
  <c r="A3" i="69"/>
  <c r="O29" i="104" l="1"/>
  <c r="N29" i="104"/>
  <c r="O26" i="104"/>
  <c r="N26" i="104"/>
  <c r="M26" i="104"/>
  <c r="L26" i="104"/>
  <c r="K26" i="104"/>
  <c r="N25" i="104"/>
  <c r="O25" i="104"/>
  <c r="M25" i="104"/>
  <c r="L25" i="104"/>
  <c r="K25" i="104"/>
  <c r="O34" i="104"/>
  <c r="K32" i="104"/>
  <c r="M29" i="104"/>
  <c r="N34" i="104"/>
  <c r="J32" i="104"/>
  <c r="L29" i="104"/>
  <c r="M34" i="104"/>
  <c r="O31" i="104"/>
  <c r="K29" i="104"/>
  <c r="L34" i="104"/>
  <c r="N31" i="104"/>
  <c r="K34" i="104"/>
  <c r="M31" i="104"/>
  <c r="O28" i="104"/>
  <c r="L31" i="104"/>
  <c r="N28" i="104"/>
  <c r="O33" i="104"/>
  <c r="K31" i="104"/>
  <c r="M28" i="104"/>
  <c r="N33" i="104"/>
  <c r="L28" i="104"/>
  <c r="M33" i="104"/>
  <c r="O30" i="104"/>
  <c r="K28" i="104"/>
  <c r="L33" i="104"/>
  <c r="N30" i="104"/>
  <c r="K33" i="104"/>
  <c r="M30" i="104"/>
  <c r="O27" i="104"/>
  <c r="N27" i="104"/>
  <c r="O32" i="104"/>
  <c r="M27" i="104"/>
  <c r="N32" i="104"/>
  <c r="L27" i="104"/>
  <c r="M32" i="104"/>
  <c r="K27" i="104"/>
  <c r="O24" i="104"/>
  <c r="N24" i="104"/>
  <c r="M24" i="104"/>
  <c r="L24" i="104"/>
  <c r="K24" i="104"/>
  <c r="O23" i="104"/>
  <c r="N23" i="104"/>
  <c r="M23" i="104"/>
  <c r="L23" i="104"/>
  <c r="K23" i="104"/>
  <c r="O22" i="104"/>
  <c r="N22" i="104"/>
  <c r="M22" i="104"/>
  <c r="L22" i="104"/>
  <c r="K22" i="104"/>
  <c r="O21" i="104"/>
  <c r="N21" i="104"/>
  <c r="M21" i="104"/>
  <c r="L21" i="104"/>
  <c r="K21" i="104"/>
  <c r="R259" i="25"/>
  <c r="T187" i="25"/>
  <c r="R179" i="25"/>
  <c r="R98" i="25"/>
  <c r="S63" i="25"/>
  <c r="R42" i="25"/>
  <c r="S307" i="25"/>
  <c r="T46" i="25"/>
  <c r="R307" i="25"/>
  <c r="T302" i="25"/>
  <c r="R195" i="25"/>
  <c r="T182" i="25"/>
  <c r="R147" i="25"/>
  <c r="T271" i="25"/>
  <c r="T222" i="25"/>
  <c r="T190" i="25"/>
  <c r="R169" i="25"/>
  <c r="R117" i="25"/>
  <c r="T66" i="25"/>
  <c r="T54" i="25"/>
  <c r="R17" i="25"/>
  <c r="R54" i="25"/>
  <c r="S49" i="25"/>
  <c r="R41" i="25"/>
  <c r="R31" i="25"/>
  <c r="R226" i="25"/>
  <c r="R203" i="25"/>
  <c r="S181" i="25"/>
  <c r="T159" i="25"/>
  <c r="S155" i="25"/>
  <c r="S65" i="25"/>
  <c r="R57" i="25"/>
  <c r="T35" i="25"/>
  <c r="S265" i="25"/>
  <c r="T206" i="25"/>
  <c r="S189" i="25"/>
  <c r="R65" i="25"/>
  <c r="S243" i="25"/>
  <c r="S238" i="25"/>
  <c r="R189" i="25"/>
  <c r="R135" i="25"/>
  <c r="R105" i="25"/>
  <c r="T167" i="25"/>
  <c r="T95" i="25"/>
  <c r="T286" i="25"/>
  <c r="T251" i="25"/>
  <c r="T247" i="25"/>
  <c r="S215" i="25"/>
  <c r="R197" i="25"/>
  <c r="R171" i="25"/>
  <c r="T47" i="25"/>
  <c r="R247" i="25"/>
  <c r="S144" i="25"/>
  <c r="T90" i="25"/>
  <c r="S47" i="25"/>
  <c r="T308" i="25"/>
  <c r="S295" i="25"/>
  <c r="S290" i="25"/>
  <c r="R277" i="25"/>
  <c r="S175" i="25"/>
  <c r="S153" i="25"/>
  <c r="S134" i="25"/>
  <c r="S90" i="25"/>
  <c r="S85" i="25"/>
  <c r="R23" i="25"/>
  <c r="S290" i="24"/>
  <c r="R168" i="24"/>
  <c r="Q290" i="24"/>
  <c r="R276" i="24"/>
  <c r="R119" i="24"/>
  <c r="S234" i="24"/>
  <c r="Q247" i="24"/>
  <c r="S186" i="24"/>
  <c r="S152" i="24"/>
  <c r="R112" i="24"/>
  <c r="S50" i="24"/>
  <c r="S288" i="24"/>
  <c r="R274" i="24"/>
  <c r="Q186" i="24"/>
  <c r="S77" i="24"/>
  <c r="Q50" i="24"/>
  <c r="R77" i="24"/>
  <c r="S293" i="24"/>
  <c r="Q151" i="24"/>
  <c r="S130" i="24"/>
  <c r="R293" i="24"/>
  <c r="R252" i="24"/>
  <c r="R164" i="24"/>
  <c r="R157" i="24"/>
  <c r="S143" i="24"/>
  <c r="R130" i="24"/>
  <c r="Q117" i="24"/>
  <c r="Q111" i="24"/>
  <c r="Q90" i="24"/>
  <c r="S189" i="24"/>
  <c r="R244" i="24"/>
  <c r="R189" i="24"/>
  <c r="S53" i="24"/>
  <c r="R277" i="24"/>
  <c r="I250" i="75"/>
  <c r="K34" i="75"/>
  <c r="M57" i="75"/>
  <c r="L87" i="75"/>
  <c r="K226" i="75"/>
  <c r="K76" i="75"/>
  <c r="N20" i="75"/>
  <c r="J24" i="75"/>
  <c r="M27" i="75"/>
  <c r="M34" i="75"/>
  <c r="J41" i="75"/>
  <c r="M76" i="75"/>
  <c r="I106" i="75"/>
  <c r="N115" i="75"/>
  <c r="J170" i="75"/>
  <c r="K187" i="75"/>
  <c r="I198" i="75"/>
  <c r="L203" i="75"/>
  <c r="K24" i="75"/>
  <c r="K41" i="75"/>
  <c r="L24" i="75"/>
  <c r="J39" i="75"/>
  <c r="L41" i="75"/>
  <c r="I93" i="75"/>
  <c r="I102" i="75"/>
  <c r="L21" i="75"/>
  <c r="M24" i="75"/>
  <c r="K39" i="75"/>
  <c r="M41" i="75"/>
  <c r="M59" i="75"/>
  <c r="K93" i="75"/>
  <c r="M102" i="75"/>
  <c r="N106" i="75"/>
  <c r="M122" i="75"/>
  <c r="M170" i="75"/>
  <c r="K182" i="75"/>
  <c r="I194" i="75"/>
  <c r="I199" i="75"/>
  <c r="I246" i="75"/>
  <c r="N24" i="75"/>
  <c r="J35" i="75"/>
  <c r="L39" i="75"/>
  <c r="N41" i="75"/>
  <c r="L72" i="75"/>
  <c r="M83" i="75"/>
  <c r="L89" i="75"/>
  <c r="L93" i="75"/>
  <c r="N102" i="75"/>
  <c r="M111" i="75"/>
  <c r="I175" i="75"/>
  <c r="L182" i="75"/>
  <c r="K188" i="75"/>
  <c r="I259" i="75"/>
  <c r="M259" i="75"/>
  <c r="K22" i="75"/>
  <c r="J29" i="75"/>
  <c r="N35" i="75"/>
  <c r="N39" i="75"/>
  <c r="K60" i="75"/>
  <c r="N93" i="75"/>
  <c r="I107" i="75"/>
  <c r="I253" i="75"/>
  <c r="L49" i="75"/>
  <c r="M67" i="75"/>
  <c r="K103" i="75"/>
  <c r="K107" i="75"/>
  <c r="M183" i="75"/>
  <c r="M218" i="75"/>
  <c r="N15" i="75"/>
  <c r="N36" i="75"/>
  <c r="M100" i="75"/>
  <c r="M112" i="75"/>
  <c r="M171" i="75"/>
  <c r="I190" i="75"/>
  <c r="M195" i="75"/>
  <c r="I254" i="75"/>
  <c r="I169" i="75"/>
  <c r="I207" i="75"/>
  <c r="J169" i="75"/>
  <c r="K207" i="75"/>
  <c r="K236" i="75"/>
  <c r="M19" i="75"/>
  <c r="M23" i="75"/>
  <c r="L37" i="75"/>
  <c r="M40" i="75"/>
  <c r="L120" i="75"/>
  <c r="I202" i="75"/>
  <c r="L207" i="75"/>
  <c r="L236" i="75"/>
  <c r="O20" i="104"/>
  <c r="N20" i="104"/>
  <c r="M20" i="104"/>
  <c r="L20" i="104"/>
  <c r="K20" i="104"/>
  <c r="O19" i="104"/>
  <c r="N19" i="104"/>
  <c r="M19" i="104"/>
  <c r="L19" i="104"/>
  <c r="K19" i="104"/>
  <c r="O18" i="104"/>
  <c r="N18" i="104"/>
  <c r="M18" i="104"/>
  <c r="L18" i="104"/>
  <c r="K18" i="104"/>
  <c r="O17" i="104"/>
  <c r="N17" i="104"/>
  <c r="M17" i="104"/>
  <c r="L17" i="104"/>
  <c r="K17" i="104"/>
  <c r="O16" i="104"/>
  <c r="N16" i="104"/>
  <c r="M16" i="104"/>
  <c r="L16" i="104"/>
  <c r="K16" i="104"/>
  <c r="O15" i="104"/>
  <c r="N15" i="104"/>
  <c r="M15" i="104"/>
  <c r="L15" i="104"/>
  <c r="K15" i="104"/>
  <c r="R22" i="25"/>
  <c r="R30" i="25"/>
  <c r="T38" i="25"/>
  <c r="T23" i="25"/>
  <c r="R15" i="24"/>
  <c r="S13" i="24"/>
  <c r="O12" i="23"/>
  <c r="K11" i="86"/>
  <c r="K11" i="81"/>
  <c r="N11" i="81"/>
  <c r="K12" i="81"/>
  <c r="K11" i="79"/>
  <c r="M11" i="79"/>
  <c r="N12" i="79"/>
  <c r="M11" i="76"/>
  <c r="I11" i="45"/>
  <c r="J11" i="45"/>
  <c r="K11" i="45"/>
  <c r="K12" i="45"/>
  <c r="L13" i="45"/>
  <c r="J11" i="73"/>
  <c r="L11" i="73"/>
  <c r="M11" i="73"/>
  <c r="J12" i="73"/>
  <c r="S22" i="25"/>
  <c r="Q309" i="24"/>
  <c r="S309" i="24"/>
  <c r="R247" i="24"/>
  <c r="N206" i="23"/>
  <c r="S206" i="23"/>
  <c r="R175" i="24"/>
  <c r="Q175" i="24"/>
  <c r="O114" i="23"/>
  <c r="S114" i="23"/>
  <c r="O102" i="23"/>
  <c r="S102" i="23"/>
  <c r="S99" i="23"/>
  <c r="O99" i="23"/>
  <c r="T255" i="25"/>
  <c r="T114" i="25"/>
  <c r="S229" i="24"/>
  <c r="Q229" i="24"/>
  <c r="S154" i="24"/>
  <c r="Q154" i="24"/>
  <c r="Q128" i="24"/>
  <c r="R128" i="24"/>
  <c r="S15" i="24"/>
  <c r="P223" i="23"/>
  <c r="O177" i="23"/>
  <c r="P32" i="23"/>
  <c r="O32" i="23"/>
  <c r="P20" i="23"/>
  <c r="O20" i="23"/>
  <c r="S255" i="25"/>
  <c r="S114" i="25"/>
  <c r="Q285" i="24"/>
  <c r="S285" i="24"/>
  <c r="S271" i="24"/>
  <c r="R180" i="24"/>
  <c r="P44" i="23"/>
  <c r="O44" i="23"/>
  <c r="S310" i="25"/>
  <c r="T282" i="25"/>
  <c r="S251" i="25"/>
  <c r="S239" i="25"/>
  <c r="T219" i="25"/>
  <c r="S207" i="25"/>
  <c r="T160" i="25"/>
  <c r="T135" i="25"/>
  <c r="S127" i="25"/>
  <c r="R45" i="25"/>
  <c r="S29" i="25"/>
  <c r="R284" i="24"/>
  <c r="R271" i="24"/>
  <c r="Q234" i="24"/>
  <c r="R210" i="24"/>
  <c r="R191" i="24"/>
  <c r="Q180" i="24"/>
  <c r="S109" i="24"/>
  <c r="Q109" i="24"/>
  <c r="Q63" i="24"/>
  <c r="S44" i="24"/>
  <c r="Q44" i="24"/>
  <c r="Q29" i="24"/>
  <c r="R29" i="24"/>
  <c r="N246" i="23"/>
  <c r="S306" i="25"/>
  <c r="S294" i="25"/>
  <c r="S285" i="25"/>
  <c r="S266" i="25"/>
  <c r="S230" i="25"/>
  <c r="T211" i="25"/>
  <c r="S199" i="25"/>
  <c r="S160" i="25"/>
  <c r="T144" i="25"/>
  <c r="S117" i="25"/>
  <c r="S105" i="25"/>
  <c r="S93" i="25"/>
  <c r="S41" i="25"/>
  <c r="S17" i="25"/>
  <c r="S306" i="24"/>
  <c r="Q228" i="24"/>
  <c r="S228" i="24"/>
  <c r="Q210" i="24"/>
  <c r="S197" i="24"/>
  <c r="Q197" i="24"/>
  <c r="S159" i="24"/>
  <c r="Q159" i="24"/>
  <c r="S133" i="24"/>
  <c r="Q133" i="24"/>
  <c r="R133" i="24"/>
  <c r="P234" i="23"/>
  <c r="S234" i="23"/>
  <c r="O234" i="23"/>
  <c r="P211" i="23"/>
  <c r="S211" i="23"/>
  <c r="P104" i="23"/>
  <c r="S104" i="23"/>
  <c r="S211" i="25"/>
  <c r="R306" i="24"/>
  <c r="S221" i="24"/>
  <c r="S114" i="24"/>
  <c r="Q114" i="24"/>
  <c r="S95" i="24"/>
  <c r="S82" i="24"/>
  <c r="Q82" i="24"/>
  <c r="R82" i="24"/>
  <c r="R69" i="24"/>
  <c r="S159" i="23"/>
  <c r="P159" i="23"/>
  <c r="P156" i="23"/>
  <c r="S156" i="23"/>
  <c r="S301" i="25"/>
  <c r="R274" i="25"/>
  <c r="S258" i="25"/>
  <c r="T214" i="25"/>
  <c r="T195" i="25"/>
  <c r="S183" i="25"/>
  <c r="T171" i="25"/>
  <c r="S163" i="25"/>
  <c r="S36" i="25"/>
  <c r="S32" i="25"/>
  <c r="R300" i="24"/>
  <c r="Q221" i="24"/>
  <c r="R95" i="24"/>
  <c r="Q69" i="24"/>
  <c r="Q13" i="24"/>
  <c r="R13" i="24"/>
  <c r="O110" i="23"/>
  <c r="S110" i="23"/>
  <c r="T108" i="25"/>
  <c r="Q239" i="24"/>
  <c r="S239" i="24"/>
  <c r="S157" i="24"/>
  <c r="S42" i="24"/>
  <c r="R42" i="24"/>
  <c r="Q20" i="24"/>
  <c r="R20" i="24"/>
  <c r="O257" i="23"/>
  <c r="P257" i="23"/>
  <c r="N49" i="23"/>
  <c r="O49" i="23"/>
  <c r="S49" i="23"/>
  <c r="N13" i="23"/>
  <c r="O13" i="23"/>
  <c r="S13" i="23"/>
  <c r="R250" i="24"/>
  <c r="Q250" i="24"/>
  <c r="S125" i="24"/>
  <c r="Q125" i="24"/>
  <c r="P143" i="23"/>
  <c r="S143" i="23"/>
  <c r="T134" i="25"/>
  <c r="Q106" i="24"/>
  <c r="R106" i="24"/>
  <c r="O161" i="23"/>
  <c r="P121" i="23"/>
  <c r="S121" i="23"/>
  <c r="N121" i="23"/>
  <c r="O79" i="23"/>
  <c r="S79" i="23"/>
  <c r="P40" i="23"/>
  <c r="O40" i="23"/>
  <c r="Q269" i="24"/>
  <c r="R269" i="24"/>
  <c r="Q232" i="24"/>
  <c r="R232" i="24"/>
  <c r="Q170" i="24"/>
  <c r="R170" i="24"/>
  <c r="P227" i="23"/>
  <c r="S227" i="23"/>
  <c r="P224" i="23"/>
  <c r="N224" i="23"/>
  <c r="S224" i="23"/>
  <c r="S207" i="23"/>
  <c r="P207" i="23"/>
  <c r="N198" i="23"/>
  <c r="O198" i="23"/>
  <c r="T300" i="25"/>
  <c r="T276" i="25"/>
  <c r="R253" i="25"/>
  <c r="S246" i="25"/>
  <c r="S221" i="25"/>
  <c r="S182" i="25"/>
  <c r="S162" i="25"/>
  <c r="T146" i="25"/>
  <c r="T107" i="25"/>
  <c r="S95" i="25"/>
  <c r="S66" i="25"/>
  <c r="S43" i="25"/>
  <c r="S35" i="25"/>
  <c r="S19" i="25"/>
  <c r="Q274" i="24"/>
  <c r="S237" i="24"/>
  <c r="Q213" i="24"/>
  <c r="Q208" i="24"/>
  <c r="S208" i="24"/>
  <c r="Q194" i="24"/>
  <c r="R74" i="24"/>
  <c r="S74" i="24"/>
  <c r="Q53" i="24"/>
  <c r="S256" i="23"/>
  <c r="P239" i="23"/>
  <c r="P198" i="23"/>
  <c r="P192" i="23"/>
  <c r="N192" i="23"/>
  <c r="S192" i="23"/>
  <c r="S175" i="23"/>
  <c r="P175" i="23"/>
  <c r="P166" i="23"/>
  <c r="S166" i="23"/>
  <c r="S300" i="25"/>
  <c r="S276" i="25"/>
  <c r="T268" i="25"/>
  <c r="T260" i="25"/>
  <c r="S241" i="25"/>
  <c r="R221" i="25"/>
  <c r="S213" i="25"/>
  <c r="S146" i="25"/>
  <c r="S137" i="25"/>
  <c r="T115" i="25"/>
  <c r="S107" i="25"/>
  <c r="T103" i="25"/>
  <c r="T74" i="25"/>
  <c r="R19" i="25"/>
  <c r="S104" i="24"/>
  <c r="S98" i="24"/>
  <c r="P163" i="23"/>
  <c r="S163" i="23"/>
  <c r="N33" i="23"/>
  <c r="S33" i="23"/>
  <c r="O33" i="23"/>
  <c r="T283" i="25"/>
  <c r="S268" i="25"/>
  <c r="S260" i="25"/>
  <c r="R213" i="25"/>
  <c r="S205" i="25"/>
  <c r="R119" i="25"/>
  <c r="S115" i="25"/>
  <c r="S103" i="25"/>
  <c r="S74" i="25"/>
  <c r="S27" i="25"/>
  <c r="R27" i="25"/>
  <c r="R309" i="24"/>
  <c r="R303" i="24"/>
  <c r="S298" i="24"/>
  <c r="Q298" i="24"/>
  <c r="R292" i="24"/>
  <c r="Q254" i="24"/>
  <c r="S242" i="24"/>
  <c r="R218" i="24"/>
  <c r="S199" i="24"/>
  <c r="R162" i="24"/>
  <c r="Q162" i="24"/>
  <c r="S135" i="24"/>
  <c r="R104" i="24"/>
  <c r="Q98" i="24"/>
  <c r="R47" i="24"/>
  <c r="S47" i="24"/>
  <c r="R39" i="24"/>
  <c r="Q39" i="24"/>
  <c r="S39" i="24"/>
  <c r="P244" i="23"/>
  <c r="N244" i="23"/>
  <c r="S244" i="23"/>
  <c r="S218" i="23"/>
  <c r="P218" i="23"/>
  <c r="P123" i="23"/>
  <c r="S303" i="25"/>
  <c r="S291" i="25"/>
  <c r="R249" i="25"/>
  <c r="R205" i="25"/>
  <c r="S197" i="25"/>
  <c r="S173" i="25"/>
  <c r="S149" i="25"/>
  <c r="S30" i="25"/>
  <c r="Q303" i="24"/>
  <c r="Q261" i="24"/>
  <c r="R261" i="24"/>
  <c r="R242" i="24"/>
  <c r="Q218" i="24"/>
  <c r="Q212" i="24"/>
  <c r="R199" i="24"/>
  <c r="Q176" i="24"/>
  <c r="S176" i="24"/>
  <c r="R135" i="24"/>
  <c r="S72" i="24"/>
  <c r="O256" i="23"/>
  <c r="P253" i="23"/>
  <c r="O218" i="23"/>
  <c r="S186" i="23"/>
  <c r="P186" i="23"/>
  <c r="L244" i="87"/>
  <c r="J244" i="87"/>
  <c r="J30" i="86"/>
  <c r="K30" i="86"/>
  <c r="K28" i="81"/>
  <c r="N28" i="81"/>
  <c r="J89" i="81"/>
  <c r="N89" i="81"/>
  <c r="J167" i="81"/>
  <c r="I167" i="81"/>
  <c r="L186" i="81"/>
  <c r="K186" i="81"/>
  <c r="N154" i="23"/>
  <c r="K65" i="88"/>
  <c r="K84" i="88"/>
  <c r="K135" i="88"/>
  <c r="K31" i="19"/>
  <c r="K36" i="19"/>
  <c r="J40" i="19"/>
  <c r="J48" i="19"/>
  <c r="L57" i="19"/>
  <c r="M62" i="19"/>
  <c r="I73" i="19"/>
  <c r="J82" i="19"/>
  <c r="I96" i="19"/>
  <c r="I120" i="19"/>
  <c r="M124" i="19"/>
  <c r="L136" i="19"/>
  <c r="J152" i="19"/>
  <c r="M169" i="19"/>
  <c r="K192" i="19"/>
  <c r="L211" i="19"/>
  <c r="I254" i="19"/>
  <c r="J88" i="87"/>
  <c r="L72" i="87"/>
  <c r="J63" i="87"/>
  <c r="K53" i="87"/>
  <c r="J48" i="87"/>
  <c r="M112" i="87"/>
  <c r="M126" i="87"/>
  <c r="L131" i="87"/>
  <c r="M140" i="87"/>
  <c r="J156" i="87"/>
  <c r="M172" i="87"/>
  <c r="M176" i="87"/>
  <c r="J181" i="87"/>
  <c r="M193" i="87"/>
  <c r="M204" i="87"/>
  <c r="L230" i="87"/>
  <c r="M240" i="87"/>
  <c r="K255" i="87"/>
  <c r="L26" i="86"/>
  <c r="J116" i="86"/>
  <c r="L159" i="86"/>
  <c r="I159" i="86"/>
  <c r="K36" i="81"/>
  <c r="N36" i="81"/>
  <c r="J84" i="81"/>
  <c r="L84" i="81"/>
  <c r="K84" i="81"/>
  <c r="N147" i="81"/>
  <c r="K147" i="81"/>
  <c r="J147" i="81"/>
  <c r="I147" i="81"/>
  <c r="L211" i="81"/>
  <c r="K211" i="81"/>
  <c r="K16" i="88"/>
  <c r="K47" i="88"/>
  <c r="K20" i="19"/>
  <c r="M36" i="19"/>
  <c r="K48" i="19"/>
  <c r="M57" i="19"/>
  <c r="I78" i="19"/>
  <c r="M82" i="19"/>
  <c r="K96" i="19"/>
  <c r="I101" i="19"/>
  <c r="L116" i="19"/>
  <c r="J120" i="19"/>
  <c r="K129" i="19"/>
  <c r="M136" i="19"/>
  <c r="I142" i="19"/>
  <c r="K152" i="19"/>
  <c r="I156" i="19"/>
  <c r="J161" i="19"/>
  <c r="I166" i="19"/>
  <c r="L192" i="19"/>
  <c r="I197" i="19"/>
  <c r="I246" i="19"/>
  <c r="K72" i="87"/>
  <c r="J53" i="87"/>
  <c r="N126" i="87"/>
  <c r="K137" i="87"/>
  <c r="N140" i="87"/>
  <c r="L156" i="87"/>
  <c r="J164" i="87"/>
  <c r="N172" i="87"/>
  <c r="N176" i="87"/>
  <c r="K181" i="87"/>
  <c r="N204" i="87"/>
  <c r="L208" i="87"/>
  <c r="K221" i="87"/>
  <c r="M221" i="87"/>
  <c r="N240" i="87"/>
  <c r="M26" i="86"/>
  <c r="K31" i="86"/>
  <c r="K125" i="86"/>
  <c r="K145" i="86"/>
  <c r="K154" i="86"/>
  <c r="N22" i="81"/>
  <c r="N168" i="81"/>
  <c r="J168" i="81"/>
  <c r="I168" i="81"/>
  <c r="N44" i="80"/>
  <c r="L44" i="80"/>
  <c r="I130" i="86"/>
  <c r="L130" i="86"/>
  <c r="M130" i="86"/>
  <c r="M135" i="86"/>
  <c r="K135" i="86"/>
  <c r="K44" i="81"/>
  <c r="N44" i="81"/>
  <c r="J85" i="81"/>
  <c r="I85" i="81"/>
  <c r="J148" i="81"/>
  <c r="K148" i="81"/>
  <c r="I148" i="81"/>
  <c r="K85" i="80"/>
  <c r="N85" i="80"/>
  <c r="K12" i="19"/>
  <c r="J63" i="19"/>
  <c r="M78" i="19"/>
  <c r="M129" i="19"/>
  <c r="L166" i="19"/>
  <c r="J175" i="19"/>
  <c r="J184" i="19"/>
  <c r="M236" i="19"/>
  <c r="L246" i="19"/>
  <c r="M250" i="19"/>
  <c r="J255" i="19"/>
  <c r="N96" i="87"/>
  <c r="L87" i="87"/>
  <c r="J62" i="87"/>
  <c r="K47" i="87"/>
  <c r="L40" i="87"/>
  <c r="M15" i="87"/>
  <c r="N137" i="87"/>
  <c r="N156" i="87"/>
  <c r="K252" i="87"/>
  <c r="J50" i="86"/>
  <c r="L50" i="86"/>
  <c r="M65" i="86"/>
  <c r="I65" i="86"/>
  <c r="M121" i="86"/>
  <c r="J91" i="81"/>
  <c r="L91" i="81"/>
  <c r="K91" i="81"/>
  <c r="M91" i="81"/>
  <c r="K234" i="81"/>
  <c r="L234" i="81"/>
  <c r="K21" i="79"/>
  <c r="M21" i="79"/>
  <c r="L21" i="79"/>
  <c r="J21" i="79"/>
  <c r="I21" i="79"/>
  <c r="N21" i="79"/>
  <c r="K85" i="79"/>
  <c r="M85" i="79"/>
  <c r="L85" i="79"/>
  <c r="J85" i="79"/>
  <c r="I85" i="79"/>
  <c r="N85" i="79"/>
  <c r="K17" i="88"/>
  <c r="K30" i="88"/>
  <c r="K36" i="88"/>
  <c r="K48" i="88"/>
  <c r="J27" i="19"/>
  <c r="I54" i="19"/>
  <c r="I58" i="19"/>
  <c r="M166" i="19"/>
  <c r="M184" i="19"/>
  <c r="M96" i="87"/>
  <c r="K87" i="87"/>
  <c r="J40" i="87"/>
  <c r="L15" i="87"/>
  <c r="J46" i="86"/>
  <c r="M46" i="86"/>
  <c r="K58" i="81"/>
  <c r="N58" i="81"/>
  <c r="N47" i="78"/>
  <c r="J47" i="78"/>
  <c r="K47" i="78"/>
  <c r="L96" i="87"/>
  <c r="J87" i="87"/>
  <c r="N80" i="87"/>
  <c r="L71" i="87"/>
  <c r="K15" i="87"/>
  <c r="J213" i="87"/>
  <c r="N241" i="87"/>
  <c r="J241" i="87"/>
  <c r="K256" i="87"/>
  <c r="L256" i="87"/>
  <c r="N105" i="81"/>
  <c r="M105" i="81"/>
  <c r="J123" i="81"/>
  <c r="K123" i="81"/>
  <c r="M123" i="81"/>
  <c r="K53" i="79"/>
  <c r="M53" i="79"/>
  <c r="L53" i="79"/>
  <c r="J53" i="79"/>
  <c r="I53" i="79"/>
  <c r="N53" i="79"/>
  <c r="I38" i="19"/>
  <c r="I84" i="19"/>
  <c r="K134" i="19"/>
  <c r="I176" i="19"/>
  <c r="K208" i="19"/>
  <c r="J102" i="87"/>
  <c r="K96" i="87"/>
  <c r="M80" i="87"/>
  <c r="K71" i="87"/>
  <c r="J15" i="87"/>
  <c r="J188" i="87"/>
  <c r="K213" i="87"/>
  <c r="J84" i="86"/>
  <c r="I84" i="86"/>
  <c r="J90" i="86"/>
  <c r="I142" i="86"/>
  <c r="P230" i="23"/>
  <c r="O174" i="23"/>
  <c r="O158" i="23"/>
  <c r="O120" i="23"/>
  <c r="S89" i="23"/>
  <c r="O81" i="23"/>
  <c r="O29" i="23"/>
  <c r="J38" i="19"/>
  <c r="J59" i="19"/>
  <c r="J71" i="19"/>
  <c r="K84" i="19"/>
  <c r="L134" i="19"/>
  <c r="I144" i="19"/>
  <c r="J149" i="19"/>
  <c r="L163" i="19"/>
  <c r="K176" i="19"/>
  <c r="J181" i="19"/>
  <c r="I205" i="19"/>
  <c r="L208" i="19"/>
  <c r="I214" i="19"/>
  <c r="L80" i="87"/>
  <c r="J71" i="87"/>
  <c r="N64" i="87"/>
  <c r="J39" i="87"/>
  <c r="J110" i="87"/>
  <c r="K134" i="87"/>
  <c r="M142" i="87"/>
  <c r="M153" i="87"/>
  <c r="N157" i="87"/>
  <c r="J165" i="87"/>
  <c r="J174" i="87"/>
  <c r="K188" i="87"/>
  <c r="K191" i="87"/>
  <c r="N209" i="87"/>
  <c r="L213" i="87"/>
  <c r="K223" i="87"/>
  <c r="L248" i="87"/>
  <c r="L17" i="86"/>
  <c r="J22" i="86"/>
  <c r="L22" i="86"/>
  <c r="J42" i="86"/>
  <c r="M42" i="86"/>
  <c r="K58" i="86"/>
  <c r="N62" i="86"/>
  <c r="L90" i="86"/>
  <c r="M126" i="86"/>
  <c r="I126" i="86"/>
  <c r="I137" i="86"/>
  <c r="L142" i="86"/>
  <c r="I146" i="86"/>
  <c r="K146" i="86"/>
  <c r="J80" i="81"/>
  <c r="I80" i="81"/>
  <c r="N143" i="81"/>
  <c r="J143" i="81"/>
  <c r="I143" i="81"/>
  <c r="O109" i="23"/>
  <c r="K25" i="88"/>
  <c r="K56" i="88"/>
  <c r="K17" i="19"/>
  <c r="K38" i="19"/>
  <c r="J50" i="19"/>
  <c r="L59" i="19"/>
  <c r="K71" i="19"/>
  <c r="L84" i="19"/>
  <c r="I93" i="19"/>
  <c r="I108" i="19"/>
  <c r="I113" i="19"/>
  <c r="I118" i="19"/>
  <c r="J144" i="19"/>
  <c r="I154" i="19"/>
  <c r="M163" i="19"/>
  <c r="K172" i="19"/>
  <c r="L176" i="19"/>
  <c r="L181" i="19"/>
  <c r="I194" i="19"/>
  <c r="J205" i="19"/>
  <c r="J214" i="19"/>
  <c r="L223" i="19"/>
  <c r="M228" i="19"/>
  <c r="M233" i="19"/>
  <c r="K80" i="87"/>
  <c r="K110" i="87"/>
  <c r="N118" i="87"/>
  <c r="J139" i="87"/>
  <c r="N153" i="87"/>
  <c r="J162" i="87"/>
  <c r="L165" i="87"/>
  <c r="K174" i="87"/>
  <c r="L188" i="87"/>
  <c r="M213" i="87"/>
  <c r="K228" i="87"/>
  <c r="J228" i="87"/>
  <c r="J238" i="87"/>
  <c r="L58" i="86"/>
  <c r="I96" i="86"/>
  <c r="N96" i="86"/>
  <c r="I118" i="86"/>
  <c r="M142" i="86"/>
  <c r="M151" i="86"/>
  <c r="K151" i="86"/>
  <c r="L151" i="86"/>
  <c r="L177" i="86"/>
  <c r="I177" i="86"/>
  <c r="K60" i="81"/>
  <c r="N60" i="81"/>
  <c r="K38" i="88"/>
  <c r="K44" i="88"/>
  <c r="K81" i="88"/>
  <c r="L17" i="19"/>
  <c r="M38" i="19"/>
  <c r="M84" i="19"/>
  <c r="M113" i="19"/>
  <c r="J118" i="19"/>
  <c r="M144" i="19"/>
  <c r="M176" i="19"/>
  <c r="M194" i="19"/>
  <c r="K214" i="19"/>
  <c r="I238" i="19"/>
  <c r="M244" i="19"/>
  <c r="K252" i="19"/>
  <c r="M110" i="87"/>
  <c r="J125" i="87"/>
  <c r="K139" i="87"/>
  <c r="J149" i="87"/>
  <c r="N165" i="87"/>
  <c r="L174" i="87"/>
  <c r="J206" i="87"/>
  <c r="K243" i="87"/>
  <c r="N72" i="86"/>
  <c r="J72" i="86"/>
  <c r="K118" i="86"/>
  <c r="L137" i="86"/>
  <c r="M137" i="86"/>
  <c r="K68" i="81"/>
  <c r="N68" i="81"/>
  <c r="K101" i="79"/>
  <c r="M101" i="79"/>
  <c r="L101" i="79"/>
  <c r="J101" i="79"/>
  <c r="I101" i="79"/>
  <c r="N101" i="79"/>
  <c r="K63" i="88"/>
  <c r="K88" i="88"/>
  <c r="K95" i="88"/>
  <c r="I29" i="19"/>
  <c r="I56" i="19"/>
  <c r="K140" i="19"/>
  <c r="K159" i="19"/>
  <c r="I168" i="19"/>
  <c r="L214" i="19"/>
  <c r="K125" i="87"/>
  <c r="L139" i="87"/>
  <c r="K206" i="87"/>
  <c r="J210" i="87"/>
  <c r="M67" i="86"/>
  <c r="L67" i="86"/>
  <c r="M118" i="86"/>
  <c r="N54" i="81"/>
  <c r="N158" i="81"/>
  <c r="J158" i="81"/>
  <c r="S120" i="24"/>
  <c r="S87" i="24"/>
  <c r="R12" i="24"/>
  <c r="S194" i="23"/>
  <c r="S154" i="23"/>
  <c r="S140" i="23"/>
  <c r="S91" i="23"/>
  <c r="S25" i="23"/>
  <c r="K20" i="88"/>
  <c r="K57" i="88"/>
  <c r="L29" i="19"/>
  <c r="J43" i="19"/>
  <c r="L51" i="19"/>
  <c r="J56" i="19"/>
  <c r="M140" i="19"/>
  <c r="L159" i="19"/>
  <c r="J168" i="19"/>
  <c r="J209" i="19"/>
  <c r="I224" i="19"/>
  <c r="L229" i="19"/>
  <c r="M234" i="19"/>
  <c r="M258" i="19"/>
  <c r="L119" i="87"/>
  <c r="N125" i="87"/>
  <c r="M139" i="87"/>
  <c r="K154" i="87"/>
  <c r="K179" i="87"/>
  <c r="L184" i="87"/>
  <c r="L206" i="87"/>
  <c r="K210" i="87"/>
  <c r="N249" i="87"/>
  <c r="M249" i="87"/>
  <c r="I134" i="86"/>
  <c r="K26" i="81"/>
  <c r="N26" i="81"/>
  <c r="N137" i="81"/>
  <c r="K137" i="81"/>
  <c r="J152" i="81"/>
  <c r="N152" i="81"/>
  <c r="K152" i="81"/>
  <c r="I152" i="81"/>
  <c r="I181" i="78"/>
  <c r="N181" i="78"/>
  <c r="J187" i="19"/>
  <c r="I245" i="19"/>
  <c r="K244" i="87"/>
  <c r="K34" i="86"/>
  <c r="K54" i="86"/>
  <c r="I64" i="86"/>
  <c r="I104" i="86"/>
  <c r="K134" i="86"/>
  <c r="I153" i="86"/>
  <c r="N94" i="81"/>
  <c r="M94" i="81"/>
  <c r="J159" i="81"/>
  <c r="N159" i="81"/>
  <c r="I159" i="81"/>
  <c r="L238" i="81"/>
  <c r="I238" i="81"/>
  <c r="K238" i="81"/>
  <c r="K37" i="79"/>
  <c r="M37" i="79"/>
  <c r="L37" i="79"/>
  <c r="J37" i="79"/>
  <c r="I37" i="79"/>
  <c r="N37" i="79"/>
  <c r="K69" i="79"/>
  <c r="M69" i="79"/>
  <c r="L69" i="79"/>
  <c r="J69" i="79"/>
  <c r="I69" i="79"/>
  <c r="N69" i="79"/>
  <c r="L174" i="78"/>
  <c r="J174" i="78"/>
  <c r="N174" i="78"/>
  <c r="M174" i="78"/>
  <c r="N116" i="23"/>
  <c r="O69" i="23"/>
  <c r="O45" i="23"/>
  <c r="O28" i="23"/>
  <c r="K132" i="19"/>
  <c r="I136" i="19"/>
  <c r="L155" i="19"/>
  <c r="L187" i="19"/>
  <c r="J221" i="19"/>
  <c r="J245" i="19"/>
  <c r="K104" i="87"/>
  <c r="M88" i="87"/>
  <c r="K79" i="87"/>
  <c r="M48" i="87"/>
  <c r="J37" i="87"/>
  <c r="L30" i="87"/>
  <c r="J163" i="87"/>
  <c r="J172" i="87"/>
  <c r="J204" i="87"/>
  <c r="M244" i="87"/>
  <c r="L30" i="86"/>
  <c r="L34" i="86"/>
  <c r="L49" i="86"/>
  <c r="L54" i="86"/>
  <c r="L64" i="86"/>
  <c r="J74" i="86"/>
  <c r="I80" i="86"/>
  <c r="N80" i="86"/>
  <c r="J104" i="86"/>
  <c r="L134" i="86"/>
  <c r="K153" i="86"/>
  <c r="M102" i="81"/>
  <c r="K102" i="81"/>
  <c r="N102" i="81"/>
  <c r="J132" i="81"/>
  <c r="K132" i="81"/>
  <c r="L217" i="81"/>
  <c r="I217" i="81"/>
  <c r="L14" i="78"/>
  <c r="K14" i="78"/>
  <c r="R245" i="24"/>
  <c r="R207" i="24"/>
  <c r="R200" i="24"/>
  <c r="R136" i="24"/>
  <c r="R37" i="24"/>
  <c r="Q23" i="24"/>
  <c r="N194" i="23"/>
  <c r="O140" i="23"/>
  <c r="O25" i="23"/>
  <c r="K15" i="88"/>
  <c r="K46" i="88"/>
  <c r="K52" i="88"/>
  <c r="K119" i="88"/>
  <c r="I57" i="19"/>
  <c r="M132" i="19"/>
  <c r="L141" i="19"/>
  <c r="M155" i="19"/>
  <c r="J169" i="19"/>
  <c r="L245" i="19"/>
  <c r="J79" i="87"/>
  <c r="L63" i="87"/>
  <c r="K30" i="87"/>
  <c r="L116" i="87"/>
  <c r="J126" i="87"/>
  <c r="J140" i="87"/>
  <c r="K163" i="87"/>
  <c r="N185" i="87"/>
  <c r="M189" i="87"/>
  <c r="K207" i="87"/>
  <c r="K211" i="87"/>
  <c r="J221" i="87"/>
  <c r="N244" i="87"/>
  <c r="M30" i="86"/>
  <c r="M34" i="86"/>
  <c r="M54" i="86"/>
  <c r="N64" i="86"/>
  <c r="N74" i="86"/>
  <c r="N92" i="86"/>
  <c r="L92" i="86"/>
  <c r="I129" i="86"/>
  <c r="L180" i="86"/>
  <c r="N167" i="81"/>
  <c r="N210" i="79"/>
  <c r="I210" i="79"/>
  <c r="L49" i="80"/>
  <c r="M12" i="79"/>
  <c r="M28" i="79"/>
  <c r="M44" i="79"/>
  <c r="M60" i="79"/>
  <c r="M76" i="79"/>
  <c r="M92" i="79"/>
  <c r="M128" i="79"/>
  <c r="K128" i="79"/>
  <c r="L168" i="78"/>
  <c r="J168" i="78"/>
  <c r="J15" i="77"/>
  <c r="M15" i="77"/>
  <c r="L15" i="77"/>
  <c r="K15" i="77"/>
  <c r="I15" i="77"/>
  <c r="J55" i="77"/>
  <c r="M55" i="77"/>
  <c r="L55" i="77"/>
  <c r="K55" i="77"/>
  <c r="I55" i="77"/>
  <c r="N17" i="76"/>
  <c r="M17" i="76"/>
  <c r="L17" i="76"/>
  <c r="K17" i="76"/>
  <c r="I17" i="76"/>
  <c r="K61" i="73"/>
  <c r="N61" i="73"/>
  <c r="M61" i="73"/>
  <c r="J61" i="73"/>
  <c r="M26" i="45"/>
  <c r="N26" i="45"/>
  <c r="K26" i="45"/>
  <c r="J26" i="45"/>
  <c r="I26" i="45"/>
  <c r="L81" i="45"/>
  <c r="K81" i="45"/>
  <c r="I81" i="45"/>
  <c r="K212" i="45"/>
  <c r="I212" i="45"/>
  <c r="N115" i="79"/>
  <c r="M115" i="79"/>
  <c r="I76" i="78"/>
  <c r="K76" i="78"/>
  <c r="I87" i="78"/>
  <c r="N87" i="78"/>
  <c r="J87" i="78"/>
  <c r="I103" i="78"/>
  <c r="J103" i="78"/>
  <c r="L158" i="78"/>
  <c r="J158" i="78"/>
  <c r="I213" i="78"/>
  <c r="N213" i="78"/>
  <c r="J29" i="77"/>
  <c r="M29" i="77"/>
  <c r="L29" i="77"/>
  <c r="K29" i="77"/>
  <c r="M161" i="75"/>
  <c r="N161" i="75"/>
  <c r="M183" i="86"/>
  <c r="N40" i="81"/>
  <c r="M78" i="81"/>
  <c r="K92" i="81"/>
  <c r="K103" i="81"/>
  <c r="K124" i="81"/>
  <c r="K135" i="81"/>
  <c r="I173" i="81"/>
  <c r="I239" i="81"/>
  <c r="J45" i="80"/>
  <c r="K56" i="80"/>
  <c r="N122" i="80"/>
  <c r="L132" i="80"/>
  <c r="I257" i="80"/>
  <c r="J15" i="79"/>
  <c r="M17" i="79"/>
  <c r="I22" i="79"/>
  <c r="L24" i="79"/>
  <c r="N26" i="79"/>
  <c r="J31" i="79"/>
  <c r="M33" i="79"/>
  <c r="I38" i="79"/>
  <c r="L40" i="79"/>
  <c r="N42" i="79"/>
  <c r="J47" i="79"/>
  <c r="M49" i="79"/>
  <c r="I54" i="79"/>
  <c r="L56" i="79"/>
  <c r="N58" i="79"/>
  <c r="J63" i="79"/>
  <c r="M65" i="79"/>
  <c r="I70" i="79"/>
  <c r="L72" i="79"/>
  <c r="N74" i="79"/>
  <c r="J79" i="79"/>
  <c r="M81" i="79"/>
  <c r="I86" i="79"/>
  <c r="L88" i="79"/>
  <c r="N90" i="79"/>
  <c r="J95" i="79"/>
  <c r="M97" i="79"/>
  <c r="I102" i="79"/>
  <c r="L104" i="79"/>
  <c r="N106" i="79"/>
  <c r="L129" i="79"/>
  <c r="K26" i="78"/>
  <c r="N26" i="78"/>
  <c r="L61" i="78"/>
  <c r="N147" i="78"/>
  <c r="J147" i="78"/>
  <c r="J16" i="77"/>
  <c r="M16" i="77"/>
  <c r="K16" i="77"/>
  <c r="I16" i="77"/>
  <c r="J47" i="77"/>
  <c r="M47" i="77"/>
  <c r="L47" i="77"/>
  <c r="K47" i="77"/>
  <c r="I47" i="77"/>
  <c r="J69" i="77"/>
  <c r="M69" i="77"/>
  <c r="L69" i="77"/>
  <c r="K69" i="77"/>
  <c r="M49" i="76"/>
  <c r="J49" i="76"/>
  <c r="N34" i="81"/>
  <c r="N66" i="81"/>
  <c r="M103" i="81"/>
  <c r="I198" i="81"/>
  <c r="L258" i="81"/>
  <c r="K45" i="80"/>
  <c r="K128" i="80"/>
  <c r="K142" i="80"/>
  <c r="L15" i="79"/>
  <c r="N17" i="79"/>
  <c r="J22" i="79"/>
  <c r="M24" i="79"/>
  <c r="L31" i="79"/>
  <c r="N33" i="79"/>
  <c r="J38" i="79"/>
  <c r="M40" i="79"/>
  <c r="L47" i="79"/>
  <c r="N49" i="79"/>
  <c r="J54" i="79"/>
  <c r="M56" i="79"/>
  <c r="L63" i="79"/>
  <c r="N65" i="79"/>
  <c r="J70" i="79"/>
  <c r="M72" i="79"/>
  <c r="L79" i="79"/>
  <c r="N81" i="79"/>
  <c r="J86" i="79"/>
  <c r="M88" i="79"/>
  <c r="L95" i="79"/>
  <c r="N97" i="79"/>
  <c r="J102" i="79"/>
  <c r="M104" i="79"/>
  <c r="J109" i="79"/>
  <c r="K116" i="79"/>
  <c r="I125" i="79"/>
  <c r="M129" i="79"/>
  <c r="M32" i="78"/>
  <c r="J32" i="78"/>
  <c r="I66" i="78"/>
  <c r="J66" i="78"/>
  <c r="I11" i="77"/>
  <c r="L11" i="77"/>
  <c r="N174" i="77"/>
  <c r="M174" i="77"/>
  <c r="L174" i="77"/>
  <c r="I174" i="77"/>
  <c r="K169" i="76"/>
  <c r="L169" i="76"/>
  <c r="J169" i="76"/>
  <c r="I88" i="81"/>
  <c r="J131" i="81"/>
  <c r="J40" i="80"/>
  <c r="L45" i="80"/>
  <c r="J68" i="80"/>
  <c r="J74" i="80"/>
  <c r="L142" i="80"/>
  <c r="I20" i="79"/>
  <c r="L22" i="79"/>
  <c r="N24" i="79"/>
  <c r="I36" i="79"/>
  <c r="L38" i="79"/>
  <c r="N40" i="79"/>
  <c r="I52" i="79"/>
  <c r="L54" i="79"/>
  <c r="N56" i="79"/>
  <c r="I68" i="79"/>
  <c r="L70" i="79"/>
  <c r="N72" i="79"/>
  <c r="I84" i="79"/>
  <c r="L86" i="79"/>
  <c r="N88" i="79"/>
  <c r="I100" i="79"/>
  <c r="L102" i="79"/>
  <c r="N104" i="79"/>
  <c r="L109" i="79"/>
  <c r="I198" i="79"/>
  <c r="K38" i="78"/>
  <c r="N38" i="78"/>
  <c r="L159" i="78"/>
  <c r="J159" i="78"/>
  <c r="N176" i="78"/>
  <c r="I196" i="78"/>
  <c r="N202" i="78"/>
  <c r="N208" i="78"/>
  <c r="I221" i="78"/>
  <c r="N221" i="78"/>
  <c r="J21" i="77"/>
  <c r="M21" i="77"/>
  <c r="L21" i="77"/>
  <c r="K21" i="77"/>
  <c r="N28" i="76"/>
  <c r="K28" i="76"/>
  <c r="J28" i="76"/>
  <c r="J44" i="76"/>
  <c r="M44" i="76"/>
  <c r="K44" i="76"/>
  <c r="I44" i="76"/>
  <c r="L115" i="76"/>
  <c r="N115" i="76"/>
  <c r="J115" i="76"/>
  <c r="M74" i="75"/>
  <c r="K74" i="75"/>
  <c r="M54" i="79"/>
  <c r="M70" i="79"/>
  <c r="M86" i="79"/>
  <c r="M102" i="79"/>
  <c r="M109" i="79"/>
  <c r="I20" i="78"/>
  <c r="K20" i="78"/>
  <c r="N123" i="78"/>
  <c r="J123" i="78"/>
  <c r="L170" i="78"/>
  <c r="N170" i="78"/>
  <c r="J170" i="78"/>
  <c r="I190" i="78"/>
  <c r="J39" i="77"/>
  <c r="M39" i="77"/>
  <c r="L39" i="77"/>
  <c r="K39" i="77"/>
  <c r="I39" i="77"/>
  <c r="J48" i="77"/>
  <c r="M48" i="77"/>
  <c r="K48" i="77"/>
  <c r="I48" i="77"/>
  <c r="J61" i="77"/>
  <c r="M61" i="77"/>
  <c r="L61" i="77"/>
  <c r="K61" i="77"/>
  <c r="I16" i="75"/>
  <c r="N16" i="75"/>
  <c r="M16" i="75"/>
  <c r="L16" i="75"/>
  <c r="K16" i="75"/>
  <c r="J16" i="75"/>
  <c r="I223" i="81"/>
  <c r="L40" i="80"/>
  <c r="I18" i="79"/>
  <c r="L20" i="79"/>
  <c r="N22" i="79"/>
  <c r="I34" i="79"/>
  <c r="L36" i="79"/>
  <c r="N38" i="79"/>
  <c r="I50" i="79"/>
  <c r="L52" i="79"/>
  <c r="N54" i="79"/>
  <c r="I66" i="79"/>
  <c r="L68" i="79"/>
  <c r="N70" i="79"/>
  <c r="I82" i="79"/>
  <c r="L84" i="79"/>
  <c r="N86" i="79"/>
  <c r="I98" i="79"/>
  <c r="L100" i="79"/>
  <c r="N102" i="79"/>
  <c r="N206" i="79"/>
  <c r="I206" i="79"/>
  <c r="I28" i="78"/>
  <c r="M50" i="78"/>
  <c r="N142" i="78"/>
  <c r="I183" i="78"/>
  <c r="N183" i="78"/>
  <c r="N222" i="78"/>
  <c r="I222" i="78"/>
  <c r="N87" i="77"/>
  <c r="M87" i="77"/>
  <c r="L87" i="77"/>
  <c r="K191" i="75"/>
  <c r="L191" i="75"/>
  <c r="K223" i="81"/>
  <c r="I241" i="81"/>
  <c r="J52" i="80"/>
  <c r="J18" i="79"/>
  <c r="M20" i="79"/>
  <c r="J34" i="79"/>
  <c r="J50" i="79"/>
  <c r="J66" i="79"/>
  <c r="J82" i="79"/>
  <c r="J98" i="79"/>
  <c r="K109" i="79"/>
  <c r="I109" i="79"/>
  <c r="I73" i="78"/>
  <c r="M73" i="78"/>
  <c r="K73" i="78"/>
  <c r="N111" i="78"/>
  <c r="M111" i="78"/>
  <c r="L160" i="78"/>
  <c r="N160" i="78"/>
  <c r="I229" i="78"/>
  <c r="N229" i="78"/>
  <c r="M186" i="75"/>
  <c r="K186" i="75"/>
  <c r="I165" i="81"/>
  <c r="L230" i="81"/>
  <c r="K241" i="81"/>
  <c r="L247" i="81"/>
  <c r="K52" i="80"/>
  <c r="J64" i="80"/>
  <c r="J69" i="80"/>
  <c r="K134" i="80"/>
  <c r="L191" i="80"/>
  <c r="I16" i="79"/>
  <c r="L18" i="79"/>
  <c r="N20" i="79"/>
  <c r="J25" i="79"/>
  <c r="M27" i="79"/>
  <c r="I32" i="79"/>
  <c r="L34" i="79"/>
  <c r="N36" i="79"/>
  <c r="J41" i="79"/>
  <c r="M43" i="79"/>
  <c r="I48" i="79"/>
  <c r="L50" i="79"/>
  <c r="N52" i="79"/>
  <c r="J57" i="79"/>
  <c r="M59" i="79"/>
  <c r="I64" i="79"/>
  <c r="L66" i="79"/>
  <c r="N68" i="79"/>
  <c r="J73" i="79"/>
  <c r="M75" i="79"/>
  <c r="I80" i="79"/>
  <c r="L82" i="79"/>
  <c r="N84" i="79"/>
  <c r="J89" i="79"/>
  <c r="M91" i="79"/>
  <c r="I96" i="79"/>
  <c r="L98" i="79"/>
  <c r="N100" i="79"/>
  <c r="M107" i="79"/>
  <c r="K117" i="79"/>
  <c r="M117" i="79"/>
  <c r="I126" i="79"/>
  <c r="L28" i="78"/>
  <c r="N79" i="78"/>
  <c r="L166" i="78"/>
  <c r="N166" i="78"/>
  <c r="J166" i="78"/>
  <c r="J13" i="77"/>
  <c r="M13" i="77"/>
  <c r="L13" i="77"/>
  <c r="K13" i="77"/>
  <c r="J31" i="77"/>
  <c r="M31" i="77"/>
  <c r="L31" i="77"/>
  <c r="K31" i="77"/>
  <c r="I31" i="77"/>
  <c r="J40" i="77"/>
  <c r="M40" i="77"/>
  <c r="K40" i="77"/>
  <c r="I40" i="77"/>
  <c r="J53" i="77"/>
  <c r="M53" i="77"/>
  <c r="L53" i="77"/>
  <c r="K53" i="77"/>
  <c r="M180" i="75"/>
  <c r="L180" i="75"/>
  <c r="K180" i="75"/>
  <c r="L134" i="80"/>
  <c r="J148" i="80"/>
  <c r="J152" i="80"/>
  <c r="J156" i="80"/>
  <c r="J160" i="80"/>
  <c r="J164" i="80"/>
  <c r="J168" i="80"/>
  <c r="J172" i="80"/>
  <c r="M18" i="79"/>
  <c r="M34" i="79"/>
  <c r="M50" i="79"/>
  <c r="M66" i="79"/>
  <c r="M82" i="79"/>
  <c r="M98" i="79"/>
  <c r="J110" i="79"/>
  <c r="I122" i="79"/>
  <c r="N143" i="78"/>
  <c r="M143" i="78"/>
  <c r="J71" i="77"/>
  <c r="M71" i="77"/>
  <c r="L71" i="77"/>
  <c r="K71" i="77"/>
  <c r="I71" i="77"/>
  <c r="N136" i="76"/>
  <c r="L136" i="76"/>
  <c r="I255" i="81"/>
  <c r="K130" i="80"/>
  <c r="N134" i="80"/>
  <c r="J139" i="80"/>
  <c r="I14" i="79"/>
  <c r="L16" i="79"/>
  <c r="N18" i="79"/>
  <c r="I30" i="79"/>
  <c r="L32" i="79"/>
  <c r="N34" i="79"/>
  <c r="I46" i="79"/>
  <c r="L48" i="79"/>
  <c r="N50" i="79"/>
  <c r="I62" i="79"/>
  <c r="L64" i="79"/>
  <c r="N66" i="79"/>
  <c r="I78" i="79"/>
  <c r="L80" i="79"/>
  <c r="N82" i="79"/>
  <c r="I94" i="79"/>
  <c r="L96" i="79"/>
  <c r="N98" i="79"/>
  <c r="L122" i="79"/>
  <c r="N35" i="78"/>
  <c r="I101" i="78"/>
  <c r="N101" i="78"/>
  <c r="N110" i="79"/>
  <c r="L110" i="79"/>
  <c r="M126" i="78"/>
  <c r="N126" i="78"/>
  <c r="J23" i="77"/>
  <c r="M23" i="77"/>
  <c r="L23" i="77"/>
  <c r="K23" i="77"/>
  <c r="I23" i="77"/>
  <c r="J32" i="77"/>
  <c r="M32" i="77"/>
  <c r="K32" i="77"/>
  <c r="I32" i="77"/>
  <c r="J45" i="77"/>
  <c r="M45" i="77"/>
  <c r="L45" i="77"/>
  <c r="K45" i="77"/>
  <c r="N86" i="81"/>
  <c r="N160" i="81"/>
  <c r="J166" i="81"/>
  <c r="K195" i="81"/>
  <c r="K126" i="80"/>
  <c r="N130" i="80"/>
  <c r="L14" i="79"/>
  <c r="N16" i="79"/>
  <c r="I28" i="79"/>
  <c r="L30" i="79"/>
  <c r="N32" i="79"/>
  <c r="I44" i="79"/>
  <c r="L46" i="79"/>
  <c r="N48" i="79"/>
  <c r="I60" i="79"/>
  <c r="L62" i="79"/>
  <c r="N64" i="79"/>
  <c r="I76" i="79"/>
  <c r="L78" i="79"/>
  <c r="N80" i="79"/>
  <c r="M87" i="79"/>
  <c r="I92" i="79"/>
  <c r="L94" i="79"/>
  <c r="N96" i="79"/>
  <c r="M103" i="79"/>
  <c r="I108" i="79"/>
  <c r="L127" i="79"/>
  <c r="K46" i="78"/>
  <c r="N46" i="78"/>
  <c r="I46" i="78"/>
  <c r="N52" i="78"/>
  <c r="L52" i="78"/>
  <c r="L65" i="78"/>
  <c r="M70" i="78"/>
  <c r="I74" i="78"/>
  <c r="N74" i="78"/>
  <c r="M132" i="78"/>
  <c r="I238" i="78"/>
  <c r="J63" i="77"/>
  <c r="M63" i="77"/>
  <c r="L63" i="77"/>
  <c r="K63" i="77"/>
  <c r="I63" i="77"/>
  <c r="N105" i="76"/>
  <c r="L105" i="76"/>
  <c r="J105" i="76"/>
  <c r="M184" i="76"/>
  <c r="I184" i="76"/>
  <c r="N116" i="75"/>
  <c r="L116" i="75"/>
  <c r="I116" i="75"/>
  <c r="J49" i="80"/>
  <c r="J28" i="79"/>
  <c r="J44" i="79"/>
  <c r="J60" i="79"/>
  <c r="M62" i="79"/>
  <c r="J76" i="79"/>
  <c r="M78" i="79"/>
  <c r="J92" i="79"/>
  <c r="M94" i="79"/>
  <c r="J108" i="79"/>
  <c r="J81" i="78"/>
  <c r="N107" i="78"/>
  <c r="J107" i="78"/>
  <c r="I199" i="78"/>
  <c r="N199" i="78"/>
  <c r="I257" i="78"/>
  <c r="N257" i="78"/>
  <c r="K222" i="75"/>
  <c r="L222" i="75"/>
  <c r="M222" i="75"/>
  <c r="I222" i="75"/>
  <c r="L143" i="86"/>
  <c r="L147" i="86"/>
  <c r="J13" i="81"/>
  <c r="N32" i="81"/>
  <c r="N64" i="81"/>
  <c r="M70" i="81"/>
  <c r="M117" i="81"/>
  <c r="I243" i="81"/>
  <c r="N126" i="80"/>
  <c r="L140" i="80"/>
  <c r="L187" i="80"/>
  <c r="K12" i="79"/>
  <c r="N14" i="79"/>
  <c r="J19" i="79"/>
  <c r="I26" i="79"/>
  <c r="L28" i="79"/>
  <c r="N30" i="79"/>
  <c r="J35" i="79"/>
  <c r="I42" i="79"/>
  <c r="L44" i="79"/>
  <c r="N46" i="79"/>
  <c r="J51" i="79"/>
  <c r="I58" i="79"/>
  <c r="L60" i="79"/>
  <c r="N62" i="79"/>
  <c r="J67" i="79"/>
  <c r="I74" i="79"/>
  <c r="L76" i="79"/>
  <c r="N78" i="79"/>
  <c r="J83" i="79"/>
  <c r="I90" i="79"/>
  <c r="L92" i="79"/>
  <c r="N94" i="79"/>
  <c r="J99" i="79"/>
  <c r="I106" i="79"/>
  <c r="L108" i="79"/>
  <c r="I115" i="79"/>
  <c r="J75" i="78"/>
  <c r="N81" i="78"/>
  <c r="N152" i="78"/>
  <c r="M152" i="78"/>
  <c r="L162" i="78"/>
  <c r="J162" i="78"/>
  <c r="N168" i="78"/>
  <c r="N232" i="78"/>
  <c r="I232" i="78"/>
  <c r="J24" i="77"/>
  <c r="M24" i="77"/>
  <c r="K24" i="77"/>
  <c r="I24" i="77"/>
  <c r="J37" i="77"/>
  <c r="M37" i="77"/>
  <c r="L37" i="77"/>
  <c r="K37" i="77"/>
  <c r="M245" i="77"/>
  <c r="I245" i="77"/>
  <c r="I32" i="75"/>
  <c r="N32" i="75"/>
  <c r="M32" i="75"/>
  <c r="L32" i="75"/>
  <c r="K32" i="75"/>
  <c r="J32" i="75"/>
  <c r="K19" i="78"/>
  <c r="J91" i="78"/>
  <c r="N186" i="78"/>
  <c r="N192" i="78"/>
  <c r="N215" i="78"/>
  <c r="N245" i="78"/>
  <c r="M18" i="77"/>
  <c r="M26" i="77"/>
  <c r="M34" i="77"/>
  <c r="M42" i="77"/>
  <c r="M50" i="77"/>
  <c r="M58" i="77"/>
  <c r="M66" i="77"/>
  <c r="M74" i="77"/>
  <c r="L83" i="77"/>
  <c r="L163" i="77"/>
  <c r="J172" i="77"/>
  <c r="I211" i="77"/>
  <c r="M222" i="77"/>
  <c r="L14" i="76"/>
  <c r="M21" i="76"/>
  <c r="I25" i="76"/>
  <c r="M31" i="76"/>
  <c r="K40" i="76"/>
  <c r="K55" i="76"/>
  <c r="I60" i="76"/>
  <c r="I87" i="76"/>
  <c r="L121" i="76"/>
  <c r="N131" i="76"/>
  <c r="N147" i="76"/>
  <c r="N151" i="76"/>
  <c r="L156" i="76"/>
  <c r="J165" i="76"/>
  <c r="I254" i="76"/>
  <c r="N14" i="75"/>
  <c r="K19" i="75"/>
  <c r="M21" i="75"/>
  <c r="J26" i="75"/>
  <c r="L28" i="75"/>
  <c r="N30" i="75"/>
  <c r="K35" i="75"/>
  <c r="M37" i="75"/>
  <c r="J42" i="75"/>
  <c r="K46" i="75"/>
  <c r="L56" i="75"/>
  <c r="M60" i="75"/>
  <c r="M65" i="75"/>
  <c r="L84" i="75"/>
  <c r="K84" i="75"/>
  <c r="I97" i="75"/>
  <c r="M227" i="75"/>
  <c r="K239" i="75"/>
  <c r="I257" i="75"/>
  <c r="L77" i="73"/>
  <c r="M77" i="73"/>
  <c r="J77" i="73"/>
  <c r="M36" i="45"/>
  <c r="N36" i="45"/>
  <c r="L36" i="45"/>
  <c r="K36" i="45"/>
  <c r="I56" i="77"/>
  <c r="I64" i="77"/>
  <c r="I72" i="77"/>
  <c r="M83" i="77"/>
  <c r="L88" i="77"/>
  <c r="K172" i="77"/>
  <c r="I246" i="77"/>
  <c r="I29" i="76"/>
  <c r="K60" i="76"/>
  <c r="I70" i="76"/>
  <c r="J76" i="76"/>
  <c r="I81" i="76"/>
  <c r="N116" i="76"/>
  <c r="N156" i="76"/>
  <c r="J161" i="76"/>
  <c r="L165" i="76"/>
  <c r="L170" i="76"/>
  <c r="K12" i="75"/>
  <c r="L19" i="75"/>
  <c r="N21" i="75"/>
  <c r="K26" i="75"/>
  <c r="M28" i="75"/>
  <c r="L35" i="75"/>
  <c r="N37" i="75"/>
  <c r="K42" i="75"/>
  <c r="M56" i="75"/>
  <c r="M75" i="75"/>
  <c r="K80" i="75"/>
  <c r="L80" i="75"/>
  <c r="L97" i="75"/>
  <c r="M117" i="75"/>
  <c r="I187" i="75"/>
  <c r="L202" i="75"/>
  <c r="K202" i="75"/>
  <c r="K12" i="73"/>
  <c r="N12" i="73"/>
  <c r="M12" i="73"/>
  <c r="I12" i="73"/>
  <c r="K51" i="73"/>
  <c r="M51" i="73"/>
  <c r="L51" i="73"/>
  <c r="J51" i="73"/>
  <c r="I51" i="73"/>
  <c r="K56" i="77"/>
  <c r="K64" i="77"/>
  <c r="K72" i="77"/>
  <c r="I79" i="77"/>
  <c r="M88" i="77"/>
  <c r="I169" i="77"/>
  <c r="L172" i="77"/>
  <c r="I188" i="77"/>
  <c r="I229" i="77"/>
  <c r="I235" i="77"/>
  <c r="I256" i="77"/>
  <c r="K11" i="76"/>
  <c r="J29" i="76"/>
  <c r="I36" i="76"/>
  <c r="M60" i="76"/>
  <c r="J65" i="76"/>
  <c r="J70" i="76"/>
  <c r="K76" i="76"/>
  <c r="J81" i="76"/>
  <c r="J94" i="76"/>
  <c r="L161" i="76"/>
  <c r="N165" i="76"/>
  <c r="I248" i="76"/>
  <c r="L26" i="75"/>
  <c r="N28" i="75"/>
  <c r="L42" i="75"/>
  <c r="M51" i="75"/>
  <c r="L71" i="75"/>
  <c r="M97" i="75"/>
  <c r="N168" i="75"/>
  <c r="J168" i="75"/>
  <c r="I168" i="75"/>
  <c r="M239" i="75"/>
  <c r="I239" i="75"/>
  <c r="N47" i="45"/>
  <c r="L47" i="45"/>
  <c r="J47" i="45"/>
  <c r="I47" i="45"/>
  <c r="M26" i="75"/>
  <c r="M42" i="75"/>
  <c r="K66" i="75"/>
  <c r="M113" i="75"/>
  <c r="M176" i="75"/>
  <c r="L176" i="75"/>
  <c r="K19" i="77"/>
  <c r="K27" i="77"/>
  <c r="K35" i="77"/>
  <c r="K43" i="77"/>
  <c r="K51" i="77"/>
  <c r="M56" i="77"/>
  <c r="K59" i="77"/>
  <c r="M64" i="77"/>
  <c r="K67" i="77"/>
  <c r="M72" i="77"/>
  <c r="K75" i="77"/>
  <c r="M79" i="77"/>
  <c r="M169" i="77"/>
  <c r="I182" i="77"/>
  <c r="M206" i="77"/>
  <c r="K15" i="76"/>
  <c r="J19" i="76"/>
  <c r="L29" i="76"/>
  <c r="M36" i="76"/>
  <c r="J41" i="76"/>
  <c r="K56" i="76"/>
  <c r="N117" i="76"/>
  <c r="L148" i="76"/>
  <c r="N171" i="76"/>
  <c r="N12" i="75"/>
  <c r="J22" i="75"/>
  <c r="N26" i="75"/>
  <c r="J38" i="75"/>
  <c r="N42" i="75"/>
  <c r="K86" i="75"/>
  <c r="J105" i="75"/>
  <c r="L105" i="75"/>
  <c r="N163" i="75"/>
  <c r="K234" i="75"/>
  <c r="I234" i="75"/>
  <c r="M246" i="75"/>
  <c r="K246" i="75"/>
  <c r="J83" i="73"/>
  <c r="L83" i="73"/>
  <c r="N209" i="73"/>
  <c r="K209" i="73"/>
  <c r="J209" i="73"/>
  <c r="I209" i="73"/>
  <c r="N255" i="45"/>
  <c r="M255" i="45"/>
  <c r="I255" i="45"/>
  <c r="I173" i="77"/>
  <c r="M208" i="75"/>
  <c r="L208" i="75"/>
  <c r="N14" i="73"/>
  <c r="L14" i="73"/>
  <c r="K24" i="73"/>
  <c r="N24" i="73"/>
  <c r="K37" i="73"/>
  <c r="J37" i="73"/>
  <c r="N37" i="73"/>
  <c r="M108" i="73"/>
  <c r="L108" i="73"/>
  <c r="J108" i="73"/>
  <c r="J173" i="77"/>
  <c r="J113" i="76"/>
  <c r="K13" i="75"/>
  <c r="J20" i="75"/>
  <c r="L22" i="75"/>
  <c r="K29" i="75"/>
  <c r="J36" i="75"/>
  <c r="L38" i="75"/>
  <c r="L52" i="75"/>
  <c r="K52" i="75"/>
  <c r="K91" i="75"/>
  <c r="I94" i="75"/>
  <c r="K98" i="75"/>
  <c r="J101" i="75"/>
  <c r="L101" i="75"/>
  <c r="N123" i="75"/>
  <c r="I123" i="75"/>
  <c r="M214" i="75"/>
  <c r="K214" i="75"/>
  <c r="M235" i="75"/>
  <c r="K235" i="75"/>
  <c r="M247" i="75"/>
  <c r="K19" i="73"/>
  <c r="M19" i="73"/>
  <c r="L19" i="73"/>
  <c r="J19" i="73"/>
  <c r="K142" i="73"/>
  <c r="I142" i="73"/>
  <c r="I17" i="77"/>
  <c r="I25" i="77"/>
  <c r="I33" i="77"/>
  <c r="I41" i="77"/>
  <c r="I49" i="77"/>
  <c r="I57" i="77"/>
  <c r="I65" i="77"/>
  <c r="I73" i="77"/>
  <c r="I170" i="77"/>
  <c r="K173" i="77"/>
  <c r="I196" i="77"/>
  <c r="M12" i="76"/>
  <c r="L33" i="76"/>
  <c r="K52" i="76"/>
  <c r="L113" i="76"/>
  <c r="J167" i="76"/>
  <c r="J172" i="76"/>
  <c r="L13" i="75"/>
  <c r="K20" i="75"/>
  <c r="M22" i="75"/>
  <c r="J27" i="75"/>
  <c r="L29" i="75"/>
  <c r="K36" i="75"/>
  <c r="M38" i="75"/>
  <c r="L43" i="75"/>
  <c r="K48" i="75"/>
  <c r="L48" i="75"/>
  <c r="L91" i="75"/>
  <c r="M94" i="75"/>
  <c r="M98" i="75"/>
  <c r="I119" i="75"/>
  <c r="N169" i="75"/>
  <c r="L169" i="75"/>
  <c r="N172" i="75"/>
  <c r="K172" i="75"/>
  <c r="L178" i="75"/>
  <c r="K38" i="73"/>
  <c r="N38" i="73"/>
  <c r="L38" i="73"/>
  <c r="J183" i="73"/>
  <c r="K183" i="73"/>
  <c r="I183" i="73"/>
  <c r="M33" i="45"/>
  <c r="N33" i="45"/>
  <c r="L33" i="45"/>
  <c r="K33" i="45"/>
  <c r="J33" i="45"/>
  <c r="I33" i="45"/>
  <c r="M108" i="78"/>
  <c r="M120" i="78"/>
  <c r="M148" i="78"/>
  <c r="N177" i="78"/>
  <c r="M14" i="77"/>
  <c r="K17" i="77"/>
  <c r="M22" i="77"/>
  <c r="K25" i="77"/>
  <c r="M30" i="77"/>
  <c r="K33" i="77"/>
  <c r="M38" i="77"/>
  <c r="K41" i="77"/>
  <c r="M46" i="77"/>
  <c r="K49" i="77"/>
  <c r="M54" i="77"/>
  <c r="K57" i="77"/>
  <c r="M62" i="77"/>
  <c r="K65" i="77"/>
  <c r="M70" i="77"/>
  <c r="K73" i="77"/>
  <c r="J170" i="77"/>
  <c r="L173" i="77"/>
  <c r="N196" i="77"/>
  <c r="I13" i="76"/>
  <c r="J20" i="76"/>
  <c r="I27" i="76"/>
  <c r="I30" i="76"/>
  <c r="M33" i="76"/>
  <c r="M52" i="76"/>
  <c r="J57" i="76"/>
  <c r="I78" i="76"/>
  <c r="J129" i="76"/>
  <c r="J139" i="76"/>
  <c r="J149" i="76"/>
  <c r="N163" i="76"/>
  <c r="N167" i="76"/>
  <c r="K177" i="76"/>
  <c r="I177" i="76"/>
  <c r="M13" i="75"/>
  <c r="J18" i="75"/>
  <c r="L20" i="75"/>
  <c r="N22" i="75"/>
  <c r="K27" i="75"/>
  <c r="M29" i="75"/>
  <c r="J34" i="75"/>
  <c r="L36" i="75"/>
  <c r="N38" i="75"/>
  <c r="K58" i="75"/>
  <c r="L63" i="75"/>
  <c r="K82" i="75"/>
  <c r="M91" i="75"/>
  <c r="N94" i="75"/>
  <c r="N98" i="75"/>
  <c r="N159" i="75"/>
  <c r="M194" i="75"/>
  <c r="L194" i="75"/>
  <c r="M242" i="75"/>
  <c r="K242" i="75"/>
  <c r="I20" i="73"/>
  <c r="I34" i="73"/>
  <c r="K48" i="73"/>
  <c r="N48" i="73"/>
  <c r="L103" i="73"/>
  <c r="M103" i="73"/>
  <c r="M43" i="45"/>
  <c r="N43" i="45"/>
  <c r="L43" i="45"/>
  <c r="K43" i="45"/>
  <c r="L17" i="77"/>
  <c r="I20" i="77"/>
  <c r="L25" i="77"/>
  <c r="I28" i="77"/>
  <c r="L33" i="77"/>
  <c r="I36" i="77"/>
  <c r="L41" i="77"/>
  <c r="I44" i="77"/>
  <c r="L49" i="77"/>
  <c r="I52" i="77"/>
  <c r="L57" i="77"/>
  <c r="I60" i="77"/>
  <c r="L65" i="77"/>
  <c r="I68" i="77"/>
  <c r="L73" i="77"/>
  <c r="L81" i="77"/>
  <c r="L166" i="77"/>
  <c r="M170" i="77"/>
  <c r="M173" i="77"/>
  <c r="I237" i="77"/>
  <c r="K13" i="76"/>
  <c r="K20" i="76"/>
  <c r="K23" i="76"/>
  <c r="J27" i="76"/>
  <c r="J30" i="76"/>
  <c r="K43" i="76"/>
  <c r="I48" i="76"/>
  <c r="J78" i="76"/>
  <c r="N139" i="76"/>
  <c r="J145" i="76"/>
  <c r="L149" i="76"/>
  <c r="L154" i="76"/>
  <c r="K172" i="76"/>
  <c r="N172" i="76"/>
  <c r="K182" i="76"/>
  <c r="N13" i="75"/>
  <c r="M20" i="75"/>
  <c r="L27" i="75"/>
  <c r="N29" i="75"/>
  <c r="M36" i="75"/>
  <c r="J43" i="75"/>
  <c r="I43" i="75"/>
  <c r="K49" i="75"/>
  <c r="L73" i="75"/>
  <c r="L119" i="75"/>
  <c r="M119" i="75"/>
  <c r="I178" i="75"/>
  <c r="K178" i="75"/>
  <c r="M204" i="75"/>
  <c r="L204" i="75"/>
  <c r="M210" i="75"/>
  <c r="K215" i="75"/>
  <c r="M215" i="75"/>
  <c r="L215" i="75"/>
  <c r="M98" i="45"/>
  <c r="N98" i="45"/>
  <c r="L98" i="45"/>
  <c r="K98" i="45"/>
  <c r="J98" i="45"/>
  <c r="I98" i="45"/>
  <c r="M165" i="75"/>
  <c r="N165" i="75"/>
  <c r="K34" i="73"/>
  <c r="N34" i="73"/>
  <c r="M34" i="73"/>
  <c r="L34" i="73"/>
  <c r="N231" i="78"/>
  <c r="L20" i="77"/>
  <c r="L28" i="77"/>
  <c r="L36" i="77"/>
  <c r="L44" i="77"/>
  <c r="L52" i="77"/>
  <c r="L60" i="77"/>
  <c r="L68" i="77"/>
  <c r="L77" i="77"/>
  <c r="I227" i="77"/>
  <c r="M232" i="77"/>
  <c r="N109" i="76"/>
  <c r="N27" i="75"/>
  <c r="M44" i="75"/>
  <c r="L68" i="75"/>
  <c r="K68" i="75"/>
  <c r="M88" i="75"/>
  <c r="L115" i="75"/>
  <c r="I115" i="75"/>
  <c r="K20" i="73"/>
  <c r="M20" i="73"/>
  <c r="L20" i="73"/>
  <c r="K26" i="73"/>
  <c r="N26" i="73"/>
  <c r="M26" i="73"/>
  <c r="L26" i="73"/>
  <c r="K54" i="73"/>
  <c r="N54" i="73"/>
  <c r="L54" i="73"/>
  <c r="K12" i="77"/>
  <c r="M20" i="77"/>
  <c r="K64" i="75"/>
  <c r="L64" i="75"/>
  <c r="L111" i="75"/>
  <c r="I111" i="75"/>
  <c r="L211" i="75"/>
  <c r="M211" i="75"/>
  <c r="M30" i="45"/>
  <c r="N30" i="45"/>
  <c r="J21" i="75"/>
  <c r="J37" i="75"/>
  <c r="J92" i="75"/>
  <c r="M92" i="75"/>
  <c r="K190" i="75"/>
  <c r="M190" i="75"/>
  <c r="K60" i="73"/>
  <c r="N60" i="73"/>
  <c r="M60" i="73"/>
  <c r="L60" i="73"/>
  <c r="J60" i="73"/>
  <c r="I60" i="73"/>
  <c r="N12" i="77"/>
  <c r="K18" i="77"/>
  <c r="K26" i="77"/>
  <c r="K34" i="77"/>
  <c r="K42" i="77"/>
  <c r="K50" i="77"/>
  <c r="K58" i="77"/>
  <c r="K66" i="77"/>
  <c r="K74" i="77"/>
  <c r="I14" i="76"/>
  <c r="K21" i="76"/>
  <c r="L14" i="75"/>
  <c r="K21" i="75"/>
  <c r="J28" i="75"/>
  <c r="L30" i="75"/>
  <c r="K37" i="75"/>
  <c r="I227" i="75"/>
  <c r="M244" i="75"/>
  <c r="K244" i="75"/>
  <c r="M256" i="75"/>
  <c r="I256" i="75"/>
  <c r="K35" i="73"/>
  <c r="M35" i="73"/>
  <c r="L35" i="73"/>
  <c r="I182" i="75"/>
  <c r="I42" i="73"/>
  <c r="M44" i="73"/>
  <c r="J59" i="73"/>
  <c r="N66" i="73"/>
  <c r="J69" i="73"/>
  <c r="N92" i="73"/>
  <c r="M128" i="73"/>
  <c r="K132" i="73"/>
  <c r="K148" i="73"/>
  <c r="J153" i="73"/>
  <c r="I189" i="73"/>
  <c r="K193" i="73"/>
  <c r="J197" i="73"/>
  <c r="K205" i="73"/>
  <c r="K17" i="45"/>
  <c r="K20" i="45"/>
  <c r="L24" i="45"/>
  <c r="I41" i="45"/>
  <c r="L51" i="45"/>
  <c r="K65" i="45"/>
  <c r="L68" i="45"/>
  <c r="N72" i="45"/>
  <c r="N121" i="45"/>
  <c r="N133" i="45"/>
  <c r="N161" i="45"/>
  <c r="N165" i="45"/>
  <c r="N169" i="45"/>
  <c r="N173" i="45"/>
  <c r="I179" i="45"/>
  <c r="I184" i="45"/>
  <c r="I190" i="45"/>
  <c r="I224" i="45"/>
  <c r="K229" i="45"/>
  <c r="M238" i="45"/>
  <c r="I247" i="45"/>
  <c r="I256" i="45"/>
  <c r="I55" i="45"/>
  <c r="I79" i="45"/>
  <c r="J82" i="45"/>
  <c r="I96" i="45"/>
  <c r="I104" i="45"/>
  <c r="K256" i="45"/>
  <c r="J28" i="73"/>
  <c r="M42" i="73"/>
  <c r="L52" i="73"/>
  <c r="I56" i="73"/>
  <c r="I67" i="73"/>
  <c r="L75" i="73"/>
  <c r="K99" i="73"/>
  <c r="J110" i="73"/>
  <c r="M120" i="73"/>
  <c r="L125" i="73"/>
  <c r="I185" i="73"/>
  <c r="I194" i="73"/>
  <c r="J202" i="73"/>
  <c r="L27" i="45"/>
  <c r="K34" i="45"/>
  <c r="J55" i="45"/>
  <c r="J58" i="45"/>
  <c r="J79" i="45"/>
  <c r="K82" i="45"/>
  <c r="J96" i="45"/>
  <c r="J104" i="45"/>
  <c r="N122" i="45"/>
  <c r="J141" i="45"/>
  <c r="L157" i="45"/>
  <c r="K203" i="45"/>
  <c r="M214" i="45"/>
  <c r="I239" i="45"/>
  <c r="M256" i="45"/>
  <c r="I32" i="73"/>
  <c r="N42" i="73"/>
  <c r="M52" i="73"/>
  <c r="N56" i="73"/>
  <c r="I165" i="73"/>
  <c r="L55" i="45"/>
  <c r="L82" i="45"/>
  <c r="K96" i="45"/>
  <c r="K104" i="45"/>
  <c r="I220" i="45"/>
  <c r="K211" i="73"/>
  <c r="L21" i="45"/>
  <c r="I42" i="45"/>
  <c r="N82" i="45"/>
  <c r="I90" i="45"/>
  <c r="N96" i="45"/>
  <c r="N104" i="45"/>
  <c r="M220" i="45"/>
  <c r="K235" i="45"/>
  <c r="K244" i="45"/>
  <c r="I36" i="73"/>
  <c r="I43" i="73"/>
  <c r="J91" i="73"/>
  <c r="J126" i="73"/>
  <c r="J155" i="73"/>
  <c r="I191" i="73"/>
  <c r="J199" i="73"/>
  <c r="L11" i="45"/>
  <c r="I16" i="45"/>
  <c r="J35" i="45"/>
  <c r="K42" i="45"/>
  <c r="K46" i="45"/>
  <c r="J50" i="45"/>
  <c r="I80" i="45"/>
  <c r="K90" i="45"/>
  <c r="L114" i="45"/>
  <c r="J142" i="45"/>
  <c r="L153" i="45"/>
  <c r="I231" i="45"/>
  <c r="I240" i="45"/>
  <c r="L188" i="75"/>
  <c r="L228" i="75"/>
  <c r="N18" i="73"/>
  <c r="J36" i="73"/>
  <c r="J43" i="73"/>
  <c r="N50" i="73"/>
  <c r="J53" i="73"/>
  <c r="N64" i="73"/>
  <c r="N85" i="73"/>
  <c r="K91" i="73"/>
  <c r="L126" i="73"/>
  <c r="I166" i="73"/>
  <c r="I187" i="73"/>
  <c r="J191" i="73"/>
  <c r="K199" i="73"/>
  <c r="I212" i="73"/>
  <c r="N11" i="45"/>
  <c r="J16" i="45"/>
  <c r="N18" i="45"/>
  <c r="N22" i="45"/>
  <c r="N25" i="45"/>
  <c r="N28" i="45"/>
  <c r="K35" i="45"/>
  <c r="L42" i="45"/>
  <c r="L46" i="45"/>
  <c r="K50" i="45"/>
  <c r="I56" i="45"/>
  <c r="N66" i="45"/>
  <c r="J77" i="45"/>
  <c r="J80" i="45"/>
  <c r="L90" i="45"/>
  <c r="N114" i="45"/>
  <c r="N142" i="45"/>
  <c r="N153" i="45"/>
  <c r="J164" i="45"/>
  <c r="J168" i="45"/>
  <c r="J172" i="45"/>
  <c r="I216" i="45"/>
  <c r="M231" i="45"/>
  <c r="K236" i="45"/>
  <c r="K240" i="45"/>
  <c r="I245" i="45"/>
  <c r="I258" i="45"/>
  <c r="J29" i="73"/>
  <c r="L36" i="73"/>
  <c r="L43" i="73"/>
  <c r="L46" i="73"/>
  <c r="M53" i="73"/>
  <c r="I58" i="73"/>
  <c r="I68" i="73"/>
  <c r="L91" i="73"/>
  <c r="M126" i="73"/>
  <c r="J140" i="73"/>
  <c r="K166" i="73"/>
  <c r="I172" i="73"/>
  <c r="K191" i="73"/>
  <c r="I204" i="73"/>
  <c r="J212" i="73"/>
  <c r="K16" i="45"/>
  <c r="L35" i="45"/>
  <c r="N42" i="45"/>
  <c r="L50" i="45"/>
  <c r="J56" i="45"/>
  <c r="I59" i="45"/>
  <c r="L63" i="45"/>
  <c r="K80" i="45"/>
  <c r="I88" i="45"/>
  <c r="N90" i="45"/>
  <c r="J119" i="45"/>
  <c r="N130" i="45"/>
  <c r="J149" i="45"/>
  <c r="L164" i="45"/>
  <c r="L168" i="45"/>
  <c r="L172" i="45"/>
  <c r="I182" i="45"/>
  <c r="K227" i="45"/>
  <c r="M240" i="45"/>
  <c r="K245" i="45"/>
  <c r="K258" i="45"/>
  <c r="I188" i="45"/>
  <c r="M188" i="45"/>
  <c r="M211" i="45"/>
  <c r="K217" i="45"/>
  <c r="K222" i="45"/>
  <c r="J92" i="73"/>
  <c r="I44" i="73"/>
  <c r="I66" i="73"/>
  <c r="K92" i="73"/>
  <c r="I24" i="45"/>
  <c r="I51" i="45"/>
  <c r="I72" i="45"/>
  <c r="J161" i="45"/>
  <c r="J165" i="45"/>
  <c r="J169" i="45"/>
  <c r="J173" i="45"/>
  <c r="M237" i="45"/>
  <c r="M246" i="45"/>
  <c r="J44" i="73"/>
  <c r="J66" i="73"/>
  <c r="L92" i="73"/>
  <c r="I193" i="73"/>
  <c r="I205" i="73"/>
  <c r="J12" i="45"/>
  <c r="J24" i="45"/>
  <c r="J51" i="45"/>
  <c r="J72" i="45"/>
  <c r="K121" i="45"/>
  <c r="L161" i="45"/>
  <c r="L165" i="45"/>
  <c r="L169" i="45"/>
  <c r="L173" i="45"/>
  <c r="J218" i="23"/>
  <c r="J198" i="23"/>
  <c r="I13" i="105"/>
  <c r="M14" i="102"/>
  <c r="K14" i="102"/>
  <c r="O14" i="104"/>
  <c r="J142" i="23"/>
  <c r="O13" i="104"/>
  <c r="J186" i="23"/>
  <c r="J230" i="23"/>
  <c r="M13" i="104"/>
  <c r="R24" i="25"/>
  <c r="S24" i="25"/>
  <c r="T21" i="25"/>
  <c r="S21" i="25"/>
  <c r="R257" i="24"/>
  <c r="Q257" i="24"/>
  <c r="P240" i="23"/>
  <c r="O240" i="23"/>
  <c r="P196" i="23"/>
  <c r="S196" i="23"/>
  <c r="P176" i="23"/>
  <c r="O176" i="23"/>
  <c r="S176" i="23"/>
  <c r="P172" i="23"/>
  <c r="O172" i="23"/>
  <c r="N127" i="23"/>
  <c r="S127" i="23"/>
  <c r="L256" i="19"/>
  <c r="K256" i="19"/>
  <c r="J256" i="19"/>
  <c r="I256" i="19"/>
  <c r="M256" i="19"/>
  <c r="N23" i="87"/>
  <c r="J23" i="87"/>
  <c r="K23" i="87"/>
  <c r="L23" i="87"/>
  <c r="M23" i="87"/>
  <c r="N124" i="87"/>
  <c r="M124" i="87"/>
  <c r="L124" i="87"/>
  <c r="K124" i="87"/>
  <c r="J29" i="81"/>
  <c r="I29" i="81"/>
  <c r="M29" i="81"/>
  <c r="L29" i="81"/>
  <c r="N29" i="81"/>
  <c r="K29" i="81"/>
  <c r="J45" i="81"/>
  <c r="I45" i="81"/>
  <c r="M45" i="81"/>
  <c r="L45" i="81"/>
  <c r="N45" i="81"/>
  <c r="K45" i="81"/>
  <c r="J61" i="81"/>
  <c r="I61" i="81"/>
  <c r="M61" i="81"/>
  <c r="L61" i="81"/>
  <c r="N61" i="81"/>
  <c r="K61" i="81"/>
  <c r="L203" i="81"/>
  <c r="K203" i="81"/>
  <c r="I203" i="81"/>
  <c r="M15" i="102"/>
  <c r="N14" i="104"/>
  <c r="L13" i="104"/>
  <c r="S308" i="25"/>
  <c r="R303" i="25"/>
  <c r="T298" i="25"/>
  <c r="R295" i="25"/>
  <c r="R293" i="25"/>
  <c r="R290" i="25"/>
  <c r="S278" i="25"/>
  <c r="R265" i="25"/>
  <c r="T256" i="25"/>
  <c r="R243" i="25"/>
  <c r="R239" i="25"/>
  <c r="R237" i="25"/>
  <c r="T235" i="25"/>
  <c r="R229" i="25"/>
  <c r="S172" i="25"/>
  <c r="R157" i="25"/>
  <c r="R149" i="25"/>
  <c r="R139" i="25"/>
  <c r="R137" i="25"/>
  <c r="R127" i="25"/>
  <c r="S125" i="25"/>
  <c r="T118" i="25"/>
  <c r="S108" i="25"/>
  <c r="T91" i="25"/>
  <c r="R77" i="25"/>
  <c r="T75" i="25"/>
  <c r="T58" i="25"/>
  <c r="R49" i="25"/>
  <c r="S44" i="25"/>
  <c r="S38" i="25"/>
  <c r="T14" i="25"/>
  <c r="Q301" i="24"/>
  <c r="R301" i="24"/>
  <c r="S280" i="24"/>
  <c r="Q278" i="24"/>
  <c r="S263" i="24"/>
  <c r="S256" i="24"/>
  <c r="R237" i="24"/>
  <c r="Q225" i="24"/>
  <c r="Q215" i="24"/>
  <c r="R208" i="24"/>
  <c r="Q181" i="24"/>
  <c r="S172" i="24"/>
  <c r="R172" i="24"/>
  <c r="R152" i="24"/>
  <c r="S106" i="24"/>
  <c r="Q84" i="24"/>
  <c r="Q79" i="24"/>
  <c r="S64" i="24"/>
  <c r="R44" i="24"/>
  <c r="Q42" i="24"/>
  <c r="S34" i="24"/>
  <c r="S12" i="24"/>
  <c r="N257" i="23"/>
  <c r="J257" i="23" s="1"/>
  <c r="S257" i="23"/>
  <c r="N240" i="23"/>
  <c r="O236" i="23"/>
  <c r="P228" i="23"/>
  <c r="S228" i="23"/>
  <c r="P208" i="23"/>
  <c r="O208" i="23"/>
  <c r="S208" i="23"/>
  <c r="P204" i="23"/>
  <c r="O204" i="23"/>
  <c r="S182" i="23"/>
  <c r="N182" i="23"/>
  <c r="O182" i="23"/>
  <c r="N176" i="23"/>
  <c r="J154" i="23"/>
  <c r="P127" i="23"/>
  <c r="I91" i="88"/>
  <c r="K91" i="88"/>
  <c r="L240" i="19"/>
  <c r="K240" i="19"/>
  <c r="J240" i="19"/>
  <c r="I240" i="19"/>
  <c r="M240" i="19"/>
  <c r="L101" i="87"/>
  <c r="J101" i="87"/>
  <c r="K101" i="87"/>
  <c r="J16" i="87"/>
  <c r="K16" i="87"/>
  <c r="L16" i="87"/>
  <c r="M16" i="87"/>
  <c r="N16" i="87"/>
  <c r="N218" i="87"/>
  <c r="J218" i="87"/>
  <c r="K218" i="87"/>
  <c r="J78" i="86"/>
  <c r="N78" i="86"/>
  <c r="L78" i="86"/>
  <c r="N86" i="86"/>
  <c r="L86" i="86"/>
  <c r="J86" i="86"/>
  <c r="M139" i="86"/>
  <c r="L139" i="86"/>
  <c r="K139" i="86"/>
  <c r="L15" i="102"/>
  <c r="M14" i="104"/>
  <c r="K13" i="104"/>
  <c r="S298" i="25"/>
  <c r="T291" i="25"/>
  <c r="S269" i="25"/>
  <c r="T266" i="25"/>
  <c r="S235" i="25"/>
  <c r="T230" i="25"/>
  <c r="T223" i="25"/>
  <c r="S217" i="25"/>
  <c r="T215" i="25"/>
  <c r="S209" i="25"/>
  <c r="T207" i="25"/>
  <c r="S201" i="25"/>
  <c r="T199" i="25"/>
  <c r="S193" i="25"/>
  <c r="T191" i="25"/>
  <c r="S185" i="25"/>
  <c r="T183" i="25"/>
  <c r="T175" i="25"/>
  <c r="S165" i="25"/>
  <c r="T163" i="25"/>
  <c r="T155" i="25"/>
  <c r="T150" i="25"/>
  <c r="T140" i="25"/>
  <c r="T130" i="25"/>
  <c r="T123" i="25"/>
  <c r="S118" i="25"/>
  <c r="T111" i="25"/>
  <c r="S101" i="25"/>
  <c r="T99" i="25"/>
  <c r="S91" i="25"/>
  <c r="T86" i="25"/>
  <c r="T78" i="25"/>
  <c r="S75" i="25"/>
  <c r="S69" i="25"/>
  <c r="T67" i="25"/>
  <c r="S58" i="25"/>
  <c r="T50" i="25"/>
  <c r="T39" i="25"/>
  <c r="S33" i="25"/>
  <c r="S25" i="25"/>
  <c r="S15" i="25"/>
  <c r="S287" i="24"/>
  <c r="S282" i="24"/>
  <c r="R263" i="24"/>
  <c r="S258" i="24"/>
  <c r="R217" i="24"/>
  <c r="S205" i="24"/>
  <c r="Q184" i="24"/>
  <c r="R184" i="24"/>
  <c r="S178" i="24"/>
  <c r="S173" i="24"/>
  <c r="S165" i="24"/>
  <c r="S160" i="24"/>
  <c r="R156" i="24"/>
  <c r="S149" i="24"/>
  <c r="R146" i="24"/>
  <c r="S140" i="24"/>
  <c r="R140" i="24"/>
  <c r="S127" i="24"/>
  <c r="R101" i="24"/>
  <c r="R92" i="24"/>
  <c r="Q92" i="24"/>
  <c r="S71" i="24"/>
  <c r="S61" i="24"/>
  <c r="S52" i="24"/>
  <c r="Q52" i="24"/>
  <c r="R34" i="24"/>
  <c r="S31" i="24"/>
  <c r="S214" i="23"/>
  <c r="N214" i="23"/>
  <c r="O214" i="23"/>
  <c r="J208" i="23"/>
  <c r="P182" i="23"/>
  <c r="N135" i="23"/>
  <c r="P135" i="23"/>
  <c r="N97" i="23"/>
  <c r="S97" i="23"/>
  <c r="N14" i="23"/>
  <c r="S14" i="23"/>
  <c r="I54" i="88"/>
  <c r="K54" i="88"/>
  <c r="L150" i="19"/>
  <c r="K150" i="19"/>
  <c r="J150" i="19"/>
  <c r="I150" i="19"/>
  <c r="M150" i="19"/>
  <c r="J189" i="19"/>
  <c r="L189" i="19"/>
  <c r="L14" i="104"/>
  <c r="J13" i="104"/>
  <c r="T304" i="25"/>
  <c r="R269" i="25"/>
  <c r="T254" i="25"/>
  <c r="R217" i="25"/>
  <c r="R209" i="25"/>
  <c r="R201" i="25"/>
  <c r="R193" i="25"/>
  <c r="R185" i="25"/>
  <c r="R165" i="25"/>
  <c r="S140" i="25"/>
  <c r="S128" i="25"/>
  <c r="S123" i="25"/>
  <c r="S121" i="25"/>
  <c r="T119" i="25"/>
  <c r="S111" i="25"/>
  <c r="R101" i="25"/>
  <c r="S99" i="25"/>
  <c r="T94" i="25"/>
  <c r="S86" i="25"/>
  <c r="S78" i="25"/>
  <c r="R69" i="25"/>
  <c r="S67" i="25"/>
  <c r="S61" i="25"/>
  <c r="T59" i="25"/>
  <c r="S53" i="25"/>
  <c r="S50" i="25"/>
  <c r="T42" i="25"/>
  <c r="S39" i="25"/>
  <c r="R33" i="25"/>
  <c r="T31" i="25"/>
  <c r="S28" i="25"/>
  <c r="R25" i="25"/>
  <c r="S308" i="24"/>
  <c r="R308" i="24"/>
  <c r="Q305" i="24"/>
  <c r="Q297" i="24"/>
  <c r="R287" i="24"/>
  <c r="Q282" i="24"/>
  <c r="R273" i="24"/>
  <c r="Q273" i="24"/>
  <c r="Q270" i="24"/>
  <c r="Q265" i="24"/>
  <c r="R258" i="24"/>
  <c r="S253" i="24"/>
  <c r="S248" i="24"/>
  <c r="Q246" i="24"/>
  <c r="Q231" i="24"/>
  <c r="Q217" i="24"/>
  <c r="R205" i="24"/>
  <c r="S202" i="24"/>
  <c r="Q183" i="24"/>
  <c r="R178" i="24"/>
  <c r="R173" i="24"/>
  <c r="R165" i="24"/>
  <c r="R160" i="24"/>
  <c r="Q156" i="24"/>
  <c r="Q149" i="24"/>
  <c r="Q146" i="24"/>
  <c r="Q144" i="24"/>
  <c r="S144" i="24"/>
  <c r="S141" i="24"/>
  <c r="R127" i="24"/>
  <c r="S122" i="24"/>
  <c r="Q101" i="24"/>
  <c r="R71" i="24"/>
  <c r="S66" i="24"/>
  <c r="Q61" i="24"/>
  <c r="Q56" i="24"/>
  <c r="S56" i="24"/>
  <c r="S36" i="24"/>
  <c r="R31" i="24"/>
  <c r="R26" i="24"/>
  <c r="S250" i="23"/>
  <c r="O237" i="23"/>
  <c r="P237" i="23"/>
  <c r="P202" i="23"/>
  <c r="S202" i="23"/>
  <c r="P178" i="23"/>
  <c r="S178" i="23"/>
  <c r="S146" i="23"/>
  <c r="N146" i="23"/>
  <c r="O146" i="23"/>
  <c r="O128" i="23"/>
  <c r="N128" i="23"/>
  <c r="N93" i="23"/>
  <c r="O93" i="23"/>
  <c r="N18" i="23"/>
  <c r="S18" i="23"/>
  <c r="I51" i="88"/>
  <c r="K51" i="88"/>
  <c r="I137" i="19"/>
  <c r="L137" i="19"/>
  <c r="M137" i="19"/>
  <c r="M198" i="19"/>
  <c r="L198" i="19"/>
  <c r="K198" i="19"/>
  <c r="J198" i="19"/>
  <c r="I198" i="19"/>
  <c r="L212" i="19"/>
  <c r="K212" i="19"/>
  <c r="I212" i="19"/>
  <c r="L216" i="19"/>
  <c r="K216" i="19"/>
  <c r="J216" i="19"/>
  <c r="I216" i="19"/>
  <c r="K14" i="104"/>
  <c r="J14" i="127"/>
  <c r="R309" i="25"/>
  <c r="R306" i="25"/>
  <c r="T287" i="25"/>
  <c r="S284" i="25"/>
  <c r="R281" i="25"/>
  <c r="S274" i="25"/>
  <c r="T272" i="25"/>
  <c r="T267" i="25"/>
  <c r="S249" i="25"/>
  <c r="R246" i="25"/>
  <c r="R233" i="25"/>
  <c r="T231" i="25"/>
  <c r="T218" i="25"/>
  <c r="T210" i="25"/>
  <c r="T202" i="25"/>
  <c r="T194" i="25"/>
  <c r="T186" i="25"/>
  <c r="T178" i="25"/>
  <c r="R173" i="25"/>
  <c r="T166" i="25"/>
  <c r="R153" i="25"/>
  <c r="T151" i="25"/>
  <c r="T143" i="25"/>
  <c r="S133" i="25"/>
  <c r="T131" i="25"/>
  <c r="R121" i="25"/>
  <c r="S109" i="25"/>
  <c r="T102" i="25"/>
  <c r="T87" i="25"/>
  <c r="S81" i="25"/>
  <c r="T79" i="25"/>
  <c r="T70" i="25"/>
  <c r="R61" i="25"/>
  <c r="R53" i="25"/>
  <c r="T51" i="25"/>
  <c r="S45" i="25"/>
  <c r="T34" i="25"/>
  <c r="T26" i="25"/>
  <c r="T18" i="25"/>
  <c r="R13" i="25"/>
  <c r="R11" i="25"/>
  <c r="T11" i="25"/>
  <c r="S279" i="24"/>
  <c r="S277" i="24"/>
  <c r="S272" i="24"/>
  <c r="S255" i="24"/>
  <c r="R253" i="24"/>
  <c r="S250" i="24"/>
  <c r="R236" i="24"/>
  <c r="S224" i="24"/>
  <c r="S207" i="24"/>
  <c r="R202" i="24"/>
  <c r="R197" i="24"/>
  <c r="S170" i="24"/>
  <c r="S162" i="24"/>
  <c r="R151" i="24"/>
  <c r="R122" i="24"/>
  <c r="R117" i="24"/>
  <c r="S112" i="24"/>
  <c r="Q108" i="24"/>
  <c r="S93" i="24"/>
  <c r="S88" i="24"/>
  <c r="S80" i="24"/>
  <c r="R66" i="24"/>
  <c r="R63" i="24"/>
  <c r="S55" i="24"/>
  <c r="S48" i="24"/>
  <c r="R36" i="24"/>
  <c r="S28" i="24"/>
  <c r="Q26" i="24"/>
  <c r="Q21" i="24"/>
  <c r="S21" i="24"/>
  <c r="S18" i="24"/>
  <c r="N242" i="23"/>
  <c r="J242" i="23" s="1"/>
  <c r="P210" i="23"/>
  <c r="J210" i="23" s="1"/>
  <c r="S210" i="23"/>
  <c r="O209" i="23"/>
  <c r="O202" i="23"/>
  <c r="S180" i="23"/>
  <c r="O178" i="23"/>
  <c r="J170" i="23"/>
  <c r="J166" i="23"/>
  <c r="P146" i="23"/>
  <c r="N111" i="23"/>
  <c r="O111" i="23"/>
  <c r="P111" i="23"/>
  <c r="O63" i="23"/>
  <c r="N22" i="23"/>
  <c r="S22" i="23"/>
  <c r="I27" i="88"/>
  <c r="K27" i="88"/>
  <c r="L102" i="19"/>
  <c r="J102" i="19"/>
  <c r="I102" i="19"/>
  <c r="M102" i="19"/>
  <c r="I14" i="127"/>
  <c r="T292" i="25"/>
  <c r="S287" i="25"/>
  <c r="S267" i="25"/>
  <c r="S231" i="25"/>
  <c r="S218" i="25"/>
  <c r="S210" i="25"/>
  <c r="S202" i="25"/>
  <c r="S194" i="25"/>
  <c r="S186" i="25"/>
  <c r="S178" i="25"/>
  <c r="T176" i="25"/>
  <c r="S166" i="25"/>
  <c r="T156" i="25"/>
  <c r="S151" i="25"/>
  <c r="S143" i="25"/>
  <c r="S141" i="25"/>
  <c r="S131" i="25"/>
  <c r="T124" i="25"/>
  <c r="S102" i="25"/>
  <c r="S87" i="25"/>
  <c r="S79" i="25"/>
  <c r="S73" i="25"/>
  <c r="S70" i="25"/>
  <c r="S51" i="25"/>
  <c r="S37" i="25"/>
  <c r="S34" i="25"/>
  <c r="S26" i="25"/>
  <c r="R279" i="24"/>
  <c r="R241" i="24"/>
  <c r="Q241" i="24"/>
  <c r="S192" i="24"/>
  <c r="S188" i="24"/>
  <c r="R188" i="24"/>
  <c r="S138" i="24"/>
  <c r="R93" i="24"/>
  <c r="S85" i="24"/>
  <c r="R55" i="24"/>
  <c r="S45" i="24"/>
  <c r="R28" i="24"/>
  <c r="R18" i="24"/>
  <c r="P254" i="23"/>
  <c r="O254" i="23"/>
  <c r="N238" i="23"/>
  <c r="P238" i="23"/>
  <c r="O226" i="23"/>
  <c r="P226" i="23"/>
  <c r="N26" i="23"/>
  <c r="S26" i="23"/>
  <c r="L64" i="19"/>
  <c r="K64" i="19"/>
  <c r="J64" i="19"/>
  <c r="I64" i="19"/>
  <c r="M64" i="19"/>
  <c r="L112" i="19"/>
  <c r="K112" i="19"/>
  <c r="J112" i="19"/>
  <c r="I112" i="19"/>
  <c r="S292" i="25"/>
  <c r="T270" i="25"/>
  <c r="S262" i="25"/>
  <c r="S176" i="25"/>
  <c r="S156" i="25"/>
  <c r="R141" i="25"/>
  <c r="S124" i="25"/>
  <c r="S112" i="25"/>
  <c r="R73" i="25"/>
  <c r="S40" i="25"/>
  <c r="R37" i="25"/>
  <c r="R21" i="25"/>
  <c r="S16" i="25"/>
  <c r="S304" i="24"/>
  <c r="R289" i="24"/>
  <c r="Q289" i="24"/>
  <c r="Q286" i="24"/>
  <c r="Q281" i="24"/>
  <c r="S264" i="24"/>
  <c r="Q262" i="24"/>
  <c r="S240" i="24"/>
  <c r="R192" i="24"/>
  <c r="R138" i="24"/>
  <c r="Q100" i="24"/>
  <c r="R85" i="24"/>
  <c r="Q68" i="24"/>
  <c r="Q60" i="24"/>
  <c r="R45" i="24"/>
  <c r="N254" i="23"/>
  <c r="O251" i="23"/>
  <c r="S251" i="23"/>
  <c r="P250" i="23"/>
  <c r="P246" i="23"/>
  <c r="S240" i="23"/>
  <c r="O238" i="23"/>
  <c r="J234" i="23"/>
  <c r="N226" i="23"/>
  <c r="S150" i="23"/>
  <c r="N150" i="23"/>
  <c r="O150" i="23"/>
  <c r="S126" i="23"/>
  <c r="N126" i="23"/>
  <c r="P112" i="23"/>
  <c r="N112" i="23"/>
  <c r="O112" i="23"/>
  <c r="N30" i="23"/>
  <c r="S30" i="23"/>
  <c r="K77" i="19"/>
  <c r="M77" i="19"/>
  <c r="L77" i="19"/>
  <c r="J77" i="19"/>
  <c r="K97" i="19"/>
  <c r="L97" i="19"/>
  <c r="J97" i="19"/>
  <c r="I97" i="19"/>
  <c r="J100" i="19"/>
  <c r="M100" i="19"/>
  <c r="L100" i="19"/>
  <c r="K100" i="19"/>
  <c r="I100" i="19"/>
  <c r="L14" i="102"/>
  <c r="J13" i="127"/>
  <c r="Q296" i="24"/>
  <c r="S296" i="24"/>
  <c r="Q40" i="24"/>
  <c r="S40" i="24"/>
  <c r="N251" i="23"/>
  <c r="O250" i="23"/>
  <c r="O246" i="23"/>
  <c r="N180" i="23"/>
  <c r="P150" i="23"/>
  <c r="P144" i="23"/>
  <c r="S144" i="23"/>
  <c r="S134" i="23"/>
  <c r="N134" i="23"/>
  <c r="O134" i="23"/>
  <c r="P126" i="23"/>
  <c r="I67" i="88"/>
  <c r="K67" i="88"/>
  <c r="J68" i="19"/>
  <c r="M68" i="19"/>
  <c r="L68" i="19"/>
  <c r="K68" i="19"/>
  <c r="I68" i="19"/>
  <c r="M128" i="19"/>
  <c r="I128" i="19"/>
  <c r="J130" i="19"/>
  <c r="I130" i="19"/>
  <c r="L220" i="19"/>
  <c r="M220" i="19"/>
  <c r="K220" i="19"/>
  <c r="I220" i="19"/>
  <c r="L93" i="87"/>
  <c r="J93" i="87"/>
  <c r="K93" i="87"/>
  <c r="M38" i="87"/>
  <c r="J38" i="87"/>
  <c r="K38" i="87"/>
  <c r="L38" i="87"/>
  <c r="L129" i="87"/>
  <c r="M129" i="87"/>
  <c r="K129" i="87"/>
  <c r="J129" i="87"/>
  <c r="L196" i="87"/>
  <c r="N196" i="87"/>
  <c r="M196" i="87"/>
  <c r="K196" i="87"/>
  <c r="J196" i="87"/>
  <c r="J59" i="86"/>
  <c r="M59" i="86"/>
  <c r="K59" i="86"/>
  <c r="L59" i="86"/>
  <c r="O220" i="23"/>
  <c r="P194" i="23"/>
  <c r="J194" i="23" s="1"/>
  <c r="O188" i="23"/>
  <c r="S170" i="23"/>
  <c r="S164" i="23"/>
  <c r="P162" i="23"/>
  <c r="J162" i="23" s="1"/>
  <c r="O156" i="23"/>
  <c r="S142" i="23"/>
  <c r="S124" i="23"/>
  <c r="S61" i="23"/>
  <c r="S57" i="23"/>
  <c r="S53" i="23"/>
  <c r="S37" i="23"/>
  <c r="K22" i="88"/>
  <c r="I43" i="88"/>
  <c r="K43" i="88"/>
  <c r="K86" i="88"/>
  <c r="I33" i="19"/>
  <c r="L33" i="19"/>
  <c r="K33" i="19"/>
  <c r="J33" i="19"/>
  <c r="K53" i="19"/>
  <c r="M53" i="19"/>
  <c r="L53" i="19"/>
  <c r="J53" i="19"/>
  <c r="I53" i="19"/>
  <c r="M80" i="19"/>
  <c r="L80" i="19"/>
  <c r="K80" i="19"/>
  <c r="J80" i="19"/>
  <c r="I80" i="19"/>
  <c r="I153" i="19"/>
  <c r="K153" i="19"/>
  <c r="I193" i="19"/>
  <c r="L193" i="19"/>
  <c r="K193" i="19"/>
  <c r="J193" i="19"/>
  <c r="L85" i="87"/>
  <c r="J85" i="87"/>
  <c r="K85" i="87"/>
  <c r="J57" i="86"/>
  <c r="K57" i="86"/>
  <c r="M57" i="86"/>
  <c r="L57" i="86"/>
  <c r="O224" i="23"/>
  <c r="J224" i="23" s="1"/>
  <c r="P222" i="23"/>
  <c r="J222" i="23" s="1"/>
  <c r="P206" i="23"/>
  <c r="J206" i="23" s="1"/>
  <c r="P205" i="23"/>
  <c r="O192" i="23"/>
  <c r="J192" i="23" s="1"/>
  <c r="P190" i="23"/>
  <c r="J190" i="23" s="1"/>
  <c r="P174" i="23"/>
  <c r="J174" i="23" s="1"/>
  <c r="P173" i="23"/>
  <c r="O160" i="23"/>
  <c r="J160" i="23" s="1"/>
  <c r="P158" i="23"/>
  <c r="J158" i="23" s="1"/>
  <c r="P138" i="23"/>
  <c r="J138" i="23" s="1"/>
  <c r="P130" i="23"/>
  <c r="J130" i="23" s="1"/>
  <c r="P122" i="23"/>
  <c r="J122" i="23" s="1"/>
  <c r="O121" i="23"/>
  <c r="J121" i="23" s="1"/>
  <c r="P120" i="23"/>
  <c r="O116" i="23"/>
  <c r="P115" i="23"/>
  <c r="J115" i="23" s="1"/>
  <c r="O104" i="23"/>
  <c r="O77" i="23"/>
  <c r="O60" i="23"/>
  <c r="O56" i="23"/>
  <c r="O52" i="23"/>
  <c r="O36" i="23"/>
  <c r="I19" i="88"/>
  <c r="K19" i="88"/>
  <c r="I83" i="88"/>
  <c r="K83" i="88"/>
  <c r="M45" i="19"/>
  <c r="I45" i="19"/>
  <c r="K105" i="19"/>
  <c r="L105" i="19"/>
  <c r="J105" i="19"/>
  <c r="I105" i="19"/>
  <c r="L160" i="19"/>
  <c r="K160" i="19"/>
  <c r="J160" i="19"/>
  <c r="I160" i="19"/>
  <c r="L77" i="87"/>
  <c r="J77" i="87"/>
  <c r="K77" i="87"/>
  <c r="N132" i="87"/>
  <c r="M132" i="87"/>
  <c r="L132" i="87"/>
  <c r="K132" i="87"/>
  <c r="J132" i="87"/>
  <c r="L203" i="87"/>
  <c r="K203" i="87"/>
  <c r="I59" i="88"/>
  <c r="K59" i="88"/>
  <c r="M21" i="19"/>
  <c r="L21" i="19"/>
  <c r="I21" i="19"/>
  <c r="M24" i="19"/>
  <c r="L24" i="19"/>
  <c r="K24" i="19"/>
  <c r="J24" i="19"/>
  <c r="I24" i="19"/>
  <c r="J60" i="19"/>
  <c r="L60" i="19"/>
  <c r="K60" i="19"/>
  <c r="I60" i="19"/>
  <c r="L74" i="19"/>
  <c r="K74" i="19"/>
  <c r="K89" i="19"/>
  <c r="L89" i="19"/>
  <c r="J89" i="19"/>
  <c r="I89" i="19"/>
  <c r="J146" i="19"/>
  <c r="L146" i="19"/>
  <c r="K146" i="19"/>
  <c r="I146" i="19"/>
  <c r="M183" i="19"/>
  <c r="L183" i="19"/>
  <c r="K183" i="19"/>
  <c r="J183" i="19"/>
  <c r="I183" i="19"/>
  <c r="J202" i="19"/>
  <c r="I202" i="19"/>
  <c r="L242" i="19"/>
  <c r="M242" i="19"/>
  <c r="I242" i="19"/>
  <c r="L69" i="87"/>
  <c r="J69" i="87"/>
  <c r="K69" i="87"/>
  <c r="J12" i="86"/>
  <c r="L12" i="86"/>
  <c r="M12" i="86"/>
  <c r="K12" i="86"/>
  <c r="J23" i="86"/>
  <c r="M23" i="86"/>
  <c r="L23" i="86"/>
  <c r="K23" i="86"/>
  <c r="T15" i="25"/>
  <c r="N140" i="23"/>
  <c r="J140" i="23" s="1"/>
  <c r="N132" i="23"/>
  <c r="N124" i="23"/>
  <c r="O61" i="23"/>
  <c r="O57" i="23"/>
  <c r="O53" i="23"/>
  <c r="O37" i="23"/>
  <c r="I35" i="88"/>
  <c r="K35" i="88"/>
  <c r="K78" i="88"/>
  <c r="I123" i="88"/>
  <c r="K123" i="88"/>
  <c r="K127" i="88"/>
  <c r="L174" i="19"/>
  <c r="K174" i="19"/>
  <c r="J174" i="19"/>
  <c r="I174" i="19"/>
  <c r="L200" i="19"/>
  <c r="K200" i="19"/>
  <c r="J200" i="19"/>
  <c r="I200" i="19"/>
  <c r="L230" i="19"/>
  <c r="K230" i="19"/>
  <c r="J230" i="19"/>
  <c r="I230" i="19"/>
  <c r="L61" i="87"/>
  <c r="J61" i="87"/>
  <c r="K61" i="87"/>
  <c r="K28" i="87"/>
  <c r="J28" i="87"/>
  <c r="K111" i="87"/>
  <c r="L111" i="87"/>
  <c r="I14" i="88"/>
  <c r="I75" i="88"/>
  <c r="K75" i="88"/>
  <c r="M19" i="19"/>
  <c r="J19" i="19"/>
  <c r="L30" i="19"/>
  <c r="K30" i="19"/>
  <c r="J30" i="19"/>
  <c r="I30" i="19"/>
  <c r="K120" i="87"/>
  <c r="M120" i="87"/>
  <c r="L120" i="87"/>
  <c r="M245" i="87"/>
  <c r="L245" i="87"/>
  <c r="N245" i="87"/>
  <c r="K245" i="87"/>
  <c r="J245" i="87"/>
  <c r="M146" i="87"/>
  <c r="K146" i="87"/>
  <c r="M198" i="87"/>
  <c r="K198" i="87"/>
  <c r="L176" i="86"/>
  <c r="M176" i="86"/>
  <c r="J23" i="81"/>
  <c r="I23" i="81"/>
  <c r="M23" i="81"/>
  <c r="L23" i="81"/>
  <c r="N23" i="81"/>
  <c r="K23" i="81"/>
  <c r="J39" i="81"/>
  <c r="I39" i="81"/>
  <c r="M39" i="81"/>
  <c r="L39" i="81"/>
  <c r="N39" i="81"/>
  <c r="K39" i="81"/>
  <c r="J55" i="81"/>
  <c r="I55" i="81"/>
  <c r="M55" i="81"/>
  <c r="L55" i="81"/>
  <c r="N55" i="81"/>
  <c r="K55" i="81"/>
  <c r="N151" i="81"/>
  <c r="K151" i="81"/>
  <c r="J151" i="81"/>
  <c r="I151" i="81"/>
  <c r="M12" i="19"/>
  <c r="J224" i="19"/>
  <c r="J238" i="19"/>
  <c r="J254" i="19"/>
  <c r="L46" i="87"/>
  <c r="J36" i="87"/>
  <c r="M31" i="87"/>
  <c r="N24" i="87"/>
  <c r="J121" i="87"/>
  <c r="N170" i="87"/>
  <c r="J170" i="87"/>
  <c r="J180" i="87"/>
  <c r="J197" i="87"/>
  <c r="N212" i="87"/>
  <c r="M212" i="87"/>
  <c r="K216" i="87"/>
  <c r="L216" i="87"/>
  <c r="M216" i="87"/>
  <c r="L219" i="87"/>
  <c r="K219" i="87"/>
  <c r="M246" i="87"/>
  <c r="K246" i="87"/>
  <c r="L246" i="87"/>
  <c r="N257" i="87"/>
  <c r="M257" i="87"/>
  <c r="J37" i="86"/>
  <c r="K37" i="86"/>
  <c r="M37" i="86"/>
  <c r="J39" i="86"/>
  <c r="M39" i="86"/>
  <c r="K39" i="86"/>
  <c r="J52" i="86"/>
  <c r="L52" i="86"/>
  <c r="M52" i="86"/>
  <c r="L73" i="86"/>
  <c r="I73" i="86"/>
  <c r="N73" i="86"/>
  <c r="J73" i="86"/>
  <c r="L81" i="86"/>
  <c r="N81" i="86"/>
  <c r="I81" i="86"/>
  <c r="M131" i="86"/>
  <c r="L131" i="86"/>
  <c r="K131" i="86"/>
  <c r="J17" i="81"/>
  <c r="I17" i="81"/>
  <c r="M17" i="81"/>
  <c r="L17" i="81"/>
  <c r="N17" i="81"/>
  <c r="K17" i="81"/>
  <c r="J33" i="81"/>
  <c r="I33" i="81"/>
  <c r="M33" i="81"/>
  <c r="L33" i="81"/>
  <c r="N33" i="81"/>
  <c r="K33" i="81"/>
  <c r="J49" i="81"/>
  <c r="I49" i="81"/>
  <c r="M49" i="81"/>
  <c r="L49" i="81"/>
  <c r="N49" i="81"/>
  <c r="K49" i="81"/>
  <c r="J65" i="81"/>
  <c r="I65" i="81"/>
  <c r="M65" i="81"/>
  <c r="L65" i="81"/>
  <c r="N65" i="81"/>
  <c r="K65" i="81"/>
  <c r="N118" i="81"/>
  <c r="M118" i="81"/>
  <c r="K118" i="81"/>
  <c r="J22" i="19"/>
  <c r="K25" i="19"/>
  <c r="K40" i="19"/>
  <c r="K56" i="19"/>
  <c r="I98" i="19"/>
  <c r="K108" i="19"/>
  <c r="K120" i="19"/>
  <c r="K126" i="19"/>
  <c r="K142" i="19"/>
  <c r="J151" i="19"/>
  <c r="K158" i="19"/>
  <c r="K168" i="19"/>
  <c r="I196" i="19"/>
  <c r="I213" i="19"/>
  <c r="J217" i="19"/>
  <c r="K224" i="19"/>
  <c r="K238" i="19"/>
  <c r="K254" i="19"/>
  <c r="N102" i="87"/>
  <c r="N94" i="87"/>
  <c r="N86" i="87"/>
  <c r="N78" i="87"/>
  <c r="N70" i="87"/>
  <c r="N62" i="87"/>
  <c r="L54" i="87"/>
  <c r="K46" i="87"/>
  <c r="J44" i="87"/>
  <c r="M39" i="87"/>
  <c r="N32" i="87"/>
  <c r="L31" i="87"/>
  <c r="M24" i="87"/>
  <c r="K13" i="87"/>
  <c r="L121" i="87"/>
  <c r="J145" i="87"/>
  <c r="K168" i="87"/>
  <c r="N168" i="87"/>
  <c r="K180" i="87"/>
  <c r="K197" i="87"/>
  <c r="L235" i="87"/>
  <c r="K235" i="87"/>
  <c r="J24" i="86"/>
  <c r="L24" i="86"/>
  <c r="K24" i="86"/>
  <c r="J44" i="86"/>
  <c r="L44" i="86"/>
  <c r="K44" i="86"/>
  <c r="J55" i="86"/>
  <c r="M55" i="86"/>
  <c r="L55" i="86"/>
  <c r="K55" i="86"/>
  <c r="M66" i="86"/>
  <c r="K66" i="86"/>
  <c r="N66" i="86"/>
  <c r="L66" i="86"/>
  <c r="J66" i="86"/>
  <c r="N76" i="86"/>
  <c r="L76" i="86"/>
  <c r="J76" i="86"/>
  <c r="I76" i="86"/>
  <c r="J27" i="81"/>
  <c r="I27" i="81"/>
  <c r="M27" i="81"/>
  <c r="L27" i="81"/>
  <c r="N27" i="81"/>
  <c r="K27" i="81"/>
  <c r="J43" i="81"/>
  <c r="I43" i="81"/>
  <c r="M43" i="81"/>
  <c r="L43" i="81"/>
  <c r="N43" i="81"/>
  <c r="K43" i="81"/>
  <c r="J59" i="81"/>
  <c r="I59" i="81"/>
  <c r="M59" i="81"/>
  <c r="L59" i="81"/>
  <c r="N59" i="81"/>
  <c r="K59" i="81"/>
  <c r="K18" i="88"/>
  <c r="K26" i="88"/>
  <c r="K34" i="88"/>
  <c r="K42" i="88"/>
  <c r="K50" i="88"/>
  <c r="K58" i="88"/>
  <c r="K66" i="88"/>
  <c r="K74" i="88"/>
  <c r="K82" i="88"/>
  <c r="K90" i="88"/>
  <c r="K111" i="88"/>
  <c r="K143" i="88"/>
  <c r="K22" i="19"/>
  <c r="L25" i="19"/>
  <c r="I37" i="19"/>
  <c r="L40" i="19"/>
  <c r="J46" i="19"/>
  <c r="L56" i="19"/>
  <c r="K83" i="19"/>
  <c r="K98" i="19"/>
  <c r="L108" i="19"/>
  <c r="I110" i="19"/>
  <c r="J113" i="19"/>
  <c r="I117" i="19"/>
  <c r="L120" i="19"/>
  <c r="L126" i="19"/>
  <c r="I141" i="19"/>
  <c r="L142" i="19"/>
  <c r="K144" i="19"/>
  <c r="K151" i="19"/>
  <c r="L158" i="19"/>
  <c r="K161" i="19"/>
  <c r="L168" i="19"/>
  <c r="K184" i="19"/>
  <c r="L186" i="19"/>
  <c r="K190" i="19"/>
  <c r="K196" i="19"/>
  <c r="J213" i="19"/>
  <c r="L217" i="19"/>
  <c r="L224" i="19"/>
  <c r="I226" i="19"/>
  <c r="I228" i="19"/>
  <c r="I237" i="19"/>
  <c r="L238" i="19"/>
  <c r="I244" i="19"/>
  <c r="I253" i="19"/>
  <c r="L254" i="19"/>
  <c r="L102" i="87"/>
  <c r="L94" i="87"/>
  <c r="L86" i="87"/>
  <c r="L78" i="87"/>
  <c r="L70" i="87"/>
  <c r="L62" i="87"/>
  <c r="K54" i="87"/>
  <c r="J52" i="87"/>
  <c r="M47" i="87"/>
  <c r="J46" i="87"/>
  <c r="N40" i="87"/>
  <c r="L39" i="87"/>
  <c r="M32" i="87"/>
  <c r="K31" i="87"/>
  <c r="L24" i="87"/>
  <c r="K21" i="87"/>
  <c r="J13" i="87"/>
  <c r="L109" i="87"/>
  <c r="M121" i="87"/>
  <c r="L125" i="87"/>
  <c r="M145" i="87"/>
  <c r="K149" i="87"/>
  <c r="J150" i="87"/>
  <c r="N150" i="87"/>
  <c r="K157" i="87"/>
  <c r="L158" i="87"/>
  <c r="N158" i="87"/>
  <c r="L171" i="87"/>
  <c r="K171" i="87"/>
  <c r="M180" i="87"/>
  <c r="N186" i="87"/>
  <c r="J186" i="87"/>
  <c r="L197" i="87"/>
  <c r="N205" i="87"/>
  <c r="K220" i="87"/>
  <c r="K232" i="87"/>
  <c r="M232" i="87"/>
  <c r="L232" i="87"/>
  <c r="M237" i="87"/>
  <c r="J29" i="86"/>
  <c r="K29" i="86"/>
  <c r="L29" i="86"/>
  <c r="J40" i="86"/>
  <c r="L40" i="86"/>
  <c r="M40" i="86"/>
  <c r="K40" i="86"/>
  <c r="L82" i="86"/>
  <c r="N82" i="86"/>
  <c r="J82" i="86"/>
  <c r="N115" i="86"/>
  <c r="J115" i="86"/>
  <c r="J21" i="81"/>
  <c r="I21" i="81"/>
  <c r="M21" i="81"/>
  <c r="L21" i="81"/>
  <c r="N21" i="81"/>
  <c r="K21" i="81"/>
  <c r="J37" i="81"/>
  <c r="I37" i="81"/>
  <c r="M37" i="81"/>
  <c r="L37" i="81"/>
  <c r="N37" i="81"/>
  <c r="K37" i="81"/>
  <c r="J53" i="81"/>
  <c r="I53" i="81"/>
  <c r="M53" i="81"/>
  <c r="L53" i="81"/>
  <c r="N53" i="81"/>
  <c r="K53" i="81"/>
  <c r="K13" i="88"/>
  <c r="K21" i="88"/>
  <c r="K29" i="88"/>
  <c r="K37" i="88"/>
  <c r="K45" i="88"/>
  <c r="K53" i="88"/>
  <c r="K61" i="88"/>
  <c r="K69" i="88"/>
  <c r="K77" i="88"/>
  <c r="K85" i="88"/>
  <c r="K115" i="88"/>
  <c r="K147" i="88"/>
  <c r="J11" i="19"/>
  <c r="K15" i="19"/>
  <c r="M22" i="19"/>
  <c r="M25" i="19"/>
  <c r="K28" i="19"/>
  <c r="J35" i="19"/>
  <c r="L37" i="19"/>
  <c r="K46" i="19"/>
  <c r="J55" i="19"/>
  <c r="J62" i="19"/>
  <c r="J66" i="19"/>
  <c r="K70" i="19"/>
  <c r="I72" i="19"/>
  <c r="M108" i="19"/>
  <c r="J110" i="19"/>
  <c r="L113" i="19"/>
  <c r="L117" i="19"/>
  <c r="M148" i="19"/>
  <c r="L151" i="19"/>
  <c r="L161" i="19"/>
  <c r="I167" i="19"/>
  <c r="I170" i="19"/>
  <c r="I182" i="19"/>
  <c r="M186" i="19"/>
  <c r="K204" i="19"/>
  <c r="K223" i="19"/>
  <c r="K228" i="19"/>
  <c r="I232" i="19"/>
  <c r="J237" i="19"/>
  <c r="K244" i="19"/>
  <c r="J253" i="19"/>
  <c r="I258" i="19"/>
  <c r="J108" i="87"/>
  <c r="M103" i="87"/>
  <c r="K102" i="87"/>
  <c r="J100" i="87"/>
  <c r="M95" i="87"/>
  <c r="K94" i="87"/>
  <c r="J92" i="87"/>
  <c r="M87" i="87"/>
  <c r="K86" i="87"/>
  <c r="J84" i="87"/>
  <c r="M79" i="87"/>
  <c r="K78" i="87"/>
  <c r="J76" i="87"/>
  <c r="M71" i="87"/>
  <c r="K70" i="87"/>
  <c r="J68" i="87"/>
  <c r="M63" i="87"/>
  <c r="K62" i="87"/>
  <c r="J54" i="87"/>
  <c r="L47" i="87"/>
  <c r="M40" i="87"/>
  <c r="K39" i="87"/>
  <c r="L32" i="87"/>
  <c r="J31" i="87"/>
  <c r="K24" i="87"/>
  <c r="J21" i="87"/>
  <c r="J118" i="87"/>
  <c r="N121" i="87"/>
  <c r="L136" i="87"/>
  <c r="J138" i="87"/>
  <c r="L141" i="87"/>
  <c r="N145" i="87"/>
  <c r="J148" i="87"/>
  <c r="L149" i="87"/>
  <c r="M157" i="87"/>
  <c r="M166" i="87"/>
  <c r="K166" i="87"/>
  <c r="J169" i="87"/>
  <c r="J173" i="87"/>
  <c r="N178" i="87"/>
  <c r="K178" i="87"/>
  <c r="N180" i="87"/>
  <c r="K184" i="87"/>
  <c r="N184" i="87"/>
  <c r="N197" i="87"/>
  <c r="K239" i="87"/>
  <c r="N250" i="87"/>
  <c r="K250" i="87"/>
  <c r="J250" i="87"/>
  <c r="L252" i="87"/>
  <c r="M252" i="87"/>
  <c r="J25" i="86"/>
  <c r="K25" i="86"/>
  <c r="M25" i="86"/>
  <c r="L25" i="86"/>
  <c r="J27" i="86"/>
  <c r="M27" i="86"/>
  <c r="K27" i="86"/>
  <c r="J35" i="86"/>
  <c r="M35" i="86"/>
  <c r="L35" i="86"/>
  <c r="L88" i="86"/>
  <c r="N88" i="86"/>
  <c r="J88" i="86"/>
  <c r="I88" i="86"/>
  <c r="N259" i="86"/>
  <c r="I259" i="86"/>
  <c r="J15" i="81"/>
  <c r="I15" i="81"/>
  <c r="M15" i="81"/>
  <c r="L15" i="81"/>
  <c r="N15" i="81"/>
  <c r="K15" i="81"/>
  <c r="J31" i="81"/>
  <c r="I31" i="81"/>
  <c r="M31" i="81"/>
  <c r="L31" i="81"/>
  <c r="N31" i="81"/>
  <c r="K31" i="81"/>
  <c r="J47" i="81"/>
  <c r="I47" i="81"/>
  <c r="M47" i="81"/>
  <c r="L47" i="81"/>
  <c r="N47" i="81"/>
  <c r="K47" i="81"/>
  <c r="J63" i="81"/>
  <c r="I63" i="81"/>
  <c r="M63" i="81"/>
  <c r="L63" i="81"/>
  <c r="N63" i="81"/>
  <c r="K63" i="81"/>
  <c r="I52" i="19"/>
  <c r="J72" i="19"/>
  <c r="I116" i="19"/>
  <c r="K118" i="87"/>
  <c r="J144" i="87"/>
  <c r="K148" i="87"/>
  <c r="K173" i="87"/>
  <c r="L187" i="87"/>
  <c r="K187" i="87"/>
  <c r="N202" i="87"/>
  <c r="J202" i="87"/>
  <c r="N220" i="87"/>
  <c r="J220" i="87"/>
  <c r="L220" i="87"/>
  <c r="N226" i="87"/>
  <c r="J226" i="87"/>
  <c r="M233" i="87"/>
  <c r="N233" i="87"/>
  <c r="L237" i="87"/>
  <c r="K237" i="87"/>
  <c r="J237" i="87"/>
  <c r="J56" i="86"/>
  <c r="L56" i="86"/>
  <c r="K56" i="86"/>
  <c r="L77" i="86"/>
  <c r="J77" i="86"/>
  <c r="I77" i="86"/>
  <c r="L141" i="86"/>
  <c r="M141" i="86"/>
  <c r="K141" i="86"/>
  <c r="J25" i="81"/>
  <c r="I25" i="81"/>
  <c r="M25" i="81"/>
  <c r="L25" i="81"/>
  <c r="N25" i="81"/>
  <c r="K25" i="81"/>
  <c r="J41" i="81"/>
  <c r="I41" i="81"/>
  <c r="M41" i="81"/>
  <c r="L41" i="81"/>
  <c r="N41" i="81"/>
  <c r="K41" i="81"/>
  <c r="J57" i="81"/>
  <c r="I57" i="81"/>
  <c r="M57" i="81"/>
  <c r="L57" i="81"/>
  <c r="N57" i="81"/>
  <c r="K57" i="81"/>
  <c r="I14" i="19"/>
  <c r="J17" i="19"/>
  <c r="K52" i="19"/>
  <c r="I76" i="19"/>
  <c r="I82" i="19"/>
  <c r="K116" i="19"/>
  <c r="K178" i="19"/>
  <c r="I236" i="19"/>
  <c r="I252" i="19"/>
  <c r="J47" i="87"/>
  <c r="K45" i="87"/>
  <c r="L22" i="87"/>
  <c r="J12" i="87"/>
  <c r="L113" i="87"/>
  <c r="M118" i="87"/>
  <c r="L127" i="87"/>
  <c r="K131" i="87"/>
  <c r="K135" i="87"/>
  <c r="L144" i="87"/>
  <c r="M148" i="87"/>
  <c r="J154" i="87"/>
  <c r="J159" i="87"/>
  <c r="M159" i="87"/>
  <c r="K165" i="87"/>
  <c r="M173" i="87"/>
  <c r="M182" i="87"/>
  <c r="K182" i="87"/>
  <c r="J185" i="87"/>
  <c r="J189" i="87"/>
  <c r="N194" i="87"/>
  <c r="K194" i="87"/>
  <c r="K200" i="87"/>
  <c r="N200" i="87"/>
  <c r="J212" i="87"/>
  <c r="K224" i="87"/>
  <c r="N224" i="87"/>
  <c r="J20" i="86"/>
  <c r="L20" i="86"/>
  <c r="M20" i="86"/>
  <c r="J41" i="86"/>
  <c r="K41" i="86"/>
  <c r="L41" i="86"/>
  <c r="L133" i="86"/>
  <c r="M133" i="86"/>
  <c r="K133" i="86"/>
  <c r="I133" i="86"/>
  <c r="J19" i="81"/>
  <c r="I19" i="81"/>
  <c r="M19" i="81"/>
  <c r="L19" i="81"/>
  <c r="N19" i="81"/>
  <c r="K19" i="81"/>
  <c r="J35" i="81"/>
  <c r="I35" i="81"/>
  <c r="M35" i="81"/>
  <c r="L35" i="81"/>
  <c r="N35" i="81"/>
  <c r="K35" i="81"/>
  <c r="J51" i="81"/>
  <c r="I51" i="81"/>
  <c r="M51" i="81"/>
  <c r="L51" i="81"/>
  <c r="N51" i="81"/>
  <c r="K51" i="81"/>
  <c r="J67" i="81"/>
  <c r="I67" i="81"/>
  <c r="M67" i="81"/>
  <c r="L67" i="81"/>
  <c r="N67" i="81"/>
  <c r="K67" i="81"/>
  <c r="I121" i="86"/>
  <c r="L185" i="86"/>
  <c r="I185" i="86"/>
  <c r="J14" i="81"/>
  <c r="J73" i="81"/>
  <c r="N73" i="81"/>
  <c r="N97" i="81"/>
  <c r="M97" i="81"/>
  <c r="N101" i="81"/>
  <c r="M101" i="81"/>
  <c r="J140" i="81"/>
  <c r="N140" i="81"/>
  <c r="K140" i="81"/>
  <c r="I140" i="81"/>
  <c r="N234" i="87"/>
  <c r="J234" i="87"/>
  <c r="J16" i="86"/>
  <c r="L16" i="86"/>
  <c r="J31" i="86"/>
  <c r="M31" i="86"/>
  <c r="J33" i="86"/>
  <c r="K33" i="86"/>
  <c r="J48" i="86"/>
  <c r="L48" i="86"/>
  <c r="M68" i="86"/>
  <c r="L68" i="86"/>
  <c r="J98" i="86"/>
  <c r="N98" i="86"/>
  <c r="J106" i="86"/>
  <c r="I106" i="86"/>
  <c r="I114" i="86"/>
  <c r="K119" i="86"/>
  <c r="K121" i="86"/>
  <c r="I125" i="86"/>
  <c r="I145" i="86"/>
  <c r="M12" i="81"/>
  <c r="L12" i="81"/>
  <c r="J76" i="81"/>
  <c r="K76" i="81"/>
  <c r="I76" i="81"/>
  <c r="N76" i="81"/>
  <c r="M76" i="81"/>
  <c r="N119" i="81"/>
  <c r="M119" i="81"/>
  <c r="K119" i="81"/>
  <c r="N162" i="81"/>
  <c r="J162" i="81"/>
  <c r="I162" i="81"/>
  <c r="N98" i="81"/>
  <c r="M98" i="81"/>
  <c r="K98" i="81"/>
  <c r="N141" i="81"/>
  <c r="K141" i="81"/>
  <c r="L182" i="81"/>
  <c r="K182" i="81"/>
  <c r="I214" i="81"/>
  <c r="L214" i="81"/>
  <c r="K214" i="81"/>
  <c r="L227" i="81"/>
  <c r="I227" i="81"/>
  <c r="L89" i="86"/>
  <c r="I89" i="86"/>
  <c r="N93" i="86"/>
  <c r="J93" i="86"/>
  <c r="N101" i="86"/>
  <c r="I101" i="86"/>
  <c r="I14" i="81"/>
  <c r="M14" i="81"/>
  <c r="L14" i="81"/>
  <c r="J16" i="81"/>
  <c r="I16" i="81"/>
  <c r="M16" i="81"/>
  <c r="L16" i="81"/>
  <c r="J18" i="81"/>
  <c r="I18" i="81"/>
  <c r="M18" i="81"/>
  <c r="L18" i="81"/>
  <c r="J20" i="81"/>
  <c r="I20" i="81"/>
  <c r="M20" i="81"/>
  <c r="L20" i="81"/>
  <c r="J22" i="81"/>
  <c r="I22" i="81"/>
  <c r="M22" i="81"/>
  <c r="L22" i="81"/>
  <c r="J24" i="81"/>
  <c r="I24" i="81"/>
  <c r="M24" i="81"/>
  <c r="L24" i="81"/>
  <c r="J26" i="81"/>
  <c r="I26" i="81"/>
  <c r="M26" i="81"/>
  <c r="L26" i="81"/>
  <c r="J28" i="81"/>
  <c r="I28" i="81"/>
  <c r="M28" i="81"/>
  <c r="L28" i="81"/>
  <c r="J30" i="81"/>
  <c r="I30" i="81"/>
  <c r="M30" i="81"/>
  <c r="L30" i="81"/>
  <c r="J32" i="81"/>
  <c r="I32" i="81"/>
  <c r="M32" i="81"/>
  <c r="L32" i="81"/>
  <c r="J34" i="81"/>
  <c r="I34" i="81"/>
  <c r="M34" i="81"/>
  <c r="L34" i="81"/>
  <c r="J36" i="81"/>
  <c r="I36" i="81"/>
  <c r="M36" i="81"/>
  <c r="L36" i="81"/>
  <c r="J38" i="81"/>
  <c r="I38" i="81"/>
  <c r="M38" i="81"/>
  <c r="L38" i="81"/>
  <c r="J40" i="81"/>
  <c r="I40" i="81"/>
  <c r="M40" i="81"/>
  <c r="L40" i="81"/>
  <c r="J42" i="81"/>
  <c r="I42" i="81"/>
  <c r="M42" i="81"/>
  <c r="L42" i="81"/>
  <c r="J44" i="81"/>
  <c r="I44" i="81"/>
  <c r="M44" i="81"/>
  <c r="L44" i="81"/>
  <c r="J46" i="81"/>
  <c r="I46" i="81"/>
  <c r="M46" i="81"/>
  <c r="L46" i="81"/>
  <c r="J48" i="81"/>
  <c r="I48" i="81"/>
  <c r="M48" i="81"/>
  <c r="L48" i="81"/>
  <c r="J50" i="81"/>
  <c r="I50" i="81"/>
  <c r="M50" i="81"/>
  <c r="L50" i="81"/>
  <c r="J52" i="81"/>
  <c r="I52" i="81"/>
  <c r="M52" i="81"/>
  <c r="L52" i="81"/>
  <c r="J54" i="81"/>
  <c r="I54" i="81"/>
  <c r="M54" i="81"/>
  <c r="L54" i="81"/>
  <c r="J56" i="81"/>
  <c r="I56" i="81"/>
  <c r="M56" i="81"/>
  <c r="L56" i="81"/>
  <c r="J58" i="81"/>
  <c r="I58" i="81"/>
  <c r="M58" i="81"/>
  <c r="L58" i="81"/>
  <c r="J60" i="81"/>
  <c r="I60" i="81"/>
  <c r="M60" i="81"/>
  <c r="L60" i="81"/>
  <c r="J62" i="81"/>
  <c r="I62" i="81"/>
  <c r="M62" i="81"/>
  <c r="L62" i="81"/>
  <c r="J64" i="81"/>
  <c r="I64" i="81"/>
  <c r="M64" i="81"/>
  <c r="L64" i="81"/>
  <c r="J66" i="81"/>
  <c r="I66" i="81"/>
  <c r="M66" i="81"/>
  <c r="L66" i="81"/>
  <c r="J68" i="81"/>
  <c r="I68" i="81"/>
  <c r="M68" i="81"/>
  <c r="L68" i="81"/>
  <c r="N95" i="81"/>
  <c r="M95" i="81"/>
  <c r="N163" i="81"/>
  <c r="I163" i="81"/>
  <c r="M179" i="81"/>
  <c r="L179" i="81"/>
  <c r="K179" i="81"/>
  <c r="I179" i="81"/>
  <c r="I201" i="81"/>
  <c r="L201" i="81"/>
  <c r="K201" i="81"/>
  <c r="L218" i="81"/>
  <c r="K218" i="81"/>
  <c r="N242" i="87"/>
  <c r="K242" i="87"/>
  <c r="K248" i="87"/>
  <c r="N248" i="87"/>
  <c r="J11" i="86"/>
  <c r="M11" i="86"/>
  <c r="J13" i="86"/>
  <c r="K13" i="86"/>
  <c r="K19" i="86"/>
  <c r="L21" i="86"/>
  <c r="J28" i="86"/>
  <c r="L28" i="86"/>
  <c r="K36" i="86"/>
  <c r="J43" i="86"/>
  <c r="M43" i="86"/>
  <c r="J45" i="86"/>
  <c r="K45" i="86"/>
  <c r="K51" i="86"/>
  <c r="L53" i="86"/>
  <c r="M64" i="86"/>
  <c r="K64" i="86"/>
  <c r="M69" i="86"/>
  <c r="L69" i="86"/>
  <c r="K72" i="86"/>
  <c r="L84" i="86"/>
  <c r="K127" i="86"/>
  <c r="K129" i="86"/>
  <c r="M149" i="86"/>
  <c r="L149" i="86"/>
  <c r="I11" i="81"/>
  <c r="M11" i="81"/>
  <c r="L11" i="81"/>
  <c r="K13" i="81"/>
  <c r="J71" i="81"/>
  <c r="N71" i="81"/>
  <c r="M71" i="81"/>
  <c r="K75" i="81"/>
  <c r="M222" i="87"/>
  <c r="L222" i="87"/>
  <c r="L227" i="87"/>
  <c r="K227" i="87"/>
  <c r="J229" i="87"/>
  <c r="J253" i="87"/>
  <c r="N258" i="87"/>
  <c r="K258" i="87"/>
  <c r="J15" i="86"/>
  <c r="M15" i="86"/>
  <c r="J17" i="86"/>
  <c r="K17" i="86"/>
  <c r="J32" i="86"/>
  <c r="L32" i="86"/>
  <c r="J47" i="86"/>
  <c r="M47" i="86"/>
  <c r="J49" i="86"/>
  <c r="K49" i="86"/>
  <c r="M60" i="86"/>
  <c r="K60" i="86"/>
  <c r="N84" i="86"/>
  <c r="I92" i="86"/>
  <c r="L127" i="86"/>
  <c r="M129" i="86"/>
  <c r="M184" i="86"/>
  <c r="L184" i="86"/>
  <c r="J69" i="81"/>
  <c r="K69" i="81"/>
  <c r="I69" i="81"/>
  <c r="J121" i="81"/>
  <c r="N121" i="81"/>
  <c r="M121" i="81"/>
  <c r="K121" i="81"/>
  <c r="N171" i="81"/>
  <c r="I171" i="81"/>
  <c r="J19" i="86"/>
  <c r="M19" i="86"/>
  <c r="J21" i="86"/>
  <c r="K21" i="86"/>
  <c r="J36" i="86"/>
  <c r="L36" i="86"/>
  <c r="J51" i="86"/>
  <c r="M51" i="86"/>
  <c r="J53" i="86"/>
  <c r="K53" i="86"/>
  <c r="M70" i="86"/>
  <c r="N70" i="86"/>
  <c r="M72" i="86"/>
  <c r="L72" i="86"/>
  <c r="J92" i="86"/>
  <c r="I100" i="86"/>
  <c r="J108" i="86"/>
  <c r="M181" i="86"/>
  <c r="L181" i="86"/>
  <c r="I13" i="81"/>
  <c r="M13" i="81"/>
  <c r="L13" i="81"/>
  <c r="J72" i="81"/>
  <c r="N72" i="81"/>
  <c r="M72" i="81"/>
  <c r="I72" i="81"/>
  <c r="J75" i="81"/>
  <c r="I75" i="81"/>
  <c r="M75" i="81"/>
  <c r="L75" i="81"/>
  <c r="J83" i="81"/>
  <c r="K83" i="81"/>
  <c r="I83" i="81"/>
  <c r="N83" i="81"/>
  <c r="M83" i="81"/>
  <c r="N126" i="81"/>
  <c r="K126" i="81"/>
  <c r="N139" i="81"/>
  <c r="K139" i="81"/>
  <c r="J139" i="81"/>
  <c r="L190" i="81"/>
  <c r="K190" i="81"/>
  <c r="I190" i="81"/>
  <c r="M180" i="86"/>
  <c r="K78" i="81"/>
  <c r="N79" i="81"/>
  <c r="N81" i="81"/>
  <c r="N84" i="81"/>
  <c r="L86" i="81"/>
  <c r="N91" i="81"/>
  <c r="K110" i="81"/>
  <c r="N123" i="81"/>
  <c r="K125" i="81"/>
  <c r="I131" i="81"/>
  <c r="N132" i="81"/>
  <c r="I135" i="81"/>
  <c r="K143" i="81"/>
  <c r="K145" i="81"/>
  <c r="J174" i="81"/>
  <c r="I193" i="81"/>
  <c r="I199" i="81"/>
  <c r="I225" i="81"/>
  <c r="I230" i="81"/>
  <c r="I247" i="81"/>
  <c r="K249" i="81"/>
  <c r="I258" i="81"/>
  <c r="I40" i="80"/>
  <c r="L41" i="80"/>
  <c r="J44" i="80"/>
  <c r="K48" i="80"/>
  <c r="L52" i="80"/>
  <c r="K69" i="80"/>
  <c r="K71" i="80"/>
  <c r="K80" i="80"/>
  <c r="L110" i="80"/>
  <c r="L112" i="80"/>
  <c r="L114" i="80"/>
  <c r="L116" i="80"/>
  <c r="L118" i="80"/>
  <c r="L120" i="80"/>
  <c r="K122" i="80"/>
  <c r="K124" i="80"/>
  <c r="I252" i="80"/>
  <c r="I11" i="79"/>
  <c r="K110" i="79"/>
  <c r="L111" i="79"/>
  <c r="M112" i="79"/>
  <c r="I116" i="79"/>
  <c r="I12" i="78"/>
  <c r="J29" i="78"/>
  <c r="I34" i="78"/>
  <c r="I45" i="78"/>
  <c r="L49" i="78"/>
  <c r="J51" i="78"/>
  <c r="K56" i="78"/>
  <c r="I69" i="78"/>
  <c r="L69" i="78"/>
  <c r="I77" i="78"/>
  <c r="M77" i="78"/>
  <c r="K84" i="78"/>
  <c r="I94" i="78"/>
  <c r="M94" i="78"/>
  <c r="K97" i="78"/>
  <c r="N112" i="78"/>
  <c r="M112" i="78"/>
  <c r="J112" i="78"/>
  <c r="M134" i="78"/>
  <c r="N134" i="78"/>
  <c r="N151" i="78"/>
  <c r="M151" i="78"/>
  <c r="N156" i="78"/>
  <c r="M156" i="78"/>
  <c r="L165" i="78"/>
  <c r="N165" i="78"/>
  <c r="J165" i="78"/>
  <c r="L171" i="78"/>
  <c r="N171" i="78"/>
  <c r="M171" i="78"/>
  <c r="N188" i="78"/>
  <c r="I188" i="78"/>
  <c r="N220" i="78"/>
  <c r="I220" i="78"/>
  <c r="K98" i="77"/>
  <c r="J98" i="77"/>
  <c r="I98" i="77"/>
  <c r="N98" i="77"/>
  <c r="M98" i="77"/>
  <c r="L98" i="77"/>
  <c r="K114" i="77"/>
  <c r="J114" i="77"/>
  <c r="I114" i="77"/>
  <c r="N114" i="77"/>
  <c r="M114" i="77"/>
  <c r="L114" i="77"/>
  <c r="K130" i="77"/>
  <c r="J130" i="77"/>
  <c r="I130" i="77"/>
  <c r="N130" i="77"/>
  <c r="M130" i="77"/>
  <c r="L130" i="77"/>
  <c r="K146" i="77"/>
  <c r="J146" i="77"/>
  <c r="I146" i="77"/>
  <c r="N146" i="77"/>
  <c r="M146" i="77"/>
  <c r="L146" i="77"/>
  <c r="K70" i="81"/>
  <c r="M86" i="81"/>
  <c r="M125" i="81"/>
  <c r="J135" i="81"/>
  <c r="I154" i="81"/>
  <c r="I195" i="81"/>
  <c r="L249" i="81"/>
  <c r="I251" i="81"/>
  <c r="I254" i="81"/>
  <c r="I39" i="80"/>
  <c r="N41" i="80"/>
  <c r="K44" i="80"/>
  <c r="L48" i="80"/>
  <c r="J61" i="80"/>
  <c r="N71" i="80"/>
  <c r="N80" i="80"/>
  <c r="N110" i="80"/>
  <c r="N112" i="80"/>
  <c r="N114" i="80"/>
  <c r="N116" i="80"/>
  <c r="N118" i="80"/>
  <c r="N120" i="80"/>
  <c r="J138" i="80"/>
  <c r="J142" i="80"/>
  <c r="L179" i="80"/>
  <c r="L185" i="80"/>
  <c r="I255" i="80"/>
  <c r="J11" i="79"/>
  <c r="M111" i="79"/>
  <c r="J116" i="79"/>
  <c r="J118" i="79"/>
  <c r="N118" i="79"/>
  <c r="I120" i="79"/>
  <c r="J122" i="79"/>
  <c r="N122" i="79"/>
  <c r="I124" i="79"/>
  <c r="J126" i="79"/>
  <c r="N126" i="79"/>
  <c r="I128" i="79"/>
  <c r="N197" i="79"/>
  <c r="I197" i="79"/>
  <c r="I200" i="79"/>
  <c r="I203" i="79"/>
  <c r="N212" i="79"/>
  <c r="I212" i="79"/>
  <c r="J14" i="78"/>
  <c r="I14" i="78"/>
  <c r="J18" i="78"/>
  <c r="K18" i="78"/>
  <c r="I18" i="78"/>
  <c r="M27" i="78"/>
  <c r="J27" i="78"/>
  <c r="K42" i="78"/>
  <c r="J42" i="78"/>
  <c r="L56" i="78"/>
  <c r="I65" i="78"/>
  <c r="N65" i="78"/>
  <c r="K65" i="78"/>
  <c r="J65" i="78"/>
  <c r="I75" i="78"/>
  <c r="N75" i="78"/>
  <c r="M84" i="78"/>
  <c r="M86" i="78"/>
  <c r="I185" i="78"/>
  <c r="N185" i="78"/>
  <c r="I191" i="78"/>
  <c r="N191" i="78"/>
  <c r="N194" i="78"/>
  <c r="I194" i="78"/>
  <c r="I217" i="78"/>
  <c r="N217" i="78"/>
  <c r="I223" i="78"/>
  <c r="N223" i="78"/>
  <c r="N226" i="78"/>
  <c r="I226" i="78"/>
  <c r="I249" i="78"/>
  <c r="N249" i="78"/>
  <c r="N258" i="78"/>
  <c r="I258" i="78"/>
  <c r="J12" i="78"/>
  <c r="L12" i="78"/>
  <c r="M29" i="78"/>
  <c r="L29" i="78"/>
  <c r="M34" i="78"/>
  <c r="N34" i="78"/>
  <c r="K34" i="78"/>
  <c r="K45" i="78"/>
  <c r="J45" i="78"/>
  <c r="I49" i="78"/>
  <c r="M49" i="78"/>
  <c r="J49" i="78"/>
  <c r="I51" i="78"/>
  <c r="L51" i="78"/>
  <c r="K51" i="78"/>
  <c r="N63" i="78"/>
  <c r="K63" i="78"/>
  <c r="I97" i="78"/>
  <c r="M97" i="78"/>
  <c r="L97" i="78"/>
  <c r="M118" i="78"/>
  <c r="N118" i="78"/>
  <c r="N135" i="78"/>
  <c r="M135" i="78"/>
  <c r="N140" i="78"/>
  <c r="M140" i="78"/>
  <c r="L163" i="78"/>
  <c r="N163" i="78"/>
  <c r="M163" i="78"/>
  <c r="J53" i="80"/>
  <c r="J114" i="79"/>
  <c r="L116" i="79"/>
  <c r="J117" i="79"/>
  <c r="N117" i="79"/>
  <c r="I119" i="79"/>
  <c r="L120" i="79"/>
  <c r="J121" i="79"/>
  <c r="N121" i="79"/>
  <c r="I123" i="79"/>
  <c r="L124" i="79"/>
  <c r="J125" i="79"/>
  <c r="N125" i="79"/>
  <c r="I127" i="79"/>
  <c r="L128" i="79"/>
  <c r="J129" i="79"/>
  <c r="N129" i="79"/>
  <c r="N213" i="79"/>
  <c r="I213" i="79"/>
  <c r="M20" i="78"/>
  <c r="L20" i="78"/>
  <c r="I26" i="78"/>
  <c r="K37" i="78"/>
  <c r="I58" i="78"/>
  <c r="N58" i="78"/>
  <c r="K58" i="78"/>
  <c r="J58" i="78"/>
  <c r="K81" i="78"/>
  <c r="I82" i="78"/>
  <c r="M82" i="78"/>
  <c r="J82" i="78"/>
  <c r="L89" i="78"/>
  <c r="I92" i="78"/>
  <c r="M92" i="78"/>
  <c r="I95" i="78"/>
  <c r="N95" i="78"/>
  <c r="K95" i="78"/>
  <c r="I99" i="78"/>
  <c r="J99" i="78"/>
  <c r="M110" i="78"/>
  <c r="J110" i="78"/>
  <c r="L172" i="78"/>
  <c r="N172" i="78"/>
  <c r="M172" i="78"/>
  <c r="I195" i="78"/>
  <c r="N195" i="78"/>
  <c r="I227" i="78"/>
  <c r="N227" i="78"/>
  <c r="J254" i="87"/>
  <c r="N70" i="81"/>
  <c r="I77" i="81"/>
  <c r="M80" i="81"/>
  <c r="I84" i="81"/>
  <c r="K85" i="81"/>
  <c r="N88" i="81"/>
  <c r="I91" i="81"/>
  <c r="M106" i="81"/>
  <c r="M109" i="81"/>
  <c r="M124" i="81"/>
  <c r="I128" i="81"/>
  <c r="K130" i="81"/>
  <c r="K144" i="81"/>
  <c r="N148" i="81"/>
  <c r="J173" i="81"/>
  <c r="K175" i="81"/>
  <c r="I183" i="81"/>
  <c r="K187" i="81"/>
  <c r="K198" i="81"/>
  <c r="K202" i="81"/>
  <c r="I215" i="81"/>
  <c r="K217" i="81"/>
  <c r="I219" i="81"/>
  <c r="I222" i="81"/>
  <c r="I233" i="81"/>
  <c r="K239" i="81"/>
  <c r="K246" i="81"/>
  <c r="I250" i="81"/>
  <c r="I252" i="81"/>
  <c r="I257" i="81"/>
  <c r="L39" i="80"/>
  <c r="K53" i="80"/>
  <c r="L57" i="80"/>
  <c r="J60" i="80"/>
  <c r="K64" i="80"/>
  <c r="L68" i="80"/>
  <c r="J72" i="80"/>
  <c r="K77" i="80"/>
  <c r="K87" i="80"/>
  <c r="J111" i="80"/>
  <c r="J115" i="80"/>
  <c r="J119" i="80"/>
  <c r="L183" i="80"/>
  <c r="L189" i="80"/>
  <c r="I256" i="80"/>
  <c r="N11" i="79"/>
  <c r="I112" i="79"/>
  <c r="K114" i="79"/>
  <c r="L115" i="79"/>
  <c r="M116" i="79"/>
  <c r="K119" i="79"/>
  <c r="K123" i="79"/>
  <c r="K127" i="79"/>
  <c r="I195" i="79"/>
  <c r="N204" i="79"/>
  <c r="I204" i="79"/>
  <c r="J24" i="78"/>
  <c r="K35" i="78"/>
  <c r="N37" i="78"/>
  <c r="K43" i="78"/>
  <c r="J43" i="78"/>
  <c r="M54" i="78"/>
  <c r="J54" i="78"/>
  <c r="K57" i="78"/>
  <c r="L64" i="78"/>
  <c r="M68" i="78"/>
  <c r="K68" i="78"/>
  <c r="J98" i="78"/>
  <c r="N119" i="78"/>
  <c r="M119" i="78"/>
  <c r="N124" i="78"/>
  <c r="M124" i="78"/>
  <c r="N144" i="78"/>
  <c r="M144" i="78"/>
  <c r="J144" i="78"/>
  <c r="N204" i="78"/>
  <c r="I204" i="78"/>
  <c r="K85" i="77"/>
  <c r="J85" i="77"/>
  <c r="I85" i="77"/>
  <c r="L85" i="77"/>
  <c r="N85" i="77"/>
  <c r="M85" i="77"/>
  <c r="K106" i="77"/>
  <c r="J106" i="77"/>
  <c r="I106" i="77"/>
  <c r="N106" i="77"/>
  <c r="M106" i="77"/>
  <c r="L106" i="77"/>
  <c r="K122" i="77"/>
  <c r="J122" i="77"/>
  <c r="I122" i="77"/>
  <c r="N122" i="77"/>
  <c r="M122" i="77"/>
  <c r="L122" i="77"/>
  <c r="K138" i="77"/>
  <c r="J138" i="77"/>
  <c r="I138" i="77"/>
  <c r="N138" i="77"/>
  <c r="M138" i="77"/>
  <c r="L138" i="77"/>
  <c r="K154" i="77"/>
  <c r="J154" i="77"/>
  <c r="I154" i="77"/>
  <c r="N154" i="77"/>
  <c r="M154" i="77"/>
  <c r="L154" i="77"/>
  <c r="K77" i="81"/>
  <c r="N80" i="81"/>
  <c r="N124" i="81"/>
  <c r="N128" i="81"/>
  <c r="N130" i="81"/>
  <c r="N144" i="81"/>
  <c r="I155" i="81"/>
  <c r="L175" i="81"/>
  <c r="K183" i="81"/>
  <c r="K194" i="81"/>
  <c r="K215" i="81"/>
  <c r="K222" i="81"/>
  <c r="K226" i="81"/>
  <c r="K233" i="81"/>
  <c r="I235" i="81"/>
  <c r="K250" i="81"/>
  <c r="L257" i="81"/>
  <c r="I259" i="81"/>
  <c r="N39" i="80"/>
  <c r="L53" i="80"/>
  <c r="K60" i="80"/>
  <c r="L64" i="80"/>
  <c r="K72" i="80"/>
  <c r="J123" i="80"/>
  <c r="L195" i="80"/>
  <c r="I251" i="80"/>
  <c r="I259" i="80"/>
  <c r="I111" i="79"/>
  <c r="J120" i="79"/>
  <c r="N120" i="79"/>
  <c r="J124" i="79"/>
  <c r="N124" i="79"/>
  <c r="J128" i="79"/>
  <c r="N128" i="79"/>
  <c r="J13" i="78"/>
  <c r="L13" i="78"/>
  <c r="K13" i="78"/>
  <c r="L57" i="78"/>
  <c r="I89" i="78"/>
  <c r="N89" i="78"/>
  <c r="K89" i="78"/>
  <c r="J89" i="78"/>
  <c r="K98" i="78"/>
  <c r="L164" i="78"/>
  <c r="N164" i="78"/>
  <c r="M164" i="78"/>
  <c r="I175" i="78"/>
  <c r="N175" i="78"/>
  <c r="N178" i="78"/>
  <c r="I178" i="78"/>
  <c r="I201" i="78"/>
  <c r="N201" i="78"/>
  <c r="I207" i="78"/>
  <c r="N207" i="78"/>
  <c r="N210" i="78"/>
  <c r="I210" i="78"/>
  <c r="I233" i="78"/>
  <c r="N233" i="78"/>
  <c r="N242" i="78"/>
  <c r="I242" i="78"/>
  <c r="I244" i="81"/>
  <c r="I38" i="80"/>
  <c r="J41" i="80"/>
  <c r="L60" i="80"/>
  <c r="J82" i="80"/>
  <c r="J110" i="80"/>
  <c r="J114" i="80"/>
  <c r="J118" i="80"/>
  <c r="J127" i="80"/>
  <c r="J131" i="80"/>
  <c r="J135" i="80"/>
  <c r="L175" i="80"/>
  <c r="L181" i="80"/>
  <c r="I254" i="80"/>
  <c r="I110" i="79"/>
  <c r="J111" i="79"/>
  <c r="K112" i="79"/>
  <c r="M114" i="79"/>
  <c r="K118" i="79"/>
  <c r="K122" i="79"/>
  <c r="K126" i="79"/>
  <c r="I199" i="79"/>
  <c r="N205" i="79"/>
  <c r="I205" i="79"/>
  <c r="I208" i="79"/>
  <c r="I211" i="79"/>
  <c r="J17" i="78"/>
  <c r="K17" i="78"/>
  <c r="M21" i="78"/>
  <c r="L21" i="78"/>
  <c r="J21" i="78"/>
  <c r="M26" i="78"/>
  <c r="J26" i="78"/>
  <c r="I50" i="78"/>
  <c r="N50" i="78"/>
  <c r="K50" i="78"/>
  <c r="J50" i="78"/>
  <c r="N55" i="78"/>
  <c r="K55" i="78"/>
  <c r="N59" i="78"/>
  <c r="L59" i="78"/>
  <c r="M62" i="78"/>
  <c r="M69" i="78"/>
  <c r="L77" i="78"/>
  <c r="I79" i="78"/>
  <c r="K79" i="78"/>
  <c r="I81" i="78"/>
  <c r="L81" i="78"/>
  <c r="I83" i="78"/>
  <c r="L83" i="78"/>
  <c r="J83" i="78"/>
  <c r="I93" i="78"/>
  <c r="N93" i="78"/>
  <c r="M93" i="78"/>
  <c r="I100" i="78"/>
  <c r="K100" i="78"/>
  <c r="N128" i="78"/>
  <c r="M128" i="78"/>
  <c r="J128" i="78"/>
  <c r="M150" i="78"/>
  <c r="N150" i="78"/>
  <c r="L173" i="78"/>
  <c r="N173" i="78"/>
  <c r="J173" i="78"/>
  <c r="I184" i="78"/>
  <c r="I216" i="78"/>
  <c r="J48" i="80"/>
  <c r="K111" i="79"/>
  <c r="J119" i="79"/>
  <c r="N119" i="79"/>
  <c r="J123" i="79"/>
  <c r="N123" i="79"/>
  <c r="J127" i="79"/>
  <c r="N127" i="79"/>
  <c r="N196" i="79"/>
  <c r="I196" i="79"/>
  <c r="M24" i="78"/>
  <c r="L24" i="78"/>
  <c r="I24" i="78"/>
  <c r="K49" i="78"/>
  <c r="I57" i="78"/>
  <c r="M57" i="78"/>
  <c r="J57" i="78"/>
  <c r="J97" i="78"/>
  <c r="I98" i="78"/>
  <c r="N98" i="78"/>
  <c r="M98" i="78"/>
  <c r="I179" i="78"/>
  <c r="N179" i="78"/>
  <c r="I211" i="78"/>
  <c r="N211" i="78"/>
  <c r="I193" i="79"/>
  <c r="I201" i="79"/>
  <c r="I209" i="79"/>
  <c r="L16" i="78"/>
  <c r="I25" i="78"/>
  <c r="N28" i="78"/>
  <c r="N32" i="78"/>
  <c r="N61" i="78"/>
  <c r="N73" i="78"/>
  <c r="M76" i="78"/>
  <c r="N91" i="78"/>
  <c r="N159" i="78"/>
  <c r="J161" i="78"/>
  <c r="N167" i="78"/>
  <c r="J169" i="78"/>
  <c r="N187" i="78"/>
  <c r="N203" i="78"/>
  <c r="N219" i="78"/>
  <c r="N235" i="78"/>
  <c r="N251" i="78"/>
  <c r="J11" i="77"/>
  <c r="N13" i="77"/>
  <c r="N14" i="77"/>
  <c r="N15" i="77"/>
  <c r="N16" i="77"/>
  <c r="N17" i="77"/>
  <c r="N18" i="77"/>
  <c r="N19" i="77"/>
  <c r="N20" i="77"/>
  <c r="N21" i="77"/>
  <c r="N22" i="77"/>
  <c r="N23" i="77"/>
  <c r="N24" i="77"/>
  <c r="N25" i="77"/>
  <c r="N26" i="77"/>
  <c r="N27" i="77"/>
  <c r="N28" i="77"/>
  <c r="N29" i="77"/>
  <c r="N30" i="77"/>
  <c r="N31" i="77"/>
  <c r="N32" i="77"/>
  <c r="N33" i="77"/>
  <c r="N34" i="77"/>
  <c r="N35" i="77"/>
  <c r="N36" i="77"/>
  <c r="N37" i="77"/>
  <c r="N38" i="77"/>
  <c r="N39" i="77"/>
  <c r="N40" i="77"/>
  <c r="N41" i="77"/>
  <c r="N42" i="77"/>
  <c r="N43" i="77"/>
  <c r="N44" i="77"/>
  <c r="N45" i="77"/>
  <c r="N46" i="77"/>
  <c r="N47" i="77"/>
  <c r="N48" i="77"/>
  <c r="N49" i="77"/>
  <c r="N50" i="77"/>
  <c r="N51" i="77"/>
  <c r="N52" i="77"/>
  <c r="N53" i="77"/>
  <c r="N54" i="77"/>
  <c r="N55" i="77"/>
  <c r="N56" i="77"/>
  <c r="N57" i="77"/>
  <c r="N58" i="77"/>
  <c r="N59" i="77"/>
  <c r="N60" i="77"/>
  <c r="N61" i="77"/>
  <c r="N62" i="77"/>
  <c r="N63" i="77"/>
  <c r="N64" i="77"/>
  <c r="N65" i="77"/>
  <c r="N66" i="77"/>
  <c r="N67" i="77"/>
  <c r="N68" i="77"/>
  <c r="N69" i="77"/>
  <c r="N70" i="77"/>
  <c r="N71" i="77"/>
  <c r="N72" i="77"/>
  <c r="N73" i="77"/>
  <c r="N74" i="77"/>
  <c r="N75" i="77"/>
  <c r="L78" i="77"/>
  <c r="L82" i="77"/>
  <c r="K83" i="77"/>
  <c r="J83" i="77"/>
  <c r="I83" i="77"/>
  <c r="K92" i="77"/>
  <c r="J92" i="77"/>
  <c r="I92" i="77"/>
  <c r="N92" i="77"/>
  <c r="M92" i="77"/>
  <c r="K100" i="77"/>
  <c r="J100" i="77"/>
  <c r="I100" i="77"/>
  <c r="N100" i="77"/>
  <c r="M100" i="77"/>
  <c r="K108" i="77"/>
  <c r="J108" i="77"/>
  <c r="I108" i="77"/>
  <c r="N108" i="77"/>
  <c r="M108" i="77"/>
  <c r="K116" i="77"/>
  <c r="J116" i="77"/>
  <c r="I116" i="77"/>
  <c r="N116" i="77"/>
  <c r="M116" i="77"/>
  <c r="K124" i="77"/>
  <c r="J124" i="77"/>
  <c r="I124" i="77"/>
  <c r="N124" i="77"/>
  <c r="M124" i="77"/>
  <c r="K132" i="77"/>
  <c r="J132" i="77"/>
  <c r="I132" i="77"/>
  <c r="N132" i="77"/>
  <c r="M132" i="77"/>
  <c r="K140" i="77"/>
  <c r="J140" i="77"/>
  <c r="I140" i="77"/>
  <c r="N140" i="77"/>
  <c r="M140" i="77"/>
  <c r="K148" i="77"/>
  <c r="J148" i="77"/>
  <c r="I148" i="77"/>
  <c r="N148" i="77"/>
  <c r="M148" i="77"/>
  <c r="K156" i="77"/>
  <c r="J156" i="77"/>
  <c r="I156" i="77"/>
  <c r="N156" i="77"/>
  <c r="M156" i="77"/>
  <c r="J126" i="78"/>
  <c r="J142" i="78"/>
  <c r="M161" i="78"/>
  <c r="M169" i="78"/>
  <c r="K11" i="77"/>
  <c r="I77" i="77"/>
  <c r="K79" i="77"/>
  <c r="J79" i="77"/>
  <c r="I81" i="77"/>
  <c r="K88" i="77"/>
  <c r="J88" i="77"/>
  <c r="I88" i="77"/>
  <c r="K90" i="77"/>
  <c r="J90" i="77"/>
  <c r="I90" i="77"/>
  <c r="M90" i="77"/>
  <c r="K95" i="77"/>
  <c r="J95" i="77"/>
  <c r="I95" i="77"/>
  <c r="N95" i="77"/>
  <c r="M95" i="77"/>
  <c r="K103" i="77"/>
  <c r="J103" i="77"/>
  <c r="I103" i="77"/>
  <c r="N103" i="77"/>
  <c r="M103" i="77"/>
  <c r="K111" i="77"/>
  <c r="J111" i="77"/>
  <c r="I111" i="77"/>
  <c r="N111" i="77"/>
  <c r="M111" i="77"/>
  <c r="K119" i="77"/>
  <c r="J119" i="77"/>
  <c r="I119" i="77"/>
  <c r="N119" i="77"/>
  <c r="M119" i="77"/>
  <c r="K127" i="77"/>
  <c r="J127" i="77"/>
  <c r="I127" i="77"/>
  <c r="N127" i="77"/>
  <c r="M127" i="77"/>
  <c r="K135" i="77"/>
  <c r="J135" i="77"/>
  <c r="I135" i="77"/>
  <c r="N135" i="77"/>
  <c r="M135" i="77"/>
  <c r="K143" i="77"/>
  <c r="J143" i="77"/>
  <c r="I143" i="77"/>
  <c r="N143" i="77"/>
  <c r="M143" i="77"/>
  <c r="K151" i="77"/>
  <c r="J151" i="77"/>
  <c r="I151" i="77"/>
  <c r="N151" i="77"/>
  <c r="M151" i="77"/>
  <c r="K159" i="77"/>
  <c r="J159" i="77"/>
  <c r="I159" i="77"/>
  <c r="N159" i="77"/>
  <c r="M159" i="77"/>
  <c r="I236" i="78"/>
  <c r="I252" i="78"/>
  <c r="M11" i="77"/>
  <c r="I76" i="77"/>
  <c r="M77" i="77"/>
  <c r="K78" i="77"/>
  <c r="J78" i="77"/>
  <c r="I80" i="77"/>
  <c r="M81" i="77"/>
  <c r="K82" i="77"/>
  <c r="J82" i="77"/>
  <c r="M84" i="77"/>
  <c r="L89" i="77"/>
  <c r="L91" i="77"/>
  <c r="K93" i="77"/>
  <c r="J93" i="77"/>
  <c r="I93" i="77"/>
  <c r="N93" i="77"/>
  <c r="M93" i="77"/>
  <c r="K101" i="77"/>
  <c r="J101" i="77"/>
  <c r="I101" i="77"/>
  <c r="N101" i="77"/>
  <c r="M101" i="77"/>
  <c r="K109" i="77"/>
  <c r="J109" i="77"/>
  <c r="I109" i="77"/>
  <c r="N109" i="77"/>
  <c r="M109" i="77"/>
  <c r="K117" i="77"/>
  <c r="J117" i="77"/>
  <c r="I117" i="77"/>
  <c r="N117" i="77"/>
  <c r="M117" i="77"/>
  <c r="K125" i="77"/>
  <c r="J125" i="77"/>
  <c r="I125" i="77"/>
  <c r="N125" i="77"/>
  <c r="M125" i="77"/>
  <c r="K133" i="77"/>
  <c r="J133" i="77"/>
  <c r="I133" i="77"/>
  <c r="N133" i="77"/>
  <c r="M133" i="77"/>
  <c r="K141" i="77"/>
  <c r="J141" i="77"/>
  <c r="I141" i="77"/>
  <c r="N141" i="77"/>
  <c r="M141" i="77"/>
  <c r="K149" i="77"/>
  <c r="J149" i="77"/>
  <c r="I149" i="77"/>
  <c r="N149" i="77"/>
  <c r="M149" i="77"/>
  <c r="K157" i="77"/>
  <c r="J157" i="77"/>
  <c r="I157" i="77"/>
  <c r="N157" i="77"/>
  <c r="M157" i="77"/>
  <c r="I32" i="78"/>
  <c r="J73" i="78"/>
  <c r="K74" i="78"/>
  <c r="J120" i="78"/>
  <c r="J136" i="78"/>
  <c r="J152" i="78"/>
  <c r="M160" i="78"/>
  <c r="M168" i="78"/>
  <c r="N243" i="78"/>
  <c r="N259" i="78"/>
  <c r="N11" i="77"/>
  <c r="L76" i="77"/>
  <c r="L80" i="77"/>
  <c r="L86" i="77"/>
  <c r="K87" i="77"/>
  <c r="J87" i="77"/>
  <c r="I87" i="77"/>
  <c r="K96" i="77"/>
  <c r="J96" i="77"/>
  <c r="I96" i="77"/>
  <c r="N96" i="77"/>
  <c r="M96" i="77"/>
  <c r="K104" i="77"/>
  <c r="J104" i="77"/>
  <c r="I104" i="77"/>
  <c r="N104" i="77"/>
  <c r="M104" i="77"/>
  <c r="K112" i="77"/>
  <c r="J112" i="77"/>
  <c r="I112" i="77"/>
  <c r="N112" i="77"/>
  <c r="M112" i="77"/>
  <c r="K120" i="77"/>
  <c r="J120" i="77"/>
  <c r="I120" i="77"/>
  <c r="N120" i="77"/>
  <c r="M120" i="77"/>
  <c r="K128" i="77"/>
  <c r="J128" i="77"/>
  <c r="I128" i="77"/>
  <c r="N128" i="77"/>
  <c r="M128" i="77"/>
  <c r="K136" i="77"/>
  <c r="J136" i="77"/>
  <c r="I136" i="77"/>
  <c r="N136" i="77"/>
  <c r="M136" i="77"/>
  <c r="K144" i="77"/>
  <c r="J144" i="77"/>
  <c r="I144" i="77"/>
  <c r="N144" i="77"/>
  <c r="M144" i="77"/>
  <c r="K152" i="77"/>
  <c r="J152" i="77"/>
  <c r="I152" i="77"/>
  <c r="N152" i="77"/>
  <c r="M152" i="77"/>
  <c r="M76" i="77"/>
  <c r="K77" i="77"/>
  <c r="J77" i="77"/>
  <c r="M80" i="77"/>
  <c r="K81" i="77"/>
  <c r="J81" i="77"/>
  <c r="K84" i="77"/>
  <c r="J84" i="77"/>
  <c r="I84" i="77"/>
  <c r="M86" i="77"/>
  <c r="K89" i="77"/>
  <c r="J89" i="77"/>
  <c r="I89" i="77"/>
  <c r="M89" i="77"/>
  <c r="K91" i="77"/>
  <c r="J91" i="77"/>
  <c r="I91" i="77"/>
  <c r="M91" i="77"/>
  <c r="K99" i="77"/>
  <c r="J99" i="77"/>
  <c r="I99" i="77"/>
  <c r="N99" i="77"/>
  <c r="M99" i="77"/>
  <c r="K107" i="77"/>
  <c r="J107" i="77"/>
  <c r="I107" i="77"/>
  <c r="N107" i="77"/>
  <c r="M107" i="77"/>
  <c r="K115" i="77"/>
  <c r="J115" i="77"/>
  <c r="I115" i="77"/>
  <c r="N115" i="77"/>
  <c r="M115" i="77"/>
  <c r="K123" i="77"/>
  <c r="J123" i="77"/>
  <c r="I123" i="77"/>
  <c r="N123" i="77"/>
  <c r="M123" i="77"/>
  <c r="K131" i="77"/>
  <c r="J131" i="77"/>
  <c r="I131" i="77"/>
  <c r="N131" i="77"/>
  <c r="M131" i="77"/>
  <c r="K139" i="77"/>
  <c r="J139" i="77"/>
  <c r="I139" i="77"/>
  <c r="N139" i="77"/>
  <c r="M139" i="77"/>
  <c r="K147" i="77"/>
  <c r="J147" i="77"/>
  <c r="I147" i="77"/>
  <c r="N147" i="77"/>
  <c r="M147" i="77"/>
  <c r="K155" i="77"/>
  <c r="J155" i="77"/>
  <c r="I155" i="77"/>
  <c r="N155" i="77"/>
  <c r="M155" i="77"/>
  <c r="N239" i="78"/>
  <c r="N255" i="78"/>
  <c r="K94" i="77"/>
  <c r="J94" i="77"/>
  <c r="I94" i="77"/>
  <c r="N94" i="77"/>
  <c r="M94" i="77"/>
  <c r="K102" i="77"/>
  <c r="J102" i="77"/>
  <c r="I102" i="77"/>
  <c r="N102" i="77"/>
  <c r="M102" i="77"/>
  <c r="K110" i="77"/>
  <c r="J110" i="77"/>
  <c r="I110" i="77"/>
  <c r="N110" i="77"/>
  <c r="M110" i="77"/>
  <c r="K118" i="77"/>
  <c r="J118" i="77"/>
  <c r="I118" i="77"/>
  <c r="N118" i="77"/>
  <c r="M118" i="77"/>
  <c r="K126" i="77"/>
  <c r="J126" i="77"/>
  <c r="I126" i="77"/>
  <c r="N126" i="77"/>
  <c r="M126" i="77"/>
  <c r="K134" i="77"/>
  <c r="J134" i="77"/>
  <c r="I134" i="77"/>
  <c r="N134" i="77"/>
  <c r="M134" i="77"/>
  <c r="K142" i="77"/>
  <c r="J142" i="77"/>
  <c r="I142" i="77"/>
  <c r="N142" i="77"/>
  <c r="M142" i="77"/>
  <c r="K150" i="77"/>
  <c r="J150" i="77"/>
  <c r="I150" i="77"/>
  <c r="N150" i="77"/>
  <c r="M150" i="77"/>
  <c r="K158" i="77"/>
  <c r="J158" i="77"/>
  <c r="I158" i="77"/>
  <c r="N158" i="77"/>
  <c r="M158" i="77"/>
  <c r="K76" i="77"/>
  <c r="J76" i="77"/>
  <c r="K80" i="77"/>
  <c r="J80" i="77"/>
  <c r="K86" i="77"/>
  <c r="J86" i="77"/>
  <c r="I86" i="77"/>
  <c r="K97" i="77"/>
  <c r="J97" i="77"/>
  <c r="I97" i="77"/>
  <c r="N97" i="77"/>
  <c r="M97" i="77"/>
  <c r="K105" i="77"/>
  <c r="J105" i="77"/>
  <c r="I105" i="77"/>
  <c r="N105" i="77"/>
  <c r="M105" i="77"/>
  <c r="K113" i="77"/>
  <c r="J113" i="77"/>
  <c r="I113" i="77"/>
  <c r="N113" i="77"/>
  <c r="M113" i="77"/>
  <c r="K121" i="77"/>
  <c r="J121" i="77"/>
  <c r="I121" i="77"/>
  <c r="N121" i="77"/>
  <c r="M121" i="77"/>
  <c r="K129" i="77"/>
  <c r="J129" i="77"/>
  <c r="I129" i="77"/>
  <c r="N129" i="77"/>
  <c r="M129" i="77"/>
  <c r="K137" i="77"/>
  <c r="J137" i="77"/>
  <c r="I137" i="77"/>
  <c r="N137" i="77"/>
  <c r="M137" i="77"/>
  <c r="K145" i="77"/>
  <c r="J145" i="77"/>
  <c r="I145" i="77"/>
  <c r="N145" i="77"/>
  <c r="M145" i="77"/>
  <c r="K153" i="77"/>
  <c r="J153" i="77"/>
  <c r="I153" i="77"/>
  <c r="N153" i="77"/>
  <c r="M153" i="77"/>
  <c r="M160" i="77"/>
  <c r="M161" i="77"/>
  <c r="M162" i="77"/>
  <c r="M163" i="77"/>
  <c r="M164" i="77"/>
  <c r="M165" i="77"/>
  <c r="M166" i="77"/>
  <c r="M167" i="77"/>
  <c r="M168" i="77"/>
  <c r="J174" i="77"/>
  <c r="N186" i="77"/>
  <c r="I194" i="77"/>
  <c r="I202" i="77"/>
  <c r="M225" i="77"/>
  <c r="I225" i="77"/>
  <c r="N160" i="77"/>
  <c r="N161" i="77"/>
  <c r="N162" i="77"/>
  <c r="N163" i="77"/>
  <c r="N164" i="77"/>
  <c r="N165" i="77"/>
  <c r="N166" i="77"/>
  <c r="N167" i="77"/>
  <c r="N168" i="77"/>
  <c r="K174" i="77"/>
  <c r="N194" i="77"/>
  <c r="N202" i="77"/>
  <c r="M210" i="77"/>
  <c r="I210" i="77"/>
  <c r="I215" i="77"/>
  <c r="I218" i="77"/>
  <c r="M247" i="77"/>
  <c r="I247" i="77"/>
  <c r="J71" i="76"/>
  <c r="K71" i="76"/>
  <c r="I71" i="76"/>
  <c r="K82" i="76"/>
  <c r="I82" i="76"/>
  <c r="I171" i="77"/>
  <c r="I213" i="77"/>
  <c r="I223" i="77"/>
  <c r="M226" i="77"/>
  <c r="I226" i="77"/>
  <c r="I231" i="77"/>
  <c r="I234" i="77"/>
  <c r="I239" i="77"/>
  <c r="N26" i="76"/>
  <c r="M26" i="76"/>
  <c r="L26" i="76"/>
  <c r="K26" i="76"/>
  <c r="J26" i="76"/>
  <c r="I26" i="76"/>
  <c r="N110" i="76"/>
  <c r="L110" i="76"/>
  <c r="J110" i="76"/>
  <c r="M183" i="76"/>
  <c r="I183" i="76"/>
  <c r="N177" i="77"/>
  <c r="M177" i="77"/>
  <c r="K69" i="76"/>
  <c r="J69" i="76"/>
  <c r="N118" i="76"/>
  <c r="L118" i="76"/>
  <c r="J118" i="76"/>
  <c r="K144" i="76"/>
  <c r="N144" i="76"/>
  <c r="L144" i="76"/>
  <c r="J144" i="76"/>
  <c r="K160" i="76"/>
  <c r="N160" i="76"/>
  <c r="L160" i="76"/>
  <c r="J160" i="76"/>
  <c r="I160" i="77"/>
  <c r="I161" i="77"/>
  <c r="I162" i="77"/>
  <c r="I163" i="77"/>
  <c r="I164" i="77"/>
  <c r="I165" i="77"/>
  <c r="I166" i="77"/>
  <c r="I167" i="77"/>
  <c r="I168" i="77"/>
  <c r="K171" i="77"/>
  <c r="N108" i="76"/>
  <c r="L108" i="76"/>
  <c r="N126" i="76"/>
  <c r="L126" i="76"/>
  <c r="J126" i="76"/>
  <c r="J160" i="77"/>
  <c r="J161" i="77"/>
  <c r="J162" i="77"/>
  <c r="J163" i="77"/>
  <c r="J164" i="77"/>
  <c r="J165" i="77"/>
  <c r="J166" i="77"/>
  <c r="J167" i="77"/>
  <c r="J168" i="77"/>
  <c r="J169" i="77"/>
  <c r="K170" i="77"/>
  <c r="L171" i="77"/>
  <c r="M172" i="77"/>
  <c r="I178" i="77"/>
  <c r="M182" i="77"/>
  <c r="N185" i="77"/>
  <c r="M185" i="77"/>
  <c r="I190" i="77"/>
  <c r="M224" i="77"/>
  <c r="M240" i="77"/>
  <c r="I240" i="77"/>
  <c r="N16" i="76"/>
  <c r="K16" i="76"/>
  <c r="J16" i="76"/>
  <c r="I16" i="76"/>
  <c r="M16" i="76"/>
  <c r="N18" i="76"/>
  <c r="M18" i="76"/>
  <c r="L18" i="76"/>
  <c r="K18" i="76"/>
  <c r="J18" i="76"/>
  <c r="I18" i="76"/>
  <c r="N134" i="76"/>
  <c r="L134" i="76"/>
  <c r="J134" i="76"/>
  <c r="K169" i="77"/>
  <c r="L170" i="77"/>
  <c r="M171" i="77"/>
  <c r="M190" i="77"/>
  <c r="N193" i="77"/>
  <c r="M193" i="77"/>
  <c r="N201" i="77"/>
  <c r="M201" i="77"/>
  <c r="I206" i="77"/>
  <c r="K73" i="76"/>
  <c r="J73" i="76"/>
  <c r="I73" i="76"/>
  <c r="N142" i="76"/>
  <c r="L142" i="76"/>
  <c r="J142" i="76"/>
  <c r="N198" i="77"/>
  <c r="M198" i="77"/>
  <c r="N209" i="77"/>
  <c r="M209" i="77"/>
  <c r="M217" i="77"/>
  <c r="I217" i="77"/>
  <c r="M241" i="77"/>
  <c r="I241" i="77"/>
  <c r="N34" i="76"/>
  <c r="M34" i="76"/>
  <c r="L34" i="76"/>
  <c r="K34" i="76"/>
  <c r="J34" i="76"/>
  <c r="I34" i="76"/>
  <c r="N104" i="76"/>
  <c r="L104" i="76"/>
  <c r="K104" i="76"/>
  <c r="J104" i="76"/>
  <c r="K152" i="76"/>
  <c r="N152" i="76"/>
  <c r="L152" i="76"/>
  <c r="J152" i="76"/>
  <c r="K168" i="76"/>
  <c r="N168" i="76"/>
  <c r="L168" i="76"/>
  <c r="J168" i="76"/>
  <c r="J45" i="75"/>
  <c r="I45" i="75"/>
  <c r="J53" i="75"/>
  <c r="I53" i="75"/>
  <c r="N53" i="75"/>
  <c r="J61" i="75"/>
  <c r="I61" i="75"/>
  <c r="N61" i="75"/>
  <c r="J69" i="75"/>
  <c r="I69" i="75"/>
  <c r="N69" i="75"/>
  <c r="J77" i="75"/>
  <c r="I77" i="75"/>
  <c r="N77" i="75"/>
  <c r="J85" i="75"/>
  <c r="I85" i="75"/>
  <c r="N85" i="75"/>
  <c r="L132" i="75"/>
  <c r="K132" i="75"/>
  <c r="J132" i="75"/>
  <c r="I132" i="75"/>
  <c r="M132" i="75"/>
  <c r="N166" i="75"/>
  <c r="L166" i="75"/>
  <c r="K166" i="75"/>
  <c r="J166" i="75"/>
  <c r="I166" i="75"/>
  <c r="M166" i="75"/>
  <c r="M255" i="75"/>
  <c r="I255" i="75"/>
  <c r="M23" i="45"/>
  <c r="N23" i="45"/>
  <c r="L23" i="45"/>
  <c r="K23" i="45"/>
  <c r="J23" i="45"/>
  <c r="I23" i="45"/>
  <c r="M185" i="45"/>
  <c r="K185" i="45"/>
  <c r="N225" i="45"/>
  <c r="M225" i="45"/>
  <c r="K225" i="45"/>
  <c r="I225" i="45"/>
  <c r="L11" i="76"/>
  <c r="K14" i="76"/>
  <c r="L15" i="76"/>
  <c r="I20" i="76"/>
  <c r="K22" i="76"/>
  <c r="L23" i="76"/>
  <c r="M24" i="76"/>
  <c r="I28" i="76"/>
  <c r="L31" i="76"/>
  <c r="M32" i="76"/>
  <c r="K87" i="76"/>
  <c r="K89" i="76"/>
  <c r="J92" i="76"/>
  <c r="I94" i="76"/>
  <c r="J117" i="76"/>
  <c r="J125" i="76"/>
  <c r="J133" i="76"/>
  <c r="J141" i="76"/>
  <c r="N146" i="76"/>
  <c r="L151" i="76"/>
  <c r="N154" i="76"/>
  <c r="L159" i="76"/>
  <c r="N162" i="76"/>
  <c r="L167" i="76"/>
  <c r="N170" i="76"/>
  <c r="M177" i="76"/>
  <c r="I249" i="76"/>
  <c r="I257" i="76"/>
  <c r="M43" i="75"/>
  <c r="N44" i="75"/>
  <c r="J50" i="75"/>
  <c r="I50" i="75"/>
  <c r="N50" i="75"/>
  <c r="J58" i="75"/>
  <c r="I58" i="75"/>
  <c r="N58" i="75"/>
  <c r="J66" i="75"/>
  <c r="I66" i="75"/>
  <c r="N66" i="75"/>
  <c r="J74" i="75"/>
  <c r="I74" i="75"/>
  <c r="N74" i="75"/>
  <c r="J82" i="75"/>
  <c r="I82" i="75"/>
  <c r="N82" i="75"/>
  <c r="J90" i="75"/>
  <c r="I90" i="75"/>
  <c r="N90" i="75"/>
  <c r="L126" i="75"/>
  <c r="K126" i="75"/>
  <c r="J126" i="75"/>
  <c r="I126" i="75"/>
  <c r="M126" i="75"/>
  <c r="I11" i="75"/>
  <c r="J47" i="75"/>
  <c r="I47" i="75"/>
  <c r="N47" i="75"/>
  <c r="J55" i="75"/>
  <c r="I55" i="75"/>
  <c r="N55" i="75"/>
  <c r="J63" i="75"/>
  <c r="I63" i="75"/>
  <c r="N63" i="75"/>
  <c r="J71" i="75"/>
  <c r="I71" i="75"/>
  <c r="N71" i="75"/>
  <c r="J79" i="75"/>
  <c r="I79" i="75"/>
  <c r="N79" i="75"/>
  <c r="J87" i="75"/>
  <c r="I87" i="75"/>
  <c r="N87" i="75"/>
  <c r="J103" i="75"/>
  <c r="M103" i="75"/>
  <c r="L103" i="75"/>
  <c r="I103" i="75"/>
  <c r="L136" i="75"/>
  <c r="K136" i="75"/>
  <c r="J136" i="75"/>
  <c r="I136" i="75"/>
  <c r="M136" i="75"/>
  <c r="J150" i="76"/>
  <c r="J158" i="76"/>
  <c r="J166" i="76"/>
  <c r="J174" i="76"/>
  <c r="J11" i="75"/>
  <c r="L46" i="75"/>
  <c r="K51" i="75"/>
  <c r="J52" i="75"/>
  <c r="I52" i="75"/>
  <c r="N52" i="75"/>
  <c r="L54" i="75"/>
  <c r="K59" i="75"/>
  <c r="J60" i="75"/>
  <c r="I60" i="75"/>
  <c r="N60" i="75"/>
  <c r="L62" i="75"/>
  <c r="K67" i="75"/>
  <c r="J68" i="75"/>
  <c r="I68" i="75"/>
  <c r="N68" i="75"/>
  <c r="L70" i="75"/>
  <c r="K75" i="75"/>
  <c r="J76" i="75"/>
  <c r="I76" i="75"/>
  <c r="N76" i="75"/>
  <c r="L78" i="75"/>
  <c r="K83" i="75"/>
  <c r="J84" i="75"/>
  <c r="I84" i="75"/>
  <c r="N84" i="75"/>
  <c r="L86" i="75"/>
  <c r="J95" i="75"/>
  <c r="M95" i="75"/>
  <c r="L95" i="75"/>
  <c r="I95" i="75"/>
  <c r="I99" i="75"/>
  <c r="L130" i="75"/>
  <c r="K130" i="75"/>
  <c r="J130" i="75"/>
  <c r="I130" i="75"/>
  <c r="M130" i="75"/>
  <c r="I242" i="77"/>
  <c r="K19" i="76"/>
  <c r="L20" i="76"/>
  <c r="K27" i="76"/>
  <c r="L28" i="76"/>
  <c r="I33" i="76"/>
  <c r="K35" i="76"/>
  <c r="I39" i="76"/>
  <c r="I43" i="76"/>
  <c r="I47" i="76"/>
  <c r="I51" i="76"/>
  <c r="I55" i="76"/>
  <c r="I59" i="76"/>
  <c r="I63" i="76"/>
  <c r="I67" i="76"/>
  <c r="K79" i="76"/>
  <c r="J84" i="76"/>
  <c r="I86" i="76"/>
  <c r="I90" i="76"/>
  <c r="N145" i="76"/>
  <c r="J147" i="76"/>
  <c r="L150" i="76"/>
  <c r="N153" i="76"/>
  <c r="J155" i="76"/>
  <c r="L158" i="76"/>
  <c r="N161" i="76"/>
  <c r="J163" i="76"/>
  <c r="L166" i="76"/>
  <c r="N169" i="76"/>
  <c r="J171" i="76"/>
  <c r="L174" i="76"/>
  <c r="I250" i="76"/>
  <c r="I258" i="76"/>
  <c r="K11" i="75"/>
  <c r="K45" i="75"/>
  <c r="J49" i="75"/>
  <c r="I49" i="75"/>
  <c r="N49" i="75"/>
  <c r="J57" i="75"/>
  <c r="I57" i="75"/>
  <c r="N57" i="75"/>
  <c r="J65" i="75"/>
  <c r="I65" i="75"/>
  <c r="N65" i="75"/>
  <c r="J73" i="75"/>
  <c r="I73" i="75"/>
  <c r="N73" i="75"/>
  <c r="J81" i="75"/>
  <c r="I81" i="75"/>
  <c r="N81" i="75"/>
  <c r="J89" i="75"/>
  <c r="I89" i="75"/>
  <c r="N89" i="75"/>
  <c r="L124" i="75"/>
  <c r="K124" i="75"/>
  <c r="J124" i="75"/>
  <c r="M124" i="75"/>
  <c r="I124" i="75"/>
  <c r="L140" i="75"/>
  <c r="K140" i="75"/>
  <c r="J140" i="75"/>
  <c r="I140" i="75"/>
  <c r="M140" i="75"/>
  <c r="I233" i="77"/>
  <c r="I249" i="77"/>
  <c r="K12" i="76"/>
  <c r="J17" i="76"/>
  <c r="L19" i="76"/>
  <c r="M20" i="76"/>
  <c r="I24" i="76"/>
  <c r="J25" i="76"/>
  <c r="L27" i="76"/>
  <c r="M28" i="76"/>
  <c r="I32" i="76"/>
  <c r="J33" i="76"/>
  <c r="L35" i="76"/>
  <c r="J39" i="76"/>
  <c r="J43" i="76"/>
  <c r="J47" i="76"/>
  <c r="J51" i="76"/>
  <c r="J55" i="76"/>
  <c r="J59" i="76"/>
  <c r="J63" i="76"/>
  <c r="J67" i="76"/>
  <c r="K84" i="76"/>
  <c r="J86" i="76"/>
  <c r="I95" i="76"/>
  <c r="J112" i="76"/>
  <c r="J120" i="76"/>
  <c r="J128" i="76"/>
  <c r="J136" i="76"/>
  <c r="L147" i="76"/>
  <c r="N150" i="76"/>
  <c r="L155" i="76"/>
  <c r="N158" i="76"/>
  <c r="L163" i="76"/>
  <c r="N166" i="76"/>
  <c r="L171" i="76"/>
  <c r="N174" i="76"/>
  <c r="K176" i="76"/>
  <c r="I245" i="76"/>
  <c r="I253" i="76"/>
  <c r="L11" i="75"/>
  <c r="I44" i="75"/>
  <c r="L45" i="75"/>
  <c r="J46" i="75"/>
  <c r="I46" i="75"/>
  <c r="N46" i="75"/>
  <c r="K53" i="75"/>
  <c r="J54" i="75"/>
  <c r="I54" i="75"/>
  <c r="N54" i="75"/>
  <c r="K61" i="75"/>
  <c r="J62" i="75"/>
  <c r="I62" i="75"/>
  <c r="N62" i="75"/>
  <c r="K69" i="75"/>
  <c r="J70" i="75"/>
  <c r="I70" i="75"/>
  <c r="N70" i="75"/>
  <c r="K77" i="75"/>
  <c r="J78" i="75"/>
  <c r="I78" i="75"/>
  <c r="N78" i="75"/>
  <c r="K85" i="75"/>
  <c r="J86" i="75"/>
  <c r="I86" i="75"/>
  <c r="N86" i="75"/>
  <c r="J99" i="75"/>
  <c r="N99" i="75"/>
  <c r="M99" i="75"/>
  <c r="L99" i="75"/>
  <c r="J104" i="75"/>
  <c r="N104" i="75"/>
  <c r="M104" i="75"/>
  <c r="K104" i="75"/>
  <c r="I104" i="75"/>
  <c r="K118" i="75"/>
  <c r="J118" i="75"/>
  <c r="N118" i="75"/>
  <c r="M118" i="75"/>
  <c r="L118" i="75"/>
  <c r="I118" i="75"/>
  <c r="L134" i="75"/>
  <c r="K134" i="75"/>
  <c r="J134" i="75"/>
  <c r="I134" i="75"/>
  <c r="M134" i="75"/>
  <c r="I15" i="76"/>
  <c r="I23" i="76"/>
  <c r="J24" i="76"/>
  <c r="I31" i="76"/>
  <c r="J32" i="76"/>
  <c r="M11" i="75"/>
  <c r="K44" i="75"/>
  <c r="M45" i="75"/>
  <c r="J51" i="75"/>
  <c r="I51" i="75"/>
  <c r="N51" i="75"/>
  <c r="L53" i="75"/>
  <c r="J59" i="75"/>
  <c r="I59" i="75"/>
  <c r="N59" i="75"/>
  <c r="L61" i="75"/>
  <c r="J67" i="75"/>
  <c r="I67" i="75"/>
  <c r="N67" i="75"/>
  <c r="L69" i="75"/>
  <c r="J75" i="75"/>
  <c r="I75" i="75"/>
  <c r="N75" i="75"/>
  <c r="L77" i="75"/>
  <c r="J83" i="75"/>
  <c r="I83" i="75"/>
  <c r="N83" i="75"/>
  <c r="L85" i="75"/>
  <c r="J96" i="75"/>
  <c r="N96" i="75"/>
  <c r="M96" i="75"/>
  <c r="K96" i="75"/>
  <c r="I96" i="75"/>
  <c r="K110" i="75"/>
  <c r="J110" i="75"/>
  <c r="N110" i="75"/>
  <c r="M110" i="75"/>
  <c r="L110" i="75"/>
  <c r="I110" i="75"/>
  <c r="K114" i="75"/>
  <c r="J114" i="75"/>
  <c r="N114" i="75"/>
  <c r="M114" i="75"/>
  <c r="L114" i="75"/>
  <c r="I114" i="75"/>
  <c r="L128" i="75"/>
  <c r="K128" i="75"/>
  <c r="J128" i="75"/>
  <c r="I128" i="75"/>
  <c r="M128" i="75"/>
  <c r="I11" i="76"/>
  <c r="N12" i="76"/>
  <c r="J15" i="76"/>
  <c r="J23" i="76"/>
  <c r="K24" i="76"/>
  <c r="J31" i="76"/>
  <c r="K32" i="76"/>
  <c r="J146" i="76"/>
  <c r="J154" i="76"/>
  <c r="J162" i="76"/>
  <c r="J170" i="76"/>
  <c r="I251" i="76"/>
  <c r="I259" i="76"/>
  <c r="K43" i="75"/>
  <c r="L44" i="75"/>
  <c r="N45" i="75"/>
  <c r="K47" i="75"/>
  <c r="J48" i="75"/>
  <c r="I48" i="75"/>
  <c r="N48" i="75"/>
  <c r="L50" i="75"/>
  <c r="M53" i="75"/>
  <c r="K55" i="75"/>
  <c r="J56" i="75"/>
  <c r="I56" i="75"/>
  <c r="N56" i="75"/>
  <c r="L58" i="75"/>
  <c r="M61" i="75"/>
  <c r="K63" i="75"/>
  <c r="J64" i="75"/>
  <c r="I64" i="75"/>
  <c r="N64" i="75"/>
  <c r="L66" i="75"/>
  <c r="M69" i="75"/>
  <c r="K71" i="75"/>
  <c r="J72" i="75"/>
  <c r="I72" i="75"/>
  <c r="N72" i="75"/>
  <c r="L74" i="75"/>
  <c r="M77" i="75"/>
  <c r="K79" i="75"/>
  <c r="J80" i="75"/>
  <c r="I80" i="75"/>
  <c r="N80" i="75"/>
  <c r="L82" i="75"/>
  <c r="M85" i="75"/>
  <c r="K87" i="75"/>
  <c r="J88" i="75"/>
  <c r="I88" i="75"/>
  <c r="N88" i="75"/>
  <c r="L90" i="75"/>
  <c r="N132" i="75"/>
  <c r="L138" i="75"/>
  <c r="K138" i="75"/>
  <c r="J138" i="75"/>
  <c r="I138" i="75"/>
  <c r="M138" i="75"/>
  <c r="L142" i="75"/>
  <c r="K142" i="75"/>
  <c r="J142" i="75"/>
  <c r="I142" i="75"/>
  <c r="L144" i="75"/>
  <c r="K144" i="75"/>
  <c r="J144" i="75"/>
  <c r="I144" i="75"/>
  <c r="L146" i="75"/>
  <c r="K146" i="75"/>
  <c r="J146" i="75"/>
  <c r="I146" i="75"/>
  <c r="L148" i="75"/>
  <c r="K148" i="75"/>
  <c r="J148" i="75"/>
  <c r="I148" i="75"/>
  <c r="L150" i="75"/>
  <c r="K150" i="75"/>
  <c r="J150" i="75"/>
  <c r="I150" i="75"/>
  <c r="L152" i="75"/>
  <c r="K152" i="75"/>
  <c r="J152" i="75"/>
  <c r="I152" i="75"/>
  <c r="L154" i="75"/>
  <c r="K154" i="75"/>
  <c r="J154" i="75"/>
  <c r="I154" i="75"/>
  <c r="L156" i="75"/>
  <c r="K156" i="75"/>
  <c r="J156" i="75"/>
  <c r="I156" i="75"/>
  <c r="L158" i="75"/>
  <c r="K158" i="75"/>
  <c r="J158" i="75"/>
  <c r="I158" i="75"/>
  <c r="L160" i="75"/>
  <c r="K160" i="75"/>
  <c r="J160" i="75"/>
  <c r="I160" i="75"/>
  <c r="L162" i="75"/>
  <c r="K162" i="75"/>
  <c r="J162" i="75"/>
  <c r="I162" i="75"/>
  <c r="L164" i="75"/>
  <c r="K164" i="75"/>
  <c r="J164" i="75"/>
  <c r="I164" i="75"/>
  <c r="L107" i="75"/>
  <c r="M108" i="75"/>
  <c r="K109" i="75"/>
  <c r="J109" i="75"/>
  <c r="K113" i="75"/>
  <c r="J113" i="75"/>
  <c r="M116" i="75"/>
  <c r="K117" i="75"/>
  <c r="J117" i="75"/>
  <c r="M120" i="75"/>
  <c r="K121" i="75"/>
  <c r="J121" i="75"/>
  <c r="M123" i="75"/>
  <c r="N173" i="75"/>
  <c r="K173" i="75"/>
  <c r="J173" i="75"/>
  <c r="I173" i="75"/>
  <c r="M173" i="75"/>
  <c r="N91" i="75"/>
  <c r="N92" i="75"/>
  <c r="K97" i="75"/>
  <c r="L98" i="75"/>
  <c r="N100" i="75"/>
  <c r="K105" i="75"/>
  <c r="L106" i="75"/>
  <c r="M107" i="75"/>
  <c r="N108" i="75"/>
  <c r="M125" i="75"/>
  <c r="M127" i="75"/>
  <c r="M129" i="75"/>
  <c r="M131" i="75"/>
  <c r="M133" i="75"/>
  <c r="M135" i="75"/>
  <c r="M137" i="75"/>
  <c r="M139" i="75"/>
  <c r="M141" i="75"/>
  <c r="M143" i="75"/>
  <c r="M145" i="75"/>
  <c r="M147" i="75"/>
  <c r="M149" i="75"/>
  <c r="M151" i="75"/>
  <c r="M153" i="75"/>
  <c r="M155" i="75"/>
  <c r="M157" i="75"/>
  <c r="N167" i="75"/>
  <c r="M167" i="75"/>
  <c r="L167" i="75"/>
  <c r="K167" i="75"/>
  <c r="J167" i="75"/>
  <c r="N107" i="75"/>
  <c r="K112" i="75"/>
  <c r="J112" i="75"/>
  <c r="K116" i="75"/>
  <c r="J116" i="75"/>
  <c r="K120" i="75"/>
  <c r="J120" i="75"/>
  <c r="L123" i="75"/>
  <c r="K123" i="75"/>
  <c r="J123" i="75"/>
  <c r="K13" i="73"/>
  <c r="L13" i="73"/>
  <c r="I13" i="73"/>
  <c r="N13" i="73"/>
  <c r="M13" i="73"/>
  <c r="J13" i="73"/>
  <c r="L125" i="75"/>
  <c r="K125" i="75"/>
  <c r="J125" i="75"/>
  <c r="I125" i="75"/>
  <c r="L127" i="75"/>
  <c r="K127" i="75"/>
  <c r="J127" i="75"/>
  <c r="I127" i="75"/>
  <c r="L129" i="75"/>
  <c r="K129" i="75"/>
  <c r="J129" i="75"/>
  <c r="I129" i="75"/>
  <c r="L131" i="75"/>
  <c r="K131" i="75"/>
  <c r="J131" i="75"/>
  <c r="I131" i="75"/>
  <c r="L133" i="75"/>
  <c r="K133" i="75"/>
  <c r="J133" i="75"/>
  <c r="I133" i="75"/>
  <c r="L135" i="75"/>
  <c r="K135" i="75"/>
  <c r="J135" i="75"/>
  <c r="I135" i="75"/>
  <c r="L137" i="75"/>
  <c r="K137" i="75"/>
  <c r="J137" i="75"/>
  <c r="I137" i="75"/>
  <c r="L139" i="75"/>
  <c r="K139" i="75"/>
  <c r="J139" i="75"/>
  <c r="I139" i="75"/>
  <c r="L141" i="75"/>
  <c r="K141" i="75"/>
  <c r="J141" i="75"/>
  <c r="I141" i="75"/>
  <c r="L143" i="75"/>
  <c r="K143" i="75"/>
  <c r="J143" i="75"/>
  <c r="I143" i="75"/>
  <c r="L145" i="75"/>
  <c r="K145" i="75"/>
  <c r="J145" i="75"/>
  <c r="I145" i="75"/>
  <c r="L147" i="75"/>
  <c r="K147" i="75"/>
  <c r="J147" i="75"/>
  <c r="I147" i="75"/>
  <c r="L149" i="75"/>
  <c r="K149" i="75"/>
  <c r="J149" i="75"/>
  <c r="I149" i="75"/>
  <c r="L151" i="75"/>
  <c r="K151" i="75"/>
  <c r="J151" i="75"/>
  <c r="I151" i="75"/>
  <c r="L153" i="75"/>
  <c r="K153" i="75"/>
  <c r="J153" i="75"/>
  <c r="I153" i="75"/>
  <c r="L155" i="75"/>
  <c r="K155" i="75"/>
  <c r="J155" i="75"/>
  <c r="I155" i="75"/>
  <c r="L157" i="75"/>
  <c r="K157" i="75"/>
  <c r="J157" i="75"/>
  <c r="I157" i="75"/>
  <c r="L159" i="75"/>
  <c r="K159" i="75"/>
  <c r="J159" i="75"/>
  <c r="I159" i="75"/>
  <c r="L161" i="75"/>
  <c r="K161" i="75"/>
  <c r="J161" i="75"/>
  <c r="I161" i="75"/>
  <c r="L163" i="75"/>
  <c r="K163" i="75"/>
  <c r="J163" i="75"/>
  <c r="I163" i="75"/>
  <c r="L165" i="75"/>
  <c r="K165" i="75"/>
  <c r="J165" i="75"/>
  <c r="I165" i="75"/>
  <c r="L179" i="75"/>
  <c r="M179" i="75"/>
  <c r="K179" i="75"/>
  <c r="I179" i="75"/>
  <c r="K21" i="73"/>
  <c r="L21" i="73"/>
  <c r="I21" i="73"/>
  <c r="N21" i="73"/>
  <c r="M21" i="73"/>
  <c r="J21" i="73"/>
  <c r="I91" i="75"/>
  <c r="I92" i="75"/>
  <c r="K94" i="75"/>
  <c r="N97" i="75"/>
  <c r="K102" i="75"/>
  <c r="N105" i="75"/>
  <c r="I109" i="75"/>
  <c r="K111" i="75"/>
  <c r="J111" i="75"/>
  <c r="I113" i="75"/>
  <c r="K115" i="75"/>
  <c r="J115" i="75"/>
  <c r="I117" i="75"/>
  <c r="K119" i="75"/>
  <c r="J119" i="75"/>
  <c r="I121" i="75"/>
  <c r="M206" i="75"/>
  <c r="K206" i="75"/>
  <c r="L206" i="75"/>
  <c r="I206" i="75"/>
  <c r="L94" i="75"/>
  <c r="I100" i="75"/>
  <c r="L102" i="75"/>
  <c r="I108" i="75"/>
  <c r="L109" i="75"/>
  <c r="L113" i="75"/>
  <c r="L117" i="75"/>
  <c r="L121" i="75"/>
  <c r="L122" i="75"/>
  <c r="K122" i="75"/>
  <c r="J122" i="75"/>
  <c r="M142" i="75"/>
  <c r="M144" i="75"/>
  <c r="M146" i="75"/>
  <c r="M148" i="75"/>
  <c r="M150" i="75"/>
  <c r="M152" i="75"/>
  <c r="M154" i="75"/>
  <c r="M156" i="75"/>
  <c r="M158" i="75"/>
  <c r="M160" i="75"/>
  <c r="M162" i="75"/>
  <c r="M164" i="75"/>
  <c r="L172" i="75"/>
  <c r="M191" i="75"/>
  <c r="M258" i="75"/>
  <c r="I73" i="73"/>
  <c r="M73" i="73"/>
  <c r="N73" i="73"/>
  <c r="K73" i="73"/>
  <c r="J73" i="73"/>
  <c r="M230" i="75"/>
  <c r="K230" i="75"/>
  <c r="I230" i="75"/>
  <c r="K47" i="73"/>
  <c r="N47" i="73"/>
  <c r="M47" i="73"/>
  <c r="L47" i="73"/>
  <c r="J47" i="73"/>
  <c r="I47" i="73"/>
  <c r="K63" i="73"/>
  <c r="N63" i="73"/>
  <c r="M63" i="73"/>
  <c r="L63" i="73"/>
  <c r="J63" i="73"/>
  <c r="I63" i="73"/>
  <c r="I94" i="73"/>
  <c r="N94" i="73"/>
  <c r="M94" i="73"/>
  <c r="M105" i="73"/>
  <c r="L105" i="73"/>
  <c r="J105" i="73"/>
  <c r="L186" i="75"/>
  <c r="I186" i="75"/>
  <c r="M199" i="75"/>
  <c r="K199" i="75"/>
  <c r="M248" i="75"/>
  <c r="K248" i="75"/>
  <c r="K41" i="73"/>
  <c r="N41" i="73"/>
  <c r="M41" i="73"/>
  <c r="L41" i="73"/>
  <c r="J41" i="73"/>
  <c r="I41" i="73"/>
  <c r="I76" i="73"/>
  <c r="L76" i="73"/>
  <c r="N76" i="73"/>
  <c r="M76" i="73"/>
  <c r="K76" i="73"/>
  <c r="J76" i="73"/>
  <c r="I87" i="73"/>
  <c r="N87" i="73"/>
  <c r="I174" i="75"/>
  <c r="K175" i="75"/>
  <c r="M184" i="75"/>
  <c r="L184" i="75"/>
  <c r="M251" i="75"/>
  <c r="I251" i="75"/>
  <c r="K14" i="73"/>
  <c r="M14" i="73"/>
  <c r="J14" i="73"/>
  <c r="I14" i="73"/>
  <c r="K22" i="73"/>
  <c r="M22" i="73"/>
  <c r="J22" i="73"/>
  <c r="I22" i="73"/>
  <c r="L168" i="75"/>
  <c r="M169" i="75"/>
  <c r="J174" i="75"/>
  <c r="L175" i="75"/>
  <c r="I183" i="75"/>
  <c r="M192" i="75"/>
  <c r="L192" i="75"/>
  <c r="L198" i="75"/>
  <c r="K200" i="75"/>
  <c r="M220" i="75"/>
  <c r="K220" i="75"/>
  <c r="M231" i="75"/>
  <c r="L231" i="75"/>
  <c r="K231" i="75"/>
  <c r="I249" i="75"/>
  <c r="I17" i="73"/>
  <c r="I25" i="73"/>
  <c r="K33" i="73"/>
  <c r="N33" i="73"/>
  <c r="M33" i="73"/>
  <c r="L33" i="73"/>
  <c r="J33" i="73"/>
  <c r="I33" i="73"/>
  <c r="K39" i="73"/>
  <c r="N39" i="73"/>
  <c r="L39" i="73"/>
  <c r="J39" i="73"/>
  <c r="I39" i="73"/>
  <c r="M168" i="75"/>
  <c r="I172" i="75"/>
  <c r="K174" i="75"/>
  <c r="K183" i="75"/>
  <c r="M198" i="75"/>
  <c r="L200" i="75"/>
  <c r="K210" i="75"/>
  <c r="M216" i="75"/>
  <c r="L216" i="75"/>
  <c r="K216" i="75"/>
  <c r="L235" i="75"/>
  <c r="I235" i="75"/>
  <c r="L242" i="75"/>
  <c r="I242" i="75"/>
  <c r="I247" i="75"/>
  <c r="K55" i="73"/>
  <c r="N55" i="73"/>
  <c r="M55" i="73"/>
  <c r="L55" i="73"/>
  <c r="J55" i="73"/>
  <c r="I55" i="73"/>
  <c r="I171" i="75"/>
  <c r="J172" i="75"/>
  <c r="L174" i="75"/>
  <c r="I191" i="75"/>
  <c r="M196" i="75"/>
  <c r="K196" i="75"/>
  <c r="K208" i="75"/>
  <c r="L210" i="75"/>
  <c r="M223" i="75"/>
  <c r="K223" i="75"/>
  <c r="I223" i="75"/>
  <c r="K232" i="75"/>
  <c r="M238" i="75"/>
  <c r="L238" i="75"/>
  <c r="K238" i="75"/>
  <c r="M240" i="75"/>
  <c r="L240" i="75"/>
  <c r="L247" i="75"/>
  <c r="K15" i="73"/>
  <c r="N15" i="73"/>
  <c r="L15" i="73"/>
  <c r="J15" i="73"/>
  <c r="I15" i="73"/>
  <c r="K17" i="73"/>
  <c r="N17" i="73"/>
  <c r="M17" i="73"/>
  <c r="L17" i="73"/>
  <c r="K23" i="73"/>
  <c r="N23" i="73"/>
  <c r="L23" i="73"/>
  <c r="J23" i="73"/>
  <c r="I23" i="73"/>
  <c r="K25" i="73"/>
  <c r="N25" i="73"/>
  <c r="M25" i="73"/>
  <c r="L25" i="73"/>
  <c r="K31" i="73"/>
  <c r="N31" i="73"/>
  <c r="L31" i="73"/>
  <c r="J31" i="73"/>
  <c r="I31" i="73"/>
  <c r="I89" i="73"/>
  <c r="N89" i="73"/>
  <c r="M89" i="73"/>
  <c r="K89" i="73"/>
  <c r="J89" i="73"/>
  <c r="I49" i="73"/>
  <c r="I57" i="73"/>
  <c r="I65" i="73"/>
  <c r="J158" i="73"/>
  <c r="K158" i="73"/>
  <c r="I158" i="73"/>
  <c r="K161" i="73"/>
  <c r="J161" i="73"/>
  <c r="K171" i="73"/>
  <c r="J171" i="73"/>
  <c r="I171" i="73"/>
  <c r="M45" i="45"/>
  <c r="I45" i="45"/>
  <c r="N45" i="45"/>
  <c r="L45" i="45"/>
  <c r="K45" i="45"/>
  <c r="J45" i="45"/>
  <c r="M49" i="45"/>
  <c r="N49" i="45"/>
  <c r="L49" i="45"/>
  <c r="K49" i="45"/>
  <c r="J49" i="45"/>
  <c r="I49" i="45"/>
  <c r="M64" i="45"/>
  <c r="L64" i="45"/>
  <c r="N64" i="45"/>
  <c r="K64" i="45"/>
  <c r="J64" i="45"/>
  <c r="I64" i="45"/>
  <c r="M69" i="45"/>
  <c r="K69" i="45"/>
  <c r="I69" i="45"/>
  <c r="N69" i="45"/>
  <c r="L69" i="45"/>
  <c r="J69" i="45"/>
  <c r="M108" i="45"/>
  <c r="K108" i="45"/>
  <c r="J108" i="45"/>
  <c r="N108" i="45"/>
  <c r="L108" i="45"/>
  <c r="I108" i="45"/>
  <c r="J49" i="73"/>
  <c r="J57" i="73"/>
  <c r="J65" i="73"/>
  <c r="J93" i="73"/>
  <c r="I97" i="73"/>
  <c r="J97" i="73"/>
  <c r="M113" i="73"/>
  <c r="L113" i="73"/>
  <c r="M15" i="45"/>
  <c r="N15" i="45"/>
  <c r="L15" i="45"/>
  <c r="K15" i="45"/>
  <c r="J15" i="45"/>
  <c r="I15" i="45"/>
  <c r="M60" i="45"/>
  <c r="N60" i="45"/>
  <c r="L60" i="45"/>
  <c r="K60" i="45"/>
  <c r="J60" i="45"/>
  <c r="I60" i="45"/>
  <c r="L126" i="45"/>
  <c r="J126" i="45"/>
  <c r="N126" i="45"/>
  <c r="M126" i="45"/>
  <c r="I211" i="75"/>
  <c r="I218" i="75"/>
  <c r="L224" i="75"/>
  <c r="I243" i="75"/>
  <c r="N11" i="73"/>
  <c r="J16" i="73"/>
  <c r="N19" i="73"/>
  <c r="J24" i="73"/>
  <c r="N27" i="73"/>
  <c r="J32" i="73"/>
  <c r="N35" i="73"/>
  <c r="J40" i="73"/>
  <c r="N43" i="73"/>
  <c r="J48" i="73"/>
  <c r="L49" i="73"/>
  <c r="M50" i="73"/>
  <c r="N51" i="73"/>
  <c r="J56" i="73"/>
  <c r="L57" i="73"/>
  <c r="M58" i="73"/>
  <c r="N59" i="73"/>
  <c r="J64" i="73"/>
  <c r="L65" i="73"/>
  <c r="M66" i="73"/>
  <c r="N67" i="73"/>
  <c r="K74" i="73"/>
  <c r="I84" i="73"/>
  <c r="N84" i="73"/>
  <c r="M86" i="73"/>
  <c r="L93" i="73"/>
  <c r="L121" i="73"/>
  <c r="I123" i="73"/>
  <c r="M123" i="73"/>
  <c r="I127" i="73"/>
  <c r="M127" i="73"/>
  <c r="L127" i="73"/>
  <c r="I129" i="73"/>
  <c r="J129" i="73"/>
  <c r="K141" i="73"/>
  <c r="I141" i="73"/>
  <c r="K211" i="75"/>
  <c r="K218" i="75"/>
  <c r="K243" i="75"/>
  <c r="L16" i="73"/>
  <c r="L24" i="73"/>
  <c r="I30" i="73"/>
  <c r="L32" i="73"/>
  <c r="I38" i="73"/>
  <c r="L40" i="73"/>
  <c r="I46" i="73"/>
  <c r="L48" i="73"/>
  <c r="M49" i="73"/>
  <c r="I54" i="73"/>
  <c r="L56" i="73"/>
  <c r="M57" i="73"/>
  <c r="I62" i="73"/>
  <c r="L64" i="73"/>
  <c r="M65" i="73"/>
  <c r="M70" i="73"/>
  <c r="I90" i="73"/>
  <c r="J90" i="73"/>
  <c r="M93" i="73"/>
  <c r="M100" i="73"/>
  <c r="K156" i="73"/>
  <c r="J156" i="73"/>
  <c r="I156" i="73"/>
  <c r="J175" i="73"/>
  <c r="K175" i="73"/>
  <c r="I175" i="73"/>
  <c r="M39" i="45"/>
  <c r="N39" i="45"/>
  <c r="L39" i="45"/>
  <c r="K39" i="45"/>
  <c r="J39" i="45"/>
  <c r="I39" i="45"/>
  <c r="K228" i="75"/>
  <c r="M16" i="73"/>
  <c r="M24" i="73"/>
  <c r="I29" i="73"/>
  <c r="J30" i="73"/>
  <c r="M32" i="73"/>
  <c r="I37" i="73"/>
  <c r="J38" i="73"/>
  <c r="M40" i="73"/>
  <c r="I45" i="73"/>
  <c r="J46" i="73"/>
  <c r="M48" i="73"/>
  <c r="N49" i="73"/>
  <c r="I53" i="73"/>
  <c r="J54" i="73"/>
  <c r="M56" i="73"/>
  <c r="N57" i="73"/>
  <c r="I61" i="73"/>
  <c r="J62" i="73"/>
  <c r="M64" i="73"/>
  <c r="N65" i="73"/>
  <c r="I69" i="73"/>
  <c r="N70" i="73"/>
  <c r="I77" i="73"/>
  <c r="N77" i="73"/>
  <c r="I83" i="73"/>
  <c r="K83" i="73"/>
  <c r="J85" i="73"/>
  <c r="N93" i="73"/>
  <c r="I98" i="73"/>
  <c r="N98" i="73"/>
  <c r="K98" i="73"/>
  <c r="N100" i="73"/>
  <c r="L112" i="73"/>
  <c r="J182" i="73"/>
  <c r="K182" i="73"/>
  <c r="M83" i="45"/>
  <c r="J83" i="45"/>
  <c r="I83" i="45"/>
  <c r="N83" i="45"/>
  <c r="L83" i="45"/>
  <c r="K83" i="45"/>
  <c r="M97" i="45"/>
  <c r="N97" i="45"/>
  <c r="L97" i="45"/>
  <c r="K97" i="45"/>
  <c r="J97" i="45"/>
  <c r="I97" i="45"/>
  <c r="I124" i="73"/>
  <c r="L124" i="73"/>
  <c r="J124" i="73"/>
  <c r="K137" i="73"/>
  <c r="J137" i="73"/>
  <c r="I137" i="73"/>
  <c r="M31" i="45"/>
  <c r="N31" i="45"/>
  <c r="L31" i="45"/>
  <c r="K31" i="45"/>
  <c r="J31" i="45"/>
  <c r="I31" i="45"/>
  <c r="L29" i="73"/>
  <c r="M30" i="73"/>
  <c r="L37" i="73"/>
  <c r="M38" i="73"/>
  <c r="L45" i="73"/>
  <c r="M46" i="73"/>
  <c r="L53" i="73"/>
  <c r="M54" i="73"/>
  <c r="L61" i="73"/>
  <c r="M62" i="73"/>
  <c r="L69" i="73"/>
  <c r="J75" i="73"/>
  <c r="M78" i="73"/>
  <c r="K82" i="73"/>
  <c r="M85" i="73"/>
  <c r="K97" i="73"/>
  <c r="J99" i="73"/>
  <c r="I140" i="73"/>
  <c r="J148" i="73"/>
  <c r="I150" i="73"/>
  <c r="I163" i="73"/>
  <c r="K163" i="73"/>
  <c r="N190" i="73"/>
  <c r="K190" i="73"/>
  <c r="J190" i="73"/>
  <c r="I190" i="73"/>
  <c r="N192" i="73"/>
  <c r="I192" i="73"/>
  <c r="K192" i="73"/>
  <c r="N198" i="73"/>
  <c r="K198" i="73"/>
  <c r="J198" i="73"/>
  <c r="I198" i="73"/>
  <c r="N200" i="73"/>
  <c r="I200" i="73"/>
  <c r="K200" i="73"/>
  <c r="N206" i="73"/>
  <c r="K206" i="73"/>
  <c r="J206" i="73"/>
  <c r="I206" i="73"/>
  <c r="N208" i="73"/>
  <c r="I208" i="73"/>
  <c r="K208" i="73"/>
  <c r="N214" i="73"/>
  <c r="K214" i="73"/>
  <c r="J214" i="73"/>
  <c r="I214" i="73"/>
  <c r="M110" i="45"/>
  <c r="N110" i="45"/>
  <c r="L110" i="45"/>
  <c r="J110" i="45"/>
  <c r="K110" i="45"/>
  <c r="I110" i="45"/>
  <c r="N13" i="45"/>
  <c r="N21" i="45"/>
  <c r="N29" i="45"/>
  <c r="N37" i="45"/>
  <c r="N44" i="45"/>
  <c r="M54" i="45"/>
  <c r="J54" i="45"/>
  <c r="K62" i="45"/>
  <c r="K67" i="45"/>
  <c r="M76" i="45"/>
  <c r="J76" i="45"/>
  <c r="J81" i="45"/>
  <c r="M85" i="45"/>
  <c r="L85" i="45"/>
  <c r="K85" i="45"/>
  <c r="I85" i="45"/>
  <c r="M100" i="45"/>
  <c r="K100" i="45"/>
  <c r="J100" i="45"/>
  <c r="M102" i="45"/>
  <c r="N102" i="45"/>
  <c r="L102" i="45"/>
  <c r="J102" i="45"/>
  <c r="M105" i="45"/>
  <c r="N105" i="45"/>
  <c r="J105" i="45"/>
  <c r="I162" i="45"/>
  <c r="L162" i="45"/>
  <c r="J162" i="45"/>
  <c r="N162" i="45"/>
  <c r="I166" i="45"/>
  <c r="L166" i="45"/>
  <c r="J166" i="45"/>
  <c r="N166" i="45"/>
  <c r="I170" i="45"/>
  <c r="L170" i="45"/>
  <c r="J170" i="45"/>
  <c r="N170" i="45"/>
  <c r="I174" i="45"/>
  <c r="L174" i="45"/>
  <c r="J174" i="45"/>
  <c r="N174" i="45"/>
  <c r="N241" i="45"/>
  <c r="M241" i="45"/>
  <c r="K241" i="45"/>
  <c r="I241" i="45"/>
  <c r="M48" i="45"/>
  <c r="L48" i="45"/>
  <c r="M63" i="45"/>
  <c r="K63" i="45"/>
  <c r="M71" i="45"/>
  <c r="N71" i="45"/>
  <c r="K71" i="45"/>
  <c r="M91" i="45"/>
  <c r="J91" i="45"/>
  <c r="I91" i="45"/>
  <c r="L99" i="45"/>
  <c r="K107" i="45"/>
  <c r="I113" i="45"/>
  <c r="N113" i="45"/>
  <c r="M113" i="45"/>
  <c r="K113" i="45"/>
  <c r="J120" i="45"/>
  <c r="L128" i="73"/>
  <c r="I145" i="73"/>
  <c r="K159" i="73"/>
  <c r="K174" i="73"/>
  <c r="J185" i="73"/>
  <c r="K194" i="73"/>
  <c r="K202" i="73"/>
  <c r="K210" i="73"/>
  <c r="M12" i="45"/>
  <c r="L18" i="45"/>
  <c r="N19" i="45"/>
  <c r="L26" i="45"/>
  <c r="N27" i="45"/>
  <c r="L34" i="45"/>
  <c r="N35" i="45"/>
  <c r="L52" i="45"/>
  <c r="M53" i="45"/>
  <c r="I53" i="45"/>
  <c r="M57" i="45"/>
  <c r="N57" i="45"/>
  <c r="N67" i="45"/>
  <c r="M75" i="45"/>
  <c r="I75" i="45"/>
  <c r="M78" i="45"/>
  <c r="L78" i="45"/>
  <c r="J78" i="45"/>
  <c r="M93" i="45"/>
  <c r="L93" i="45"/>
  <c r="K93" i="45"/>
  <c r="I93" i="45"/>
  <c r="I115" i="45"/>
  <c r="M115" i="45"/>
  <c r="N145" i="45"/>
  <c r="M145" i="45"/>
  <c r="L145" i="45"/>
  <c r="J145" i="45"/>
  <c r="I163" i="45"/>
  <c r="N163" i="45"/>
  <c r="M163" i="45"/>
  <c r="L163" i="45"/>
  <c r="J163" i="45"/>
  <c r="I167" i="45"/>
  <c r="N167" i="45"/>
  <c r="M167" i="45"/>
  <c r="L167" i="45"/>
  <c r="J167" i="45"/>
  <c r="I171" i="45"/>
  <c r="N171" i="45"/>
  <c r="M171" i="45"/>
  <c r="L171" i="45"/>
  <c r="J171" i="45"/>
  <c r="N257" i="45"/>
  <c r="M257" i="45"/>
  <c r="K257" i="45"/>
  <c r="I257" i="45"/>
  <c r="I14" i="45"/>
  <c r="I22" i="45"/>
  <c r="I30" i="45"/>
  <c r="I38" i="45"/>
  <c r="M47" i="45"/>
  <c r="K47" i="45"/>
  <c r="M62" i="45"/>
  <c r="J62" i="45"/>
  <c r="M81" i="45"/>
  <c r="N81" i="45"/>
  <c r="M99" i="45"/>
  <c r="J99" i="45"/>
  <c r="I99" i="45"/>
  <c r="M107" i="45"/>
  <c r="J107" i="45"/>
  <c r="I107" i="45"/>
  <c r="L107" i="45"/>
  <c r="I120" i="45"/>
  <c r="N120" i="45"/>
  <c r="M120" i="45"/>
  <c r="K120" i="45"/>
  <c r="L158" i="45"/>
  <c r="J158" i="45"/>
  <c r="N158" i="45"/>
  <c r="M198" i="45"/>
  <c r="K198" i="45"/>
  <c r="I198" i="45"/>
  <c r="N233" i="45"/>
  <c r="M233" i="45"/>
  <c r="K233" i="45"/>
  <c r="I233" i="45"/>
  <c r="I13" i="45"/>
  <c r="J14" i="45"/>
  <c r="I21" i="45"/>
  <c r="J22" i="45"/>
  <c r="I29" i="45"/>
  <c r="J30" i="45"/>
  <c r="I37" i="45"/>
  <c r="J38" i="45"/>
  <c r="M41" i="45"/>
  <c r="N41" i="45"/>
  <c r="I44" i="45"/>
  <c r="I54" i="45"/>
  <c r="M56" i="45"/>
  <c r="L56" i="45"/>
  <c r="J59" i="45"/>
  <c r="M70" i="45"/>
  <c r="L70" i="45"/>
  <c r="J70" i="45"/>
  <c r="I76" i="45"/>
  <c r="M84" i="45"/>
  <c r="K84" i="45"/>
  <c r="J84" i="45"/>
  <c r="M86" i="45"/>
  <c r="N86" i="45"/>
  <c r="L86" i="45"/>
  <c r="J86" i="45"/>
  <c r="M101" i="45"/>
  <c r="L101" i="45"/>
  <c r="K101" i="45"/>
  <c r="I101" i="45"/>
  <c r="L122" i="45"/>
  <c r="M122" i="45"/>
  <c r="N125" i="45"/>
  <c r="J125" i="45"/>
  <c r="J133" i="45"/>
  <c r="M133" i="45"/>
  <c r="M176" i="45"/>
  <c r="K176" i="45"/>
  <c r="I176" i="45"/>
  <c r="M187" i="45"/>
  <c r="K187" i="45"/>
  <c r="I187" i="45"/>
  <c r="I195" i="73"/>
  <c r="I203" i="73"/>
  <c r="I211" i="73"/>
  <c r="J13" i="45"/>
  <c r="K14" i="45"/>
  <c r="I20" i="45"/>
  <c r="J21" i="45"/>
  <c r="K22" i="45"/>
  <c r="I28" i="45"/>
  <c r="J29" i="45"/>
  <c r="K30" i="45"/>
  <c r="I36" i="45"/>
  <c r="J37" i="45"/>
  <c r="K38" i="45"/>
  <c r="I43" i="45"/>
  <c r="J44" i="45"/>
  <c r="M46" i="45"/>
  <c r="J46" i="45"/>
  <c r="I48" i="45"/>
  <c r="K54" i="45"/>
  <c r="K59" i="45"/>
  <c r="M61" i="45"/>
  <c r="I61" i="45"/>
  <c r="I63" i="45"/>
  <c r="M65" i="45"/>
  <c r="N65" i="45"/>
  <c r="I68" i="45"/>
  <c r="M73" i="45"/>
  <c r="N73" i="45"/>
  <c r="K76" i="45"/>
  <c r="M77" i="45"/>
  <c r="K77" i="45"/>
  <c r="I77" i="45"/>
  <c r="M89" i="45"/>
  <c r="N89" i="45"/>
  <c r="I100" i="45"/>
  <c r="I105" i="45"/>
  <c r="L137" i="45"/>
  <c r="J137" i="45"/>
  <c r="N137" i="45"/>
  <c r="N249" i="45"/>
  <c r="M249" i="45"/>
  <c r="K249" i="45"/>
  <c r="I249" i="45"/>
  <c r="I169" i="73"/>
  <c r="J195" i="73"/>
  <c r="J203" i="73"/>
  <c r="J211" i="73"/>
  <c r="K13" i="45"/>
  <c r="L14" i="45"/>
  <c r="I19" i="45"/>
  <c r="J20" i="45"/>
  <c r="K21" i="45"/>
  <c r="L22" i="45"/>
  <c r="I27" i="45"/>
  <c r="J28" i="45"/>
  <c r="K29" i="45"/>
  <c r="L30" i="45"/>
  <c r="I35" i="45"/>
  <c r="J36" i="45"/>
  <c r="K37" i="45"/>
  <c r="L38" i="45"/>
  <c r="J43" i="45"/>
  <c r="K44" i="45"/>
  <c r="J48" i="45"/>
  <c r="J53" i="45"/>
  <c r="L54" i="45"/>
  <c r="M55" i="45"/>
  <c r="K55" i="45"/>
  <c r="I57" i="45"/>
  <c r="L59" i="45"/>
  <c r="J63" i="45"/>
  <c r="I67" i="45"/>
  <c r="J68" i="45"/>
  <c r="I71" i="45"/>
  <c r="J75" i="45"/>
  <c r="L76" i="45"/>
  <c r="J85" i="45"/>
  <c r="K91" i="45"/>
  <c r="M92" i="45"/>
  <c r="K92" i="45"/>
  <c r="J92" i="45"/>
  <c r="M94" i="45"/>
  <c r="N94" i="45"/>
  <c r="L94" i="45"/>
  <c r="J94" i="45"/>
  <c r="L100" i="45"/>
  <c r="I102" i="45"/>
  <c r="K105" i="45"/>
  <c r="I112" i="45"/>
  <c r="L112" i="45"/>
  <c r="K112" i="45"/>
  <c r="N112" i="45"/>
  <c r="L134" i="45"/>
  <c r="N134" i="45"/>
  <c r="M134" i="45"/>
  <c r="J134" i="45"/>
  <c r="M154" i="45"/>
  <c r="J157" i="45"/>
  <c r="K192" i="45"/>
  <c r="K201" i="45"/>
  <c r="M203" i="45"/>
  <c r="M212" i="45"/>
  <c r="M227" i="45"/>
  <c r="K232" i="45"/>
  <c r="M235" i="45"/>
  <c r="M243" i="45"/>
  <c r="M251" i="45"/>
  <c r="M259" i="45"/>
  <c r="L72" i="45"/>
  <c r="K79" i="45"/>
  <c r="L80" i="45"/>
  <c r="K87" i="45"/>
  <c r="L88" i="45"/>
  <c r="K95" i="45"/>
  <c r="L96" i="45"/>
  <c r="K103" i="45"/>
  <c r="L104" i="45"/>
  <c r="I109" i="45"/>
  <c r="M114" i="45"/>
  <c r="L118" i="45"/>
  <c r="M121" i="45"/>
  <c r="J138" i="45"/>
  <c r="M142" i="45"/>
  <c r="N146" i="45"/>
  <c r="L149" i="45"/>
  <c r="M164" i="45"/>
  <c r="M168" i="45"/>
  <c r="M172" i="45"/>
  <c r="K184" i="45"/>
  <c r="K193" i="45"/>
  <c r="I204" i="45"/>
  <c r="M226" i="45"/>
  <c r="I228" i="45"/>
  <c r="K231" i="45"/>
  <c r="M234" i="45"/>
  <c r="I236" i="45"/>
  <c r="K239" i="45"/>
  <c r="M242" i="45"/>
  <c r="I244" i="45"/>
  <c r="K247" i="45"/>
  <c r="M250" i="45"/>
  <c r="I252" i="45"/>
  <c r="K255" i="45"/>
  <c r="M258" i="45"/>
  <c r="N79" i="45"/>
  <c r="N87" i="45"/>
  <c r="N95" i="45"/>
  <c r="N103" i="45"/>
  <c r="K109" i="45"/>
  <c r="J130" i="45"/>
  <c r="N138" i="45"/>
  <c r="L141" i="45"/>
  <c r="M180" i="45"/>
  <c r="K200" i="45"/>
  <c r="I214" i="45"/>
  <c r="I219" i="45"/>
  <c r="M228" i="45"/>
  <c r="I230" i="45"/>
  <c r="M236" i="45"/>
  <c r="I238" i="45"/>
  <c r="M244" i="45"/>
  <c r="I246" i="45"/>
  <c r="M252" i="45"/>
  <c r="I254" i="45"/>
  <c r="L109" i="45"/>
  <c r="M130" i="45"/>
  <c r="I196" i="45"/>
  <c r="I227" i="45"/>
  <c r="K230" i="45"/>
  <c r="I235" i="45"/>
  <c r="K238" i="45"/>
  <c r="I243" i="45"/>
  <c r="K246" i="45"/>
  <c r="I251" i="45"/>
  <c r="K254" i="45"/>
  <c r="I259" i="45"/>
  <c r="N12" i="45"/>
  <c r="L116" i="45"/>
  <c r="M117" i="45"/>
  <c r="M123" i="45"/>
  <c r="I124" i="45"/>
  <c r="K124" i="45"/>
  <c r="I128" i="45"/>
  <c r="K128" i="45"/>
  <c r="M131" i="45"/>
  <c r="I132" i="45"/>
  <c r="K132" i="45"/>
  <c r="M135" i="45"/>
  <c r="I136" i="45"/>
  <c r="K136" i="45"/>
  <c r="M139" i="45"/>
  <c r="I140" i="45"/>
  <c r="K140" i="45"/>
  <c r="M143" i="45"/>
  <c r="I144" i="45"/>
  <c r="K144" i="45"/>
  <c r="I148" i="45"/>
  <c r="K148" i="45"/>
  <c r="M151" i="45"/>
  <c r="I152" i="45"/>
  <c r="K152" i="45"/>
  <c r="M155" i="45"/>
  <c r="I156" i="45"/>
  <c r="K156" i="45"/>
  <c r="M159" i="45"/>
  <c r="I160" i="45"/>
  <c r="K160" i="45"/>
  <c r="I127" i="45"/>
  <c r="K127" i="45"/>
  <c r="I147" i="45"/>
  <c r="K147" i="45"/>
  <c r="J113" i="45"/>
  <c r="K114" i="45"/>
  <c r="L115" i="45"/>
  <c r="M116" i="45"/>
  <c r="N117" i="45"/>
  <c r="J121" i="45"/>
  <c r="N127" i="45"/>
  <c r="N147" i="45"/>
  <c r="N159" i="45"/>
  <c r="N189" i="45"/>
  <c r="L189" i="45"/>
  <c r="J189" i="45"/>
  <c r="M189" i="45"/>
  <c r="K189" i="45"/>
  <c r="I189" i="45"/>
  <c r="N191" i="45"/>
  <c r="L191" i="45"/>
  <c r="J191" i="45"/>
  <c r="I191" i="45"/>
  <c r="M191" i="45"/>
  <c r="I135" i="45"/>
  <c r="K135" i="45"/>
  <c r="I143" i="45"/>
  <c r="K143" i="45"/>
  <c r="I12" i="45"/>
  <c r="N205" i="45"/>
  <c r="L205" i="45"/>
  <c r="J205" i="45"/>
  <c r="M205" i="45"/>
  <c r="K205" i="45"/>
  <c r="I205" i="45"/>
  <c r="N207" i="45"/>
  <c r="L207" i="45"/>
  <c r="J207" i="45"/>
  <c r="I207" i="45"/>
  <c r="M207" i="45"/>
  <c r="I123" i="45"/>
  <c r="K123" i="45"/>
  <c r="I155" i="45"/>
  <c r="K155" i="45"/>
  <c r="K111" i="45"/>
  <c r="K119" i="45"/>
  <c r="I122" i="45"/>
  <c r="K122" i="45"/>
  <c r="J124" i="45"/>
  <c r="I126" i="45"/>
  <c r="K126" i="45"/>
  <c r="J128" i="45"/>
  <c r="I130" i="45"/>
  <c r="K130" i="45"/>
  <c r="J132" i="45"/>
  <c r="I134" i="45"/>
  <c r="K134" i="45"/>
  <c r="J136" i="45"/>
  <c r="I138" i="45"/>
  <c r="K138" i="45"/>
  <c r="J140" i="45"/>
  <c r="I142" i="45"/>
  <c r="K142" i="45"/>
  <c r="J144" i="45"/>
  <c r="I146" i="45"/>
  <c r="K146" i="45"/>
  <c r="J148" i="45"/>
  <c r="I150" i="45"/>
  <c r="K150" i="45"/>
  <c r="J152" i="45"/>
  <c r="I154" i="45"/>
  <c r="K154" i="45"/>
  <c r="J156" i="45"/>
  <c r="I158" i="45"/>
  <c r="K158" i="45"/>
  <c r="J160" i="45"/>
  <c r="N181" i="45"/>
  <c r="L181" i="45"/>
  <c r="J181" i="45"/>
  <c r="M181" i="45"/>
  <c r="K181" i="45"/>
  <c r="I181" i="45"/>
  <c r="N183" i="45"/>
  <c r="L183" i="45"/>
  <c r="J183" i="45"/>
  <c r="I183" i="45"/>
  <c r="M183" i="45"/>
  <c r="N221" i="45"/>
  <c r="L221" i="45"/>
  <c r="J221" i="45"/>
  <c r="M221" i="45"/>
  <c r="K221" i="45"/>
  <c r="I221" i="45"/>
  <c r="N223" i="45"/>
  <c r="L223" i="45"/>
  <c r="J223" i="45"/>
  <c r="I223" i="45"/>
  <c r="M223" i="45"/>
  <c r="I131" i="45"/>
  <c r="K131" i="45"/>
  <c r="I139" i="45"/>
  <c r="K139" i="45"/>
  <c r="I151" i="45"/>
  <c r="K151" i="45"/>
  <c r="L111" i="45"/>
  <c r="J117" i="45"/>
  <c r="L119" i="45"/>
  <c r="L124" i="45"/>
  <c r="L128" i="45"/>
  <c r="L132" i="45"/>
  <c r="L136" i="45"/>
  <c r="L140" i="45"/>
  <c r="L144" i="45"/>
  <c r="L148" i="45"/>
  <c r="L152" i="45"/>
  <c r="L156" i="45"/>
  <c r="L160" i="45"/>
  <c r="M111" i="45"/>
  <c r="J116" i="45"/>
  <c r="K117" i="45"/>
  <c r="M119" i="45"/>
  <c r="J123" i="45"/>
  <c r="M124" i="45"/>
  <c r="I125" i="45"/>
  <c r="K125" i="45"/>
  <c r="J127" i="45"/>
  <c r="M128" i="45"/>
  <c r="I129" i="45"/>
  <c r="K129" i="45"/>
  <c r="J131" i="45"/>
  <c r="M132" i="45"/>
  <c r="I133" i="45"/>
  <c r="K133" i="45"/>
  <c r="J135" i="45"/>
  <c r="M136" i="45"/>
  <c r="I137" i="45"/>
  <c r="K137" i="45"/>
  <c r="J139" i="45"/>
  <c r="M140" i="45"/>
  <c r="I141" i="45"/>
  <c r="K141" i="45"/>
  <c r="J143" i="45"/>
  <c r="M144" i="45"/>
  <c r="I145" i="45"/>
  <c r="K145" i="45"/>
  <c r="J147" i="45"/>
  <c r="M148" i="45"/>
  <c r="I149" i="45"/>
  <c r="K149" i="45"/>
  <c r="J151" i="45"/>
  <c r="M152" i="45"/>
  <c r="I153" i="45"/>
  <c r="K153" i="45"/>
  <c r="J155" i="45"/>
  <c r="M156" i="45"/>
  <c r="I157" i="45"/>
  <c r="K157" i="45"/>
  <c r="M160" i="45"/>
  <c r="N197" i="45"/>
  <c r="L197" i="45"/>
  <c r="J197" i="45"/>
  <c r="M197" i="45"/>
  <c r="K197" i="45"/>
  <c r="I197" i="45"/>
  <c r="N199" i="45"/>
  <c r="L199" i="45"/>
  <c r="J199" i="45"/>
  <c r="I199" i="45"/>
  <c r="M199" i="45"/>
  <c r="I159" i="45"/>
  <c r="K159" i="45"/>
  <c r="N111" i="45"/>
  <c r="J115" i="45"/>
  <c r="K116" i="45"/>
  <c r="L117" i="45"/>
  <c r="M118" i="45"/>
  <c r="N119" i="45"/>
  <c r="L123" i="45"/>
  <c r="N124" i="45"/>
  <c r="L127" i="45"/>
  <c r="N128" i="45"/>
  <c r="L131" i="45"/>
  <c r="N132" i="45"/>
  <c r="L135" i="45"/>
  <c r="N136" i="45"/>
  <c r="L139" i="45"/>
  <c r="N140" i="45"/>
  <c r="L143" i="45"/>
  <c r="N144" i="45"/>
  <c r="L147" i="45"/>
  <c r="N148" i="45"/>
  <c r="L151" i="45"/>
  <c r="N152" i="45"/>
  <c r="L155" i="45"/>
  <c r="N156" i="45"/>
  <c r="L159" i="45"/>
  <c r="N160" i="45"/>
  <c r="N175" i="45"/>
  <c r="L175" i="45"/>
  <c r="J175" i="45"/>
  <c r="I175" i="45"/>
  <c r="M175" i="45"/>
  <c r="N213" i="45"/>
  <c r="L213" i="45"/>
  <c r="J213" i="45"/>
  <c r="M213" i="45"/>
  <c r="K213" i="45"/>
  <c r="I213" i="45"/>
  <c r="N215" i="45"/>
  <c r="L215" i="45"/>
  <c r="J215" i="45"/>
  <c r="I215" i="45"/>
  <c r="M215" i="45"/>
  <c r="K161" i="45"/>
  <c r="K162" i="45"/>
  <c r="K163" i="45"/>
  <c r="K164" i="45"/>
  <c r="K165" i="45"/>
  <c r="K166" i="45"/>
  <c r="K167" i="45"/>
  <c r="K168" i="45"/>
  <c r="K169" i="45"/>
  <c r="K170" i="45"/>
  <c r="K171" i="45"/>
  <c r="K172" i="45"/>
  <c r="K173" i="45"/>
  <c r="K174" i="45"/>
  <c r="I177" i="45"/>
  <c r="N178" i="45"/>
  <c r="L178" i="45"/>
  <c r="J178" i="45"/>
  <c r="I185" i="45"/>
  <c r="N186" i="45"/>
  <c r="L186" i="45"/>
  <c r="J186" i="45"/>
  <c r="I193" i="45"/>
  <c r="N194" i="45"/>
  <c r="L194" i="45"/>
  <c r="J194" i="45"/>
  <c r="I201" i="45"/>
  <c r="N202" i="45"/>
  <c r="L202" i="45"/>
  <c r="J202" i="45"/>
  <c r="I209" i="45"/>
  <c r="N210" i="45"/>
  <c r="L210" i="45"/>
  <c r="J210" i="45"/>
  <c r="I217" i="45"/>
  <c r="N218" i="45"/>
  <c r="L218" i="45"/>
  <c r="J218" i="45"/>
  <c r="N180" i="45"/>
  <c r="L180" i="45"/>
  <c r="J180" i="45"/>
  <c r="N188" i="45"/>
  <c r="L188" i="45"/>
  <c r="J188" i="45"/>
  <c r="N196" i="45"/>
  <c r="L196" i="45"/>
  <c r="J196" i="45"/>
  <c r="N204" i="45"/>
  <c r="L204" i="45"/>
  <c r="J204" i="45"/>
  <c r="N212" i="45"/>
  <c r="L212" i="45"/>
  <c r="J212" i="45"/>
  <c r="N220" i="45"/>
  <c r="L220" i="45"/>
  <c r="J220" i="45"/>
  <c r="N177" i="45"/>
  <c r="L177" i="45"/>
  <c r="J177" i="45"/>
  <c r="N185" i="45"/>
  <c r="L185" i="45"/>
  <c r="J185" i="45"/>
  <c r="N193" i="45"/>
  <c r="L193" i="45"/>
  <c r="J193" i="45"/>
  <c r="N201" i="45"/>
  <c r="L201" i="45"/>
  <c r="J201" i="45"/>
  <c r="N209" i="45"/>
  <c r="L209" i="45"/>
  <c r="J209" i="45"/>
  <c r="N217" i="45"/>
  <c r="L217" i="45"/>
  <c r="J217" i="45"/>
  <c r="N182" i="45"/>
  <c r="L182" i="45"/>
  <c r="J182" i="45"/>
  <c r="N190" i="45"/>
  <c r="L190" i="45"/>
  <c r="J190" i="45"/>
  <c r="N198" i="45"/>
  <c r="L198" i="45"/>
  <c r="J198" i="45"/>
  <c r="N206" i="45"/>
  <c r="L206" i="45"/>
  <c r="J206" i="45"/>
  <c r="K208" i="45"/>
  <c r="N214" i="45"/>
  <c r="L214" i="45"/>
  <c r="J214" i="45"/>
  <c r="K216" i="45"/>
  <c r="N222" i="45"/>
  <c r="L222" i="45"/>
  <c r="J222" i="45"/>
  <c r="K224" i="45"/>
  <c r="I178" i="45"/>
  <c r="N179" i="45"/>
  <c r="L179" i="45"/>
  <c r="J179" i="45"/>
  <c r="I186" i="45"/>
  <c r="N187" i="45"/>
  <c r="L187" i="45"/>
  <c r="J187" i="45"/>
  <c r="I194" i="45"/>
  <c r="N195" i="45"/>
  <c r="L195" i="45"/>
  <c r="J195" i="45"/>
  <c r="I202" i="45"/>
  <c r="N203" i="45"/>
  <c r="L203" i="45"/>
  <c r="J203" i="45"/>
  <c r="I210" i="45"/>
  <c r="N211" i="45"/>
  <c r="L211" i="45"/>
  <c r="J211" i="45"/>
  <c r="I218" i="45"/>
  <c r="N219" i="45"/>
  <c r="L219" i="45"/>
  <c r="J219" i="45"/>
  <c r="N176" i="45"/>
  <c r="L176" i="45"/>
  <c r="J176" i="45"/>
  <c r="K178" i="45"/>
  <c r="N184" i="45"/>
  <c r="L184" i="45"/>
  <c r="J184" i="45"/>
  <c r="K186" i="45"/>
  <c r="N192" i="45"/>
  <c r="L192" i="45"/>
  <c r="J192" i="45"/>
  <c r="K194" i="45"/>
  <c r="N200" i="45"/>
  <c r="L200" i="45"/>
  <c r="J200" i="45"/>
  <c r="K202" i="45"/>
  <c r="N208" i="45"/>
  <c r="L208" i="45"/>
  <c r="J208" i="45"/>
  <c r="K210" i="45"/>
  <c r="N216" i="45"/>
  <c r="L216" i="45"/>
  <c r="J216" i="45"/>
  <c r="K218" i="45"/>
  <c r="N224" i="45"/>
  <c r="L224" i="45"/>
  <c r="J224" i="45"/>
  <c r="J225" i="45"/>
  <c r="J226" i="45"/>
  <c r="J227" i="45"/>
  <c r="J228" i="45"/>
  <c r="J229" i="45"/>
  <c r="J230" i="45"/>
  <c r="J231" i="45"/>
  <c r="J232" i="45"/>
  <c r="J233" i="45"/>
  <c r="J234" i="45"/>
  <c r="J235" i="45"/>
  <c r="J236" i="45"/>
  <c r="J237" i="45"/>
  <c r="J238" i="45"/>
  <c r="J239" i="45"/>
  <c r="J240" i="45"/>
  <c r="J241" i="45"/>
  <c r="J242" i="45"/>
  <c r="J243" i="45"/>
  <c r="J244" i="45"/>
  <c r="J245" i="45"/>
  <c r="J246" i="45"/>
  <c r="J247" i="45"/>
  <c r="J248" i="45"/>
  <c r="J249" i="45"/>
  <c r="J250" i="45"/>
  <c r="J251" i="45"/>
  <c r="J252" i="45"/>
  <c r="J253" i="45"/>
  <c r="J254" i="45"/>
  <c r="J255" i="45"/>
  <c r="J256" i="45"/>
  <c r="J257" i="45"/>
  <c r="J258" i="45"/>
  <c r="J259" i="45"/>
  <c r="L225" i="45"/>
  <c r="L226" i="45"/>
  <c r="L227" i="45"/>
  <c r="L228" i="45"/>
  <c r="L229" i="45"/>
  <c r="L230" i="45"/>
  <c r="L231" i="45"/>
  <c r="L232" i="45"/>
  <c r="L233" i="45"/>
  <c r="L234" i="45"/>
  <c r="L235" i="45"/>
  <c r="L236" i="45"/>
  <c r="L237" i="45"/>
  <c r="L238" i="45"/>
  <c r="L239" i="45"/>
  <c r="L240" i="45"/>
  <c r="L241" i="45"/>
  <c r="L242" i="45"/>
  <c r="L243" i="45"/>
  <c r="L244" i="45"/>
  <c r="L245" i="45"/>
  <c r="L246" i="45"/>
  <c r="L247" i="45"/>
  <c r="L248" i="45"/>
  <c r="L249" i="45"/>
  <c r="L250" i="45"/>
  <c r="L251" i="45"/>
  <c r="L252" i="45"/>
  <c r="L253" i="45"/>
  <c r="L254" i="45"/>
  <c r="L255" i="45"/>
  <c r="L256" i="45"/>
  <c r="L257" i="45"/>
  <c r="L258" i="45"/>
  <c r="L259" i="45"/>
  <c r="I109" i="73"/>
  <c r="N109" i="73"/>
  <c r="K109" i="73"/>
  <c r="I114" i="73"/>
  <c r="N114" i="73"/>
  <c r="K114" i="73"/>
  <c r="I103" i="73"/>
  <c r="N103" i="73"/>
  <c r="K103" i="73"/>
  <c r="I111" i="73"/>
  <c r="N111" i="73"/>
  <c r="K111" i="73"/>
  <c r="I119" i="73"/>
  <c r="N119" i="73"/>
  <c r="K119" i="73"/>
  <c r="N143" i="73"/>
  <c r="M143" i="73"/>
  <c r="L143" i="73"/>
  <c r="J143" i="73"/>
  <c r="N154" i="73"/>
  <c r="M154" i="73"/>
  <c r="L154" i="73"/>
  <c r="I154" i="73"/>
  <c r="K154" i="73"/>
  <c r="N160" i="73"/>
  <c r="M160" i="73"/>
  <c r="L160" i="73"/>
  <c r="K160" i="73"/>
  <c r="J160" i="73"/>
  <c r="I160" i="73"/>
  <c r="I117" i="73"/>
  <c r="N117" i="73"/>
  <c r="K117" i="73"/>
  <c r="I106" i="73"/>
  <c r="N106" i="73"/>
  <c r="K106" i="73"/>
  <c r="N151" i="73"/>
  <c r="M151" i="73"/>
  <c r="L151" i="73"/>
  <c r="J151" i="73"/>
  <c r="J72" i="73"/>
  <c r="L74" i="73"/>
  <c r="M75" i="73"/>
  <c r="J80" i="73"/>
  <c r="L82" i="73"/>
  <c r="M83" i="73"/>
  <c r="J88" i="73"/>
  <c r="L90" i="73"/>
  <c r="M91" i="73"/>
  <c r="J96" i="73"/>
  <c r="L98" i="73"/>
  <c r="M99" i="73"/>
  <c r="I100" i="73"/>
  <c r="K100" i="73"/>
  <c r="L102" i="73"/>
  <c r="J107" i="73"/>
  <c r="I108" i="73"/>
  <c r="N108" i="73"/>
  <c r="K108" i="73"/>
  <c r="L110" i="73"/>
  <c r="J115" i="73"/>
  <c r="I116" i="73"/>
  <c r="N116" i="73"/>
  <c r="K116" i="73"/>
  <c r="L118" i="73"/>
  <c r="N146" i="73"/>
  <c r="M146" i="73"/>
  <c r="L146" i="73"/>
  <c r="I146" i="73"/>
  <c r="K146" i="73"/>
  <c r="N152" i="73"/>
  <c r="M152" i="73"/>
  <c r="L152" i="73"/>
  <c r="K152" i="73"/>
  <c r="J152" i="73"/>
  <c r="I152" i="73"/>
  <c r="J71" i="73"/>
  <c r="K72" i="73"/>
  <c r="L73" i="73"/>
  <c r="M74" i="73"/>
  <c r="N75" i="73"/>
  <c r="J79" i="73"/>
  <c r="K80" i="73"/>
  <c r="L81" i="73"/>
  <c r="M82" i="73"/>
  <c r="N83" i="73"/>
  <c r="J87" i="73"/>
  <c r="K88" i="73"/>
  <c r="L89" i="73"/>
  <c r="M90" i="73"/>
  <c r="N91" i="73"/>
  <c r="J95" i="73"/>
  <c r="K96" i="73"/>
  <c r="L97" i="73"/>
  <c r="M98" i="73"/>
  <c r="N99" i="73"/>
  <c r="I105" i="73"/>
  <c r="N105" i="73"/>
  <c r="K105" i="73"/>
  <c r="L107" i="73"/>
  <c r="I113" i="73"/>
  <c r="N113" i="73"/>
  <c r="K113" i="73"/>
  <c r="L115" i="73"/>
  <c r="I121" i="73"/>
  <c r="N121" i="73"/>
  <c r="K121" i="73"/>
  <c r="N135" i="73"/>
  <c r="M135" i="73"/>
  <c r="L135" i="73"/>
  <c r="J135" i="73"/>
  <c r="N144" i="73"/>
  <c r="M144" i="73"/>
  <c r="L144" i="73"/>
  <c r="K144" i="73"/>
  <c r="J144" i="73"/>
  <c r="I144" i="73"/>
  <c r="N186" i="73"/>
  <c r="M186" i="73"/>
  <c r="L186" i="73"/>
  <c r="I186" i="73"/>
  <c r="K186" i="73"/>
  <c r="J70" i="73"/>
  <c r="K71" i="73"/>
  <c r="L72" i="73"/>
  <c r="J78" i="73"/>
  <c r="K79" i="73"/>
  <c r="L80" i="73"/>
  <c r="J86" i="73"/>
  <c r="K87" i="73"/>
  <c r="L88" i="73"/>
  <c r="J94" i="73"/>
  <c r="K95" i="73"/>
  <c r="L96" i="73"/>
  <c r="J101" i="73"/>
  <c r="I102" i="73"/>
  <c r="N102" i="73"/>
  <c r="K102" i="73"/>
  <c r="J109" i="73"/>
  <c r="I110" i="73"/>
  <c r="N110" i="73"/>
  <c r="K110" i="73"/>
  <c r="J117" i="73"/>
  <c r="I118" i="73"/>
  <c r="N118" i="73"/>
  <c r="K118" i="73"/>
  <c r="N138" i="73"/>
  <c r="M138" i="73"/>
  <c r="L138" i="73"/>
  <c r="I138" i="73"/>
  <c r="K138" i="73"/>
  <c r="N184" i="73"/>
  <c r="M184" i="73"/>
  <c r="L184" i="73"/>
  <c r="K184" i="73"/>
  <c r="J184" i="73"/>
  <c r="I184" i="73"/>
  <c r="N170" i="73"/>
  <c r="M170" i="73"/>
  <c r="L170" i="73"/>
  <c r="I170" i="73"/>
  <c r="K170" i="73"/>
  <c r="I122" i="73"/>
  <c r="N122" i="73"/>
  <c r="K122" i="73"/>
  <c r="K70" i="73"/>
  <c r="L71" i="73"/>
  <c r="M72" i="73"/>
  <c r="K78" i="73"/>
  <c r="L79" i="73"/>
  <c r="M80" i="73"/>
  <c r="K86" i="73"/>
  <c r="L87" i="73"/>
  <c r="M88" i="73"/>
  <c r="K94" i="73"/>
  <c r="L95" i="73"/>
  <c r="M96" i="73"/>
  <c r="J106" i="73"/>
  <c r="I107" i="73"/>
  <c r="N107" i="73"/>
  <c r="K107" i="73"/>
  <c r="L109" i="73"/>
  <c r="J114" i="73"/>
  <c r="I115" i="73"/>
  <c r="N115" i="73"/>
  <c r="K115" i="73"/>
  <c r="L117" i="73"/>
  <c r="J122" i="73"/>
  <c r="N136" i="73"/>
  <c r="M136" i="73"/>
  <c r="L136" i="73"/>
  <c r="K136" i="73"/>
  <c r="J136" i="73"/>
  <c r="I136" i="73"/>
  <c r="N178" i="73"/>
  <c r="M178" i="73"/>
  <c r="L178" i="73"/>
  <c r="I178" i="73"/>
  <c r="K178" i="73"/>
  <c r="I101" i="73"/>
  <c r="N101" i="73"/>
  <c r="K101" i="73"/>
  <c r="N162" i="73"/>
  <c r="M162" i="73"/>
  <c r="L162" i="73"/>
  <c r="I162" i="73"/>
  <c r="K162" i="73"/>
  <c r="N168" i="73"/>
  <c r="M168" i="73"/>
  <c r="L168" i="73"/>
  <c r="K168" i="73"/>
  <c r="J168" i="73"/>
  <c r="I168" i="73"/>
  <c r="L70" i="73"/>
  <c r="M71" i="73"/>
  <c r="N72" i="73"/>
  <c r="K77" i="73"/>
  <c r="L78" i="73"/>
  <c r="M79" i="73"/>
  <c r="N80" i="73"/>
  <c r="K85" i="73"/>
  <c r="L86" i="73"/>
  <c r="M87" i="73"/>
  <c r="N88" i="73"/>
  <c r="K93" i="73"/>
  <c r="L94" i="73"/>
  <c r="M95" i="73"/>
  <c r="N96" i="73"/>
  <c r="J100" i="73"/>
  <c r="M101" i="73"/>
  <c r="J103" i="73"/>
  <c r="I104" i="73"/>
  <c r="N104" i="73"/>
  <c r="K104" i="73"/>
  <c r="L106" i="73"/>
  <c r="M109" i="73"/>
  <c r="J111" i="73"/>
  <c r="I112" i="73"/>
  <c r="N112" i="73"/>
  <c r="K112" i="73"/>
  <c r="L114" i="73"/>
  <c r="M117" i="73"/>
  <c r="J119" i="73"/>
  <c r="I120" i="73"/>
  <c r="N120" i="73"/>
  <c r="K120" i="73"/>
  <c r="L122" i="73"/>
  <c r="N130" i="73"/>
  <c r="M130" i="73"/>
  <c r="L130" i="73"/>
  <c r="I130" i="73"/>
  <c r="K130" i="73"/>
  <c r="I151" i="73"/>
  <c r="J170" i="73"/>
  <c r="N176" i="73"/>
  <c r="M176" i="73"/>
  <c r="L176" i="73"/>
  <c r="K176" i="73"/>
  <c r="J176" i="73"/>
  <c r="I176" i="73"/>
  <c r="K123" i="73"/>
  <c r="K124" i="73"/>
  <c r="K125" i="73"/>
  <c r="K126" i="73"/>
  <c r="K127" i="73"/>
  <c r="K128" i="73"/>
  <c r="K129" i="73"/>
  <c r="N133" i="73"/>
  <c r="M133" i="73"/>
  <c r="L133" i="73"/>
  <c r="N141" i="73"/>
  <c r="M141" i="73"/>
  <c r="L141" i="73"/>
  <c r="N149" i="73"/>
  <c r="M149" i="73"/>
  <c r="L149" i="73"/>
  <c r="N157" i="73"/>
  <c r="M157" i="73"/>
  <c r="L157" i="73"/>
  <c r="N165" i="73"/>
  <c r="M165" i="73"/>
  <c r="L165" i="73"/>
  <c r="N173" i="73"/>
  <c r="M173" i="73"/>
  <c r="L173" i="73"/>
  <c r="N181" i="73"/>
  <c r="M181" i="73"/>
  <c r="L181" i="73"/>
  <c r="N159" i="73"/>
  <c r="M159" i="73"/>
  <c r="L159" i="73"/>
  <c r="N167" i="73"/>
  <c r="M167" i="73"/>
  <c r="L167" i="73"/>
  <c r="N175" i="73"/>
  <c r="M175" i="73"/>
  <c r="L175" i="73"/>
  <c r="N183" i="73"/>
  <c r="M183" i="73"/>
  <c r="L183" i="73"/>
  <c r="N123" i="73"/>
  <c r="N124" i="73"/>
  <c r="N125" i="73"/>
  <c r="N126" i="73"/>
  <c r="N127" i="73"/>
  <c r="N128" i="73"/>
  <c r="N129" i="73"/>
  <c r="N132" i="73"/>
  <c r="M132" i="73"/>
  <c r="L132" i="73"/>
  <c r="J134" i="73"/>
  <c r="N140" i="73"/>
  <c r="M140" i="73"/>
  <c r="L140" i="73"/>
  <c r="J142" i="73"/>
  <c r="N148" i="73"/>
  <c r="M148" i="73"/>
  <c r="L148" i="73"/>
  <c r="N156" i="73"/>
  <c r="M156" i="73"/>
  <c r="L156" i="73"/>
  <c r="N164" i="73"/>
  <c r="M164" i="73"/>
  <c r="L164" i="73"/>
  <c r="N172" i="73"/>
  <c r="M172" i="73"/>
  <c r="L172" i="73"/>
  <c r="N180" i="73"/>
  <c r="M180" i="73"/>
  <c r="L180" i="73"/>
  <c r="N137" i="73"/>
  <c r="M137" i="73"/>
  <c r="L137" i="73"/>
  <c r="N145" i="73"/>
  <c r="M145" i="73"/>
  <c r="L145" i="73"/>
  <c r="N153" i="73"/>
  <c r="M153" i="73"/>
  <c r="L153" i="73"/>
  <c r="N161" i="73"/>
  <c r="M161" i="73"/>
  <c r="L161" i="73"/>
  <c r="N169" i="73"/>
  <c r="M169" i="73"/>
  <c r="L169" i="73"/>
  <c r="N177" i="73"/>
  <c r="M177" i="73"/>
  <c r="L177" i="73"/>
  <c r="N185" i="73"/>
  <c r="M185" i="73"/>
  <c r="L185" i="73"/>
  <c r="J187" i="73"/>
  <c r="N134" i="73"/>
  <c r="M134" i="73"/>
  <c r="L134" i="73"/>
  <c r="N142" i="73"/>
  <c r="M142" i="73"/>
  <c r="L142" i="73"/>
  <c r="N150" i="73"/>
  <c r="M150" i="73"/>
  <c r="L150" i="73"/>
  <c r="N158" i="73"/>
  <c r="M158" i="73"/>
  <c r="L158" i="73"/>
  <c r="N166" i="73"/>
  <c r="M166" i="73"/>
  <c r="L166" i="73"/>
  <c r="I173" i="73"/>
  <c r="N174" i="73"/>
  <c r="M174" i="73"/>
  <c r="L174" i="73"/>
  <c r="I181" i="73"/>
  <c r="N182" i="73"/>
  <c r="M182" i="73"/>
  <c r="L182" i="73"/>
  <c r="N131" i="73"/>
  <c r="M131" i="73"/>
  <c r="L131" i="73"/>
  <c r="J133" i="73"/>
  <c r="N139" i="73"/>
  <c r="M139" i="73"/>
  <c r="L139" i="73"/>
  <c r="J141" i="73"/>
  <c r="N147" i="73"/>
  <c r="M147" i="73"/>
  <c r="L147" i="73"/>
  <c r="J149" i="73"/>
  <c r="N155" i="73"/>
  <c r="M155" i="73"/>
  <c r="L155" i="73"/>
  <c r="J157" i="73"/>
  <c r="N163" i="73"/>
  <c r="M163" i="73"/>
  <c r="L163" i="73"/>
  <c r="J165" i="73"/>
  <c r="N171" i="73"/>
  <c r="M171" i="73"/>
  <c r="L171" i="73"/>
  <c r="J173" i="73"/>
  <c r="N179" i="73"/>
  <c r="M179" i="73"/>
  <c r="L179" i="73"/>
  <c r="J181" i="73"/>
  <c r="N187" i="73"/>
  <c r="M187" i="73"/>
  <c r="L187" i="73"/>
  <c r="L188" i="73"/>
  <c r="L189" i="73"/>
  <c r="L190" i="73"/>
  <c r="L191" i="73"/>
  <c r="L192" i="73"/>
  <c r="L193" i="73"/>
  <c r="L194" i="73"/>
  <c r="L195" i="73"/>
  <c r="L196" i="73"/>
  <c r="L197" i="73"/>
  <c r="L198" i="73"/>
  <c r="L199" i="73"/>
  <c r="L200" i="73"/>
  <c r="L201" i="73"/>
  <c r="L202" i="73"/>
  <c r="L203" i="73"/>
  <c r="L204" i="73"/>
  <c r="L205" i="73"/>
  <c r="L206" i="73"/>
  <c r="L207" i="73"/>
  <c r="L208" i="73"/>
  <c r="L209" i="73"/>
  <c r="L210" i="73"/>
  <c r="L211" i="73"/>
  <c r="L212" i="73"/>
  <c r="L213" i="73"/>
  <c r="L214" i="73"/>
  <c r="M188" i="73"/>
  <c r="M189" i="73"/>
  <c r="M190" i="73"/>
  <c r="M191" i="73"/>
  <c r="M192" i="73"/>
  <c r="M193" i="73"/>
  <c r="M194" i="73"/>
  <c r="M195" i="73"/>
  <c r="M196" i="73"/>
  <c r="M197" i="73"/>
  <c r="M198" i="73"/>
  <c r="M199" i="73"/>
  <c r="M200" i="73"/>
  <c r="M201" i="73"/>
  <c r="M202" i="73"/>
  <c r="M203" i="73"/>
  <c r="M204" i="73"/>
  <c r="M205" i="73"/>
  <c r="M206" i="73"/>
  <c r="M207" i="73"/>
  <c r="M208" i="73"/>
  <c r="M209" i="73"/>
  <c r="M210" i="73"/>
  <c r="M211" i="73"/>
  <c r="M212" i="73"/>
  <c r="M213" i="73"/>
  <c r="M214" i="73"/>
  <c r="I12" i="75"/>
  <c r="N177" i="75"/>
  <c r="J177" i="75"/>
  <c r="N181" i="75"/>
  <c r="J181" i="75"/>
  <c r="N185" i="75"/>
  <c r="J185" i="75"/>
  <c r="N189" i="75"/>
  <c r="J189" i="75"/>
  <c r="N193" i="75"/>
  <c r="J193" i="75"/>
  <c r="N197" i="75"/>
  <c r="J197" i="75"/>
  <c r="N201" i="75"/>
  <c r="J201" i="75"/>
  <c r="N205" i="75"/>
  <c r="J205" i="75"/>
  <c r="N209" i="75"/>
  <c r="J209" i="75"/>
  <c r="N213" i="75"/>
  <c r="J213" i="75"/>
  <c r="N217" i="75"/>
  <c r="J217" i="75"/>
  <c r="N221" i="75"/>
  <c r="J221" i="75"/>
  <c r="N225" i="75"/>
  <c r="J225" i="75"/>
  <c r="N229" i="75"/>
  <c r="J229" i="75"/>
  <c r="N233" i="75"/>
  <c r="J233" i="75"/>
  <c r="N237" i="75"/>
  <c r="J237" i="75"/>
  <c r="N241" i="75"/>
  <c r="J241" i="75"/>
  <c r="N245" i="75"/>
  <c r="J245" i="75"/>
  <c r="J12" i="75"/>
  <c r="N248" i="75"/>
  <c r="L248" i="75"/>
  <c r="J248" i="75"/>
  <c r="N250" i="75"/>
  <c r="L250" i="75"/>
  <c r="K250" i="75"/>
  <c r="J250" i="75"/>
  <c r="N252" i="75"/>
  <c r="L252" i="75"/>
  <c r="K252" i="75"/>
  <c r="J252" i="75"/>
  <c r="N254" i="75"/>
  <c r="L254" i="75"/>
  <c r="K254" i="75"/>
  <c r="J254" i="75"/>
  <c r="N256" i="75"/>
  <c r="L256" i="75"/>
  <c r="K256" i="75"/>
  <c r="J256" i="75"/>
  <c r="N258" i="75"/>
  <c r="L258" i="75"/>
  <c r="K258" i="75"/>
  <c r="J258" i="75"/>
  <c r="N176" i="75"/>
  <c r="J176" i="75"/>
  <c r="N180" i="75"/>
  <c r="J180" i="75"/>
  <c r="N184" i="75"/>
  <c r="J184" i="75"/>
  <c r="N188" i="75"/>
  <c r="J188" i="75"/>
  <c r="N192" i="75"/>
  <c r="J192" i="75"/>
  <c r="N196" i="75"/>
  <c r="J196" i="75"/>
  <c r="N200" i="75"/>
  <c r="J200" i="75"/>
  <c r="N204" i="75"/>
  <c r="J204" i="75"/>
  <c r="N208" i="75"/>
  <c r="J208" i="75"/>
  <c r="N212" i="75"/>
  <c r="J212" i="75"/>
  <c r="N216" i="75"/>
  <c r="J216" i="75"/>
  <c r="N220" i="75"/>
  <c r="J220" i="75"/>
  <c r="N224" i="75"/>
  <c r="J224" i="75"/>
  <c r="N228" i="75"/>
  <c r="J228" i="75"/>
  <c r="N232" i="75"/>
  <c r="J232" i="75"/>
  <c r="N236" i="75"/>
  <c r="J236" i="75"/>
  <c r="N240" i="75"/>
  <c r="J240" i="75"/>
  <c r="N244" i="75"/>
  <c r="J244" i="75"/>
  <c r="M12" i="75"/>
  <c r="N175" i="75"/>
  <c r="J175" i="75"/>
  <c r="I177" i="75"/>
  <c r="N179" i="75"/>
  <c r="J179" i="75"/>
  <c r="I181" i="75"/>
  <c r="N183" i="75"/>
  <c r="J183" i="75"/>
  <c r="I185" i="75"/>
  <c r="N187" i="75"/>
  <c r="J187" i="75"/>
  <c r="I189" i="75"/>
  <c r="N191" i="75"/>
  <c r="J191" i="75"/>
  <c r="I193" i="75"/>
  <c r="N195" i="75"/>
  <c r="J195" i="75"/>
  <c r="I197" i="75"/>
  <c r="N199" i="75"/>
  <c r="J199" i="75"/>
  <c r="I201" i="75"/>
  <c r="N203" i="75"/>
  <c r="J203" i="75"/>
  <c r="I205" i="75"/>
  <c r="N207" i="75"/>
  <c r="J207" i="75"/>
  <c r="I209" i="75"/>
  <c r="N211" i="75"/>
  <c r="J211" i="75"/>
  <c r="I213" i="75"/>
  <c r="N215" i="75"/>
  <c r="J215" i="75"/>
  <c r="I217" i="75"/>
  <c r="N219" i="75"/>
  <c r="J219" i="75"/>
  <c r="I221" i="75"/>
  <c r="N223" i="75"/>
  <c r="J223" i="75"/>
  <c r="I225" i="75"/>
  <c r="N227" i="75"/>
  <c r="J227" i="75"/>
  <c r="I229" i="75"/>
  <c r="N231" i="75"/>
  <c r="J231" i="75"/>
  <c r="I233" i="75"/>
  <c r="N235" i="75"/>
  <c r="J235" i="75"/>
  <c r="I237" i="75"/>
  <c r="N239" i="75"/>
  <c r="J239" i="75"/>
  <c r="I241" i="75"/>
  <c r="N243" i="75"/>
  <c r="J243" i="75"/>
  <c r="I245" i="75"/>
  <c r="N247" i="75"/>
  <c r="J247" i="75"/>
  <c r="K177" i="75"/>
  <c r="K181" i="75"/>
  <c r="K185" i="75"/>
  <c r="K189" i="75"/>
  <c r="K193" i="75"/>
  <c r="K197" i="75"/>
  <c r="K201" i="75"/>
  <c r="K205" i="75"/>
  <c r="K209" i="75"/>
  <c r="K213" i="75"/>
  <c r="K217" i="75"/>
  <c r="K221" i="75"/>
  <c r="K225" i="75"/>
  <c r="K229" i="75"/>
  <c r="K233" i="75"/>
  <c r="K237" i="75"/>
  <c r="K241" i="75"/>
  <c r="K245" i="75"/>
  <c r="N249" i="75"/>
  <c r="L249" i="75"/>
  <c r="K249" i="75"/>
  <c r="J249" i="75"/>
  <c r="N251" i="75"/>
  <c r="L251" i="75"/>
  <c r="K251" i="75"/>
  <c r="J251" i="75"/>
  <c r="N253" i="75"/>
  <c r="L253" i="75"/>
  <c r="K253" i="75"/>
  <c r="J253" i="75"/>
  <c r="N255" i="75"/>
  <c r="L255" i="75"/>
  <c r="K255" i="75"/>
  <c r="J255" i="75"/>
  <c r="N257" i="75"/>
  <c r="L257" i="75"/>
  <c r="K257" i="75"/>
  <c r="J257" i="75"/>
  <c r="I176" i="75"/>
  <c r="L177" i="75"/>
  <c r="N178" i="75"/>
  <c r="J178" i="75"/>
  <c r="I180" i="75"/>
  <c r="L181" i="75"/>
  <c r="N182" i="75"/>
  <c r="J182" i="75"/>
  <c r="I184" i="75"/>
  <c r="L185" i="75"/>
  <c r="N186" i="75"/>
  <c r="J186" i="75"/>
  <c r="I188" i="75"/>
  <c r="L189" i="75"/>
  <c r="N190" i="75"/>
  <c r="J190" i="75"/>
  <c r="I192" i="75"/>
  <c r="L193" i="75"/>
  <c r="N194" i="75"/>
  <c r="J194" i="75"/>
  <c r="I196" i="75"/>
  <c r="L197" i="75"/>
  <c r="N198" i="75"/>
  <c r="J198" i="75"/>
  <c r="I200" i="75"/>
  <c r="L201" i="75"/>
  <c r="N202" i="75"/>
  <c r="J202" i="75"/>
  <c r="I204" i="75"/>
  <c r="L205" i="75"/>
  <c r="N206" i="75"/>
  <c r="J206" i="75"/>
  <c r="I208" i="75"/>
  <c r="L209" i="75"/>
  <c r="N210" i="75"/>
  <c r="J210" i="75"/>
  <c r="I212" i="75"/>
  <c r="L213" i="75"/>
  <c r="N214" i="75"/>
  <c r="J214" i="75"/>
  <c r="I216" i="75"/>
  <c r="L217" i="75"/>
  <c r="N218" i="75"/>
  <c r="J218" i="75"/>
  <c r="I220" i="75"/>
  <c r="L221" i="75"/>
  <c r="N222" i="75"/>
  <c r="J222" i="75"/>
  <c r="I224" i="75"/>
  <c r="L225" i="75"/>
  <c r="N226" i="75"/>
  <c r="J226" i="75"/>
  <c r="I228" i="75"/>
  <c r="L229" i="75"/>
  <c r="N230" i="75"/>
  <c r="J230" i="75"/>
  <c r="I232" i="75"/>
  <c r="L233" i="75"/>
  <c r="N234" i="75"/>
  <c r="J234" i="75"/>
  <c r="I236" i="75"/>
  <c r="L237" i="75"/>
  <c r="N238" i="75"/>
  <c r="J238" i="75"/>
  <c r="I240" i="75"/>
  <c r="L241" i="75"/>
  <c r="N242" i="75"/>
  <c r="J242" i="75"/>
  <c r="I244" i="75"/>
  <c r="L245" i="75"/>
  <c r="N246" i="75"/>
  <c r="J246" i="75"/>
  <c r="I248" i="75"/>
  <c r="J259" i="75"/>
  <c r="K259" i="75"/>
  <c r="L259" i="75"/>
  <c r="N100" i="76"/>
  <c r="M100" i="76"/>
  <c r="L100" i="76"/>
  <c r="J100" i="76"/>
  <c r="I12" i="76"/>
  <c r="K37" i="76"/>
  <c r="N38" i="76"/>
  <c r="L38" i="76"/>
  <c r="K41" i="76"/>
  <c r="N42" i="76"/>
  <c r="L42" i="76"/>
  <c r="K45" i="76"/>
  <c r="N46" i="76"/>
  <c r="L46" i="76"/>
  <c r="K49" i="76"/>
  <c r="N50" i="76"/>
  <c r="L50" i="76"/>
  <c r="K53" i="76"/>
  <c r="N54" i="76"/>
  <c r="L54" i="76"/>
  <c r="K57" i="76"/>
  <c r="N58" i="76"/>
  <c r="L58" i="76"/>
  <c r="K61" i="76"/>
  <c r="N62" i="76"/>
  <c r="L62" i="76"/>
  <c r="K65" i="76"/>
  <c r="N66" i="76"/>
  <c r="L66" i="76"/>
  <c r="N72" i="76"/>
  <c r="M72" i="76"/>
  <c r="L72" i="76"/>
  <c r="J74" i="76"/>
  <c r="N80" i="76"/>
  <c r="M80" i="76"/>
  <c r="L80" i="76"/>
  <c r="J82" i="76"/>
  <c r="N88" i="76"/>
  <c r="M88" i="76"/>
  <c r="L88" i="76"/>
  <c r="J90" i="76"/>
  <c r="N103" i="76"/>
  <c r="M103" i="76"/>
  <c r="L103" i="76"/>
  <c r="K103" i="76"/>
  <c r="J103" i="76"/>
  <c r="K111" i="76"/>
  <c r="I111" i="76"/>
  <c r="M111" i="76"/>
  <c r="L111" i="76"/>
  <c r="J111" i="76"/>
  <c r="K119" i="76"/>
  <c r="I119" i="76"/>
  <c r="M119" i="76"/>
  <c r="L119" i="76"/>
  <c r="J119" i="76"/>
  <c r="N98" i="76"/>
  <c r="M98" i="76"/>
  <c r="L98" i="76"/>
  <c r="J98" i="76"/>
  <c r="N193" i="76"/>
  <c r="M193" i="76"/>
  <c r="L193" i="76"/>
  <c r="K193" i="76"/>
  <c r="J193" i="76"/>
  <c r="I193" i="76"/>
  <c r="J11" i="76"/>
  <c r="J12" i="76"/>
  <c r="J13" i="76"/>
  <c r="N69" i="76"/>
  <c r="M69" i="76"/>
  <c r="L69" i="76"/>
  <c r="N77" i="76"/>
  <c r="M77" i="76"/>
  <c r="L77" i="76"/>
  <c r="N85" i="76"/>
  <c r="M85" i="76"/>
  <c r="L85" i="76"/>
  <c r="N93" i="76"/>
  <c r="M93" i="76"/>
  <c r="L93" i="76"/>
  <c r="N37" i="76"/>
  <c r="L37" i="76"/>
  <c r="N41" i="76"/>
  <c r="L41" i="76"/>
  <c r="N45" i="76"/>
  <c r="L45" i="76"/>
  <c r="N49" i="76"/>
  <c r="L49" i="76"/>
  <c r="N53" i="76"/>
  <c r="L53" i="76"/>
  <c r="N57" i="76"/>
  <c r="L57" i="76"/>
  <c r="N61" i="76"/>
  <c r="L61" i="76"/>
  <c r="N65" i="76"/>
  <c r="L65" i="76"/>
  <c r="N74" i="76"/>
  <c r="M74" i="76"/>
  <c r="L74" i="76"/>
  <c r="N82" i="76"/>
  <c r="M82" i="76"/>
  <c r="L82" i="76"/>
  <c r="N90" i="76"/>
  <c r="M90" i="76"/>
  <c r="L90" i="76"/>
  <c r="N101" i="76"/>
  <c r="M101" i="76"/>
  <c r="L101" i="76"/>
  <c r="K101" i="76"/>
  <c r="J101" i="76"/>
  <c r="N75" i="76"/>
  <c r="M75" i="76"/>
  <c r="L75" i="76"/>
  <c r="N83" i="76"/>
  <c r="M83" i="76"/>
  <c r="L83" i="76"/>
  <c r="N96" i="76"/>
  <c r="M96" i="76"/>
  <c r="L96" i="76"/>
  <c r="J96" i="76"/>
  <c r="N71" i="76"/>
  <c r="M71" i="76"/>
  <c r="L71" i="76"/>
  <c r="N79" i="76"/>
  <c r="M79" i="76"/>
  <c r="L79" i="76"/>
  <c r="N87" i="76"/>
  <c r="M87" i="76"/>
  <c r="L87" i="76"/>
  <c r="N95" i="76"/>
  <c r="M95" i="76"/>
  <c r="L95" i="76"/>
  <c r="N97" i="76"/>
  <c r="M97" i="76"/>
  <c r="L97" i="76"/>
  <c r="J97" i="76"/>
  <c r="N99" i="76"/>
  <c r="M99" i="76"/>
  <c r="L99" i="76"/>
  <c r="J99" i="76"/>
  <c r="K114" i="76"/>
  <c r="I114" i="76"/>
  <c r="M114" i="76"/>
  <c r="N114" i="76"/>
  <c r="L114" i="76"/>
  <c r="J114" i="76"/>
  <c r="K122" i="76"/>
  <c r="I122" i="76"/>
  <c r="M122" i="76"/>
  <c r="N122" i="76"/>
  <c r="L122" i="76"/>
  <c r="J122" i="76"/>
  <c r="K130" i="76"/>
  <c r="I130" i="76"/>
  <c r="M130" i="76"/>
  <c r="N130" i="76"/>
  <c r="L130" i="76"/>
  <c r="J130" i="76"/>
  <c r="K138" i="76"/>
  <c r="I138" i="76"/>
  <c r="M138" i="76"/>
  <c r="N138" i="76"/>
  <c r="L138" i="76"/>
  <c r="J138" i="76"/>
  <c r="N91" i="76"/>
  <c r="M91" i="76"/>
  <c r="L91" i="76"/>
  <c r="N225" i="76"/>
  <c r="M225" i="76"/>
  <c r="L225" i="76"/>
  <c r="K225" i="76"/>
  <c r="J225" i="76"/>
  <c r="I225" i="76"/>
  <c r="N36" i="76"/>
  <c r="L36" i="76"/>
  <c r="I38" i="76"/>
  <c r="N40" i="76"/>
  <c r="L40" i="76"/>
  <c r="I42" i="76"/>
  <c r="N44" i="76"/>
  <c r="L44" i="76"/>
  <c r="I46" i="76"/>
  <c r="N48" i="76"/>
  <c r="L48" i="76"/>
  <c r="I50" i="76"/>
  <c r="N52" i="76"/>
  <c r="L52" i="76"/>
  <c r="I54" i="76"/>
  <c r="N56" i="76"/>
  <c r="L56" i="76"/>
  <c r="I58" i="76"/>
  <c r="N60" i="76"/>
  <c r="L60" i="76"/>
  <c r="I62" i="76"/>
  <c r="N64" i="76"/>
  <c r="L64" i="76"/>
  <c r="I66" i="76"/>
  <c r="N68" i="76"/>
  <c r="L68" i="76"/>
  <c r="I75" i="76"/>
  <c r="N76" i="76"/>
  <c r="M76" i="76"/>
  <c r="L76" i="76"/>
  <c r="I83" i="76"/>
  <c r="N84" i="76"/>
  <c r="M84" i="76"/>
  <c r="L84" i="76"/>
  <c r="I91" i="76"/>
  <c r="N92" i="76"/>
  <c r="M92" i="76"/>
  <c r="L92" i="76"/>
  <c r="K106" i="76"/>
  <c r="I106" i="76"/>
  <c r="M106" i="76"/>
  <c r="N106" i="76"/>
  <c r="L106" i="76"/>
  <c r="J106" i="76"/>
  <c r="J38" i="76"/>
  <c r="J42" i="76"/>
  <c r="J46" i="76"/>
  <c r="J50" i="76"/>
  <c r="J54" i="76"/>
  <c r="J58" i="76"/>
  <c r="J62" i="76"/>
  <c r="J66" i="76"/>
  <c r="I72" i="76"/>
  <c r="N73" i="76"/>
  <c r="M73" i="76"/>
  <c r="L73" i="76"/>
  <c r="J75" i="76"/>
  <c r="I80" i="76"/>
  <c r="N81" i="76"/>
  <c r="M81" i="76"/>
  <c r="L81" i="76"/>
  <c r="J83" i="76"/>
  <c r="I88" i="76"/>
  <c r="N89" i="76"/>
  <c r="M89" i="76"/>
  <c r="L89" i="76"/>
  <c r="J91" i="76"/>
  <c r="I96" i="76"/>
  <c r="I98" i="76"/>
  <c r="I100" i="76"/>
  <c r="N102" i="76"/>
  <c r="M102" i="76"/>
  <c r="L102" i="76"/>
  <c r="K102" i="76"/>
  <c r="J102" i="76"/>
  <c r="K108" i="76"/>
  <c r="I108" i="76"/>
  <c r="M108" i="76"/>
  <c r="J108" i="76"/>
  <c r="N209" i="76"/>
  <c r="M209" i="76"/>
  <c r="L209" i="76"/>
  <c r="K209" i="76"/>
  <c r="J209" i="76"/>
  <c r="I209" i="76"/>
  <c r="I37" i="76"/>
  <c r="K38" i="76"/>
  <c r="N39" i="76"/>
  <c r="L39" i="76"/>
  <c r="I41" i="76"/>
  <c r="K42" i="76"/>
  <c r="N43" i="76"/>
  <c r="L43" i="76"/>
  <c r="I45" i="76"/>
  <c r="K46" i="76"/>
  <c r="N47" i="76"/>
  <c r="L47" i="76"/>
  <c r="I49" i="76"/>
  <c r="K50" i="76"/>
  <c r="N51" i="76"/>
  <c r="L51" i="76"/>
  <c r="I53" i="76"/>
  <c r="K54" i="76"/>
  <c r="N55" i="76"/>
  <c r="L55" i="76"/>
  <c r="I57" i="76"/>
  <c r="K58" i="76"/>
  <c r="N59" i="76"/>
  <c r="L59" i="76"/>
  <c r="I61" i="76"/>
  <c r="K62" i="76"/>
  <c r="N63" i="76"/>
  <c r="L63" i="76"/>
  <c r="I65" i="76"/>
  <c r="K66" i="76"/>
  <c r="N67" i="76"/>
  <c r="L67" i="76"/>
  <c r="I69" i="76"/>
  <c r="N70" i="76"/>
  <c r="M70" i="76"/>
  <c r="L70" i="76"/>
  <c r="J72" i="76"/>
  <c r="K75" i="76"/>
  <c r="I77" i="76"/>
  <c r="N78" i="76"/>
  <c r="M78" i="76"/>
  <c r="L78" i="76"/>
  <c r="J80" i="76"/>
  <c r="K83" i="76"/>
  <c r="I85" i="76"/>
  <c r="N86" i="76"/>
  <c r="M86" i="76"/>
  <c r="L86" i="76"/>
  <c r="J88" i="76"/>
  <c r="K91" i="76"/>
  <c r="I93" i="76"/>
  <c r="N94" i="76"/>
  <c r="M94" i="76"/>
  <c r="L94" i="76"/>
  <c r="K96" i="76"/>
  <c r="K98" i="76"/>
  <c r="K100" i="76"/>
  <c r="K127" i="76"/>
  <c r="I127" i="76"/>
  <c r="M127" i="76"/>
  <c r="K135" i="76"/>
  <c r="I135" i="76"/>
  <c r="M135" i="76"/>
  <c r="K143" i="76"/>
  <c r="I143" i="76"/>
  <c r="M143" i="76"/>
  <c r="N241" i="76"/>
  <c r="M241" i="76"/>
  <c r="L241" i="76"/>
  <c r="K241" i="76"/>
  <c r="J241" i="76"/>
  <c r="I241" i="76"/>
  <c r="K116" i="76"/>
  <c r="I116" i="76"/>
  <c r="M116" i="76"/>
  <c r="K124" i="76"/>
  <c r="I124" i="76"/>
  <c r="M124" i="76"/>
  <c r="K132" i="76"/>
  <c r="I132" i="76"/>
  <c r="M132" i="76"/>
  <c r="K140" i="76"/>
  <c r="I140" i="76"/>
  <c r="M140" i="76"/>
  <c r="N178" i="76"/>
  <c r="L178" i="76"/>
  <c r="J178" i="76"/>
  <c r="M178" i="76"/>
  <c r="K178" i="76"/>
  <c r="I178" i="76"/>
  <c r="N180" i="76"/>
  <c r="L180" i="76"/>
  <c r="J180" i="76"/>
  <c r="I180" i="76"/>
  <c r="M180" i="76"/>
  <c r="K105" i="76"/>
  <c r="I105" i="76"/>
  <c r="M105" i="76"/>
  <c r="K113" i="76"/>
  <c r="I113" i="76"/>
  <c r="M113" i="76"/>
  <c r="K121" i="76"/>
  <c r="I121" i="76"/>
  <c r="M121" i="76"/>
  <c r="K129" i="76"/>
  <c r="I129" i="76"/>
  <c r="M129" i="76"/>
  <c r="K137" i="76"/>
  <c r="I137" i="76"/>
  <c r="M137" i="76"/>
  <c r="N191" i="76"/>
  <c r="M191" i="76"/>
  <c r="L191" i="76"/>
  <c r="K191" i="76"/>
  <c r="J191" i="76"/>
  <c r="I191" i="76"/>
  <c r="N207" i="76"/>
  <c r="M207" i="76"/>
  <c r="L207" i="76"/>
  <c r="K207" i="76"/>
  <c r="J207" i="76"/>
  <c r="I207" i="76"/>
  <c r="N223" i="76"/>
  <c r="M223" i="76"/>
  <c r="L223" i="76"/>
  <c r="K223" i="76"/>
  <c r="J223" i="76"/>
  <c r="I223" i="76"/>
  <c r="K110" i="76"/>
  <c r="I110" i="76"/>
  <c r="M110" i="76"/>
  <c r="K118" i="76"/>
  <c r="I118" i="76"/>
  <c r="M118" i="76"/>
  <c r="K126" i="76"/>
  <c r="I126" i="76"/>
  <c r="M126" i="76"/>
  <c r="K134" i="76"/>
  <c r="I134" i="76"/>
  <c r="M134" i="76"/>
  <c r="K142" i="76"/>
  <c r="I142" i="76"/>
  <c r="M142" i="76"/>
  <c r="N185" i="76"/>
  <c r="M185" i="76"/>
  <c r="L185" i="76"/>
  <c r="K185" i="76"/>
  <c r="J185" i="76"/>
  <c r="I185" i="76"/>
  <c r="N201" i="76"/>
  <c r="M201" i="76"/>
  <c r="L201" i="76"/>
  <c r="K201" i="76"/>
  <c r="J201" i="76"/>
  <c r="I201" i="76"/>
  <c r="N217" i="76"/>
  <c r="M217" i="76"/>
  <c r="L217" i="76"/>
  <c r="K217" i="76"/>
  <c r="J217" i="76"/>
  <c r="I217" i="76"/>
  <c r="N233" i="76"/>
  <c r="M233" i="76"/>
  <c r="L233" i="76"/>
  <c r="K233" i="76"/>
  <c r="J233" i="76"/>
  <c r="I233" i="76"/>
  <c r="K107" i="76"/>
  <c r="I107" i="76"/>
  <c r="M107" i="76"/>
  <c r="K115" i="76"/>
  <c r="I115" i="76"/>
  <c r="M115" i="76"/>
  <c r="K123" i="76"/>
  <c r="I123" i="76"/>
  <c r="M123" i="76"/>
  <c r="K131" i="76"/>
  <c r="I131" i="76"/>
  <c r="M131" i="76"/>
  <c r="K139" i="76"/>
  <c r="I139" i="76"/>
  <c r="M139" i="76"/>
  <c r="I104" i="76"/>
  <c r="M104" i="76"/>
  <c r="K112" i="76"/>
  <c r="I112" i="76"/>
  <c r="M112" i="76"/>
  <c r="K120" i="76"/>
  <c r="I120" i="76"/>
  <c r="M120" i="76"/>
  <c r="J127" i="76"/>
  <c r="K128" i="76"/>
  <c r="I128" i="76"/>
  <c r="M128" i="76"/>
  <c r="J135" i="76"/>
  <c r="K136" i="76"/>
  <c r="I136" i="76"/>
  <c r="M136" i="76"/>
  <c r="J143" i="76"/>
  <c r="K109" i="76"/>
  <c r="I109" i="76"/>
  <c r="M109" i="76"/>
  <c r="J116" i="76"/>
  <c r="K117" i="76"/>
  <c r="I117" i="76"/>
  <c r="M117" i="76"/>
  <c r="J124" i="76"/>
  <c r="K125" i="76"/>
  <c r="I125" i="76"/>
  <c r="M125" i="76"/>
  <c r="L127" i="76"/>
  <c r="J132" i="76"/>
  <c r="K133" i="76"/>
  <c r="I133" i="76"/>
  <c r="M133" i="76"/>
  <c r="L135" i="76"/>
  <c r="J140" i="76"/>
  <c r="K141" i="76"/>
  <c r="I141" i="76"/>
  <c r="M141" i="76"/>
  <c r="L143" i="76"/>
  <c r="N199" i="76"/>
  <c r="M199" i="76"/>
  <c r="L199" i="76"/>
  <c r="K199" i="76"/>
  <c r="J199" i="76"/>
  <c r="I199" i="76"/>
  <c r="N215" i="76"/>
  <c r="M215" i="76"/>
  <c r="L215" i="76"/>
  <c r="K215" i="76"/>
  <c r="J215" i="76"/>
  <c r="I215" i="76"/>
  <c r="M144" i="76"/>
  <c r="M145" i="76"/>
  <c r="M146" i="76"/>
  <c r="M147" i="76"/>
  <c r="M148" i="76"/>
  <c r="M149" i="76"/>
  <c r="M150" i="76"/>
  <c r="M151" i="76"/>
  <c r="M152" i="76"/>
  <c r="M153" i="76"/>
  <c r="M154" i="76"/>
  <c r="M155" i="76"/>
  <c r="M156" i="76"/>
  <c r="M157" i="76"/>
  <c r="M158" i="76"/>
  <c r="M159" i="76"/>
  <c r="M160" i="76"/>
  <c r="M161" i="76"/>
  <c r="M162" i="76"/>
  <c r="M163" i="76"/>
  <c r="M164" i="76"/>
  <c r="M165" i="76"/>
  <c r="M166" i="76"/>
  <c r="M167" i="76"/>
  <c r="M168" i="76"/>
  <c r="M169" i="76"/>
  <c r="M170" i="76"/>
  <c r="M171" i="76"/>
  <c r="M172" i="76"/>
  <c r="M173" i="76"/>
  <c r="M174" i="76"/>
  <c r="L175" i="76"/>
  <c r="J175" i="76"/>
  <c r="I182" i="76"/>
  <c r="N183" i="76"/>
  <c r="L183" i="76"/>
  <c r="J183" i="76"/>
  <c r="N188" i="76"/>
  <c r="M188" i="76"/>
  <c r="L188" i="76"/>
  <c r="K188" i="76"/>
  <c r="J188" i="76"/>
  <c r="N196" i="76"/>
  <c r="M196" i="76"/>
  <c r="L196" i="76"/>
  <c r="K196" i="76"/>
  <c r="J196" i="76"/>
  <c r="N204" i="76"/>
  <c r="M204" i="76"/>
  <c r="L204" i="76"/>
  <c r="K204" i="76"/>
  <c r="J204" i="76"/>
  <c r="N212" i="76"/>
  <c r="M212" i="76"/>
  <c r="L212" i="76"/>
  <c r="K212" i="76"/>
  <c r="J212" i="76"/>
  <c r="N220" i="76"/>
  <c r="M220" i="76"/>
  <c r="L220" i="76"/>
  <c r="K220" i="76"/>
  <c r="J220" i="76"/>
  <c r="N228" i="76"/>
  <c r="M228" i="76"/>
  <c r="L228" i="76"/>
  <c r="K228" i="76"/>
  <c r="J228" i="76"/>
  <c r="N236" i="76"/>
  <c r="M236" i="76"/>
  <c r="L236" i="76"/>
  <c r="K236" i="76"/>
  <c r="J236" i="76"/>
  <c r="N244" i="76"/>
  <c r="M244" i="76"/>
  <c r="L244" i="76"/>
  <c r="K244" i="76"/>
  <c r="J244" i="76"/>
  <c r="N231" i="76"/>
  <c r="M231" i="76"/>
  <c r="L231" i="76"/>
  <c r="K231" i="76"/>
  <c r="J231" i="76"/>
  <c r="N239" i="76"/>
  <c r="M239" i="76"/>
  <c r="L239" i="76"/>
  <c r="K239" i="76"/>
  <c r="J239" i="76"/>
  <c r="I176" i="76"/>
  <c r="N177" i="76"/>
  <c r="L177" i="76"/>
  <c r="J177" i="76"/>
  <c r="N186" i="76"/>
  <c r="M186" i="76"/>
  <c r="L186" i="76"/>
  <c r="K186" i="76"/>
  <c r="J186" i="76"/>
  <c r="N194" i="76"/>
  <c r="M194" i="76"/>
  <c r="L194" i="76"/>
  <c r="K194" i="76"/>
  <c r="J194" i="76"/>
  <c r="N202" i="76"/>
  <c r="M202" i="76"/>
  <c r="L202" i="76"/>
  <c r="K202" i="76"/>
  <c r="J202" i="76"/>
  <c r="N210" i="76"/>
  <c r="M210" i="76"/>
  <c r="L210" i="76"/>
  <c r="K210" i="76"/>
  <c r="J210" i="76"/>
  <c r="N218" i="76"/>
  <c r="M218" i="76"/>
  <c r="L218" i="76"/>
  <c r="K218" i="76"/>
  <c r="J218" i="76"/>
  <c r="N226" i="76"/>
  <c r="M226" i="76"/>
  <c r="L226" i="76"/>
  <c r="K226" i="76"/>
  <c r="J226" i="76"/>
  <c r="N234" i="76"/>
  <c r="M234" i="76"/>
  <c r="L234" i="76"/>
  <c r="K234" i="76"/>
  <c r="J234" i="76"/>
  <c r="N242" i="76"/>
  <c r="M242" i="76"/>
  <c r="L242" i="76"/>
  <c r="K242" i="76"/>
  <c r="J242" i="76"/>
  <c r="N182" i="76"/>
  <c r="L182" i="76"/>
  <c r="J182" i="76"/>
  <c r="N189" i="76"/>
  <c r="M189" i="76"/>
  <c r="L189" i="76"/>
  <c r="K189" i="76"/>
  <c r="J189" i="76"/>
  <c r="N197" i="76"/>
  <c r="M197" i="76"/>
  <c r="L197" i="76"/>
  <c r="K197" i="76"/>
  <c r="J197" i="76"/>
  <c r="N205" i="76"/>
  <c r="M205" i="76"/>
  <c r="L205" i="76"/>
  <c r="K205" i="76"/>
  <c r="J205" i="76"/>
  <c r="N213" i="76"/>
  <c r="M213" i="76"/>
  <c r="L213" i="76"/>
  <c r="K213" i="76"/>
  <c r="J213" i="76"/>
  <c r="N221" i="76"/>
  <c r="M221" i="76"/>
  <c r="L221" i="76"/>
  <c r="K221" i="76"/>
  <c r="J221" i="76"/>
  <c r="N229" i="76"/>
  <c r="M229" i="76"/>
  <c r="L229" i="76"/>
  <c r="K229" i="76"/>
  <c r="J229" i="76"/>
  <c r="N237" i="76"/>
  <c r="M237" i="76"/>
  <c r="L237" i="76"/>
  <c r="K237" i="76"/>
  <c r="J237" i="76"/>
  <c r="I144" i="76"/>
  <c r="I145" i="76"/>
  <c r="I146" i="76"/>
  <c r="I147" i="76"/>
  <c r="I148" i="76"/>
  <c r="I149" i="76"/>
  <c r="I150" i="76"/>
  <c r="I151" i="76"/>
  <c r="I152" i="76"/>
  <c r="I153" i="76"/>
  <c r="I154" i="76"/>
  <c r="I155" i="76"/>
  <c r="I156" i="76"/>
  <c r="I157" i="76"/>
  <c r="I158" i="76"/>
  <c r="I159" i="76"/>
  <c r="I160" i="76"/>
  <c r="I161" i="76"/>
  <c r="I162" i="76"/>
  <c r="I163" i="76"/>
  <c r="I164" i="76"/>
  <c r="I165" i="76"/>
  <c r="I166" i="76"/>
  <c r="I167" i="76"/>
  <c r="I168" i="76"/>
  <c r="I169" i="76"/>
  <c r="I170" i="76"/>
  <c r="I171" i="76"/>
  <c r="I172" i="76"/>
  <c r="I173" i="76"/>
  <c r="I174" i="76"/>
  <c r="N179" i="76"/>
  <c r="L179" i="76"/>
  <c r="J179" i="76"/>
  <c r="N184" i="76"/>
  <c r="L184" i="76"/>
  <c r="K184" i="76"/>
  <c r="J184" i="76"/>
  <c r="N192" i="76"/>
  <c r="M192" i="76"/>
  <c r="L192" i="76"/>
  <c r="K192" i="76"/>
  <c r="J192" i="76"/>
  <c r="N200" i="76"/>
  <c r="M200" i="76"/>
  <c r="L200" i="76"/>
  <c r="K200" i="76"/>
  <c r="J200" i="76"/>
  <c r="N208" i="76"/>
  <c r="M208" i="76"/>
  <c r="L208" i="76"/>
  <c r="K208" i="76"/>
  <c r="J208" i="76"/>
  <c r="N216" i="76"/>
  <c r="M216" i="76"/>
  <c r="L216" i="76"/>
  <c r="K216" i="76"/>
  <c r="J216" i="76"/>
  <c r="N224" i="76"/>
  <c r="M224" i="76"/>
  <c r="L224" i="76"/>
  <c r="K224" i="76"/>
  <c r="J224" i="76"/>
  <c r="N232" i="76"/>
  <c r="M232" i="76"/>
  <c r="L232" i="76"/>
  <c r="K232" i="76"/>
  <c r="J232" i="76"/>
  <c r="N240" i="76"/>
  <c r="M240" i="76"/>
  <c r="L240" i="76"/>
  <c r="K240" i="76"/>
  <c r="J240" i="76"/>
  <c r="N176" i="76"/>
  <c r="L176" i="76"/>
  <c r="J176" i="76"/>
  <c r="N187" i="76"/>
  <c r="M187" i="76"/>
  <c r="L187" i="76"/>
  <c r="K187" i="76"/>
  <c r="J187" i="76"/>
  <c r="N195" i="76"/>
  <c r="M195" i="76"/>
  <c r="L195" i="76"/>
  <c r="K195" i="76"/>
  <c r="J195" i="76"/>
  <c r="N203" i="76"/>
  <c r="M203" i="76"/>
  <c r="L203" i="76"/>
  <c r="K203" i="76"/>
  <c r="J203" i="76"/>
  <c r="N211" i="76"/>
  <c r="M211" i="76"/>
  <c r="L211" i="76"/>
  <c r="K211" i="76"/>
  <c r="J211" i="76"/>
  <c r="N219" i="76"/>
  <c r="M219" i="76"/>
  <c r="L219" i="76"/>
  <c r="K219" i="76"/>
  <c r="J219" i="76"/>
  <c r="N227" i="76"/>
  <c r="M227" i="76"/>
  <c r="L227" i="76"/>
  <c r="K227" i="76"/>
  <c r="J227" i="76"/>
  <c r="N235" i="76"/>
  <c r="M235" i="76"/>
  <c r="L235" i="76"/>
  <c r="K235" i="76"/>
  <c r="J235" i="76"/>
  <c r="N243" i="76"/>
  <c r="M243" i="76"/>
  <c r="L243" i="76"/>
  <c r="K243" i="76"/>
  <c r="J243" i="76"/>
  <c r="M175" i="76"/>
  <c r="N181" i="76"/>
  <c r="L181" i="76"/>
  <c r="J181" i="76"/>
  <c r="K183" i="76"/>
  <c r="N190" i="76"/>
  <c r="M190" i="76"/>
  <c r="L190" i="76"/>
  <c r="K190" i="76"/>
  <c r="J190" i="76"/>
  <c r="N198" i="76"/>
  <c r="M198" i="76"/>
  <c r="L198" i="76"/>
  <c r="K198" i="76"/>
  <c r="J198" i="76"/>
  <c r="N206" i="76"/>
  <c r="M206" i="76"/>
  <c r="L206" i="76"/>
  <c r="K206" i="76"/>
  <c r="J206" i="76"/>
  <c r="N214" i="76"/>
  <c r="M214" i="76"/>
  <c r="L214" i="76"/>
  <c r="K214" i="76"/>
  <c r="J214" i="76"/>
  <c r="N222" i="76"/>
  <c r="M222" i="76"/>
  <c r="L222" i="76"/>
  <c r="K222" i="76"/>
  <c r="J222" i="76"/>
  <c r="N230" i="76"/>
  <c r="M230" i="76"/>
  <c r="L230" i="76"/>
  <c r="K230" i="76"/>
  <c r="J230" i="76"/>
  <c r="N238" i="76"/>
  <c r="M238" i="76"/>
  <c r="L238" i="76"/>
  <c r="K238" i="76"/>
  <c r="J238" i="76"/>
  <c r="J245" i="76"/>
  <c r="J246" i="76"/>
  <c r="J247" i="76"/>
  <c r="J248" i="76"/>
  <c r="J249" i="76"/>
  <c r="J250" i="76"/>
  <c r="J251" i="76"/>
  <c r="J252" i="76"/>
  <c r="J253" i="76"/>
  <c r="J254" i="76"/>
  <c r="J255" i="76"/>
  <c r="J256" i="76"/>
  <c r="J257" i="76"/>
  <c r="J258" i="76"/>
  <c r="J259" i="76"/>
  <c r="K245" i="76"/>
  <c r="K246" i="76"/>
  <c r="K247" i="76"/>
  <c r="K248" i="76"/>
  <c r="K249" i="76"/>
  <c r="K250" i="76"/>
  <c r="K251" i="76"/>
  <c r="K252" i="76"/>
  <c r="K253" i="76"/>
  <c r="K254" i="76"/>
  <c r="K255" i="76"/>
  <c r="K256" i="76"/>
  <c r="K257" i="76"/>
  <c r="K258" i="76"/>
  <c r="K259" i="76"/>
  <c r="L245" i="76"/>
  <c r="L246" i="76"/>
  <c r="L247" i="76"/>
  <c r="L248" i="76"/>
  <c r="L249" i="76"/>
  <c r="L250" i="76"/>
  <c r="L251" i="76"/>
  <c r="L252" i="76"/>
  <c r="L253" i="76"/>
  <c r="L254" i="76"/>
  <c r="L255" i="76"/>
  <c r="L256" i="76"/>
  <c r="L257" i="76"/>
  <c r="L258" i="76"/>
  <c r="L259" i="76"/>
  <c r="M245" i="76"/>
  <c r="M246" i="76"/>
  <c r="M247" i="76"/>
  <c r="M248" i="76"/>
  <c r="M249" i="76"/>
  <c r="M250" i="76"/>
  <c r="M251" i="76"/>
  <c r="M252" i="76"/>
  <c r="M253" i="76"/>
  <c r="M254" i="76"/>
  <c r="M255" i="76"/>
  <c r="M256" i="76"/>
  <c r="M257" i="76"/>
  <c r="M258" i="76"/>
  <c r="M259" i="76"/>
  <c r="I12" i="77"/>
  <c r="I175" i="77"/>
  <c r="L176" i="77"/>
  <c r="K176" i="77"/>
  <c r="J176" i="77"/>
  <c r="I183" i="77"/>
  <c r="L184" i="77"/>
  <c r="K184" i="77"/>
  <c r="J184" i="77"/>
  <c r="I191" i="77"/>
  <c r="L192" i="77"/>
  <c r="K192" i="77"/>
  <c r="J192" i="77"/>
  <c r="I199" i="77"/>
  <c r="L200" i="77"/>
  <c r="K200" i="77"/>
  <c r="J200" i="77"/>
  <c r="I207" i="77"/>
  <c r="L208" i="77"/>
  <c r="K208" i="77"/>
  <c r="J208" i="77"/>
  <c r="J12" i="77"/>
  <c r="M175" i="77"/>
  <c r="L181" i="77"/>
  <c r="K181" i="77"/>
  <c r="J181" i="77"/>
  <c r="M183" i="77"/>
  <c r="L189" i="77"/>
  <c r="K189" i="77"/>
  <c r="J189" i="77"/>
  <c r="M191" i="77"/>
  <c r="L197" i="77"/>
  <c r="K197" i="77"/>
  <c r="J197" i="77"/>
  <c r="M199" i="77"/>
  <c r="L205" i="77"/>
  <c r="K205" i="77"/>
  <c r="J205" i="77"/>
  <c r="M207" i="77"/>
  <c r="N210" i="77"/>
  <c r="L210" i="77"/>
  <c r="K210" i="77"/>
  <c r="J210" i="77"/>
  <c r="N212" i="77"/>
  <c r="L212" i="77"/>
  <c r="K212" i="77"/>
  <c r="J212" i="77"/>
  <c r="N214" i="77"/>
  <c r="L214" i="77"/>
  <c r="K214" i="77"/>
  <c r="J214" i="77"/>
  <c r="N216" i="77"/>
  <c r="L216" i="77"/>
  <c r="K216" i="77"/>
  <c r="J216" i="77"/>
  <c r="N218" i="77"/>
  <c r="L218" i="77"/>
  <c r="K218" i="77"/>
  <c r="J218" i="77"/>
  <c r="N220" i="77"/>
  <c r="L220" i="77"/>
  <c r="K220" i="77"/>
  <c r="J220" i="77"/>
  <c r="N222" i="77"/>
  <c r="L222" i="77"/>
  <c r="K222" i="77"/>
  <c r="J222" i="77"/>
  <c r="N224" i="77"/>
  <c r="L224" i="77"/>
  <c r="K224" i="77"/>
  <c r="J224" i="77"/>
  <c r="N226" i="77"/>
  <c r="L226" i="77"/>
  <c r="K226" i="77"/>
  <c r="J226" i="77"/>
  <c r="N228" i="77"/>
  <c r="L228" i="77"/>
  <c r="K228" i="77"/>
  <c r="J228" i="77"/>
  <c r="N230" i="77"/>
  <c r="L230" i="77"/>
  <c r="K230" i="77"/>
  <c r="J230" i="77"/>
  <c r="N232" i="77"/>
  <c r="L232" i="77"/>
  <c r="K232" i="77"/>
  <c r="J232" i="77"/>
  <c r="N234" i="77"/>
  <c r="L234" i="77"/>
  <c r="K234" i="77"/>
  <c r="J234" i="77"/>
  <c r="N236" i="77"/>
  <c r="L236" i="77"/>
  <c r="K236" i="77"/>
  <c r="J236" i="77"/>
  <c r="N238" i="77"/>
  <c r="L238" i="77"/>
  <c r="K238" i="77"/>
  <c r="J238" i="77"/>
  <c r="N240" i="77"/>
  <c r="L240" i="77"/>
  <c r="K240" i="77"/>
  <c r="J240" i="77"/>
  <c r="N242" i="77"/>
  <c r="L242" i="77"/>
  <c r="K242" i="77"/>
  <c r="J242" i="77"/>
  <c r="N244" i="77"/>
  <c r="L244" i="77"/>
  <c r="K244" i="77"/>
  <c r="J244" i="77"/>
  <c r="N246" i="77"/>
  <c r="L246" i="77"/>
  <c r="K246" i="77"/>
  <c r="J246" i="77"/>
  <c r="N248" i="77"/>
  <c r="L248" i="77"/>
  <c r="K248" i="77"/>
  <c r="J248" i="77"/>
  <c r="N250" i="77"/>
  <c r="L250" i="77"/>
  <c r="K250" i="77"/>
  <c r="J250" i="77"/>
  <c r="N252" i="77"/>
  <c r="L252" i="77"/>
  <c r="K252" i="77"/>
  <c r="J252" i="77"/>
  <c r="L179" i="77"/>
  <c r="K179" i="77"/>
  <c r="J179" i="77"/>
  <c r="L203" i="77"/>
  <c r="K203" i="77"/>
  <c r="J203" i="77"/>
  <c r="I177" i="77"/>
  <c r="L178" i="77"/>
  <c r="K178" i="77"/>
  <c r="J178" i="77"/>
  <c r="I185" i="77"/>
  <c r="L186" i="77"/>
  <c r="K186" i="77"/>
  <c r="J186" i="77"/>
  <c r="I193" i="77"/>
  <c r="L194" i="77"/>
  <c r="K194" i="77"/>
  <c r="J194" i="77"/>
  <c r="I201" i="77"/>
  <c r="L202" i="77"/>
  <c r="K202" i="77"/>
  <c r="J202" i="77"/>
  <c r="I209" i="77"/>
  <c r="L175" i="77"/>
  <c r="K175" i="77"/>
  <c r="J175" i="77"/>
  <c r="L183" i="77"/>
  <c r="K183" i="77"/>
  <c r="J183" i="77"/>
  <c r="L191" i="77"/>
  <c r="K191" i="77"/>
  <c r="J191" i="77"/>
  <c r="L199" i="77"/>
  <c r="K199" i="77"/>
  <c r="J199" i="77"/>
  <c r="L207" i="77"/>
  <c r="K207" i="77"/>
  <c r="J207" i="77"/>
  <c r="L195" i="77"/>
  <c r="K195" i="77"/>
  <c r="J195" i="77"/>
  <c r="M12" i="77"/>
  <c r="I179" i="77"/>
  <c r="L180" i="77"/>
  <c r="K180" i="77"/>
  <c r="J180" i="77"/>
  <c r="L188" i="77"/>
  <c r="K188" i="77"/>
  <c r="J188" i="77"/>
  <c r="I195" i="77"/>
  <c r="L196" i="77"/>
  <c r="K196" i="77"/>
  <c r="J196" i="77"/>
  <c r="I203" i="77"/>
  <c r="L204" i="77"/>
  <c r="K204" i="77"/>
  <c r="J204" i="77"/>
  <c r="L187" i="77"/>
  <c r="K187" i="77"/>
  <c r="J187" i="77"/>
  <c r="I176" i="77"/>
  <c r="L177" i="77"/>
  <c r="K177" i="77"/>
  <c r="J177" i="77"/>
  <c r="M179" i="77"/>
  <c r="I184" i="77"/>
  <c r="L185" i="77"/>
  <c r="K185" i="77"/>
  <c r="J185" i="77"/>
  <c r="M187" i="77"/>
  <c r="I192" i="77"/>
  <c r="L193" i="77"/>
  <c r="K193" i="77"/>
  <c r="J193" i="77"/>
  <c r="M195" i="77"/>
  <c r="I200" i="77"/>
  <c r="L201" i="77"/>
  <c r="K201" i="77"/>
  <c r="J201" i="77"/>
  <c r="M203" i="77"/>
  <c r="I208" i="77"/>
  <c r="L209" i="77"/>
  <c r="K209" i="77"/>
  <c r="J209" i="77"/>
  <c r="N211" i="77"/>
  <c r="L211" i="77"/>
  <c r="K211" i="77"/>
  <c r="J211" i="77"/>
  <c r="N213" i="77"/>
  <c r="L213" i="77"/>
  <c r="K213" i="77"/>
  <c r="J213" i="77"/>
  <c r="N215" i="77"/>
  <c r="L215" i="77"/>
  <c r="K215" i="77"/>
  <c r="J215" i="77"/>
  <c r="N217" i="77"/>
  <c r="L217" i="77"/>
  <c r="K217" i="77"/>
  <c r="J217" i="77"/>
  <c r="N219" i="77"/>
  <c r="L219" i="77"/>
  <c r="K219" i="77"/>
  <c r="J219" i="77"/>
  <c r="N221" i="77"/>
  <c r="L221" i="77"/>
  <c r="K221" i="77"/>
  <c r="J221" i="77"/>
  <c r="N223" i="77"/>
  <c r="L223" i="77"/>
  <c r="K223" i="77"/>
  <c r="J223" i="77"/>
  <c r="N225" i="77"/>
  <c r="L225" i="77"/>
  <c r="K225" i="77"/>
  <c r="J225" i="77"/>
  <c r="N227" i="77"/>
  <c r="L227" i="77"/>
  <c r="K227" i="77"/>
  <c r="J227" i="77"/>
  <c r="N229" i="77"/>
  <c r="L229" i="77"/>
  <c r="K229" i="77"/>
  <c r="J229" i="77"/>
  <c r="N231" i="77"/>
  <c r="L231" i="77"/>
  <c r="K231" i="77"/>
  <c r="J231" i="77"/>
  <c r="N233" i="77"/>
  <c r="L233" i="77"/>
  <c r="K233" i="77"/>
  <c r="J233" i="77"/>
  <c r="N235" i="77"/>
  <c r="L235" i="77"/>
  <c r="K235" i="77"/>
  <c r="J235" i="77"/>
  <c r="N237" i="77"/>
  <c r="L237" i="77"/>
  <c r="K237" i="77"/>
  <c r="J237" i="77"/>
  <c r="N239" i="77"/>
  <c r="L239" i="77"/>
  <c r="K239" i="77"/>
  <c r="J239" i="77"/>
  <c r="N241" i="77"/>
  <c r="L241" i="77"/>
  <c r="K241" i="77"/>
  <c r="J241" i="77"/>
  <c r="N243" i="77"/>
  <c r="L243" i="77"/>
  <c r="K243" i="77"/>
  <c r="J243" i="77"/>
  <c r="N245" i="77"/>
  <c r="L245" i="77"/>
  <c r="K245" i="77"/>
  <c r="J245" i="77"/>
  <c r="N247" i="77"/>
  <c r="L247" i="77"/>
  <c r="K247" i="77"/>
  <c r="J247" i="77"/>
  <c r="N249" i="77"/>
  <c r="L249" i="77"/>
  <c r="K249" i="77"/>
  <c r="J249" i="77"/>
  <c r="N251" i="77"/>
  <c r="L251" i="77"/>
  <c r="K251" i="77"/>
  <c r="J251" i="77"/>
  <c r="M176" i="77"/>
  <c r="N179" i="77"/>
  <c r="I181" i="77"/>
  <c r="L182" i="77"/>
  <c r="K182" i="77"/>
  <c r="J182" i="77"/>
  <c r="M184" i="77"/>
  <c r="N187" i="77"/>
  <c r="I189" i="77"/>
  <c r="L190" i="77"/>
  <c r="K190" i="77"/>
  <c r="J190" i="77"/>
  <c r="M192" i="77"/>
  <c r="N195" i="77"/>
  <c r="I197" i="77"/>
  <c r="L198" i="77"/>
  <c r="K198" i="77"/>
  <c r="J198" i="77"/>
  <c r="M200" i="77"/>
  <c r="N203" i="77"/>
  <c r="I205" i="77"/>
  <c r="L206" i="77"/>
  <c r="K206" i="77"/>
  <c r="J206" i="77"/>
  <c r="M208" i="77"/>
  <c r="J253" i="77"/>
  <c r="J254" i="77"/>
  <c r="J255" i="77"/>
  <c r="J256" i="77"/>
  <c r="J257" i="77"/>
  <c r="J258" i="77"/>
  <c r="J259" i="77"/>
  <c r="K253" i="77"/>
  <c r="K254" i="77"/>
  <c r="K255" i="77"/>
  <c r="K256" i="77"/>
  <c r="K257" i="77"/>
  <c r="K258" i="77"/>
  <c r="K259" i="77"/>
  <c r="L253" i="77"/>
  <c r="L254" i="77"/>
  <c r="L255" i="77"/>
  <c r="L256" i="77"/>
  <c r="L257" i="77"/>
  <c r="L258" i="77"/>
  <c r="L259" i="77"/>
  <c r="M12" i="78"/>
  <c r="M13" i="78"/>
  <c r="M14" i="78"/>
  <c r="M15" i="78"/>
  <c r="M16" i="78"/>
  <c r="M17" i="78"/>
  <c r="M18" i="78"/>
  <c r="M19" i="78"/>
  <c r="J25" i="78"/>
  <c r="L27" i="78"/>
  <c r="J33" i="78"/>
  <c r="I55" i="78"/>
  <c r="M55" i="78"/>
  <c r="L55" i="78"/>
  <c r="I62" i="78"/>
  <c r="L62" i="78"/>
  <c r="K62" i="78"/>
  <c r="I68" i="78"/>
  <c r="J68" i="78"/>
  <c r="N68" i="78"/>
  <c r="L68" i="78"/>
  <c r="K72" i="78"/>
  <c r="I80" i="78"/>
  <c r="N80" i="78"/>
  <c r="M80" i="78"/>
  <c r="L80" i="78"/>
  <c r="K80" i="78"/>
  <c r="J80" i="78"/>
  <c r="L157" i="78"/>
  <c r="K157" i="78"/>
  <c r="I157" i="78"/>
  <c r="N157" i="78"/>
  <c r="M157" i="78"/>
  <c r="J157" i="78"/>
  <c r="N12" i="78"/>
  <c r="N13" i="78"/>
  <c r="N14" i="78"/>
  <c r="N15" i="78"/>
  <c r="N16" i="78"/>
  <c r="N17" i="78"/>
  <c r="N18" i="78"/>
  <c r="N19" i="78"/>
  <c r="I23" i="78"/>
  <c r="K25" i="78"/>
  <c r="L26" i="78"/>
  <c r="N27" i="78"/>
  <c r="I31" i="78"/>
  <c r="K33" i="78"/>
  <c r="L34" i="78"/>
  <c r="M35" i="78"/>
  <c r="L35" i="78"/>
  <c r="M39" i="78"/>
  <c r="L39" i="78"/>
  <c r="M43" i="78"/>
  <c r="L43" i="78"/>
  <c r="M47" i="78"/>
  <c r="L47" i="78"/>
  <c r="M51" i="78"/>
  <c r="I52" i="78"/>
  <c r="J52" i="78"/>
  <c r="I59" i="78"/>
  <c r="M59" i="78"/>
  <c r="I64" i="78"/>
  <c r="N64" i="78"/>
  <c r="M64" i="78"/>
  <c r="J64" i="78"/>
  <c r="J67" i="78"/>
  <c r="I70" i="78"/>
  <c r="L70" i="78"/>
  <c r="K70" i="78"/>
  <c r="N70" i="78"/>
  <c r="I78" i="78"/>
  <c r="L78" i="78"/>
  <c r="K78" i="78"/>
  <c r="J78" i="78"/>
  <c r="N78" i="78"/>
  <c r="M36" i="78"/>
  <c r="L36" i="78"/>
  <c r="L125" i="78"/>
  <c r="K125" i="78"/>
  <c r="I125" i="78"/>
  <c r="N125" i="78"/>
  <c r="M125" i="78"/>
  <c r="J125" i="78"/>
  <c r="I22" i="78"/>
  <c r="J23" i="78"/>
  <c r="L25" i="78"/>
  <c r="I30" i="78"/>
  <c r="J31" i="78"/>
  <c r="L33" i="78"/>
  <c r="L67" i="78"/>
  <c r="I72" i="78"/>
  <c r="N72" i="78"/>
  <c r="M72" i="78"/>
  <c r="J72" i="78"/>
  <c r="L141" i="78"/>
  <c r="K141" i="78"/>
  <c r="I141" i="78"/>
  <c r="N141" i="78"/>
  <c r="M141" i="78"/>
  <c r="J141" i="78"/>
  <c r="I21" i="78"/>
  <c r="J22" i="78"/>
  <c r="K23" i="78"/>
  <c r="N25" i="78"/>
  <c r="I29" i="78"/>
  <c r="J30" i="78"/>
  <c r="K31" i="78"/>
  <c r="N33" i="78"/>
  <c r="I36" i="78"/>
  <c r="M38" i="78"/>
  <c r="L38" i="78"/>
  <c r="I40" i="78"/>
  <c r="M42" i="78"/>
  <c r="L42" i="78"/>
  <c r="I44" i="78"/>
  <c r="M46" i="78"/>
  <c r="L46" i="78"/>
  <c r="J48" i="78"/>
  <c r="L53" i="78"/>
  <c r="I54" i="78"/>
  <c r="L54" i="78"/>
  <c r="K54" i="78"/>
  <c r="K60" i="78"/>
  <c r="L117" i="78"/>
  <c r="K117" i="78"/>
  <c r="I117" i="78"/>
  <c r="N117" i="78"/>
  <c r="M117" i="78"/>
  <c r="J117" i="78"/>
  <c r="L133" i="78"/>
  <c r="K133" i="78"/>
  <c r="I133" i="78"/>
  <c r="N133" i="78"/>
  <c r="M133" i="78"/>
  <c r="J133" i="78"/>
  <c r="L149" i="78"/>
  <c r="K149" i="78"/>
  <c r="I149" i="78"/>
  <c r="N149" i="78"/>
  <c r="M149" i="78"/>
  <c r="J149" i="78"/>
  <c r="L109" i="78"/>
  <c r="K109" i="78"/>
  <c r="I109" i="78"/>
  <c r="N109" i="78"/>
  <c r="M109" i="78"/>
  <c r="J109" i="78"/>
  <c r="K22" i="78"/>
  <c r="L23" i="78"/>
  <c r="K30" i="78"/>
  <c r="L31" i="78"/>
  <c r="J36" i="78"/>
  <c r="J40" i="78"/>
  <c r="K48" i="78"/>
  <c r="M53" i="78"/>
  <c r="L60" i="78"/>
  <c r="I67" i="78"/>
  <c r="M67" i="78"/>
  <c r="K67" i="78"/>
  <c r="I96" i="78"/>
  <c r="N96" i="78"/>
  <c r="M96" i="78"/>
  <c r="L96" i="78"/>
  <c r="K96" i="78"/>
  <c r="J96" i="78"/>
  <c r="M44" i="78"/>
  <c r="L44" i="78"/>
  <c r="J20" i="78"/>
  <c r="K21" i="78"/>
  <c r="L22" i="78"/>
  <c r="N23" i="78"/>
  <c r="I27" i="78"/>
  <c r="J28" i="78"/>
  <c r="K29" i="78"/>
  <c r="L30" i="78"/>
  <c r="N31" i="78"/>
  <c r="I35" i="78"/>
  <c r="K36" i="78"/>
  <c r="M37" i="78"/>
  <c r="L37" i="78"/>
  <c r="I39" i="78"/>
  <c r="M41" i="78"/>
  <c r="L41" i="78"/>
  <c r="I43" i="78"/>
  <c r="K44" i="78"/>
  <c r="M45" i="78"/>
  <c r="L45" i="78"/>
  <c r="I47" i="78"/>
  <c r="K52" i="78"/>
  <c r="J55" i="78"/>
  <c r="I56" i="78"/>
  <c r="N56" i="78"/>
  <c r="M56" i="78"/>
  <c r="J59" i="78"/>
  <c r="J62" i="78"/>
  <c r="I63" i="78"/>
  <c r="M63" i="78"/>
  <c r="L63" i="78"/>
  <c r="M40" i="78"/>
  <c r="L40" i="78"/>
  <c r="N22" i="78"/>
  <c r="N30" i="78"/>
  <c r="N36" i="78"/>
  <c r="N40" i="78"/>
  <c r="N44" i="78"/>
  <c r="I48" i="78"/>
  <c r="N48" i="78"/>
  <c r="M48" i="78"/>
  <c r="I53" i="78"/>
  <c r="K53" i="78"/>
  <c r="J53" i="78"/>
  <c r="I60" i="78"/>
  <c r="J60" i="78"/>
  <c r="N60" i="78"/>
  <c r="I88" i="78"/>
  <c r="N88" i="78"/>
  <c r="M88" i="78"/>
  <c r="L88" i="78"/>
  <c r="K88" i="78"/>
  <c r="J88" i="78"/>
  <c r="K75" i="78"/>
  <c r="L76" i="78"/>
  <c r="K83" i="78"/>
  <c r="L84" i="78"/>
  <c r="N86" i="78"/>
  <c r="K91" i="78"/>
  <c r="L92" i="78"/>
  <c r="N94" i="78"/>
  <c r="K99" i="78"/>
  <c r="L100" i="78"/>
  <c r="N102" i="78"/>
  <c r="J105" i="78"/>
  <c r="L106" i="78"/>
  <c r="K106" i="78"/>
  <c r="I106" i="78"/>
  <c r="J113" i="78"/>
  <c r="L114" i="78"/>
  <c r="K114" i="78"/>
  <c r="I114" i="78"/>
  <c r="J121" i="78"/>
  <c r="L122" i="78"/>
  <c r="K122" i="78"/>
  <c r="I122" i="78"/>
  <c r="J129" i="78"/>
  <c r="L130" i="78"/>
  <c r="K130" i="78"/>
  <c r="I130" i="78"/>
  <c r="J137" i="78"/>
  <c r="L138" i="78"/>
  <c r="K138" i="78"/>
  <c r="I138" i="78"/>
  <c r="J145" i="78"/>
  <c r="L146" i="78"/>
  <c r="K146" i="78"/>
  <c r="I146" i="78"/>
  <c r="J153" i="78"/>
  <c r="L154" i="78"/>
  <c r="K154" i="78"/>
  <c r="I154" i="78"/>
  <c r="M105" i="78"/>
  <c r="L111" i="78"/>
  <c r="K111" i="78"/>
  <c r="I111" i="78"/>
  <c r="M113" i="78"/>
  <c r="L119" i="78"/>
  <c r="K119" i="78"/>
  <c r="I119" i="78"/>
  <c r="M121" i="78"/>
  <c r="L127" i="78"/>
  <c r="K127" i="78"/>
  <c r="I127" i="78"/>
  <c r="M129" i="78"/>
  <c r="L135" i="78"/>
  <c r="K135" i="78"/>
  <c r="I135" i="78"/>
  <c r="M137" i="78"/>
  <c r="L143" i="78"/>
  <c r="K143" i="78"/>
  <c r="I143" i="78"/>
  <c r="M145" i="78"/>
  <c r="L151" i="78"/>
  <c r="K151" i="78"/>
  <c r="I151" i="78"/>
  <c r="M153" i="78"/>
  <c r="M75" i="78"/>
  <c r="N76" i="78"/>
  <c r="M83" i="78"/>
  <c r="N84" i="78"/>
  <c r="M91" i="78"/>
  <c r="N92" i="78"/>
  <c r="M99" i="78"/>
  <c r="N100" i="78"/>
  <c r="L108" i="78"/>
  <c r="K108" i="78"/>
  <c r="I108" i="78"/>
  <c r="L116" i="78"/>
  <c r="K116" i="78"/>
  <c r="I116" i="78"/>
  <c r="L124" i="78"/>
  <c r="K124" i="78"/>
  <c r="I124" i="78"/>
  <c r="L132" i="78"/>
  <c r="K132" i="78"/>
  <c r="I132" i="78"/>
  <c r="L140" i="78"/>
  <c r="K140" i="78"/>
  <c r="I140" i="78"/>
  <c r="L148" i="78"/>
  <c r="K148" i="78"/>
  <c r="I148" i="78"/>
  <c r="L156" i="78"/>
  <c r="K156" i="78"/>
  <c r="I156" i="78"/>
  <c r="L105" i="78"/>
  <c r="K105" i="78"/>
  <c r="I105" i="78"/>
  <c r="L113" i="78"/>
  <c r="K113" i="78"/>
  <c r="I113" i="78"/>
  <c r="L121" i="78"/>
  <c r="K121" i="78"/>
  <c r="I121" i="78"/>
  <c r="L129" i="78"/>
  <c r="K129" i="78"/>
  <c r="I129" i="78"/>
  <c r="L137" i="78"/>
  <c r="K137" i="78"/>
  <c r="I137" i="78"/>
  <c r="L145" i="78"/>
  <c r="K145" i="78"/>
  <c r="I145" i="78"/>
  <c r="L153" i="78"/>
  <c r="K153" i="78"/>
  <c r="I153" i="78"/>
  <c r="J86" i="78"/>
  <c r="J94" i="78"/>
  <c r="J102" i="78"/>
  <c r="L110" i="78"/>
  <c r="K110" i="78"/>
  <c r="I110" i="78"/>
  <c r="L118" i="78"/>
  <c r="K118" i="78"/>
  <c r="I118" i="78"/>
  <c r="L126" i="78"/>
  <c r="K126" i="78"/>
  <c r="I126" i="78"/>
  <c r="L134" i="78"/>
  <c r="K134" i="78"/>
  <c r="I134" i="78"/>
  <c r="L142" i="78"/>
  <c r="K142" i="78"/>
  <c r="I142" i="78"/>
  <c r="L150" i="78"/>
  <c r="K150" i="78"/>
  <c r="I150" i="78"/>
  <c r="J61" i="78"/>
  <c r="J69" i="78"/>
  <c r="L71" i="78"/>
  <c r="J77" i="78"/>
  <c r="L79" i="78"/>
  <c r="J85" i="78"/>
  <c r="K86" i="78"/>
  <c r="L87" i="78"/>
  <c r="J93" i="78"/>
  <c r="K94" i="78"/>
  <c r="L95" i="78"/>
  <c r="J101" i="78"/>
  <c r="K102" i="78"/>
  <c r="L103" i="78"/>
  <c r="J106" i="78"/>
  <c r="L107" i="78"/>
  <c r="K107" i="78"/>
  <c r="I107" i="78"/>
  <c r="J114" i="78"/>
  <c r="L115" i="78"/>
  <c r="K115" i="78"/>
  <c r="I115" i="78"/>
  <c r="J122" i="78"/>
  <c r="L123" i="78"/>
  <c r="K123" i="78"/>
  <c r="I123" i="78"/>
  <c r="J130" i="78"/>
  <c r="L131" i="78"/>
  <c r="K131" i="78"/>
  <c r="I131" i="78"/>
  <c r="J138" i="78"/>
  <c r="L139" i="78"/>
  <c r="K139" i="78"/>
  <c r="I139" i="78"/>
  <c r="J146" i="78"/>
  <c r="L147" i="78"/>
  <c r="K147" i="78"/>
  <c r="I147" i="78"/>
  <c r="J154" i="78"/>
  <c r="L155" i="78"/>
  <c r="K155" i="78"/>
  <c r="I155" i="78"/>
  <c r="K61" i="78"/>
  <c r="K69" i="78"/>
  <c r="M71" i="78"/>
  <c r="J76" i="78"/>
  <c r="K77" i="78"/>
  <c r="M79" i="78"/>
  <c r="J84" i="78"/>
  <c r="K85" i="78"/>
  <c r="L86" i="78"/>
  <c r="M87" i="78"/>
  <c r="J92" i="78"/>
  <c r="K93" i="78"/>
  <c r="L94" i="78"/>
  <c r="M95" i="78"/>
  <c r="J100" i="78"/>
  <c r="K101" i="78"/>
  <c r="L102" i="78"/>
  <c r="M103" i="78"/>
  <c r="K104" i="78"/>
  <c r="I104" i="78"/>
  <c r="M106" i="78"/>
  <c r="J111" i="78"/>
  <c r="L112" i="78"/>
  <c r="K112" i="78"/>
  <c r="I112" i="78"/>
  <c r="M114" i="78"/>
  <c r="J119" i="78"/>
  <c r="L120" i="78"/>
  <c r="K120" i="78"/>
  <c r="I120" i="78"/>
  <c r="M122" i="78"/>
  <c r="J127" i="78"/>
  <c r="L128" i="78"/>
  <c r="K128" i="78"/>
  <c r="I128" i="78"/>
  <c r="M130" i="78"/>
  <c r="J135" i="78"/>
  <c r="L136" i="78"/>
  <c r="K136" i="78"/>
  <c r="I136" i="78"/>
  <c r="M138" i="78"/>
  <c r="J143" i="78"/>
  <c r="L144" i="78"/>
  <c r="K144" i="78"/>
  <c r="I144" i="78"/>
  <c r="M146" i="78"/>
  <c r="J151" i="78"/>
  <c r="L152" i="78"/>
  <c r="K152" i="78"/>
  <c r="I152" i="78"/>
  <c r="M154" i="78"/>
  <c r="M176" i="78"/>
  <c r="L176" i="78"/>
  <c r="K176" i="78"/>
  <c r="J176" i="78"/>
  <c r="M178" i="78"/>
  <c r="L178" i="78"/>
  <c r="K178" i="78"/>
  <c r="J178" i="78"/>
  <c r="M180" i="78"/>
  <c r="L180" i="78"/>
  <c r="K180" i="78"/>
  <c r="J180" i="78"/>
  <c r="M182" i="78"/>
  <c r="L182" i="78"/>
  <c r="K182" i="78"/>
  <c r="J182" i="78"/>
  <c r="M184" i="78"/>
  <c r="L184" i="78"/>
  <c r="K184" i="78"/>
  <c r="J184" i="78"/>
  <c r="M186" i="78"/>
  <c r="L186" i="78"/>
  <c r="K186" i="78"/>
  <c r="J186" i="78"/>
  <c r="M188" i="78"/>
  <c r="L188" i="78"/>
  <c r="K188" i="78"/>
  <c r="J188" i="78"/>
  <c r="M190" i="78"/>
  <c r="L190" i="78"/>
  <c r="K190" i="78"/>
  <c r="J190" i="78"/>
  <c r="M192" i="78"/>
  <c r="L192" i="78"/>
  <c r="K192" i="78"/>
  <c r="J192" i="78"/>
  <c r="M194" i="78"/>
  <c r="L194" i="78"/>
  <c r="K194" i="78"/>
  <c r="J194" i="78"/>
  <c r="M196" i="78"/>
  <c r="L196" i="78"/>
  <c r="K196" i="78"/>
  <c r="J196" i="78"/>
  <c r="M198" i="78"/>
  <c r="L198" i="78"/>
  <c r="K198" i="78"/>
  <c r="J198" i="78"/>
  <c r="M200" i="78"/>
  <c r="L200" i="78"/>
  <c r="K200" i="78"/>
  <c r="J200" i="78"/>
  <c r="M202" i="78"/>
  <c r="L202" i="78"/>
  <c r="K202" i="78"/>
  <c r="J202" i="78"/>
  <c r="M204" i="78"/>
  <c r="L204" i="78"/>
  <c r="K204" i="78"/>
  <c r="J204" i="78"/>
  <c r="M206" i="78"/>
  <c r="L206" i="78"/>
  <c r="K206" i="78"/>
  <c r="J206" i="78"/>
  <c r="M208" i="78"/>
  <c r="L208" i="78"/>
  <c r="K208" i="78"/>
  <c r="J208" i="78"/>
  <c r="M210" i="78"/>
  <c r="L210" i="78"/>
  <c r="K210" i="78"/>
  <c r="J210" i="78"/>
  <c r="M212" i="78"/>
  <c r="L212" i="78"/>
  <c r="K212" i="78"/>
  <c r="J212" i="78"/>
  <c r="M214" i="78"/>
  <c r="L214" i="78"/>
  <c r="K214" i="78"/>
  <c r="J214" i="78"/>
  <c r="M216" i="78"/>
  <c r="L216" i="78"/>
  <c r="K216" i="78"/>
  <c r="J216" i="78"/>
  <c r="M218" i="78"/>
  <c r="L218" i="78"/>
  <c r="K218" i="78"/>
  <c r="J218" i="78"/>
  <c r="M220" i="78"/>
  <c r="L220" i="78"/>
  <c r="K220" i="78"/>
  <c r="J220" i="78"/>
  <c r="M222" i="78"/>
  <c r="L222" i="78"/>
  <c r="K222" i="78"/>
  <c r="J222" i="78"/>
  <c r="M224" i="78"/>
  <c r="L224" i="78"/>
  <c r="K224" i="78"/>
  <c r="J224" i="78"/>
  <c r="M226" i="78"/>
  <c r="L226" i="78"/>
  <c r="K226" i="78"/>
  <c r="J226" i="78"/>
  <c r="M228" i="78"/>
  <c r="L228" i="78"/>
  <c r="K228" i="78"/>
  <c r="J228" i="78"/>
  <c r="M230" i="78"/>
  <c r="L230" i="78"/>
  <c r="K230" i="78"/>
  <c r="J230" i="78"/>
  <c r="M232" i="78"/>
  <c r="L232" i="78"/>
  <c r="K232" i="78"/>
  <c r="J232" i="78"/>
  <c r="M234" i="78"/>
  <c r="L234" i="78"/>
  <c r="K234" i="78"/>
  <c r="J234" i="78"/>
  <c r="M236" i="78"/>
  <c r="L236" i="78"/>
  <c r="K236" i="78"/>
  <c r="J236" i="78"/>
  <c r="M238" i="78"/>
  <c r="L238" i="78"/>
  <c r="K238" i="78"/>
  <c r="J238" i="78"/>
  <c r="M240" i="78"/>
  <c r="L240" i="78"/>
  <c r="K240" i="78"/>
  <c r="J240" i="78"/>
  <c r="M242" i="78"/>
  <c r="L242" i="78"/>
  <c r="K242" i="78"/>
  <c r="J242" i="78"/>
  <c r="M244" i="78"/>
  <c r="L244" i="78"/>
  <c r="K244" i="78"/>
  <c r="J244" i="78"/>
  <c r="M246" i="78"/>
  <c r="L246" i="78"/>
  <c r="K246" i="78"/>
  <c r="J246" i="78"/>
  <c r="M248" i="78"/>
  <c r="L248" i="78"/>
  <c r="K248" i="78"/>
  <c r="J248" i="78"/>
  <c r="M250" i="78"/>
  <c r="L250" i="78"/>
  <c r="K250" i="78"/>
  <c r="J250" i="78"/>
  <c r="M252" i="78"/>
  <c r="L252" i="78"/>
  <c r="K252" i="78"/>
  <c r="J252" i="78"/>
  <c r="M254" i="78"/>
  <c r="L254" i="78"/>
  <c r="K254" i="78"/>
  <c r="J254" i="78"/>
  <c r="M256" i="78"/>
  <c r="L256" i="78"/>
  <c r="K256" i="78"/>
  <c r="J256" i="78"/>
  <c r="M258" i="78"/>
  <c r="L258" i="78"/>
  <c r="K258" i="78"/>
  <c r="J258" i="78"/>
  <c r="I158" i="78"/>
  <c r="I159" i="78"/>
  <c r="I160" i="78"/>
  <c r="I161" i="78"/>
  <c r="I162" i="78"/>
  <c r="I163" i="78"/>
  <c r="I164" i="78"/>
  <c r="I165" i="78"/>
  <c r="I166" i="78"/>
  <c r="I167" i="78"/>
  <c r="I168" i="78"/>
  <c r="I169" i="78"/>
  <c r="I170" i="78"/>
  <c r="I171" i="78"/>
  <c r="I172" i="78"/>
  <c r="I173" i="78"/>
  <c r="I174" i="78"/>
  <c r="K158" i="78"/>
  <c r="K159" i="78"/>
  <c r="K160" i="78"/>
  <c r="K161" i="78"/>
  <c r="K162" i="78"/>
  <c r="K163" i="78"/>
  <c r="K164" i="78"/>
  <c r="K165" i="78"/>
  <c r="K166" i="78"/>
  <c r="K167" i="78"/>
  <c r="K168" i="78"/>
  <c r="K169" i="78"/>
  <c r="K170" i="78"/>
  <c r="K171" i="78"/>
  <c r="K172" i="78"/>
  <c r="K173" i="78"/>
  <c r="K174" i="78"/>
  <c r="M175" i="78"/>
  <c r="L175" i="78"/>
  <c r="K175" i="78"/>
  <c r="J175" i="78"/>
  <c r="M177" i="78"/>
  <c r="L177" i="78"/>
  <c r="K177" i="78"/>
  <c r="J177" i="78"/>
  <c r="M179" i="78"/>
  <c r="L179" i="78"/>
  <c r="K179" i="78"/>
  <c r="J179" i="78"/>
  <c r="M181" i="78"/>
  <c r="L181" i="78"/>
  <c r="K181" i="78"/>
  <c r="J181" i="78"/>
  <c r="M183" i="78"/>
  <c r="L183" i="78"/>
  <c r="K183" i="78"/>
  <c r="J183" i="78"/>
  <c r="M185" i="78"/>
  <c r="L185" i="78"/>
  <c r="K185" i="78"/>
  <c r="J185" i="78"/>
  <c r="M187" i="78"/>
  <c r="L187" i="78"/>
  <c r="K187" i="78"/>
  <c r="J187" i="78"/>
  <c r="M189" i="78"/>
  <c r="L189" i="78"/>
  <c r="K189" i="78"/>
  <c r="J189" i="78"/>
  <c r="M191" i="78"/>
  <c r="L191" i="78"/>
  <c r="K191" i="78"/>
  <c r="J191" i="78"/>
  <c r="M193" i="78"/>
  <c r="L193" i="78"/>
  <c r="K193" i="78"/>
  <c r="J193" i="78"/>
  <c r="M195" i="78"/>
  <c r="L195" i="78"/>
  <c r="K195" i="78"/>
  <c r="J195" i="78"/>
  <c r="M197" i="78"/>
  <c r="L197" i="78"/>
  <c r="K197" i="78"/>
  <c r="J197" i="78"/>
  <c r="M199" i="78"/>
  <c r="L199" i="78"/>
  <c r="K199" i="78"/>
  <c r="J199" i="78"/>
  <c r="M201" i="78"/>
  <c r="L201" i="78"/>
  <c r="K201" i="78"/>
  <c r="J201" i="78"/>
  <c r="M203" i="78"/>
  <c r="L203" i="78"/>
  <c r="K203" i="78"/>
  <c r="J203" i="78"/>
  <c r="M205" i="78"/>
  <c r="L205" i="78"/>
  <c r="K205" i="78"/>
  <c r="J205" i="78"/>
  <c r="M207" i="78"/>
  <c r="L207" i="78"/>
  <c r="K207" i="78"/>
  <c r="J207" i="78"/>
  <c r="M209" i="78"/>
  <c r="L209" i="78"/>
  <c r="K209" i="78"/>
  <c r="J209" i="78"/>
  <c r="M211" i="78"/>
  <c r="L211" i="78"/>
  <c r="K211" i="78"/>
  <c r="J211" i="78"/>
  <c r="M213" i="78"/>
  <c r="L213" i="78"/>
  <c r="K213" i="78"/>
  <c r="J213" i="78"/>
  <c r="M215" i="78"/>
  <c r="L215" i="78"/>
  <c r="K215" i="78"/>
  <c r="J215" i="78"/>
  <c r="M217" i="78"/>
  <c r="L217" i="78"/>
  <c r="K217" i="78"/>
  <c r="J217" i="78"/>
  <c r="M219" i="78"/>
  <c r="L219" i="78"/>
  <c r="K219" i="78"/>
  <c r="J219" i="78"/>
  <c r="M221" i="78"/>
  <c r="L221" i="78"/>
  <c r="K221" i="78"/>
  <c r="J221" i="78"/>
  <c r="M223" i="78"/>
  <c r="L223" i="78"/>
  <c r="K223" i="78"/>
  <c r="J223" i="78"/>
  <c r="M225" i="78"/>
  <c r="L225" i="78"/>
  <c r="K225" i="78"/>
  <c r="J225" i="78"/>
  <c r="M227" i="78"/>
  <c r="L227" i="78"/>
  <c r="K227" i="78"/>
  <c r="J227" i="78"/>
  <c r="M229" i="78"/>
  <c r="L229" i="78"/>
  <c r="K229" i="78"/>
  <c r="J229" i="78"/>
  <c r="M231" i="78"/>
  <c r="L231" i="78"/>
  <c r="K231" i="78"/>
  <c r="J231" i="78"/>
  <c r="M233" i="78"/>
  <c r="L233" i="78"/>
  <c r="K233" i="78"/>
  <c r="J233" i="78"/>
  <c r="M235" i="78"/>
  <c r="L235" i="78"/>
  <c r="K235" i="78"/>
  <c r="J235" i="78"/>
  <c r="M237" i="78"/>
  <c r="L237" i="78"/>
  <c r="K237" i="78"/>
  <c r="J237" i="78"/>
  <c r="M239" i="78"/>
  <c r="L239" i="78"/>
  <c r="K239" i="78"/>
  <c r="J239" i="78"/>
  <c r="M241" i="78"/>
  <c r="L241" i="78"/>
  <c r="K241" i="78"/>
  <c r="J241" i="78"/>
  <c r="M243" i="78"/>
  <c r="L243" i="78"/>
  <c r="K243" i="78"/>
  <c r="J243" i="78"/>
  <c r="M245" i="78"/>
  <c r="L245" i="78"/>
  <c r="K245" i="78"/>
  <c r="J245" i="78"/>
  <c r="M247" i="78"/>
  <c r="L247" i="78"/>
  <c r="K247" i="78"/>
  <c r="J247" i="78"/>
  <c r="M249" i="78"/>
  <c r="L249" i="78"/>
  <c r="K249" i="78"/>
  <c r="J249" i="78"/>
  <c r="M251" i="78"/>
  <c r="L251" i="78"/>
  <c r="K251" i="78"/>
  <c r="J251" i="78"/>
  <c r="M253" i="78"/>
  <c r="L253" i="78"/>
  <c r="K253" i="78"/>
  <c r="J253" i="78"/>
  <c r="M255" i="78"/>
  <c r="L255" i="78"/>
  <c r="K255" i="78"/>
  <c r="J255" i="78"/>
  <c r="M257" i="78"/>
  <c r="L257" i="78"/>
  <c r="K257" i="78"/>
  <c r="J257" i="78"/>
  <c r="M259" i="78"/>
  <c r="L259" i="78"/>
  <c r="K259" i="78"/>
  <c r="J259" i="78"/>
  <c r="N135" i="79"/>
  <c r="M135" i="79"/>
  <c r="L135" i="79"/>
  <c r="K135" i="79"/>
  <c r="J135" i="79"/>
  <c r="N143" i="79"/>
  <c r="M143" i="79"/>
  <c r="L143" i="79"/>
  <c r="K143" i="79"/>
  <c r="J143" i="79"/>
  <c r="N151" i="79"/>
  <c r="M151" i="79"/>
  <c r="L151" i="79"/>
  <c r="K151" i="79"/>
  <c r="J151" i="79"/>
  <c r="N159" i="79"/>
  <c r="M159" i="79"/>
  <c r="L159" i="79"/>
  <c r="K159" i="79"/>
  <c r="J159" i="79"/>
  <c r="N167" i="79"/>
  <c r="M167" i="79"/>
  <c r="L167" i="79"/>
  <c r="K167" i="79"/>
  <c r="J167" i="79"/>
  <c r="N175" i="79"/>
  <c r="M175" i="79"/>
  <c r="L175" i="79"/>
  <c r="K175" i="79"/>
  <c r="J175" i="79"/>
  <c r="N183" i="79"/>
  <c r="M183" i="79"/>
  <c r="L183" i="79"/>
  <c r="K183" i="79"/>
  <c r="J183" i="79"/>
  <c r="N191" i="79"/>
  <c r="M191" i="79"/>
  <c r="L191" i="79"/>
  <c r="K191" i="79"/>
  <c r="J191" i="79"/>
  <c r="N188" i="79"/>
  <c r="M188" i="79"/>
  <c r="L188" i="79"/>
  <c r="K188" i="79"/>
  <c r="J188" i="79"/>
  <c r="N130" i="79"/>
  <c r="M130" i="79"/>
  <c r="L130" i="79"/>
  <c r="K130" i="79"/>
  <c r="J130" i="79"/>
  <c r="N138" i="79"/>
  <c r="M138" i="79"/>
  <c r="L138" i="79"/>
  <c r="K138" i="79"/>
  <c r="J138" i="79"/>
  <c r="N146" i="79"/>
  <c r="M146" i="79"/>
  <c r="L146" i="79"/>
  <c r="K146" i="79"/>
  <c r="J146" i="79"/>
  <c r="N154" i="79"/>
  <c r="M154" i="79"/>
  <c r="L154" i="79"/>
  <c r="K154" i="79"/>
  <c r="J154" i="79"/>
  <c r="N162" i="79"/>
  <c r="M162" i="79"/>
  <c r="L162" i="79"/>
  <c r="K162" i="79"/>
  <c r="J162" i="79"/>
  <c r="N170" i="79"/>
  <c r="M170" i="79"/>
  <c r="L170" i="79"/>
  <c r="K170" i="79"/>
  <c r="J170" i="79"/>
  <c r="N178" i="79"/>
  <c r="M178" i="79"/>
  <c r="L178" i="79"/>
  <c r="K178" i="79"/>
  <c r="J178" i="79"/>
  <c r="N186" i="79"/>
  <c r="M186" i="79"/>
  <c r="L186" i="79"/>
  <c r="K186" i="79"/>
  <c r="J186" i="79"/>
  <c r="N132" i="79"/>
  <c r="M132" i="79"/>
  <c r="L132" i="79"/>
  <c r="K132" i="79"/>
  <c r="J132" i="79"/>
  <c r="N148" i="79"/>
  <c r="M148" i="79"/>
  <c r="L148" i="79"/>
  <c r="K148" i="79"/>
  <c r="J148" i="79"/>
  <c r="N133" i="79"/>
  <c r="M133" i="79"/>
  <c r="L133" i="79"/>
  <c r="K133" i="79"/>
  <c r="J133" i="79"/>
  <c r="N141" i="79"/>
  <c r="M141" i="79"/>
  <c r="L141" i="79"/>
  <c r="K141" i="79"/>
  <c r="J141" i="79"/>
  <c r="N149" i="79"/>
  <c r="M149" i="79"/>
  <c r="L149" i="79"/>
  <c r="K149" i="79"/>
  <c r="J149" i="79"/>
  <c r="N157" i="79"/>
  <c r="M157" i="79"/>
  <c r="L157" i="79"/>
  <c r="K157" i="79"/>
  <c r="J157" i="79"/>
  <c r="N165" i="79"/>
  <c r="M165" i="79"/>
  <c r="L165" i="79"/>
  <c r="K165" i="79"/>
  <c r="J165" i="79"/>
  <c r="N173" i="79"/>
  <c r="M173" i="79"/>
  <c r="L173" i="79"/>
  <c r="K173" i="79"/>
  <c r="J173" i="79"/>
  <c r="N181" i="79"/>
  <c r="M181" i="79"/>
  <c r="L181" i="79"/>
  <c r="K181" i="79"/>
  <c r="J181" i="79"/>
  <c r="N189" i="79"/>
  <c r="M189" i="79"/>
  <c r="L189" i="79"/>
  <c r="K189" i="79"/>
  <c r="J189" i="79"/>
  <c r="N164" i="79"/>
  <c r="M164" i="79"/>
  <c r="L164" i="79"/>
  <c r="K164" i="79"/>
  <c r="J164" i="79"/>
  <c r="N136" i="79"/>
  <c r="M136" i="79"/>
  <c r="L136" i="79"/>
  <c r="K136" i="79"/>
  <c r="J136" i="79"/>
  <c r="N144" i="79"/>
  <c r="M144" i="79"/>
  <c r="L144" i="79"/>
  <c r="K144" i="79"/>
  <c r="J144" i="79"/>
  <c r="N152" i="79"/>
  <c r="M152" i="79"/>
  <c r="L152" i="79"/>
  <c r="K152" i="79"/>
  <c r="J152" i="79"/>
  <c r="N160" i="79"/>
  <c r="M160" i="79"/>
  <c r="L160" i="79"/>
  <c r="K160" i="79"/>
  <c r="J160" i="79"/>
  <c r="N168" i="79"/>
  <c r="M168" i="79"/>
  <c r="L168" i="79"/>
  <c r="K168" i="79"/>
  <c r="J168" i="79"/>
  <c r="N176" i="79"/>
  <c r="M176" i="79"/>
  <c r="L176" i="79"/>
  <c r="K176" i="79"/>
  <c r="J176" i="79"/>
  <c r="N184" i="79"/>
  <c r="M184" i="79"/>
  <c r="L184" i="79"/>
  <c r="K184" i="79"/>
  <c r="J184" i="79"/>
  <c r="N192" i="79"/>
  <c r="M192" i="79"/>
  <c r="L192" i="79"/>
  <c r="K192" i="79"/>
  <c r="J192" i="79"/>
  <c r="N180" i="79"/>
  <c r="M180" i="79"/>
  <c r="L180" i="79"/>
  <c r="K180" i="79"/>
  <c r="J180" i="79"/>
  <c r="N131" i="79"/>
  <c r="M131" i="79"/>
  <c r="L131" i="79"/>
  <c r="K131" i="79"/>
  <c r="J131" i="79"/>
  <c r="N139" i="79"/>
  <c r="M139" i="79"/>
  <c r="L139" i="79"/>
  <c r="K139" i="79"/>
  <c r="J139" i="79"/>
  <c r="N147" i="79"/>
  <c r="M147" i="79"/>
  <c r="L147" i="79"/>
  <c r="K147" i="79"/>
  <c r="J147" i="79"/>
  <c r="N155" i="79"/>
  <c r="M155" i="79"/>
  <c r="L155" i="79"/>
  <c r="K155" i="79"/>
  <c r="J155" i="79"/>
  <c r="N163" i="79"/>
  <c r="M163" i="79"/>
  <c r="L163" i="79"/>
  <c r="K163" i="79"/>
  <c r="J163" i="79"/>
  <c r="N171" i="79"/>
  <c r="M171" i="79"/>
  <c r="L171" i="79"/>
  <c r="K171" i="79"/>
  <c r="J171" i="79"/>
  <c r="N179" i="79"/>
  <c r="M179" i="79"/>
  <c r="L179" i="79"/>
  <c r="K179" i="79"/>
  <c r="J179" i="79"/>
  <c r="N187" i="79"/>
  <c r="M187" i="79"/>
  <c r="L187" i="79"/>
  <c r="K187" i="79"/>
  <c r="J187" i="79"/>
  <c r="N140" i="79"/>
  <c r="M140" i="79"/>
  <c r="L140" i="79"/>
  <c r="K140" i="79"/>
  <c r="J140" i="79"/>
  <c r="N156" i="79"/>
  <c r="M156" i="79"/>
  <c r="L156" i="79"/>
  <c r="K156" i="79"/>
  <c r="J156" i="79"/>
  <c r="N134" i="79"/>
  <c r="M134" i="79"/>
  <c r="L134" i="79"/>
  <c r="K134" i="79"/>
  <c r="J134" i="79"/>
  <c r="N142" i="79"/>
  <c r="M142" i="79"/>
  <c r="L142" i="79"/>
  <c r="K142" i="79"/>
  <c r="J142" i="79"/>
  <c r="N150" i="79"/>
  <c r="M150" i="79"/>
  <c r="L150" i="79"/>
  <c r="K150" i="79"/>
  <c r="J150" i="79"/>
  <c r="N158" i="79"/>
  <c r="M158" i="79"/>
  <c r="L158" i="79"/>
  <c r="K158" i="79"/>
  <c r="J158" i="79"/>
  <c r="N166" i="79"/>
  <c r="M166" i="79"/>
  <c r="L166" i="79"/>
  <c r="K166" i="79"/>
  <c r="J166" i="79"/>
  <c r="N174" i="79"/>
  <c r="M174" i="79"/>
  <c r="L174" i="79"/>
  <c r="K174" i="79"/>
  <c r="J174" i="79"/>
  <c r="N182" i="79"/>
  <c r="M182" i="79"/>
  <c r="L182" i="79"/>
  <c r="K182" i="79"/>
  <c r="J182" i="79"/>
  <c r="N190" i="79"/>
  <c r="M190" i="79"/>
  <c r="L190" i="79"/>
  <c r="K190" i="79"/>
  <c r="J190" i="79"/>
  <c r="N172" i="79"/>
  <c r="M172" i="79"/>
  <c r="L172" i="79"/>
  <c r="K172" i="79"/>
  <c r="J172" i="79"/>
  <c r="I132" i="79"/>
  <c r="N137" i="79"/>
  <c r="M137" i="79"/>
  <c r="L137" i="79"/>
  <c r="K137" i="79"/>
  <c r="J137" i="79"/>
  <c r="I140" i="79"/>
  <c r="N145" i="79"/>
  <c r="M145" i="79"/>
  <c r="L145" i="79"/>
  <c r="K145" i="79"/>
  <c r="J145" i="79"/>
  <c r="I148" i="79"/>
  <c r="N153" i="79"/>
  <c r="M153" i="79"/>
  <c r="L153" i="79"/>
  <c r="K153" i="79"/>
  <c r="J153" i="79"/>
  <c r="I156" i="79"/>
  <c r="N161" i="79"/>
  <c r="M161" i="79"/>
  <c r="L161" i="79"/>
  <c r="K161" i="79"/>
  <c r="J161" i="79"/>
  <c r="I164" i="79"/>
  <c r="N169" i="79"/>
  <c r="M169" i="79"/>
  <c r="L169" i="79"/>
  <c r="K169" i="79"/>
  <c r="J169" i="79"/>
  <c r="I172" i="79"/>
  <c r="N177" i="79"/>
  <c r="M177" i="79"/>
  <c r="L177" i="79"/>
  <c r="K177" i="79"/>
  <c r="J177" i="79"/>
  <c r="I180" i="79"/>
  <c r="N185" i="79"/>
  <c r="M185" i="79"/>
  <c r="L185" i="79"/>
  <c r="K185" i="79"/>
  <c r="J185" i="79"/>
  <c r="I188" i="79"/>
  <c r="J193" i="79"/>
  <c r="J194" i="79"/>
  <c r="J195" i="79"/>
  <c r="J196" i="79"/>
  <c r="J197" i="79"/>
  <c r="J198" i="79"/>
  <c r="J199" i="79"/>
  <c r="J200" i="79"/>
  <c r="J201" i="79"/>
  <c r="J202" i="79"/>
  <c r="J203" i="79"/>
  <c r="J204" i="79"/>
  <c r="J205" i="79"/>
  <c r="J206" i="79"/>
  <c r="J207" i="79"/>
  <c r="J208" i="79"/>
  <c r="J209" i="79"/>
  <c r="J210" i="79"/>
  <c r="J211" i="79"/>
  <c r="J212" i="79"/>
  <c r="J213" i="79"/>
  <c r="J214" i="79"/>
  <c r="K193" i="79"/>
  <c r="K194" i="79"/>
  <c r="K195" i="79"/>
  <c r="K196" i="79"/>
  <c r="K197" i="79"/>
  <c r="K198" i="79"/>
  <c r="K199" i="79"/>
  <c r="K200" i="79"/>
  <c r="K201" i="79"/>
  <c r="K202" i="79"/>
  <c r="K203" i="79"/>
  <c r="K204" i="79"/>
  <c r="K205" i="79"/>
  <c r="K206" i="79"/>
  <c r="K207" i="79"/>
  <c r="K208" i="79"/>
  <c r="K209" i="79"/>
  <c r="K210" i="79"/>
  <c r="K211" i="79"/>
  <c r="K212" i="79"/>
  <c r="K213" i="79"/>
  <c r="K214" i="79"/>
  <c r="L193" i="79"/>
  <c r="L194" i="79"/>
  <c r="L195" i="79"/>
  <c r="L196" i="79"/>
  <c r="L197" i="79"/>
  <c r="L198" i="79"/>
  <c r="L199" i="79"/>
  <c r="L200" i="79"/>
  <c r="L201" i="79"/>
  <c r="L202" i="79"/>
  <c r="L203" i="79"/>
  <c r="L204" i="79"/>
  <c r="L205" i="79"/>
  <c r="L206" i="79"/>
  <c r="L207" i="79"/>
  <c r="L208" i="79"/>
  <c r="L209" i="79"/>
  <c r="L210" i="79"/>
  <c r="L211" i="79"/>
  <c r="L212" i="79"/>
  <c r="L213" i="79"/>
  <c r="L214" i="79"/>
  <c r="M193" i="79"/>
  <c r="M194" i="79"/>
  <c r="M195" i="79"/>
  <c r="M196" i="79"/>
  <c r="M197" i="79"/>
  <c r="M198" i="79"/>
  <c r="M199" i="79"/>
  <c r="M200" i="79"/>
  <c r="M201" i="79"/>
  <c r="M202" i="79"/>
  <c r="M203" i="79"/>
  <c r="M204" i="79"/>
  <c r="M205" i="79"/>
  <c r="M206" i="79"/>
  <c r="M207" i="79"/>
  <c r="M208" i="79"/>
  <c r="M209" i="79"/>
  <c r="M210" i="79"/>
  <c r="M211" i="79"/>
  <c r="M212" i="79"/>
  <c r="M213" i="79"/>
  <c r="M214" i="79"/>
  <c r="M42" i="80"/>
  <c r="I42" i="80"/>
  <c r="M46" i="80"/>
  <c r="I46" i="80"/>
  <c r="M50" i="80"/>
  <c r="I50" i="80"/>
  <c r="M54" i="80"/>
  <c r="I54" i="80"/>
  <c r="M58" i="80"/>
  <c r="I58" i="80"/>
  <c r="M62" i="80"/>
  <c r="I62" i="80"/>
  <c r="M66" i="80"/>
  <c r="I66" i="80"/>
  <c r="M70" i="80"/>
  <c r="I70" i="80"/>
  <c r="M78" i="80"/>
  <c r="L78" i="80"/>
  <c r="I78" i="80"/>
  <c r="M91" i="80"/>
  <c r="L91" i="80"/>
  <c r="K91" i="80"/>
  <c r="J91" i="80"/>
  <c r="I91" i="80"/>
  <c r="M99" i="80"/>
  <c r="L99" i="80"/>
  <c r="K99" i="80"/>
  <c r="J99" i="80"/>
  <c r="I99" i="80"/>
  <c r="M107" i="80"/>
  <c r="L107" i="80"/>
  <c r="K107" i="80"/>
  <c r="J107" i="80"/>
  <c r="I107" i="80"/>
  <c r="M117" i="80"/>
  <c r="I117" i="80"/>
  <c r="L117" i="80"/>
  <c r="K117" i="80"/>
  <c r="J117" i="80"/>
  <c r="N196" i="80"/>
  <c r="M196" i="80"/>
  <c r="K196" i="80"/>
  <c r="J196" i="80"/>
  <c r="I196" i="80"/>
  <c r="L196" i="80"/>
  <c r="N217" i="80"/>
  <c r="M217" i="80"/>
  <c r="L217" i="80"/>
  <c r="K217" i="80"/>
  <c r="J217" i="80"/>
  <c r="I217" i="80"/>
  <c r="M75" i="80"/>
  <c r="L75" i="80"/>
  <c r="I75" i="80"/>
  <c r="M83" i="80"/>
  <c r="L83" i="80"/>
  <c r="I83" i="80"/>
  <c r="M94" i="80"/>
  <c r="L94" i="80"/>
  <c r="K94" i="80"/>
  <c r="J94" i="80"/>
  <c r="I94" i="80"/>
  <c r="M102" i="80"/>
  <c r="L102" i="80"/>
  <c r="K102" i="80"/>
  <c r="J102" i="80"/>
  <c r="I102" i="80"/>
  <c r="M121" i="80"/>
  <c r="I121" i="80"/>
  <c r="L121" i="80"/>
  <c r="K121" i="80"/>
  <c r="J121" i="80"/>
  <c r="I11" i="80"/>
  <c r="I12" i="80"/>
  <c r="I13" i="80"/>
  <c r="I14" i="80"/>
  <c r="I15" i="80"/>
  <c r="I16" i="80"/>
  <c r="I17" i="80"/>
  <c r="I18" i="80"/>
  <c r="I19" i="80"/>
  <c r="I20" i="80"/>
  <c r="I21" i="80"/>
  <c r="I22" i="80"/>
  <c r="I23" i="80"/>
  <c r="I24" i="80"/>
  <c r="I25" i="80"/>
  <c r="I26" i="80"/>
  <c r="I27" i="80"/>
  <c r="I28" i="80"/>
  <c r="I29" i="80"/>
  <c r="I30" i="80"/>
  <c r="I31" i="80"/>
  <c r="I32" i="80"/>
  <c r="I33" i="80"/>
  <c r="I34" i="80"/>
  <c r="I35" i="80"/>
  <c r="I36" i="80"/>
  <c r="I37" i="80"/>
  <c r="J38" i="80"/>
  <c r="M41" i="80"/>
  <c r="I41" i="80"/>
  <c r="J43" i="80"/>
  <c r="M45" i="80"/>
  <c r="I45" i="80"/>
  <c r="J47" i="80"/>
  <c r="M49" i="80"/>
  <c r="I49" i="80"/>
  <c r="J51" i="80"/>
  <c r="M53" i="80"/>
  <c r="I53" i="80"/>
  <c r="J55" i="80"/>
  <c r="M57" i="80"/>
  <c r="I57" i="80"/>
  <c r="J59" i="80"/>
  <c r="M61" i="80"/>
  <c r="I61" i="80"/>
  <c r="J63" i="80"/>
  <c r="M65" i="80"/>
  <c r="I65" i="80"/>
  <c r="J67" i="80"/>
  <c r="M69" i="80"/>
  <c r="I69" i="80"/>
  <c r="M72" i="80"/>
  <c r="L72" i="80"/>
  <c r="I72" i="80"/>
  <c r="K74" i="80"/>
  <c r="M80" i="80"/>
  <c r="L80" i="80"/>
  <c r="I80" i="80"/>
  <c r="K82" i="80"/>
  <c r="M85" i="80"/>
  <c r="L85" i="80"/>
  <c r="J85" i="80"/>
  <c r="I85" i="80"/>
  <c r="M87" i="80"/>
  <c r="L87" i="80"/>
  <c r="J87" i="80"/>
  <c r="I87" i="80"/>
  <c r="M89" i="80"/>
  <c r="L89" i="80"/>
  <c r="J89" i="80"/>
  <c r="I89" i="80"/>
  <c r="M97" i="80"/>
  <c r="L97" i="80"/>
  <c r="K97" i="80"/>
  <c r="J97" i="80"/>
  <c r="I97" i="80"/>
  <c r="M105" i="80"/>
  <c r="L105" i="80"/>
  <c r="K105" i="80"/>
  <c r="J105" i="80"/>
  <c r="I105" i="80"/>
  <c r="M125" i="80"/>
  <c r="I125" i="80"/>
  <c r="L125" i="80"/>
  <c r="K125" i="80"/>
  <c r="J125" i="80"/>
  <c r="N188" i="80"/>
  <c r="M188" i="80"/>
  <c r="K188" i="80"/>
  <c r="J188" i="80"/>
  <c r="I188" i="80"/>
  <c r="L188" i="80"/>
  <c r="J11" i="80"/>
  <c r="J12" i="80"/>
  <c r="J13" i="80"/>
  <c r="J14" i="80"/>
  <c r="J15" i="80"/>
  <c r="J16" i="80"/>
  <c r="J17" i="80"/>
  <c r="J18" i="80"/>
  <c r="J19" i="80"/>
  <c r="J20" i="80"/>
  <c r="J21" i="80"/>
  <c r="J22" i="80"/>
  <c r="J23" i="80"/>
  <c r="J24" i="80"/>
  <c r="J25" i="80"/>
  <c r="J26" i="80"/>
  <c r="J27" i="80"/>
  <c r="J28" i="80"/>
  <c r="J29" i="80"/>
  <c r="J30" i="80"/>
  <c r="J31" i="80"/>
  <c r="J32" i="80"/>
  <c r="J33" i="80"/>
  <c r="J34" i="80"/>
  <c r="J35" i="80"/>
  <c r="J36" i="80"/>
  <c r="J37" i="80"/>
  <c r="K38" i="80"/>
  <c r="N40" i="80"/>
  <c r="K43" i="80"/>
  <c r="K47" i="80"/>
  <c r="K51" i="80"/>
  <c r="K55" i="80"/>
  <c r="K59" i="80"/>
  <c r="K63" i="80"/>
  <c r="K67" i="80"/>
  <c r="J76" i="80"/>
  <c r="M77" i="80"/>
  <c r="L77" i="80"/>
  <c r="I77" i="80"/>
  <c r="J84" i="80"/>
  <c r="M92" i="80"/>
  <c r="L92" i="80"/>
  <c r="K92" i="80"/>
  <c r="J92" i="80"/>
  <c r="I92" i="80"/>
  <c r="M100" i="80"/>
  <c r="L100" i="80"/>
  <c r="K100" i="80"/>
  <c r="J100" i="80"/>
  <c r="I100" i="80"/>
  <c r="M108" i="80"/>
  <c r="L108" i="80"/>
  <c r="K108" i="80"/>
  <c r="J108" i="80"/>
  <c r="I108" i="80"/>
  <c r="M129" i="80"/>
  <c r="I129" i="80"/>
  <c r="L129" i="80"/>
  <c r="K129" i="80"/>
  <c r="J129" i="80"/>
  <c r="K11" i="80"/>
  <c r="K12" i="80"/>
  <c r="K13" i="80"/>
  <c r="K14" i="80"/>
  <c r="K15" i="80"/>
  <c r="K16" i="80"/>
  <c r="K17" i="80"/>
  <c r="K18" i="80"/>
  <c r="K19" i="80"/>
  <c r="K20" i="80"/>
  <c r="K21" i="80"/>
  <c r="K22" i="80"/>
  <c r="K23" i="80"/>
  <c r="K24" i="80"/>
  <c r="K25" i="80"/>
  <c r="K26" i="80"/>
  <c r="K27" i="80"/>
  <c r="K28" i="80"/>
  <c r="K29" i="80"/>
  <c r="K30" i="80"/>
  <c r="K31" i="80"/>
  <c r="K32" i="80"/>
  <c r="K33" i="80"/>
  <c r="K34" i="80"/>
  <c r="K35" i="80"/>
  <c r="K36" i="80"/>
  <c r="K37" i="80"/>
  <c r="L38" i="80"/>
  <c r="J42" i="80"/>
  <c r="L43" i="80"/>
  <c r="M44" i="80"/>
  <c r="I44" i="80"/>
  <c r="J46" i="80"/>
  <c r="L47" i="80"/>
  <c r="M48" i="80"/>
  <c r="I48" i="80"/>
  <c r="J50" i="80"/>
  <c r="L51" i="80"/>
  <c r="M52" i="80"/>
  <c r="I52" i="80"/>
  <c r="J54" i="80"/>
  <c r="L55" i="80"/>
  <c r="M56" i="80"/>
  <c r="I56" i="80"/>
  <c r="J58" i="80"/>
  <c r="L59" i="80"/>
  <c r="M60" i="80"/>
  <c r="I60" i="80"/>
  <c r="J62" i="80"/>
  <c r="L63" i="80"/>
  <c r="M64" i="80"/>
  <c r="I64" i="80"/>
  <c r="J66" i="80"/>
  <c r="L67" i="80"/>
  <c r="M68" i="80"/>
  <c r="I68" i="80"/>
  <c r="J70" i="80"/>
  <c r="J73" i="80"/>
  <c r="M74" i="80"/>
  <c r="L74" i="80"/>
  <c r="I74" i="80"/>
  <c r="K76" i="80"/>
  <c r="J81" i="80"/>
  <c r="M82" i="80"/>
  <c r="L82" i="80"/>
  <c r="I82" i="80"/>
  <c r="K84" i="80"/>
  <c r="K86" i="80"/>
  <c r="K88" i="80"/>
  <c r="M95" i="80"/>
  <c r="L95" i="80"/>
  <c r="K95" i="80"/>
  <c r="J95" i="80"/>
  <c r="I95" i="80"/>
  <c r="M103" i="80"/>
  <c r="L103" i="80"/>
  <c r="K103" i="80"/>
  <c r="J103" i="80"/>
  <c r="I103" i="80"/>
  <c r="M133" i="80"/>
  <c r="I133" i="80"/>
  <c r="L133" i="80"/>
  <c r="K133" i="80"/>
  <c r="J133" i="80"/>
  <c r="N180" i="80"/>
  <c r="M180" i="80"/>
  <c r="K180" i="80"/>
  <c r="J180" i="80"/>
  <c r="I180" i="80"/>
  <c r="L180" i="80"/>
  <c r="N249" i="80"/>
  <c r="M249" i="80"/>
  <c r="L249" i="80"/>
  <c r="K249" i="80"/>
  <c r="J249" i="80"/>
  <c r="I249" i="80"/>
  <c r="L11" i="80"/>
  <c r="L12" i="80"/>
  <c r="L13" i="80"/>
  <c r="L14" i="80"/>
  <c r="L15" i="80"/>
  <c r="L16" i="80"/>
  <c r="L17" i="80"/>
  <c r="L18" i="80"/>
  <c r="L19" i="80"/>
  <c r="L20" i="80"/>
  <c r="L21" i="80"/>
  <c r="L22" i="80"/>
  <c r="L23" i="80"/>
  <c r="L24" i="80"/>
  <c r="L25" i="80"/>
  <c r="L26" i="80"/>
  <c r="L27" i="80"/>
  <c r="L28" i="80"/>
  <c r="L29" i="80"/>
  <c r="L30" i="80"/>
  <c r="L31" i="80"/>
  <c r="L32" i="80"/>
  <c r="L33" i="80"/>
  <c r="L34" i="80"/>
  <c r="L35" i="80"/>
  <c r="L36" i="80"/>
  <c r="L37" i="80"/>
  <c r="N38" i="80"/>
  <c r="K42" i="80"/>
  <c r="K46" i="80"/>
  <c r="K50" i="80"/>
  <c r="K54" i="80"/>
  <c r="K58" i="80"/>
  <c r="K62" i="80"/>
  <c r="K66" i="80"/>
  <c r="K70" i="80"/>
  <c r="M71" i="80"/>
  <c r="L71" i="80"/>
  <c r="I71" i="80"/>
  <c r="K73" i="80"/>
  <c r="J78" i="80"/>
  <c r="M79" i="80"/>
  <c r="L79" i="80"/>
  <c r="I79" i="80"/>
  <c r="K81" i="80"/>
  <c r="M90" i="80"/>
  <c r="L90" i="80"/>
  <c r="K90" i="80"/>
  <c r="J90" i="80"/>
  <c r="I90" i="80"/>
  <c r="M98" i="80"/>
  <c r="L98" i="80"/>
  <c r="K98" i="80"/>
  <c r="J98" i="80"/>
  <c r="I98" i="80"/>
  <c r="M106" i="80"/>
  <c r="L106" i="80"/>
  <c r="K106" i="80"/>
  <c r="J106" i="80"/>
  <c r="I106" i="80"/>
  <c r="M137" i="80"/>
  <c r="I137" i="80"/>
  <c r="L137" i="80"/>
  <c r="K137" i="80"/>
  <c r="J137" i="80"/>
  <c r="M11" i="80"/>
  <c r="M12" i="80"/>
  <c r="M13" i="80"/>
  <c r="M14" i="80"/>
  <c r="M15" i="80"/>
  <c r="M16" i="80"/>
  <c r="M17" i="80"/>
  <c r="M18" i="80"/>
  <c r="M19" i="80"/>
  <c r="M20" i="80"/>
  <c r="M21" i="80"/>
  <c r="M22" i="80"/>
  <c r="M23" i="80"/>
  <c r="M24" i="80"/>
  <c r="M25" i="80"/>
  <c r="M26" i="80"/>
  <c r="M27" i="80"/>
  <c r="M28" i="80"/>
  <c r="M29" i="80"/>
  <c r="M30" i="80"/>
  <c r="M31" i="80"/>
  <c r="M32" i="80"/>
  <c r="M33" i="80"/>
  <c r="M34" i="80"/>
  <c r="M35" i="80"/>
  <c r="M36" i="80"/>
  <c r="N37" i="80"/>
  <c r="L42" i="80"/>
  <c r="M43" i="80"/>
  <c r="I43" i="80"/>
  <c r="L46" i="80"/>
  <c r="M47" i="80"/>
  <c r="I47" i="80"/>
  <c r="L50" i="80"/>
  <c r="M51" i="80"/>
  <c r="I51" i="80"/>
  <c r="L54" i="80"/>
  <c r="M55" i="80"/>
  <c r="I55" i="80"/>
  <c r="L58" i="80"/>
  <c r="M59" i="80"/>
  <c r="I59" i="80"/>
  <c r="L62" i="80"/>
  <c r="M63" i="80"/>
  <c r="I63" i="80"/>
  <c r="L66" i="80"/>
  <c r="M67" i="80"/>
  <c r="I67" i="80"/>
  <c r="L70" i="80"/>
  <c r="J75" i="80"/>
  <c r="M76" i="80"/>
  <c r="L76" i="80"/>
  <c r="I76" i="80"/>
  <c r="K78" i="80"/>
  <c r="J83" i="80"/>
  <c r="M84" i="80"/>
  <c r="L84" i="80"/>
  <c r="I84" i="80"/>
  <c r="M86" i="80"/>
  <c r="L86" i="80"/>
  <c r="J86" i="80"/>
  <c r="I86" i="80"/>
  <c r="M88" i="80"/>
  <c r="L88" i="80"/>
  <c r="J88" i="80"/>
  <c r="I88" i="80"/>
  <c r="M93" i="80"/>
  <c r="L93" i="80"/>
  <c r="K93" i="80"/>
  <c r="J93" i="80"/>
  <c r="I93" i="80"/>
  <c r="M101" i="80"/>
  <c r="L101" i="80"/>
  <c r="K101" i="80"/>
  <c r="J101" i="80"/>
  <c r="I101" i="80"/>
  <c r="M109" i="80"/>
  <c r="L109" i="80"/>
  <c r="K109" i="80"/>
  <c r="J109" i="80"/>
  <c r="I109" i="80"/>
  <c r="M141" i="80"/>
  <c r="I141" i="80"/>
  <c r="L141" i="80"/>
  <c r="K141" i="80"/>
  <c r="J141" i="80"/>
  <c r="N42" i="80"/>
  <c r="N46" i="80"/>
  <c r="N50" i="80"/>
  <c r="N54" i="80"/>
  <c r="N58" i="80"/>
  <c r="N62" i="80"/>
  <c r="N66" i="80"/>
  <c r="N70" i="80"/>
  <c r="M73" i="80"/>
  <c r="L73" i="80"/>
  <c r="I73" i="80"/>
  <c r="K75" i="80"/>
  <c r="N78" i="80"/>
  <c r="M81" i="80"/>
  <c r="L81" i="80"/>
  <c r="I81" i="80"/>
  <c r="K83" i="80"/>
  <c r="N91" i="80"/>
  <c r="M96" i="80"/>
  <c r="L96" i="80"/>
  <c r="K96" i="80"/>
  <c r="J96" i="80"/>
  <c r="I96" i="80"/>
  <c r="N99" i="80"/>
  <c r="M104" i="80"/>
  <c r="L104" i="80"/>
  <c r="K104" i="80"/>
  <c r="J104" i="80"/>
  <c r="I104" i="80"/>
  <c r="N107" i="80"/>
  <c r="M113" i="80"/>
  <c r="I113" i="80"/>
  <c r="L113" i="80"/>
  <c r="K113" i="80"/>
  <c r="J113" i="80"/>
  <c r="N117" i="80"/>
  <c r="M145" i="80"/>
  <c r="I145" i="80"/>
  <c r="L145" i="80"/>
  <c r="K145" i="80"/>
  <c r="J145" i="80"/>
  <c r="N220" i="80"/>
  <c r="M220" i="80"/>
  <c r="L220" i="80"/>
  <c r="K220" i="80"/>
  <c r="J220" i="80"/>
  <c r="K111" i="80"/>
  <c r="K115" i="80"/>
  <c r="K119" i="80"/>
  <c r="K123" i="80"/>
  <c r="K127" i="80"/>
  <c r="K131" i="80"/>
  <c r="K135" i="80"/>
  <c r="K139" i="80"/>
  <c r="K143" i="80"/>
  <c r="M147" i="80"/>
  <c r="L147" i="80"/>
  <c r="K147" i="80"/>
  <c r="I147" i="80"/>
  <c r="M149" i="80"/>
  <c r="L149" i="80"/>
  <c r="K149" i="80"/>
  <c r="I149" i="80"/>
  <c r="M151" i="80"/>
  <c r="L151" i="80"/>
  <c r="K151" i="80"/>
  <c r="I151" i="80"/>
  <c r="M153" i="80"/>
  <c r="L153" i="80"/>
  <c r="K153" i="80"/>
  <c r="I153" i="80"/>
  <c r="M155" i="80"/>
  <c r="L155" i="80"/>
  <c r="K155" i="80"/>
  <c r="I155" i="80"/>
  <c r="M157" i="80"/>
  <c r="L157" i="80"/>
  <c r="K157" i="80"/>
  <c r="I157" i="80"/>
  <c r="M159" i="80"/>
  <c r="L159" i="80"/>
  <c r="K159" i="80"/>
  <c r="I159" i="80"/>
  <c r="M161" i="80"/>
  <c r="L161" i="80"/>
  <c r="K161" i="80"/>
  <c r="I161" i="80"/>
  <c r="M163" i="80"/>
  <c r="L163" i="80"/>
  <c r="K163" i="80"/>
  <c r="I163" i="80"/>
  <c r="M165" i="80"/>
  <c r="L165" i="80"/>
  <c r="K165" i="80"/>
  <c r="I165" i="80"/>
  <c r="M167" i="80"/>
  <c r="L167" i="80"/>
  <c r="K167" i="80"/>
  <c r="I167" i="80"/>
  <c r="M169" i="80"/>
  <c r="L169" i="80"/>
  <c r="K169" i="80"/>
  <c r="I169" i="80"/>
  <c r="M171" i="80"/>
  <c r="L171" i="80"/>
  <c r="K171" i="80"/>
  <c r="I171" i="80"/>
  <c r="M173" i="80"/>
  <c r="L173" i="80"/>
  <c r="K173" i="80"/>
  <c r="I173" i="80"/>
  <c r="N178" i="80"/>
  <c r="M178" i="80"/>
  <c r="K178" i="80"/>
  <c r="J178" i="80"/>
  <c r="I178" i="80"/>
  <c r="N186" i="80"/>
  <c r="M186" i="80"/>
  <c r="K186" i="80"/>
  <c r="J186" i="80"/>
  <c r="I186" i="80"/>
  <c r="N194" i="80"/>
  <c r="M194" i="80"/>
  <c r="K194" i="80"/>
  <c r="J194" i="80"/>
  <c r="I194" i="80"/>
  <c r="N209" i="80"/>
  <c r="M209" i="80"/>
  <c r="L209" i="80"/>
  <c r="K209" i="80"/>
  <c r="J209" i="80"/>
  <c r="I209" i="80"/>
  <c r="N241" i="80"/>
  <c r="M241" i="80"/>
  <c r="L241" i="80"/>
  <c r="K241" i="80"/>
  <c r="J241" i="80"/>
  <c r="I241" i="80"/>
  <c r="L111" i="80"/>
  <c r="M112" i="80"/>
  <c r="I112" i="80"/>
  <c r="L115" i="80"/>
  <c r="M116" i="80"/>
  <c r="I116" i="80"/>
  <c r="L119" i="80"/>
  <c r="M120" i="80"/>
  <c r="I120" i="80"/>
  <c r="L123" i="80"/>
  <c r="M124" i="80"/>
  <c r="I124" i="80"/>
  <c r="L127" i="80"/>
  <c r="M128" i="80"/>
  <c r="I128" i="80"/>
  <c r="L131" i="80"/>
  <c r="M132" i="80"/>
  <c r="I132" i="80"/>
  <c r="L135" i="80"/>
  <c r="M136" i="80"/>
  <c r="I136" i="80"/>
  <c r="L139" i="80"/>
  <c r="M140" i="80"/>
  <c r="I140" i="80"/>
  <c r="L143" i="80"/>
  <c r="M144" i="80"/>
  <c r="I144" i="80"/>
  <c r="N212" i="80"/>
  <c r="M212" i="80"/>
  <c r="L212" i="80"/>
  <c r="K212" i="80"/>
  <c r="J212" i="80"/>
  <c r="N244" i="80"/>
  <c r="M244" i="80"/>
  <c r="L244" i="80"/>
  <c r="K244" i="80"/>
  <c r="J244" i="80"/>
  <c r="N176" i="80"/>
  <c r="M176" i="80"/>
  <c r="K176" i="80"/>
  <c r="J176" i="80"/>
  <c r="I176" i="80"/>
  <c r="N184" i="80"/>
  <c r="M184" i="80"/>
  <c r="K184" i="80"/>
  <c r="J184" i="80"/>
  <c r="I184" i="80"/>
  <c r="N192" i="80"/>
  <c r="M192" i="80"/>
  <c r="K192" i="80"/>
  <c r="J192" i="80"/>
  <c r="I192" i="80"/>
  <c r="N233" i="80"/>
  <c r="M233" i="80"/>
  <c r="L233" i="80"/>
  <c r="K233" i="80"/>
  <c r="J233" i="80"/>
  <c r="I233" i="80"/>
  <c r="M111" i="80"/>
  <c r="I111" i="80"/>
  <c r="M115" i="80"/>
  <c r="I115" i="80"/>
  <c r="M119" i="80"/>
  <c r="I119" i="80"/>
  <c r="M123" i="80"/>
  <c r="I123" i="80"/>
  <c r="M127" i="80"/>
  <c r="I127" i="80"/>
  <c r="M131" i="80"/>
  <c r="I131" i="80"/>
  <c r="M135" i="80"/>
  <c r="I135" i="80"/>
  <c r="M139" i="80"/>
  <c r="I139" i="80"/>
  <c r="M143" i="80"/>
  <c r="I143" i="80"/>
  <c r="N201" i="80"/>
  <c r="M201" i="80"/>
  <c r="L201" i="80"/>
  <c r="K201" i="80"/>
  <c r="J201" i="80"/>
  <c r="I201" i="80"/>
  <c r="N204" i="80"/>
  <c r="M204" i="80"/>
  <c r="L204" i="80"/>
  <c r="K204" i="80"/>
  <c r="J204" i="80"/>
  <c r="N236" i="80"/>
  <c r="M236" i="80"/>
  <c r="L236" i="80"/>
  <c r="K236" i="80"/>
  <c r="J236" i="80"/>
  <c r="M146" i="80"/>
  <c r="L146" i="80"/>
  <c r="I146" i="80"/>
  <c r="M148" i="80"/>
  <c r="L148" i="80"/>
  <c r="K148" i="80"/>
  <c r="I148" i="80"/>
  <c r="M150" i="80"/>
  <c r="L150" i="80"/>
  <c r="K150" i="80"/>
  <c r="I150" i="80"/>
  <c r="M152" i="80"/>
  <c r="L152" i="80"/>
  <c r="K152" i="80"/>
  <c r="I152" i="80"/>
  <c r="M154" i="80"/>
  <c r="L154" i="80"/>
  <c r="K154" i="80"/>
  <c r="I154" i="80"/>
  <c r="M156" i="80"/>
  <c r="L156" i="80"/>
  <c r="K156" i="80"/>
  <c r="I156" i="80"/>
  <c r="M158" i="80"/>
  <c r="L158" i="80"/>
  <c r="K158" i="80"/>
  <c r="I158" i="80"/>
  <c r="M160" i="80"/>
  <c r="L160" i="80"/>
  <c r="K160" i="80"/>
  <c r="I160" i="80"/>
  <c r="M162" i="80"/>
  <c r="L162" i="80"/>
  <c r="K162" i="80"/>
  <c r="I162" i="80"/>
  <c r="M164" i="80"/>
  <c r="L164" i="80"/>
  <c r="K164" i="80"/>
  <c r="I164" i="80"/>
  <c r="M166" i="80"/>
  <c r="L166" i="80"/>
  <c r="K166" i="80"/>
  <c r="I166" i="80"/>
  <c r="M168" i="80"/>
  <c r="L168" i="80"/>
  <c r="K168" i="80"/>
  <c r="I168" i="80"/>
  <c r="M170" i="80"/>
  <c r="L170" i="80"/>
  <c r="K170" i="80"/>
  <c r="I170" i="80"/>
  <c r="M172" i="80"/>
  <c r="L172" i="80"/>
  <c r="K172" i="80"/>
  <c r="I172" i="80"/>
  <c r="M174" i="80"/>
  <c r="L174" i="80"/>
  <c r="K174" i="80"/>
  <c r="I174" i="80"/>
  <c r="N182" i="80"/>
  <c r="M182" i="80"/>
  <c r="K182" i="80"/>
  <c r="J182" i="80"/>
  <c r="I182" i="80"/>
  <c r="N190" i="80"/>
  <c r="M190" i="80"/>
  <c r="K190" i="80"/>
  <c r="J190" i="80"/>
  <c r="I190" i="80"/>
  <c r="N225" i="80"/>
  <c r="M225" i="80"/>
  <c r="L225" i="80"/>
  <c r="K225" i="80"/>
  <c r="J225" i="80"/>
  <c r="I225" i="80"/>
  <c r="M110" i="80"/>
  <c r="I110" i="80"/>
  <c r="J112" i="80"/>
  <c r="M114" i="80"/>
  <c r="I114" i="80"/>
  <c r="J116" i="80"/>
  <c r="M118" i="80"/>
  <c r="I118" i="80"/>
  <c r="J120" i="80"/>
  <c r="M122" i="80"/>
  <c r="I122" i="80"/>
  <c r="J124" i="80"/>
  <c r="M126" i="80"/>
  <c r="I126" i="80"/>
  <c r="J128" i="80"/>
  <c r="M130" i="80"/>
  <c r="I130" i="80"/>
  <c r="J132" i="80"/>
  <c r="M134" i="80"/>
  <c r="I134" i="80"/>
  <c r="J136" i="80"/>
  <c r="M138" i="80"/>
  <c r="I138" i="80"/>
  <c r="J140" i="80"/>
  <c r="M142" i="80"/>
  <c r="I142" i="80"/>
  <c r="J144" i="80"/>
  <c r="N228" i="80"/>
  <c r="M228" i="80"/>
  <c r="L228" i="80"/>
  <c r="K228" i="80"/>
  <c r="J228" i="80"/>
  <c r="N199" i="80"/>
  <c r="M199" i="80"/>
  <c r="L199" i="80"/>
  <c r="K199" i="80"/>
  <c r="J199" i="80"/>
  <c r="N207" i="80"/>
  <c r="M207" i="80"/>
  <c r="L207" i="80"/>
  <c r="K207" i="80"/>
  <c r="J207" i="80"/>
  <c r="N215" i="80"/>
  <c r="M215" i="80"/>
  <c r="L215" i="80"/>
  <c r="K215" i="80"/>
  <c r="J215" i="80"/>
  <c r="N223" i="80"/>
  <c r="M223" i="80"/>
  <c r="L223" i="80"/>
  <c r="K223" i="80"/>
  <c r="J223" i="80"/>
  <c r="N231" i="80"/>
  <c r="M231" i="80"/>
  <c r="L231" i="80"/>
  <c r="K231" i="80"/>
  <c r="J231" i="80"/>
  <c r="N239" i="80"/>
  <c r="M239" i="80"/>
  <c r="L239" i="80"/>
  <c r="K239" i="80"/>
  <c r="J239" i="80"/>
  <c r="N247" i="80"/>
  <c r="M247" i="80"/>
  <c r="L247" i="80"/>
  <c r="K247" i="80"/>
  <c r="J247" i="80"/>
  <c r="N202" i="80"/>
  <c r="M202" i="80"/>
  <c r="L202" i="80"/>
  <c r="K202" i="80"/>
  <c r="J202" i="80"/>
  <c r="N210" i="80"/>
  <c r="M210" i="80"/>
  <c r="L210" i="80"/>
  <c r="K210" i="80"/>
  <c r="J210" i="80"/>
  <c r="N218" i="80"/>
  <c r="M218" i="80"/>
  <c r="L218" i="80"/>
  <c r="K218" i="80"/>
  <c r="J218" i="80"/>
  <c r="N226" i="80"/>
  <c r="M226" i="80"/>
  <c r="L226" i="80"/>
  <c r="K226" i="80"/>
  <c r="J226" i="80"/>
  <c r="N234" i="80"/>
  <c r="M234" i="80"/>
  <c r="L234" i="80"/>
  <c r="K234" i="80"/>
  <c r="J234" i="80"/>
  <c r="N242" i="80"/>
  <c r="M242" i="80"/>
  <c r="L242" i="80"/>
  <c r="K242" i="80"/>
  <c r="J242" i="80"/>
  <c r="N250" i="80"/>
  <c r="M250" i="80"/>
  <c r="L250" i="80"/>
  <c r="K250" i="80"/>
  <c r="J250" i="80"/>
  <c r="N197" i="80"/>
  <c r="M197" i="80"/>
  <c r="L197" i="80"/>
  <c r="K197" i="80"/>
  <c r="J197" i="80"/>
  <c r="N205" i="80"/>
  <c r="M205" i="80"/>
  <c r="L205" i="80"/>
  <c r="K205" i="80"/>
  <c r="J205" i="80"/>
  <c r="N213" i="80"/>
  <c r="M213" i="80"/>
  <c r="L213" i="80"/>
  <c r="K213" i="80"/>
  <c r="J213" i="80"/>
  <c r="N221" i="80"/>
  <c r="M221" i="80"/>
  <c r="L221" i="80"/>
  <c r="K221" i="80"/>
  <c r="J221" i="80"/>
  <c r="N229" i="80"/>
  <c r="M229" i="80"/>
  <c r="L229" i="80"/>
  <c r="K229" i="80"/>
  <c r="J229" i="80"/>
  <c r="N237" i="80"/>
  <c r="M237" i="80"/>
  <c r="L237" i="80"/>
  <c r="K237" i="80"/>
  <c r="J237" i="80"/>
  <c r="N245" i="80"/>
  <c r="M245" i="80"/>
  <c r="L245" i="80"/>
  <c r="K245" i="80"/>
  <c r="J245" i="80"/>
  <c r="N175" i="80"/>
  <c r="M175" i="80"/>
  <c r="K175" i="80"/>
  <c r="J175" i="80"/>
  <c r="N177" i="80"/>
  <c r="M177" i="80"/>
  <c r="K177" i="80"/>
  <c r="J177" i="80"/>
  <c r="N179" i="80"/>
  <c r="M179" i="80"/>
  <c r="K179" i="80"/>
  <c r="J179" i="80"/>
  <c r="N181" i="80"/>
  <c r="M181" i="80"/>
  <c r="K181" i="80"/>
  <c r="J181" i="80"/>
  <c r="N183" i="80"/>
  <c r="M183" i="80"/>
  <c r="K183" i="80"/>
  <c r="J183" i="80"/>
  <c r="N185" i="80"/>
  <c r="M185" i="80"/>
  <c r="K185" i="80"/>
  <c r="J185" i="80"/>
  <c r="N187" i="80"/>
  <c r="M187" i="80"/>
  <c r="K187" i="80"/>
  <c r="J187" i="80"/>
  <c r="N189" i="80"/>
  <c r="M189" i="80"/>
  <c r="K189" i="80"/>
  <c r="J189" i="80"/>
  <c r="N191" i="80"/>
  <c r="M191" i="80"/>
  <c r="K191" i="80"/>
  <c r="J191" i="80"/>
  <c r="N193" i="80"/>
  <c r="M193" i="80"/>
  <c r="K193" i="80"/>
  <c r="J193" i="80"/>
  <c r="N195" i="80"/>
  <c r="M195" i="80"/>
  <c r="K195" i="80"/>
  <c r="J195" i="80"/>
  <c r="N200" i="80"/>
  <c r="M200" i="80"/>
  <c r="L200" i="80"/>
  <c r="K200" i="80"/>
  <c r="J200" i="80"/>
  <c r="N208" i="80"/>
  <c r="M208" i="80"/>
  <c r="L208" i="80"/>
  <c r="K208" i="80"/>
  <c r="J208" i="80"/>
  <c r="N216" i="80"/>
  <c r="M216" i="80"/>
  <c r="L216" i="80"/>
  <c r="K216" i="80"/>
  <c r="J216" i="80"/>
  <c r="N224" i="80"/>
  <c r="M224" i="80"/>
  <c r="L224" i="80"/>
  <c r="K224" i="80"/>
  <c r="J224" i="80"/>
  <c r="N232" i="80"/>
  <c r="M232" i="80"/>
  <c r="L232" i="80"/>
  <c r="K232" i="80"/>
  <c r="J232" i="80"/>
  <c r="N240" i="80"/>
  <c r="M240" i="80"/>
  <c r="L240" i="80"/>
  <c r="K240" i="80"/>
  <c r="J240" i="80"/>
  <c r="N248" i="80"/>
  <c r="M248" i="80"/>
  <c r="L248" i="80"/>
  <c r="K248" i="80"/>
  <c r="J248" i="80"/>
  <c r="N203" i="80"/>
  <c r="M203" i="80"/>
  <c r="L203" i="80"/>
  <c r="K203" i="80"/>
  <c r="J203" i="80"/>
  <c r="N211" i="80"/>
  <c r="M211" i="80"/>
  <c r="L211" i="80"/>
  <c r="K211" i="80"/>
  <c r="J211" i="80"/>
  <c r="N219" i="80"/>
  <c r="M219" i="80"/>
  <c r="L219" i="80"/>
  <c r="K219" i="80"/>
  <c r="J219" i="80"/>
  <c r="N227" i="80"/>
  <c r="M227" i="80"/>
  <c r="L227" i="80"/>
  <c r="K227" i="80"/>
  <c r="J227" i="80"/>
  <c r="N235" i="80"/>
  <c r="M235" i="80"/>
  <c r="L235" i="80"/>
  <c r="K235" i="80"/>
  <c r="J235" i="80"/>
  <c r="N243" i="80"/>
  <c r="M243" i="80"/>
  <c r="L243" i="80"/>
  <c r="K243" i="80"/>
  <c r="J243" i="80"/>
  <c r="N198" i="80"/>
  <c r="M198" i="80"/>
  <c r="L198" i="80"/>
  <c r="K198" i="80"/>
  <c r="J198" i="80"/>
  <c r="N206" i="80"/>
  <c r="M206" i="80"/>
  <c r="L206" i="80"/>
  <c r="K206" i="80"/>
  <c r="J206" i="80"/>
  <c r="N214" i="80"/>
  <c r="M214" i="80"/>
  <c r="L214" i="80"/>
  <c r="K214" i="80"/>
  <c r="J214" i="80"/>
  <c r="N222" i="80"/>
  <c r="M222" i="80"/>
  <c r="L222" i="80"/>
  <c r="K222" i="80"/>
  <c r="J222" i="80"/>
  <c r="N230" i="80"/>
  <c r="M230" i="80"/>
  <c r="L230" i="80"/>
  <c r="K230" i="80"/>
  <c r="J230" i="80"/>
  <c r="N238" i="80"/>
  <c r="M238" i="80"/>
  <c r="L238" i="80"/>
  <c r="K238" i="80"/>
  <c r="J238" i="80"/>
  <c r="N246" i="80"/>
  <c r="M246" i="80"/>
  <c r="L246" i="80"/>
  <c r="K246" i="80"/>
  <c r="J246" i="80"/>
  <c r="J251" i="80"/>
  <c r="J252" i="80"/>
  <c r="J253" i="80"/>
  <c r="J254" i="80"/>
  <c r="J255" i="80"/>
  <c r="J256" i="80"/>
  <c r="J257" i="80"/>
  <c r="J258" i="80"/>
  <c r="J259" i="80"/>
  <c r="K251" i="80"/>
  <c r="K252" i="80"/>
  <c r="K253" i="80"/>
  <c r="K254" i="80"/>
  <c r="K255" i="80"/>
  <c r="K256" i="80"/>
  <c r="K257" i="80"/>
  <c r="K258" i="80"/>
  <c r="K259" i="80"/>
  <c r="L251" i="80"/>
  <c r="L252" i="80"/>
  <c r="L253" i="80"/>
  <c r="L254" i="80"/>
  <c r="L255" i="80"/>
  <c r="L256" i="80"/>
  <c r="L257" i="80"/>
  <c r="L258" i="80"/>
  <c r="L259" i="80"/>
  <c r="M251" i="80"/>
  <c r="M252" i="80"/>
  <c r="M253" i="80"/>
  <c r="M254" i="80"/>
  <c r="M255" i="80"/>
  <c r="M256" i="80"/>
  <c r="M257" i="80"/>
  <c r="M258" i="80"/>
  <c r="M259" i="80"/>
  <c r="J96" i="81"/>
  <c r="I96" i="81"/>
  <c r="L96" i="81"/>
  <c r="J104" i="81"/>
  <c r="I104" i="81"/>
  <c r="L104" i="81"/>
  <c r="J112" i="81"/>
  <c r="I112" i="81"/>
  <c r="L112" i="81"/>
  <c r="J120" i="81"/>
  <c r="I120" i="81"/>
  <c r="L120" i="81"/>
  <c r="L127" i="81"/>
  <c r="K127" i="81"/>
  <c r="J127" i="81"/>
  <c r="I127" i="81"/>
  <c r="N127" i="81"/>
  <c r="M172" i="81"/>
  <c r="L172" i="81"/>
  <c r="K172" i="81"/>
  <c r="N172" i="81"/>
  <c r="J172" i="81"/>
  <c r="I172" i="81"/>
  <c r="L69" i="81"/>
  <c r="L77" i="81"/>
  <c r="L85" i="81"/>
  <c r="L92" i="81"/>
  <c r="J93" i="81"/>
  <c r="I93" i="81"/>
  <c r="L93" i="81"/>
  <c r="K100" i="81"/>
  <c r="J101" i="81"/>
  <c r="I101" i="81"/>
  <c r="L101" i="81"/>
  <c r="K108" i="81"/>
  <c r="J109" i="81"/>
  <c r="I109" i="81"/>
  <c r="L109" i="81"/>
  <c r="K116" i="81"/>
  <c r="J117" i="81"/>
  <c r="I117" i="81"/>
  <c r="L117" i="81"/>
  <c r="M150" i="81"/>
  <c r="L150" i="81"/>
  <c r="N150" i="81"/>
  <c r="K150" i="81"/>
  <c r="J150" i="81"/>
  <c r="I150" i="81"/>
  <c r="N221" i="81"/>
  <c r="M221" i="81"/>
  <c r="J221" i="81"/>
  <c r="K221" i="81"/>
  <c r="I221" i="81"/>
  <c r="L221" i="81"/>
  <c r="J107" i="81"/>
  <c r="I107" i="81"/>
  <c r="L107" i="81"/>
  <c r="M69" i="81"/>
  <c r="I74" i="81"/>
  <c r="M77" i="81"/>
  <c r="I82" i="81"/>
  <c r="M85" i="81"/>
  <c r="I90" i="81"/>
  <c r="M92" i="81"/>
  <c r="J98" i="81"/>
  <c r="I98" i="81"/>
  <c r="L98" i="81"/>
  <c r="M100" i="81"/>
  <c r="J106" i="81"/>
  <c r="I106" i="81"/>
  <c r="L106" i="81"/>
  <c r="M108" i="81"/>
  <c r="J114" i="81"/>
  <c r="I114" i="81"/>
  <c r="L114" i="81"/>
  <c r="M116" i="81"/>
  <c r="M146" i="81"/>
  <c r="L146" i="81"/>
  <c r="N146" i="81"/>
  <c r="K146" i="81"/>
  <c r="J146" i="81"/>
  <c r="I146" i="81"/>
  <c r="N69" i="81"/>
  <c r="I73" i="81"/>
  <c r="K74" i="81"/>
  <c r="N77" i="81"/>
  <c r="I81" i="81"/>
  <c r="K82" i="81"/>
  <c r="N85" i="81"/>
  <c r="I89" i="81"/>
  <c r="K90" i="81"/>
  <c r="J95" i="81"/>
  <c r="I95" i="81"/>
  <c r="L95" i="81"/>
  <c r="J103" i="81"/>
  <c r="I103" i="81"/>
  <c r="L103" i="81"/>
  <c r="J111" i="81"/>
  <c r="I111" i="81"/>
  <c r="L111" i="81"/>
  <c r="J119" i="81"/>
  <c r="I119" i="81"/>
  <c r="L119" i="81"/>
  <c r="M142" i="81"/>
  <c r="L142" i="81"/>
  <c r="N142" i="81"/>
  <c r="K142" i="81"/>
  <c r="J142" i="81"/>
  <c r="I142" i="81"/>
  <c r="M164" i="81"/>
  <c r="L164" i="81"/>
  <c r="K164" i="81"/>
  <c r="N164" i="81"/>
  <c r="J164" i="81"/>
  <c r="I164" i="81"/>
  <c r="N204" i="81"/>
  <c r="M204" i="81"/>
  <c r="J204" i="81"/>
  <c r="L204" i="81"/>
  <c r="K204" i="81"/>
  <c r="I204" i="81"/>
  <c r="M156" i="81"/>
  <c r="L156" i="81"/>
  <c r="K156" i="81"/>
  <c r="N156" i="81"/>
  <c r="J156" i="81"/>
  <c r="I156" i="81"/>
  <c r="N240" i="81"/>
  <c r="M240" i="81"/>
  <c r="J240" i="81"/>
  <c r="L240" i="81"/>
  <c r="K240" i="81"/>
  <c r="I240" i="81"/>
  <c r="K73" i="81"/>
  <c r="L74" i="81"/>
  <c r="K81" i="81"/>
  <c r="L82" i="81"/>
  <c r="K89" i="81"/>
  <c r="L90" i="81"/>
  <c r="J92" i="81"/>
  <c r="I92" i="81"/>
  <c r="J100" i="81"/>
  <c r="I100" i="81"/>
  <c r="L100" i="81"/>
  <c r="K107" i="81"/>
  <c r="J108" i="81"/>
  <c r="I108" i="81"/>
  <c r="L108" i="81"/>
  <c r="J116" i="81"/>
  <c r="I116" i="81"/>
  <c r="L116" i="81"/>
  <c r="M138" i="81"/>
  <c r="L138" i="81"/>
  <c r="N138" i="81"/>
  <c r="K138" i="81"/>
  <c r="J138" i="81"/>
  <c r="I138" i="81"/>
  <c r="N200" i="81"/>
  <c r="M200" i="81"/>
  <c r="J200" i="81"/>
  <c r="L200" i="81"/>
  <c r="K200" i="81"/>
  <c r="I200" i="81"/>
  <c r="J99" i="81"/>
  <c r="I99" i="81"/>
  <c r="L99" i="81"/>
  <c r="J115" i="81"/>
  <c r="I115" i="81"/>
  <c r="L115" i="81"/>
  <c r="I71" i="81"/>
  <c r="K72" i="81"/>
  <c r="L73" i="81"/>
  <c r="M74" i="81"/>
  <c r="I79" i="81"/>
  <c r="K80" i="81"/>
  <c r="L81" i="81"/>
  <c r="M82" i="81"/>
  <c r="I87" i="81"/>
  <c r="K88" i="81"/>
  <c r="L89" i="81"/>
  <c r="M90" i="81"/>
  <c r="K96" i="81"/>
  <c r="J97" i="81"/>
  <c r="I97" i="81"/>
  <c r="L97" i="81"/>
  <c r="M99" i="81"/>
  <c r="K104" i="81"/>
  <c r="J105" i="81"/>
  <c r="I105" i="81"/>
  <c r="L105" i="81"/>
  <c r="M107" i="81"/>
  <c r="K112" i="81"/>
  <c r="J113" i="81"/>
  <c r="I113" i="81"/>
  <c r="L113" i="81"/>
  <c r="M115" i="81"/>
  <c r="K120" i="81"/>
  <c r="L126" i="81"/>
  <c r="J126" i="81"/>
  <c r="I126" i="81"/>
  <c r="M126" i="81"/>
  <c r="M134" i="81"/>
  <c r="L134" i="81"/>
  <c r="N134" i="81"/>
  <c r="K134" i="81"/>
  <c r="J134" i="81"/>
  <c r="I134" i="81"/>
  <c r="L129" i="81"/>
  <c r="N129" i="81"/>
  <c r="M129" i="81"/>
  <c r="K129" i="81"/>
  <c r="J129" i="81"/>
  <c r="I70" i="81"/>
  <c r="K71" i="81"/>
  <c r="L72" i="81"/>
  <c r="M73" i="81"/>
  <c r="N74" i="81"/>
  <c r="I78" i="81"/>
  <c r="K79" i="81"/>
  <c r="L80" i="81"/>
  <c r="M81" i="81"/>
  <c r="N82" i="81"/>
  <c r="I86" i="81"/>
  <c r="K87" i="81"/>
  <c r="L88" i="81"/>
  <c r="M89" i="81"/>
  <c r="N90" i="81"/>
  <c r="K93" i="81"/>
  <c r="J94" i="81"/>
  <c r="I94" i="81"/>
  <c r="L94" i="81"/>
  <c r="M96" i="81"/>
  <c r="N99" i="81"/>
  <c r="K101" i="81"/>
  <c r="J102" i="81"/>
  <c r="I102" i="81"/>
  <c r="L102" i="81"/>
  <c r="M104" i="81"/>
  <c r="N107" i="81"/>
  <c r="K109" i="81"/>
  <c r="J110" i="81"/>
  <c r="I110" i="81"/>
  <c r="L110" i="81"/>
  <c r="M112" i="81"/>
  <c r="N115" i="81"/>
  <c r="K117" i="81"/>
  <c r="J118" i="81"/>
  <c r="I118" i="81"/>
  <c r="L118" i="81"/>
  <c r="M120" i="81"/>
  <c r="I129" i="81"/>
  <c r="L121" i="81"/>
  <c r="L122" i="81"/>
  <c r="L123" i="81"/>
  <c r="L124" i="81"/>
  <c r="L125" i="81"/>
  <c r="M153" i="81"/>
  <c r="L153" i="81"/>
  <c r="K153" i="81"/>
  <c r="J155" i="81"/>
  <c r="M161" i="81"/>
  <c r="L161" i="81"/>
  <c r="K161" i="81"/>
  <c r="J163" i="81"/>
  <c r="M169" i="81"/>
  <c r="L169" i="81"/>
  <c r="K169" i="81"/>
  <c r="J171" i="81"/>
  <c r="N177" i="81"/>
  <c r="J177" i="81"/>
  <c r="I177" i="81"/>
  <c r="M177" i="81"/>
  <c r="N192" i="81"/>
  <c r="M192" i="81"/>
  <c r="J192" i="81"/>
  <c r="L192" i="81"/>
  <c r="K192" i="81"/>
  <c r="I192" i="81"/>
  <c r="N196" i="81"/>
  <c r="M196" i="81"/>
  <c r="J196" i="81"/>
  <c r="L196" i="81"/>
  <c r="K196" i="81"/>
  <c r="N236" i="81"/>
  <c r="M236" i="81"/>
  <c r="J236" i="81"/>
  <c r="L236" i="81"/>
  <c r="K236" i="81"/>
  <c r="N245" i="81"/>
  <c r="M245" i="81"/>
  <c r="J245" i="81"/>
  <c r="L245" i="81"/>
  <c r="K245" i="81"/>
  <c r="I245" i="81"/>
  <c r="M133" i="81"/>
  <c r="L133" i="81"/>
  <c r="M137" i="81"/>
  <c r="L137" i="81"/>
  <c r="M141" i="81"/>
  <c r="L141" i="81"/>
  <c r="M145" i="81"/>
  <c r="L145" i="81"/>
  <c r="M149" i="81"/>
  <c r="L149" i="81"/>
  <c r="M158" i="81"/>
  <c r="L158" i="81"/>
  <c r="K158" i="81"/>
  <c r="M166" i="81"/>
  <c r="L166" i="81"/>
  <c r="K166" i="81"/>
  <c r="M174" i="81"/>
  <c r="L174" i="81"/>
  <c r="K174" i="81"/>
  <c r="N184" i="81"/>
  <c r="M184" i="81"/>
  <c r="J184" i="81"/>
  <c r="L184" i="81"/>
  <c r="K184" i="81"/>
  <c r="I184" i="81"/>
  <c r="N188" i="81"/>
  <c r="M188" i="81"/>
  <c r="J188" i="81"/>
  <c r="L188" i="81"/>
  <c r="K188" i="81"/>
  <c r="N213" i="81"/>
  <c r="M213" i="81"/>
  <c r="J213" i="81"/>
  <c r="K213" i="81"/>
  <c r="I213" i="81"/>
  <c r="N232" i="81"/>
  <c r="M232" i="81"/>
  <c r="J232" i="81"/>
  <c r="L232" i="81"/>
  <c r="K232" i="81"/>
  <c r="I232" i="81"/>
  <c r="M155" i="81"/>
  <c r="L155" i="81"/>
  <c r="K155" i="81"/>
  <c r="M163" i="81"/>
  <c r="L163" i="81"/>
  <c r="K163" i="81"/>
  <c r="M171" i="81"/>
  <c r="L171" i="81"/>
  <c r="K171" i="81"/>
  <c r="N205" i="81"/>
  <c r="M205" i="81"/>
  <c r="J205" i="81"/>
  <c r="K205" i="81"/>
  <c r="I205" i="81"/>
  <c r="N228" i="81"/>
  <c r="M228" i="81"/>
  <c r="J228" i="81"/>
  <c r="L228" i="81"/>
  <c r="K228" i="81"/>
  <c r="M132" i="81"/>
  <c r="L132" i="81"/>
  <c r="M136" i="81"/>
  <c r="L136" i="81"/>
  <c r="M140" i="81"/>
  <c r="L140" i="81"/>
  <c r="M144" i="81"/>
  <c r="L144" i="81"/>
  <c r="M148" i="81"/>
  <c r="L148" i="81"/>
  <c r="M152" i="81"/>
  <c r="L152" i="81"/>
  <c r="M160" i="81"/>
  <c r="L160" i="81"/>
  <c r="K160" i="81"/>
  <c r="M168" i="81"/>
  <c r="L168" i="81"/>
  <c r="K168" i="81"/>
  <c r="N178" i="81"/>
  <c r="J178" i="81"/>
  <c r="L178" i="81"/>
  <c r="K178" i="81"/>
  <c r="I178" i="81"/>
  <c r="N180" i="81"/>
  <c r="M180" i="81"/>
  <c r="J180" i="81"/>
  <c r="L180" i="81"/>
  <c r="K180" i="81"/>
  <c r="N197" i="81"/>
  <c r="M197" i="81"/>
  <c r="J197" i="81"/>
  <c r="K197" i="81"/>
  <c r="I197" i="81"/>
  <c r="N224" i="81"/>
  <c r="M224" i="81"/>
  <c r="J224" i="81"/>
  <c r="L224" i="81"/>
  <c r="K224" i="81"/>
  <c r="I224" i="81"/>
  <c r="N237" i="81"/>
  <c r="M237" i="81"/>
  <c r="J237" i="81"/>
  <c r="K237" i="81"/>
  <c r="I237" i="81"/>
  <c r="J128" i="81"/>
  <c r="M130" i="81"/>
  <c r="N131" i="81"/>
  <c r="M157" i="81"/>
  <c r="L157" i="81"/>
  <c r="K157" i="81"/>
  <c r="M165" i="81"/>
  <c r="L165" i="81"/>
  <c r="K165" i="81"/>
  <c r="M173" i="81"/>
  <c r="L173" i="81"/>
  <c r="K173" i="81"/>
  <c r="N189" i="81"/>
  <c r="M189" i="81"/>
  <c r="J189" i="81"/>
  <c r="K189" i="81"/>
  <c r="I189" i="81"/>
  <c r="N220" i="81"/>
  <c r="M220" i="81"/>
  <c r="J220" i="81"/>
  <c r="L220" i="81"/>
  <c r="K220" i="81"/>
  <c r="I121" i="81"/>
  <c r="I122" i="81"/>
  <c r="I123" i="81"/>
  <c r="I124" i="81"/>
  <c r="I125" i="81"/>
  <c r="K128" i="81"/>
  <c r="I133" i="81"/>
  <c r="M135" i="81"/>
  <c r="L135" i="81"/>
  <c r="I137" i="81"/>
  <c r="M139" i="81"/>
  <c r="L139" i="81"/>
  <c r="I141" i="81"/>
  <c r="M143" i="81"/>
  <c r="L143" i="81"/>
  <c r="I145" i="81"/>
  <c r="M147" i="81"/>
  <c r="L147" i="81"/>
  <c r="I149" i="81"/>
  <c r="M151" i="81"/>
  <c r="L151" i="81"/>
  <c r="I153" i="81"/>
  <c r="M154" i="81"/>
  <c r="L154" i="81"/>
  <c r="K154" i="81"/>
  <c r="I161" i="81"/>
  <c r="M162" i="81"/>
  <c r="L162" i="81"/>
  <c r="K162" i="81"/>
  <c r="I169" i="81"/>
  <c r="M170" i="81"/>
  <c r="L170" i="81"/>
  <c r="K170" i="81"/>
  <c r="N216" i="81"/>
  <c r="M216" i="81"/>
  <c r="J216" i="81"/>
  <c r="L216" i="81"/>
  <c r="K216" i="81"/>
  <c r="I216" i="81"/>
  <c r="N229" i="81"/>
  <c r="M229" i="81"/>
  <c r="J229" i="81"/>
  <c r="K229" i="81"/>
  <c r="I229" i="81"/>
  <c r="M128" i="81"/>
  <c r="J133" i="81"/>
  <c r="J137" i="81"/>
  <c r="J141" i="81"/>
  <c r="J145" i="81"/>
  <c r="J149" i="81"/>
  <c r="J153" i="81"/>
  <c r="I158" i="81"/>
  <c r="M159" i="81"/>
  <c r="L159" i="81"/>
  <c r="K159" i="81"/>
  <c r="J161" i="81"/>
  <c r="I166" i="81"/>
  <c r="M167" i="81"/>
  <c r="L167" i="81"/>
  <c r="K167" i="81"/>
  <c r="J169" i="81"/>
  <c r="I174" i="81"/>
  <c r="K177" i="81"/>
  <c r="N181" i="81"/>
  <c r="M181" i="81"/>
  <c r="J181" i="81"/>
  <c r="K181" i="81"/>
  <c r="I181" i="81"/>
  <c r="N208" i="81"/>
  <c r="M208" i="81"/>
  <c r="J208" i="81"/>
  <c r="L208" i="81"/>
  <c r="K208" i="81"/>
  <c r="I208" i="81"/>
  <c r="N212" i="81"/>
  <c r="M212" i="81"/>
  <c r="J212" i="81"/>
  <c r="L212" i="81"/>
  <c r="K212" i="81"/>
  <c r="N253" i="81"/>
  <c r="M253" i="81"/>
  <c r="J253" i="81"/>
  <c r="L253" i="81"/>
  <c r="K253" i="81"/>
  <c r="I253" i="81"/>
  <c r="N186" i="81"/>
  <c r="M186" i="81"/>
  <c r="J186" i="81"/>
  <c r="N194" i="81"/>
  <c r="M194" i="81"/>
  <c r="J194" i="81"/>
  <c r="N202" i="81"/>
  <c r="M202" i="81"/>
  <c r="J202" i="81"/>
  <c r="N210" i="81"/>
  <c r="M210" i="81"/>
  <c r="J210" i="81"/>
  <c r="N218" i="81"/>
  <c r="M218" i="81"/>
  <c r="J218" i="81"/>
  <c r="N226" i="81"/>
  <c r="M226" i="81"/>
  <c r="J226" i="81"/>
  <c r="N234" i="81"/>
  <c r="M234" i="81"/>
  <c r="J234" i="81"/>
  <c r="N242" i="81"/>
  <c r="M242" i="81"/>
  <c r="J242" i="81"/>
  <c r="K244" i="81"/>
  <c r="N250" i="81"/>
  <c r="M250" i="81"/>
  <c r="J250" i="81"/>
  <c r="K252" i="81"/>
  <c r="N258" i="81"/>
  <c r="M258" i="81"/>
  <c r="J258" i="81"/>
  <c r="N183" i="81"/>
  <c r="M183" i="81"/>
  <c r="J183" i="81"/>
  <c r="N191" i="81"/>
  <c r="M191" i="81"/>
  <c r="J191" i="81"/>
  <c r="N199" i="81"/>
  <c r="M199" i="81"/>
  <c r="J199" i="81"/>
  <c r="N207" i="81"/>
  <c r="M207" i="81"/>
  <c r="J207" i="81"/>
  <c r="N215" i="81"/>
  <c r="M215" i="81"/>
  <c r="J215" i="81"/>
  <c r="N223" i="81"/>
  <c r="M223" i="81"/>
  <c r="J223" i="81"/>
  <c r="N231" i="81"/>
  <c r="M231" i="81"/>
  <c r="J231" i="81"/>
  <c r="N239" i="81"/>
  <c r="M239" i="81"/>
  <c r="J239" i="81"/>
  <c r="N247" i="81"/>
  <c r="M247" i="81"/>
  <c r="J247" i="81"/>
  <c r="N255" i="81"/>
  <c r="M255" i="81"/>
  <c r="J255" i="81"/>
  <c r="N244" i="81"/>
  <c r="M244" i="81"/>
  <c r="J244" i="81"/>
  <c r="N252" i="81"/>
  <c r="M252" i="81"/>
  <c r="J252" i="81"/>
  <c r="N176" i="81"/>
  <c r="J176" i="81"/>
  <c r="N185" i="81"/>
  <c r="M185" i="81"/>
  <c r="J185" i="81"/>
  <c r="N193" i="81"/>
  <c r="M193" i="81"/>
  <c r="J193" i="81"/>
  <c r="N201" i="81"/>
  <c r="M201" i="81"/>
  <c r="J201" i="81"/>
  <c r="N209" i="81"/>
  <c r="M209" i="81"/>
  <c r="J209" i="81"/>
  <c r="N217" i="81"/>
  <c r="M217" i="81"/>
  <c r="J217" i="81"/>
  <c r="K219" i="81"/>
  <c r="N225" i="81"/>
  <c r="M225" i="81"/>
  <c r="J225" i="81"/>
  <c r="K227" i="81"/>
  <c r="N233" i="81"/>
  <c r="M233" i="81"/>
  <c r="J233" i="81"/>
  <c r="K235" i="81"/>
  <c r="N241" i="81"/>
  <c r="M241" i="81"/>
  <c r="J241" i="81"/>
  <c r="K243" i="81"/>
  <c r="I248" i="81"/>
  <c r="N249" i="81"/>
  <c r="M249" i="81"/>
  <c r="J249" i="81"/>
  <c r="K251" i="81"/>
  <c r="I256" i="81"/>
  <c r="N257" i="81"/>
  <c r="M257" i="81"/>
  <c r="J257" i="81"/>
  <c r="K259" i="81"/>
  <c r="N182" i="81"/>
  <c r="M182" i="81"/>
  <c r="J182" i="81"/>
  <c r="N190" i="81"/>
  <c r="M190" i="81"/>
  <c r="J190" i="81"/>
  <c r="N198" i="81"/>
  <c r="M198" i="81"/>
  <c r="J198" i="81"/>
  <c r="N206" i="81"/>
  <c r="M206" i="81"/>
  <c r="J206" i="81"/>
  <c r="N214" i="81"/>
  <c r="M214" i="81"/>
  <c r="J214" i="81"/>
  <c r="N222" i="81"/>
  <c r="M222" i="81"/>
  <c r="J222" i="81"/>
  <c r="N230" i="81"/>
  <c r="M230" i="81"/>
  <c r="J230" i="81"/>
  <c r="N238" i="81"/>
  <c r="M238" i="81"/>
  <c r="J238" i="81"/>
  <c r="N246" i="81"/>
  <c r="M246" i="81"/>
  <c r="J246" i="81"/>
  <c r="K248" i="81"/>
  <c r="N254" i="81"/>
  <c r="M254" i="81"/>
  <c r="J254" i="81"/>
  <c r="K256" i="81"/>
  <c r="N175" i="81"/>
  <c r="J175" i="81"/>
  <c r="N179" i="81"/>
  <c r="J179" i="81"/>
  <c r="I186" i="81"/>
  <c r="N187" i="81"/>
  <c r="M187" i="81"/>
  <c r="J187" i="81"/>
  <c r="I194" i="81"/>
  <c r="N195" i="81"/>
  <c r="M195" i="81"/>
  <c r="J195" i="81"/>
  <c r="I202" i="81"/>
  <c r="N203" i="81"/>
  <c r="M203" i="81"/>
  <c r="J203" i="81"/>
  <c r="I210" i="81"/>
  <c r="N211" i="81"/>
  <c r="M211" i="81"/>
  <c r="J211" i="81"/>
  <c r="I218" i="81"/>
  <c r="N219" i="81"/>
  <c r="M219" i="81"/>
  <c r="J219" i="81"/>
  <c r="I226" i="81"/>
  <c r="N227" i="81"/>
  <c r="M227" i="81"/>
  <c r="J227" i="81"/>
  <c r="I234" i="81"/>
  <c r="N235" i="81"/>
  <c r="M235" i="81"/>
  <c r="J235" i="81"/>
  <c r="I242" i="81"/>
  <c r="N243" i="81"/>
  <c r="M243" i="81"/>
  <c r="J243" i="81"/>
  <c r="N251" i="81"/>
  <c r="M251" i="81"/>
  <c r="J251" i="81"/>
  <c r="N259" i="81"/>
  <c r="M259" i="81"/>
  <c r="J259" i="81"/>
  <c r="N248" i="81"/>
  <c r="M248" i="81"/>
  <c r="J248" i="81"/>
  <c r="N256" i="81"/>
  <c r="M256" i="81"/>
  <c r="J256" i="81"/>
  <c r="M75" i="86"/>
  <c r="K75" i="86"/>
  <c r="M79" i="86"/>
  <c r="K79" i="86"/>
  <c r="M83" i="86"/>
  <c r="K83" i="86"/>
  <c r="M87" i="86"/>
  <c r="K87" i="86"/>
  <c r="M91" i="86"/>
  <c r="K91" i="86"/>
  <c r="M94" i="86"/>
  <c r="L94" i="86"/>
  <c r="K94" i="86"/>
  <c r="M102" i="86"/>
  <c r="L102" i="86"/>
  <c r="K102" i="86"/>
  <c r="M110" i="86"/>
  <c r="L110" i="86"/>
  <c r="K110" i="86"/>
  <c r="M99" i="86"/>
  <c r="L99" i="86"/>
  <c r="K99" i="86"/>
  <c r="M107" i="86"/>
  <c r="L107" i="86"/>
  <c r="K107" i="86"/>
  <c r="M115" i="86"/>
  <c r="L115" i="86"/>
  <c r="K115" i="86"/>
  <c r="N152" i="86"/>
  <c r="M152" i="86"/>
  <c r="J152" i="86"/>
  <c r="L152" i="86"/>
  <c r="K152" i="86"/>
  <c r="I152" i="86"/>
  <c r="N162" i="86"/>
  <c r="M162" i="86"/>
  <c r="J162" i="86"/>
  <c r="I162" i="86"/>
  <c r="L162" i="86"/>
  <c r="K162" i="86"/>
  <c r="N169" i="86"/>
  <c r="M169" i="86"/>
  <c r="L169" i="86"/>
  <c r="J169" i="86"/>
  <c r="I169" i="86"/>
  <c r="K169" i="86"/>
  <c r="N11" i="86"/>
  <c r="N12" i="86"/>
  <c r="N13" i="86"/>
  <c r="N14" i="86"/>
  <c r="N15" i="86"/>
  <c r="N16" i="86"/>
  <c r="N17" i="86"/>
  <c r="N18" i="86"/>
  <c r="N19" i="86"/>
  <c r="N20" i="86"/>
  <c r="N21" i="86"/>
  <c r="N22" i="86"/>
  <c r="N23" i="86"/>
  <c r="N24" i="86"/>
  <c r="N25" i="86"/>
  <c r="N26" i="86"/>
  <c r="N27" i="86"/>
  <c r="N28" i="86"/>
  <c r="N29" i="86"/>
  <c r="N30" i="86"/>
  <c r="N31" i="86"/>
  <c r="N32" i="86"/>
  <c r="N33" i="86"/>
  <c r="N34" i="86"/>
  <c r="N35" i="86"/>
  <c r="N36" i="86"/>
  <c r="N37" i="86"/>
  <c r="N38" i="86"/>
  <c r="N39" i="86"/>
  <c r="N40" i="86"/>
  <c r="N41" i="86"/>
  <c r="N42" i="86"/>
  <c r="N43" i="86"/>
  <c r="N44" i="86"/>
  <c r="N45" i="86"/>
  <c r="N46" i="86"/>
  <c r="N47" i="86"/>
  <c r="N48" i="86"/>
  <c r="N49" i="86"/>
  <c r="N50" i="86"/>
  <c r="N51" i="86"/>
  <c r="N52" i="86"/>
  <c r="N53" i="86"/>
  <c r="N54" i="86"/>
  <c r="N55" i="86"/>
  <c r="N56" i="86"/>
  <c r="N57" i="86"/>
  <c r="N58" i="86"/>
  <c r="N59" i="86"/>
  <c r="I63" i="86"/>
  <c r="K65" i="86"/>
  <c r="N67" i="86"/>
  <c r="I71" i="86"/>
  <c r="M74" i="86"/>
  <c r="K74" i="86"/>
  <c r="M78" i="86"/>
  <c r="K78" i="86"/>
  <c r="M82" i="86"/>
  <c r="K82" i="86"/>
  <c r="M86" i="86"/>
  <c r="K86" i="86"/>
  <c r="M90" i="86"/>
  <c r="K90" i="86"/>
  <c r="I95" i="86"/>
  <c r="M96" i="86"/>
  <c r="L96" i="86"/>
  <c r="K96" i="86"/>
  <c r="I103" i="86"/>
  <c r="M104" i="86"/>
  <c r="L104" i="86"/>
  <c r="K104" i="86"/>
  <c r="I111" i="86"/>
  <c r="M112" i="86"/>
  <c r="L112" i="86"/>
  <c r="K112" i="86"/>
  <c r="I62" i="86"/>
  <c r="J63" i="86"/>
  <c r="I70" i="86"/>
  <c r="J71" i="86"/>
  <c r="M93" i="86"/>
  <c r="L93" i="86"/>
  <c r="K93" i="86"/>
  <c r="J95" i="86"/>
  <c r="M101" i="86"/>
  <c r="L101" i="86"/>
  <c r="K101" i="86"/>
  <c r="J103" i="86"/>
  <c r="M109" i="86"/>
  <c r="L109" i="86"/>
  <c r="K109" i="86"/>
  <c r="J111" i="86"/>
  <c r="M97" i="86"/>
  <c r="L97" i="86"/>
  <c r="K97" i="86"/>
  <c r="I61" i="86"/>
  <c r="J62" i="86"/>
  <c r="K63" i="86"/>
  <c r="N65" i="86"/>
  <c r="I69" i="86"/>
  <c r="J70" i="86"/>
  <c r="K71" i="86"/>
  <c r="M73" i="86"/>
  <c r="K73" i="86"/>
  <c r="I75" i="86"/>
  <c r="M77" i="86"/>
  <c r="K77" i="86"/>
  <c r="I79" i="86"/>
  <c r="M81" i="86"/>
  <c r="K81" i="86"/>
  <c r="I83" i="86"/>
  <c r="M85" i="86"/>
  <c r="K85" i="86"/>
  <c r="I87" i="86"/>
  <c r="M89" i="86"/>
  <c r="K89" i="86"/>
  <c r="I91" i="86"/>
  <c r="I97" i="86"/>
  <c r="M98" i="86"/>
  <c r="L98" i="86"/>
  <c r="K98" i="86"/>
  <c r="I105" i="86"/>
  <c r="M106" i="86"/>
  <c r="L106" i="86"/>
  <c r="K106" i="86"/>
  <c r="M114" i="86"/>
  <c r="L114" i="86"/>
  <c r="K114" i="86"/>
  <c r="M113" i="86"/>
  <c r="L113" i="86"/>
  <c r="K113" i="86"/>
  <c r="I11" i="86"/>
  <c r="I12" i="86"/>
  <c r="I13" i="86"/>
  <c r="I14" i="86"/>
  <c r="I15" i="86"/>
  <c r="I16" i="86"/>
  <c r="I17" i="86"/>
  <c r="I18" i="86"/>
  <c r="I19" i="86"/>
  <c r="I20" i="86"/>
  <c r="I21" i="86"/>
  <c r="I22" i="86"/>
  <c r="I23" i="86"/>
  <c r="I24" i="86"/>
  <c r="I25" i="86"/>
  <c r="I26" i="86"/>
  <c r="I27" i="86"/>
  <c r="I28" i="86"/>
  <c r="I29" i="86"/>
  <c r="I30" i="86"/>
  <c r="I31" i="86"/>
  <c r="I32" i="86"/>
  <c r="I33" i="86"/>
  <c r="I34" i="86"/>
  <c r="I35" i="86"/>
  <c r="I36" i="86"/>
  <c r="I37" i="86"/>
  <c r="I38" i="86"/>
  <c r="I39" i="86"/>
  <c r="I40" i="86"/>
  <c r="I41" i="86"/>
  <c r="I42" i="86"/>
  <c r="I43" i="86"/>
  <c r="I44" i="86"/>
  <c r="I45" i="86"/>
  <c r="I46" i="86"/>
  <c r="I47" i="86"/>
  <c r="I48" i="86"/>
  <c r="I49" i="86"/>
  <c r="I50" i="86"/>
  <c r="I51" i="86"/>
  <c r="I52" i="86"/>
  <c r="I53" i="86"/>
  <c r="I54" i="86"/>
  <c r="I55" i="86"/>
  <c r="I56" i="86"/>
  <c r="I57" i="86"/>
  <c r="I58" i="86"/>
  <c r="I59" i="86"/>
  <c r="J61" i="86"/>
  <c r="K62" i="86"/>
  <c r="L63" i="86"/>
  <c r="J69" i="86"/>
  <c r="K70" i="86"/>
  <c r="L71" i="86"/>
  <c r="J75" i="86"/>
  <c r="J79" i="86"/>
  <c r="J83" i="86"/>
  <c r="J87" i="86"/>
  <c r="J91" i="86"/>
  <c r="I94" i="86"/>
  <c r="M95" i="86"/>
  <c r="L95" i="86"/>
  <c r="K95" i="86"/>
  <c r="J97" i="86"/>
  <c r="I102" i="86"/>
  <c r="M103" i="86"/>
  <c r="L103" i="86"/>
  <c r="K103" i="86"/>
  <c r="I110" i="86"/>
  <c r="M111" i="86"/>
  <c r="L111" i="86"/>
  <c r="K111" i="86"/>
  <c r="J113" i="86"/>
  <c r="N160" i="86"/>
  <c r="M160" i="86"/>
  <c r="J160" i="86"/>
  <c r="L160" i="86"/>
  <c r="K160" i="86"/>
  <c r="I160" i="86"/>
  <c r="N164" i="86"/>
  <c r="M164" i="86"/>
  <c r="J164" i="86"/>
  <c r="I164" i="86"/>
  <c r="L164" i="86"/>
  <c r="K164" i="86"/>
  <c r="M105" i="86"/>
  <c r="L105" i="86"/>
  <c r="K105" i="86"/>
  <c r="J60" i="86"/>
  <c r="K61" i="86"/>
  <c r="L62" i="86"/>
  <c r="N63" i="86"/>
  <c r="I67" i="86"/>
  <c r="J68" i="86"/>
  <c r="K69" i="86"/>
  <c r="L70" i="86"/>
  <c r="N71" i="86"/>
  <c r="I74" i="86"/>
  <c r="L75" i="86"/>
  <c r="M76" i="86"/>
  <c r="K76" i="86"/>
  <c r="I78" i="86"/>
  <c r="L79" i="86"/>
  <c r="M80" i="86"/>
  <c r="K80" i="86"/>
  <c r="I82" i="86"/>
  <c r="L83" i="86"/>
  <c r="M84" i="86"/>
  <c r="K84" i="86"/>
  <c r="I86" i="86"/>
  <c r="L87" i="86"/>
  <c r="M88" i="86"/>
  <c r="K88" i="86"/>
  <c r="I90" i="86"/>
  <c r="L91" i="86"/>
  <c r="M92" i="86"/>
  <c r="K92" i="86"/>
  <c r="J94" i="86"/>
  <c r="N97" i="86"/>
  <c r="I99" i="86"/>
  <c r="M100" i="86"/>
  <c r="L100" i="86"/>
  <c r="K100" i="86"/>
  <c r="J102" i="86"/>
  <c r="N105" i="86"/>
  <c r="I107" i="86"/>
  <c r="M108" i="86"/>
  <c r="L108" i="86"/>
  <c r="K108" i="86"/>
  <c r="J110" i="86"/>
  <c r="N113" i="86"/>
  <c r="I115" i="86"/>
  <c r="M116" i="86"/>
  <c r="L116" i="86"/>
  <c r="K116" i="86"/>
  <c r="N120" i="86"/>
  <c r="J120" i="86"/>
  <c r="N124" i="86"/>
  <c r="J124" i="86"/>
  <c r="N128" i="86"/>
  <c r="J128" i="86"/>
  <c r="N132" i="86"/>
  <c r="J132" i="86"/>
  <c r="N136" i="86"/>
  <c r="J136" i="86"/>
  <c r="N140" i="86"/>
  <c r="J140" i="86"/>
  <c r="N144" i="86"/>
  <c r="J144" i="86"/>
  <c r="N148" i="86"/>
  <c r="J148" i="86"/>
  <c r="I156" i="86"/>
  <c r="N157" i="86"/>
  <c r="M157" i="86"/>
  <c r="J157" i="86"/>
  <c r="N172" i="86"/>
  <c r="M172" i="86"/>
  <c r="L172" i="86"/>
  <c r="J172" i="86"/>
  <c r="I172" i="86"/>
  <c r="N257" i="86"/>
  <c r="M257" i="86"/>
  <c r="L257" i="86"/>
  <c r="K257" i="86"/>
  <c r="J257" i="86"/>
  <c r="I257" i="86"/>
  <c r="N154" i="86"/>
  <c r="M154" i="86"/>
  <c r="J154" i="86"/>
  <c r="K156" i="86"/>
  <c r="K161" i="86"/>
  <c r="K163" i="86"/>
  <c r="K165" i="86"/>
  <c r="N167" i="86"/>
  <c r="M167" i="86"/>
  <c r="L167" i="86"/>
  <c r="J167" i="86"/>
  <c r="I167" i="86"/>
  <c r="N187" i="86"/>
  <c r="L187" i="86"/>
  <c r="K187" i="86"/>
  <c r="J187" i="86"/>
  <c r="M187" i="86"/>
  <c r="I187" i="86"/>
  <c r="N191" i="86"/>
  <c r="L191" i="86"/>
  <c r="K191" i="86"/>
  <c r="J191" i="86"/>
  <c r="M191" i="86"/>
  <c r="I191" i="86"/>
  <c r="N195" i="86"/>
  <c r="L195" i="86"/>
  <c r="K195" i="86"/>
  <c r="J195" i="86"/>
  <c r="M195" i="86"/>
  <c r="I195" i="86"/>
  <c r="N199" i="86"/>
  <c r="L199" i="86"/>
  <c r="K199" i="86"/>
  <c r="J199" i="86"/>
  <c r="M199" i="86"/>
  <c r="I199" i="86"/>
  <c r="N203" i="86"/>
  <c r="L203" i="86"/>
  <c r="K203" i="86"/>
  <c r="J203" i="86"/>
  <c r="M203" i="86"/>
  <c r="I203" i="86"/>
  <c r="N207" i="86"/>
  <c r="L207" i="86"/>
  <c r="K207" i="86"/>
  <c r="J207" i="86"/>
  <c r="M207" i="86"/>
  <c r="I207" i="86"/>
  <c r="N211" i="86"/>
  <c r="L211" i="86"/>
  <c r="K211" i="86"/>
  <c r="J211" i="86"/>
  <c r="M211" i="86"/>
  <c r="I211" i="86"/>
  <c r="N215" i="86"/>
  <c r="L215" i="86"/>
  <c r="K215" i="86"/>
  <c r="J215" i="86"/>
  <c r="M215" i="86"/>
  <c r="I215" i="86"/>
  <c r="N225" i="86"/>
  <c r="M225" i="86"/>
  <c r="L225" i="86"/>
  <c r="K225" i="86"/>
  <c r="J225" i="86"/>
  <c r="I225" i="86"/>
  <c r="N241" i="86"/>
  <c r="M241" i="86"/>
  <c r="L241" i="86"/>
  <c r="K241" i="86"/>
  <c r="J241" i="86"/>
  <c r="I241" i="86"/>
  <c r="N119" i="86"/>
  <c r="J119" i="86"/>
  <c r="N123" i="86"/>
  <c r="J123" i="86"/>
  <c r="N127" i="86"/>
  <c r="J127" i="86"/>
  <c r="N131" i="86"/>
  <c r="J131" i="86"/>
  <c r="N135" i="86"/>
  <c r="J135" i="86"/>
  <c r="N139" i="86"/>
  <c r="J139" i="86"/>
  <c r="N143" i="86"/>
  <c r="J143" i="86"/>
  <c r="N147" i="86"/>
  <c r="J147" i="86"/>
  <c r="N151" i="86"/>
  <c r="J151" i="86"/>
  <c r="I158" i="86"/>
  <c r="N159" i="86"/>
  <c r="M159" i="86"/>
  <c r="J159" i="86"/>
  <c r="N170" i="86"/>
  <c r="M170" i="86"/>
  <c r="L170" i="86"/>
  <c r="J170" i="86"/>
  <c r="I170" i="86"/>
  <c r="N182" i="86"/>
  <c r="K182" i="86"/>
  <c r="J182" i="86"/>
  <c r="M182" i="86"/>
  <c r="L182" i="86"/>
  <c r="I182" i="86"/>
  <c r="N156" i="86"/>
  <c r="M156" i="86"/>
  <c r="J156" i="86"/>
  <c r="N161" i="86"/>
  <c r="M161" i="86"/>
  <c r="J161" i="86"/>
  <c r="I161" i="86"/>
  <c r="N163" i="86"/>
  <c r="M163" i="86"/>
  <c r="J163" i="86"/>
  <c r="I163" i="86"/>
  <c r="N165" i="86"/>
  <c r="M165" i="86"/>
  <c r="J165" i="86"/>
  <c r="I165" i="86"/>
  <c r="N173" i="86"/>
  <c r="M173" i="86"/>
  <c r="L173" i="86"/>
  <c r="J173" i="86"/>
  <c r="I173" i="86"/>
  <c r="N118" i="86"/>
  <c r="J118" i="86"/>
  <c r="I120" i="86"/>
  <c r="N122" i="86"/>
  <c r="J122" i="86"/>
  <c r="I124" i="86"/>
  <c r="N126" i="86"/>
  <c r="J126" i="86"/>
  <c r="I128" i="86"/>
  <c r="N130" i="86"/>
  <c r="J130" i="86"/>
  <c r="I132" i="86"/>
  <c r="N134" i="86"/>
  <c r="J134" i="86"/>
  <c r="I136" i="86"/>
  <c r="N138" i="86"/>
  <c r="J138" i="86"/>
  <c r="I140" i="86"/>
  <c r="N142" i="86"/>
  <c r="J142" i="86"/>
  <c r="I144" i="86"/>
  <c r="N146" i="86"/>
  <c r="J146" i="86"/>
  <c r="I148" i="86"/>
  <c r="N150" i="86"/>
  <c r="J150" i="86"/>
  <c r="N153" i="86"/>
  <c r="M153" i="86"/>
  <c r="J153" i="86"/>
  <c r="N168" i="86"/>
  <c r="M168" i="86"/>
  <c r="L168" i="86"/>
  <c r="J168" i="86"/>
  <c r="I168" i="86"/>
  <c r="N178" i="86"/>
  <c r="K178" i="86"/>
  <c r="J178" i="86"/>
  <c r="M178" i="86"/>
  <c r="L178" i="86"/>
  <c r="I178" i="86"/>
  <c r="K120" i="86"/>
  <c r="K124" i="86"/>
  <c r="K128" i="86"/>
  <c r="K132" i="86"/>
  <c r="K136" i="86"/>
  <c r="K140" i="86"/>
  <c r="K144" i="86"/>
  <c r="K148" i="86"/>
  <c r="I157" i="86"/>
  <c r="N158" i="86"/>
  <c r="M158" i="86"/>
  <c r="J158" i="86"/>
  <c r="N171" i="86"/>
  <c r="M171" i="86"/>
  <c r="L171" i="86"/>
  <c r="J171" i="86"/>
  <c r="I171" i="86"/>
  <c r="N189" i="86"/>
  <c r="L189" i="86"/>
  <c r="K189" i="86"/>
  <c r="J189" i="86"/>
  <c r="M189" i="86"/>
  <c r="I189" i="86"/>
  <c r="N193" i="86"/>
  <c r="L193" i="86"/>
  <c r="K193" i="86"/>
  <c r="J193" i="86"/>
  <c r="M193" i="86"/>
  <c r="I193" i="86"/>
  <c r="N197" i="86"/>
  <c r="L197" i="86"/>
  <c r="K197" i="86"/>
  <c r="J197" i="86"/>
  <c r="M197" i="86"/>
  <c r="I197" i="86"/>
  <c r="N201" i="86"/>
  <c r="L201" i="86"/>
  <c r="K201" i="86"/>
  <c r="J201" i="86"/>
  <c r="M201" i="86"/>
  <c r="I201" i="86"/>
  <c r="N205" i="86"/>
  <c r="L205" i="86"/>
  <c r="K205" i="86"/>
  <c r="J205" i="86"/>
  <c r="M205" i="86"/>
  <c r="I205" i="86"/>
  <c r="N209" i="86"/>
  <c r="L209" i="86"/>
  <c r="K209" i="86"/>
  <c r="J209" i="86"/>
  <c r="M209" i="86"/>
  <c r="I209" i="86"/>
  <c r="N213" i="86"/>
  <c r="L213" i="86"/>
  <c r="K213" i="86"/>
  <c r="J213" i="86"/>
  <c r="M213" i="86"/>
  <c r="I213" i="86"/>
  <c r="N217" i="86"/>
  <c r="L217" i="86"/>
  <c r="K217" i="86"/>
  <c r="J217" i="86"/>
  <c r="M217" i="86"/>
  <c r="I217" i="86"/>
  <c r="N233" i="86"/>
  <c r="M233" i="86"/>
  <c r="L233" i="86"/>
  <c r="K233" i="86"/>
  <c r="J233" i="86"/>
  <c r="I233" i="86"/>
  <c r="N249" i="86"/>
  <c r="M249" i="86"/>
  <c r="L249" i="86"/>
  <c r="K249" i="86"/>
  <c r="J249" i="86"/>
  <c r="I249" i="86"/>
  <c r="N117" i="86"/>
  <c r="J117" i="86"/>
  <c r="I119" i="86"/>
  <c r="L120" i="86"/>
  <c r="N121" i="86"/>
  <c r="J121" i="86"/>
  <c r="I123" i="86"/>
  <c r="L124" i="86"/>
  <c r="N125" i="86"/>
  <c r="J125" i="86"/>
  <c r="I127" i="86"/>
  <c r="L128" i="86"/>
  <c r="N129" i="86"/>
  <c r="J129" i="86"/>
  <c r="I131" i="86"/>
  <c r="L132" i="86"/>
  <c r="N133" i="86"/>
  <c r="J133" i="86"/>
  <c r="I135" i="86"/>
  <c r="L136" i="86"/>
  <c r="N137" i="86"/>
  <c r="J137" i="86"/>
  <c r="I139" i="86"/>
  <c r="L140" i="86"/>
  <c r="N141" i="86"/>
  <c r="J141" i="86"/>
  <c r="I143" i="86"/>
  <c r="L144" i="86"/>
  <c r="N145" i="86"/>
  <c r="J145" i="86"/>
  <c r="I147" i="86"/>
  <c r="L148" i="86"/>
  <c r="N149" i="86"/>
  <c r="J149" i="86"/>
  <c r="I151" i="86"/>
  <c r="I154" i="86"/>
  <c r="N155" i="86"/>
  <c r="M155" i="86"/>
  <c r="J155" i="86"/>
  <c r="K157" i="86"/>
  <c r="N166" i="86"/>
  <c r="M166" i="86"/>
  <c r="L166" i="86"/>
  <c r="J166" i="86"/>
  <c r="I166" i="86"/>
  <c r="N174" i="86"/>
  <c r="M174" i="86"/>
  <c r="L174" i="86"/>
  <c r="J174" i="86"/>
  <c r="I174" i="86"/>
  <c r="N179" i="86"/>
  <c r="K179" i="86"/>
  <c r="J179" i="86"/>
  <c r="I186" i="86"/>
  <c r="N220" i="86"/>
  <c r="M220" i="86"/>
  <c r="L220" i="86"/>
  <c r="K220" i="86"/>
  <c r="J220" i="86"/>
  <c r="N228" i="86"/>
  <c r="M228" i="86"/>
  <c r="L228" i="86"/>
  <c r="K228" i="86"/>
  <c r="J228" i="86"/>
  <c r="N236" i="86"/>
  <c r="M236" i="86"/>
  <c r="L236" i="86"/>
  <c r="K236" i="86"/>
  <c r="J236" i="86"/>
  <c r="N244" i="86"/>
  <c r="M244" i="86"/>
  <c r="L244" i="86"/>
  <c r="K244" i="86"/>
  <c r="J244" i="86"/>
  <c r="N252" i="86"/>
  <c r="M252" i="86"/>
  <c r="L252" i="86"/>
  <c r="K252" i="86"/>
  <c r="J252" i="86"/>
  <c r="I175" i="86"/>
  <c r="N176" i="86"/>
  <c r="K176" i="86"/>
  <c r="J176" i="86"/>
  <c r="I183" i="86"/>
  <c r="N184" i="86"/>
  <c r="K184" i="86"/>
  <c r="J184" i="86"/>
  <c r="L186" i="86"/>
  <c r="I188" i="86"/>
  <c r="I190" i="86"/>
  <c r="I192" i="86"/>
  <c r="I194" i="86"/>
  <c r="I196" i="86"/>
  <c r="I198" i="86"/>
  <c r="I200" i="86"/>
  <c r="I202" i="86"/>
  <c r="I204" i="86"/>
  <c r="I206" i="86"/>
  <c r="I208" i="86"/>
  <c r="I210" i="86"/>
  <c r="I212" i="86"/>
  <c r="I214" i="86"/>
  <c r="I216" i="86"/>
  <c r="N223" i="86"/>
  <c r="M223" i="86"/>
  <c r="L223" i="86"/>
  <c r="K223" i="86"/>
  <c r="J223" i="86"/>
  <c r="N231" i="86"/>
  <c r="M231" i="86"/>
  <c r="L231" i="86"/>
  <c r="K231" i="86"/>
  <c r="J231" i="86"/>
  <c r="N239" i="86"/>
  <c r="M239" i="86"/>
  <c r="L239" i="86"/>
  <c r="K239" i="86"/>
  <c r="J239" i="86"/>
  <c r="N247" i="86"/>
  <c r="M247" i="86"/>
  <c r="L247" i="86"/>
  <c r="K247" i="86"/>
  <c r="J247" i="86"/>
  <c r="N255" i="86"/>
  <c r="M255" i="86"/>
  <c r="L255" i="86"/>
  <c r="K255" i="86"/>
  <c r="J255" i="86"/>
  <c r="N181" i="86"/>
  <c r="K181" i="86"/>
  <c r="J181" i="86"/>
  <c r="N218" i="86"/>
  <c r="M218" i="86"/>
  <c r="L218" i="86"/>
  <c r="K218" i="86"/>
  <c r="J218" i="86"/>
  <c r="N226" i="86"/>
  <c r="M226" i="86"/>
  <c r="L226" i="86"/>
  <c r="K226" i="86"/>
  <c r="J226" i="86"/>
  <c r="N234" i="86"/>
  <c r="M234" i="86"/>
  <c r="L234" i="86"/>
  <c r="K234" i="86"/>
  <c r="J234" i="86"/>
  <c r="N242" i="86"/>
  <c r="M242" i="86"/>
  <c r="L242" i="86"/>
  <c r="K242" i="86"/>
  <c r="J242" i="86"/>
  <c r="N250" i="86"/>
  <c r="M250" i="86"/>
  <c r="L250" i="86"/>
  <c r="K250" i="86"/>
  <c r="J250" i="86"/>
  <c r="N258" i="86"/>
  <c r="M258" i="86"/>
  <c r="L258" i="86"/>
  <c r="K258" i="86"/>
  <c r="J258" i="86"/>
  <c r="N186" i="86"/>
  <c r="K186" i="86"/>
  <c r="J186" i="86"/>
  <c r="N188" i="86"/>
  <c r="L188" i="86"/>
  <c r="K188" i="86"/>
  <c r="J188" i="86"/>
  <c r="N190" i="86"/>
  <c r="L190" i="86"/>
  <c r="K190" i="86"/>
  <c r="J190" i="86"/>
  <c r="N192" i="86"/>
  <c r="L192" i="86"/>
  <c r="K192" i="86"/>
  <c r="J192" i="86"/>
  <c r="N194" i="86"/>
  <c r="L194" i="86"/>
  <c r="K194" i="86"/>
  <c r="J194" i="86"/>
  <c r="N196" i="86"/>
  <c r="L196" i="86"/>
  <c r="K196" i="86"/>
  <c r="J196" i="86"/>
  <c r="N198" i="86"/>
  <c r="L198" i="86"/>
  <c r="K198" i="86"/>
  <c r="J198" i="86"/>
  <c r="N200" i="86"/>
  <c r="L200" i="86"/>
  <c r="K200" i="86"/>
  <c r="J200" i="86"/>
  <c r="N202" i="86"/>
  <c r="L202" i="86"/>
  <c r="K202" i="86"/>
  <c r="J202" i="86"/>
  <c r="N204" i="86"/>
  <c r="L204" i="86"/>
  <c r="K204" i="86"/>
  <c r="J204" i="86"/>
  <c r="N206" i="86"/>
  <c r="L206" i="86"/>
  <c r="K206" i="86"/>
  <c r="J206" i="86"/>
  <c r="N208" i="86"/>
  <c r="L208" i="86"/>
  <c r="K208" i="86"/>
  <c r="J208" i="86"/>
  <c r="N210" i="86"/>
  <c r="L210" i="86"/>
  <c r="K210" i="86"/>
  <c r="J210" i="86"/>
  <c r="N212" i="86"/>
  <c r="L212" i="86"/>
  <c r="K212" i="86"/>
  <c r="J212" i="86"/>
  <c r="N214" i="86"/>
  <c r="L214" i="86"/>
  <c r="K214" i="86"/>
  <c r="J214" i="86"/>
  <c r="N216" i="86"/>
  <c r="L216" i="86"/>
  <c r="K216" i="86"/>
  <c r="J216" i="86"/>
  <c r="N221" i="86"/>
  <c r="M221" i="86"/>
  <c r="L221" i="86"/>
  <c r="K221" i="86"/>
  <c r="J221" i="86"/>
  <c r="N229" i="86"/>
  <c r="M229" i="86"/>
  <c r="L229" i="86"/>
  <c r="K229" i="86"/>
  <c r="J229" i="86"/>
  <c r="N237" i="86"/>
  <c r="M237" i="86"/>
  <c r="L237" i="86"/>
  <c r="K237" i="86"/>
  <c r="J237" i="86"/>
  <c r="N245" i="86"/>
  <c r="M245" i="86"/>
  <c r="L245" i="86"/>
  <c r="K245" i="86"/>
  <c r="J245" i="86"/>
  <c r="N253" i="86"/>
  <c r="M253" i="86"/>
  <c r="L253" i="86"/>
  <c r="K253" i="86"/>
  <c r="J253" i="86"/>
  <c r="N175" i="86"/>
  <c r="K175" i="86"/>
  <c r="J175" i="86"/>
  <c r="N183" i="86"/>
  <c r="K183" i="86"/>
  <c r="J183" i="86"/>
  <c r="N224" i="86"/>
  <c r="M224" i="86"/>
  <c r="L224" i="86"/>
  <c r="K224" i="86"/>
  <c r="J224" i="86"/>
  <c r="N232" i="86"/>
  <c r="M232" i="86"/>
  <c r="L232" i="86"/>
  <c r="K232" i="86"/>
  <c r="J232" i="86"/>
  <c r="N240" i="86"/>
  <c r="M240" i="86"/>
  <c r="L240" i="86"/>
  <c r="K240" i="86"/>
  <c r="J240" i="86"/>
  <c r="N248" i="86"/>
  <c r="M248" i="86"/>
  <c r="L248" i="86"/>
  <c r="K248" i="86"/>
  <c r="J248" i="86"/>
  <c r="N256" i="86"/>
  <c r="M256" i="86"/>
  <c r="L256" i="86"/>
  <c r="K256" i="86"/>
  <c r="J256" i="86"/>
  <c r="I179" i="86"/>
  <c r="N180" i="86"/>
  <c r="K180" i="86"/>
  <c r="J180" i="86"/>
  <c r="N219" i="86"/>
  <c r="M219" i="86"/>
  <c r="L219" i="86"/>
  <c r="K219" i="86"/>
  <c r="J219" i="86"/>
  <c r="N227" i="86"/>
  <c r="M227" i="86"/>
  <c r="L227" i="86"/>
  <c r="K227" i="86"/>
  <c r="J227" i="86"/>
  <c r="N235" i="86"/>
  <c r="M235" i="86"/>
  <c r="L235" i="86"/>
  <c r="K235" i="86"/>
  <c r="J235" i="86"/>
  <c r="N243" i="86"/>
  <c r="M243" i="86"/>
  <c r="L243" i="86"/>
  <c r="K243" i="86"/>
  <c r="J243" i="86"/>
  <c r="N251" i="86"/>
  <c r="M251" i="86"/>
  <c r="L251" i="86"/>
  <c r="K251" i="86"/>
  <c r="J251" i="86"/>
  <c r="I176" i="86"/>
  <c r="N177" i="86"/>
  <c r="K177" i="86"/>
  <c r="J177" i="86"/>
  <c r="L179" i="86"/>
  <c r="I184" i="86"/>
  <c r="N185" i="86"/>
  <c r="K185" i="86"/>
  <c r="J185" i="86"/>
  <c r="N222" i="86"/>
  <c r="M222" i="86"/>
  <c r="L222" i="86"/>
  <c r="K222" i="86"/>
  <c r="J222" i="86"/>
  <c r="N230" i="86"/>
  <c r="M230" i="86"/>
  <c r="L230" i="86"/>
  <c r="K230" i="86"/>
  <c r="J230" i="86"/>
  <c r="N238" i="86"/>
  <c r="M238" i="86"/>
  <c r="L238" i="86"/>
  <c r="K238" i="86"/>
  <c r="J238" i="86"/>
  <c r="N246" i="86"/>
  <c r="M246" i="86"/>
  <c r="L246" i="86"/>
  <c r="K246" i="86"/>
  <c r="J246" i="86"/>
  <c r="N254" i="86"/>
  <c r="M254" i="86"/>
  <c r="L254" i="86"/>
  <c r="K254" i="86"/>
  <c r="J254" i="86"/>
  <c r="J259" i="86"/>
  <c r="K259" i="86"/>
  <c r="L259" i="86"/>
  <c r="M259" i="86"/>
  <c r="M111" i="87"/>
  <c r="N112" i="87"/>
  <c r="J116" i="87"/>
  <c r="M119" i="87"/>
  <c r="N120" i="87"/>
  <c r="J124" i="87"/>
  <c r="N127" i="87"/>
  <c r="K130" i="87"/>
  <c r="M131" i="87"/>
  <c r="M136" i="87"/>
  <c r="M141" i="87"/>
  <c r="N142" i="87"/>
  <c r="K145" i="87"/>
  <c r="N146" i="87"/>
  <c r="M151" i="87"/>
  <c r="N159" i="87"/>
  <c r="M162" i="87"/>
  <c r="L162" i="87"/>
  <c r="N166" i="87"/>
  <c r="L169" i="87"/>
  <c r="K169" i="87"/>
  <c r="L175" i="87"/>
  <c r="N182" i="87"/>
  <c r="L185" i="87"/>
  <c r="K185" i="87"/>
  <c r="L191" i="87"/>
  <c r="N198" i="87"/>
  <c r="L201" i="87"/>
  <c r="K201" i="87"/>
  <c r="L207" i="87"/>
  <c r="N214" i="87"/>
  <c r="L217" i="87"/>
  <c r="K217" i="87"/>
  <c r="L223" i="87"/>
  <c r="N230" i="87"/>
  <c r="L233" i="87"/>
  <c r="K233" i="87"/>
  <c r="L239" i="87"/>
  <c r="N246" i="87"/>
  <c r="L249" i="87"/>
  <c r="K249" i="87"/>
  <c r="L255" i="87"/>
  <c r="K152" i="87"/>
  <c r="J152" i="87"/>
  <c r="N111" i="87"/>
  <c r="J115" i="87"/>
  <c r="N119" i="87"/>
  <c r="J123" i="87"/>
  <c r="J134" i="87"/>
  <c r="N136" i="87"/>
  <c r="N141" i="87"/>
  <c r="N151" i="87"/>
  <c r="M154" i="87"/>
  <c r="L154" i="87"/>
  <c r="N171" i="87"/>
  <c r="M171" i="87"/>
  <c r="J171" i="87"/>
  <c r="M178" i="87"/>
  <c r="L178" i="87"/>
  <c r="N187" i="87"/>
  <c r="M187" i="87"/>
  <c r="J187" i="87"/>
  <c r="M194" i="87"/>
  <c r="L194" i="87"/>
  <c r="N203" i="87"/>
  <c r="M203" i="87"/>
  <c r="J203" i="87"/>
  <c r="M210" i="87"/>
  <c r="L210" i="87"/>
  <c r="N219" i="87"/>
  <c r="M219" i="87"/>
  <c r="J219" i="87"/>
  <c r="M226" i="87"/>
  <c r="L226" i="87"/>
  <c r="N235" i="87"/>
  <c r="M235" i="87"/>
  <c r="J235" i="87"/>
  <c r="M242" i="87"/>
  <c r="L242" i="87"/>
  <c r="N251" i="87"/>
  <c r="M251" i="87"/>
  <c r="J251" i="87"/>
  <c r="M258" i="87"/>
  <c r="L258" i="87"/>
  <c r="J114" i="87"/>
  <c r="J122" i="87"/>
  <c r="J133" i="87"/>
  <c r="J175" i="87"/>
  <c r="N175" i="87"/>
  <c r="J191" i="87"/>
  <c r="N191" i="87"/>
  <c r="J207" i="87"/>
  <c r="N207" i="87"/>
  <c r="J223" i="87"/>
  <c r="N223" i="87"/>
  <c r="J239" i="87"/>
  <c r="N239" i="87"/>
  <c r="J255" i="87"/>
  <c r="N255" i="87"/>
  <c r="K114" i="87"/>
  <c r="L115" i="87"/>
  <c r="K122" i="87"/>
  <c r="L123" i="87"/>
  <c r="J128" i="87"/>
  <c r="K133" i="87"/>
  <c r="L134" i="87"/>
  <c r="K138" i="87"/>
  <c r="K143" i="87"/>
  <c r="J147" i="87"/>
  <c r="J155" i="87"/>
  <c r="L160" i="87"/>
  <c r="L161" i="87"/>
  <c r="K161" i="87"/>
  <c r="K167" i="87"/>
  <c r="K183" i="87"/>
  <c r="K199" i="87"/>
  <c r="K215" i="87"/>
  <c r="K231" i="87"/>
  <c r="K247" i="87"/>
  <c r="J112" i="87"/>
  <c r="L114" i="87"/>
  <c r="M115" i="87"/>
  <c r="J120" i="87"/>
  <c r="L122" i="87"/>
  <c r="M123" i="87"/>
  <c r="L128" i="87"/>
  <c r="N129" i="87"/>
  <c r="L133" i="87"/>
  <c r="M134" i="87"/>
  <c r="J137" i="87"/>
  <c r="L138" i="87"/>
  <c r="J142" i="87"/>
  <c r="L143" i="87"/>
  <c r="N144" i="87"/>
  <c r="K147" i="87"/>
  <c r="L152" i="87"/>
  <c r="L153" i="87"/>
  <c r="K153" i="87"/>
  <c r="K155" i="87"/>
  <c r="M160" i="87"/>
  <c r="L167" i="87"/>
  <c r="N174" i="87"/>
  <c r="L177" i="87"/>
  <c r="K177" i="87"/>
  <c r="L183" i="87"/>
  <c r="N190" i="87"/>
  <c r="L193" i="87"/>
  <c r="K193" i="87"/>
  <c r="L199" i="87"/>
  <c r="N206" i="87"/>
  <c r="L209" i="87"/>
  <c r="K209" i="87"/>
  <c r="L215" i="87"/>
  <c r="N222" i="87"/>
  <c r="L225" i="87"/>
  <c r="K225" i="87"/>
  <c r="L231" i="87"/>
  <c r="N238" i="87"/>
  <c r="L241" i="87"/>
  <c r="K241" i="87"/>
  <c r="L247" i="87"/>
  <c r="L257" i="87"/>
  <c r="K257" i="87"/>
  <c r="J111" i="87"/>
  <c r="M114" i="87"/>
  <c r="J119" i="87"/>
  <c r="M122" i="87"/>
  <c r="K127" i="87"/>
  <c r="M128" i="87"/>
  <c r="J131" i="87"/>
  <c r="M133" i="87"/>
  <c r="N138" i="87"/>
  <c r="J141" i="87"/>
  <c r="M143" i="87"/>
  <c r="J146" i="87"/>
  <c r="L147" i="87"/>
  <c r="M152" i="87"/>
  <c r="K159" i="87"/>
  <c r="N163" i="87"/>
  <c r="M163" i="87"/>
  <c r="J166" i="87"/>
  <c r="M170" i="87"/>
  <c r="L170" i="87"/>
  <c r="N179" i="87"/>
  <c r="M179" i="87"/>
  <c r="J179" i="87"/>
  <c r="J182" i="87"/>
  <c r="M186" i="87"/>
  <c r="L186" i="87"/>
  <c r="N195" i="87"/>
  <c r="M195" i="87"/>
  <c r="J195" i="87"/>
  <c r="J198" i="87"/>
  <c r="M202" i="87"/>
  <c r="L202" i="87"/>
  <c r="N211" i="87"/>
  <c r="M211" i="87"/>
  <c r="J211" i="87"/>
  <c r="J214" i="87"/>
  <c r="J217" i="87"/>
  <c r="M218" i="87"/>
  <c r="L218" i="87"/>
  <c r="N227" i="87"/>
  <c r="M227" i="87"/>
  <c r="J227" i="87"/>
  <c r="J230" i="87"/>
  <c r="J233" i="87"/>
  <c r="M234" i="87"/>
  <c r="L234" i="87"/>
  <c r="N243" i="87"/>
  <c r="M243" i="87"/>
  <c r="J243" i="87"/>
  <c r="J246" i="87"/>
  <c r="J249" i="87"/>
  <c r="M250" i="87"/>
  <c r="L250" i="87"/>
  <c r="N259" i="87"/>
  <c r="M259" i="87"/>
  <c r="J259" i="87"/>
  <c r="N128" i="87"/>
  <c r="J136" i="87"/>
  <c r="N143" i="87"/>
  <c r="M147" i="87"/>
  <c r="K151" i="87"/>
  <c r="N152" i="87"/>
  <c r="N155" i="87"/>
  <c r="M155" i="87"/>
  <c r="K160" i="87"/>
  <c r="J160" i="87"/>
  <c r="J167" i="87"/>
  <c r="N167" i="87"/>
  <c r="J183" i="87"/>
  <c r="N183" i="87"/>
  <c r="J199" i="87"/>
  <c r="N199" i="87"/>
  <c r="J215" i="87"/>
  <c r="N215" i="87"/>
  <c r="J231" i="87"/>
  <c r="N231" i="87"/>
  <c r="J247" i="87"/>
  <c r="N247" i="87"/>
  <c r="J168" i="87"/>
  <c r="J176" i="87"/>
  <c r="J184" i="87"/>
  <c r="J192" i="87"/>
  <c r="J200" i="87"/>
  <c r="J208" i="87"/>
  <c r="J216" i="87"/>
  <c r="J224" i="87"/>
  <c r="J232" i="87"/>
  <c r="J240" i="87"/>
  <c r="J248" i="87"/>
  <c r="J256" i="87"/>
  <c r="N105" i="87"/>
  <c r="N97" i="87"/>
  <c r="N89" i="87"/>
  <c r="N81" i="87"/>
  <c r="N73" i="87"/>
  <c r="N65" i="87"/>
  <c r="N57" i="87"/>
  <c r="N49" i="87"/>
  <c r="N41" i="87"/>
  <c r="N33" i="87"/>
  <c r="N25" i="87"/>
  <c r="N17" i="87"/>
  <c r="N106" i="87"/>
  <c r="M105" i="87"/>
  <c r="N98" i="87"/>
  <c r="M97" i="87"/>
  <c r="N90" i="87"/>
  <c r="M89" i="87"/>
  <c r="N82" i="87"/>
  <c r="M81" i="87"/>
  <c r="N74" i="87"/>
  <c r="M73" i="87"/>
  <c r="N66" i="87"/>
  <c r="M65" i="87"/>
  <c r="N58" i="87"/>
  <c r="M57" i="87"/>
  <c r="N50" i="87"/>
  <c r="M49" i="87"/>
  <c r="N42" i="87"/>
  <c r="M41" i="87"/>
  <c r="N34" i="87"/>
  <c r="M33" i="87"/>
  <c r="N26" i="87"/>
  <c r="M25" i="87"/>
  <c r="N18" i="87"/>
  <c r="M17" i="87"/>
  <c r="N107" i="87"/>
  <c r="M106" i="87"/>
  <c r="L105" i="87"/>
  <c r="N99" i="87"/>
  <c r="M98" i="87"/>
  <c r="L97" i="87"/>
  <c r="N91" i="87"/>
  <c r="M90" i="87"/>
  <c r="L89" i="87"/>
  <c r="N83" i="87"/>
  <c r="M82" i="87"/>
  <c r="L81" i="87"/>
  <c r="N75" i="87"/>
  <c r="M74" i="87"/>
  <c r="L73" i="87"/>
  <c r="N67" i="87"/>
  <c r="M66" i="87"/>
  <c r="L65" i="87"/>
  <c r="N59" i="87"/>
  <c r="M58" i="87"/>
  <c r="L57" i="87"/>
  <c r="N51" i="87"/>
  <c r="M50" i="87"/>
  <c r="L49" i="87"/>
  <c r="N43" i="87"/>
  <c r="M42" i="87"/>
  <c r="L41" i="87"/>
  <c r="N35" i="87"/>
  <c r="M34" i="87"/>
  <c r="L33" i="87"/>
  <c r="N27" i="87"/>
  <c r="M26" i="87"/>
  <c r="L25" i="87"/>
  <c r="N19" i="87"/>
  <c r="M18" i="87"/>
  <c r="L17" i="87"/>
  <c r="N11" i="87"/>
  <c r="N108" i="87"/>
  <c r="M107" i="87"/>
  <c r="L106" i="87"/>
  <c r="K105" i="87"/>
  <c r="N100" i="87"/>
  <c r="M99" i="87"/>
  <c r="L98" i="87"/>
  <c r="K97" i="87"/>
  <c r="N92" i="87"/>
  <c r="M91" i="87"/>
  <c r="L90" i="87"/>
  <c r="K89" i="87"/>
  <c r="N84" i="87"/>
  <c r="M83" i="87"/>
  <c r="L82" i="87"/>
  <c r="K81" i="87"/>
  <c r="N76" i="87"/>
  <c r="M75" i="87"/>
  <c r="L74" i="87"/>
  <c r="K73" i="87"/>
  <c r="N68" i="87"/>
  <c r="M67" i="87"/>
  <c r="L66" i="87"/>
  <c r="K65" i="87"/>
  <c r="N60" i="87"/>
  <c r="M59" i="87"/>
  <c r="L58" i="87"/>
  <c r="K57" i="87"/>
  <c r="N52" i="87"/>
  <c r="M51" i="87"/>
  <c r="L50" i="87"/>
  <c r="K49" i="87"/>
  <c r="N44" i="87"/>
  <c r="M43" i="87"/>
  <c r="L42" i="87"/>
  <c r="K41" i="87"/>
  <c r="N36" i="87"/>
  <c r="M35" i="87"/>
  <c r="L34" i="87"/>
  <c r="K33" i="87"/>
  <c r="N28" i="87"/>
  <c r="M27" i="87"/>
  <c r="L26" i="87"/>
  <c r="K25" i="87"/>
  <c r="N20" i="87"/>
  <c r="M19" i="87"/>
  <c r="L18" i="87"/>
  <c r="K17" i="87"/>
  <c r="N12" i="87"/>
  <c r="M11" i="87"/>
  <c r="M108" i="87"/>
  <c r="L107" i="87"/>
  <c r="K106" i="87"/>
  <c r="N101" i="87"/>
  <c r="M100" i="87"/>
  <c r="L99" i="87"/>
  <c r="K98" i="87"/>
  <c r="N93" i="87"/>
  <c r="M92" i="87"/>
  <c r="L91" i="87"/>
  <c r="K90" i="87"/>
  <c r="N85" i="87"/>
  <c r="M84" i="87"/>
  <c r="L83" i="87"/>
  <c r="K82" i="87"/>
  <c r="N77" i="87"/>
  <c r="M76" i="87"/>
  <c r="L75" i="87"/>
  <c r="K74" i="87"/>
  <c r="N69" i="87"/>
  <c r="M68" i="87"/>
  <c r="L67" i="87"/>
  <c r="K66" i="87"/>
  <c r="N61" i="87"/>
  <c r="M60" i="87"/>
  <c r="L59" i="87"/>
  <c r="K58" i="87"/>
  <c r="N53" i="87"/>
  <c r="M52" i="87"/>
  <c r="L51" i="87"/>
  <c r="K50" i="87"/>
  <c r="N45" i="87"/>
  <c r="M44" i="87"/>
  <c r="L43" i="87"/>
  <c r="K42" i="87"/>
  <c r="N37" i="87"/>
  <c r="M36" i="87"/>
  <c r="L35" i="87"/>
  <c r="K34" i="87"/>
  <c r="N29" i="87"/>
  <c r="M28" i="87"/>
  <c r="L27" i="87"/>
  <c r="K26" i="87"/>
  <c r="N21" i="87"/>
  <c r="M20" i="87"/>
  <c r="L19" i="87"/>
  <c r="K18" i="87"/>
  <c r="N13" i="87"/>
  <c r="M12" i="87"/>
  <c r="L11" i="87"/>
  <c r="L108" i="87"/>
  <c r="K107" i="87"/>
  <c r="M101" i="87"/>
  <c r="L100" i="87"/>
  <c r="K99" i="87"/>
  <c r="M93" i="87"/>
  <c r="L92" i="87"/>
  <c r="K91" i="87"/>
  <c r="M85" i="87"/>
  <c r="L84" i="87"/>
  <c r="K83" i="87"/>
  <c r="M77" i="87"/>
  <c r="L76" i="87"/>
  <c r="K75" i="87"/>
  <c r="M69" i="87"/>
  <c r="L68" i="87"/>
  <c r="K67" i="87"/>
  <c r="M61" i="87"/>
  <c r="L60" i="87"/>
  <c r="K59" i="87"/>
  <c r="N54" i="87"/>
  <c r="M53" i="87"/>
  <c r="L52" i="87"/>
  <c r="K51" i="87"/>
  <c r="N46" i="87"/>
  <c r="M45" i="87"/>
  <c r="L44" i="87"/>
  <c r="K43" i="87"/>
  <c r="N38" i="87"/>
  <c r="M37" i="87"/>
  <c r="L36" i="87"/>
  <c r="K35" i="87"/>
  <c r="N30" i="87"/>
  <c r="M29" i="87"/>
  <c r="L28" i="87"/>
  <c r="K27" i="87"/>
  <c r="N22" i="87"/>
  <c r="M21" i="87"/>
  <c r="L20" i="87"/>
  <c r="K19" i="87"/>
  <c r="N14" i="87"/>
  <c r="M13" i="87"/>
  <c r="L12" i="87"/>
  <c r="K11" i="87"/>
  <c r="L94" i="19"/>
  <c r="K94" i="19"/>
  <c r="M257" i="19"/>
  <c r="K257" i="19"/>
  <c r="J257" i="19"/>
  <c r="I257" i="19"/>
  <c r="L257" i="19"/>
  <c r="I12" i="19"/>
  <c r="J13" i="19"/>
  <c r="L15" i="19"/>
  <c r="I20" i="19"/>
  <c r="J21" i="19"/>
  <c r="L23" i="19"/>
  <c r="I28" i="19"/>
  <c r="J29" i="19"/>
  <c r="L31" i="19"/>
  <c r="I36" i="19"/>
  <c r="J37" i="19"/>
  <c r="L39" i="19"/>
  <c r="I44" i="19"/>
  <c r="J45" i="19"/>
  <c r="J51" i="19"/>
  <c r="K63" i="19"/>
  <c r="K67" i="19"/>
  <c r="I70" i="19"/>
  <c r="I74" i="19"/>
  <c r="I79" i="19"/>
  <c r="M79" i="19"/>
  <c r="M83" i="19"/>
  <c r="I83" i="19"/>
  <c r="I85" i="19"/>
  <c r="K86" i="19"/>
  <c r="K90" i="19"/>
  <c r="L93" i="19"/>
  <c r="M107" i="19"/>
  <c r="L107" i="19"/>
  <c r="K107" i="19"/>
  <c r="I107" i="19"/>
  <c r="L128" i="19"/>
  <c r="K128" i="19"/>
  <c r="J128" i="19"/>
  <c r="M115" i="19"/>
  <c r="L115" i="19"/>
  <c r="K115" i="19"/>
  <c r="I115" i="19"/>
  <c r="M125" i="19"/>
  <c r="L125" i="19"/>
  <c r="K125" i="19"/>
  <c r="I11" i="19"/>
  <c r="J12" i="19"/>
  <c r="K13" i="19"/>
  <c r="M15" i="19"/>
  <c r="I19" i="19"/>
  <c r="J20" i="19"/>
  <c r="K21" i="19"/>
  <c r="M23" i="19"/>
  <c r="I27" i="19"/>
  <c r="J28" i="19"/>
  <c r="K29" i="19"/>
  <c r="M31" i="19"/>
  <c r="I35" i="19"/>
  <c r="J36" i="19"/>
  <c r="K37" i="19"/>
  <c r="M39" i="19"/>
  <c r="I43" i="19"/>
  <c r="J44" i="19"/>
  <c r="K45" i="19"/>
  <c r="I50" i="19"/>
  <c r="K51" i="19"/>
  <c r="I62" i="19"/>
  <c r="I66" i="19"/>
  <c r="J70" i="19"/>
  <c r="I71" i="19"/>
  <c r="M71" i="19"/>
  <c r="J74" i="19"/>
  <c r="M75" i="19"/>
  <c r="I75" i="19"/>
  <c r="I77" i="19"/>
  <c r="K78" i="19"/>
  <c r="I81" i="19"/>
  <c r="K82" i="19"/>
  <c r="J85" i="19"/>
  <c r="M86" i="19"/>
  <c r="M90" i="19"/>
  <c r="M99" i="19"/>
  <c r="K99" i="19"/>
  <c r="I99" i="19"/>
  <c r="K139" i="19"/>
  <c r="I139" i="19"/>
  <c r="L139" i="19"/>
  <c r="J139" i="19"/>
  <c r="I177" i="19"/>
  <c r="M177" i="19"/>
  <c r="L177" i="19"/>
  <c r="K177" i="19"/>
  <c r="J177" i="19"/>
  <c r="K247" i="19"/>
  <c r="I247" i="19"/>
  <c r="M247" i="19"/>
  <c r="L247" i="19"/>
  <c r="J247" i="19"/>
  <c r="M135" i="19"/>
  <c r="K135" i="19"/>
  <c r="J135" i="19"/>
  <c r="I135" i="19"/>
  <c r="I18" i="19"/>
  <c r="I26" i="19"/>
  <c r="I34" i="19"/>
  <c r="I42" i="19"/>
  <c r="I49" i="19"/>
  <c r="I63" i="19"/>
  <c r="M63" i="19"/>
  <c r="M67" i="19"/>
  <c r="I67" i="19"/>
  <c r="K93" i="19"/>
  <c r="J93" i="19"/>
  <c r="M91" i="19"/>
  <c r="I91" i="19"/>
  <c r="K11" i="19"/>
  <c r="J18" i="19"/>
  <c r="K19" i="19"/>
  <c r="J26" i="19"/>
  <c r="K27" i="19"/>
  <c r="J34" i="19"/>
  <c r="K35" i="19"/>
  <c r="J42" i="19"/>
  <c r="K43" i="19"/>
  <c r="J49" i="19"/>
  <c r="K50" i="19"/>
  <c r="M51" i="19"/>
  <c r="J54" i="19"/>
  <c r="I55" i="19"/>
  <c r="M55" i="19"/>
  <c r="J58" i="19"/>
  <c r="M59" i="19"/>
  <c r="I59" i="19"/>
  <c r="I61" i="19"/>
  <c r="K62" i="19"/>
  <c r="I65" i="19"/>
  <c r="K66" i="19"/>
  <c r="J69" i="19"/>
  <c r="M70" i="19"/>
  <c r="J73" i="19"/>
  <c r="M74" i="19"/>
  <c r="M85" i="19"/>
  <c r="I95" i="19"/>
  <c r="M95" i="19"/>
  <c r="L95" i="19"/>
  <c r="I111" i="19"/>
  <c r="M111" i="19"/>
  <c r="L111" i="19"/>
  <c r="I119" i="19"/>
  <c r="M119" i="19"/>
  <c r="L119" i="19"/>
  <c r="M157" i="19"/>
  <c r="K157" i="19"/>
  <c r="L157" i="19"/>
  <c r="J157" i="19"/>
  <c r="I157" i="19"/>
  <c r="L180" i="19"/>
  <c r="J180" i="19"/>
  <c r="M180" i="19"/>
  <c r="K180" i="19"/>
  <c r="I180" i="19"/>
  <c r="K203" i="19"/>
  <c r="I203" i="19"/>
  <c r="M203" i="19"/>
  <c r="L203" i="19"/>
  <c r="J203" i="19"/>
  <c r="L11" i="19"/>
  <c r="K18" i="19"/>
  <c r="L19" i="19"/>
  <c r="K26" i="19"/>
  <c r="L27" i="19"/>
  <c r="K34" i="19"/>
  <c r="L35" i="19"/>
  <c r="K42" i="19"/>
  <c r="L43" i="19"/>
  <c r="K49" i="19"/>
  <c r="L50" i="19"/>
  <c r="K54" i="19"/>
  <c r="K58" i="19"/>
  <c r="J61" i="19"/>
  <c r="J65" i="19"/>
  <c r="L69" i="19"/>
  <c r="L73" i="19"/>
  <c r="J91" i="19"/>
  <c r="I94" i="19"/>
  <c r="I103" i="19"/>
  <c r="M103" i="19"/>
  <c r="L103" i="19"/>
  <c r="L114" i="19"/>
  <c r="K114" i="19"/>
  <c r="J114" i="19"/>
  <c r="L122" i="19"/>
  <c r="K122" i="19"/>
  <c r="J122" i="19"/>
  <c r="I138" i="19"/>
  <c r="M143" i="19"/>
  <c r="L143" i="19"/>
  <c r="K143" i="19"/>
  <c r="J143" i="19"/>
  <c r="I87" i="19"/>
  <c r="M87" i="19"/>
  <c r="I231" i="19"/>
  <c r="M231" i="19"/>
  <c r="L231" i="19"/>
  <c r="K231" i="19"/>
  <c r="J231" i="19"/>
  <c r="I15" i="19"/>
  <c r="L18" i="19"/>
  <c r="I23" i="19"/>
  <c r="L26" i="19"/>
  <c r="I31" i="19"/>
  <c r="L34" i="19"/>
  <c r="I39" i="19"/>
  <c r="L42" i="19"/>
  <c r="L49" i="19"/>
  <c r="M54" i="19"/>
  <c r="M58" i="19"/>
  <c r="L61" i="19"/>
  <c r="L65" i="19"/>
  <c r="M69" i="19"/>
  <c r="M73" i="19"/>
  <c r="J79" i="19"/>
  <c r="J83" i="19"/>
  <c r="K87" i="19"/>
  <c r="K91" i="19"/>
  <c r="J94" i="19"/>
  <c r="L98" i="19"/>
  <c r="J98" i="19"/>
  <c r="L106" i="19"/>
  <c r="K106" i="19"/>
  <c r="J106" i="19"/>
  <c r="I125" i="19"/>
  <c r="M133" i="19"/>
  <c r="K133" i="19"/>
  <c r="L133" i="19"/>
  <c r="J133" i="19"/>
  <c r="J162" i="19"/>
  <c r="M162" i="19"/>
  <c r="L162" i="19"/>
  <c r="K162" i="19"/>
  <c r="I162" i="19"/>
  <c r="L210" i="19"/>
  <c r="J210" i="19"/>
  <c r="M210" i="19"/>
  <c r="K210" i="19"/>
  <c r="I210" i="19"/>
  <c r="M123" i="19"/>
  <c r="L123" i="19"/>
  <c r="K123" i="19"/>
  <c r="I123" i="19"/>
  <c r="M61" i="19"/>
  <c r="M65" i="19"/>
  <c r="I86" i="19"/>
  <c r="L87" i="19"/>
  <c r="I90" i="19"/>
  <c r="L91" i="19"/>
  <c r="M94" i="19"/>
  <c r="J115" i="19"/>
  <c r="J123" i="19"/>
  <c r="J125" i="19"/>
  <c r="L135" i="19"/>
  <c r="J138" i="19"/>
  <c r="M138" i="19"/>
  <c r="L138" i="19"/>
  <c r="M199" i="19"/>
  <c r="L199" i="19"/>
  <c r="K199" i="19"/>
  <c r="J199" i="19"/>
  <c r="I199" i="19"/>
  <c r="J101" i="19"/>
  <c r="K102" i="19"/>
  <c r="J109" i="19"/>
  <c r="K110" i="19"/>
  <c r="J117" i="19"/>
  <c r="K118" i="19"/>
  <c r="I124" i="19"/>
  <c r="K130" i="19"/>
  <c r="K131" i="19"/>
  <c r="I131" i="19"/>
  <c r="J137" i="19"/>
  <c r="K145" i="19"/>
  <c r="I148" i="19"/>
  <c r="M149" i="19"/>
  <c r="K149" i="19"/>
  <c r="L153" i="19"/>
  <c r="K156" i="19"/>
  <c r="I159" i="19"/>
  <c r="J167" i="19"/>
  <c r="J171" i="19"/>
  <c r="L172" i="19"/>
  <c r="J172" i="19"/>
  <c r="K175" i="19"/>
  <c r="L179" i="19"/>
  <c r="I186" i="19"/>
  <c r="I189" i="19"/>
  <c r="K194" i="19"/>
  <c r="K195" i="19"/>
  <c r="I195" i="19"/>
  <c r="J197" i="19"/>
  <c r="J201" i="19"/>
  <c r="L202" i="19"/>
  <c r="L209" i="19"/>
  <c r="K218" i="19"/>
  <c r="M221" i="19"/>
  <c r="K221" i="19"/>
  <c r="K225" i="19"/>
  <c r="I225" i="19"/>
  <c r="I229" i="19"/>
  <c r="J233" i="19"/>
  <c r="L234" i="19"/>
  <c r="J234" i="19"/>
  <c r="M251" i="19"/>
  <c r="L251" i="19"/>
  <c r="K251" i="19"/>
  <c r="I251" i="19"/>
  <c r="K101" i="19"/>
  <c r="K109" i="19"/>
  <c r="J124" i="19"/>
  <c r="J129" i="19"/>
  <c r="L130" i="19"/>
  <c r="K137" i="19"/>
  <c r="M141" i="19"/>
  <c r="K141" i="19"/>
  <c r="L145" i="19"/>
  <c r="I151" i="19"/>
  <c r="M153" i="19"/>
  <c r="J159" i="19"/>
  <c r="L164" i="19"/>
  <c r="J164" i="19"/>
  <c r="K167" i="19"/>
  <c r="L175" i="19"/>
  <c r="I178" i="19"/>
  <c r="K186" i="19"/>
  <c r="K187" i="19"/>
  <c r="I187" i="19"/>
  <c r="L194" i="19"/>
  <c r="K201" i="19"/>
  <c r="M202" i="19"/>
  <c r="M205" i="19"/>
  <c r="K205" i="19"/>
  <c r="I215" i="19"/>
  <c r="M215" i="19"/>
  <c r="M227" i="19"/>
  <c r="K227" i="19"/>
  <c r="I227" i="19"/>
  <c r="K239" i="19"/>
  <c r="I239" i="19"/>
  <c r="M239" i="19"/>
  <c r="M249" i="19"/>
  <c r="K249" i="19"/>
  <c r="J249" i="19"/>
  <c r="I249" i="19"/>
  <c r="L156" i="19"/>
  <c r="J156" i="19"/>
  <c r="K179" i="19"/>
  <c r="I179" i="19"/>
  <c r="M197" i="19"/>
  <c r="K197" i="19"/>
  <c r="I207" i="19"/>
  <c r="K209" i="19"/>
  <c r="I209" i="19"/>
  <c r="L218" i="19"/>
  <c r="J218" i="19"/>
  <c r="M243" i="19"/>
  <c r="L243" i="19"/>
  <c r="K243" i="19"/>
  <c r="I243" i="19"/>
  <c r="J147" i="19"/>
  <c r="L148" i="19"/>
  <c r="J148" i="19"/>
  <c r="I165" i="19"/>
  <c r="K170" i="19"/>
  <c r="K171" i="19"/>
  <c r="I171" i="19"/>
  <c r="K185" i="19"/>
  <c r="I188" i="19"/>
  <c r="M189" i="19"/>
  <c r="K189" i="19"/>
  <c r="J207" i="19"/>
  <c r="M211" i="19"/>
  <c r="K211" i="19"/>
  <c r="I211" i="19"/>
  <c r="M229" i="19"/>
  <c r="K229" i="19"/>
  <c r="K233" i="19"/>
  <c r="I233" i="19"/>
  <c r="M241" i="19"/>
  <c r="K241" i="19"/>
  <c r="J241" i="19"/>
  <c r="I241" i="19"/>
  <c r="L140" i="19"/>
  <c r="J140" i="19"/>
  <c r="L147" i="19"/>
  <c r="K163" i="19"/>
  <c r="I163" i="19"/>
  <c r="J165" i="19"/>
  <c r="L170" i="19"/>
  <c r="M181" i="19"/>
  <c r="K181" i="19"/>
  <c r="L185" i="19"/>
  <c r="K188" i="19"/>
  <c r="L204" i="19"/>
  <c r="J204" i="19"/>
  <c r="K207" i="19"/>
  <c r="J219" i="19"/>
  <c r="I223" i="19"/>
  <c r="M223" i="19"/>
  <c r="M235" i="19"/>
  <c r="K235" i="19"/>
  <c r="I235" i="19"/>
  <c r="J131" i="19"/>
  <c r="L132" i="19"/>
  <c r="J132" i="19"/>
  <c r="I149" i="19"/>
  <c r="K154" i="19"/>
  <c r="K155" i="19"/>
  <c r="I155" i="19"/>
  <c r="K169" i="19"/>
  <c r="M170" i="19"/>
  <c r="I172" i="19"/>
  <c r="M173" i="19"/>
  <c r="K173" i="19"/>
  <c r="M185" i="19"/>
  <c r="J191" i="19"/>
  <c r="J195" i="19"/>
  <c r="L196" i="19"/>
  <c r="J196" i="19"/>
  <c r="L207" i="19"/>
  <c r="M213" i="19"/>
  <c r="K213" i="19"/>
  <c r="K217" i="19"/>
  <c r="I217" i="19"/>
  <c r="I221" i="19"/>
  <c r="J225" i="19"/>
  <c r="L226" i="19"/>
  <c r="J226" i="19"/>
  <c r="I234" i="19"/>
  <c r="K255" i="19"/>
  <c r="I255" i="19"/>
  <c r="M255" i="19"/>
  <c r="K147" i="19"/>
  <c r="I147" i="19"/>
  <c r="J153" i="19"/>
  <c r="M165" i="19"/>
  <c r="K165" i="19"/>
  <c r="I175" i="19"/>
  <c r="L188" i="19"/>
  <c r="J188" i="19"/>
  <c r="M219" i="19"/>
  <c r="K219" i="19"/>
  <c r="I219" i="19"/>
  <c r="J212" i="19"/>
  <c r="J220" i="19"/>
  <c r="J228" i="19"/>
  <c r="J236" i="19"/>
  <c r="K237" i="19"/>
  <c r="J244" i="19"/>
  <c r="K245" i="19"/>
  <c r="J252" i="19"/>
  <c r="K253" i="19"/>
  <c r="I259" i="19"/>
  <c r="J259" i="19"/>
  <c r="J242" i="19"/>
  <c r="J250" i="19"/>
  <c r="J258" i="19"/>
  <c r="K259" i="19"/>
  <c r="K242" i="19"/>
  <c r="K250" i="19"/>
  <c r="K258" i="19"/>
  <c r="L259" i="19"/>
  <c r="K178" i="88"/>
  <c r="I178" i="88"/>
  <c r="K206" i="88"/>
  <c r="I206" i="88"/>
  <c r="K258" i="88"/>
  <c r="I258" i="88"/>
  <c r="K97" i="88"/>
  <c r="K100" i="88"/>
  <c r="I100" i="88"/>
  <c r="K113" i="88"/>
  <c r="K116" i="88"/>
  <c r="I116" i="88"/>
  <c r="K129" i="88"/>
  <c r="K132" i="88"/>
  <c r="I132" i="88"/>
  <c r="K145" i="88"/>
  <c r="K148" i="88"/>
  <c r="I148" i="88"/>
  <c r="K170" i="88"/>
  <c r="I170" i="88"/>
  <c r="K198" i="88"/>
  <c r="I198" i="88"/>
  <c r="K226" i="88"/>
  <c r="I226" i="88"/>
  <c r="K250" i="88"/>
  <c r="I250" i="88"/>
  <c r="K94" i="88"/>
  <c r="I94" i="88"/>
  <c r="K110" i="88"/>
  <c r="I110" i="88"/>
  <c r="K126" i="88"/>
  <c r="I126" i="88"/>
  <c r="K142" i="88"/>
  <c r="I142" i="88"/>
  <c r="K155" i="88"/>
  <c r="I155" i="88"/>
  <c r="K159" i="88"/>
  <c r="I159" i="88"/>
  <c r="K163" i="88"/>
  <c r="I163" i="88"/>
  <c r="K167" i="88"/>
  <c r="I167" i="88"/>
  <c r="K171" i="88"/>
  <c r="I171" i="88"/>
  <c r="K175" i="88"/>
  <c r="I175" i="88"/>
  <c r="K179" i="88"/>
  <c r="I179" i="88"/>
  <c r="K183" i="88"/>
  <c r="I183" i="88"/>
  <c r="K187" i="88"/>
  <c r="I187" i="88"/>
  <c r="K191" i="88"/>
  <c r="I191" i="88"/>
  <c r="K195" i="88"/>
  <c r="I195" i="88"/>
  <c r="K199" i="88"/>
  <c r="I199" i="88"/>
  <c r="K203" i="88"/>
  <c r="I203" i="88"/>
  <c r="K207" i="88"/>
  <c r="I207" i="88"/>
  <c r="K211" i="88"/>
  <c r="I211" i="88"/>
  <c r="K215" i="88"/>
  <c r="I215" i="88"/>
  <c r="K219" i="88"/>
  <c r="I219" i="88"/>
  <c r="K223" i="88"/>
  <c r="I223" i="88"/>
  <c r="K227" i="88"/>
  <c r="I227" i="88"/>
  <c r="K231" i="88"/>
  <c r="I231" i="88"/>
  <c r="K235" i="88"/>
  <c r="I235" i="88"/>
  <c r="K239" i="88"/>
  <c r="I239" i="88"/>
  <c r="K243" i="88"/>
  <c r="I243" i="88"/>
  <c r="K247" i="88"/>
  <c r="I247" i="88"/>
  <c r="K251" i="88"/>
  <c r="I251" i="88"/>
  <c r="K255" i="88"/>
  <c r="I255" i="88"/>
  <c r="K259" i="88"/>
  <c r="I259" i="88"/>
  <c r="K122" i="88"/>
  <c r="I122" i="88"/>
  <c r="K138" i="88"/>
  <c r="I138" i="88"/>
  <c r="K166" i="88"/>
  <c r="I166" i="88"/>
  <c r="K194" i="88"/>
  <c r="I194" i="88"/>
  <c r="K222" i="88"/>
  <c r="I222" i="88"/>
  <c r="K246" i="88"/>
  <c r="I246" i="88"/>
  <c r="K101" i="88"/>
  <c r="K104" i="88"/>
  <c r="I104" i="88"/>
  <c r="K117" i="88"/>
  <c r="K120" i="88"/>
  <c r="I120" i="88"/>
  <c r="K133" i="88"/>
  <c r="K136" i="88"/>
  <c r="I136" i="88"/>
  <c r="K149" i="88"/>
  <c r="K152" i="88"/>
  <c r="I152" i="88"/>
  <c r="K154" i="88"/>
  <c r="I154" i="88"/>
  <c r="K186" i="88"/>
  <c r="I186" i="88"/>
  <c r="K214" i="88"/>
  <c r="I214" i="88"/>
  <c r="K242" i="88"/>
  <c r="I242" i="88"/>
  <c r="K98" i="88"/>
  <c r="I98" i="88"/>
  <c r="K114" i="88"/>
  <c r="I114" i="88"/>
  <c r="K130" i="88"/>
  <c r="I130" i="88"/>
  <c r="K146" i="88"/>
  <c r="I146" i="88"/>
  <c r="K156" i="88"/>
  <c r="I156" i="88"/>
  <c r="K160" i="88"/>
  <c r="I160" i="88"/>
  <c r="K164" i="88"/>
  <c r="I164" i="88"/>
  <c r="K168" i="88"/>
  <c r="I168" i="88"/>
  <c r="K172" i="88"/>
  <c r="I172" i="88"/>
  <c r="K176" i="88"/>
  <c r="I176" i="88"/>
  <c r="K180" i="88"/>
  <c r="I180" i="88"/>
  <c r="K184" i="88"/>
  <c r="I184" i="88"/>
  <c r="K188" i="88"/>
  <c r="I188" i="88"/>
  <c r="K192" i="88"/>
  <c r="I192" i="88"/>
  <c r="K196" i="88"/>
  <c r="I196" i="88"/>
  <c r="K200" i="88"/>
  <c r="I200" i="88"/>
  <c r="K204" i="88"/>
  <c r="I204" i="88"/>
  <c r="K208" i="88"/>
  <c r="I208" i="88"/>
  <c r="K212" i="88"/>
  <c r="I212" i="88"/>
  <c r="K216" i="88"/>
  <c r="I216" i="88"/>
  <c r="K220" i="88"/>
  <c r="I220" i="88"/>
  <c r="K224" i="88"/>
  <c r="I224" i="88"/>
  <c r="K228" i="88"/>
  <c r="I228" i="88"/>
  <c r="K232" i="88"/>
  <c r="I232" i="88"/>
  <c r="K236" i="88"/>
  <c r="I236" i="88"/>
  <c r="K240" i="88"/>
  <c r="I240" i="88"/>
  <c r="K244" i="88"/>
  <c r="I244" i="88"/>
  <c r="K248" i="88"/>
  <c r="I248" i="88"/>
  <c r="K252" i="88"/>
  <c r="I252" i="88"/>
  <c r="K256" i="88"/>
  <c r="I256" i="88"/>
  <c r="K260" i="88"/>
  <c r="I260" i="88"/>
  <c r="K106" i="88"/>
  <c r="I106" i="88"/>
  <c r="K162" i="88"/>
  <c r="I162" i="88"/>
  <c r="K182" i="88"/>
  <c r="I182" i="88"/>
  <c r="K210" i="88"/>
  <c r="I210" i="88"/>
  <c r="K254" i="88"/>
  <c r="I254" i="88"/>
  <c r="K92" i="88"/>
  <c r="I92" i="88"/>
  <c r="K105" i="88"/>
  <c r="K108" i="88"/>
  <c r="I108" i="88"/>
  <c r="K121" i="88"/>
  <c r="K124" i="88"/>
  <c r="I124" i="88"/>
  <c r="K137" i="88"/>
  <c r="K140" i="88"/>
  <c r="I140" i="88"/>
  <c r="K153" i="88"/>
  <c r="K158" i="88"/>
  <c r="I158" i="88"/>
  <c r="K190" i="88"/>
  <c r="I190" i="88"/>
  <c r="K218" i="88"/>
  <c r="I218" i="88"/>
  <c r="K238" i="88"/>
  <c r="I238" i="88"/>
  <c r="K102" i="88"/>
  <c r="I102" i="88"/>
  <c r="K118" i="88"/>
  <c r="I118" i="88"/>
  <c r="K134" i="88"/>
  <c r="I134" i="88"/>
  <c r="K150" i="88"/>
  <c r="I150" i="88"/>
  <c r="K157" i="88"/>
  <c r="I157" i="88"/>
  <c r="K161" i="88"/>
  <c r="I161" i="88"/>
  <c r="K165" i="88"/>
  <c r="I165" i="88"/>
  <c r="K169" i="88"/>
  <c r="I169" i="88"/>
  <c r="K173" i="88"/>
  <c r="I173" i="88"/>
  <c r="K177" i="88"/>
  <c r="I177" i="88"/>
  <c r="K181" i="88"/>
  <c r="I181" i="88"/>
  <c r="K185" i="88"/>
  <c r="I185" i="88"/>
  <c r="K189" i="88"/>
  <c r="I189" i="88"/>
  <c r="K193" i="88"/>
  <c r="I193" i="88"/>
  <c r="K197" i="88"/>
  <c r="I197" i="88"/>
  <c r="K201" i="88"/>
  <c r="I201" i="88"/>
  <c r="K205" i="88"/>
  <c r="I205" i="88"/>
  <c r="K209" i="88"/>
  <c r="I209" i="88"/>
  <c r="K213" i="88"/>
  <c r="I213" i="88"/>
  <c r="K217" i="88"/>
  <c r="I217" i="88"/>
  <c r="K221" i="88"/>
  <c r="I221" i="88"/>
  <c r="K225" i="88"/>
  <c r="I225" i="88"/>
  <c r="K229" i="88"/>
  <c r="I229" i="88"/>
  <c r="K233" i="88"/>
  <c r="I233" i="88"/>
  <c r="K237" i="88"/>
  <c r="I237" i="88"/>
  <c r="K241" i="88"/>
  <c r="I241" i="88"/>
  <c r="K245" i="88"/>
  <c r="I245" i="88"/>
  <c r="K249" i="88"/>
  <c r="I249" i="88"/>
  <c r="K253" i="88"/>
  <c r="I253" i="88"/>
  <c r="K257" i="88"/>
  <c r="I257" i="88"/>
  <c r="K261" i="88"/>
  <c r="I261" i="88"/>
  <c r="K174" i="88"/>
  <c r="I174" i="88"/>
  <c r="K202" i="88"/>
  <c r="I202" i="88"/>
  <c r="K230" i="88"/>
  <c r="I230" i="88"/>
  <c r="K234" i="88"/>
  <c r="I234" i="88"/>
  <c r="K93" i="88"/>
  <c r="K96" i="88"/>
  <c r="I96" i="88"/>
  <c r="K109" i="88"/>
  <c r="K112" i="88"/>
  <c r="I112" i="88"/>
  <c r="K125" i="88"/>
  <c r="K128" i="88"/>
  <c r="I128" i="88"/>
  <c r="K141" i="88"/>
  <c r="K144" i="88"/>
  <c r="I144" i="88"/>
  <c r="N233" i="23"/>
  <c r="S233" i="23"/>
  <c r="O259" i="23"/>
  <c r="P258" i="23"/>
  <c r="O253" i="23"/>
  <c r="J253" i="23" s="1"/>
  <c r="O252" i="23"/>
  <c r="N236" i="23"/>
  <c r="P233" i="23"/>
  <c r="O232" i="23"/>
  <c r="N231" i="23"/>
  <c r="O231" i="23"/>
  <c r="N229" i="23"/>
  <c r="S229" i="23"/>
  <c r="N204" i="23"/>
  <c r="P203" i="23"/>
  <c r="P201" i="23"/>
  <c r="O200" i="23"/>
  <c r="N199" i="23"/>
  <c r="O199" i="23"/>
  <c r="N197" i="23"/>
  <c r="S197" i="23"/>
  <c r="N172" i="23"/>
  <c r="P169" i="23"/>
  <c r="O168" i="23"/>
  <c r="N167" i="23"/>
  <c r="O167" i="23"/>
  <c r="N165" i="23"/>
  <c r="S165" i="23"/>
  <c r="O136" i="23"/>
  <c r="P136" i="23"/>
  <c r="N117" i="23"/>
  <c r="P117" i="23"/>
  <c r="O117" i="23"/>
  <c r="S117" i="23"/>
  <c r="N235" i="23"/>
  <c r="O235" i="23"/>
  <c r="N259" i="23"/>
  <c r="O258" i="23"/>
  <c r="S255" i="23"/>
  <c r="N252" i="23"/>
  <c r="P251" i="23"/>
  <c r="S248" i="23"/>
  <c r="O233" i="23"/>
  <c r="N232" i="23"/>
  <c r="P231" i="23"/>
  <c r="P229" i="23"/>
  <c r="O228" i="23"/>
  <c r="N227" i="23"/>
  <c r="O227" i="23"/>
  <c r="N225" i="23"/>
  <c r="J225" i="23" s="1"/>
  <c r="S225" i="23"/>
  <c r="S216" i="23"/>
  <c r="N200" i="23"/>
  <c r="P199" i="23"/>
  <c r="P197" i="23"/>
  <c r="O196" i="23"/>
  <c r="N195" i="23"/>
  <c r="O195" i="23"/>
  <c r="N193" i="23"/>
  <c r="J193" i="23" s="1"/>
  <c r="S193" i="23"/>
  <c r="S184" i="23"/>
  <c r="N168" i="23"/>
  <c r="P167" i="23"/>
  <c r="P165" i="23"/>
  <c r="O164" i="23"/>
  <c r="N163" i="23"/>
  <c r="O163" i="23"/>
  <c r="N161" i="23"/>
  <c r="J161" i="23" s="1"/>
  <c r="S161" i="23"/>
  <c r="S152" i="23"/>
  <c r="S148" i="23"/>
  <c r="N139" i="23"/>
  <c r="O139" i="23"/>
  <c r="N137" i="23"/>
  <c r="P137" i="23"/>
  <c r="S137" i="23"/>
  <c r="N136" i="23"/>
  <c r="N87" i="23"/>
  <c r="P87" i="23"/>
  <c r="O87" i="23"/>
  <c r="S87" i="23"/>
  <c r="N201" i="23"/>
  <c r="S201" i="23"/>
  <c r="N258" i="23"/>
  <c r="N249" i="23"/>
  <c r="S249" i="23"/>
  <c r="O229" i="23"/>
  <c r="N228" i="23"/>
  <c r="N223" i="23"/>
  <c r="O223" i="23"/>
  <c r="N221" i="23"/>
  <c r="S221" i="23"/>
  <c r="O197" i="23"/>
  <c r="N196" i="23"/>
  <c r="N191" i="23"/>
  <c r="O191" i="23"/>
  <c r="N189" i="23"/>
  <c r="S189" i="23"/>
  <c r="O165" i="23"/>
  <c r="N164" i="23"/>
  <c r="N159" i="23"/>
  <c r="O159" i="23"/>
  <c r="N157" i="23"/>
  <c r="S157" i="23"/>
  <c r="N143" i="23"/>
  <c r="O143" i="23"/>
  <c r="N141" i="23"/>
  <c r="P141" i="23"/>
  <c r="S141" i="23"/>
  <c r="N125" i="23"/>
  <c r="O125" i="23"/>
  <c r="P125" i="23"/>
  <c r="S125" i="23"/>
  <c r="N171" i="23"/>
  <c r="O171" i="23"/>
  <c r="N219" i="23"/>
  <c r="O219" i="23"/>
  <c r="N217" i="23"/>
  <c r="S217" i="23"/>
  <c r="N187" i="23"/>
  <c r="O187" i="23"/>
  <c r="N185" i="23"/>
  <c r="S185" i="23"/>
  <c r="N155" i="23"/>
  <c r="O155" i="23"/>
  <c r="N153" i="23"/>
  <c r="S153" i="23"/>
  <c r="N147" i="23"/>
  <c r="O147" i="23"/>
  <c r="N145" i="23"/>
  <c r="P145" i="23"/>
  <c r="S145" i="23"/>
  <c r="N118" i="23"/>
  <c r="P118" i="23"/>
  <c r="O118" i="23"/>
  <c r="S118" i="23"/>
  <c r="N71" i="23"/>
  <c r="P71" i="23"/>
  <c r="O71" i="23"/>
  <c r="S71" i="23"/>
  <c r="N42" i="23"/>
  <c r="O42" i="23"/>
  <c r="P42" i="23"/>
  <c r="S42" i="23"/>
  <c r="N169" i="23"/>
  <c r="S169" i="23"/>
  <c r="N256" i="23"/>
  <c r="J256" i="23" s="1"/>
  <c r="P255" i="23"/>
  <c r="S253" i="23"/>
  <c r="O249" i="23"/>
  <c r="O248" i="23"/>
  <c r="N247" i="23"/>
  <c r="O247" i="23"/>
  <c r="N245" i="23"/>
  <c r="S245" i="23"/>
  <c r="S236" i="23"/>
  <c r="O221" i="23"/>
  <c r="N220" i="23"/>
  <c r="P219" i="23"/>
  <c r="P217" i="23"/>
  <c r="O216" i="23"/>
  <c r="N215" i="23"/>
  <c r="O215" i="23"/>
  <c r="N213" i="23"/>
  <c r="S213" i="23"/>
  <c r="S204" i="23"/>
  <c r="O189" i="23"/>
  <c r="N188" i="23"/>
  <c r="J188" i="23" s="1"/>
  <c r="P187" i="23"/>
  <c r="P185" i="23"/>
  <c r="O184" i="23"/>
  <c r="N183" i="23"/>
  <c r="O183" i="23"/>
  <c r="N181" i="23"/>
  <c r="S181" i="23"/>
  <c r="S172" i="23"/>
  <c r="O157" i="23"/>
  <c r="N156" i="23"/>
  <c r="P155" i="23"/>
  <c r="P153" i="23"/>
  <c r="O152" i="23"/>
  <c r="N151" i="23"/>
  <c r="O151" i="23"/>
  <c r="N149" i="23"/>
  <c r="P149" i="23"/>
  <c r="S149" i="23"/>
  <c r="O148" i="23"/>
  <c r="P147" i="23"/>
  <c r="O145" i="23"/>
  <c r="N144" i="23"/>
  <c r="N133" i="23"/>
  <c r="P133" i="23"/>
  <c r="S133" i="23"/>
  <c r="O255" i="23"/>
  <c r="S252" i="23"/>
  <c r="N248" i="23"/>
  <c r="J248" i="23" s="1"/>
  <c r="P247" i="23"/>
  <c r="P245" i="23"/>
  <c r="O244" i="23"/>
  <c r="J244" i="23" s="1"/>
  <c r="N243" i="23"/>
  <c r="O243" i="23"/>
  <c r="N241" i="23"/>
  <c r="J241" i="23" s="1"/>
  <c r="S241" i="23"/>
  <c r="S235" i="23"/>
  <c r="S232" i="23"/>
  <c r="O217" i="23"/>
  <c r="N216" i="23"/>
  <c r="P215" i="23"/>
  <c r="P213" i="23"/>
  <c r="O212" i="23"/>
  <c r="J212" i="23" s="1"/>
  <c r="N211" i="23"/>
  <c r="O211" i="23"/>
  <c r="N209" i="23"/>
  <c r="J209" i="23" s="1"/>
  <c r="S209" i="23"/>
  <c r="S200" i="23"/>
  <c r="O185" i="23"/>
  <c r="N184" i="23"/>
  <c r="P183" i="23"/>
  <c r="P181" i="23"/>
  <c r="O180" i="23"/>
  <c r="N179" i="23"/>
  <c r="O179" i="23"/>
  <c r="N177" i="23"/>
  <c r="J177" i="23" s="1"/>
  <c r="S177" i="23"/>
  <c r="S171" i="23"/>
  <c r="S168" i="23"/>
  <c r="O153" i="23"/>
  <c r="N152" i="23"/>
  <c r="P151" i="23"/>
  <c r="O149" i="23"/>
  <c r="N148" i="23"/>
  <c r="N129" i="23"/>
  <c r="O129" i="23"/>
  <c r="P129" i="23"/>
  <c r="S129" i="23"/>
  <c r="N98" i="23"/>
  <c r="P98" i="23"/>
  <c r="O98" i="23"/>
  <c r="S98" i="23"/>
  <c r="S47" i="23"/>
  <c r="N47" i="23"/>
  <c r="P47" i="23"/>
  <c r="O47" i="23"/>
  <c r="N203" i="23"/>
  <c r="O203" i="23"/>
  <c r="N239" i="23"/>
  <c r="O239" i="23"/>
  <c r="N237" i="23"/>
  <c r="S237" i="23"/>
  <c r="N207" i="23"/>
  <c r="O207" i="23"/>
  <c r="N205" i="23"/>
  <c r="J205" i="23" s="1"/>
  <c r="S205" i="23"/>
  <c r="N175" i="23"/>
  <c r="O175" i="23"/>
  <c r="N173" i="23"/>
  <c r="S173" i="23"/>
  <c r="O132" i="23"/>
  <c r="P132" i="23"/>
  <c r="N119" i="23"/>
  <c r="O119" i="23"/>
  <c r="P119" i="23"/>
  <c r="S119" i="23"/>
  <c r="O135" i="23"/>
  <c r="J135" i="23" s="1"/>
  <c r="O131" i="23"/>
  <c r="J131" i="23" s="1"/>
  <c r="O127" i="23"/>
  <c r="O123" i="23"/>
  <c r="J123" i="23" s="1"/>
  <c r="N110" i="23"/>
  <c r="P110" i="23"/>
  <c r="N109" i="23"/>
  <c r="P109" i="23"/>
  <c r="O108" i="23"/>
  <c r="P107" i="23"/>
  <c r="O106" i="23"/>
  <c r="O105" i="23"/>
  <c r="N104" i="23"/>
  <c r="O103" i="23"/>
  <c r="J103" i="23" s="1"/>
  <c r="N91" i="23"/>
  <c r="P91" i="23"/>
  <c r="N75" i="23"/>
  <c r="P75" i="23"/>
  <c r="S55" i="23"/>
  <c r="N55" i="23"/>
  <c r="P55" i="23"/>
  <c r="N50" i="23"/>
  <c r="O50" i="23"/>
  <c r="P50" i="23"/>
  <c r="N114" i="23"/>
  <c r="P114" i="23"/>
  <c r="N113" i="23"/>
  <c r="J113" i="23" s="1"/>
  <c r="P113" i="23"/>
  <c r="N108" i="23"/>
  <c r="O107" i="23"/>
  <c r="P92" i="23"/>
  <c r="S92" i="23"/>
  <c r="N92" i="23"/>
  <c r="N86" i="23"/>
  <c r="O86" i="23"/>
  <c r="P86" i="23"/>
  <c r="P76" i="23"/>
  <c r="S76" i="23"/>
  <c r="N76" i="23"/>
  <c r="N70" i="23"/>
  <c r="O70" i="23"/>
  <c r="P70" i="23"/>
  <c r="S51" i="23"/>
  <c r="N51" i="23"/>
  <c r="P51" i="23"/>
  <c r="N46" i="23"/>
  <c r="O46" i="23"/>
  <c r="P46" i="23"/>
  <c r="J116" i="23"/>
  <c r="N99" i="23"/>
  <c r="P99" i="23"/>
  <c r="P88" i="23"/>
  <c r="S88" i="23"/>
  <c r="N88" i="23"/>
  <c r="N82" i="23"/>
  <c r="O82" i="23"/>
  <c r="P82" i="23"/>
  <c r="P72" i="23"/>
  <c r="S72" i="23"/>
  <c r="N72" i="23"/>
  <c r="N66" i="23"/>
  <c r="O66" i="23"/>
  <c r="P66" i="23"/>
  <c r="S43" i="23"/>
  <c r="N43" i="23"/>
  <c r="P43" i="23"/>
  <c r="N38" i="23"/>
  <c r="O38" i="23"/>
  <c r="P38" i="23"/>
  <c r="J120" i="23"/>
  <c r="P100" i="23"/>
  <c r="N100" i="23"/>
  <c r="N83" i="23"/>
  <c r="P83" i="23"/>
  <c r="N67" i="23"/>
  <c r="P67" i="23"/>
  <c r="S39" i="23"/>
  <c r="N39" i="23"/>
  <c r="P39" i="23"/>
  <c r="N34" i="23"/>
  <c r="O34" i="23"/>
  <c r="P34" i="23"/>
  <c r="P128" i="23"/>
  <c r="P124" i="23"/>
  <c r="S108" i="23"/>
  <c r="S107" i="23"/>
  <c r="N101" i="23"/>
  <c r="P101" i="23"/>
  <c r="O100" i="23"/>
  <c r="N94" i="23"/>
  <c r="O94" i="23"/>
  <c r="P94" i="23"/>
  <c r="P84" i="23"/>
  <c r="S84" i="23"/>
  <c r="N84" i="23"/>
  <c r="O83" i="23"/>
  <c r="N78" i="23"/>
  <c r="O78" i="23"/>
  <c r="P78" i="23"/>
  <c r="P68" i="23"/>
  <c r="S68" i="23"/>
  <c r="N68" i="23"/>
  <c r="O67" i="23"/>
  <c r="N62" i="23"/>
  <c r="O62" i="23"/>
  <c r="P62" i="23"/>
  <c r="O39" i="23"/>
  <c r="S35" i="23"/>
  <c r="N35" i="23"/>
  <c r="P35" i="23"/>
  <c r="S11" i="23"/>
  <c r="N11" i="23"/>
  <c r="O11" i="23"/>
  <c r="P11" i="23"/>
  <c r="N102" i="23"/>
  <c r="P102" i="23"/>
  <c r="N95" i="23"/>
  <c r="P95" i="23"/>
  <c r="N79" i="23"/>
  <c r="P79" i="23"/>
  <c r="N63" i="23"/>
  <c r="P63" i="23"/>
  <c r="N58" i="23"/>
  <c r="O58" i="23"/>
  <c r="P58" i="23"/>
  <c r="S31" i="23"/>
  <c r="N31" i="23"/>
  <c r="O31" i="23"/>
  <c r="P31" i="23"/>
  <c r="S27" i="23"/>
  <c r="N27" i="23"/>
  <c r="O27" i="23"/>
  <c r="P27" i="23"/>
  <c r="S23" i="23"/>
  <c r="N23" i="23"/>
  <c r="O23" i="23"/>
  <c r="P23" i="23"/>
  <c r="S19" i="23"/>
  <c r="N19" i="23"/>
  <c r="O19" i="23"/>
  <c r="P19" i="23"/>
  <c r="S15" i="23"/>
  <c r="N15" i="23"/>
  <c r="O15" i="23"/>
  <c r="P15" i="23"/>
  <c r="N106" i="23"/>
  <c r="P106" i="23"/>
  <c r="N105" i="23"/>
  <c r="P105" i="23"/>
  <c r="P96" i="23"/>
  <c r="S96" i="23"/>
  <c r="N96" i="23"/>
  <c r="N90" i="23"/>
  <c r="O90" i="23"/>
  <c r="P90" i="23"/>
  <c r="P80" i="23"/>
  <c r="S80" i="23"/>
  <c r="N80" i="23"/>
  <c r="N74" i="23"/>
  <c r="O74" i="23"/>
  <c r="P74" i="23"/>
  <c r="P64" i="23"/>
  <c r="S64" i="23"/>
  <c r="N64" i="23"/>
  <c r="S59" i="23"/>
  <c r="N59" i="23"/>
  <c r="P59" i="23"/>
  <c r="N54" i="23"/>
  <c r="O54" i="23"/>
  <c r="P54" i="23"/>
  <c r="N60" i="23"/>
  <c r="J60" i="23" s="1"/>
  <c r="N56" i="23"/>
  <c r="N52" i="23"/>
  <c r="J52" i="23" s="1"/>
  <c r="N48" i="23"/>
  <c r="J48" i="23" s="1"/>
  <c r="N44" i="23"/>
  <c r="J44" i="23" s="1"/>
  <c r="N40" i="23"/>
  <c r="J40" i="23" s="1"/>
  <c r="N36" i="23"/>
  <c r="N32" i="23"/>
  <c r="J32" i="23" s="1"/>
  <c r="N28" i="23"/>
  <c r="J28" i="23" s="1"/>
  <c r="N24" i="23"/>
  <c r="J24" i="23" s="1"/>
  <c r="N20" i="23"/>
  <c r="J20" i="23" s="1"/>
  <c r="N16" i="23"/>
  <c r="J16" i="23" s="1"/>
  <c r="N12" i="23"/>
  <c r="J12" i="23" s="1"/>
  <c r="P30" i="23"/>
  <c r="P26" i="23"/>
  <c r="P22" i="23"/>
  <c r="P18" i="23"/>
  <c r="P14" i="23"/>
  <c r="S60" i="23"/>
  <c r="S56" i="23"/>
  <c r="S52" i="23"/>
  <c r="S48" i="23"/>
  <c r="S44" i="23"/>
  <c r="S40" i="23"/>
  <c r="S36" i="23"/>
  <c r="S32" i="23"/>
  <c r="O30" i="23"/>
  <c r="S28" i="23"/>
  <c r="O26" i="23"/>
  <c r="S24" i="23"/>
  <c r="O22" i="23"/>
  <c r="S20" i="23"/>
  <c r="O18" i="23"/>
  <c r="S16" i="23"/>
  <c r="O14" i="23"/>
  <c r="S12" i="23"/>
  <c r="P97" i="23"/>
  <c r="P93" i="23"/>
  <c r="J93" i="23" s="1"/>
  <c r="P89" i="23"/>
  <c r="J89" i="23" s="1"/>
  <c r="P85" i="23"/>
  <c r="J85" i="23" s="1"/>
  <c r="P81" i="23"/>
  <c r="J81" i="23" s="1"/>
  <c r="P77" i="23"/>
  <c r="P73" i="23"/>
  <c r="J73" i="23" s="1"/>
  <c r="P69" i="23"/>
  <c r="J69" i="23" s="1"/>
  <c r="P65" i="23"/>
  <c r="J65" i="23" s="1"/>
  <c r="P61" i="23"/>
  <c r="P57" i="23"/>
  <c r="P53" i="23"/>
  <c r="J53" i="23" s="1"/>
  <c r="P49" i="23"/>
  <c r="J49" i="23" s="1"/>
  <c r="P45" i="23"/>
  <c r="J45" i="23" s="1"/>
  <c r="P41" i="23"/>
  <c r="J41" i="23" s="1"/>
  <c r="P37" i="23"/>
  <c r="J37" i="23" s="1"/>
  <c r="P33" i="23"/>
  <c r="J33" i="23" s="1"/>
  <c r="P29" i="23"/>
  <c r="J29" i="23" s="1"/>
  <c r="P25" i="23"/>
  <c r="J25" i="23" s="1"/>
  <c r="P21" i="23"/>
  <c r="J21" i="23" s="1"/>
  <c r="P17" i="23"/>
  <c r="J17" i="23" s="1"/>
  <c r="P13" i="23"/>
  <c r="J13" i="23" s="1"/>
  <c r="Q308" i="24"/>
  <c r="Q300" i="24"/>
  <c r="Q292" i="24"/>
  <c r="Q284" i="24"/>
  <c r="Q276" i="24"/>
  <c r="Q268" i="24"/>
  <c r="Q260" i="24"/>
  <c r="Q252" i="24"/>
  <c r="Q244" i="24"/>
  <c r="Q236" i="24"/>
  <c r="Q227" i="24"/>
  <c r="R227" i="24"/>
  <c r="Q223" i="24"/>
  <c r="Q191" i="24"/>
  <c r="Q187" i="24"/>
  <c r="R187" i="24"/>
  <c r="R185" i="24"/>
  <c r="S185" i="24"/>
  <c r="Q164" i="24"/>
  <c r="Q158" i="24"/>
  <c r="R158" i="24"/>
  <c r="S158" i="24"/>
  <c r="Q81" i="24"/>
  <c r="R81" i="24"/>
  <c r="S81" i="24"/>
  <c r="Q62" i="24"/>
  <c r="R62" i="24"/>
  <c r="S62" i="24"/>
  <c r="Q195" i="24"/>
  <c r="R195" i="24"/>
  <c r="R193" i="24"/>
  <c r="S193" i="24"/>
  <c r="Q166" i="24"/>
  <c r="R166" i="24"/>
  <c r="S166" i="24"/>
  <c r="Q147" i="24"/>
  <c r="R147" i="24"/>
  <c r="S147" i="24"/>
  <c r="R145" i="24"/>
  <c r="S145" i="24"/>
  <c r="Q134" i="24"/>
  <c r="R134" i="24"/>
  <c r="S134" i="24"/>
  <c r="R132" i="24"/>
  <c r="S132" i="24"/>
  <c r="Q118" i="24"/>
  <c r="R118" i="24"/>
  <c r="S118" i="24"/>
  <c r="R116" i="24"/>
  <c r="S116" i="24"/>
  <c r="Q102" i="24"/>
  <c r="R102" i="24"/>
  <c r="S102" i="24"/>
  <c r="Q57" i="24"/>
  <c r="R57" i="24"/>
  <c r="S57" i="24"/>
  <c r="Q22" i="24"/>
  <c r="R22" i="24"/>
  <c r="S22" i="24"/>
  <c r="Q219" i="24"/>
  <c r="R219" i="24"/>
  <c r="Q203" i="24"/>
  <c r="R203" i="24"/>
  <c r="R201" i="24"/>
  <c r="S201" i="24"/>
  <c r="Q174" i="24"/>
  <c r="R174" i="24"/>
  <c r="S174" i="24"/>
  <c r="Q129" i="24"/>
  <c r="R129" i="24"/>
  <c r="S129" i="24"/>
  <c r="Q113" i="24"/>
  <c r="R113" i="24"/>
  <c r="S113" i="24"/>
  <c r="Q97" i="24"/>
  <c r="R97" i="24"/>
  <c r="S97" i="24"/>
  <c r="Q78" i="24"/>
  <c r="R78" i="24"/>
  <c r="S78" i="24"/>
  <c r="R177" i="24"/>
  <c r="S177" i="24"/>
  <c r="S307" i="24"/>
  <c r="R304" i="24"/>
  <c r="S299" i="24"/>
  <c r="R296" i="24"/>
  <c r="S291" i="24"/>
  <c r="R288" i="24"/>
  <c r="S283" i="24"/>
  <c r="R280" i="24"/>
  <c r="S275" i="24"/>
  <c r="R272" i="24"/>
  <c r="S267" i="24"/>
  <c r="R264" i="24"/>
  <c r="S259" i="24"/>
  <c r="R256" i="24"/>
  <c r="S251" i="24"/>
  <c r="R248" i="24"/>
  <c r="S243" i="24"/>
  <c r="R240" i="24"/>
  <c r="S235" i="24"/>
  <c r="R230" i="24"/>
  <c r="S230" i="24"/>
  <c r="R224" i="24"/>
  <c r="S220" i="24"/>
  <c r="Q211" i="24"/>
  <c r="R211" i="24"/>
  <c r="R209" i="24"/>
  <c r="S209" i="24"/>
  <c r="R196" i="24"/>
  <c r="Q182" i="24"/>
  <c r="R182" i="24"/>
  <c r="S182" i="24"/>
  <c r="S167" i="24"/>
  <c r="Q155" i="24"/>
  <c r="R155" i="24"/>
  <c r="S155" i="24"/>
  <c r="R153" i="24"/>
  <c r="S153" i="24"/>
  <c r="Q73" i="24"/>
  <c r="R73" i="24"/>
  <c r="S73" i="24"/>
  <c r="Q54" i="24"/>
  <c r="R54" i="24"/>
  <c r="S54" i="24"/>
  <c r="Q38" i="24"/>
  <c r="R38" i="24"/>
  <c r="S38" i="24"/>
  <c r="Q86" i="24"/>
  <c r="R86" i="24"/>
  <c r="S86" i="24"/>
  <c r="R307" i="24"/>
  <c r="S302" i="24"/>
  <c r="R299" i="24"/>
  <c r="S294" i="24"/>
  <c r="R291" i="24"/>
  <c r="S286" i="24"/>
  <c r="R283" i="24"/>
  <c r="S278" i="24"/>
  <c r="R275" i="24"/>
  <c r="S270" i="24"/>
  <c r="R267" i="24"/>
  <c r="S262" i="24"/>
  <c r="R259" i="24"/>
  <c r="S254" i="24"/>
  <c r="R251" i="24"/>
  <c r="S246" i="24"/>
  <c r="R243" i="24"/>
  <c r="S238" i="24"/>
  <c r="R235" i="24"/>
  <c r="R233" i="24"/>
  <c r="S231" i="24"/>
  <c r="R220" i="24"/>
  <c r="S216" i="24"/>
  <c r="R204" i="24"/>
  <c r="Q196" i="24"/>
  <c r="Q190" i="24"/>
  <c r="R190" i="24"/>
  <c r="S190" i="24"/>
  <c r="S175" i="24"/>
  <c r="R167" i="24"/>
  <c r="R148" i="24"/>
  <c r="Q142" i="24"/>
  <c r="R142" i="24"/>
  <c r="S142" i="24"/>
  <c r="Q94" i="24"/>
  <c r="R94" i="24"/>
  <c r="S94" i="24"/>
  <c r="Q14" i="24"/>
  <c r="R14" i="24"/>
  <c r="S14" i="24"/>
  <c r="S305" i="24"/>
  <c r="R302" i="24"/>
  <c r="S297" i="24"/>
  <c r="R294" i="24"/>
  <c r="S289" i="24"/>
  <c r="S281" i="24"/>
  <c r="S273" i="24"/>
  <c r="S265" i="24"/>
  <c r="S257" i="24"/>
  <c r="S249" i="24"/>
  <c r="S241" i="24"/>
  <c r="Q233" i="24"/>
  <c r="R222" i="24"/>
  <c r="S222" i="24"/>
  <c r="R216" i="24"/>
  <c r="R212" i="24"/>
  <c r="Q204" i="24"/>
  <c r="Q198" i="24"/>
  <c r="R198" i="24"/>
  <c r="S198" i="24"/>
  <c r="S183" i="24"/>
  <c r="Q177" i="24"/>
  <c r="Q163" i="24"/>
  <c r="R163" i="24"/>
  <c r="R161" i="24"/>
  <c r="S161" i="24"/>
  <c r="Q148" i="24"/>
  <c r="Q126" i="24"/>
  <c r="R126" i="24"/>
  <c r="S126" i="24"/>
  <c r="R124" i="24"/>
  <c r="S124" i="24"/>
  <c r="Q110" i="24"/>
  <c r="R110" i="24"/>
  <c r="S110" i="24"/>
  <c r="Q89" i="24"/>
  <c r="R89" i="24"/>
  <c r="S89" i="24"/>
  <c r="Q70" i="24"/>
  <c r="R70" i="24"/>
  <c r="S70" i="24"/>
  <c r="R214" i="24"/>
  <c r="S214" i="24"/>
  <c r="Q179" i="24"/>
  <c r="R179" i="24"/>
  <c r="Q46" i="24"/>
  <c r="R46" i="24"/>
  <c r="S46" i="24"/>
  <c r="R225" i="24"/>
  <c r="Q206" i="24"/>
  <c r="R206" i="24"/>
  <c r="S206" i="24"/>
  <c r="Q171" i="24"/>
  <c r="R171" i="24"/>
  <c r="R169" i="24"/>
  <c r="S169" i="24"/>
  <c r="Q150" i="24"/>
  <c r="R150" i="24"/>
  <c r="S150" i="24"/>
  <c r="Q137" i="24"/>
  <c r="R137" i="24"/>
  <c r="S137" i="24"/>
  <c r="Q121" i="24"/>
  <c r="R121" i="24"/>
  <c r="S121" i="24"/>
  <c r="Q105" i="24"/>
  <c r="R105" i="24"/>
  <c r="S105" i="24"/>
  <c r="Q65" i="24"/>
  <c r="R65" i="24"/>
  <c r="S65" i="24"/>
  <c r="Q30" i="24"/>
  <c r="R30" i="24"/>
  <c r="S30" i="24"/>
  <c r="S32" i="24"/>
  <c r="S24" i="24"/>
  <c r="S16" i="24"/>
  <c r="S139" i="24"/>
  <c r="S131" i="24"/>
  <c r="S123" i="24"/>
  <c r="S115" i="24"/>
  <c r="S107" i="24"/>
  <c r="S99" i="24"/>
  <c r="R96" i="24"/>
  <c r="S91" i="24"/>
  <c r="R88" i="24"/>
  <c r="S83" i="24"/>
  <c r="R80" i="24"/>
  <c r="S75" i="24"/>
  <c r="R72" i="24"/>
  <c r="S67" i="24"/>
  <c r="R64" i="24"/>
  <c r="S59" i="24"/>
  <c r="R56" i="24"/>
  <c r="S51" i="24"/>
  <c r="R48" i="24"/>
  <c r="S43" i="24"/>
  <c r="R40" i="24"/>
  <c r="S35" i="24"/>
  <c r="R32" i="24"/>
  <c r="S27" i="24"/>
  <c r="R24" i="24"/>
  <c r="S19" i="24"/>
  <c r="R16" i="24"/>
  <c r="S11" i="24"/>
  <c r="R139" i="24"/>
  <c r="R131" i="24"/>
  <c r="R123" i="24"/>
  <c r="R115" i="24"/>
  <c r="R107" i="24"/>
  <c r="R99" i="24"/>
  <c r="R91" i="24"/>
  <c r="R83" i="24"/>
  <c r="R75" i="24"/>
  <c r="R67" i="24"/>
  <c r="R59" i="24"/>
  <c r="R51" i="24"/>
  <c r="R43" i="24"/>
  <c r="R35" i="24"/>
  <c r="R27" i="24"/>
  <c r="R19" i="24"/>
  <c r="R11" i="24"/>
  <c r="S49" i="24"/>
  <c r="S41" i="24"/>
  <c r="S33" i="24"/>
  <c r="S25" i="24"/>
  <c r="S17" i="24"/>
  <c r="S108" i="24"/>
  <c r="S100" i="24"/>
  <c r="S92" i="24"/>
  <c r="S84" i="24"/>
  <c r="S76" i="24"/>
  <c r="S68" i="24"/>
  <c r="S60" i="24"/>
  <c r="R49" i="24"/>
  <c r="R41" i="24"/>
  <c r="R33" i="24"/>
  <c r="R25" i="24"/>
  <c r="R17" i="24"/>
  <c r="R170" i="25"/>
  <c r="S170" i="25"/>
  <c r="T170" i="25"/>
  <c r="R122" i="25"/>
  <c r="S122" i="25"/>
  <c r="T122" i="25"/>
  <c r="T97" i="25"/>
  <c r="R97" i="25"/>
  <c r="S97" i="25"/>
  <c r="T89" i="25"/>
  <c r="S89" i="25"/>
  <c r="R48" i="25"/>
  <c r="T48" i="25"/>
  <c r="S48" i="25"/>
  <c r="T310" i="25"/>
  <c r="T294" i="25"/>
  <c r="S281" i="25"/>
  <c r="T278" i="25"/>
  <c r="T262" i="25"/>
  <c r="R240" i="25"/>
  <c r="S240" i="25"/>
  <c r="T238" i="25"/>
  <c r="R168" i="25"/>
  <c r="T168" i="25"/>
  <c r="S142" i="25"/>
  <c r="T142" i="25"/>
  <c r="R132" i="25"/>
  <c r="S132" i="25"/>
  <c r="T132" i="25"/>
  <c r="R120" i="25"/>
  <c r="T120" i="25"/>
  <c r="R252" i="25"/>
  <c r="S252" i="25"/>
  <c r="S304" i="25"/>
  <c r="S288" i="25"/>
  <c r="S272" i="25"/>
  <c r="S256" i="25"/>
  <c r="R241" i="25"/>
  <c r="R232" i="25"/>
  <c r="S232" i="25"/>
  <c r="R224" i="25"/>
  <c r="S224" i="25"/>
  <c r="T224" i="25"/>
  <c r="R216" i="25"/>
  <c r="S216" i="25"/>
  <c r="T216" i="25"/>
  <c r="R208" i="25"/>
  <c r="S208" i="25"/>
  <c r="T208" i="25"/>
  <c r="R200" i="25"/>
  <c r="S200" i="25"/>
  <c r="T200" i="25"/>
  <c r="S158" i="25"/>
  <c r="T158" i="25"/>
  <c r="R148" i="25"/>
  <c r="S148" i="25"/>
  <c r="T148" i="25"/>
  <c r="R244" i="25"/>
  <c r="S244" i="25"/>
  <c r="T242" i="25"/>
  <c r="R138" i="25"/>
  <c r="S138" i="25"/>
  <c r="T138" i="25"/>
  <c r="R106" i="25"/>
  <c r="S106" i="25"/>
  <c r="T106" i="25"/>
  <c r="R80" i="25"/>
  <c r="T80" i="25"/>
  <c r="S80" i="25"/>
  <c r="S110" i="25"/>
  <c r="T110" i="25"/>
  <c r="S305" i="25"/>
  <c r="S289" i="25"/>
  <c r="S273" i="25"/>
  <c r="S257" i="25"/>
  <c r="S245" i="25"/>
  <c r="S242" i="25"/>
  <c r="S225" i="25"/>
  <c r="S174" i="25"/>
  <c r="T174" i="25"/>
  <c r="R164" i="25"/>
  <c r="S164" i="25"/>
  <c r="T164" i="25"/>
  <c r="R136" i="25"/>
  <c r="T136" i="25"/>
  <c r="R116" i="25"/>
  <c r="S116" i="25"/>
  <c r="T116" i="25"/>
  <c r="R104" i="25"/>
  <c r="T104" i="25"/>
  <c r="R305" i="25"/>
  <c r="S302" i="25"/>
  <c r="T296" i="25"/>
  <c r="R289" i="25"/>
  <c r="S286" i="25"/>
  <c r="T280" i="25"/>
  <c r="R273" i="25"/>
  <c r="S270" i="25"/>
  <c r="T264" i="25"/>
  <c r="R257" i="25"/>
  <c r="S254" i="25"/>
  <c r="R245" i="25"/>
  <c r="R236" i="25"/>
  <c r="S236" i="25"/>
  <c r="T234" i="25"/>
  <c r="R225" i="25"/>
  <c r="R154" i="25"/>
  <c r="S154" i="25"/>
  <c r="T154" i="25"/>
  <c r="S126" i="25"/>
  <c r="T126" i="25"/>
  <c r="R89" i="25"/>
  <c r="R72" i="25"/>
  <c r="T72" i="25"/>
  <c r="S309" i="25"/>
  <c r="S296" i="25"/>
  <c r="S293" i="25"/>
  <c r="S280" i="25"/>
  <c r="S277" i="25"/>
  <c r="S264" i="25"/>
  <c r="S261" i="25"/>
  <c r="R248" i="25"/>
  <c r="S248" i="25"/>
  <c r="T240" i="25"/>
  <c r="S237" i="25"/>
  <c r="R228" i="25"/>
  <c r="S228" i="25"/>
  <c r="T228" i="25"/>
  <c r="R220" i="25"/>
  <c r="S220" i="25"/>
  <c r="T220" i="25"/>
  <c r="R212" i="25"/>
  <c r="S212" i="25"/>
  <c r="T212" i="25"/>
  <c r="R204" i="25"/>
  <c r="S204" i="25"/>
  <c r="T204" i="25"/>
  <c r="R196" i="25"/>
  <c r="S196" i="25"/>
  <c r="T196" i="25"/>
  <c r="R180" i="25"/>
  <c r="S180" i="25"/>
  <c r="T180" i="25"/>
  <c r="S168" i="25"/>
  <c r="R152" i="25"/>
  <c r="T152" i="25"/>
  <c r="R142" i="25"/>
  <c r="S120" i="25"/>
  <c r="R92" i="25"/>
  <c r="T92" i="25"/>
  <c r="R60" i="25"/>
  <c r="T60" i="25"/>
  <c r="T128" i="25"/>
  <c r="T112" i="25"/>
  <c r="R84" i="25"/>
  <c r="T84" i="25"/>
  <c r="R52" i="25"/>
  <c r="T52" i="25"/>
  <c r="R96" i="25"/>
  <c r="T96" i="25"/>
  <c r="R64" i="25"/>
  <c r="T64" i="25"/>
  <c r="T192" i="25"/>
  <c r="T188" i="25"/>
  <c r="T184" i="25"/>
  <c r="R125" i="25"/>
  <c r="R109" i="25"/>
  <c r="R85" i="25"/>
  <c r="R76" i="25"/>
  <c r="T76" i="25"/>
  <c r="S192" i="25"/>
  <c r="S188" i="25"/>
  <c r="S184" i="25"/>
  <c r="S177" i="25"/>
  <c r="S161" i="25"/>
  <c r="S145" i="25"/>
  <c r="S129" i="25"/>
  <c r="S113" i="25"/>
  <c r="R88" i="25"/>
  <c r="T88" i="25"/>
  <c r="R56" i="25"/>
  <c r="T56" i="25"/>
  <c r="R177" i="25"/>
  <c r="R161" i="25"/>
  <c r="R145" i="25"/>
  <c r="R129" i="25"/>
  <c r="R113" i="25"/>
  <c r="R100" i="25"/>
  <c r="T100" i="25"/>
  <c r="S92" i="25"/>
  <c r="R68" i="25"/>
  <c r="T68" i="25"/>
  <c r="S60" i="25"/>
  <c r="T13" i="25"/>
  <c r="S11" i="25"/>
  <c r="T44" i="25"/>
  <c r="T40" i="25"/>
  <c r="T36" i="25"/>
  <c r="T32" i="25"/>
  <c r="T28" i="25"/>
  <c r="T24" i="25"/>
  <c r="T20" i="25"/>
  <c r="T16" i="25"/>
  <c r="T12" i="25"/>
  <c r="S12" i="25"/>
  <c r="I13" i="127"/>
  <c r="M13" i="102"/>
  <c r="L13" i="102"/>
  <c r="K13" i="102"/>
  <c r="K15" i="102"/>
  <c r="G6" i="94"/>
  <c r="J203" i="23" l="1"/>
  <c r="J169" i="23"/>
  <c r="J111" i="23"/>
  <c r="J18" i="23"/>
  <c r="J173" i="23"/>
  <c r="J152" i="23"/>
  <c r="J179" i="23"/>
  <c r="J164" i="23"/>
  <c r="J200" i="23"/>
  <c r="J180" i="23"/>
  <c r="J196" i="23"/>
  <c r="J127" i="23"/>
  <c r="J99" i="23"/>
  <c r="J236" i="23"/>
  <c r="J250" i="23"/>
  <c r="J201" i="23"/>
  <c r="J126" i="23"/>
  <c r="J87" i="23"/>
  <c r="J251" i="23"/>
  <c r="J232" i="23"/>
  <c r="J136" i="23"/>
  <c r="J240" i="23"/>
  <c r="J61" i="23"/>
  <c r="J97" i="23"/>
  <c r="J26" i="23"/>
  <c r="J101" i="23"/>
  <c r="J75" i="23"/>
  <c r="J237" i="23"/>
  <c r="J149" i="23"/>
  <c r="J247" i="23"/>
  <c r="J187" i="23"/>
  <c r="J178" i="23"/>
  <c r="J107" i="23"/>
  <c r="J228" i="23"/>
  <c r="J92" i="23"/>
  <c r="J132" i="23"/>
  <c r="J255" i="23"/>
  <c r="J156" i="23"/>
  <c r="J202" i="23"/>
  <c r="J214" i="23"/>
  <c r="J86" i="23"/>
  <c r="J134" i="23"/>
  <c r="J246" i="23"/>
  <c r="J211" i="23"/>
  <c r="J102" i="23"/>
  <c r="J91" i="23"/>
  <c r="J109" i="23"/>
  <c r="J148" i="23"/>
  <c r="J216" i="23"/>
  <c r="J77" i="23"/>
  <c r="J124" i="23"/>
  <c r="J72" i="23"/>
  <c r="J144" i="23"/>
  <c r="J36" i="23"/>
  <c r="J63" i="23"/>
  <c r="J104" i="23"/>
  <c r="J172" i="23"/>
  <c r="J204" i="23"/>
  <c r="J57" i="23"/>
  <c r="J22" i="23"/>
  <c r="J39" i="23"/>
  <c r="J184" i="23"/>
  <c r="J71" i="23"/>
  <c r="J235" i="23"/>
  <c r="J165" i="23"/>
  <c r="J147" i="23"/>
  <c r="J182" i="23"/>
  <c r="J133" i="23"/>
  <c r="J150" i="23"/>
  <c r="J146" i="23"/>
  <c r="J176" i="23"/>
  <c r="J80" i="23"/>
  <c r="J79" i="23"/>
  <c r="J128" i="23"/>
  <c r="J67" i="23"/>
  <c r="J38" i="23"/>
  <c r="J51" i="23"/>
  <c r="J110" i="23"/>
  <c r="J220" i="23"/>
  <c r="J139" i="23"/>
  <c r="J252" i="23"/>
  <c r="J14" i="23"/>
  <c r="J30" i="23"/>
  <c r="J238" i="23"/>
  <c r="J56" i="23"/>
  <c r="J183" i="23"/>
  <c r="J112" i="23"/>
  <c r="J114" i="23"/>
  <c r="J258" i="23"/>
  <c r="J226" i="23"/>
  <c r="J254" i="23"/>
  <c r="J64" i="23"/>
  <c r="J15" i="23"/>
  <c r="J23" i="23"/>
  <c r="J31" i="23"/>
  <c r="J70" i="23"/>
  <c r="J55" i="23"/>
  <c r="J119" i="23"/>
  <c r="J171" i="23"/>
  <c r="J141" i="23"/>
  <c r="J221" i="23"/>
  <c r="J137" i="23"/>
  <c r="J163" i="23"/>
  <c r="J199" i="23"/>
  <c r="J231" i="23"/>
  <c r="J11" i="23"/>
  <c r="J34" i="23"/>
  <c r="J83" i="23"/>
  <c r="J43" i="23"/>
  <c r="J46" i="23"/>
  <c r="J76" i="23"/>
  <c r="J98" i="23"/>
  <c r="J151" i="23"/>
  <c r="J181" i="23"/>
  <c r="J153" i="23"/>
  <c r="J217" i="23"/>
  <c r="J195" i="23"/>
  <c r="J167" i="23"/>
  <c r="J233" i="23"/>
  <c r="J105" i="23"/>
  <c r="J62" i="23"/>
  <c r="J78" i="23"/>
  <c r="J94" i="23"/>
  <c r="J100" i="23"/>
  <c r="J207" i="23"/>
  <c r="J42" i="23"/>
  <c r="J118" i="23"/>
  <c r="J143" i="23"/>
  <c r="J189" i="23"/>
  <c r="J223" i="23"/>
  <c r="J227" i="23"/>
  <c r="J95" i="23"/>
  <c r="J213" i="23"/>
  <c r="J155" i="23"/>
  <c r="J219" i="23"/>
  <c r="J117" i="23"/>
  <c r="J54" i="23"/>
  <c r="J106" i="23"/>
  <c r="J19" i="23"/>
  <c r="J27" i="23"/>
  <c r="J35" i="23"/>
  <c r="J68" i="23"/>
  <c r="J84" i="23"/>
  <c r="J47" i="23"/>
  <c r="J125" i="23"/>
  <c r="J157" i="23"/>
  <c r="J191" i="23"/>
  <c r="J168" i="23"/>
  <c r="J90" i="23"/>
  <c r="J58" i="23"/>
  <c r="J82" i="23"/>
  <c r="J108" i="23"/>
  <c r="J129" i="23"/>
  <c r="J215" i="23"/>
  <c r="J245" i="23"/>
  <c r="J145" i="23"/>
  <c r="J185" i="23"/>
  <c r="J259" i="23"/>
  <c r="J59" i="23"/>
  <c r="J74" i="23"/>
  <c r="J96" i="23"/>
  <c r="J66" i="23"/>
  <c r="J88" i="23"/>
  <c r="J50" i="23"/>
  <c r="J175" i="23"/>
  <c r="J239" i="23"/>
  <c r="J243" i="23"/>
  <c r="J159" i="23"/>
  <c r="J249" i="23"/>
  <c r="J197" i="23"/>
  <c r="J229" i="23"/>
  <c r="A4" i="69"/>
  <c r="D11" i="91" l="1"/>
  <c r="J109" i="130" l="1"/>
  <c r="J110" i="130"/>
  <c r="J111" i="130"/>
  <c r="J112" i="130"/>
  <c r="J113" i="130"/>
  <c r="J114" i="130"/>
  <c r="J115" i="130"/>
  <c r="J116" i="130"/>
  <c r="J117" i="130"/>
  <c r="J118" i="130"/>
  <c r="J119" i="130"/>
  <c r="J120" i="130"/>
  <c r="J121" i="130"/>
  <c r="J122" i="130"/>
  <c r="J123" i="130"/>
  <c r="J124" i="130"/>
  <c r="J125" i="130"/>
  <c r="J126" i="130"/>
  <c r="J127" i="130"/>
  <c r="J128" i="130"/>
  <c r="J129" i="130"/>
  <c r="J130" i="130"/>
  <c r="J131" i="130"/>
  <c r="J132" i="130"/>
  <c r="J133" i="130"/>
  <c r="J134" i="130"/>
  <c r="J135" i="130"/>
  <c r="J136" i="130"/>
  <c r="J137" i="130"/>
  <c r="J138" i="130"/>
  <c r="J139" i="130"/>
  <c r="J140" i="130"/>
  <c r="J141" i="130"/>
  <c r="J142" i="130"/>
  <c r="J143" i="130"/>
  <c r="J144" i="130"/>
  <c r="J145" i="130"/>
  <c r="J146" i="130"/>
  <c r="J147" i="130"/>
  <c r="J148" i="130"/>
  <c r="J149" i="130"/>
  <c r="J150" i="130"/>
  <c r="J151" i="130"/>
  <c r="J152" i="130"/>
  <c r="J153" i="130"/>
  <c r="J154" i="130"/>
  <c r="J155" i="130"/>
  <c r="J156" i="130"/>
  <c r="J157" i="130"/>
  <c r="J158" i="130"/>
  <c r="J159" i="130"/>
  <c r="J160" i="130"/>
  <c r="J161" i="130"/>
  <c r="J162" i="130"/>
  <c r="J163" i="130"/>
  <c r="J164" i="130"/>
  <c r="J165" i="130"/>
  <c r="J166" i="130"/>
  <c r="J167" i="130"/>
  <c r="J168" i="130"/>
  <c r="J169" i="130"/>
  <c r="J170" i="130"/>
  <c r="J171" i="130"/>
  <c r="J172" i="130"/>
  <c r="J173" i="130"/>
  <c r="J174" i="130"/>
  <c r="J175" i="130"/>
  <c r="J176" i="130"/>
  <c r="J177" i="130"/>
  <c r="J178" i="130"/>
  <c r="J179" i="130"/>
  <c r="J180" i="130"/>
  <c r="J181" i="130"/>
  <c r="J182" i="130"/>
  <c r="J183" i="130"/>
  <c r="J184" i="130"/>
  <c r="J185" i="130"/>
  <c r="J186" i="130"/>
  <c r="J187" i="130"/>
  <c r="J188" i="130"/>
  <c r="J189" i="130"/>
  <c r="J190" i="130"/>
  <c r="J191" i="130"/>
  <c r="J192" i="130"/>
  <c r="J193" i="130"/>
  <c r="J194" i="130"/>
  <c r="J195" i="130"/>
  <c r="J196" i="130"/>
  <c r="J197" i="130"/>
  <c r="J198" i="130"/>
  <c r="J199" i="130"/>
  <c r="J200" i="130"/>
  <c r="J201" i="130"/>
  <c r="J202" i="130"/>
  <c r="J203" i="130"/>
  <c r="J204" i="130"/>
  <c r="J205" i="130"/>
  <c r="J206" i="130"/>
  <c r="J207" i="130"/>
  <c r="J208" i="130"/>
  <c r="J209" i="130"/>
  <c r="J210" i="130"/>
  <c r="J211" i="130"/>
  <c r="J212" i="130"/>
  <c r="J213" i="130"/>
  <c r="J214" i="130"/>
  <c r="J215" i="130"/>
  <c r="J216" i="130"/>
  <c r="J217" i="130"/>
  <c r="J218" i="130"/>
  <c r="J219" i="130"/>
  <c r="J220" i="130"/>
  <c r="J221" i="130"/>
  <c r="J222" i="130"/>
  <c r="J223" i="130"/>
  <c r="J224" i="130"/>
  <c r="J225" i="130"/>
  <c r="J226" i="130"/>
  <c r="J227" i="130"/>
  <c r="J228" i="130"/>
  <c r="J229" i="130"/>
  <c r="J230" i="130"/>
  <c r="J231" i="130"/>
  <c r="J232" i="130"/>
  <c r="J233" i="130"/>
  <c r="J234" i="130"/>
  <c r="J235" i="130"/>
  <c r="J236" i="130"/>
  <c r="J237" i="130"/>
  <c r="J238" i="130"/>
  <c r="J239" i="130"/>
  <c r="J240" i="130"/>
  <c r="J241" i="130"/>
  <c r="J242" i="130"/>
  <c r="J243" i="130"/>
  <c r="J244" i="130"/>
  <c r="J245" i="130"/>
  <c r="J246" i="130"/>
  <c r="J247" i="130"/>
  <c r="J248" i="130"/>
  <c r="J249" i="130"/>
  <c r="J250" i="130"/>
  <c r="J251" i="130"/>
  <c r="J252" i="130"/>
  <c r="J253" i="130"/>
  <c r="J254" i="130"/>
  <c r="J255" i="130"/>
  <c r="J256" i="130"/>
  <c r="J257" i="130"/>
  <c r="J258" i="130"/>
  <c r="J259" i="130"/>
  <c r="J10" i="130"/>
  <c r="I109" i="130"/>
  <c r="I110" i="130"/>
  <c r="I111" i="130"/>
  <c r="I112" i="130"/>
  <c r="I113" i="130"/>
  <c r="I114" i="130"/>
  <c r="I115" i="130"/>
  <c r="I116" i="130"/>
  <c r="I117" i="130"/>
  <c r="I118" i="130"/>
  <c r="I119" i="130"/>
  <c r="I120" i="130"/>
  <c r="I121" i="130"/>
  <c r="I122" i="130"/>
  <c r="I123" i="130"/>
  <c r="I124" i="130"/>
  <c r="I125" i="130"/>
  <c r="I126" i="130"/>
  <c r="I127" i="130"/>
  <c r="I128" i="130"/>
  <c r="I129" i="130"/>
  <c r="I130" i="130"/>
  <c r="I131" i="130"/>
  <c r="I132" i="130"/>
  <c r="I133" i="130"/>
  <c r="I134" i="130"/>
  <c r="I135" i="130"/>
  <c r="I136" i="130"/>
  <c r="I137" i="130"/>
  <c r="I138" i="130"/>
  <c r="I139" i="130"/>
  <c r="I140" i="130"/>
  <c r="I141" i="130"/>
  <c r="I142" i="130"/>
  <c r="I143" i="130"/>
  <c r="I144" i="130"/>
  <c r="I145" i="130"/>
  <c r="I146" i="130"/>
  <c r="I147" i="130"/>
  <c r="I148" i="130"/>
  <c r="I149" i="130"/>
  <c r="I150" i="130"/>
  <c r="I151" i="130"/>
  <c r="I152" i="130"/>
  <c r="I153" i="130"/>
  <c r="I154" i="130"/>
  <c r="I155" i="130"/>
  <c r="I156" i="130"/>
  <c r="I157" i="130"/>
  <c r="I158" i="130"/>
  <c r="I159" i="130"/>
  <c r="I160" i="130"/>
  <c r="I161" i="130"/>
  <c r="I162" i="130"/>
  <c r="I163" i="130"/>
  <c r="I164" i="130"/>
  <c r="I165" i="130"/>
  <c r="I166" i="130"/>
  <c r="I167" i="130"/>
  <c r="I168" i="130"/>
  <c r="I169" i="130"/>
  <c r="I170" i="130"/>
  <c r="I171" i="130"/>
  <c r="I172" i="130"/>
  <c r="I173" i="130"/>
  <c r="I174" i="130"/>
  <c r="I175" i="130"/>
  <c r="I176" i="130"/>
  <c r="I177" i="130"/>
  <c r="I178" i="130"/>
  <c r="I179" i="130"/>
  <c r="I180" i="130"/>
  <c r="I181" i="130"/>
  <c r="I182" i="130"/>
  <c r="I183" i="130"/>
  <c r="I184" i="130"/>
  <c r="I185" i="130"/>
  <c r="I186" i="130"/>
  <c r="I187" i="130"/>
  <c r="I188" i="130"/>
  <c r="I189" i="130"/>
  <c r="I190" i="130"/>
  <c r="I191" i="130"/>
  <c r="I192" i="130"/>
  <c r="I193" i="130"/>
  <c r="I194" i="130"/>
  <c r="I195" i="130"/>
  <c r="I196" i="130"/>
  <c r="I197" i="130"/>
  <c r="I198" i="130"/>
  <c r="I199" i="130"/>
  <c r="I200" i="130"/>
  <c r="I201" i="130"/>
  <c r="I202" i="130"/>
  <c r="I203" i="130"/>
  <c r="I204" i="130"/>
  <c r="I205" i="130"/>
  <c r="I206" i="130"/>
  <c r="I207" i="130"/>
  <c r="I208" i="130"/>
  <c r="I209" i="130"/>
  <c r="I210" i="130"/>
  <c r="I211" i="130"/>
  <c r="I212" i="130"/>
  <c r="I213" i="130"/>
  <c r="I214" i="130"/>
  <c r="I215" i="130"/>
  <c r="I216" i="130"/>
  <c r="I217" i="130"/>
  <c r="I218" i="130"/>
  <c r="I219" i="130"/>
  <c r="I220" i="130"/>
  <c r="I221" i="130"/>
  <c r="I222" i="130"/>
  <c r="I223" i="130"/>
  <c r="I224" i="130"/>
  <c r="I225" i="130"/>
  <c r="I226" i="130"/>
  <c r="I227" i="130"/>
  <c r="I228" i="130"/>
  <c r="I229" i="130"/>
  <c r="I230" i="130"/>
  <c r="I231" i="130"/>
  <c r="I232" i="130"/>
  <c r="I233" i="130"/>
  <c r="I234" i="130"/>
  <c r="I235" i="130"/>
  <c r="I236" i="130"/>
  <c r="I237" i="130"/>
  <c r="I238" i="130"/>
  <c r="I239" i="130"/>
  <c r="I240" i="130"/>
  <c r="I241" i="130"/>
  <c r="I242" i="130"/>
  <c r="I243" i="130"/>
  <c r="I244" i="130"/>
  <c r="I245" i="130"/>
  <c r="I246" i="130"/>
  <c r="I247" i="130"/>
  <c r="I248" i="130"/>
  <c r="I249" i="130"/>
  <c r="I250" i="130"/>
  <c r="I251" i="130"/>
  <c r="I252" i="130"/>
  <c r="I253" i="130"/>
  <c r="I254" i="130"/>
  <c r="I255" i="130"/>
  <c r="I256" i="130"/>
  <c r="I257" i="130"/>
  <c r="I258" i="130"/>
  <c r="I259" i="130"/>
  <c r="I10" i="130"/>
  <c r="N109" i="128"/>
  <c r="N10" i="128"/>
  <c r="M109" i="128"/>
  <c r="M10" i="128"/>
  <c r="L109" i="128"/>
  <c r="L10" i="128"/>
  <c r="K109" i="128"/>
  <c r="K10" i="128"/>
  <c r="J109" i="128"/>
  <c r="J10" i="128"/>
  <c r="I109" i="128"/>
  <c r="I10" i="128"/>
  <c r="I10" i="129"/>
  <c r="H10" i="129"/>
  <c r="G12" i="103"/>
  <c r="F12" i="103"/>
  <c r="G6" i="103"/>
  <c r="F6" i="103"/>
  <c r="M6" i="102"/>
  <c r="L6" i="102"/>
  <c r="K6" i="102"/>
  <c r="J6" i="102"/>
  <c r="K6" i="97"/>
  <c r="L6" i="97"/>
  <c r="J6" i="97"/>
  <c r="H10" i="132"/>
  <c r="H6" i="132"/>
  <c r="I10" i="132"/>
  <c r="I6" i="132"/>
  <c r="I9" i="132" l="1"/>
  <c r="C108" i="82" s="1"/>
  <c r="J9" i="130"/>
  <c r="C105" i="82" s="1"/>
  <c r="H9" i="132"/>
  <c r="C109" i="82" s="1"/>
  <c r="F11" i="103"/>
  <c r="C132" i="82" s="1"/>
  <c r="H9" i="129"/>
  <c r="C91" i="82" s="1"/>
  <c r="I9" i="128"/>
  <c r="K9" i="128"/>
  <c r="M9" i="128"/>
  <c r="I9" i="130"/>
  <c r="C104" i="82" s="1"/>
  <c r="G11" i="103"/>
  <c r="C133" i="82" s="1"/>
  <c r="I9" i="129"/>
  <c r="C92" i="82" s="1"/>
  <c r="J9" i="128"/>
  <c r="L9" i="128"/>
  <c r="N9" i="128"/>
  <c r="J10" i="125"/>
  <c r="I10" i="125"/>
  <c r="J6" i="125"/>
  <c r="I6" i="125"/>
  <c r="J9" i="125" l="1"/>
  <c r="C78" i="82" s="1"/>
  <c r="I9" i="125"/>
  <c r="C77" i="82" s="1"/>
  <c r="M229" i="25"/>
  <c r="M238" i="25"/>
  <c r="M213" i="25"/>
  <c r="M245" i="25"/>
  <c r="M222" i="25"/>
  <c r="M254" i="25"/>
  <c r="M214" i="25"/>
  <c r="M230" i="25"/>
  <c r="M246" i="25"/>
  <c r="M258" i="25"/>
  <c r="M180" i="24"/>
  <c r="M221" i="25"/>
  <c r="M237" i="25"/>
  <c r="M253" i="25"/>
  <c r="M217" i="25"/>
  <c r="M225" i="25"/>
  <c r="M233" i="25"/>
  <c r="M241" i="25"/>
  <c r="M249" i="25"/>
  <c r="M257" i="25"/>
  <c r="M210" i="25"/>
  <c r="M218" i="25"/>
  <c r="M226" i="25"/>
  <c r="M234" i="25"/>
  <c r="M242" i="25"/>
  <c r="M250" i="25"/>
  <c r="M212" i="25"/>
  <c r="M216" i="25"/>
  <c r="M220" i="25"/>
  <c r="M224" i="25"/>
  <c r="M228" i="25"/>
  <c r="M232" i="25"/>
  <c r="M236" i="25"/>
  <c r="M240" i="25"/>
  <c r="M244" i="25"/>
  <c r="M248" i="25"/>
  <c r="M252" i="25"/>
  <c r="M256" i="25"/>
  <c r="M260" i="25"/>
  <c r="M211" i="25"/>
  <c r="M215" i="25"/>
  <c r="M219" i="25"/>
  <c r="M223" i="25"/>
  <c r="M227" i="25"/>
  <c r="M231" i="25"/>
  <c r="M235" i="25"/>
  <c r="M239" i="25"/>
  <c r="M243" i="25"/>
  <c r="M247" i="25"/>
  <c r="M251" i="25"/>
  <c r="M255" i="25"/>
  <c r="M259" i="25"/>
  <c r="M176" i="24"/>
  <c r="M166" i="24"/>
  <c r="M168" i="24"/>
  <c r="M160" i="24"/>
  <c r="M162" i="24"/>
  <c r="M164" i="24"/>
  <c r="M170" i="24"/>
  <c r="M172" i="24"/>
  <c r="M178" i="24"/>
  <c r="M165" i="24"/>
  <c r="M173" i="24"/>
  <c r="M161" i="24"/>
  <c r="M169" i="24"/>
  <c r="M174" i="24"/>
  <c r="M175" i="24"/>
  <c r="M200" i="24"/>
  <c r="M208" i="24"/>
  <c r="M216" i="24"/>
  <c r="M224" i="24"/>
  <c r="M232" i="24"/>
  <c r="M240" i="24"/>
  <c r="M248" i="24"/>
  <c r="M256" i="24"/>
  <c r="M182" i="24"/>
  <c r="M186" i="24"/>
  <c r="M190" i="24"/>
  <c r="M194" i="24"/>
  <c r="M202" i="24"/>
  <c r="M210" i="24"/>
  <c r="M218" i="24"/>
  <c r="M226" i="24"/>
  <c r="M234" i="24"/>
  <c r="M242" i="24"/>
  <c r="M250" i="24"/>
  <c r="M258" i="24"/>
  <c r="M163" i="24"/>
  <c r="M167" i="24"/>
  <c r="M171" i="24"/>
  <c r="M181" i="24"/>
  <c r="M196" i="24"/>
  <c r="M204" i="24"/>
  <c r="M212" i="24"/>
  <c r="M220" i="24"/>
  <c r="M228" i="24"/>
  <c r="M236" i="24"/>
  <c r="M244" i="24"/>
  <c r="M252" i="24"/>
  <c r="M260" i="24"/>
  <c r="M177" i="24"/>
  <c r="M179" i="24"/>
  <c r="M184" i="24"/>
  <c r="M188" i="24"/>
  <c r="M192" i="24"/>
  <c r="M198" i="24"/>
  <c r="M206" i="24"/>
  <c r="M214" i="24"/>
  <c r="M222" i="24"/>
  <c r="M230" i="24"/>
  <c r="M238" i="24"/>
  <c r="M246" i="24"/>
  <c r="M254" i="24"/>
  <c r="M183" i="24"/>
  <c r="M185" i="24"/>
  <c r="M187" i="24"/>
  <c r="M189" i="24"/>
  <c r="M191" i="24"/>
  <c r="M193" i="24"/>
  <c r="M195" i="24"/>
  <c r="M197" i="24"/>
  <c r="M199" i="24"/>
  <c r="M201" i="24"/>
  <c r="M203" i="24"/>
  <c r="M205" i="24"/>
  <c r="M207" i="24"/>
  <c r="M209" i="24"/>
  <c r="M211" i="24"/>
  <c r="M213" i="24"/>
  <c r="M215" i="24"/>
  <c r="M217" i="24"/>
  <c r="M219" i="24"/>
  <c r="M221" i="24"/>
  <c r="M223" i="24"/>
  <c r="M225" i="24"/>
  <c r="M227" i="24"/>
  <c r="M229" i="24"/>
  <c r="M231" i="24"/>
  <c r="M233" i="24"/>
  <c r="M235" i="24"/>
  <c r="M237" i="24"/>
  <c r="M239" i="24"/>
  <c r="M241" i="24"/>
  <c r="M243" i="24"/>
  <c r="M245" i="24"/>
  <c r="M247" i="24"/>
  <c r="M249" i="24"/>
  <c r="M251" i="24"/>
  <c r="M253" i="24"/>
  <c r="M255" i="24"/>
  <c r="M257" i="24"/>
  <c r="M259" i="24"/>
  <c r="S6" i="23"/>
  <c r="F6" i="111" l="1"/>
  <c r="E6" i="110"/>
  <c r="F6" i="101"/>
  <c r="E6" i="96"/>
  <c r="F6" i="90" l="1"/>
  <c r="O10" i="25" l="1"/>
  <c r="O9" i="25" l="1"/>
  <c r="C123" i="71"/>
  <c r="I6" i="19" l="1"/>
  <c r="E111" i="95"/>
  <c r="E112" i="95"/>
  <c r="E113" i="95"/>
  <c r="E114" i="95"/>
  <c r="E115" i="95"/>
  <c r="E116" i="95"/>
  <c r="E117" i="95"/>
  <c r="E118" i="95"/>
  <c r="E119" i="95"/>
  <c r="E120" i="95"/>
  <c r="E121" i="95"/>
  <c r="E122" i="95"/>
  <c r="E123" i="95"/>
  <c r="E124" i="95"/>
  <c r="E125" i="95"/>
  <c r="E126" i="95"/>
  <c r="E127" i="95"/>
  <c r="E128" i="95"/>
  <c r="E129" i="95"/>
  <c r="E130" i="95"/>
  <c r="E131" i="95"/>
  <c r="E132" i="95"/>
  <c r="E133" i="95"/>
  <c r="E134" i="95"/>
  <c r="E135" i="95"/>
  <c r="E136" i="95"/>
  <c r="E137" i="95"/>
  <c r="E138" i="95"/>
  <c r="E139" i="95"/>
  <c r="E140" i="95"/>
  <c r="E141" i="95"/>
  <c r="E142" i="95"/>
  <c r="E143" i="95"/>
  <c r="E144" i="95"/>
  <c r="E145" i="95"/>
  <c r="E146" i="95"/>
  <c r="E147" i="95"/>
  <c r="E148" i="95"/>
  <c r="E149" i="95"/>
  <c r="E150" i="95"/>
  <c r="E151" i="95"/>
  <c r="E152" i="95"/>
  <c r="E153" i="95"/>
  <c r="E154" i="95"/>
  <c r="E155" i="95"/>
  <c r="E156" i="95"/>
  <c r="E157" i="95"/>
  <c r="E158" i="95"/>
  <c r="E159" i="95"/>
  <c r="E160" i="95"/>
  <c r="E161" i="95"/>
  <c r="E162" i="95"/>
  <c r="E163" i="95"/>
  <c r="E164" i="95"/>
  <c r="E165" i="95"/>
  <c r="E166" i="95"/>
  <c r="E167" i="95"/>
  <c r="E168" i="95"/>
  <c r="E169" i="95"/>
  <c r="E170" i="95"/>
  <c r="E171" i="95"/>
  <c r="E172" i="95"/>
  <c r="E173" i="95"/>
  <c r="E174" i="95"/>
  <c r="E175" i="95"/>
  <c r="E176" i="95"/>
  <c r="E177" i="95"/>
  <c r="E178" i="95"/>
  <c r="E179" i="95"/>
  <c r="E180" i="95"/>
  <c r="E181" i="95"/>
  <c r="E182" i="95"/>
  <c r="E183" i="95"/>
  <c r="E184" i="95"/>
  <c r="E185" i="95"/>
  <c r="E186" i="95"/>
  <c r="E187" i="95"/>
  <c r="E188" i="95"/>
  <c r="E189" i="95"/>
  <c r="E190" i="95"/>
  <c r="E191" i="95"/>
  <c r="E192" i="95"/>
  <c r="E193" i="95"/>
  <c r="E194" i="95"/>
  <c r="E195" i="95"/>
  <c r="E196" i="95"/>
  <c r="E197" i="95"/>
  <c r="E198" i="95"/>
  <c r="E199" i="95"/>
  <c r="E200" i="95"/>
  <c r="E201" i="95"/>
  <c r="E202" i="95"/>
  <c r="E203" i="95"/>
  <c r="E204" i="95"/>
  <c r="E205" i="95"/>
  <c r="E206" i="95"/>
  <c r="E207" i="95"/>
  <c r="E208" i="95"/>
  <c r="E209" i="95"/>
  <c r="E210" i="95"/>
  <c r="E211" i="95"/>
  <c r="E212" i="95"/>
  <c r="E213" i="95"/>
  <c r="E214" i="95"/>
  <c r="E215" i="95"/>
  <c r="E216" i="95"/>
  <c r="E217" i="95"/>
  <c r="E218" i="95"/>
  <c r="E219" i="95"/>
  <c r="E220" i="95"/>
  <c r="E221" i="95"/>
  <c r="E222" i="95"/>
  <c r="E223" i="95"/>
  <c r="E224" i="95"/>
  <c r="E225" i="95"/>
  <c r="E226" i="95"/>
  <c r="E227" i="95"/>
  <c r="E228" i="95"/>
  <c r="E229" i="95"/>
  <c r="E230" i="95"/>
  <c r="E231" i="95"/>
  <c r="E232" i="95"/>
  <c r="E233" i="95"/>
  <c r="E234" i="95"/>
  <c r="E235" i="95"/>
  <c r="E236" i="95"/>
  <c r="E237" i="95"/>
  <c r="E238" i="95"/>
  <c r="E239" i="95"/>
  <c r="E240" i="95"/>
  <c r="E241" i="95"/>
  <c r="E242" i="95"/>
  <c r="E243" i="95"/>
  <c r="E244" i="95"/>
  <c r="E245" i="95"/>
  <c r="E246" i="95"/>
  <c r="E247" i="95"/>
  <c r="E248" i="95"/>
  <c r="E249" i="95"/>
  <c r="E250" i="95"/>
  <c r="E251" i="95"/>
  <c r="E252" i="95"/>
  <c r="E253" i="95"/>
  <c r="E254" i="95"/>
  <c r="E255" i="95"/>
  <c r="E256" i="95"/>
  <c r="E257" i="95"/>
  <c r="E258" i="95"/>
  <c r="E259" i="95"/>
  <c r="E260" i="95"/>
  <c r="E261" i="95"/>
  <c r="E12" i="103" l="1"/>
  <c r="D11" i="118"/>
  <c r="C56" i="82" s="1"/>
  <c r="D12" i="118"/>
  <c r="C57" i="82" s="1"/>
  <c r="D10" i="118"/>
  <c r="C55" i="82" s="1"/>
  <c r="E11" i="103" l="1"/>
  <c r="D15" i="108"/>
  <c r="D16" i="108"/>
  <c r="D17" i="108"/>
  <c r="D18" i="108"/>
  <c r="D19" i="108"/>
  <c r="D20" i="108"/>
  <c r="D21" i="108"/>
  <c r="D22" i="108"/>
  <c r="D23" i="108"/>
  <c r="D24" i="108"/>
  <c r="D25" i="108"/>
  <c r="D26" i="108"/>
  <c r="D27" i="108"/>
  <c r="D28" i="108"/>
  <c r="D29" i="108"/>
  <c r="D30" i="108"/>
  <c r="D31" i="108"/>
  <c r="D32" i="108"/>
  <c r="D33" i="108"/>
  <c r="D34" i="108"/>
  <c r="D35" i="108"/>
  <c r="D36" i="108"/>
  <c r="D37" i="108"/>
  <c r="D38" i="108"/>
  <c r="D39" i="108"/>
  <c r="D40" i="108"/>
  <c r="D41" i="108"/>
  <c r="D42" i="108"/>
  <c r="D43" i="108"/>
  <c r="D44" i="108"/>
  <c r="D45" i="108"/>
  <c r="D46" i="108"/>
  <c r="D47" i="108"/>
  <c r="D48" i="108"/>
  <c r="D49" i="108"/>
  <c r="D50" i="108"/>
  <c r="D51" i="108"/>
  <c r="D52" i="108"/>
  <c r="D53" i="108"/>
  <c r="D54" i="108"/>
  <c r="D55" i="108"/>
  <c r="D56" i="108"/>
  <c r="D57" i="108"/>
  <c r="D58" i="108"/>
  <c r="D59" i="108"/>
  <c r="D60" i="108"/>
  <c r="D61" i="108"/>
  <c r="D62" i="108"/>
  <c r="D63" i="108"/>
  <c r="D64" i="108"/>
  <c r="D65" i="108"/>
  <c r="D66" i="108"/>
  <c r="D67" i="108"/>
  <c r="D68" i="108"/>
  <c r="D69" i="108"/>
  <c r="D70" i="108"/>
  <c r="D71" i="108"/>
  <c r="D72" i="108"/>
  <c r="D73" i="108"/>
  <c r="D74" i="108"/>
  <c r="D75" i="108"/>
  <c r="D76" i="108"/>
  <c r="D77" i="108"/>
  <c r="D78" i="108"/>
  <c r="D79" i="108"/>
  <c r="D80" i="108"/>
  <c r="D81" i="108"/>
  <c r="D82" i="108"/>
  <c r="D83" i="108"/>
  <c r="D84" i="108"/>
  <c r="D85" i="108"/>
  <c r="D86" i="108"/>
  <c r="D87" i="108"/>
  <c r="D88" i="108"/>
  <c r="D89" i="108"/>
  <c r="D90" i="108"/>
  <c r="D91" i="108"/>
  <c r="D92" i="108"/>
  <c r="D93" i="108"/>
  <c r="D94" i="108"/>
  <c r="D95" i="108"/>
  <c r="D96" i="108"/>
  <c r="D97" i="108"/>
  <c r="D98" i="108"/>
  <c r="D99" i="108"/>
  <c r="D100" i="108"/>
  <c r="D101" i="108"/>
  <c r="D102" i="108"/>
  <c r="D103" i="108"/>
  <c r="D104" i="108"/>
  <c r="D105" i="108"/>
  <c r="D106" i="108"/>
  <c r="D107" i="108"/>
  <c r="D108" i="108"/>
  <c r="D109" i="108"/>
  <c r="D110" i="108"/>
  <c r="D111" i="108"/>
  <c r="D112" i="108"/>
  <c r="D113" i="108"/>
  <c r="D114" i="108"/>
  <c r="D115" i="108"/>
  <c r="D116" i="108"/>
  <c r="D117" i="108"/>
  <c r="D118" i="108"/>
  <c r="D119" i="108"/>
  <c r="D120" i="108"/>
  <c r="D121" i="108"/>
  <c r="D122" i="108"/>
  <c r="D123" i="108"/>
  <c r="D124" i="108"/>
  <c r="D125" i="108"/>
  <c r="D126" i="108"/>
  <c r="D127" i="108"/>
  <c r="D128" i="108"/>
  <c r="D129" i="108"/>
  <c r="D130" i="108"/>
  <c r="D131" i="108"/>
  <c r="D132" i="108"/>
  <c r="D133" i="108"/>
  <c r="D134" i="108"/>
  <c r="D135" i="108"/>
  <c r="D136" i="108"/>
  <c r="D137" i="108"/>
  <c r="D138" i="108"/>
  <c r="D139" i="108"/>
  <c r="D140" i="108"/>
  <c r="D141" i="108"/>
  <c r="D142" i="108"/>
  <c r="D143" i="108"/>
  <c r="D144" i="108"/>
  <c r="D145" i="108"/>
  <c r="D146" i="108"/>
  <c r="D147" i="108"/>
  <c r="D148" i="108"/>
  <c r="D149" i="108"/>
  <c r="D150" i="108"/>
  <c r="D151" i="108"/>
  <c r="D152" i="108"/>
  <c r="D153" i="108"/>
  <c r="D154" i="108"/>
  <c r="D155" i="108"/>
  <c r="D156" i="108"/>
  <c r="D157" i="108"/>
  <c r="D158" i="108"/>
  <c r="D159" i="108"/>
  <c r="D160" i="108"/>
  <c r="D161" i="108"/>
  <c r="D162" i="108"/>
  <c r="D163" i="108"/>
  <c r="D164" i="108"/>
  <c r="D165" i="108"/>
  <c r="D166" i="108"/>
  <c r="D167" i="108"/>
  <c r="D168" i="108"/>
  <c r="D169" i="108"/>
  <c r="D170" i="108"/>
  <c r="D171" i="108"/>
  <c r="D172" i="108"/>
  <c r="D173" i="108"/>
  <c r="D174" i="108"/>
  <c r="D175" i="108"/>
  <c r="D176" i="108"/>
  <c r="D177" i="108"/>
  <c r="D178" i="108"/>
  <c r="D179" i="108"/>
  <c r="D180" i="108"/>
  <c r="D181" i="108"/>
  <c r="D182" i="108"/>
  <c r="D183" i="108"/>
  <c r="D184" i="108"/>
  <c r="D185" i="108"/>
  <c r="D186" i="108"/>
  <c r="D187" i="108"/>
  <c r="D188" i="108"/>
  <c r="D189" i="108"/>
  <c r="D190" i="108"/>
  <c r="D191" i="108"/>
  <c r="D192" i="108"/>
  <c r="D193" i="108"/>
  <c r="D194" i="108"/>
  <c r="D195" i="108"/>
  <c r="D196" i="108"/>
  <c r="D197" i="108"/>
  <c r="D198" i="108"/>
  <c r="D199" i="108"/>
  <c r="D200" i="108"/>
  <c r="D201" i="108"/>
  <c r="D202" i="108"/>
  <c r="D203" i="108"/>
  <c r="D204" i="108"/>
  <c r="D205" i="108"/>
  <c r="D206" i="108"/>
  <c r="D207" i="108"/>
  <c r="D208" i="108"/>
  <c r="D209" i="108"/>
  <c r="D210" i="108"/>
  <c r="D211" i="108"/>
  <c r="D212" i="108"/>
  <c r="D213" i="108"/>
  <c r="D214" i="108"/>
  <c r="D215" i="108"/>
  <c r="D216" i="108"/>
  <c r="D217" i="108"/>
  <c r="D218" i="108"/>
  <c r="D219" i="108"/>
  <c r="D220" i="108"/>
  <c r="D221" i="108"/>
  <c r="D222" i="108"/>
  <c r="D223" i="108"/>
  <c r="D224" i="108"/>
  <c r="D225" i="108"/>
  <c r="D226" i="108"/>
  <c r="D227" i="108"/>
  <c r="D228" i="108"/>
  <c r="D229" i="108"/>
  <c r="D230" i="108"/>
  <c r="D231" i="108"/>
  <c r="D232" i="108"/>
  <c r="D233" i="108"/>
  <c r="D234" i="108"/>
  <c r="D235" i="108"/>
  <c r="D236" i="108"/>
  <c r="D237" i="108"/>
  <c r="D238" i="108"/>
  <c r="D239" i="108"/>
  <c r="D240" i="108"/>
  <c r="D241" i="108"/>
  <c r="D242" i="108"/>
  <c r="D243" i="108"/>
  <c r="D244" i="108"/>
  <c r="D245" i="108"/>
  <c r="D246" i="108"/>
  <c r="D247" i="108"/>
  <c r="D248" i="108"/>
  <c r="D249" i="108"/>
  <c r="D250" i="108"/>
  <c r="D251" i="108"/>
  <c r="D252" i="108"/>
  <c r="D253" i="108"/>
  <c r="D254" i="108"/>
  <c r="D255" i="108"/>
  <c r="D256" i="108"/>
  <c r="D257" i="108"/>
  <c r="D258" i="108"/>
  <c r="D259" i="108"/>
  <c r="D260" i="108"/>
  <c r="D261" i="108"/>
  <c r="Q10" i="25" l="1"/>
  <c r="P10" i="25"/>
  <c r="G255" i="134"/>
  <c r="G253" i="134"/>
  <c r="G251" i="134"/>
  <c r="G249" i="134"/>
  <c r="G245" i="134"/>
  <c r="G243" i="134"/>
  <c r="G239" i="134"/>
  <c r="G237" i="134"/>
  <c r="G235" i="134"/>
  <c r="G233" i="134"/>
  <c r="G229" i="134"/>
  <c r="G227" i="134"/>
  <c r="G223" i="134"/>
  <c r="G221" i="134"/>
  <c r="G219" i="134"/>
  <c r="G217" i="134"/>
  <c r="G209" i="134"/>
  <c r="G207" i="134"/>
  <c r="G206" i="134"/>
  <c r="G204" i="134"/>
  <c r="G202" i="134"/>
  <c r="G200" i="134"/>
  <c r="G199" i="134"/>
  <c r="G198" i="134"/>
  <c r="G196" i="134"/>
  <c r="G194" i="134"/>
  <c r="G192" i="134"/>
  <c r="G191" i="134"/>
  <c r="G190" i="134"/>
  <c r="G188" i="134"/>
  <c r="G186" i="134"/>
  <c r="G184" i="134"/>
  <c r="G182" i="134"/>
  <c r="G180" i="134"/>
  <c r="G178" i="134"/>
  <c r="G177" i="134"/>
  <c r="G176" i="134"/>
  <c r="G175" i="134"/>
  <c r="G174" i="134"/>
  <c r="G172" i="134"/>
  <c r="G170" i="134"/>
  <c r="G168" i="134"/>
  <c r="G167" i="134"/>
  <c r="G166" i="134"/>
  <c r="G164" i="134"/>
  <c r="G162" i="134"/>
  <c r="G160" i="134"/>
  <c r="G159" i="134"/>
  <c r="G158" i="134"/>
  <c r="G156" i="134"/>
  <c r="G154" i="134"/>
  <c r="G152" i="134"/>
  <c r="G151" i="134"/>
  <c r="G150" i="134"/>
  <c r="G148" i="134"/>
  <c r="G146" i="134"/>
  <c r="G145" i="134"/>
  <c r="G144" i="134"/>
  <c r="G143" i="134"/>
  <c r="G142" i="134"/>
  <c r="G140" i="134"/>
  <c r="G138" i="134"/>
  <c r="G136" i="134"/>
  <c r="G135" i="134"/>
  <c r="G134" i="134"/>
  <c r="G132" i="134"/>
  <c r="G130" i="134"/>
  <c r="G128" i="134"/>
  <c r="G127" i="134"/>
  <c r="G126" i="134"/>
  <c r="G124" i="134"/>
  <c r="G122" i="134"/>
  <c r="G120" i="134"/>
  <c r="G119" i="134"/>
  <c r="G118" i="134"/>
  <c r="G116" i="134"/>
  <c r="G114" i="134"/>
  <c r="G113" i="134"/>
  <c r="G112" i="134"/>
  <c r="G111" i="134"/>
  <c r="G110" i="134"/>
  <c r="G108" i="134"/>
  <c r="G106" i="134"/>
  <c r="G104" i="134"/>
  <c r="G103" i="134"/>
  <c r="G102" i="134"/>
  <c r="G99" i="134"/>
  <c r="G95" i="134"/>
  <c r="G93" i="134"/>
  <c r="G85" i="134"/>
  <c r="G83" i="134"/>
  <c r="G79" i="134"/>
  <c r="G77" i="134"/>
  <c r="G75" i="134"/>
  <c r="G73" i="134"/>
  <c r="G69" i="134"/>
  <c r="G67" i="134"/>
  <c r="G65" i="134"/>
  <c r="G63" i="134"/>
  <c r="G61" i="134"/>
  <c r="G59" i="134"/>
  <c r="G53" i="134"/>
  <c r="G51" i="134"/>
  <c r="G49" i="134"/>
  <c r="G47" i="134"/>
  <c r="G45" i="134"/>
  <c r="G43" i="134"/>
  <c r="G37" i="134"/>
  <c r="G35" i="134"/>
  <c r="G33" i="134"/>
  <c r="G31" i="134"/>
  <c r="G29" i="134"/>
  <c r="G27" i="134"/>
  <c r="G21" i="134"/>
  <c r="G19" i="134"/>
  <c r="G15" i="134"/>
  <c r="G13" i="134"/>
  <c r="G11" i="134"/>
  <c r="J10" i="134"/>
  <c r="I10" i="134"/>
  <c r="H10" i="134" s="1"/>
  <c r="G6" i="134"/>
  <c r="A3" i="134"/>
  <c r="A2" i="134"/>
  <c r="M10" i="25" l="1"/>
  <c r="T10" i="25"/>
  <c r="S10" i="25"/>
  <c r="R10" i="25"/>
  <c r="M14" i="24"/>
  <c r="M13" i="24"/>
  <c r="M12" i="24"/>
  <c r="M13" i="25"/>
  <c r="G259" i="134"/>
  <c r="G193" i="134"/>
  <c r="G105" i="134"/>
  <c r="G41" i="134"/>
  <c r="G257" i="134"/>
  <c r="G185" i="134"/>
  <c r="G97" i="134"/>
  <c r="G169" i="134"/>
  <c r="G89" i="134"/>
  <c r="G25" i="134"/>
  <c r="G241" i="134"/>
  <c r="G161" i="134"/>
  <c r="G81" i="134"/>
  <c r="G17" i="134"/>
  <c r="G153" i="134"/>
  <c r="G225" i="134"/>
  <c r="G137" i="134"/>
  <c r="G129" i="134"/>
  <c r="G57" i="134"/>
  <c r="G201" i="134"/>
  <c r="G121" i="134"/>
  <c r="G258" i="134"/>
  <c r="G250" i="134"/>
  <c r="G242" i="134"/>
  <c r="G234" i="134"/>
  <c r="G226" i="134"/>
  <c r="G218" i="134"/>
  <c r="G210" i="134"/>
  <c r="G98" i="134"/>
  <c r="G90" i="134"/>
  <c r="G82" i="134"/>
  <c r="G74" i="134"/>
  <c r="G66" i="134"/>
  <c r="G58" i="134"/>
  <c r="G50" i="134"/>
  <c r="G42" i="134"/>
  <c r="G34" i="134"/>
  <c r="G26" i="134"/>
  <c r="G18" i="134"/>
  <c r="G256" i="134"/>
  <c r="G248" i="134"/>
  <c r="G240" i="134"/>
  <c r="G232" i="134"/>
  <c r="G224" i="134"/>
  <c r="G216" i="134"/>
  <c r="G208" i="134"/>
  <c r="G96" i="134"/>
  <c r="G88" i="134"/>
  <c r="G80" i="134"/>
  <c r="G72" i="134"/>
  <c r="G64" i="134"/>
  <c r="G56" i="134"/>
  <c r="G48" i="134"/>
  <c r="G40" i="134"/>
  <c r="G32" i="134"/>
  <c r="G24" i="134"/>
  <c r="G16" i="134"/>
  <c r="G247" i="134"/>
  <c r="G231" i="134"/>
  <c r="G215" i="134"/>
  <c r="G183" i="134"/>
  <c r="G87" i="134"/>
  <c r="G71" i="134"/>
  <c r="G55" i="134"/>
  <c r="G39" i="134"/>
  <c r="G23" i="134"/>
  <c r="G254" i="134"/>
  <c r="G246" i="134"/>
  <c r="G238" i="134"/>
  <c r="G230" i="134"/>
  <c r="G222" i="134"/>
  <c r="G214" i="134"/>
  <c r="G94" i="134"/>
  <c r="G86" i="134"/>
  <c r="G78" i="134"/>
  <c r="G70" i="134"/>
  <c r="G62" i="134"/>
  <c r="G54" i="134"/>
  <c r="G46" i="134"/>
  <c r="G38" i="134"/>
  <c r="G30" i="134"/>
  <c r="G22" i="134"/>
  <c r="G14" i="134"/>
  <c r="G213" i="134"/>
  <c r="G205" i="134"/>
  <c r="G197" i="134"/>
  <c r="G189" i="134"/>
  <c r="G181" i="134"/>
  <c r="G173" i="134"/>
  <c r="G165" i="134"/>
  <c r="G157" i="134"/>
  <c r="G149" i="134"/>
  <c r="G141" i="134"/>
  <c r="G133" i="134"/>
  <c r="G125" i="134"/>
  <c r="G117" i="134"/>
  <c r="G109" i="134"/>
  <c r="G101" i="134"/>
  <c r="G10" i="134"/>
  <c r="G252" i="134"/>
  <c r="G244" i="134"/>
  <c r="G236" i="134"/>
  <c r="G228" i="134"/>
  <c r="G220" i="134"/>
  <c r="G212" i="134"/>
  <c r="G100" i="134"/>
  <c r="G92" i="134"/>
  <c r="G84" i="134"/>
  <c r="G76" i="134"/>
  <c r="G68" i="134"/>
  <c r="G60" i="134"/>
  <c r="G52" i="134"/>
  <c r="G44" i="134"/>
  <c r="G36" i="134"/>
  <c r="G28" i="134"/>
  <c r="G20" i="134"/>
  <c r="G12" i="134"/>
  <c r="G211" i="134"/>
  <c r="G203" i="134"/>
  <c r="G195" i="134"/>
  <c r="G187" i="134"/>
  <c r="G179" i="134"/>
  <c r="G171" i="134"/>
  <c r="G163" i="134"/>
  <c r="G155" i="134"/>
  <c r="G147" i="134"/>
  <c r="G139" i="134"/>
  <c r="G131" i="134"/>
  <c r="G123" i="134"/>
  <c r="G115" i="134"/>
  <c r="G107" i="134"/>
  <c r="G91" i="134"/>
  <c r="H9" i="134" l="1"/>
  <c r="G9" i="134"/>
  <c r="D11" i="133"/>
  <c r="D12" i="133"/>
  <c r="D13" i="133"/>
  <c r="D14" i="133"/>
  <c r="D15" i="133"/>
  <c r="D16" i="133"/>
  <c r="D17" i="133"/>
  <c r="D18" i="133"/>
  <c r="D19" i="133"/>
  <c r="D20" i="133"/>
  <c r="D21" i="133"/>
  <c r="D22" i="133"/>
  <c r="D23" i="133"/>
  <c r="D24" i="133"/>
  <c r="D25" i="133"/>
  <c r="D26" i="133"/>
  <c r="D27" i="133"/>
  <c r="D28" i="133"/>
  <c r="D29" i="133"/>
  <c r="D30" i="133"/>
  <c r="D31" i="133"/>
  <c r="D32" i="133"/>
  <c r="D33" i="133"/>
  <c r="D34" i="133"/>
  <c r="D35" i="133"/>
  <c r="D36" i="133"/>
  <c r="D37" i="133"/>
  <c r="D38" i="133"/>
  <c r="D39" i="133"/>
  <c r="D40" i="133"/>
  <c r="D41" i="133"/>
  <c r="D42" i="133"/>
  <c r="D43" i="133"/>
  <c r="D44" i="133"/>
  <c r="D45" i="133"/>
  <c r="D46" i="133"/>
  <c r="D47" i="133"/>
  <c r="D48" i="133"/>
  <c r="D49" i="133"/>
  <c r="D50" i="133"/>
  <c r="D51" i="133"/>
  <c r="D52" i="133"/>
  <c r="D53" i="133"/>
  <c r="D54" i="133"/>
  <c r="D55" i="133"/>
  <c r="D56" i="133"/>
  <c r="D57" i="133"/>
  <c r="D58" i="133"/>
  <c r="D59" i="133"/>
  <c r="D60" i="133"/>
  <c r="D61" i="133"/>
  <c r="D62" i="133"/>
  <c r="D63" i="133"/>
  <c r="D64" i="133"/>
  <c r="D65" i="133"/>
  <c r="D66" i="133"/>
  <c r="D67" i="133"/>
  <c r="D68" i="133"/>
  <c r="D69" i="133"/>
  <c r="D70" i="133"/>
  <c r="D71" i="133"/>
  <c r="D72" i="133"/>
  <c r="D73" i="133"/>
  <c r="D74" i="133"/>
  <c r="D75" i="133"/>
  <c r="D76" i="133"/>
  <c r="D77" i="133"/>
  <c r="D78" i="133"/>
  <c r="D79" i="133"/>
  <c r="D80" i="133"/>
  <c r="D81" i="133"/>
  <c r="D82" i="133"/>
  <c r="D83" i="133"/>
  <c r="D84" i="133"/>
  <c r="D85" i="133"/>
  <c r="D86" i="133"/>
  <c r="D87" i="133"/>
  <c r="D88" i="133"/>
  <c r="D89" i="133"/>
  <c r="D90" i="133"/>
  <c r="D91" i="133"/>
  <c r="D92" i="133"/>
  <c r="D93" i="133"/>
  <c r="D94" i="133"/>
  <c r="D95" i="133"/>
  <c r="D96" i="133"/>
  <c r="D97" i="133"/>
  <c r="D98" i="133"/>
  <c r="D99" i="133"/>
  <c r="D100" i="133"/>
  <c r="D101" i="133"/>
  <c r="D102" i="133"/>
  <c r="D103" i="133"/>
  <c r="D104" i="133"/>
  <c r="D105" i="133"/>
  <c r="D106" i="133"/>
  <c r="D107" i="133"/>
  <c r="D108" i="133"/>
  <c r="D109" i="133"/>
  <c r="D110" i="133"/>
  <c r="D111" i="133"/>
  <c r="D112" i="133"/>
  <c r="D113" i="133"/>
  <c r="D114" i="133"/>
  <c r="D115" i="133"/>
  <c r="D116" i="133"/>
  <c r="D117" i="133"/>
  <c r="D118" i="133"/>
  <c r="D119" i="133"/>
  <c r="D120" i="133"/>
  <c r="D121" i="133"/>
  <c r="D122" i="133"/>
  <c r="D123" i="133"/>
  <c r="D124" i="133"/>
  <c r="D125" i="133"/>
  <c r="D126" i="133"/>
  <c r="D127" i="133"/>
  <c r="D128" i="133"/>
  <c r="D129" i="133"/>
  <c r="D130" i="133"/>
  <c r="D131" i="133"/>
  <c r="D132" i="133"/>
  <c r="D133" i="133"/>
  <c r="D134" i="133"/>
  <c r="D135" i="133"/>
  <c r="D136" i="133"/>
  <c r="D137" i="133"/>
  <c r="D138" i="133"/>
  <c r="D139" i="133"/>
  <c r="D140" i="133"/>
  <c r="D141" i="133"/>
  <c r="D142" i="133"/>
  <c r="D143" i="133"/>
  <c r="D144" i="133"/>
  <c r="D145" i="133"/>
  <c r="D146" i="133"/>
  <c r="D147" i="133"/>
  <c r="D148" i="133"/>
  <c r="D149" i="133"/>
  <c r="D150" i="133"/>
  <c r="D151" i="133"/>
  <c r="D152" i="133"/>
  <c r="D153" i="133"/>
  <c r="D154" i="133"/>
  <c r="D155" i="133"/>
  <c r="D156" i="133"/>
  <c r="D157" i="133"/>
  <c r="D158" i="133"/>
  <c r="D159" i="133"/>
  <c r="D160" i="133"/>
  <c r="D161" i="133"/>
  <c r="D162" i="133"/>
  <c r="D163" i="133"/>
  <c r="D164" i="133"/>
  <c r="D165" i="133"/>
  <c r="D166" i="133"/>
  <c r="D167" i="133"/>
  <c r="D168" i="133"/>
  <c r="D169" i="133"/>
  <c r="D170" i="133"/>
  <c r="D171" i="133"/>
  <c r="D172" i="133"/>
  <c r="D173" i="133"/>
  <c r="D174" i="133"/>
  <c r="D175" i="133"/>
  <c r="D176" i="133"/>
  <c r="D177" i="133"/>
  <c r="D178" i="133"/>
  <c r="D179" i="133"/>
  <c r="D180" i="133"/>
  <c r="D181" i="133"/>
  <c r="D182" i="133"/>
  <c r="D183" i="133"/>
  <c r="D184" i="133"/>
  <c r="D185" i="133"/>
  <c r="D186" i="133"/>
  <c r="D187" i="133"/>
  <c r="D188" i="133"/>
  <c r="D189" i="133"/>
  <c r="D190" i="133"/>
  <c r="D191" i="133"/>
  <c r="D192" i="133"/>
  <c r="D193" i="133"/>
  <c r="D194" i="133"/>
  <c r="D195" i="133"/>
  <c r="D196" i="133"/>
  <c r="D197" i="133"/>
  <c r="D198" i="133"/>
  <c r="D199" i="133"/>
  <c r="D200" i="133"/>
  <c r="D201" i="133"/>
  <c r="D202" i="133"/>
  <c r="D203" i="133"/>
  <c r="D204" i="133"/>
  <c r="D205" i="133"/>
  <c r="D206" i="133"/>
  <c r="D207" i="133"/>
  <c r="D208" i="133"/>
  <c r="D209" i="133"/>
  <c r="D210" i="133"/>
  <c r="D211" i="133"/>
  <c r="D212" i="133"/>
  <c r="D213" i="133"/>
  <c r="D214" i="133"/>
  <c r="D215" i="133"/>
  <c r="D216" i="133"/>
  <c r="D217" i="133"/>
  <c r="D218" i="133"/>
  <c r="D219" i="133"/>
  <c r="D220" i="133"/>
  <c r="D221" i="133"/>
  <c r="D222" i="133"/>
  <c r="D223" i="133"/>
  <c r="D224" i="133"/>
  <c r="D225" i="133"/>
  <c r="D226" i="133"/>
  <c r="D227" i="133"/>
  <c r="D228" i="133"/>
  <c r="D229" i="133"/>
  <c r="D230" i="133"/>
  <c r="D231" i="133"/>
  <c r="D232" i="133"/>
  <c r="D233" i="133"/>
  <c r="D234" i="133"/>
  <c r="D235" i="133"/>
  <c r="D236" i="133"/>
  <c r="D237" i="133"/>
  <c r="D238" i="133"/>
  <c r="D239" i="133"/>
  <c r="D240" i="133"/>
  <c r="D241" i="133"/>
  <c r="D242" i="133"/>
  <c r="D243" i="133"/>
  <c r="D244" i="133"/>
  <c r="D245" i="133"/>
  <c r="D246" i="133"/>
  <c r="D247" i="133"/>
  <c r="D248" i="133"/>
  <c r="D249" i="133"/>
  <c r="D250" i="133"/>
  <c r="D251" i="133"/>
  <c r="D252" i="133"/>
  <c r="D253" i="133"/>
  <c r="D254" i="133"/>
  <c r="D255" i="133"/>
  <c r="D256" i="133"/>
  <c r="D257" i="133"/>
  <c r="D258" i="133"/>
  <c r="D259" i="133"/>
  <c r="D10" i="133"/>
  <c r="F10" i="133"/>
  <c r="E10" i="133"/>
  <c r="D6" i="133"/>
  <c r="A3" i="133"/>
  <c r="A2" i="133"/>
  <c r="E11" i="132"/>
  <c r="E12" i="132"/>
  <c r="E13" i="132"/>
  <c r="E14" i="132"/>
  <c r="E15" i="132"/>
  <c r="E16" i="132"/>
  <c r="E17" i="132"/>
  <c r="E18" i="132"/>
  <c r="E19" i="132"/>
  <c r="E20" i="132"/>
  <c r="E21" i="132"/>
  <c r="E22" i="132"/>
  <c r="E23" i="132"/>
  <c r="E24" i="132"/>
  <c r="E25" i="132"/>
  <c r="E26" i="132"/>
  <c r="E27" i="132"/>
  <c r="E28" i="132"/>
  <c r="E29" i="132"/>
  <c r="E30" i="132"/>
  <c r="E31" i="132"/>
  <c r="E32" i="132"/>
  <c r="E33" i="132"/>
  <c r="E34" i="132"/>
  <c r="E35" i="132"/>
  <c r="E36" i="132"/>
  <c r="E37" i="132"/>
  <c r="E38" i="132"/>
  <c r="E39" i="132"/>
  <c r="E40" i="132"/>
  <c r="E41" i="132"/>
  <c r="E42" i="132"/>
  <c r="E43" i="132"/>
  <c r="E44" i="132"/>
  <c r="E45" i="132"/>
  <c r="E46" i="132"/>
  <c r="E47" i="132"/>
  <c r="E48" i="132"/>
  <c r="E49" i="132"/>
  <c r="E50" i="132"/>
  <c r="E51" i="132"/>
  <c r="E52" i="132"/>
  <c r="E53" i="132"/>
  <c r="E54" i="132"/>
  <c r="E55" i="132"/>
  <c r="E56" i="132"/>
  <c r="E57" i="132"/>
  <c r="E58" i="132"/>
  <c r="E59" i="132"/>
  <c r="E60" i="132"/>
  <c r="E61" i="132"/>
  <c r="E62" i="132"/>
  <c r="E63" i="132"/>
  <c r="E64" i="132"/>
  <c r="E65" i="132"/>
  <c r="E66" i="132"/>
  <c r="E67" i="132"/>
  <c r="E68" i="132"/>
  <c r="E69" i="132"/>
  <c r="E70" i="132"/>
  <c r="E71" i="132"/>
  <c r="E72" i="132"/>
  <c r="E73" i="132"/>
  <c r="E74" i="132"/>
  <c r="E75" i="132"/>
  <c r="E76" i="132"/>
  <c r="E77" i="132"/>
  <c r="E78" i="132"/>
  <c r="E79" i="132"/>
  <c r="E80" i="132"/>
  <c r="E81" i="132"/>
  <c r="E82" i="132"/>
  <c r="E83" i="132"/>
  <c r="E84" i="132"/>
  <c r="E85" i="132"/>
  <c r="E86" i="132"/>
  <c r="E87" i="132"/>
  <c r="E88" i="132"/>
  <c r="E89" i="132"/>
  <c r="E90" i="132"/>
  <c r="E91" i="132"/>
  <c r="E92" i="132"/>
  <c r="E93" i="132"/>
  <c r="E94" i="132"/>
  <c r="E95" i="132"/>
  <c r="E96" i="132"/>
  <c r="E97" i="132"/>
  <c r="E98" i="132"/>
  <c r="E99" i="132"/>
  <c r="E100" i="132"/>
  <c r="E101" i="132"/>
  <c r="E102" i="132"/>
  <c r="E103" i="132"/>
  <c r="E104" i="132"/>
  <c r="E105" i="132"/>
  <c r="E106" i="132"/>
  <c r="E107" i="132"/>
  <c r="E108" i="132"/>
  <c r="E109" i="132"/>
  <c r="E110" i="132"/>
  <c r="E111" i="132"/>
  <c r="E112" i="132"/>
  <c r="E113" i="132"/>
  <c r="E114" i="132"/>
  <c r="E115" i="132"/>
  <c r="E116" i="132"/>
  <c r="E117" i="132"/>
  <c r="E118" i="132"/>
  <c r="E119" i="132"/>
  <c r="E120" i="132"/>
  <c r="E121" i="132"/>
  <c r="E122" i="132"/>
  <c r="E123" i="132"/>
  <c r="E124" i="132"/>
  <c r="E125" i="132"/>
  <c r="E126" i="132"/>
  <c r="E127" i="132"/>
  <c r="E128" i="132"/>
  <c r="E129" i="132"/>
  <c r="E130" i="132"/>
  <c r="E131" i="132"/>
  <c r="E132" i="132"/>
  <c r="E133" i="132"/>
  <c r="E134" i="132"/>
  <c r="E135" i="132"/>
  <c r="E136" i="132"/>
  <c r="E137" i="132"/>
  <c r="E138" i="132"/>
  <c r="E139" i="132"/>
  <c r="E140" i="132"/>
  <c r="E141" i="132"/>
  <c r="E142" i="132"/>
  <c r="E143" i="132"/>
  <c r="E144" i="132"/>
  <c r="E145" i="132"/>
  <c r="E146" i="132"/>
  <c r="E147" i="132"/>
  <c r="E148" i="132"/>
  <c r="E149" i="132"/>
  <c r="E150" i="132"/>
  <c r="E151" i="132"/>
  <c r="E152" i="132"/>
  <c r="E153" i="132"/>
  <c r="E154" i="132"/>
  <c r="E155" i="132"/>
  <c r="E156" i="132"/>
  <c r="E157" i="132"/>
  <c r="E158" i="132"/>
  <c r="E159" i="132"/>
  <c r="E160" i="132"/>
  <c r="E161" i="132"/>
  <c r="E162" i="132"/>
  <c r="E163" i="132"/>
  <c r="E164" i="132"/>
  <c r="E165" i="132"/>
  <c r="E166" i="132"/>
  <c r="E167" i="132"/>
  <c r="E168" i="132"/>
  <c r="E169" i="132"/>
  <c r="E170" i="132"/>
  <c r="E171" i="132"/>
  <c r="E172" i="132"/>
  <c r="E173" i="132"/>
  <c r="E174" i="132"/>
  <c r="E175" i="132"/>
  <c r="E176" i="132"/>
  <c r="E177" i="132"/>
  <c r="E178" i="132"/>
  <c r="E179" i="132"/>
  <c r="E180" i="132"/>
  <c r="E181" i="132"/>
  <c r="E182" i="132"/>
  <c r="E183" i="132"/>
  <c r="E184" i="132"/>
  <c r="E185" i="132"/>
  <c r="E186" i="132"/>
  <c r="E187" i="132"/>
  <c r="E188" i="132"/>
  <c r="E189" i="132"/>
  <c r="E190" i="132"/>
  <c r="E191" i="132"/>
  <c r="E192" i="132"/>
  <c r="E193" i="132"/>
  <c r="E194" i="132"/>
  <c r="E195" i="132"/>
  <c r="E196" i="132"/>
  <c r="E197" i="132"/>
  <c r="E198" i="132"/>
  <c r="E199" i="132"/>
  <c r="E200" i="132"/>
  <c r="E201" i="132"/>
  <c r="E202" i="132"/>
  <c r="E203" i="132"/>
  <c r="E204" i="132"/>
  <c r="E205" i="132"/>
  <c r="E206" i="132"/>
  <c r="E207" i="132"/>
  <c r="E208" i="132"/>
  <c r="E209" i="132"/>
  <c r="E210" i="132"/>
  <c r="E211" i="132"/>
  <c r="E212" i="132"/>
  <c r="E213" i="132"/>
  <c r="E214" i="132"/>
  <c r="E215" i="132"/>
  <c r="E216" i="132"/>
  <c r="E217" i="132"/>
  <c r="E218" i="132"/>
  <c r="E219" i="132"/>
  <c r="E220" i="132"/>
  <c r="E221" i="132"/>
  <c r="E222" i="132"/>
  <c r="E223" i="132"/>
  <c r="E224" i="132"/>
  <c r="E225" i="132"/>
  <c r="E226" i="132"/>
  <c r="E227" i="132"/>
  <c r="E228" i="132"/>
  <c r="E229" i="132"/>
  <c r="E230" i="132"/>
  <c r="E231" i="132"/>
  <c r="E232" i="132"/>
  <c r="E233" i="132"/>
  <c r="E234" i="132"/>
  <c r="E235" i="132"/>
  <c r="E236" i="132"/>
  <c r="E237" i="132"/>
  <c r="E238" i="132"/>
  <c r="E239" i="132"/>
  <c r="E240" i="132"/>
  <c r="E241" i="132"/>
  <c r="E242" i="132"/>
  <c r="E243" i="132"/>
  <c r="E244" i="132"/>
  <c r="E245" i="132"/>
  <c r="E246" i="132"/>
  <c r="E247" i="132"/>
  <c r="E248" i="132"/>
  <c r="E249" i="132"/>
  <c r="E250" i="132"/>
  <c r="E251" i="132"/>
  <c r="E252" i="132"/>
  <c r="E253" i="132"/>
  <c r="E254" i="132"/>
  <c r="E255" i="132"/>
  <c r="E256" i="132"/>
  <c r="E257" i="132"/>
  <c r="E258" i="132"/>
  <c r="E259" i="132"/>
  <c r="E10" i="132"/>
  <c r="G10" i="132"/>
  <c r="F10" i="132"/>
  <c r="E6" i="132"/>
  <c r="A3" i="132"/>
  <c r="A2" i="132"/>
  <c r="E11" i="131"/>
  <c r="E12" i="131"/>
  <c r="E13" i="131"/>
  <c r="E14" i="131"/>
  <c r="E15" i="131"/>
  <c r="E16" i="131"/>
  <c r="E17" i="131"/>
  <c r="E18" i="131"/>
  <c r="E19" i="131"/>
  <c r="E20" i="131"/>
  <c r="E21" i="131"/>
  <c r="E22" i="131"/>
  <c r="E23" i="131"/>
  <c r="E24" i="131"/>
  <c r="E25" i="131"/>
  <c r="E26" i="131"/>
  <c r="E27" i="131"/>
  <c r="E28" i="131"/>
  <c r="E29" i="131"/>
  <c r="E30" i="131"/>
  <c r="E31" i="131"/>
  <c r="E32" i="131"/>
  <c r="E33" i="131"/>
  <c r="E34" i="131"/>
  <c r="E35" i="131"/>
  <c r="E36" i="131"/>
  <c r="E37" i="131"/>
  <c r="E38" i="131"/>
  <c r="E39" i="131"/>
  <c r="E40" i="131"/>
  <c r="E41" i="131"/>
  <c r="E42" i="131"/>
  <c r="E43" i="131"/>
  <c r="E44" i="131"/>
  <c r="E45" i="131"/>
  <c r="E46" i="131"/>
  <c r="E47" i="131"/>
  <c r="E48" i="131"/>
  <c r="E49" i="131"/>
  <c r="E50" i="131"/>
  <c r="E51" i="131"/>
  <c r="E52" i="131"/>
  <c r="E53" i="131"/>
  <c r="E54" i="131"/>
  <c r="E55" i="131"/>
  <c r="E56" i="131"/>
  <c r="E57" i="131"/>
  <c r="E58" i="131"/>
  <c r="E59" i="131"/>
  <c r="E60" i="131"/>
  <c r="E61" i="131"/>
  <c r="E62" i="131"/>
  <c r="E63" i="131"/>
  <c r="E64" i="131"/>
  <c r="E65" i="131"/>
  <c r="E66" i="131"/>
  <c r="E67" i="131"/>
  <c r="E68" i="131"/>
  <c r="E69" i="131"/>
  <c r="E70" i="131"/>
  <c r="E71" i="131"/>
  <c r="E72" i="131"/>
  <c r="E73" i="131"/>
  <c r="E74" i="131"/>
  <c r="E75" i="131"/>
  <c r="E76" i="131"/>
  <c r="E77" i="131"/>
  <c r="E78" i="131"/>
  <c r="E79" i="131"/>
  <c r="E80" i="131"/>
  <c r="E81" i="131"/>
  <c r="E82" i="131"/>
  <c r="E83" i="131"/>
  <c r="E84" i="131"/>
  <c r="E85" i="131"/>
  <c r="E86" i="131"/>
  <c r="E87" i="131"/>
  <c r="E88" i="131"/>
  <c r="E89" i="131"/>
  <c r="E90" i="131"/>
  <c r="E91" i="131"/>
  <c r="E92" i="131"/>
  <c r="E93" i="131"/>
  <c r="E94" i="131"/>
  <c r="E95" i="131"/>
  <c r="E96" i="131"/>
  <c r="E97" i="131"/>
  <c r="E98" i="131"/>
  <c r="E99" i="131"/>
  <c r="E100" i="131"/>
  <c r="E101" i="131"/>
  <c r="E102" i="131"/>
  <c r="E103" i="131"/>
  <c r="E104" i="131"/>
  <c r="E105" i="131"/>
  <c r="E106" i="131"/>
  <c r="E107" i="131"/>
  <c r="E108" i="131"/>
  <c r="E109" i="131"/>
  <c r="E110" i="131"/>
  <c r="E111" i="131"/>
  <c r="E112" i="131"/>
  <c r="E113" i="131"/>
  <c r="E114" i="131"/>
  <c r="E115" i="131"/>
  <c r="E116" i="131"/>
  <c r="E117" i="131"/>
  <c r="E118" i="131"/>
  <c r="E119" i="131"/>
  <c r="E120" i="131"/>
  <c r="E121" i="131"/>
  <c r="E122" i="131"/>
  <c r="E123" i="131"/>
  <c r="E124" i="131"/>
  <c r="E125" i="131"/>
  <c r="E126" i="131"/>
  <c r="E127" i="131"/>
  <c r="E128" i="131"/>
  <c r="E129" i="131"/>
  <c r="E130" i="131"/>
  <c r="E131" i="131"/>
  <c r="E132" i="131"/>
  <c r="E133" i="131"/>
  <c r="E134" i="131"/>
  <c r="E135" i="131"/>
  <c r="E136" i="131"/>
  <c r="E137" i="131"/>
  <c r="E138" i="131"/>
  <c r="E139" i="131"/>
  <c r="E140" i="131"/>
  <c r="E141" i="131"/>
  <c r="E142" i="131"/>
  <c r="E143" i="131"/>
  <c r="E144" i="131"/>
  <c r="E145" i="131"/>
  <c r="E146" i="131"/>
  <c r="E147" i="131"/>
  <c r="E148" i="131"/>
  <c r="E149" i="131"/>
  <c r="E150" i="131"/>
  <c r="E151" i="131"/>
  <c r="E152" i="131"/>
  <c r="E153" i="131"/>
  <c r="E154" i="131"/>
  <c r="E155" i="131"/>
  <c r="E156" i="131"/>
  <c r="E157" i="131"/>
  <c r="E158" i="131"/>
  <c r="E159" i="131"/>
  <c r="E160" i="131"/>
  <c r="E161" i="131"/>
  <c r="E162" i="131"/>
  <c r="E163" i="131"/>
  <c r="E164" i="131"/>
  <c r="E165" i="131"/>
  <c r="E166" i="131"/>
  <c r="E167" i="131"/>
  <c r="E168" i="131"/>
  <c r="E169" i="131"/>
  <c r="E170" i="131"/>
  <c r="E171" i="131"/>
  <c r="E172" i="131"/>
  <c r="E173" i="131"/>
  <c r="E174" i="131"/>
  <c r="E175" i="131"/>
  <c r="E176" i="131"/>
  <c r="E177" i="131"/>
  <c r="E178" i="131"/>
  <c r="E179" i="131"/>
  <c r="E180" i="131"/>
  <c r="E181" i="131"/>
  <c r="E182" i="131"/>
  <c r="E183" i="131"/>
  <c r="E184" i="131"/>
  <c r="E185" i="131"/>
  <c r="E186" i="131"/>
  <c r="E187" i="131"/>
  <c r="E188" i="131"/>
  <c r="E189" i="131"/>
  <c r="E190" i="131"/>
  <c r="E191" i="131"/>
  <c r="E192" i="131"/>
  <c r="E193" i="131"/>
  <c r="E194" i="131"/>
  <c r="E195" i="131"/>
  <c r="E196" i="131"/>
  <c r="E197" i="131"/>
  <c r="E198" i="131"/>
  <c r="E199" i="131"/>
  <c r="E200" i="131"/>
  <c r="E201" i="131"/>
  <c r="E202" i="131"/>
  <c r="E203" i="131"/>
  <c r="E204" i="131"/>
  <c r="E205" i="131"/>
  <c r="E206" i="131"/>
  <c r="E207" i="131"/>
  <c r="E208" i="131"/>
  <c r="E209" i="131"/>
  <c r="E210" i="131"/>
  <c r="E211" i="131"/>
  <c r="E212" i="131"/>
  <c r="E213" i="131"/>
  <c r="E214" i="131"/>
  <c r="E215" i="131"/>
  <c r="E216" i="131"/>
  <c r="E217" i="131"/>
  <c r="E218" i="131"/>
  <c r="E219" i="131"/>
  <c r="E220" i="131"/>
  <c r="E221" i="131"/>
  <c r="E222" i="131"/>
  <c r="E223" i="131"/>
  <c r="E224" i="131"/>
  <c r="E225" i="131"/>
  <c r="E226" i="131"/>
  <c r="E227" i="131"/>
  <c r="E228" i="131"/>
  <c r="E229" i="131"/>
  <c r="E230" i="131"/>
  <c r="E231" i="131"/>
  <c r="E232" i="131"/>
  <c r="E233" i="131"/>
  <c r="E234" i="131"/>
  <c r="E235" i="131"/>
  <c r="E236" i="131"/>
  <c r="E237" i="131"/>
  <c r="E238" i="131"/>
  <c r="E239" i="131"/>
  <c r="E240" i="131"/>
  <c r="E241" i="131"/>
  <c r="E242" i="131"/>
  <c r="E243" i="131"/>
  <c r="E244" i="131"/>
  <c r="E245" i="131"/>
  <c r="E246" i="131"/>
  <c r="E247" i="131"/>
  <c r="E248" i="131"/>
  <c r="E249" i="131"/>
  <c r="E250" i="131"/>
  <c r="E251" i="131"/>
  <c r="E252" i="131"/>
  <c r="E253" i="131"/>
  <c r="E254" i="131"/>
  <c r="E255" i="131"/>
  <c r="E256" i="131"/>
  <c r="E257" i="131"/>
  <c r="E258" i="131"/>
  <c r="E259" i="131"/>
  <c r="E10" i="131"/>
  <c r="G108" i="131"/>
  <c r="F108" i="131"/>
  <c r="G107" i="131"/>
  <c r="F107" i="131"/>
  <c r="G106" i="131"/>
  <c r="F106" i="131"/>
  <c r="G105" i="131"/>
  <c r="F105" i="131"/>
  <c r="G104" i="131"/>
  <c r="F104" i="131"/>
  <c r="G103" i="131"/>
  <c r="F103" i="131"/>
  <c r="G102" i="131"/>
  <c r="F102" i="131"/>
  <c r="G101" i="131"/>
  <c r="F101" i="131"/>
  <c r="G100" i="131"/>
  <c r="F100" i="131"/>
  <c r="G99" i="131"/>
  <c r="F99" i="131"/>
  <c r="G98" i="131"/>
  <c r="F98" i="131"/>
  <c r="G97" i="131"/>
  <c r="F97" i="131"/>
  <c r="G96" i="131"/>
  <c r="F96" i="131"/>
  <c r="G95" i="131"/>
  <c r="F95" i="131"/>
  <c r="G94" i="131"/>
  <c r="F94" i="131"/>
  <c r="G93" i="131"/>
  <c r="F93" i="131"/>
  <c r="G92" i="131"/>
  <c r="F92" i="131"/>
  <c r="G91" i="131"/>
  <c r="F91" i="131"/>
  <c r="G90" i="131"/>
  <c r="F90" i="131"/>
  <c r="G89" i="131"/>
  <c r="F89" i="131"/>
  <c r="G88" i="131"/>
  <c r="F88" i="131"/>
  <c r="G87" i="131"/>
  <c r="F87" i="131"/>
  <c r="G86" i="131"/>
  <c r="F86" i="131"/>
  <c r="G85" i="131"/>
  <c r="F85" i="131"/>
  <c r="G84" i="131"/>
  <c r="F84" i="131"/>
  <c r="G83" i="131"/>
  <c r="F83" i="131"/>
  <c r="G82" i="131"/>
  <c r="F82" i="131"/>
  <c r="G81" i="131"/>
  <c r="F81" i="131"/>
  <c r="G80" i="131"/>
  <c r="F80" i="131"/>
  <c r="G79" i="131"/>
  <c r="F79" i="131"/>
  <c r="G78" i="131"/>
  <c r="F78" i="131"/>
  <c r="G77" i="131"/>
  <c r="F77" i="131"/>
  <c r="G76" i="131"/>
  <c r="F76" i="131"/>
  <c r="G75" i="131"/>
  <c r="F75" i="131"/>
  <c r="G74" i="131"/>
  <c r="F74" i="131"/>
  <c r="G73" i="131"/>
  <c r="F73" i="131"/>
  <c r="G72" i="131"/>
  <c r="F72" i="131"/>
  <c r="G71" i="131"/>
  <c r="F71" i="131"/>
  <c r="G70" i="131"/>
  <c r="F70" i="131"/>
  <c r="G69" i="131"/>
  <c r="F69" i="131"/>
  <c r="G68" i="131"/>
  <c r="F68" i="131"/>
  <c r="G67" i="131"/>
  <c r="F67" i="131"/>
  <c r="G66" i="131"/>
  <c r="F66" i="131"/>
  <c r="G65" i="131"/>
  <c r="F65" i="131"/>
  <c r="G64" i="131"/>
  <c r="F64" i="131"/>
  <c r="G63" i="131"/>
  <c r="F63" i="131"/>
  <c r="G62" i="131"/>
  <c r="F62" i="131"/>
  <c r="G61" i="131"/>
  <c r="F61" i="131"/>
  <c r="G60" i="131"/>
  <c r="F60" i="131"/>
  <c r="G59" i="131"/>
  <c r="F59" i="131"/>
  <c r="G58" i="131"/>
  <c r="F58" i="131"/>
  <c r="G57" i="131"/>
  <c r="F57" i="131"/>
  <c r="G56" i="131"/>
  <c r="F56" i="131"/>
  <c r="G55" i="131"/>
  <c r="F55" i="131"/>
  <c r="G54" i="131"/>
  <c r="F54" i="131"/>
  <c r="G53" i="131"/>
  <c r="F53" i="131"/>
  <c r="G52" i="131"/>
  <c r="F52" i="131"/>
  <c r="G51" i="131"/>
  <c r="F51" i="131"/>
  <c r="G50" i="131"/>
  <c r="F50" i="131"/>
  <c r="G49" i="131"/>
  <c r="F49" i="131"/>
  <c r="G48" i="131"/>
  <c r="F48" i="131"/>
  <c r="G47" i="131"/>
  <c r="F47" i="131"/>
  <c r="G46" i="131"/>
  <c r="F46" i="131"/>
  <c r="G45" i="131"/>
  <c r="F45" i="131"/>
  <c r="G44" i="131"/>
  <c r="F44" i="131"/>
  <c r="G43" i="131"/>
  <c r="F43" i="131"/>
  <c r="G42" i="131"/>
  <c r="F42" i="131"/>
  <c r="G41" i="131"/>
  <c r="F41" i="131"/>
  <c r="G40" i="131"/>
  <c r="F40" i="131"/>
  <c r="G39" i="131"/>
  <c r="F39" i="131"/>
  <c r="G38" i="131"/>
  <c r="F38" i="131"/>
  <c r="G37" i="131"/>
  <c r="F37" i="131"/>
  <c r="G36" i="131"/>
  <c r="F36" i="131"/>
  <c r="G35" i="131"/>
  <c r="F35" i="131"/>
  <c r="G34" i="131"/>
  <c r="F34" i="131"/>
  <c r="G33" i="131"/>
  <c r="F33" i="131"/>
  <c r="G32" i="131"/>
  <c r="F32" i="131"/>
  <c r="G31" i="131"/>
  <c r="F31" i="131"/>
  <c r="G30" i="131"/>
  <c r="F30" i="131"/>
  <c r="G29" i="131"/>
  <c r="F29" i="131"/>
  <c r="G28" i="131"/>
  <c r="F28" i="131"/>
  <c r="G27" i="131"/>
  <c r="F27" i="131"/>
  <c r="G26" i="131"/>
  <c r="F26" i="131"/>
  <c r="G25" i="131"/>
  <c r="F25" i="131"/>
  <c r="G24" i="131"/>
  <c r="F24" i="131"/>
  <c r="G23" i="131"/>
  <c r="F23" i="131"/>
  <c r="G22" i="131"/>
  <c r="F22" i="131"/>
  <c r="G21" i="131"/>
  <c r="F21" i="131"/>
  <c r="G20" i="131"/>
  <c r="F20" i="131"/>
  <c r="G19" i="131"/>
  <c r="F19" i="131"/>
  <c r="G18" i="131"/>
  <c r="F18" i="131"/>
  <c r="G17" i="131"/>
  <c r="F17" i="131"/>
  <c r="G16" i="131"/>
  <c r="F16" i="131"/>
  <c r="G15" i="131"/>
  <c r="F15" i="131"/>
  <c r="G14" i="131"/>
  <c r="F14" i="131"/>
  <c r="G13" i="131"/>
  <c r="F13" i="131"/>
  <c r="G12" i="131"/>
  <c r="F12" i="131"/>
  <c r="G11" i="131"/>
  <c r="F11" i="131"/>
  <c r="G10" i="131"/>
  <c r="F10" i="131"/>
  <c r="E6" i="131"/>
  <c r="A3" i="131"/>
  <c r="A2" i="131"/>
  <c r="E11" i="130"/>
  <c r="E12" i="130"/>
  <c r="E13" i="130"/>
  <c r="E14" i="130"/>
  <c r="E15" i="130"/>
  <c r="E16" i="130"/>
  <c r="E17" i="130"/>
  <c r="E18" i="130"/>
  <c r="E19" i="130"/>
  <c r="E20" i="130"/>
  <c r="E21" i="130"/>
  <c r="E22" i="130"/>
  <c r="E23" i="130"/>
  <c r="E24" i="130"/>
  <c r="E25" i="130"/>
  <c r="E26" i="130"/>
  <c r="E27" i="130"/>
  <c r="E28" i="130"/>
  <c r="E29" i="130"/>
  <c r="E30" i="130"/>
  <c r="E31" i="130"/>
  <c r="E32" i="130"/>
  <c r="E33" i="130"/>
  <c r="E34" i="130"/>
  <c r="E35" i="130"/>
  <c r="E36" i="130"/>
  <c r="E37" i="130"/>
  <c r="E38" i="130"/>
  <c r="E39" i="130"/>
  <c r="E40" i="130"/>
  <c r="E41" i="130"/>
  <c r="E42" i="130"/>
  <c r="E43" i="130"/>
  <c r="E44" i="130"/>
  <c r="E45" i="130"/>
  <c r="E46" i="130"/>
  <c r="E47" i="130"/>
  <c r="E48" i="130"/>
  <c r="E49" i="130"/>
  <c r="E50" i="130"/>
  <c r="E51" i="130"/>
  <c r="E52" i="130"/>
  <c r="E53" i="130"/>
  <c r="E54" i="130"/>
  <c r="E55" i="130"/>
  <c r="E56" i="130"/>
  <c r="E57" i="130"/>
  <c r="E58" i="130"/>
  <c r="E59" i="130"/>
  <c r="E60" i="130"/>
  <c r="E61" i="130"/>
  <c r="E62" i="130"/>
  <c r="E63" i="130"/>
  <c r="E64" i="130"/>
  <c r="E65" i="130"/>
  <c r="E66" i="130"/>
  <c r="E67" i="130"/>
  <c r="E68" i="130"/>
  <c r="E69" i="130"/>
  <c r="E70" i="130"/>
  <c r="E71" i="130"/>
  <c r="E72" i="130"/>
  <c r="E73" i="130"/>
  <c r="E74" i="130"/>
  <c r="E75" i="130"/>
  <c r="E76" i="130"/>
  <c r="E77" i="130"/>
  <c r="E78" i="130"/>
  <c r="E79" i="130"/>
  <c r="E80" i="130"/>
  <c r="E81" i="130"/>
  <c r="E82" i="130"/>
  <c r="E83" i="130"/>
  <c r="E84" i="130"/>
  <c r="E85" i="130"/>
  <c r="E86" i="130"/>
  <c r="E87" i="130"/>
  <c r="E88" i="130"/>
  <c r="E89" i="130"/>
  <c r="E90" i="130"/>
  <c r="E91" i="130"/>
  <c r="E92" i="130"/>
  <c r="E93" i="130"/>
  <c r="E94" i="130"/>
  <c r="E95" i="130"/>
  <c r="E96" i="130"/>
  <c r="E97" i="130"/>
  <c r="E98" i="130"/>
  <c r="E99" i="130"/>
  <c r="E100" i="130"/>
  <c r="E101" i="130"/>
  <c r="E102" i="130"/>
  <c r="E103" i="130"/>
  <c r="E104" i="130"/>
  <c r="E105" i="130"/>
  <c r="E106" i="130"/>
  <c r="E107" i="130"/>
  <c r="E108" i="130"/>
  <c r="E109" i="130"/>
  <c r="E110" i="130"/>
  <c r="E111" i="130"/>
  <c r="E112" i="130"/>
  <c r="E113" i="130"/>
  <c r="E114" i="130"/>
  <c r="E115" i="130"/>
  <c r="E116" i="130"/>
  <c r="E117" i="130"/>
  <c r="E118" i="130"/>
  <c r="E119" i="130"/>
  <c r="E120" i="130"/>
  <c r="E121" i="130"/>
  <c r="E122" i="130"/>
  <c r="E123" i="130"/>
  <c r="E124" i="130"/>
  <c r="E125" i="130"/>
  <c r="E126" i="130"/>
  <c r="E127" i="130"/>
  <c r="E128" i="130"/>
  <c r="E129" i="130"/>
  <c r="E130" i="130"/>
  <c r="E131" i="130"/>
  <c r="E132" i="130"/>
  <c r="E133" i="130"/>
  <c r="E134" i="130"/>
  <c r="E135" i="130"/>
  <c r="E136" i="130"/>
  <c r="E137" i="130"/>
  <c r="E138" i="130"/>
  <c r="E139" i="130"/>
  <c r="E140" i="130"/>
  <c r="E141" i="130"/>
  <c r="E142" i="130"/>
  <c r="E143" i="130"/>
  <c r="E144" i="130"/>
  <c r="E145" i="130"/>
  <c r="E146" i="130"/>
  <c r="E147" i="130"/>
  <c r="E148" i="130"/>
  <c r="E149" i="130"/>
  <c r="E150" i="130"/>
  <c r="E151" i="130"/>
  <c r="E152" i="130"/>
  <c r="E153" i="130"/>
  <c r="E154" i="130"/>
  <c r="E155" i="130"/>
  <c r="E156" i="130"/>
  <c r="E157" i="130"/>
  <c r="E158" i="130"/>
  <c r="E159" i="130"/>
  <c r="E160" i="130"/>
  <c r="E161" i="130"/>
  <c r="E162" i="130"/>
  <c r="E163" i="130"/>
  <c r="E164" i="130"/>
  <c r="E165" i="130"/>
  <c r="E166" i="130"/>
  <c r="E167" i="130"/>
  <c r="E168" i="130"/>
  <c r="E169" i="130"/>
  <c r="E170" i="130"/>
  <c r="E171" i="130"/>
  <c r="E172" i="130"/>
  <c r="E173" i="130"/>
  <c r="E174" i="130"/>
  <c r="E175" i="130"/>
  <c r="E176" i="130"/>
  <c r="E177" i="130"/>
  <c r="E178" i="130"/>
  <c r="E179" i="130"/>
  <c r="E180" i="130"/>
  <c r="E181" i="130"/>
  <c r="E182" i="130"/>
  <c r="E183" i="130"/>
  <c r="E184" i="130"/>
  <c r="E185" i="130"/>
  <c r="E186" i="130"/>
  <c r="E187" i="130"/>
  <c r="E188" i="130"/>
  <c r="E189" i="130"/>
  <c r="E190" i="130"/>
  <c r="E191" i="130"/>
  <c r="E192" i="130"/>
  <c r="E193" i="130"/>
  <c r="E194" i="130"/>
  <c r="E195" i="130"/>
  <c r="E196" i="130"/>
  <c r="E197" i="130"/>
  <c r="E198" i="130"/>
  <c r="E199" i="130"/>
  <c r="E200" i="130"/>
  <c r="E201" i="130"/>
  <c r="E202" i="130"/>
  <c r="E203" i="130"/>
  <c r="E204" i="130"/>
  <c r="E205" i="130"/>
  <c r="E206" i="130"/>
  <c r="E207" i="130"/>
  <c r="E208" i="130"/>
  <c r="E209" i="130"/>
  <c r="E210" i="130"/>
  <c r="E211" i="130"/>
  <c r="E212" i="130"/>
  <c r="E213" i="130"/>
  <c r="E214" i="130"/>
  <c r="E215" i="130"/>
  <c r="E216" i="130"/>
  <c r="E217" i="130"/>
  <c r="E218" i="130"/>
  <c r="E219" i="130"/>
  <c r="E220" i="130"/>
  <c r="E221" i="130"/>
  <c r="E222" i="130"/>
  <c r="E223" i="130"/>
  <c r="E224" i="130"/>
  <c r="E225" i="130"/>
  <c r="E226" i="130"/>
  <c r="E227" i="130"/>
  <c r="E228" i="130"/>
  <c r="E229" i="130"/>
  <c r="E230" i="130"/>
  <c r="E231" i="130"/>
  <c r="E232" i="130"/>
  <c r="E233" i="130"/>
  <c r="E234" i="130"/>
  <c r="E235" i="130"/>
  <c r="E236" i="130"/>
  <c r="E237" i="130"/>
  <c r="E238" i="130"/>
  <c r="E239" i="130"/>
  <c r="E240" i="130"/>
  <c r="E241" i="130"/>
  <c r="E242" i="130"/>
  <c r="E243" i="130"/>
  <c r="E244" i="130"/>
  <c r="E245" i="130"/>
  <c r="E246" i="130"/>
  <c r="E247" i="130"/>
  <c r="E248" i="130"/>
  <c r="E249" i="130"/>
  <c r="E250" i="130"/>
  <c r="E251" i="130"/>
  <c r="E252" i="130"/>
  <c r="E253" i="130"/>
  <c r="E254" i="130"/>
  <c r="E255" i="130"/>
  <c r="E256" i="130"/>
  <c r="E257" i="130"/>
  <c r="E258" i="130"/>
  <c r="E259" i="130"/>
  <c r="E10" i="130"/>
  <c r="G10" i="130"/>
  <c r="F10" i="130"/>
  <c r="E6" i="130"/>
  <c r="A3" i="130"/>
  <c r="A2" i="130"/>
  <c r="F11" i="128"/>
  <c r="F12" i="128"/>
  <c r="F13" i="128"/>
  <c r="F14" i="128"/>
  <c r="F15" i="128"/>
  <c r="F16" i="128"/>
  <c r="F17" i="128"/>
  <c r="F18" i="128"/>
  <c r="F19" i="128"/>
  <c r="F20" i="128"/>
  <c r="F21" i="128"/>
  <c r="F22" i="128"/>
  <c r="F23" i="128"/>
  <c r="F24" i="128"/>
  <c r="F25" i="128"/>
  <c r="F26" i="128"/>
  <c r="F27" i="128"/>
  <c r="F28" i="128"/>
  <c r="F29" i="128"/>
  <c r="F30" i="128"/>
  <c r="F31" i="128"/>
  <c r="F32" i="128"/>
  <c r="F33" i="128"/>
  <c r="F34" i="128"/>
  <c r="F35" i="128"/>
  <c r="F36" i="128"/>
  <c r="F37" i="128"/>
  <c r="F38" i="128"/>
  <c r="F39" i="128"/>
  <c r="F40" i="128"/>
  <c r="F41" i="128"/>
  <c r="F42" i="128"/>
  <c r="F43" i="128"/>
  <c r="F44" i="128"/>
  <c r="F45" i="128"/>
  <c r="F46" i="128"/>
  <c r="F47" i="128"/>
  <c r="F48" i="128"/>
  <c r="F49" i="128"/>
  <c r="F50" i="128"/>
  <c r="F51" i="128"/>
  <c r="F52" i="128"/>
  <c r="F53" i="128"/>
  <c r="F54" i="128"/>
  <c r="F55" i="128"/>
  <c r="F56" i="128"/>
  <c r="F57" i="128"/>
  <c r="F58" i="128"/>
  <c r="F59" i="128"/>
  <c r="F60" i="128"/>
  <c r="F61" i="128"/>
  <c r="F62" i="128"/>
  <c r="F63" i="128"/>
  <c r="F64" i="128"/>
  <c r="F65" i="128"/>
  <c r="F66" i="128"/>
  <c r="F67" i="128"/>
  <c r="F68" i="128"/>
  <c r="F69" i="128"/>
  <c r="F70" i="128"/>
  <c r="F71" i="128"/>
  <c r="F72" i="128"/>
  <c r="F73" i="128"/>
  <c r="F74" i="128"/>
  <c r="F75" i="128"/>
  <c r="F76" i="128"/>
  <c r="F77" i="128"/>
  <c r="F78" i="128"/>
  <c r="F79" i="128"/>
  <c r="F80" i="128"/>
  <c r="F81" i="128"/>
  <c r="F82" i="128"/>
  <c r="F83" i="128"/>
  <c r="F84" i="128"/>
  <c r="F85" i="128"/>
  <c r="F86" i="128"/>
  <c r="F87" i="128"/>
  <c r="F88" i="128"/>
  <c r="F89" i="128"/>
  <c r="F90" i="128"/>
  <c r="F91" i="128"/>
  <c r="F92" i="128"/>
  <c r="F93" i="128"/>
  <c r="F94" i="128"/>
  <c r="F95" i="128"/>
  <c r="F96" i="128"/>
  <c r="F97" i="128"/>
  <c r="F98" i="128"/>
  <c r="F99" i="128"/>
  <c r="F100" i="128"/>
  <c r="F101" i="128"/>
  <c r="F102" i="128"/>
  <c r="F103" i="128"/>
  <c r="F104" i="128"/>
  <c r="F105" i="128"/>
  <c r="F106" i="128"/>
  <c r="F107" i="128"/>
  <c r="F108" i="128"/>
  <c r="F109" i="128"/>
  <c r="F110" i="128"/>
  <c r="F111" i="128"/>
  <c r="F112" i="128"/>
  <c r="F113" i="128"/>
  <c r="F114" i="128"/>
  <c r="F115" i="128"/>
  <c r="F116" i="128"/>
  <c r="F117" i="128"/>
  <c r="F118" i="128"/>
  <c r="F119" i="128"/>
  <c r="F120" i="128"/>
  <c r="F121" i="128"/>
  <c r="F122" i="128"/>
  <c r="F123" i="128"/>
  <c r="F124" i="128"/>
  <c r="F125" i="128"/>
  <c r="F126" i="128"/>
  <c r="F127" i="128"/>
  <c r="F128" i="128"/>
  <c r="F129" i="128"/>
  <c r="F130" i="128"/>
  <c r="F131" i="128"/>
  <c r="F132" i="128"/>
  <c r="F133" i="128"/>
  <c r="F134" i="128"/>
  <c r="F135" i="128"/>
  <c r="F136" i="128"/>
  <c r="F137" i="128"/>
  <c r="F138" i="128"/>
  <c r="F139" i="128"/>
  <c r="F140" i="128"/>
  <c r="F141" i="128"/>
  <c r="F142" i="128"/>
  <c r="F143" i="128"/>
  <c r="F144" i="128"/>
  <c r="F145" i="128"/>
  <c r="F146" i="128"/>
  <c r="F147" i="128"/>
  <c r="F148" i="128"/>
  <c r="F149" i="128"/>
  <c r="F150" i="128"/>
  <c r="F151" i="128"/>
  <c r="F152" i="128"/>
  <c r="F153" i="128"/>
  <c r="F154" i="128"/>
  <c r="F155" i="128"/>
  <c r="F156" i="128"/>
  <c r="F157" i="128"/>
  <c r="F158" i="128"/>
  <c r="F159" i="128"/>
  <c r="F160" i="128"/>
  <c r="F161" i="128"/>
  <c r="F162" i="128"/>
  <c r="F163" i="128"/>
  <c r="F164" i="128"/>
  <c r="F165" i="128"/>
  <c r="F166" i="128"/>
  <c r="F167" i="128"/>
  <c r="F168" i="128"/>
  <c r="F169" i="128"/>
  <c r="F170" i="128"/>
  <c r="F171" i="128"/>
  <c r="F172" i="128"/>
  <c r="F173" i="128"/>
  <c r="F174" i="128"/>
  <c r="F175" i="128"/>
  <c r="F176" i="128"/>
  <c r="F177" i="128"/>
  <c r="F178" i="128"/>
  <c r="F179" i="128"/>
  <c r="F180" i="128"/>
  <c r="F181" i="128"/>
  <c r="F182" i="128"/>
  <c r="F183" i="128"/>
  <c r="F184" i="128"/>
  <c r="F185" i="128"/>
  <c r="F186" i="128"/>
  <c r="F187" i="128"/>
  <c r="F188" i="128"/>
  <c r="F189" i="128"/>
  <c r="F190" i="128"/>
  <c r="F191" i="128"/>
  <c r="F192" i="128"/>
  <c r="F193" i="128"/>
  <c r="F194" i="128"/>
  <c r="F195" i="128"/>
  <c r="F196" i="128"/>
  <c r="F197" i="128"/>
  <c r="F198" i="128"/>
  <c r="F199" i="128"/>
  <c r="F200" i="128"/>
  <c r="F201" i="128"/>
  <c r="F202" i="128"/>
  <c r="F203" i="128"/>
  <c r="F204" i="128"/>
  <c r="F205" i="128"/>
  <c r="F206" i="128"/>
  <c r="F207" i="128"/>
  <c r="F208" i="128"/>
  <c r="F209" i="128"/>
  <c r="F210" i="128"/>
  <c r="F211" i="128"/>
  <c r="F212" i="128"/>
  <c r="F213" i="128"/>
  <c r="F214" i="128"/>
  <c r="F215" i="128"/>
  <c r="F216" i="128"/>
  <c r="F217" i="128"/>
  <c r="F218" i="128"/>
  <c r="F219" i="128"/>
  <c r="F220" i="128"/>
  <c r="F221" i="128"/>
  <c r="F222" i="128"/>
  <c r="F223" i="128"/>
  <c r="F224" i="128"/>
  <c r="F225" i="128"/>
  <c r="F226" i="128"/>
  <c r="F227" i="128"/>
  <c r="F228" i="128"/>
  <c r="F229" i="128"/>
  <c r="F230" i="128"/>
  <c r="F231" i="128"/>
  <c r="F232" i="128"/>
  <c r="F233" i="128"/>
  <c r="F234" i="128"/>
  <c r="F235" i="128"/>
  <c r="F236" i="128"/>
  <c r="F237" i="128"/>
  <c r="F238" i="128"/>
  <c r="F239" i="128"/>
  <c r="F240" i="128"/>
  <c r="F241" i="128"/>
  <c r="F242" i="128"/>
  <c r="F243" i="128"/>
  <c r="F244" i="128"/>
  <c r="F245" i="128"/>
  <c r="F246" i="128"/>
  <c r="F247" i="128"/>
  <c r="F248" i="128"/>
  <c r="F249" i="128"/>
  <c r="F250" i="128"/>
  <c r="F251" i="128"/>
  <c r="F252" i="128"/>
  <c r="F253" i="128"/>
  <c r="F254" i="128"/>
  <c r="F255" i="128"/>
  <c r="F256" i="128"/>
  <c r="F257" i="128"/>
  <c r="F258" i="128"/>
  <c r="F259" i="128"/>
  <c r="F10" i="128"/>
  <c r="F9" i="128" l="1"/>
  <c r="D9" i="133"/>
  <c r="C110" i="82" s="1"/>
  <c r="E9" i="132"/>
  <c r="C107" i="82" s="1"/>
  <c r="E9" i="131"/>
  <c r="C106" i="82" s="1"/>
  <c r="E9" i="130"/>
  <c r="E11" i="129"/>
  <c r="E12" i="129"/>
  <c r="E13" i="129"/>
  <c r="E14" i="129"/>
  <c r="E15" i="129"/>
  <c r="E16" i="129"/>
  <c r="E17" i="129"/>
  <c r="E18" i="129"/>
  <c r="E19" i="129"/>
  <c r="E20" i="129"/>
  <c r="E21" i="129"/>
  <c r="E22" i="129"/>
  <c r="E23" i="129"/>
  <c r="E24" i="129"/>
  <c r="E25" i="129"/>
  <c r="E26" i="129"/>
  <c r="E27" i="129"/>
  <c r="E28" i="129"/>
  <c r="E29" i="129"/>
  <c r="E30" i="129"/>
  <c r="E31" i="129"/>
  <c r="E32" i="129"/>
  <c r="E33" i="129"/>
  <c r="E34" i="129"/>
  <c r="E35" i="129"/>
  <c r="E36" i="129"/>
  <c r="E37" i="129"/>
  <c r="E38" i="129"/>
  <c r="E39" i="129"/>
  <c r="E40" i="129"/>
  <c r="E41" i="129"/>
  <c r="E42" i="129"/>
  <c r="E43" i="129"/>
  <c r="E44" i="129"/>
  <c r="E45" i="129"/>
  <c r="E46" i="129"/>
  <c r="E47" i="129"/>
  <c r="E48" i="129"/>
  <c r="E49" i="129"/>
  <c r="E50" i="129"/>
  <c r="E51" i="129"/>
  <c r="E52" i="129"/>
  <c r="E53" i="129"/>
  <c r="E54" i="129"/>
  <c r="E55" i="129"/>
  <c r="E56" i="129"/>
  <c r="E57" i="129"/>
  <c r="E58" i="129"/>
  <c r="E59" i="129"/>
  <c r="E60" i="129"/>
  <c r="E61" i="129"/>
  <c r="E62" i="129"/>
  <c r="E63" i="129"/>
  <c r="E64" i="129"/>
  <c r="E65" i="129"/>
  <c r="E66" i="129"/>
  <c r="E67" i="129"/>
  <c r="E68" i="129"/>
  <c r="E69" i="129"/>
  <c r="E70" i="129"/>
  <c r="E71" i="129"/>
  <c r="E72" i="129"/>
  <c r="E73" i="129"/>
  <c r="E74" i="129"/>
  <c r="E75" i="129"/>
  <c r="E76" i="129"/>
  <c r="E77" i="129"/>
  <c r="E78" i="129"/>
  <c r="E79" i="129"/>
  <c r="E80" i="129"/>
  <c r="E81" i="129"/>
  <c r="E82" i="129"/>
  <c r="E83" i="129"/>
  <c r="E84" i="129"/>
  <c r="E85" i="129"/>
  <c r="E86" i="129"/>
  <c r="E87" i="129"/>
  <c r="E88" i="129"/>
  <c r="E89" i="129"/>
  <c r="E90" i="129"/>
  <c r="E91" i="129"/>
  <c r="E92" i="129"/>
  <c r="E93" i="129"/>
  <c r="E94" i="129"/>
  <c r="E95" i="129"/>
  <c r="E96" i="129"/>
  <c r="E97" i="129"/>
  <c r="E98" i="129"/>
  <c r="E99" i="129"/>
  <c r="E100" i="129"/>
  <c r="E101" i="129"/>
  <c r="E102" i="129"/>
  <c r="E103" i="129"/>
  <c r="E104" i="129"/>
  <c r="E105" i="129"/>
  <c r="E106" i="129"/>
  <c r="E107" i="129"/>
  <c r="E108" i="129"/>
  <c r="E109" i="129"/>
  <c r="E110" i="129"/>
  <c r="E111" i="129"/>
  <c r="E112" i="129"/>
  <c r="E113" i="129"/>
  <c r="E114" i="129"/>
  <c r="E115" i="129"/>
  <c r="E116" i="129"/>
  <c r="E117" i="129"/>
  <c r="E118" i="129"/>
  <c r="E119" i="129"/>
  <c r="E120" i="129"/>
  <c r="E121" i="129"/>
  <c r="E122" i="129"/>
  <c r="E123" i="129"/>
  <c r="E124" i="129"/>
  <c r="E125" i="129"/>
  <c r="E126" i="129"/>
  <c r="E127" i="129"/>
  <c r="E128" i="129"/>
  <c r="E129" i="129"/>
  <c r="E130" i="129"/>
  <c r="E131" i="129"/>
  <c r="E132" i="129"/>
  <c r="E133" i="129"/>
  <c r="E134" i="129"/>
  <c r="E135" i="129"/>
  <c r="E136" i="129"/>
  <c r="E137" i="129"/>
  <c r="E138" i="129"/>
  <c r="E139" i="129"/>
  <c r="E140" i="129"/>
  <c r="E141" i="129"/>
  <c r="E142" i="129"/>
  <c r="E143" i="129"/>
  <c r="E144" i="129"/>
  <c r="E145" i="129"/>
  <c r="E146" i="129"/>
  <c r="E147" i="129"/>
  <c r="E148" i="129"/>
  <c r="E149" i="129"/>
  <c r="E150" i="129"/>
  <c r="E151" i="129"/>
  <c r="E152" i="129"/>
  <c r="E153" i="129"/>
  <c r="E154" i="129"/>
  <c r="E155" i="129"/>
  <c r="E156" i="129"/>
  <c r="E157" i="129"/>
  <c r="E158" i="129"/>
  <c r="E159" i="129"/>
  <c r="E160" i="129"/>
  <c r="E161" i="129"/>
  <c r="E162" i="129"/>
  <c r="E163" i="129"/>
  <c r="E164" i="129"/>
  <c r="E165" i="129"/>
  <c r="E166" i="129"/>
  <c r="E167" i="129"/>
  <c r="E168" i="129"/>
  <c r="E169" i="129"/>
  <c r="E170" i="129"/>
  <c r="E171" i="129"/>
  <c r="E172" i="129"/>
  <c r="E173" i="129"/>
  <c r="E174" i="129"/>
  <c r="E175" i="129"/>
  <c r="E176" i="129"/>
  <c r="E177" i="129"/>
  <c r="E178" i="129"/>
  <c r="E179" i="129"/>
  <c r="E180" i="129"/>
  <c r="E181" i="129"/>
  <c r="E182" i="129"/>
  <c r="E183" i="129"/>
  <c r="E184" i="129"/>
  <c r="E185" i="129"/>
  <c r="E186" i="129"/>
  <c r="E187" i="129"/>
  <c r="E188" i="129"/>
  <c r="E189" i="129"/>
  <c r="E190" i="129"/>
  <c r="E191" i="129"/>
  <c r="E192" i="129"/>
  <c r="E193" i="129"/>
  <c r="E194" i="129"/>
  <c r="E195" i="129"/>
  <c r="E196" i="129"/>
  <c r="E197" i="129"/>
  <c r="E198" i="129"/>
  <c r="E199" i="129"/>
  <c r="E200" i="129"/>
  <c r="E201" i="129"/>
  <c r="E202" i="129"/>
  <c r="E203" i="129"/>
  <c r="E204" i="129"/>
  <c r="E205" i="129"/>
  <c r="E206" i="129"/>
  <c r="E207" i="129"/>
  <c r="E208" i="129"/>
  <c r="E209" i="129"/>
  <c r="E210" i="129"/>
  <c r="E211" i="129"/>
  <c r="E212" i="129"/>
  <c r="E213" i="129"/>
  <c r="E214" i="129"/>
  <c r="E215" i="129"/>
  <c r="E216" i="129"/>
  <c r="E217" i="129"/>
  <c r="E218" i="129"/>
  <c r="E219" i="129"/>
  <c r="E220" i="129"/>
  <c r="E221" i="129"/>
  <c r="E222" i="129"/>
  <c r="E223" i="129"/>
  <c r="E224" i="129"/>
  <c r="E225" i="129"/>
  <c r="E226" i="129"/>
  <c r="E227" i="129"/>
  <c r="E228" i="129"/>
  <c r="E229" i="129"/>
  <c r="E230" i="129"/>
  <c r="E231" i="129"/>
  <c r="E232" i="129"/>
  <c r="E233" i="129"/>
  <c r="E234" i="129"/>
  <c r="E235" i="129"/>
  <c r="E236" i="129"/>
  <c r="E237" i="129"/>
  <c r="E238" i="129"/>
  <c r="E239" i="129"/>
  <c r="E240" i="129"/>
  <c r="E241" i="129"/>
  <c r="E242" i="129"/>
  <c r="E243" i="129"/>
  <c r="E244" i="129"/>
  <c r="E245" i="129"/>
  <c r="E246" i="129"/>
  <c r="E247" i="129"/>
  <c r="E248" i="129"/>
  <c r="E249" i="129"/>
  <c r="E250" i="129"/>
  <c r="E251" i="129"/>
  <c r="E252" i="129"/>
  <c r="E253" i="129"/>
  <c r="E254" i="129"/>
  <c r="E255" i="129"/>
  <c r="E256" i="129"/>
  <c r="E257" i="129"/>
  <c r="E258" i="129"/>
  <c r="E259" i="129"/>
  <c r="E10" i="129"/>
  <c r="G10" i="129"/>
  <c r="F10" i="129"/>
  <c r="E6" i="129"/>
  <c r="A3" i="129"/>
  <c r="A2" i="129"/>
  <c r="A3" i="128"/>
  <c r="A2" i="128"/>
  <c r="H10" i="128"/>
  <c r="G10" i="128"/>
  <c r="F6" i="128"/>
  <c r="E9" i="129" l="1"/>
  <c r="C90" i="82" s="1"/>
  <c r="C102" i="82"/>
  <c r="H9" i="130"/>
  <c r="C103" i="82" s="1"/>
  <c r="C95" i="82"/>
  <c r="C97" i="82"/>
  <c r="C93" i="82"/>
  <c r="C96" i="82" l="1"/>
  <c r="F15" i="127"/>
  <c r="F16" i="127"/>
  <c r="F17" i="127"/>
  <c r="F18" i="127"/>
  <c r="F19" i="127"/>
  <c r="F20" i="127"/>
  <c r="F21" i="127"/>
  <c r="F22" i="127"/>
  <c r="F23" i="127"/>
  <c r="F24" i="127"/>
  <c r="F25" i="127"/>
  <c r="F26" i="127"/>
  <c r="F27" i="127"/>
  <c r="F28" i="127"/>
  <c r="F29" i="127"/>
  <c r="F30" i="127"/>
  <c r="F31" i="127"/>
  <c r="F32" i="127"/>
  <c r="F33" i="127"/>
  <c r="F34" i="127"/>
  <c r="F35" i="127"/>
  <c r="F36" i="127"/>
  <c r="F37" i="127"/>
  <c r="F38" i="127"/>
  <c r="F39" i="127"/>
  <c r="F40" i="127"/>
  <c r="F41" i="127"/>
  <c r="F42" i="127"/>
  <c r="F43" i="127"/>
  <c r="F44" i="127"/>
  <c r="F45" i="127"/>
  <c r="F46" i="127"/>
  <c r="F47" i="127"/>
  <c r="F48" i="127"/>
  <c r="F49" i="127"/>
  <c r="F50" i="127"/>
  <c r="F51" i="127"/>
  <c r="F52" i="127"/>
  <c r="F53" i="127"/>
  <c r="F54" i="127"/>
  <c r="F55" i="127"/>
  <c r="F56" i="127"/>
  <c r="F57" i="127"/>
  <c r="F58" i="127"/>
  <c r="F59" i="127"/>
  <c r="F60" i="127"/>
  <c r="F61" i="127"/>
  <c r="F62" i="127"/>
  <c r="F63" i="127"/>
  <c r="F64" i="127"/>
  <c r="F65" i="127"/>
  <c r="F66" i="127"/>
  <c r="F67" i="127"/>
  <c r="F68" i="127"/>
  <c r="F69" i="127"/>
  <c r="F70" i="127"/>
  <c r="F71" i="127"/>
  <c r="F72" i="127"/>
  <c r="F73" i="127"/>
  <c r="F74" i="127"/>
  <c r="F75" i="127"/>
  <c r="F76" i="127"/>
  <c r="F77" i="127"/>
  <c r="F78" i="127"/>
  <c r="F79" i="127"/>
  <c r="F80" i="127"/>
  <c r="F81" i="127"/>
  <c r="F82" i="127"/>
  <c r="F83" i="127"/>
  <c r="F84" i="127"/>
  <c r="F85" i="127"/>
  <c r="F86" i="127"/>
  <c r="F87" i="127"/>
  <c r="F88" i="127"/>
  <c r="F89" i="127"/>
  <c r="F90" i="127"/>
  <c r="F91" i="127"/>
  <c r="F92" i="127"/>
  <c r="F93" i="127"/>
  <c r="F94" i="127"/>
  <c r="F95" i="127"/>
  <c r="F96" i="127"/>
  <c r="F97" i="127"/>
  <c r="F98" i="127"/>
  <c r="F99" i="127"/>
  <c r="F100" i="127"/>
  <c r="F101" i="127"/>
  <c r="F102" i="127"/>
  <c r="F103" i="127"/>
  <c r="F104" i="127"/>
  <c r="F105" i="127"/>
  <c r="F106" i="127"/>
  <c r="F107" i="127"/>
  <c r="F108" i="127"/>
  <c r="F109" i="127"/>
  <c r="F110" i="127"/>
  <c r="F111" i="127"/>
  <c r="F112" i="127"/>
  <c r="F113" i="127"/>
  <c r="F114" i="127"/>
  <c r="F115" i="127"/>
  <c r="F116" i="127"/>
  <c r="F117" i="127"/>
  <c r="F118" i="127"/>
  <c r="F119" i="127"/>
  <c r="F120" i="127"/>
  <c r="F121" i="127"/>
  <c r="F122" i="127"/>
  <c r="F123" i="127"/>
  <c r="F124" i="127"/>
  <c r="F125" i="127"/>
  <c r="F126" i="127"/>
  <c r="F127" i="127"/>
  <c r="F128" i="127"/>
  <c r="F129" i="127"/>
  <c r="F130" i="127"/>
  <c r="F131" i="127"/>
  <c r="F132" i="127"/>
  <c r="F133" i="127"/>
  <c r="F134" i="127"/>
  <c r="F135" i="127"/>
  <c r="F136" i="127"/>
  <c r="F137" i="127"/>
  <c r="F138" i="127"/>
  <c r="F139" i="127"/>
  <c r="F140" i="127"/>
  <c r="F141" i="127"/>
  <c r="F142" i="127"/>
  <c r="F143" i="127"/>
  <c r="F144" i="127"/>
  <c r="F145" i="127"/>
  <c r="F146" i="127"/>
  <c r="F147" i="127"/>
  <c r="F148" i="127"/>
  <c r="F149" i="127"/>
  <c r="F150" i="127"/>
  <c r="F151" i="127"/>
  <c r="F152" i="127"/>
  <c r="F153" i="127"/>
  <c r="F154" i="127"/>
  <c r="F155" i="127"/>
  <c r="F156" i="127"/>
  <c r="F157" i="127"/>
  <c r="F158" i="127"/>
  <c r="F159" i="127"/>
  <c r="F160" i="127"/>
  <c r="F161" i="127"/>
  <c r="F162" i="127"/>
  <c r="F163" i="127"/>
  <c r="F164" i="127"/>
  <c r="F165" i="127"/>
  <c r="F166" i="127"/>
  <c r="F167" i="127"/>
  <c r="F168" i="127"/>
  <c r="F169" i="127"/>
  <c r="F170" i="127"/>
  <c r="F171" i="127"/>
  <c r="F172" i="127"/>
  <c r="F173" i="127"/>
  <c r="F174" i="127"/>
  <c r="F175" i="127"/>
  <c r="F176" i="127"/>
  <c r="F177" i="127"/>
  <c r="F178" i="127"/>
  <c r="F179" i="127"/>
  <c r="F180" i="127"/>
  <c r="F181" i="127"/>
  <c r="F182" i="127"/>
  <c r="F183" i="127"/>
  <c r="F184" i="127"/>
  <c r="F185" i="127"/>
  <c r="F186" i="127"/>
  <c r="F187" i="127"/>
  <c r="F188" i="127"/>
  <c r="F189" i="127"/>
  <c r="F190" i="127"/>
  <c r="F191" i="127"/>
  <c r="F192" i="127"/>
  <c r="F193" i="127"/>
  <c r="F194" i="127"/>
  <c r="F195" i="127"/>
  <c r="F196" i="127"/>
  <c r="F197" i="127"/>
  <c r="F198" i="127"/>
  <c r="F199" i="127"/>
  <c r="F200" i="127"/>
  <c r="F201" i="127"/>
  <c r="F202" i="127"/>
  <c r="F203" i="127"/>
  <c r="F204" i="127"/>
  <c r="F205" i="127"/>
  <c r="F206" i="127"/>
  <c r="F207" i="127"/>
  <c r="F208" i="127"/>
  <c r="F209" i="127"/>
  <c r="F210" i="127"/>
  <c r="F211" i="127"/>
  <c r="F212" i="127"/>
  <c r="F213" i="127"/>
  <c r="F214" i="127"/>
  <c r="F215" i="127"/>
  <c r="F216" i="127"/>
  <c r="F217" i="127"/>
  <c r="F218" i="127"/>
  <c r="F219" i="127"/>
  <c r="F220" i="127"/>
  <c r="F221" i="127"/>
  <c r="F222" i="127"/>
  <c r="F223" i="127"/>
  <c r="F224" i="127"/>
  <c r="F225" i="127"/>
  <c r="F226" i="127"/>
  <c r="F227" i="127"/>
  <c r="F228" i="127"/>
  <c r="F229" i="127"/>
  <c r="F230" i="127"/>
  <c r="F231" i="127"/>
  <c r="F232" i="127"/>
  <c r="F233" i="127"/>
  <c r="F234" i="127"/>
  <c r="F235" i="127"/>
  <c r="F236" i="127"/>
  <c r="F237" i="127"/>
  <c r="F238" i="127"/>
  <c r="F239" i="127"/>
  <c r="F240" i="127"/>
  <c r="F241" i="127"/>
  <c r="F242" i="127"/>
  <c r="F243" i="127"/>
  <c r="F244" i="127"/>
  <c r="F245" i="127"/>
  <c r="F246" i="127"/>
  <c r="F247" i="127"/>
  <c r="F248" i="127"/>
  <c r="F249" i="127"/>
  <c r="F250" i="127"/>
  <c r="F251" i="127"/>
  <c r="F252" i="127"/>
  <c r="F253" i="127"/>
  <c r="F254" i="127"/>
  <c r="F255" i="127"/>
  <c r="F256" i="127"/>
  <c r="F257" i="127"/>
  <c r="F258" i="127"/>
  <c r="F259" i="127"/>
  <c r="F260" i="127"/>
  <c r="F261" i="127"/>
  <c r="G12" i="127"/>
  <c r="F6" i="127"/>
  <c r="A3" i="127"/>
  <c r="A2" i="127"/>
  <c r="E14" i="126"/>
  <c r="C85" i="82" s="1"/>
  <c r="E13" i="126"/>
  <c r="C84" i="82" s="1"/>
  <c r="E12" i="126"/>
  <c r="C83" i="82" s="1"/>
  <c r="E11" i="126"/>
  <c r="C82" i="82" s="1"/>
  <c r="E6" i="126"/>
  <c r="A3" i="126"/>
  <c r="A2" i="126"/>
  <c r="G11" i="127" l="1"/>
  <c r="F13" i="127"/>
  <c r="F14" i="127"/>
  <c r="F12" i="127"/>
  <c r="H12" i="127"/>
  <c r="I12" i="127"/>
  <c r="J12" i="127"/>
  <c r="C101" i="82"/>
  <c r="C100" i="82"/>
  <c r="C99" i="82"/>
  <c r="E15" i="126"/>
  <c r="C81" i="82" s="1"/>
  <c r="J11" i="127" l="1"/>
  <c r="C89" i="82" s="1"/>
  <c r="F11" i="127"/>
  <c r="C86" i="82" s="1"/>
  <c r="I11" i="127"/>
  <c r="C88" i="82" s="1"/>
  <c r="H11" i="127"/>
  <c r="C87" i="82" s="1"/>
  <c r="H10" i="49"/>
  <c r="F11" i="125"/>
  <c r="F12" i="125"/>
  <c r="F13" i="125"/>
  <c r="F14" i="125"/>
  <c r="F15" i="125"/>
  <c r="F16" i="125"/>
  <c r="F17" i="125"/>
  <c r="F18" i="125"/>
  <c r="F19" i="125"/>
  <c r="F20" i="125"/>
  <c r="F21" i="125"/>
  <c r="F22" i="125"/>
  <c r="F23" i="125"/>
  <c r="F24" i="125"/>
  <c r="F25" i="125"/>
  <c r="F26" i="125"/>
  <c r="F27" i="125"/>
  <c r="F28" i="125"/>
  <c r="F29" i="125"/>
  <c r="F30" i="125"/>
  <c r="F31" i="125"/>
  <c r="F32" i="125"/>
  <c r="F33" i="125"/>
  <c r="F34" i="125"/>
  <c r="F35" i="125"/>
  <c r="F36" i="125"/>
  <c r="F37" i="125"/>
  <c r="F38" i="125"/>
  <c r="F39" i="125"/>
  <c r="F40" i="125"/>
  <c r="F41" i="125"/>
  <c r="F42" i="125"/>
  <c r="F43" i="125"/>
  <c r="F44" i="125"/>
  <c r="F45" i="125"/>
  <c r="F46" i="125"/>
  <c r="F47" i="125"/>
  <c r="F48" i="125"/>
  <c r="F49" i="125"/>
  <c r="F50" i="125"/>
  <c r="F51" i="125"/>
  <c r="F52" i="125"/>
  <c r="F53" i="125"/>
  <c r="F54" i="125"/>
  <c r="F55" i="125"/>
  <c r="F56" i="125"/>
  <c r="F57" i="125"/>
  <c r="F58" i="125"/>
  <c r="F59" i="125"/>
  <c r="F60" i="125"/>
  <c r="F61" i="125"/>
  <c r="F62" i="125"/>
  <c r="F63" i="125"/>
  <c r="F64" i="125"/>
  <c r="F65" i="125"/>
  <c r="F66" i="125"/>
  <c r="F67" i="125"/>
  <c r="F68" i="125"/>
  <c r="F69" i="125"/>
  <c r="F70" i="125"/>
  <c r="F71" i="125"/>
  <c r="F72" i="125"/>
  <c r="F73" i="125"/>
  <c r="F74" i="125"/>
  <c r="F75" i="125"/>
  <c r="F76" i="125"/>
  <c r="F77" i="125"/>
  <c r="F78" i="125"/>
  <c r="F79" i="125"/>
  <c r="F80" i="125"/>
  <c r="F81" i="125"/>
  <c r="F82" i="125"/>
  <c r="F83" i="125"/>
  <c r="F84" i="125"/>
  <c r="F85" i="125"/>
  <c r="F86" i="125"/>
  <c r="F87" i="125"/>
  <c r="F88" i="125"/>
  <c r="F89" i="125"/>
  <c r="F90" i="125"/>
  <c r="F91" i="125"/>
  <c r="F92" i="125"/>
  <c r="F93" i="125"/>
  <c r="F94" i="125"/>
  <c r="F95" i="125"/>
  <c r="F96" i="125"/>
  <c r="F97" i="125"/>
  <c r="F98" i="125"/>
  <c r="F99" i="125"/>
  <c r="F100" i="125"/>
  <c r="F101" i="125"/>
  <c r="F102" i="125"/>
  <c r="F103" i="125"/>
  <c r="F104" i="125"/>
  <c r="F105" i="125"/>
  <c r="F106" i="125"/>
  <c r="F107" i="125"/>
  <c r="F108" i="125"/>
  <c r="F109" i="125"/>
  <c r="F110" i="125"/>
  <c r="F111" i="125"/>
  <c r="F112" i="125"/>
  <c r="F113" i="125"/>
  <c r="F114" i="125"/>
  <c r="F115" i="125"/>
  <c r="F116" i="125"/>
  <c r="F117" i="125"/>
  <c r="F118" i="125"/>
  <c r="F119" i="125"/>
  <c r="F120" i="125"/>
  <c r="F121" i="125"/>
  <c r="F122" i="125"/>
  <c r="F123" i="125"/>
  <c r="F124" i="125"/>
  <c r="F125" i="125"/>
  <c r="F126" i="125"/>
  <c r="F127" i="125"/>
  <c r="F128" i="125"/>
  <c r="F129" i="125"/>
  <c r="F130" i="125"/>
  <c r="F131" i="125"/>
  <c r="F132" i="125"/>
  <c r="F133" i="125"/>
  <c r="F134" i="125"/>
  <c r="F135" i="125"/>
  <c r="F136" i="125"/>
  <c r="F137" i="125"/>
  <c r="F138" i="125"/>
  <c r="F139" i="125"/>
  <c r="F140" i="125"/>
  <c r="F141" i="125"/>
  <c r="F142" i="125"/>
  <c r="F143" i="125"/>
  <c r="F144" i="125"/>
  <c r="F145" i="125"/>
  <c r="F146" i="125"/>
  <c r="F147" i="125"/>
  <c r="F148" i="125"/>
  <c r="F149" i="125"/>
  <c r="F150" i="125"/>
  <c r="F151" i="125"/>
  <c r="F152" i="125"/>
  <c r="F153" i="125"/>
  <c r="F154" i="125"/>
  <c r="F155" i="125"/>
  <c r="F156" i="125"/>
  <c r="F157" i="125"/>
  <c r="F158" i="125"/>
  <c r="F159" i="125"/>
  <c r="F160" i="125"/>
  <c r="F161" i="125"/>
  <c r="F162" i="125"/>
  <c r="F163" i="125"/>
  <c r="F164" i="125"/>
  <c r="F165" i="125"/>
  <c r="F166" i="125"/>
  <c r="F167" i="125"/>
  <c r="F168" i="125"/>
  <c r="F169" i="125"/>
  <c r="F170" i="125"/>
  <c r="F171" i="125"/>
  <c r="F172" i="125"/>
  <c r="F173" i="125"/>
  <c r="F174" i="125"/>
  <c r="F175" i="125"/>
  <c r="F176" i="125"/>
  <c r="F177" i="125"/>
  <c r="F178" i="125"/>
  <c r="F179" i="125"/>
  <c r="F180" i="125"/>
  <c r="F181" i="125"/>
  <c r="F182" i="125"/>
  <c r="F183" i="125"/>
  <c r="F184" i="125"/>
  <c r="F185" i="125"/>
  <c r="F186" i="125"/>
  <c r="F187" i="125"/>
  <c r="F188" i="125"/>
  <c r="F189" i="125"/>
  <c r="F190" i="125"/>
  <c r="F191" i="125"/>
  <c r="F192" i="125"/>
  <c r="F193" i="125"/>
  <c r="F194" i="125"/>
  <c r="F195" i="125"/>
  <c r="F196" i="125"/>
  <c r="F197" i="125"/>
  <c r="F198" i="125"/>
  <c r="F199" i="125"/>
  <c r="F200" i="125"/>
  <c r="F201" i="125"/>
  <c r="F202" i="125"/>
  <c r="F203" i="125"/>
  <c r="F204" i="125"/>
  <c r="F205" i="125"/>
  <c r="F206" i="125"/>
  <c r="F207" i="125"/>
  <c r="F208" i="125"/>
  <c r="F209" i="125"/>
  <c r="F210" i="125"/>
  <c r="F211" i="125"/>
  <c r="F212" i="125"/>
  <c r="F213" i="125"/>
  <c r="F214" i="125"/>
  <c r="F215" i="125"/>
  <c r="F216" i="125"/>
  <c r="F217" i="125"/>
  <c r="F218" i="125"/>
  <c r="F219" i="125"/>
  <c r="F220" i="125"/>
  <c r="F221" i="125"/>
  <c r="F222" i="125"/>
  <c r="F223" i="125"/>
  <c r="F224" i="125"/>
  <c r="F225" i="125"/>
  <c r="F226" i="125"/>
  <c r="F227" i="125"/>
  <c r="F228" i="125"/>
  <c r="F229" i="125"/>
  <c r="F230" i="125"/>
  <c r="F231" i="125"/>
  <c r="F232" i="125"/>
  <c r="F233" i="125"/>
  <c r="F234" i="125"/>
  <c r="F235" i="125"/>
  <c r="F236" i="125"/>
  <c r="F237" i="125"/>
  <c r="F238" i="125"/>
  <c r="F239" i="125"/>
  <c r="F240" i="125"/>
  <c r="F241" i="125"/>
  <c r="F242" i="125"/>
  <c r="F243" i="125"/>
  <c r="F244" i="125"/>
  <c r="F245" i="125"/>
  <c r="F246" i="125"/>
  <c r="F247" i="125"/>
  <c r="F248" i="125"/>
  <c r="F249" i="125"/>
  <c r="F250" i="125"/>
  <c r="F251" i="125"/>
  <c r="F252" i="125"/>
  <c r="F253" i="125"/>
  <c r="F254" i="125"/>
  <c r="F255" i="125"/>
  <c r="F256" i="125"/>
  <c r="F257" i="125"/>
  <c r="F258" i="125"/>
  <c r="F259" i="125"/>
  <c r="F10" i="125"/>
  <c r="H10" i="125"/>
  <c r="G10" i="125"/>
  <c r="F6" i="125"/>
  <c r="F9" i="125" l="1"/>
  <c r="C76" i="82" s="1"/>
  <c r="G109" i="124"/>
  <c r="G110" i="124"/>
  <c r="G111" i="124"/>
  <c r="G112" i="124"/>
  <c r="G113" i="124"/>
  <c r="G114" i="124"/>
  <c r="G115" i="124"/>
  <c r="G116" i="124"/>
  <c r="G117" i="124"/>
  <c r="G118" i="124"/>
  <c r="G119" i="124"/>
  <c r="G120" i="124"/>
  <c r="G121" i="124"/>
  <c r="G122" i="124"/>
  <c r="G123" i="124"/>
  <c r="G124" i="124"/>
  <c r="G125" i="124"/>
  <c r="G126" i="124"/>
  <c r="G127" i="124"/>
  <c r="G128" i="124"/>
  <c r="G129" i="124"/>
  <c r="G130" i="124"/>
  <c r="G131" i="124"/>
  <c r="G132" i="124"/>
  <c r="G133" i="124"/>
  <c r="G134" i="124"/>
  <c r="G135" i="124"/>
  <c r="G136" i="124"/>
  <c r="G137" i="124"/>
  <c r="G138" i="124"/>
  <c r="G139" i="124"/>
  <c r="G140" i="124"/>
  <c r="G141" i="124"/>
  <c r="G142" i="124"/>
  <c r="G143" i="124"/>
  <c r="G144" i="124"/>
  <c r="G145" i="124"/>
  <c r="G146" i="124"/>
  <c r="G147" i="124"/>
  <c r="G148" i="124"/>
  <c r="G149" i="124"/>
  <c r="G150" i="124"/>
  <c r="G151" i="124"/>
  <c r="G152" i="124"/>
  <c r="G153" i="124"/>
  <c r="G154" i="124"/>
  <c r="G155" i="124"/>
  <c r="G156" i="124"/>
  <c r="G157" i="124"/>
  <c r="G158" i="124"/>
  <c r="G159" i="124"/>
  <c r="G160" i="124"/>
  <c r="G161" i="124"/>
  <c r="G162" i="124"/>
  <c r="G163" i="124"/>
  <c r="G164" i="124"/>
  <c r="G165" i="124"/>
  <c r="G166" i="124"/>
  <c r="G167" i="124"/>
  <c r="G168" i="124"/>
  <c r="G169" i="124"/>
  <c r="G170" i="124"/>
  <c r="G171" i="124"/>
  <c r="G172" i="124"/>
  <c r="G173" i="124"/>
  <c r="G174" i="124"/>
  <c r="G175" i="124"/>
  <c r="G176" i="124"/>
  <c r="G177" i="124"/>
  <c r="G178" i="124"/>
  <c r="G179" i="124"/>
  <c r="G180" i="124"/>
  <c r="G181" i="124"/>
  <c r="G182" i="124"/>
  <c r="G183" i="124"/>
  <c r="G184" i="124"/>
  <c r="G185" i="124"/>
  <c r="G186" i="124"/>
  <c r="G187" i="124"/>
  <c r="G188" i="124"/>
  <c r="G189" i="124"/>
  <c r="G190" i="124"/>
  <c r="G191" i="124"/>
  <c r="G192" i="124"/>
  <c r="G193" i="124"/>
  <c r="G194" i="124"/>
  <c r="G195" i="124"/>
  <c r="G196" i="124"/>
  <c r="G197" i="124"/>
  <c r="G198" i="124"/>
  <c r="G199" i="124"/>
  <c r="G200" i="124"/>
  <c r="G201" i="124"/>
  <c r="G202" i="124"/>
  <c r="G203" i="124"/>
  <c r="G204" i="124"/>
  <c r="G205" i="124"/>
  <c r="G206" i="124"/>
  <c r="G207" i="124"/>
  <c r="G208" i="124"/>
  <c r="G209" i="124"/>
  <c r="G210" i="124"/>
  <c r="G211" i="124"/>
  <c r="G212" i="124"/>
  <c r="G213" i="124"/>
  <c r="G214" i="124"/>
  <c r="G215" i="124"/>
  <c r="G216" i="124"/>
  <c r="G217" i="124"/>
  <c r="G218" i="124"/>
  <c r="G219" i="124"/>
  <c r="G220" i="124"/>
  <c r="G221" i="124"/>
  <c r="G222" i="124"/>
  <c r="G223" i="124"/>
  <c r="G224" i="124"/>
  <c r="G225" i="124"/>
  <c r="G226" i="124"/>
  <c r="G227" i="124"/>
  <c r="G228" i="124"/>
  <c r="G229" i="124"/>
  <c r="G230" i="124"/>
  <c r="G231" i="124"/>
  <c r="G232" i="124"/>
  <c r="G233" i="124"/>
  <c r="G234" i="124"/>
  <c r="G235" i="124"/>
  <c r="G236" i="124"/>
  <c r="G237" i="124"/>
  <c r="G238" i="124"/>
  <c r="G239" i="124"/>
  <c r="G240" i="124"/>
  <c r="G241" i="124"/>
  <c r="G242" i="124"/>
  <c r="G243" i="124"/>
  <c r="G244" i="124"/>
  <c r="G245" i="124"/>
  <c r="G246" i="124"/>
  <c r="G247" i="124"/>
  <c r="G248" i="124"/>
  <c r="G249" i="124"/>
  <c r="G250" i="124"/>
  <c r="G251" i="124"/>
  <c r="G252" i="124"/>
  <c r="G253" i="124"/>
  <c r="G254" i="124"/>
  <c r="G255" i="124"/>
  <c r="G256" i="124"/>
  <c r="G257" i="124"/>
  <c r="G258" i="124"/>
  <c r="G259" i="124"/>
  <c r="G108" i="124"/>
  <c r="G107" i="124"/>
  <c r="G106" i="124"/>
  <c r="G105" i="124"/>
  <c r="G104" i="124"/>
  <c r="G103" i="124"/>
  <c r="G102" i="124"/>
  <c r="G101" i="124"/>
  <c r="G100" i="124"/>
  <c r="G99" i="124"/>
  <c r="G98" i="124"/>
  <c r="G97" i="124"/>
  <c r="G96" i="124"/>
  <c r="G95" i="124"/>
  <c r="G94" i="124"/>
  <c r="G93" i="124"/>
  <c r="G92" i="124"/>
  <c r="G91" i="124"/>
  <c r="G90" i="124"/>
  <c r="G89" i="124"/>
  <c r="G88" i="124"/>
  <c r="G87" i="124"/>
  <c r="G86" i="124"/>
  <c r="G85" i="124"/>
  <c r="G84" i="124"/>
  <c r="G83" i="124"/>
  <c r="G82" i="124"/>
  <c r="G81" i="124"/>
  <c r="G80" i="124"/>
  <c r="G79" i="124"/>
  <c r="G78" i="124"/>
  <c r="G77" i="124"/>
  <c r="G76" i="124"/>
  <c r="G75" i="124"/>
  <c r="G74" i="124"/>
  <c r="G73" i="124"/>
  <c r="G72" i="124"/>
  <c r="G71" i="124"/>
  <c r="G70" i="124"/>
  <c r="G69" i="124"/>
  <c r="G68" i="124"/>
  <c r="G67" i="124"/>
  <c r="G66" i="124"/>
  <c r="G65" i="124"/>
  <c r="G64" i="124"/>
  <c r="G63" i="124"/>
  <c r="G62" i="124"/>
  <c r="G61" i="124"/>
  <c r="G60" i="124"/>
  <c r="G59" i="124"/>
  <c r="G58" i="124"/>
  <c r="G57" i="124"/>
  <c r="G56" i="124"/>
  <c r="G55" i="124"/>
  <c r="G54" i="124"/>
  <c r="G53" i="124"/>
  <c r="G52" i="124"/>
  <c r="G51" i="124"/>
  <c r="G50" i="124"/>
  <c r="G49" i="124"/>
  <c r="G48" i="124"/>
  <c r="G47" i="124"/>
  <c r="G46" i="124"/>
  <c r="G45" i="124"/>
  <c r="G44" i="124"/>
  <c r="G43" i="124"/>
  <c r="G42" i="124"/>
  <c r="G41" i="124"/>
  <c r="G40" i="124"/>
  <c r="G39" i="124"/>
  <c r="G38" i="124"/>
  <c r="G37" i="124"/>
  <c r="G36" i="124"/>
  <c r="G35" i="124"/>
  <c r="G34" i="124"/>
  <c r="G33" i="124"/>
  <c r="G32" i="124"/>
  <c r="G31" i="124"/>
  <c r="G30" i="124"/>
  <c r="G29" i="124"/>
  <c r="G28" i="124"/>
  <c r="G27" i="124"/>
  <c r="G26" i="124"/>
  <c r="G25" i="124"/>
  <c r="G24" i="124"/>
  <c r="G23" i="124"/>
  <c r="G22" i="124"/>
  <c r="G21" i="124"/>
  <c r="G20" i="124"/>
  <c r="G19" i="124"/>
  <c r="G18" i="124"/>
  <c r="G17" i="124"/>
  <c r="G16" i="124"/>
  <c r="G15" i="124"/>
  <c r="G14" i="124"/>
  <c r="G13" i="124"/>
  <c r="G12" i="124"/>
  <c r="G11" i="124"/>
  <c r="I10" i="124"/>
  <c r="H10" i="124"/>
  <c r="G10" i="124" s="1"/>
  <c r="G6" i="124"/>
  <c r="D11" i="123"/>
  <c r="D12" i="123"/>
  <c r="D13" i="123"/>
  <c r="D14" i="123"/>
  <c r="D15" i="123"/>
  <c r="D16" i="123"/>
  <c r="D17" i="123"/>
  <c r="D18" i="123"/>
  <c r="D19" i="123"/>
  <c r="D20" i="123"/>
  <c r="D21" i="123"/>
  <c r="D22" i="123"/>
  <c r="D23" i="123"/>
  <c r="D24" i="123"/>
  <c r="D25" i="123"/>
  <c r="D26" i="123"/>
  <c r="D27" i="123"/>
  <c r="D28" i="123"/>
  <c r="D29" i="123"/>
  <c r="D30" i="123"/>
  <c r="D31" i="123"/>
  <c r="D32" i="123"/>
  <c r="D33" i="123"/>
  <c r="D34" i="123"/>
  <c r="D35" i="123"/>
  <c r="D36" i="123"/>
  <c r="D37" i="123"/>
  <c r="D38" i="123"/>
  <c r="D39" i="123"/>
  <c r="D40" i="123"/>
  <c r="D41" i="123"/>
  <c r="D42" i="123"/>
  <c r="D43" i="123"/>
  <c r="D44" i="123"/>
  <c r="D45" i="123"/>
  <c r="D46" i="123"/>
  <c r="D47" i="123"/>
  <c r="D48" i="123"/>
  <c r="D49" i="123"/>
  <c r="D50" i="123"/>
  <c r="D51" i="123"/>
  <c r="D52" i="123"/>
  <c r="D53" i="123"/>
  <c r="D54" i="123"/>
  <c r="D55" i="123"/>
  <c r="D56" i="123"/>
  <c r="D57" i="123"/>
  <c r="D58" i="123"/>
  <c r="D59" i="123"/>
  <c r="D60" i="123"/>
  <c r="D61" i="123"/>
  <c r="D62" i="123"/>
  <c r="D63" i="123"/>
  <c r="D64" i="123"/>
  <c r="D65" i="123"/>
  <c r="D66" i="123"/>
  <c r="D67" i="123"/>
  <c r="D68" i="123"/>
  <c r="D69" i="123"/>
  <c r="D70" i="123"/>
  <c r="D71" i="123"/>
  <c r="D72" i="123"/>
  <c r="D73" i="123"/>
  <c r="D74" i="123"/>
  <c r="D75" i="123"/>
  <c r="D76" i="123"/>
  <c r="D77" i="123"/>
  <c r="D78" i="123"/>
  <c r="D79" i="123"/>
  <c r="D80" i="123"/>
  <c r="D81" i="123"/>
  <c r="D82" i="123"/>
  <c r="D83" i="123"/>
  <c r="D84" i="123"/>
  <c r="D85" i="123"/>
  <c r="D86" i="123"/>
  <c r="D87" i="123"/>
  <c r="D88" i="123"/>
  <c r="D89" i="123"/>
  <c r="D90" i="123"/>
  <c r="D91" i="123"/>
  <c r="D92" i="123"/>
  <c r="D93" i="123"/>
  <c r="D94" i="123"/>
  <c r="D95" i="123"/>
  <c r="D96" i="123"/>
  <c r="D97" i="123"/>
  <c r="D98" i="123"/>
  <c r="D99" i="123"/>
  <c r="D100" i="123"/>
  <c r="D101" i="123"/>
  <c r="D102" i="123"/>
  <c r="D103" i="123"/>
  <c r="D104" i="123"/>
  <c r="D105" i="123"/>
  <c r="D106" i="123"/>
  <c r="D107" i="123"/>
  <c r="D108" i="123"/>
  <c r="D109" i="123"/>
  <c r="D110" i="123"/>
  <c r="D111" i="123"/>
  <c r="D112" i="123"/>
  <c r="D113" i="123"/>
  <c r="D114" i="123"/>
  <c r="D115" i="123"/>
  <c r="D116" i="123"/>
  <c r="D117" i="123"/>
  <c r="D118" i="123"/>
  <c r="D119" i="123"/>
  <c r="D120" i="123"/>
  <c r="D121" i="123"/>
  <c r="D122" i="123"/>
  <c r="D123" i="123"/>
  <c r="D124" i="123"/>
  <c r="D125" i="123"/>
  <c r="D126" i="123"/>
  <c r="D127" i="123"/>
  <c r="D128" i="123"/>
  <c r="D129" i="123"/>
  <c r="D130" i="123"/>
  <c r="D131" i="123"/>
  <c r="D132" i="123"/>
  <c r="D133" i="123"/>
  <c r="D134" i="123"/>
  <c r="D135" i="123"/>
  <c r="D136" i="123"/>
  <c r="D137" i="123"/>
  <c r="D138" i="123"/>
  <c r="D139" i="123"/>
  <c r="D140" i="123"/>
  <c r="D141" i="123"/>
  <c r="D142" i="123"/>
  <c r="D143" i="123"/>
  <c r="D144" i="123"/>
  <c r="D145" i="123"/>
  <c r="D146" i="123"/>
  <c r="D147" i="123"/>
  <c r="D148" i="123"/>
  <c r="D149" i="123"/>
  <c r="D150" i="123"/>
  <c r="D151" i="123"/>
  <c r="D152" i="123"/>
  <c r="D153" i="123"/>
  <c r="D154" i="123"/>
  <c r="D155" i="123"/>
  <c r="D156" i="123"/>
  <c r="D157" i="123"/>
  <c r="D158" i="123"/>
  <c r="D159" i="123"/>
  <c r="D160" i="123"/>
  <c r="D161" i="123"/>
  <c r="D162" i="123"/>
  <c r="D163" i="123"/>
  <c r="D164" i="123"/>
  <c r="D165" i="123"/>
  <c r="D166" i="123"/>
  <c r="D167" i="123"/>
  <c r="D168" i="123"/>
  <c r="D169" i="123"/>
  <c r="D170" i="123"/>
  <c r="D171" i="123"/>
  <c r="D172" i="123"/>
  <c r="D173" i="123"/>
  <c r="D174" i="123"/>
  <c r="D175" i="123"/>
  <c r="D176" i="123"/>
  <c r="D177" i="123"/>
  <c r="D178" i="123"/>
  <c r="D179" i="123"/>
  <c r="D180" i="123"/>
  <c r="D181" i="123"/>
  <c r="D182" i="123"/>
  <c r="D183" i="123"/>
  <c r="D184" i="123"/>
  <c r="D185" i="123"/>
  <c r="D186" i="123"/>
  <c r="D187" i="123"/>
  <c r="D188" i="123"/>
  <c r="D189" i="123"/>
  <c r="D190" i="123"/>
  <c r="D191" i="123"/>
  <c r="D192" i="123"/>
  <c r="D193" i="123"/>
  <c r="D194" i="123"/>
  <c r="D195" i="123"/>
  <c r="D196" i="123"/>
  <c r="D197" i="123"/>
  <c r="D198" i="123"/>
  <c r="D199" i="123"/>
  <c r="D200" i="123"/>
  <c r="D201" i="123"/>
  <c r="D202" i="123"/>
  <c r="D203" i="123"/>
  <c r="D204" i="123"/>
  <c r="D205" i="123"/>
  <c r="D206" i="123"/>
  <c r="D207" i="123"/>
  <c r="D208" i="123"/>
  <c r="D209" i="123"/>
  <c r="D210" i="123"/>
  <c r="D211" i="123"/>
  <c r="D212" i="123"/>
  <c r="D213" i="123"/>
  <c r="D214" i="123"/>
  <c r="D215" i="123"/>
  <c r="D216" i="123"/>
  <c r="D217" i="123"/>
  <c r="D218" i="123"/>
  <c r="D219" i="123"/>
  <c r="D220" i="123"/>
  <c r="D221" i="123"/>
  <c r="D222" i="123"/>
  <c r="D223" i="123"/>
  <c r="D224" i="123"/>
  <c r="D225" i="123"/>
  <c r="D226" i="123"/>
  <c r="D227" i="123"/>
  <c r="D228" i="123"/>
  <c r="D229" i="123"/>
  <c r="D230" i="123"/>
  <c r="D231" i="123"/>
  <c r="D232" i="123"/>
  <c r="D233" i="123"/>
  <c r="D234" i="123"/>
  <c r="D235" i="123"/>
  <c r="D236" i="123"/>
  <c r="D237" i="123"/>
  <c r="D238" i="123"/>
  <c r="D239" i="123"/>
  <c r="D240" i="123"/>
  <c r="D241" i="123"/>
  <c r="D242" i="123"/>
  <c r="D243" i="123"/>
  <c r="D244" i="123"/>
  <c r="D245" i="123"/>
  <c r="D246" i="123"/>
  <c r="D247" i="123"/>
  <c r="D248" i="123"/>
  <c r="D249" i="123"/>
  <c r="D250" i="123"/>
  <c r="D251" i="123"/>
  <c r="D252" i="123"/>
  <c r="D253" i="123"/>
  <c r="D254" i="123"/>
  <c r="D255" i="123"/>
  <c r="D256" i="123"/>
  <c r="D257" i="123"/>
  <c r="D258" i="123"/>
  <c r="D259" i="123"/>
  <c r="D10" i="123"/>
  <c r="F10" i="123"/>
  <c r="E10" i="123"/>
  <c r="D6" i="123"/>
  <c r="G109" i="122"/>
  <c r="G110" i="122"/>
  <c r="G111" i="122"/>
  <c r="G112" i="122"/>
  <c r="G113" i="122"/>
  <c r="G114" i="122"/>
  <c r="G115" i="122"/>
  <c r="G116" i="122"/>
  <c r="G117" i="122"/>
  <c r="G118" i="122"/>
  <c r="G119" i="122"/>
  <c r="G120" i="122"/>
  <c r="G121" i="122"/>
  <c r="G122" i="122"/>
  <c r="G123" i="122"/>
  <c r="G124" i="122"/>
  <c r="G125" i="122"/>
  <c r="G126" i="122"/>
  <c r="G127" i="122"/>
  <c r="G128" i="122"/>
  <c r="G129" i="122"/>
  <c r="G130" i="122"/>
  <c r="G131" i="122"/>
  <c r="G132" i="122"/>
  <c r="G133" i="122"/>
  <c r="G134" i="122"/>
  <c r="G135" i="122"/>
  <c r="G136" i="122"/>
  <c r="G137" i="122"/>
  <c r="G138" i="122"/>
  <c r="G139" i="122"/>
  <c r="G140" i="122"/>
  <c r="G141" i="122"/>
  <c r="G142" i="122"/>
  <c r="G143" i="122"/>
  <c r="G144" i="122"/>
  <c r="G145" i="122"/>
  <c r="G146" i="122"/>
  <c r="G147" i="122"/>
  <c r="G148" i="122"/>
  <c r="G149" i="122"/>
  <c r="G150" i="122"/>
  <c r="G151" i="122"/>
  <c r="G152" i="122"/>
  <c r="G153" i="122"/>
  <c r="G154" i="122"/>
  <c r="G155" i="122"/>
  <c r="G156" i="122"/>
  <c r="G157" i="122"/>
  <c r="G158" i="122"/>
  <c r="G159" i="122"/>
  <c r="G160" i="122"/>
  <c r="G161" i="122"/>
  <c r="G162" i="122"/>
  <c r="G163" i="122"/>
  <c r="G164" i="122"/>
  <c r="G165" i="122"/>
  <c r="G166" i="122"/>
  <c r="G167" i="122"/>
  <c r="G168" i="122"/>
  <c r="G169" i="122"/>
  <c r="G170" i="122"/>
  <c r="G171" i="122"/>
  <c r="G172" i="122"/>
  <c r="G173" i="122"/>
  <c r="G174" i="122"/>
  <c r="G175" i="122"/>
  <c r="G176" i="122"/>
  <c r="G177" i="122"/>
  <c r="G178" i="122"/>
  <c r="G179" i="122"/>
  <c r="G180" i="122"/>
  <c r="G181" i="122"/>
  <c r="G182" i="122"/>
  <c r="G183" i="122"/>
  <c r="G184" i="122"/>
  <c r="G185" i="122"/>
  <c r="G186" i="122"/>
  <c r="G187" i="122"/>
  <c r="G188" i="122"/>
  <c r="G189" i="122"/>
  <c r="G190" i="122"/>
  <c r="G191" i="122"/>
  <c r="G192" i="122"/>
  <c r="G193" i="122"/>
  <c r="G194" i="122"/>
  <c r="G195" i="122"/>
  <c r="G196" i="122"/>
  <c r="G197" i="122"/>
  <c r="G198" i="122"/>
  <c r="G199" i="122"/>
  <c r="G200" i="122"/>
  <c r="G201" i="122"/>
  <c r="G202" i="122"/>
  <c r="G203" i="122"/>
  <c r="G204" i="122"/>
  <c r="G205" i="122"/>
  <c r="G206" i="122"/>
  <c r="G207" i="122"/>
  <c r="G208" i="122"/>
  <c r="G209" i="122"/>
  <c r="G210" i="122"/>
  <c r="G211" i="122"/>
  <c r="G212" i="122"/>
  <c r="G213" i="122"/>
  <c r="G214" i="122"/>
  <c r="G215" i="122"/>
  <c r="G216" i="122"/>
  <c r="G217" i="122"/>
  <c r="G218" i="122"/>
  <c r="G219" i="122"/>
  <c r="G220" i="122"/>
  <c r="G221" i="122"/>
  <c r="G222" i="122"/>
  <c r="G223" i="122"/>
  <c r="G224" i="122"/>
  <c r="G225" i="122"/>
  <c r="G226" i="122"/>
  <c r="G227" i="122"/>
  <c r="G228" i="122"/>
  <c r="G229" i="122"/>
  <c r="G230" i="122"/>
  <c r="G231" i="122"/>
  <c r="G232" i="122"/>
  <c r="G233" i="122"/>
  <c r="G234" i="122"/>
  <c r="G235" i="122"/>
  <c r="G236" i="122"/>
  <c r="G237" i="122"/>
  <c r="G238" i="122"/>
  <c r="G239" i="122"/>
  <c r="G240" i="122"/>
  <c r="G241" i="122"/>
  <c r="G242" i="122"/>
  <c r="G243" i="122"/>
  <c r="G244" i="122"/>
  <c r="G245" i="122"/>
  <c r="G246" i="122"/>
  <c r="G247" i="122"/>
  <c r="G248" i="122"/>
  <c r="G249" i="122"/>
  <c r="G250" i="122"/>
  <c r="G251" i="122"/>
  <c r="G252" i="122"/>
  <c r="G253" i="122"/>
  <c r="G254" i="122"/>
  <c r="G255" i="122"/>
  <c r="G256" i="122"/>
  <c r="G257" i="122"/>
  <c r="G258" i="122"/>
  <c r="G259" i="122"/>
  <c r="G108" i="122"/>
  <c r="G107" i="122"/>
  <c r="G106" i="122"/>
  <c r="G105" i="122"/>
  <c r="G104" i="122"/>
  <c r="G103" i="122"/>
  <c r="G102" i="122"/>
  <c r="G101" i="122"/>
  <c r="G100" i="122"/>
  <c r="G99" i="122"/>
  <c r="G98" i="122"/>
  <c r="G97" i="122"/>
  <c r="G96" i="122"/>
  <c r="G95" i="122"/>
  <c r="G94" i="122"/>
  <c r="G93" i="122"/>
  <c r="G92" i="122"/>
  <c r="G91" i="122"/>
  <c r="G90" i="122"/>
  <c r="G89" i="122"/>
  <c r="G88" i="122"/>
  <c r="G87" i="122"/>
  <c r="G86" i="122"/>
  <c r="G85" i="122"/>
  <c r="G84" i="122"/>
  <c r="G83" i="122"/>
  <c r="G82" i="122"/>
  <c r="G81" i="122"/>
  <c r="G80" i="122"/>
  <c r="G79" i="122"/>
  <c r="G78" i="122"/>
  <c r="G77" i="122"/>
  <c r="G76" i="122"/>
  <c r="G75" i="122"/>
  <c r="G74" i="122"/>
  <c r="G73" i="122"/>
  <c r="G72" i="122"/>
  <c r="G71" i="122"/>
  <c r="G70" i="122"/>
  <c r="G69" i="122"/>
  <c r="G68" i="122"/>
  <c r="G67" i="122"/>
  <c r="G66" i="122"/>
  <c r="G65" i="122"/>
  <c r="G64" i="122"/>
  <c r="G63" i="122"/>
  <c r="G62" i="122"/>
  <c r="G61" i="122"/>
  <c r="G60" i="122"/>
  <c r="G59" i="122"/>
  <c r="G58" i="122"/>
  <c r="G57" i="122"/>
  <c r="G56" i="122"/>
  <c r="G55" i="122"/>
  <c r="G54" i="122"/>
  <c r="G53" i="122"/>
  <c r="G52" i="122"/>
  <c r="G51" i="122"/>
  <c r="G50" i="122"/>
  <c r="G49" i="122"/>
  <c r="G48" i="122"/>
  <c r="G47" i="122"/>
  <c r="G46" i="122"/>
  <c r="G45" i="122"/>
  <c r="G44" i="122"/>
  <c r="G43" i="122"/>
  <c r="G42" i="122"/>
  <c r="G41" i="122"/>
  <c r="G40" i="122"/>
  <c r="G39" i="122"/>
  <c r="G38" i="122"/>
  <c r="G37" i="122"/>
  <c r="G36" i="122"/>
  <c r="G35" i="122"/>
  <c r="G34" i="122"/>
  <c r="G33" i="122"/>
  <c r="G32" i="122"/>
  <c r="G31" i="122"/>
  <c r="G30" i="122"/>
  <c r="G29" i="122"/>
  <c r="G28" i="122"/>
  <c r="G27" i="122"/>
  <c r="G26" i="122"/>
  <c r="G25" i="122"/>
  <c r="G24" i="122"/>
  <c r="G23" i="122"/>
  <c r="G22" i="122"/>
  <c r="G21" i="122"/>
  <c r="G20" i="122"/>
  <c r="G19" i="122"/>
  <c r="G18" i="122"/>
  <c r="G17" i="122"/>
  <c r="G16" i="122"/>
  <c r="G15" i="122"/>
  <c r="G14" i="122"/>
  <c r="G13" i="122"/>
  <c r="I11" i="122"/>
  <c r="H11" i="122"/>
  <c r="G11" i="122" s="1"/>
  <c r="I10" i="122"/>
  <c r="H10" i="122"/>
  <c r="G6" i="122"/>
  <c r="I109" i="121"/>
  <c r="I110" i="121"/>
  <c r="I111" i="121"/>
  <c r="I112" i="121"/>
  <c r="I113" i="121"/>
  <c r="I114" i="121"/>
  <c r="I115" i="121"/>
  <c r="I116" i="121"/>
  <c r="I117" i="121"/>
  <c r="I118" i="121"/>
  <c r="I119" i="121"/>
  <c r="I120" i="121"/>
  <c r="I121" i="121"/>
  <c r="I122" i="121"/>
  <c r="I123" i="121"/>
  <c r="I124" i="121"/>
  <c r="I125" i="121"/>
  <c r="I126" i="121"/>
  <c r="I127" i="121"/>
  <c r="I128" i="121"/>
  <c r="I129" i="121"/>
  <c r="I130" i="121"/>
  <c r="I131" i="121"/>
  <c r="I132" i="121"/>
  <c r="I133" i="121"/>
  <c r="I134" i="121"/>
  <c r="I135" i="121"/>
  <c r="I136" i="121"/>
  <c r="I137" i="121"/>
  <c r="I138" i="121"/>
  <c r="I139" i="121"/>
  <c r="I140" i="121"/>
  <c r="I141" i="121"/>
  <c r="I142" i="121"/>
  <c r="I143" i="121"/>
  <c r="I144" i="121"/>
  <c r="I145" i="121"/>
  <c r="I146" i="121"/>
  <c r="I147" i="121"/>
  <c r="I148" i="121"/>
  <c r="I149" i="121"/>
  <c r="I150" i="121"/>
  <c r="I151" i="121"/>
  <c r="I152" i="121"/>
  <c r="I153" i="121"/>
  <c r="I154" i="121"/>
  <c r="I155" i="121"/>
  <c r="I156" i="121"/>
  <c r="I157" i="121"/>
  <c r="I158" i="121"/>
  <c r="I159" i="121"/>
  <c r="I160" i="121"/>
  <c r="I161" i="121"/>
  <c r="I162" i="121"/>
  <c r="I163" i="121"/>
  <c r="I164" i="121"/>
  <c r="I165" i="121"/>
  <c r="I166" i="121"/>
  <c r="I167" i="121"/>
  <c r="I168" i="121"/>
  <c r="I169" i="121"/>
  <c r="I170" i="121"/>
  <c r="I171" i="121"/>
  <c r="I172" i="121"/>
  <c r="I173" i="121"/>
  <c r="I174" i="121"/>
  <c r="I175" i="121"/>
  <c r="I176" i="121"/>
  <c r="I177" i="121"/>
  <c r="I178" i="121"/>
  <c r="I179" i="121"/>
  <c r="I180" i="121"/>
  <c r="I181" i="121"/>
  <c r="I182" i="121"/>
  <c r="I183" i="121"/>
  <c r="I184" i="121"/>
  <c r="I185" i="121"/>
  <c r="I186" i="121"/>
  <c r="I187" i="121"/>
  <c r="I188" i="121"/>
  <c r="I189" i="121"/>
  <c r="I190" i="121"/>
  <c r="I191" i="121"/>
  <c r="I192" i="121"/>
  <c r="I193" i="121"/>
  <c r="I194" i="121"/>
  <c r="I195" i="121"/>
  <c r="I196" i="121"/>
  <c r="I197" i="121"/>
  <c r="I198" i="121"/>
  <c r="I199" i="121"/>
  <c r="I200" i="121"/>
  <c r="I201" i="121"/>
  <c r="I202" i="121"/>
  <c r="I203" i="121"/>
  <c r="I204" i="121"/>
  <c r="I205" i="121"/>
  <c r="I206" i="121"/>
  <c r="I207" i="121"/>
  <c r="I208" i="121"/>
  <c r="I209" i="121"/>
  <c r="I210" i="121"/>
  <c r="I211" i="121"/>
  <c r="I212" i="121"/>
  <c r="I213" i="121"/>
  <c r="I214" i="121"/>
  <c r="I215" i="121"/>
  <c r="I216" i="121"/>
  <c r="I217" i="121"/>
  <c r="I218" i="121"/>
  <c r="I219" i="121"/>
  <c r="I220" i="121"/>
  <c r="I221" i="121"/>
  <c r="I222" i="121"/>
  <c r="I223" i="121"/>
  <c r="I224" i="121"/>
  <c r="I225" i="121"/>
  <c r="I226" i="121"/>
  <c r="I227" i="121"/>
  <c r="I228" i="121"/>
  <c r="I229" i="121"/>
  <c r="I230" i="121"/>
  <c r="I231" i="121"/>
  <c r="I232" i="121"/>
  <c r="I233" i="121"/>
  <c r="I234" i="121"/>
  <c r="I235" i="121"/>
  <c r="I236" i="121"/>
  <c r="I237" i="121"/>
  <c r="I238" i="121"/>
  <c r="I239" i="121"/>
  <c r="I240" i="121"/>
  <c r="I241" i="121"/>
  <c r="I242" i="121"/>
  <c r="I243" i="121"/>
  <c r="I244" i="121"/>
  <c r="I245" i="121"/>
  <c r="I246" i="121"/>
  <c r="I247" i="121"/>
  <c r="I248" i="121"/>
  <c r="I249" i="121"/>
  <c r="I250" i="121"/>
  <c r="I251" i="121"/>
  <c r="I252" i="121"/>
  <c r="I253" i="121"/>
  <c r="I254" i="121"/>
  <c r="I255" i="121"/>
  <c r="I256" i="121"/>
  <c r="I257" i="121"/>
  <c r="I258" i="121"/>
  <c r="I259" i="121"/>
  <c r="I108" i="121"/>
  <c r="I107" i="121"/>
  <c r="I106" i="121"/>
  <c r="I105" i="121"/>
  <c r="I104" i="121"/>
  <c r="I103" i="121"/>
  <c r="I102" i="121"/>
  <c r="I101" i="121"/>
  <c r="I100" i="121"/>
  <c r="I99" i="121"/>
  <c r="I98" i="121"/>
  <c r="I97" i="121"/>
  <c r="I96" i="121"/>
  <c r="I95" i="121"/>
  <c r="I94" i="121"/>
  <c r="I93" i="121"/>
  <c r="I92" i="121"/>
  <c r="I91" i="121"/>
  <c r="I90" i="121"/>
  <c r="I89" i="121"/>
  <c r="I88" i="121"/>
  <c r="I87" i="121"/>
  <c r="I86" i="121"/>
  <c r="I85" i="121"/>
  <c r="I84" i="121"/>
  <c r="I83" i="121"/>
  <c r="I82" i="121"/>
  <c r="I81" i="121"/>
  <c r="I80" i="121"/>
  <c r="I79" i="121"/>
  <c r="I78" i="121"/>
  <c r="I77" i="121"/>
  <c r="I76" i="121"/>
  <c r="I75" i="121"/>
  <c r="I74" i="121"/>
  <c r="I73" i="121"/>
  <c r="I72" i="121"/>
  <c r="I71" i="121"/>
  <c r="I70" i="121"/>
  <c r="I69" i="121"/>
  <c r="I68" i="121"/>
  <c r="I67" i="121"/>
  <c r="I66" i="121"/>
  <c r="I65" i="121"/>
  <c r="I64" i="121"/>
  <c r="I63" i="121"/>
  <c r="I62" i="121"/>
  <c r="I61" i="121"/>
  <c r="I60" i="121"/>
  <c r="I59" i="121"/>
  <c r="I58" i="121"/>
  <c r="I57" i="121"/>
  <c r="I56" i="121"/>
  <c r="I55" i="121"/>
  <c r="I54" i="121"/>
  <c r="I53" i="121"/>
  <c r="I52" i="121"/>
  <c r="I51" i="121"/>
  <c r="I50" i="121"/>
  <c r="I49" i="121"/>
  <c r="I48" i="121"/>
  <c r="I47" i="121"/>
  <c r="I46" i="121"/>
  <c r="I45" i="121"/>
  <c r="I44" i="121"/>
  <c r="I43" i="121"/>
  <c r="I42" i="121"/>
  <c r="I41" i="121"/>
  <c r="I40" i="121"/>
  <c r="I39" i="121"/>
  <c r="I38" i="121"/>
  <c r="I37" i="121"/>
  <c r="I36" i="121"/>
  <c r="I35" i="121"/>
  <c r="I34" i="121"/>
  <c r="I33" i="121"/>
  <c r="I32" i="121"/>
  <c r="I31" i="121"/>
  <c r="I30" i="121"/>
  <c r="I29" i="121"/>
  <c r="I28" i="121"/>
  <c r="I27" i="121"/>
  <c r="I26" i="121"/>
  <c r="I25" i="121"/>
  <c r="I24" i="121"/>
  <c r="I23" i="121"/>
  <c r="I22" i="121"/>
  <c r="I21" i="121"/>
  <c r="I20" i="121"/>
  <c r="I19" i="121"/>
  <c r="I18" i="121"/>
  <c r="I17" i="121"/>
  <c r="I16" i="121"/>
  <c r="I15" i="121"/>
  <c r="I14" i="121"/>
  <c r="I13" i="121"/>
  <c r="I12" i="121"/>
  <c r="I11" i="121"/>
  <c r="K10" i="121"/>
  <c r="J10" i="121"/>
  <c r="I6" i="121"/>
  <c r="E6" i="67"/>
  <c r="E6" i="66"/>
  <c r="E11" i="67"/>
  <c r="E12" i="67"/>
  <c r="E13" i="67"/>
  <c r="E14" i="67"/>
  <c r="E15" i="67"/>
  <c r="E16" i="67"/>
  <c r="E17" i="67"/>
  <c r="E18" i="67"/>
  <c r="E19" i="67"/>
  <c r="E20" i="67"/>
  <c r="E21" i="67"/>
  <c r="E22" i="67"/>
  <c r="E23" i="67"/>
  <c r="E24" i="67"/>
  <c r="E25" i="67"/>
  <c r="E26" i="67"/>
  <c r="E27" i="67"/>
  <c r="E28" i="67"/>
  <c r="E29" i="67"/>
  <c r="E30" i="67"/>
  <c r="E31" i="67"/>
  <c r="E32" i="67"/>
  <c r="E33" i="67"/>
  <c r="E34" i="67"/>
  <c r="E35" i="67"/>
  <c r="E36" i="67"/>
  <c r="E37" i="67"/>
  <c r="E38" i="67"/>
  <c r="E39" i="67"/>
  <c r="E40" i="67"/>
  <c r="E41" i="67"/>
  <c r="E42" i="67"/>
  <c r="E43" i="67"/>
  <c r="E44" i="67"/>
  <c r="E45" i="67"/>
  <c r="E46" i="67"/>
  <c r="E47" i="67"/>
  <c r="E48" i="67"/>
  <c r="E49" i="67"/>
  <c r="E50" i="67"/>
  <c r="E51" i="67"/>
  <c r="E52" i="67"/>
  <c r="E53" i="67"/>
  <c r="E54" i="67"/>
  <c r="E55" i="67"/>
  <c r="E56" i="67"/>
  <c r="E57" i="67"/>
  <c r="E58" i="67"/>
  <c r="E59" i="67"/>
  <c r="E60" i="67"/>
  <c r="E61" i="67"/>
  <c r="E62" i="67"/>
  <c r="E63" i="67"/>
  <c r="E64" i="67"/>
  <c r="E65" i="67"/>
  <c r="E66" i="67"/>
  <c r="E67" i="67"/>
  <c r="E68" i="67"/>
  <c r="E69" i="67"/>
  <c r="E70" i="67"/>
  <c r="E71" i="67"/>
  <c r="E72" i="67"/>
  <c r="E73" i="67"/>
  <c r="E74" i="67"/>
  <c r="E75" i="67"/>
  <c r="E76" i="67"/>
  <c r="E77" i="67"/>
  <c r="E78" i="67"/>
  <c r="E79" i="67"/>
  <c r="E80" i="67"/>
  <c r="E81" i="67"/>
  <c r="E82" i="67"/>
  <c r="E83" i="67"/>
  <c r="E84" i="67"/>
  <c r="E85" i="67"/>
  <c r="E86" i="67"/>
  <c r="E87" i="67"/>
  <c r="E88" i="67"/>
  <c r="E89" i="67"/>
  <c r="E90" i="67"/>
  <c r="E91" i="67"/>
  <c r="E92" i="67"/>
  <c r="E93" i="67"/>
  <c r="E94" i="67"/>
  <c r="E95" i="67"/>
  <c r="E96" i="67"/>
  <c r="E97" i="67"/>
  <c r="E98" i="67"/>
  <c r="E99" i="67"/>
  <c r="E100" i="67"/>
  <c r="E101" i="67"/>
  <c r="E102" i="67"/>
  <c r="E103" i="67"/>
  <c r="E104" i="67"/>
  <c r="E105" i="67"/>
  <c r="E106" i="67"/>
  <c r="E107" i="67"/>
  <c r="E108" i="67"/>
  <c r="E109" i="67"/>
  <c r="E110" i="67"/>
  <c r="E111" i="67"/>
  <c r="E112" i="67"/>
  <c r="E113" i="67"/>
  <c r="E114" i="67"/>
  <c r="E115" i="67"/>
  <c r="E116" i="67"/>
  <c r="E117" i="67"/>
  <c r="E118" i="67"/>
  <c r="E119" i="67"/>
  <c r="E120" i="67"/>
  <c r="E121" i="67"/>
  <c r="E122" i="67"/>
  <c r="E123" i="67"/>
  <c r="E124" i="67"/>
  <c r="E125" i="67"/>
  <c r="E126" i="67"/>
  <c r="E127" i="67"/>
  <c r="E128" i="67"/>
  <c r="E129" i="67"/>
  <c r="E130" i="67"/>
  <c r="E131" i="67"/>
  <c r="E132" i="67"/>
  <c r="E133" i="67"/>
  <c r="E134" i="67"/>
  <c r="E135" i="67"/>
  <c r="E136" i="67"/>
  <c r="E137" i="67"/>
  <c r="E138" i="67"/>
  <c r="E139" i="67"/>
  <c r="E140" i="67"/>
  <c r="E141" i="67"/>
  <c r="E142" i="67"/>
  <c r="E143" i="67"/>
  <c r="E144" i="67"/>
  <c r="E145" i="67"/>
  <c r="E146" i="67"/>
  <c r="E147" i="67"/>
  <c r="E148" i="67"/>
  <c r="E149" i="67"/>
  <c r="E150" i="67"/>
  <c r="E151" i="67"/>
  <c r="E152" i="67"/>
  <c r="E153" i="67"/>
  <c r="E154" i="67"/>
  <c r="E155" i="67"/>
  <c r="E156" i="67"/>
  <c r="E157" i="67"/>
  <c r="E158" i="67"/>
  <c r="E159" i="67"/>
  <c r="E160" i="67"/>
  <c r="E161" i="67"/>
  <c r="E162" i="67"/>
  <c r="E163" i="67"/>
  <c r="E164" i="67"/>
  <c r="E165" i="67"/>
  <c r="E166" i="67"/>
  <c r="E167" i="67"/>
  <c r="E168" i="67"/>
  <c r="E169" i="67"/>
  <c r="E170" i="67"/>
  <c r="E171" i="67"/>
  <c r="E172" i="67"/>
  <c r="E173" i="67"/>
  <c r="E174" i="67"/>
  <c r="E175" i="67"/>
  <c r="E176" i="67"/>
  <c r="E177" i="67"/>
  <c r="E178" i="67"/>
  <c r="E179" i="67"/>
  <c r="E180" i="67"/>
  <c r="E181" i="67"/>
  <c r="E182" i="67"/>
  <c r="E183" i="67"/>
  <c r="E184" i="67"/>
  <c r="E185" i="67"/>
  <c r="E186" i="67"/>
  <c r="E187" i="67"/>
  <c r="E188" i="67"/>
  <c r="E189" i="67"/>
  <c r="E190" i="67"/>
  <c r="E191" i="67"/>
  <c r="E192" i="67"/>
  <c r="E193" i="67"/>
  <c r="E194" i="67"/>
  <c r="E195" i="67"/>
  <c r="E196" i="67"/>
  <c r="E197" i="67"/>
  <c r="E198" i="67"/>
  <c r="E199" i="67"/>
  <c r="E200" i="67"/>
  <c r="E201" i="67"/>
  <c r="E202" i="67"/>
  <c r="E203" i="67"/>
  <c r="E204" i="67"/>
  <c r="E205" i="67"/>
  <c r="E206" i="67"/>
  <c r="E207" i="67"/>
  <c r="E208" i="67"/>
  <c r="E209" i="67"/>
  <c r="E210" i="67"/>
  <c r="E211" i="67"/>
  <c r="E212" i="67"/>
  <c r="E213" i="67"/>
  <c r="E214" i="67"/>
  <c r="E215" i="67"/>
  <c r="E216" i="67"/>
  <c r="E217" i="67"/>
  <c r="E218" i="67"/>
  <c r="E219" i="67"/>
  <c r="E220" i="67"/>
  <c r="E221" i="67"/>
  <c r="E222" i="67"/>
  <c r="E223" i="67"/>
  <c r="E224" i="67"/>
  <c r="E225" i="67"/>
  <c r="E226" i="67"/>
  <c r="E227" i="67"/>
  <c r="E228" i="67"/>
  <c r="E229" i="67"/>
  <c r="E230" i="67"/>
  <c r="E231" i="67"/>
  <c r="E232" i="67"/>
  <c r="E233" i="67"/>
  <c r="E234" i="67"/>
  <c r="E235" i="67"/>
  <c r="E236" i="67"/>
  <c r="E237" i="67"/>
  <c r="E238" i="67"/>
  <c r="E239" i="67"/>
  <c r="E240" i="67"/>
  <c r="E241" i="67"/>
  <c r="E242" i="67"/>
  <c r="E243" i="67"/>
  <c r="E244" i="67"/>
  <c r="E245" i="67"/>
  <c r="E246" i="67"/>
  <c r="E247" i="67"/>
  <c r="E248" i="67"/>
  <c r="E249" i="67"/>
  <c r="E250" i="67"/>
  <c r="E251" i="67"/>
  <c r="E252" i="67"/>
  <c r="E253" i="67"/>
  <c r="E254" i="67"/>
  <c r="E255" i="67"/>
  <c r="E256" i="67"/>
  <c r="E257" i="67"/>
  <c r="E258" i="67"/>
  <c r="E259" i="67"/>
  <c r="E10" i="67"/>
  <c r="E11" i="66"/>
  <c r="E12" i="66"/>
  <c r="E13" i="66"/>
  <c r="E14" i="66"/>
  <c r="E15" i="66"/>
  <c r="E16" i="66"/>
  <c r="E17" i="66"/>
  <c r="E18" i="66"/>
  <c r="E19" i="66"/>
  <c r="E20" i="66"/>
  <c r="E21" i="66"/>
  <c r="E22" i="66"/>
  <c r="E23" i="66"/>
  <c r="E24" i="66"/>
  <c r="E25" i="66"/>
  <c r="E26" i="66"/>
  <c r="E27" i="66"/>
  <c r="E28" i="66"/>
  <c r="E29" i="66"/>
  <c r="E30" i="66"/>
  <c r="E31" i="66"/>
  <c r="E32" i="66"/>
  <c r="E33" i="66"/>
  <c r="E34" i="66"/>
  <c r="E35" i="66"/>
  <c r="E36" i="66"/>
  <c r="E37" i="66"/>
  <c r="E38" i="66"/>
  <c r="E39" i="66"/>
  <c r="E40" i="66"/>
  <c r="E41" i="66"/>
  <c r="E42" i="66"/>
  <c r="E43" i="66"/>
  <c r="E44" i="66"/>
  <c r="E45" i="66"/>
  <c r="E46" i="66"/>
  <c r="E47" i="66"/>
  <c r="E48" i="66"/>
  <c r="E49" i="66"/>
  <c r="E50" i="66"/>
  <c r="E51" i="66"/>
  <c r="E52" i="66"/>
  <c r="E53" i="66"/>
  <c r="E54" i="66"/>
  <c r="E55" i="66"/>
  <c r="E56" i="66"/>
  <c r="E57" i="66"/>
  <c r="E58" i="66"/>
  <c r="E59" i="66"/>
  <c r="E60" i="66"/>
  <c r="E61" i="66"/>
  <c r="E62" i="66"/>
  <c r="E63" i="66"/>
  <c r="E64" i="66"/>
  <c r="E65" i="66"/>
  <c r="E66" i="66"/>
  <c r="E67" i="66"/>
  <c r="E68" i="66"/>
  <c r="E69" i="66"/>
  <c r="E70" i="66"/>
  <c r="E71" i="66"/>
  <c r="E72" i="66"/>
  <c r="E73" i="66"/>
  <c r="E74" i="66"/>
  <c r="E75" i="66"/>
  <c r="E76" i="66"/>
  <c r="E77" i="66"/>
  <c r="E78" i="66"/>
  <c r="E79" i="66"/>
  <c r="E80" i="66"/>
  <c r="E81" i="66"/>
  <c r="E82" i="66"/>
  <c r="E83" i="66"/>
  <c r="E84" i="66"/>
  <c r="E85" i="66"/>
  <c r="E86" i="66"/>
  <c r="E87" i="66"/>
  <c r="E88" i="66"/>
  <c r="E89" i="66"/>
  <c r="E90" i="66"/>
  <c r="E91" i="66"/>
  <c r="E92" i="66"/>
  <c r="E93" i="66"/>
  <c r="E94" i="66"/>
  <c r="E95" i="66"/>
  <c r="E96" i="66"/>
  <c r="E97" i="66"/>
  <c r="E98" i="66"/>
  <c r="E99" i="66"/>
  <c r="E100" i="66"/>
  <c r="E101" i="66"/>
  <c r="E102" i="66"/>
  <c r="E103" i="66"/>
  <c r="E104" i="66"/>
  <c r="E105" i="66"/>
  <c r="E106" i="66"/>
  <c r="E107" i="66"/>
  <c r="E108" i="66"/>
  <c r="E109" i="66"/>
  <c r="E110" i="66"/>
  <c r="E111" i="66"/>
  <c r="E112" i="66"/>
  <c r="E113" i="66"/>
  <c r="E114" i="66"/>
  <c r="E115" i="66"/>
  <c r="E116" i="66"/>
  <c r="E117" i="66"/>
  <c r="E118" i="66"/>
  <c r="E119" i="66"/>
  <c r="E120" i="66"/>
  <c r="E121" i="66"/>
  <c r="E122" i="66"/>
  <c r="E123" i="66"/>
  <c r="E124" i="66"/>
  <c r="E125" i="66"/>
  <c r="E126" i="66"/>
  <c r="E127" i="66"/>
  <c r="E128" i="66"/>
  <c r="E129" i="66"/>
  <c r="E130" i="66"/>
  <c r="E131" i="66"/>
  <c r="E132" i="66"/>
  <c r="E133" i="66"/>
  <c r="E134" i="66"/>
  <c r="E135" i="66"/>
  <c r="E136" i="66"/>
  <c r="E137" i="66"/>
  <c r="E138" i="66"/>
  <c r="E139" i="66"/>
  <c r="E140" i="66"/>
  <c r="E141" i="66"/>
  <c r="E142" i="66"/>
  <c r="E143" i="66"/>
  <c r="E144" i="66"/>
  <c r="E145" i="66"/>
  <c r="E146" i="66"/>
  <c r="E147" i="66"/>
  <c r="E148" i="66"/>
  <c r="E149" i="66"/>
  <c r="E150" i="66"/>
  <c r="E151" i="66"/>
  <c r="E152" i="66"/>
  <c r="E153" i="66"/>
  <c r="E154" i="66"/>
  <c r="E155" i="66"/>
  <c r="E156" i="66"/>
  <c r="E157" i="66"/>
  <c r="E158" i="66"/>
  <c r="E159" i="66"/>
  <c r="E160" i="66"/>
  <c r="E161" i="66"/>
  <c r="E162" i="66"/>
  <c r="E163" i="66"/>
  <c r="E164" i="66"/>
  <c r="E165" i="66"/>
  <c r="E166" i="66"/>
  <c r="E167" i="66"/>
  <c r="E168" i="66"/>
  <c r="E169" i="66"/>
  <c r="E170" i="66"/>
  <c r="E171" i="66"/>
  <c r="E172" i="66"/>
  <c r="E173" i="66"/>
  <c r="E174" i="66"/>
  <c r="E175" i="66"/>
  <c r="E176" i="66"/>
  <c r="E177" i="66"/>
  <c r="E178" i="66"/>
  <c r="E179" i="66"/>
  <c r="E180" i="66"/>
  <c r="E181" i="66"/>
  <c r="E182" i="66"/>
  <c r="E183" i="66"/>
  <c r="E184" i="66"/>
  <c r="E185" i="66"/>
  <c r="E186" i="66"/>
  <c r="E187" i="66"/>
  <c r="E188" i="66"/>
  <c r="E189" i="66"/>
  <c r="E190" i="66"/>
  <c r="E191" i="66"/>
  <c r="E192" i="66"/>
  <c r="E193" i="66"/>
  <c r="E194" i="66"/>
  <c r="E195" i="66"/>
  <c r="E196" i="66"/>
  <c r="E197" i="66"/>
  <c r="E198" i="66"/>
  <c r="E199" i="66"/>
  <c r="E200" i="66"/>
  <c r="E201" i="66"/>
  <c r="E202" i="66"/>
  <c r="E203" i="66"/>
  <c r="E204" i="66"/>
  <c r="E205" i="66"/>
  <c r="E206" i="66"/>
  <c r="E207" i="66"/>
  <c r="E208" i="66"/>
  <c r="E209" i="66"/>
  <c r="E210" i="66"/>
  <c r="E211" i="66"/>
  <c r="E212" i="66"/>
  <c r="E213" i="66"/>
  <c r="E214" i="66"/>
  <c r="E215" i="66"/>
  <c r="E216" i="66"/>
  <c r="E217" i="66"/>
  <c r="E218" i="66"/>
  <c r="E219" i="66"/>
  <c r="E220" i="66"/>
  <c r="E221" i="66"/>
  <c r="E222" i="66"/>
  <c r="E223" i="66"/>
  <c r="E224" i="66"/>
  <c r="E225" i="66"/>
  <c r="E226" i="66"/>
  <c r="E227" i="66"/>
  <c r="E228" i="66"/>
  <c r="E229" i="66"/>
  <c r="E230" i="66"/>
  <c r="E231" i="66"/>
  <c r="E232" i="66"/>
  <c r="E233" i="66"/>
  <c r="E234" i="66"/>
  <c r="E235" i="66"/>
  <c r="E236" i="66"/>
  <c r="E237" i="66"/>
  <c r="E238" i="66"/>
  <c r="E239" i="66"/>
  <c r="E240" i="66"/>
  <c r="E241" i="66"/>
  <c r="E242" i="66"/>
  <c r="E243" i="66"/>
  <c r="E244" i="66"/>
  <c r="E245" i="66"/>
  <c r="E246" i="66"/>
  <c r="E247" i="66"/>
  <c r="E248" i="66"/>
  <c r="E249" i="66"/>
  <c r="E250" i="66"/>
  <c r="E251" i="66"/>
  <c r="E252" i="66"/>
  <c r="E253" i="66"/>
  <c r="E254" i="66"/>
  <c r="E255" i="66"/>
  <c r="E256" i="66"/>
  <c r="E257" i="66"/>
  <c r="E258" i="66"/>
  <c r="E259" i="66"/>
  <c r="E10" i="66"/>
  <c r="E5" i="65"/>
  <c r="E10" i="65"/>
  <c r="E11" i="65"/>
  <c r="E12" i="65"/>
  <c r="E13" i="65"/>
  <c r="E14" i="65"/>
  <c r="E15" i="65"/>
  <c r="E16" i="65"/>
  <c r="E17" i="65"/>
  <c r="E18" i="65"/>
  <c r="E19" i="65"/>
  <c r="E20" i="65"/>
  <c r="E21" i="65"/>
  <c r="E22" i="65"/>
  <c r="E23" i="65"/>
  <c r="E24" i="65"/>
  <c r="E25" i="65"/>
  <c r="E26" i="65"/>
  <c r="E27" i="65"/>
  <c r="E28" i="65"/>
  <c r="E29" i="65"/>
  <c r="E30" i="65"/>
  <c r="E31" i="65"/>
  <c r="E32" i="65"/>
  <c r="E33" i="65"/>
  <c r="E34" i="65"/>
  <c r="E35" i="65"/>
  <c r="E36" i="65"/>
  <c r="E37" i="65"/>
  <c r="E38" i="65"/>
  <c r="E39" i="65"/>
  <c r="E40" i="65"/>
  <c r="E41" i="65"/>
  <c r="E42" i="65"/>
  <c r="E43" i="65"/>
  <c r="E44" i="65"/>
  <c r="E45" i="65"/>
  <c r="E46" i="65"/>
  <c r="E47" i="65"/>
  <c r="E48" i="65"/>
  <c r="E49" i="65"/>
  <c r="E50" i="65"/>
  <c r="E51" i="65"/>
  <c r="E52" i="65"/>
  <c r="E53" i="65"/>
  <c r="E54" i="65"/>
  <c r="E55" i="65"/>
  <c r="E56" i="65"/>
  <c r="E57" i="65"/>
  <c r="E58" i="65"/>
  <c r="E59" i="65"/>
  <c r="E60" i="65"/>
  <c r="E61" i="65"/>
  <c r="E62" i="65"/>
  <c r="E63" i="65"/>
  <c r="E64" i="65"/>
  <c r="E65" i="65"/>
  <c r="E66" i="65"/>
  <c r="E67" i="65"/>
  <c r="E68" i="65"/>
  <c r="E69" i="65"/>
  <c r="E70" i="65"/>
  <c r="E71" i="65"/>
  <c r="E72" i="65"/>
  <c r="E73" i="65"/>
  <c r="E74" i="65"/>
  <c r="E75" i="65"/>
  <c r="E76" i="65"/>
  <c r="E77" i="65"/>
  <c r="E78" i="65"/>
  <c r="E79" i="65"/>
  <c r="E80" i="65"/>
  <c r="E81" i="65"/>
  <c r="E82" i="65"/>
  <c r="E83" i="65"/>
  <c r="E84" i="65"/>
  <c r="E85" i="65"/>
  <c r="E86" i="65"/>
  <c r="E87" i="65"/>
  <c r="E88" i="65"/>
  <c r="E89" i="65"/>
  <c r="E90" i="65"/>
  <c r="E91" i="65"/>
  <c r="E92" i="65"/>
  <c r="E93" i="65"/>
  <c r="E94" i="65"/>
  <c r="E95" i="65"/>
  <c r="E96" i="65"/>
  <c r="E97" i="65"/>
  <c r="E98" i="65"/>
  <c r="E99" i="65"/>
  <c r="E100" i="65"/>
  <c r="E101" i="65"/>
  <c r="E102" i="65"/>
  <c r="E103" i="65"/>
  <c r="E104" i="65"/>
  <c r="E105" i="65"/>
  <c r="E106" i="65"/>
  <c r="E107" i="65"/>
  <c r="E108" i="65"/>
  <c r="E109" i="65"/>
  <c r="E110" i="65"/>
  <c r="E111" i="65"/>
  <c r="E112" i="65"/>
  <c r="E113" i="65"/>
  <c r="E114" i="65"/>
  <c r="E115" i="65"/>
  <c r="E116" i="65"/>
  <c r="E117" i="65"/>
  <c r="E118" i="65"/>
  <c r="E119" i="65"/>
  <c r="E120" i="65"/>
  <c r="E121" i="65"/>
  <c r="E122" i="65"/>
  <c r="E123" i="65"/>
  <c r="E124" i="65"/>
  <c r="E125" i="65"/>
  <c r="E126" i="65"/>
  <c r="E127" i="65"/>
  <c r="E128" i="65"/>
  <c r="E129" i="65"/>
  <c r="E130" i="65"/>
  <c r="E131" i="65"/>
  <c r="E132" i="65"/>
  <c r="E133" i="65"/>
  <c r="E134" i="65"/>
  <c r="E135" i="65"/>
  <c r="E136" i="65"/>
  <c r="E137" i="65"/>
  <c r="E138" i="65"/>
  <c r="E139" i="65"/>
  <c r="E140" i="65"/>
  <c r="E141" i="65"/>
  <c r="E142" i="65"/>
  <c r="E143" i="65"/>
  <c r="E144" i="65"/>
  <c r="E145" i="65"/>
  <c r="E146" i="65"/>
  <c r="E147" i="65"/>
  <c r="E148" i="65"/>
  <c r="E149" i="65"/>
  <c r="E150" i="65"/>
  <c r="E151" i="65"/>
  <c r="E152" i="65"/>
  <c r="E153" i="65"/>
  <c r="E154" i="65"/>
  <c r="E155" i="65"/>
  <c r="E156" i="65"/>
  <c r="E157" i="65"/>
  <c r="E158" i="65"/>
  <c r="E159" i="65"/>
  <c r="E160" i="65"/>
  <c r="E161" i="65"/>
  <c r="E162" i="65"/>
  <c r="E163" i="65"/>
  <c r="E164" i="65"/>
  <c r="E165" i="65"/>
  <c r="E166" i="65"/>
  <c r="E167" i="65"/>
  <c r="E168" i="65"/>
  <c r="E169" i="65"/>
  <c r="E170" i="65"/>
  <c r="E171" i="65"/>
  <c r="E172" i="65"/>
  <c r="E173" i="65"/>
  <c r="E174" i="65"/>
  <c r="E175" i="65"/>
  <c r="E176" i="65"/>
  <c r="E177" i="65"/>
  <c r="E178" i="65"/>
  <c r="E179" i="65"/>
  <c r="E180" i="65"/>
  <c r="E181" i="65"/>
  <c r="E182" i="65"/>
  <c r="E183" i="65"/>
  <c r="E184" i="65"/>
  <c r="E185" i="65"/>
  <c r="E186" i="65"/>
  <c r="E187" i="65"/>
  <c r="E188" i="65"/>
  <c r="E189" i="65"/>
  <c r="E190" i="65"/>
  <c r="E191" i="65"/>
  <c r="E192" i="65"/>
  <c r="E193" i="65"/>
  <c r="E194" i="65"/>
  <c r="E195" i="65"/>
  <c r="E196" i="65"/>
  <c r="E197" i="65"/>
  <c r="E198" i="65"/>
  <c r="E199" i="65"/>
  <c r="E200" i="65"/>
  <c r="E201" i="65"/>
  <c r="E202" i="65"/>
  <c r="E203" i="65"/>
  <c r="E204" i="65"/>
  <c r="E205" i="65"/>
  <c r="E206" i="65"/>
  <c r="E207" i="65"/>
  <c r="E208" i="65"/>
  <c r="E209" i="65"/>
  <c r="E210" i="65"/>
  <c r="E211" i="65"/>
  <c r="E212" i="65"/>
  <c r="E213" i="65"/>
  <c r="E214" i="65"/>
  <c r="E215" i="65"/>
  <c r="E216" i="65"/>
  <c r="E217" i="65"/>
  <c r="E218" i="65"/>
  <c r="E219" i="65"/>
  <c r="E220" i="65"/>
  <c r="E221" i="65"/>
  <c r="E222" i="65"/>
  <c r="E223" i="65"/>
  <c r="E224" i="65"/>
  <c r="E225" i="65"/>
  <c r="E226" i="65"/>
  <c r="E227" i="65"/>
  <c r="E228" i="65"/>
  <c r="E229" i="65"/>
  <c r="E230" i="65"/>
  <c r="E231" i="65"/>
  <c r="E232" i="65"/>
  <c r="E233" i="65"/>
  <c r="E234" i="65"/>
  <c r="E235" i="65"/>
  <c r="E236" i="65"/>
  <c r="E237" i="65"/>
  <c r="E238" i="65"/>
  <c r="E239" i="65"/>
  <c r="E240" i="65"/>
  <c r="E241" i="65"/>
  <c r="E242" i="65"/>
  <c r="E243" i="65"/>
  <c r="E244" i="65"/>
  <c r="E245" i="65"/>
  <c r="E246" i="65"/>
  <c r="E247" i="65"/>
  <c r="E248" i="65"/>
  <c r="E249" i="65"/>
  <c r="E250" i="65"/>
  <c r="E251" i="65"/>
  <c r="E252" i="65"/>
  <c r="E253" i="65"/>
  <c r="E254" i="65"/>
  <c r="E255" i="65"/>
  <c r="E256" i="65"/>
  <c r="E257" i="65"/>
  <c r="E258" i="65"/>
  <c r="E9" i="65"/>
  <c r="E11" i="64"/>
  <c r="E12" i="64"/>
  <c r="E13" i="64"/>
  <c r="E14" i="64"/>
  <c r="E15" i="64"/>
  <c r="E16" i="64"/>
  <c r="E17" i="64"/>
  <c r="E18" i="64"/>
  <c r="E19" i="64"/>
  <c r="E20" i="64"/>
  <c r="E21" i="64"/>
  <c r="E22" i="64"/>
  <c r="E23" i="64"/>
  <c r="E24" i="64"/>
  <c r="E25" i="64"/>
  <c r="E26" i="64"/>
  <c r="E27" i="64"/>
  <c r="E28" i="64"/>
  <c r="E29" i="64"/>
  <c r="E30" i="64"/>
  <c r="E31" i="64"/>
  <c r="E32" i="64"/>
  <c r="E33" i="64"/>
  <c r="E34" i="64"/>
  <c r="E35" i="64"/>
  <c r="E36" i="64"/>
  <c r="E37" i="64"/>
  <c r="E38" i="64"/>
  <c r="E39" i="64"/>
  <c r="E40" i="64"/>
  <c r="E41" i="64"/>
  <c r="E42" i="64"/>
  <c r="E43" i="64"/>
  <c r="E44" i="64"/>
  <c r="E45" i="64"/>
  <c r="E46" i="64"/>
  <c r="E47" i="64"/>
  <c r="E48" i="64"/>
  <c r="E49" i="64"/>
  <c r="E50" i="64"/>
  <c r="E51" i="64"/>
  <c r="E52" i="64"/>
  <c r="E53" i="64"/>
  <c r="E54" i="64"/>
  <c r="E55" i="64"/>
  <c r="E56" i="64"/>
  <c r="E57" i="64"/>
  <c r="E58" i="64"/>
  <c r="E59" i="64"/>
  <c r="E60" i="64"/>
  <c r="E61" i="64"/>
  <c r="E62" i="64"/>
  <c r="E63" i="64"/>
  <c r="E64" i="64"/>
  <c r="E65" i="64"/>
  <c r="E66" i="64"/>
  <c r="E67" i="64"/>
  <c r="E68" i="64"/>
  <c r="E69" i="64"/>
  <c r="E70" i="64"/>
  <c r="E71" i="64"/>
  <c r="E72" i="64"/>
  <c r="E73" i="64"/>
  <c r="E74" i="64"/>
  <c r="E75" i="64"/>
  <c r="E76" i="64"/>
  <c r="E77" i="64"/>
  <c r="E78" i="64"/>
  <c r="E79" i="64"/>
  <c r="E80" i="64"/>
  <c r="E81" i="64"/>
  <c r="E82" i="64"/>
  <c r="E83" i="64"/>
  <c r="E84" i="64"/>
  <c r="E85" i="64"/>
  <c r="E86" i="64"/>
  <c r="E87" i="64"/>
  <c r="E88" i="64"/>
  <c r="E89" i="64"/>
  <c r="E90" i="64"/>
  <c r="E91" i="64"/>
  <c r="E92" i="64"/>
  <c r="E93" i="64"/>
  <c r="E94" i="64"/>
  <c r="E95" i="64"/>
  <c r="E96" i="64"/>
  <c r="E97" i="64"/>
  <c r="E98" i="64"/>
  <c r="E99" i="64"/>
  <c r="E100" i="64"/>
  <c r="E101" i="64"/>
  <c r="E102" i="64"/>
  <c r="E103" i="64"/>
  <c r="E104" i="64"/>
  <c r="E105" i="64"/>
  <c r="E106" i="64"/>
  <c r="E107" i="64"/>
  <c r="E108" i="64"/>
  <c r="E109" i="64"/>
  <c r="E110" i="64"/>
  <c r="E111" i="64"/>
  <c r="E112" i="64"/>
  <c r="E113" i="64"/>
  <c r="E114" i="64"/>
  <c r="E115" i="64"/>
  <c r="E116" i="64"/>
  <c r="E117" i="64"/>
  <c r="E118" i="64"/>
  <c r="E119" i="64"/>
  <c r="E120" i="64"/>
  <c r="E121" i="64"/>
  <c r="E122" i="64"/>
  <c r="E123" i="64"/>
  <c r="E124" i="64"/>
  <c r="E125" i="64"/>
  <c r="E126" i="64"/>
  <c r="E127" i="64"/>
  <c r="E128" i="64"/>
  <c r="E129" i="64"/>
  <c r="E130" i="64"/>
  <c r="E131" i="64"/>
  <c r="E132" i="64"/>
  <c r="E133" i="64"/>
  <c r="E134" i="64"/>
  <c r="E135" i="64"/>
  <c r="E136" i="64"/>
  <c r="E137" i="64"/>
  <c r="E138" i="64"/>
  <c r="E139" i="64"/>
  <c r="E140" i="64"/>
  <c r="E141" i="64"/>
  <c r="E142" i="64"/>
  <c r="E143" i="64"/>
  <c r="E144" i="64"/>
  <c r="E145" i="64"/>
  <c r="E146" i="64"/>
  <c r="E147" i="64"/>
  <c r="E148" i="64"/>
  <c r="E149" i="64"/>
  <c r="E150" i="64"/>
  <c r="E151" i="64"/>
  <c r="E152" i="64"/>
  <c r="E153" i="64"/>
  <c r="E154" i="64"/>
  <c r="E155" i="64"/>
  <c r="E156" i="64"/>
  <c r="E157" i="64"/>
  <c r="E158" i="64"/>
  <c r="E159" i="64"/>
  <c r="E160" i="64"/>
  <c r="E161" i="64"/>
  <c r="E162" i="64"/>
  <c r="E163" i="64"/>
  <c r="E164" i="64"/>
  <c r="E165" i="64"/>
  <c r="E166" i="64"/>
  <c r="E167" i="64"/>
  <c r="E168" i="64"/>
  <c r="E169" i="64"/>
  <c r="E170" i="64"/>
  <c r="E171" i="64"/>
  <c r="E172" i="64"/>
  <c r="E173" i="64"/>
  <c r="E174" i="64"/>
  <c r="E175" i="64"/>
  <c r="E176" i="64"/>
  <c r="E177" i="64"/>
  <c r="E178" i="64"/>
  <c r="E179" i="64"/>
  <c r="E180" i="64"/>
  <c r="E181" i="64"/>
  <c r="E182" i="64"/>
  <c r="E183" i="64"/>
  <c r="E184" i="64"/>
  <c r="E185" i="64"/>
  <c r="E186" i="64"/>
  <c r="E187" i="64"/>
  <c r="E188" i="64"/>
  <c r="E189" i="64"/>
  <c r="E190" i="64"/>
  <c r="E191" i="64"/>
  <c r="E192" i="64"/>
  <c r="E193" i="64"/>
  <c r="E194" i="64"/>
  <c r="E195" i="64"/>
  <c r="E196" i="64"/>
  <c r="E197" i="64"/>
  <c r="E198" i="64"/>
  <c r="E199" i="64"/>
  <c r="E200" i="64"/>
  <c r="E201" i="64"/>
  <c r="E202" i="64"/>
  <c r="E203" i="64"/>
  <c r="E204" i="64"/>
  <c r="E205" i="64"/>
  <c r="E206" i="64"/>
  <c r="E207" i="64"/>
  <c r="E208" i="64"/>
  <c r="E209" i="64"/>
  <c r="E210" i="64"/>
  <c r="E211" i="64"/>
  <c r="E212" i="64"/>
  <c r="E213" i="64"/>
  <c r="E214" i="64"/>
  <c r="E215" i="64"/>
  <c r="E216" i="64"/>
  <c r="E217" i="64"/>
  <c r="E218" i="64"/>
  <c r="E219" i="64"/>
  <c r="E220" i="64"/>
  <c r="E221" i="64"/>
  <c r="E222" i="64"/>
  <c r="E223" i="64"/>
  <c r="E224" i="64"/>
  <c r="E225" i="64"/>
  <c r="E226" i="64"/>
  <c r="E227" i="64"/>
  <c r="E228" i="64"/>
  <c r="E229" i="64"/>
  <c r="E230" i="64"/>
  <c r="E231" i="64"/>
  <c r="E232" i="64"/>
  <c r="E233" i="64"/>
  <c r="E234" i="64"/>
  <c r="E235" i="64"/>
  <c r="E236" i="64"/>
  <c r="E237" i="64"/>
  <c r="E238" i="64"/>
  <c r="E239" i="64"/>
  <c r="E240" i="64"/>
  <c r="E241" i="64"/>
  <c r="E242" i="64"/>
  <c r="E243" i="64"/>
  <c r="E244" i="64"/>
  <c r="E245" i="64"/>
  <c r="E246" i="64"/>
  <c r="E247" i="64"/>
  <c r="E248" i="64"/>
  <c r="E249" i="64"/>
  <c r="E250" i="64"/>
  <c r="E251" i="64"/>
  <c r="E252" i="64"/>
  <c r="E253" i="64"/>
  <c r="E254" i="64"/>
  <c r="E255" i="64"/>
  <c r="E256" i="64"/>
  <c r="E257" i="64"/>
  <c r="E258" i="64"/>
  <c r="E259" i="64"/>
  <c r="E10" i="64"/>
  <c r="E6" i="64"/>
  <c r="E6" i="63"/>
  <c r="E11" i="63"/>
  <c r="E12" i="63"/>
  <c r="E13" i="63"/>
  <c r="E14" i="63"/>
  <c r="E15" i="63"/>
  <c r="E16" i="63"/>
  <c r="E17" i="63"/>
  <c r="E18" i="63"/>
  <c r="E19" i="63"/>
  <c r="E20" i="63"/>
  <c r="E21" i="63"/>
  <c r="E22" i="63"/>
  <c r="E23" i="63"/>
  <c r="E24" i="63"/>
  <c r="E25" i="63"/>
  <c r="E26" i="63"/>
  <c r="E27" i="63"/>
  <c r="E28" i="63"/>
  <c r="E29" i="63"/>
  <c r="E30" i="63"/>
  <c r="E31" i="63"/>
  <c r="E32" i="63"/>
  <c r="E33" i="63"/>
  <c r="E34" i="63"/>
  <c r="E35" i="63"/>
  <c r="E36" i="63"/>
  <c r="E37" i="63"/>
  <c r="E38" i="63"/>
  <c r="E39" i="63"/>
  <c r="E40" i="63"/>
  <c r="E41" i="63"/>
  <c r="E42" i="63"/>
  <c r="E43" i="63"/>
  <c r="E44" i="63"/>
  <c r="E45" i="63"/>
  <c r="E46" i="63"/>
  <c r="E47" i="63"/>
  <c r="E48" i="63"/>
  <c r="E49" i="63"/>
  <c r="E50" i="63"/>
  <c r="E51" i="63"/>
  <c r="E52" i="63"/>
  <c r="E53" i="63"/>
  <c r="E54" i="63"/>
  <c r="E55" i="63"/>
  <c r="E56" i="63"/>
  <c r="E57" i="63"/>
  <c r="E58" i="63"/>
  <c r="E59" i="63"/>
  <c r="E60" i="63"/>
  <c r="E61" i="63"/>
  <c r="E62" i="63"/>
  <c r="E63" i="63"/>
  <c r="E64" i="63"/>
  <c r="E65" i="63"/>
  <c r="E66" i="63"/>
  <c r="E67" i="63"/>
  <c r="E68" i="63"/>
  <c r="E69" i="63"/>
  <c r="E70" i="63"/>
  <c r="E71" i="63"/>
  <c r="E72" i="63"/>
  <c r="E73" i="63"/>
  <c r="E74" i="63"/>
  <c r="E75" i="63"/>
  <c r="E76" i="63"/>
  <c r="E77" i="63"/>
  <c r="E78" i="63"/>
  <c r="E79" i="63"/>
  <c r="E80" i="63"/>
  <c r="E81" i="63"/>
  <c r="E82" i="63"/>
  <c r="E83" i="63"/>
  <c r="E84" i="63"/>
  <c r="E85" i="63"/>
  <c r="E86" i="63"/>
  <c r="E87" i="63"/>
  <c r="E88" i="63"/>
  <c r="E89" i="63"/>
  <c r="E90" i="63"/>
  <c r="E91" i="63"/>
  <c r="E92" i="63"/>
  <c r="E93" i="63"/>
  <c r="E94" i="63"/>
  <c r="E95" i="63"/>
  <c r="E96" i="63"/>
  <c r="E97" i="63"/>
  <c r="E98" i="63"/>
  <c r="E99" i="63"/>
  <c r="E100" i="63"/>
  <c r="E101" i="63"/>
  <c r="E102" i="63"/>
  <c r="E103" i="63"/>
  <c r="E104" i="63"/>
  <c r="E105" i="63"/>
  <c r="E106" i="63"/>
  <c r="E107" i="63"/>
  <c r="E108" i="63"/>
  <c r="E109" i="63"/>
  <c r="E110" i="63"/>
  <c r="E111" i="63"/>
  <c r="E112" i="63"/>
  <c r="E113" i="63"/>
  <c r="E114" i="63"/>
  <c r="E115" i="63"/>
  <c r="E116" i="63"/>
  <c r="E117" i="63"/>
  <c r="E118" i="63"/>
  <c r="E119" i="63"/>
  <c r="E120" i="63"/>
  <c r="E121" i="63"/>
  <c r="E122" i="63"/>
  <c r="E123" i="63"/>
  <c r="E124" i="63"/>
  <c r="E125" i="63"/>
  <c r="E126" i="63"/>
  <c r="E127" i="63"/>
  <c r="E128" i="63"/>
  <c r="E129" i="63"/>
  <c r="E130" i="63"/>
  <c r="E131" i="63"/>
  <c r="E132" i="63"/>
  <c r="E133" i="63"/>
  <c r="E134" i="63"/>
  <c r="E135" i="63"/>
  <c r="E136" i="63"/>
  <c r="E137" i="63"/>
  <c r="E138" i="63"/>
  <c r="E139" i="63"/>
  <c r="E140" i="63"/>
  <c r="E141" i="63"/>
  <c r="E142" i="63"/>
  <c r="E143" i="63"/>
  <c r="E144" i="63"/>
  <c r="E145" i="63"/>
  <c r="E146" i="63"/>
  <c r="E147" i="63"/>
  <c r="E148" i="63"/>
  <c r="E149" i="63"/>
  <c r="E150" i="63"/>
  <c r="E151" i="63"/>
  <c r="E152" i="63"/>
  <c r="E153" i="63"/>
  <c r="E154" i="63"/>
  <c r="E155" i="63"/>
  <c r="E156" i="63"/>
  <c r="E157" i="63"/>
  <c r="E158" i="63"/>
  <c r="E159" i="63"/>
  <c r="E160" i="63"/>
  <c r="E161" i="63"/>
  <c r="E162" i="63"/>
  <c r="E163" i="63"/>
  <c r="E164" i="63"/>
  <c r="E165" i="63"/>
  <c r="E166" i="63"/>
  <c r="E167" i="63"/>
  <c r="E168" i="63"/>
  <c r="E169" i="63"/>
  <c r="E170" i="63"/>
  <c r="E171" i="63"/>
  <c r="E172" i="63"/>
  <c r="E173" i="63"/>
  <c r="E174" i="63"/>
  <c r="E175" i="63"/>
  <c r="E176" i="63"/>
  <c r="E177" i="63"/>
  <c r="E178" i="63"/>
  <c r="E179" i="63"/>
  <c r="E180" i="63"/>
  <c r="E181" i="63"/>
  <c r="E182" i="63"/>
  <c r="E183" i="63"/>
  <c r="E184" i="63"/>
  <c r="E185" i="63"/>
  <c r="E186" i="63"/>
  <c r="E187" i="63"/>
  <c r="E188" i="63"/>
  <c r="E189" i="63"/>
  <c r="E190" i="63"/>
  <c r="E191" i="63"/>
  <c r="E192" i="63"/>
  <c r="E193" i="63"/>
  <c r="E194" i="63"/>
  <c r="E195" i="63"/>
  <c r="E196" i="63"/>
  <c r="E197" i="63"/>
  <c r="E198" i="63"/>
  <c r="E199" i="63"/>
  <c r="E200" i="63"/>
  <c r="E201" i="63"/>
  <c r="E202" i="63"/>
  <c r="E203" i="63"/>
  <c r="E204" i="63"/>
  <c r="E205" i="63"/>
  <c r="E206" i="63"/>
  <c r="E207" i="63"/>
  <c r="E208" i="63"/>
  <c r="E209" i="63"/>
  <c r="E210" i="63"/>
  <c r="E211" i="63"/>
  <c r="E212" i="63"/>
  <c r="E213" i="63"/>
  <c r="E214" i="63"/>
  <c r="E215" i="63"/>
  <c r="E216" i="63"/>
  <c r="E217" i="63"/>
  <c r="E218" i="63"/>
  <c r="E219" i="63"/>
  <c r="E220" i="63"/>
  <c r="E221" i="63"/>
  <c r="E222" i="63"/>
  <c r="E223" i="63"/>
  <c r="E224" i="63"/>
  <c r="E225" i="63"/>
  <c r="E226" i="63"/>
  <c r="E227" i="63"/>
  <c r="E228" i="63"/>
  <c r="E229" i="63"/>
  <c r="E230" i="63"/>
  <c r="E231" i="63"/>
  <c r="E232" i="63"/>
  <c r="E233" i="63"/>
  <c r="E234" i="63"/>
  <c r="E235" i="63"/>
  <c r="E236" i="63"/>
  <c r="E237" i="63"/>
  <c r="E238" i="63"/>
  <c r="E239" i="63"/>
  <c r="E240" i="63"/>
  <c r="E241" i="63"/>
  <c r="E242" i="63"/>
  <c r="E243" i="63"/>
  <c r="E244" i="63"/>
  <c r="E245" i="63"/>
  <c r="E246" i="63"/>
  <c r="E247" i="63"/>
  <c r="E248" i="63"/>
  <c r="E249" i="63"/>
  <c r="E250" i="63"/>
  <c r="E251" i="63"/>
  <c r="E252" i="63"/>
  <c r="E253" i="63"/>
  <c r="E254" i="63"/>
  <c r="E255" i="63"/>
  <c r="E256" i="63"/>
  <c r="E257" i="63"/>
  <c r="E258" i="63"/>
  <c r="E259" i="63"/>
  <c r="E10" i="63"/>
  <c r="F11" i="120"/>
  <c r="F12" i="120"/>
  <c r="F13" i="120"/>
  <c r="F14" i="120"/>
  <c r="F15" i="120"/>
  <c r="F16" i="120"/>
  <c r="F17" i="120"/>
  <c r="F18" i="120"/>
  <c r="F19" i="120"/>
  <c r="F20" i="120"/>
  <c r="F21" i="120"/>
  <c r="F22" i="120"/>
  <c r="F23" i="120"/>
  <c r="F24" i="120"/>
  <c r="F25" i="120"/>
  <c r="F26" i="120"/>
  <c r="F27" i="120"/>
  <c r="F28" i="120"/>
  <c r="F29" i="120"/>
  <c r="F30" i="120"/>
  <c r="F31" i="120"/>
  <c r="F32" i="120"/>
  <c r="F33" i="120"/>
  <c r="F34" i="120"/>
  <c r="F35" i="120"/>
  <c r="F36" i="120"/>
  <c r="F37" i="120"/>
  <c r="F38" i="120"/>
  <c r="F39" i="120"/>
  <c r="F40" i="120"/>
  <c r="F41" i="120"/>
  <c r="F42" i="120"/>
  <c r="F43" i="120"/>
  <c r="F44" i="120"/>
  <c r="F45" i="120"/>
  <c r="F46" i="120"/>
  <c r="F47" i="120"/>
  <c r="F48" i="120"/>
  <c r="F49" i="120"/>
  <c r="F50" i="120"/>
  <c r="F51" i="120"/>
  <c r="F52" i="120"/>
  <c r="F53" i="120"/>
  <c r="F54" i="120"/>
  <c r="F55" i="120"/>
  <c r="F56" i="120"/>
  <c r="F57" i="120"/>
  <c r="F58" i="120"/>
  <c r="F59" i="120"/>
  <c r="F60" i="120"/>
  <c r="F61" i="120"/>
  <c r="F62" i="120"/>
  <c r="F63" i="120"/>
  <c r="F64" i="120"/>
  <c r="F65" i="120"/>
  <c r="F66" i="120"/>
  <c r="F67" i="120"/>
  <c r="F68" i="120"/>
  <c r="F69" i="120"/>
  <c r="F70" i="120"/>
  <c r="F71" i="120"/>
  <c r="F72" i="120"/>
  <c r="F73" i="120"/>
  <c r="F74" i="120"/>
  <c r="F75" i="120"/>
  <c r="F76" i="120"/>
  <c r="F77" i="120"/>
  <c r="F78" i="120"/>
  <c r="F79" i="120"/>
  <c r="F80" i="120"/>
  <c r="F81" i="120"/>
  <c r="F82" i="120"/>
  <c r="F83" i="120"/>
  <c r="F84" i="120"/>
  <c r="F85" i="120"/>
  <c r="F86" i="120"/>
  <c r="F87" i="120"/>
  <c r="F88" i="120"/>
  <c r="F89" i="120"/>
  <c r="F90" i="120"/>
  <c r="F91" i="120"/>
  <c r="F92" i="120"/>
  <c r="F93" i="120"/>
  <c r="F94" i="120"/>
  <c r="F95" i="120"/>
  <c r="F96" i="120"/>
  <c r="F97" i="120"/>
  <c r="F98" i="120"/>
  <c r="F99" i="120"/>
  <c r="F100" i="120"/>
  <c r="F101" i="120"/>
  <c r="F102" i="120"/>
  <c r="F103" i="120"/>
  <c r="F104" i="120"/>
  <c r="F105" i="120"/>
  <c r="F106" i="120"/>
  <c r="F107" i="120"/>
  <c r="F108" i="120"/>
  <c r="F109" i="120"/>
  <c r="F110" i="120"/>
  <c r="F111" i="120"/>
  <c r="F112" i="120"/>
  <c r="F113" i="120"/>
  <c r="F114" i="120"/>
  <c r="F115" i="120"/>
  <c r="F116" i="120"/>
  <c r="F117" i="120"/>
  <c r="F118" i="120"/>
  <c r="F119" i="120"/>
  <c r="F120" i="120"/>
  <c r="F121" i="120"/>
  <c r="F122" i="120"/>
  <c r="F123" i="120"/>
  <c r="F124" i="120"/>
  <c r="F125" i="120"/>
  <c r="F126" i="120"/>
  <c r="F127" i="120"/>
  <c r="F128" i="120"/>
  <c r="F129" i="120"/>
  <c r="F130" i="120"/>
  <c r="F131" i="120"/>
  <c r="F132" i="120"/>
  <c r="F133" i="120"/>
  <c r="F134" i="120"/>
  <c r="F135" i="120"/>
  <c r="F136" i="120"/>
  <c r="F137" i="120"/>
  <c r="F138" i="120"/>
  <c r="F139" i="120"/>
  <c r="F140" i="120"/>
  <c r="F141" i="120"/>
  <c r="F142" i="120"/>
  <c r="F143" i="120"/>
  <c r="F144" i="120"/>
  <c r="F145" i="120"/>
  <c r="F146" i="120"/>
  <c r="F147" i="120"/>
  <c r="F148" i="120"/>
  <c r="F149" i="120"/>
  <c r="F150" i="120"/>
  <c r="F151" i="120"/>
  <c r="F152" i="120"/>
  <c r="F153" i="120"/>
  <c r="F154" i="120"/>
  <c r="F155" i="120"/>
  <c r="F156" i="120"/>
  <c r="F157" i="120"/>
  <c r="F158" i="120"/>
  <c r="F159" i="120"/>
  <c r="F160" i="120"/>
  <c r="F161" i="120"/>
  <c r="F162" i="120"/>
  <c r="F163" i="120"/>
  <c r="F164" i="120"/>
  <c r="F165" i="120"/>
  <c r="F166" i="120"/>
  <c r="F167" i="120"/>
  <c r="F168" i="120"/>
  <c r="F169" i="120"/>
  <c r="F170" i="120"/>
  <c r="F171" i="120"/>
  <c r="F172" i="120"/>
  <c r="F173" i="120"/>
  <c r="F174" i="120"/>
  <c r="F175" i="120"/>
  <c r="F176" i="120"/>
  <c r="F177" i="120"/>
  <c r="F178" i="120"/>
  <c r="F179" i="120"/>
  <c r="F180" i="120"/>
  <c r="F181" i="120"/>
  <c r="F182" i="120"/>
  <c r="F183" i="120"/>
  <c r="F184" i="120"/>
  <c r="F185" i="120"/>
  <c r="F186" i="120"/>
  <c r="F187" i="120"/>
  <c r="F188" i="120"/>
  <c r="F189" i="120"/>
  <c r="F190" i="120"/>
  <c r="F191" i="120"/>
  <c r="F192" i="120"/>
  <c r="F193" i="120"/>
  <c r="F194" i="120"/>
  <c r="F195" i="120"/>
  <c r="F196" i="120"/>
  <c r="F197" i="120"/>
  <c r="F198" i="120"/>
  <c r="F199" i="120"/>
  <c r="F200" i="120"/>
  <c r="F201" i="120"/>
  <c r="F202" i="120"/>
  <c r="F203" i="120"/>
  <c r="F204" i="120"/>
  <c r="F205" i="120"/>
  <c r="F206" i="120"/>
  <c r="F207" i="120"/>
  <c r="F208" i="120"/>
  <c r="F209" i="120"/>
  <c r="F210" i="120"/>
  <c r="F211" i="120"/>
  <c r="F212" i="120"/>
  <c r="F213" i="120"/>
  <c r="F214" i="120"/>
  <c r="F215" i="120"/>
  <c r="F216" i="120"/>
  <c r="F217" i="120"/>
  <c r="F218" i="120"/>
  <c r="F219" i="120"/>
  <c r="F220" i="120"/>
  <c r="F221" i="120"/>
  <c r="F222" i="120"/>
  <c r="F223" i="120"/>
  <c r="F224" i="120"/>
  <c r="F225" i="120"/>
  <c r="F226" i="120"/>
  <c r="F227" i="120"/>
  <c r="F228" i="120"/>
  <c r="F229" i="120"/>
  <c r="F230" i="120"/>
  <c r="F231" i="120"/>
  <c r="F232" i="120"/>
  <c r="F233" i="120"/>
  <c r="F234" i="120"/>
  <c r="F235" i="120"/>
  <c r="F236" i="120"/>
  <c r="F237" i="120"/>
  <c r="F238" i="120"/>
  <c r="F239" i="120"/>
  <c r="F240" i="120"/>
  <c r="F241" i="120"/>
  <c r="F242" i="120"/>
  <c r="F243" i="120"/>
  <c r="F244" i="120"/>
  <c r="F245" i="120"/>
  <c r="F246" i="120"/>
  <c r="F247" i="120"/>
  <c r="F248" i="120"/>
  <c r="F249" i="120"/>
  <c r="F250" i="120"/>
  <c r="F251" i="120"/>
  <c r="F252" i="120"/>
  <c r="F253" i="120"/>
  <c r="F254" i="120"/>
  <c r="F255" i="120"/>
  <c r="F256" i="120"/>
  <c r="F257" i="120"/>
  <c r="F258" i="120"/>
  <c r="F259" i="120"/>
  <c r="F10" i="120"/>
  <c r="F6" i="120"/>
  <c r="F6" i="60"/>
  <c r="F11" i="60"/>
  <c r="F12" i="60"/>
  <c r="F13" i="60"/>
  <c r="F14" i="60"/>
  <c r="F15" i="60"/>
  <c r="F16" i="60"/>
  <c r="F17" i="60"/>
  <c r="F18" i="60"/>
  <c r="F19" i="60"/>
  <c r="F20" i="60"/>
  <c r="F21" i="60"/>
  <c r="F22" i="60"/>
  <c r="F23" i="60"/>
  <c r="F24" i="60"/>
  <c r="F25" i="60"/>
  <c r="F26" i="60"/>
  <c r="F27" i="60"/>
  <c r="F28" i="60"/>
  <c r="F29" i="60"/>
  <c r="F30" i="60"/>
  <c r="F31" i="60"/>
  <c r="F32" i="60"/>
  <c r="F33" i="60"/>
  <c r="F34" i="60"/>
  <c r="F35" i="60"/>
  <c r="F36" i="60"/>
  <c r="F37" i="60"/>
  <c r="F38" i="60"/>
  <c r="F39" i="60"/>
  <c r="F40" i="60"/>
  <c r="F41" i="60"/>
  <c r="F42" i="60"/>
  <c r="F43" i="60"/>
  <c r="F44" i="60"/>
  <c r="F45" i="60"/>
  <c r="F46" i="60"/>
  <c r="F47" i="60"/>
  <c r="F48" i="60"/>
  <c r="F49" i="60"/>
  <c r="F50" i="60"/>
  <c r="F51" i="60"/>
  <c r="F52" i="60"/>
  <c r="F53" i="60"/>
  <c r="F54" i="60"/>
  <c r="F55" i="60"/>
  <c r="F56" i="60"/>
  <c r="F57" i="60"/>
  <c r="F58" i="60"/>
  <c r="F59" i="60"/>
  <c r="F60" i="60"/>
  <c r="F61" i="60"/>
  <c r="F62" i="60"/>
  <c r="F63" i="60"/>
  <c r="F64" i="60"/>
  <c r="F65" i="60"/>
  <c r="F66" i="60"/>
  <c r="F67" i="60"/>
  <c r="F68" i="60"/>
  <c r="F69" i="60"/>
  <c r="F70" i="60"/>
  <c r="F71" i="60"/>
  <c r="F72" i="60"/>
  <c r="F73" i="60"/>
  <c r="F74" i="60"/>
  <c r="F75" i="60"/>
  <c r="F76" i="60"/>
  <c r="F77" i="60"/>
  <c r="F78" i="60"/>
  <c r="F79" i="60"/>
  <c r="F80" i="60"/>
  <c r="F81" i="60"/>
  <c r="F82" i="60"/>
  <c r="F83" i="60"/>
  <c r="F84" i="60"/>
  <c r="F85" i="60"/>
  <c r="F86" i="60"/>
  <c r="F87" i="60"/>
  <c r="F88" i="60"/>
  <c r="F89" i="60"/>
  <c r="F90" i="60"/>
  <c r="F91" i="60"/>
  <c r="F92" i="60"/>
  <c r="F93" i="60"/>
  <c r="F94" i="60"/>
  <c r="F95" i="60"/>
  <c r="F96" i="60"/>
  <c r="F97" i="60"/>
  <c r="F98" i="60"/>
  <c r="F99" i="60"/>
  <c r="F100" i="60"/>
  <c r="F101" i="60"/>
  <c r="F102" i="60"/>
  <c r="F103" i="60"/>
  <c r="F104" i="60"/>
  <c r="F105" i="60"/>
  <c r="F106" i="60"/>
  <c r="F107" i="60"/>
  <c r="F108" i="60"/>
  <c r="F109" i="60"/>
  <c r="F110" i="60"/>
  <c r="F111" i="60"/>
  <c r="F112" i="60"/>
  <c r="F113" i="60"/>
  <c r="F114" i="60"/>
  <c r="F115" i="60"/>
  <c r="F116" i="60"/>
  <c r="F117" i="60"/>
  <c r="F118" i="60"/>
  <c r="F119" i="60"/>
  <c r="F120" i="60"/>
  <c r="F121" i="60"/>
  <c r="F122" i="60"/>
  <c r="F123" i="60"/>
  <c r="F124" i="60"/>
  <c r="F125" i="60"/>
  <c r="F126" i="60"/>
  <c r="F127" i="60"/>
  <c r="F128" i="60"/>
  <c r="F129" i="60"/>
  <c r="F130" i="60"/>
  <c r="F131" i="60"/>
  <c r="F132" i="60"/>
  <c r="F133" i="60"/>
  <c r="F134" i="60"/>
  <c r="F135" i="60"/>
  <c r="F136" i="60"/>
  <c r="F137" i="60"/>
  <c r="F138" i="60"/>
  <c r="F139" i="60"/>
  <c r="F140" i="60"/>
  <c r="F141" i="60"/>
  <c r="F142" i="60"/>
  <c r="F143" i="60"/>
  <c r="F144" i="60"/>
  <c r="F145" i="60"/>
  <c r="F146" i="60"/>
  <c r="F147" i="60"/>
  <c r="F148" i="60"/>
  <c r="F149" i="60"/>
  <c r="F150" i="60"/>
  <c r="F151" i="60"/>
  <c r="F152" i="60"/>
  <c r="F153" i="60"/>
  <c r="F154" i="60"/>
  <c r="F155" i="60"/>
  <c r="F156" i="60"/>
  <c r="F157" i="60"/>
  <c r="F158" i="60"/>
  <c r="F159" i="60"/>
  <c r="F160" i="60"/>
  <c r="F161" i="60"/>
  <c r="F162" i="60"/>
  <c r="F163" i="60"/>
  <c r="F164" i="60"/>
  <c r="F165" i="60"/>
  <c r="F166" i="60"/>
  <c r="F167" i="60"/>
  <c r="F168" i="60"/>
  <c r="F169" i="60"/>
  <c r="F170" i="60"/>
  <c r="F171" i="60"/>
  <c r="F172" i="60"/>
  <c r="F173" i="60"/>
  <c r="F174" i="60"/>
  <c r="F175" i="60"/>
  <c r="F176" i="60"/>
  <c r="F177" i="60"/>
  <c r="F178" i="60"/>
  <c r="F179" i="60"/>
  <c r="F180" i="60"/>
  <c r="F181" i="60"/>
  <c r="F182" i="60"/>
  <c r="F183" i="60"/>
  <c r="F184" i="60"/>
  <c r="F185" i="60"/>
  <c r="F186" i="60"/>
  <c r="F187" i="60"/>
  <c r="F188" i="60"/>
  <c r="F189" i="60"/>
  <c r="F190" i="60"/>
  <c r="F191" i="60"/>
  <c r="F192" i="60"/>
  <c r="F193" i="60"/>
  <c r="F194" i="60"/>
  <c r="F195" i="60"/>
  <c r="F196" i="60"/>
  <c r="F197" i="60"/>
  <c r="F198" i="60"/>
  <c r="F199" i="60"/>
  <c r="F200" i="60"/>
  <c r="F201" i="60"/>
  <c r="F202" i="60"/>
  <c r="F203" i="60"/>
  <c r="F204" i="60"/>
  <c r="F205" i="60"/>
  <c r="F206" i="60"/>
  <c r="F207" i="60"/>
  <c r="F208" i="60"/>
  <c r="F209" i="60"/>
  <c r="F210" i="60"/>
  <c r="F211" i="60"/>
  <c r="F212" i="60"/>
  <c r="F213" i="60"/>
  <c r="F214" i="60"/>
  <c r="F215" i="60"/>
  <c r="F216" i="60"/>
  <c r="F217" i="60"/>
  <c r="F218" i="60"/>
  <c r="F219" i="60"/>
  <c r="F220" i="60"/>
  <c r="F221" i="60"/>
  <c r="F222" i="60"/>
  <c r="F223" i="60"/>
  <c r="F224" i="60"/>
  <c r="F225" i="60"/>
  <c r="F226" i="60"/>
  <c r="F227" i="60"/>
  <c r="F228" i="60"/>
  <c r="F229" i="60"/>
  <c r="F230" i="60"/>
  <c r="F231" i="60"/>
  <c r="F232" i="60"/>
  <c r="F233" i="60"/>
  <c r="F234" i="60"/>
  <c r="F235" i="60"/>
  <c r="F236" i="60"/>
  <c r="F237" i="60"/>
  <c r="F238" i="60"/>
  <c r="F239" i="60"/>
  <c r="F240" i="60"/>
  <c r="F241" i="60"/>
  <c r="F242" i="60"/>
  <c r="F243" i="60"/>
  <c r="F244" i="60"/>
  <c r="F245" i="60"/>
  <c r="F246" i="60"/>
  <c r="F247" i="60"/>
  <c r="F248" i="60"/>
  <c r="F249" i="60"/>
  <c r="F250" i="60"/>
  <c r="F251" i="60"/>
  <c r="F252" i="60"/>
  <c r="F253" i="60"/>
  <c r="F254" i="60"/>
  <c r="F255" i="60"/>
  <c r="F256" i="60"/>
  <c r="F257" i="60"/>
  <c r="F258" i="60"/>
  <c r="F259" i="60"/>
  <c r="F10" i="60"/>
  <c r="D13" i="119"/>
  <c r="C61" i="82" s="1"/>
  <c r="D12" i="119"/>
  <c r="C60" i="82" s="1"/>
  <c r="D11" i="119"/>
  <c r="C59" i="82" s="1"/>
  <c r="D6" i="119"/>
  <c r="A3" i="119"/>
  <c r="A2" i="119"/>
  <c r="D6" i="118"/>
  <c r="A3" i="118"/>
  <c r="A2" i="118"/>
  <c r="I6" i="23"/>
  <c r="G6" i="117"/>
  <c r="G6" i="115"/>
  <c r="G6" i="1"/>
  <c r="G258" i="117"/>
  <c r="G256" i="117"/>
  <c r="G252" i="117"/>
  <c r="G250" i="117"/>
  <c r="G246" i="117"/>
  <c r="G244" i="117"/>
  <c r="G242" i="117"/>
  <c r="G240" i="117"/>
  <c r="G238" i="117"/>
  <c r="G236" i="117"/>
  <c r="G234" i="117"/>
  <c r="G232" i="117"/>
  <c r="G230" i="117"/>
  <c r="G228" i="117"/>
  <c r="G226" i="117"/>
  <c r="G224" i="117"/>
  <c r="G222" i="117"/>
  <c r="G220" i="117"/>
  <c r="G219" i="117"/>
  <c r="G218" i="117"/>
  <c r="G217" i="117"/>
  <c r="G216" i="117"/>
  <c r="G215" i="117"/>
  <c r="G214" i="117"/>
  <c r="G213" i="117"/>
  <c r="G211" i="117"/>
  <c r="G210" i="117"/>
  <c r="G209" i="117"/>
  <c r="G208" i="117"/>
  <c r="G207" i="117"/>
  <c r="G206" i="117"/>
  <c r="G205" i="117"/>
  <c r="G204" i="117"/>
  <c r="G203" i="117"/>
  <c r="G202" i="117"/>
  <c r="G201" i="117"/>
  <c r="G200" i="117"/>
  <c r="G199" i="117"/>
  <c r="G198" i="117"/>
  <c r="G197" i="117"/>
  <c r="G195" i="117"/>
  <c r="G194" i="117"/>
  <c r="G193" i="117"/>
  <c r="G192" i="117"/>
  <c r="G191" i="117"/>
  <c r="G190" i="117"/>
  <c r="G189" i="117"/>
  <c r="G188" i="117"/>
  <c r="G187" i="117"/>
  <c r="G186" i="117"/>
  <c r="G185" i="117"/>
  <c r="G184" i="117"/>
  <c r="G183" i="117"/>
  <c r="G182" i="117"/>
  <c r="G181" i="117"/>
  <c r="G180" i="117"/>
  <c r="G179" i="117"/>
  <c r="G178" i="117"/>
  <c r="G177" i="117"/>
  <c r="G176" i="117"/>
  <c r="G175" i="117"/>
  <c r="G174" i="117"/>
  <c r="G173" i="117"/>
  <c r="G172" i="117"/>
  <c r="G171" i="117"/>
  <c r="G170" i="117"/>
  <c r="G169" i="117"/>
  <c r="G168" i="117"/>
  <c r="G167" i="117"/>
  <c r="G166" i="117"/>
  <c r="G165" i="117"/>
  <c r="G164" i="117"/>
  <c r="G163" i="117"/>
  <c r="G162" i="117"/>
  <c r="G161" i="117"/>
  <c r="G160" i="117"/>
  <c r="G159" i="117"/>
  <c r="G158" i="117"/>
  <c r="G157" i="117"/>
  <c r="G156" i="117"/>
  <c r="G155" i="117"/>
  <c r="G154" i="117"/>
  <c r="G153" i="117"/>
  <c r="G152" i="117"/>
  <c r="G151" i="117"/>
  <c r="G150" i="117"/>
  <c r="G149" i="117"/>
  <c r="G148" i="117"/>
  <c r="G147" i="117"/>
  <c r="G146" i="117"/>
  <c r="G145" i="117"/>
  <c r="G144" i="117"/>
  <c r="G143" i="117"/>
  <c r="G142" i="117"/>
  <c r="G141" i="117"/>
  <c r="G140" i="117"/>
  <c r="G139" i="117"/>
  <c r="G138" i="117"/>
  <c r="G137" i="117"/>
  <c r="G136" i="117"/>
  <c r="G135" i="117"/>
  <c r="G134" i="117"/>
  <c r="G133" i="117"/>
  <c r="G132" i="117"/>
  <c r="G131" i="117"/>
  <c r="G130" i="117"/>
  <c r="G129" i="117"/>
  <c r="G128" i="117"/>
  <c r="G127" i="117"/>
  <c r="G126" i="117"/>
  <c r="G125" i="117"/>
  <c r="G124" i="117"/>
  <c r="G123" i="117"/>
  <c r="G122" i="117"/>
  <c r="G121" i="117"/>
  <c r="G120" i="117"/>
  <c r="G119" i="117"/>
  <c r="G118" i="117"/>
  <c r="G117" i="117"/>
  <c r="G116" i="117"/>
  <c r="G115" i="117"/>
  <c r="G114" i="117"/>
  <c r="G113" i="117"/>
  <c r="G112" i="117"/>
  <c r="G111" i="117"/>
  <c r="G110" i="117"/>
  <c r="G109" i="117"/>
  <c r="G108" i="117"/>
  <c r="G107" i="117"/>
  <c r="G106" i="117"/>
  <c r="G105" i="117"/>
  <c r="G104" i="117"/>
  <c r="G103" i="117"/>
  <c r="G102" i="117"/>
  <c r="G101" i="117"/>
  <c r="G100" i="117"/>
  <c r="G99" i="117"/>
  <c r="G97" i="117"/>
  <c r="G95" i="117"/>
  <c r="G93" i="117"/>
  <c r="G91" i="117"/>
  <c r="J10" i="117"/>
  <c r="I10" i="117"/>
  <c r="H10" i="117" s="1"/>
  <c r="A3" i="117"/>
  <c r="A2" i="117"/>
  <c r="I10" i="121" l="1"/>
  <c r="I9" i="121" s="1"/>
  <c r="E9" i="63"/>
  <c r="E9" i="64"/>
  <c r="E9" i="67"/>
  <c r="E9" i="66"/>
  <c r="F9" i="60"/>
  <c r="F9" i="120"/>
  <c r="C65" i="82" s="1"/>
  <c r="E8" i="65"/>
  <c r="D9" i="123"/>
  <c r="C74" i="82" s="1"/>
  <c r="G9" i="124"/>
  <c r="C75" i="82" s="1"/>
  <c r="G10" i="122"/>
  <c r="D14" i="119"/>
  <c r="C58" i="82" s="1"/>
  <c r="G12" i="122"/>
  <c r="G48" i="117"/>
  <c r="G255" i="117"/>
  <c r="G40" i="117"/>
  <c r="G253" i="117"/>
  <c r="G32" i="117"/>
  <c r="G221" i="117"/>
  <c r="G88" i="117"/>
  <c r="G24" i="117"/>
  <c r="G248" i="117"/>
  <c r="G80" i="117"/>
  <c r="G16" i="117"/>
  <c r="G245" i="117"/>
  <c r="G72" i="117"/>
  <c r="G64" i="117"/>
  <c r="G259" i="117"/>
  <c r="G56" i="117"/>
  <c r="G96" i="117"/>
  <c r="G247" i="117"/>
  <c r="G239" i="117"/>
  <c r="G231" i="117"/>
  <c r="G223" i="117"/>
  <c r="G87" i="117"/>
  <c r="G79" i="117"/>
  <c r="G71" i="117"/>
  <c r="G63" i="117"/>
  <c r="G55" i="117"/>
  <c r="G47" i="117"/>
  <c r="G39" i="117"/>
  <c r="G31" i="117"/>
  <c r="G23" i="117"/>
  <c r="G15" i="117"/>
  <c r="G254" i="117"/>
  <c r="G94" i="117"/>
  <c r="G86" i="117"/>
  <c r="G78" i="117"/>
  <c r="G70" i="117"/>
  <c r="G62" i="117"/>
  <c r="G54" i="117"/>
  <c r="G46" i="117"/>
  <c r="G38" i="117"/>
  <c r="G30" i="117"/>
  <c r="G22" i="117"/>
  <c r="G14" i="117"/>
  <c r="G237" i="117"/>
  <c r="G229" i="117"/>
  <c r="G85" i="117"/>
  <c r="G77" i="117"/>
  <c r="G69" i="117"/>
  <c r="G61" i="117"/>
  <c r="G53" i="117"/>
  <c r="G45" i="117"/>
  <c r="G37" i="117"/>
  <c r="G29" i="117"/>
  <c r="G21" i="117"/>
  <c r="G13" i="117"/>
  <c r="G10" i="117"/>
  <c r="G212" i="117"/>
  <c r="G196" i="117"/>
  <c r="G92" i="117"/>
  <c r="G84" i="117"/>
  <c r="G76" i="117"/>
  <c r="G68" i="117"/>
  <c r="G60" i="117"/>
  <c r="G52" i="117"/>
  <c r="G44" i="117"/>
  <c r="G36" i="117"/>
  <c r="G28" i="117"/>
  <c r="G20" i="117"/>
  <c r="G12" i="117"/>
  <c r="G251" i="117"/>
  <c r="G243" i="117"/>
  <c r="G235" i="117"/>
  <c r="G227" i="117"/>
  <c r="G83" i="117"/>
  <c r="G75" i="117"/>
  <c r="G67" i="117"/>
  <c r="G59" i="117"/>
  <c r="G51" i="117"/>
  <c r="G43" i="117"/>
  <c r="G35" i="117"/>
  <c r="G27" i="117"/>
  <c r="G19" i="117"/>
  <c r="G11" i="117"/>
  <c r="G98" i="117"/>
  <c r="G90" i="117"/>
  <c r="G82" i="117"/>
  <c r="G74" i="117"/>
  <c r="G66" i="117"/>
  <c r="G58" i="117"/>
  <c r="G50" i="117"/>
  <c r="G42" i="117"/>
  <c r="G34" i="117"/>
  <c r="G26" i="117"/>
  <c r="G18" i="117"/>
  <c r="G257" i="117"/>
  <c r="G249" i="117"/>
  <c r="G241" i="117"/>
  <c r="G233" i="117"/>
  <c r="G225" i="117"/>
  <c r="G89" i="117"/>
  <c r="G81" i="117"/>
  <c r="G73" i="117"/>
  <c r="G65" i="117"/>
  <c r="G57" i="117"/>
  <c r="G49" i="117"/>
  <c r="G41" i="117"/>
  <c r="G33" i="117"/>
  <c r="G25" i="117"/>
  <c r="G17" i="117"/>
  <c r="H9" i="117" l="1"/>
  <c r="G9" i="122"/>
  <c r="C73" i="82" s="1"/>
  <c r="G9" i="117"/>
  <c r="C41" i="82" s="1"/>
  <c r="C72" i="82"/>
  <c r="D9" i="118"/>
  <c r="C54" i="82" s="1"/>
  <c r="C71" i="82" l="1"/>
  <c r="G256" i="115"/>
  <c r="G254" i="115"/>
  <c r="G250" i="115"/>
  <c r="G248" i="115"/>
  <c r="G246" i="115"/>
  <c r="G244" i="115"/>
  <c r="G240" i="115"/>
  <c r="G238" i="115"/>
  <c r="G234" i="115"/>
  <c r="G232" i="115"/>
  <c r="G230" i="115"/>
  <c r="G228" i="115"/>
  <c r="G224" i="115"/>
  <c r="G222" i="115"/>
  <c r="G218" i="115"/>
  <c r="G216" i="115"/>
  <c r="G214" i="115"/>
  <c r="G212" i="115"/>
  <c r="G208" i="115"/>
  <c r="G206" i="115"/>
  <c r="G202" i="115"/>
  <c r="G200" i="115"/>
  <c r="G194" i="115"/>
  <c r="G191" i="115"/>
  <c r="G189" i="115"/>
  <c r="G187" i="115"/>
  <c r="G185" i="115"/>
  <c r="G183" i="115"/>
  <c r="G181" i="115"/>
  <c r="G179" i="115"/>
  <c r="G177" i="115"/>
  <c r="G175" i="115"/>
  <c r="G173" i="115"/>
  <c r="G171" i="115"/>
  <c r="G170" i="115"/>
  <c r="G169" i="115"/>
  <c r="G167" i="115"/>
  <c r="G165" i="115"/>
  <c r="G163" i="115"/>
  <c r="G162" i="115"/>
  <c r="G161" i="115"/>
  <c r="G159" i="115"/>
  <c r="G157" i="115"/>
  <c r="G155" i="115"/>
  <c r="G154" i="115"/>
  <c r="G153" i="115"/>
  <c r="G151" i="115"/>
  <c r="G149" i="115"/>
  <c r="G147" i="115"/>
  <c r="G146" i="115"/>
  <c r="G145" i="115"/>
  <c r="G143" i="115"/>
  <c r="G141" i="115"/>
  <c r="G139" i="115"/>
  <c r="G138" i="115"/>
  <c r="G137" i="115"/>
  <c r="G135" i="115"/>
  <c r="G133" i="115"/>
  <c r="G131" i="115"/>
  <c r="G130" i="115"/>
  <c r="G129" i="115"/>
  <c r="G127" i="115"/>
  <c r="G125" i="115"/>
  <c r="G123" i="115"/>
  <c r="G121" i="115"/>
  <c r="G119" i="115"/>
  <c r="G117" i="115"/>
  <c r="G115" i="115"/>
  <c r="G113" i="115"/>
  <c r="G111" i="115"/>
  <c r="G109" i="115"/>
  <c r="G107" i="115"/>
  <c r="G106" i="115"/>
  <c r="G105" i="115"/>
  <c r="G103" i="115"/>
  <c r="G101" i="115"/>
  <c r="G99" i="115"/>
  <c r="G98" i="115"/>
  <c r="G97" i="115"/>
  <c r="G96" i="115"/>
  <c r="G95" i="115"/>
  <c r="G93" i="115"/>
  <c r="G91" i="115"/>
  <c r="G90" i="115"/>
  <c r="G88" i="115"/>
  <c r="G86" i="115"/>
  <c r="G84" i="115"/>
  <c r="G80" i="115"/>
  <c r="G74" i="115"/>
  <c r="G72" i="115"/>
  <c r="G70" i="115"/>
  <c r="G68" i="115"/>
  <c r="G64" i="115"/>
  <c r="G58" i="115"/>
  <c r="G56" i="115"/>
  <c r="G54" i="115"/>
  <c r="G52" i="115"/>
  <c r="G48" i="115"/>
  <c r="G42" i="115"/>
  <c r="G40" i="115"/>
  <c r="G38" i="115"/>
  <c r="G36" i="115"/>
  <c r="G32" i="115"/>
  <c r="G26" i="115"/>
  <c r="G24" i="115"/>
  <c r="G22" i="115"/>
  <c r="G20" i="115"/>
  <c r="G16" i="115"/>
  <c r="J10" i="115"/>
  <c r="I10" i="115"/>
  <c r="A3" i="115"/>
  <c r="A2" i="115"/>
  <c r="D73" i="71"/>
  <c r="C73" i="71"/>
  <c r="B73" i="71"/>
  <c r="A73" i="71"/>
  <c r="G10" i="115" l="1"/>
  <c r="G199" i="115"/>
  <c r="G55" i="115"/>
  <c r="G255" i="115"/>
  <c r="G47" i="115"/>
  <c r="G247" i="115"/>
  <c r="G39" i="115"/>
  <c r="G239" i="115"/>
  <c r="G31" i="115"/>
  <c r="G231" i="115"/>
  <c r="G87" i="115"/>
  <c r="G23" i="115"/>
  <c r="G223" i="115"/>
  <c r="G79" i="115"/>
  <c r="G15" i="115"/>
  <c r="G215" i="115"/>
  <c r="G71" i="115"/>
  <c r="G207" i="115"/>
  <c r="G63" i="115"/>
  <c r="G198" i="115"/>
  <c r="G190" i="115"/>
  <c r="G182" i="115"/>
  <c r="G174" i="115"/>
  <c r="G166" i="115"/>
  <c r="G158" i="115"/>
  <c r="G150" i="115"/>
  <c r="G142" i="115"/>
  <c r="G134" i="115"/>
  <c r="G126" i="115"/>
  <c r="G118" i="115"/>
  <c r="G110" i="115"/>
  <c r="G102" i="115"/>
  <c r="G94" i="115"/>
  <c r="G78" i="115"/>
  <c r="G62" i="115"/>
  <c r="G46" i="115"/>
  <c r="G30" i="115"/>
  <c r="G14" i="115"/>
  <c r="H10" i="115"/>
  <c r="G253" i="115"/>
  <c r="G245" i="115"/>
  <c r="G237" i="115"/>
  <c r="G229" i="115"/>
  <c r="G221" i="115"/>
  <c r="G213" i="115"/>
  <c r="G205" i="115"/>
  <c r="G197" i="115"/>
  <c r="G85" i="115"/>
  <c r="G77" i="115"/>
  <c r="G69" i="115"/>
  <c r="G61" i="115"/>
  <c r="G53" i="115"/>
  <c r="G45" i="115"/>
  <c r="G37" i="115"/>
  <c r="G29" i="115"/>
  <c r="G21" i="115"/>
  <c r="G13" i="115"/>
  <c r="G252" i="115"/>
  <c r="G236" i="115"/>
  <c r="G220" i="115"/>
  <c r="G204" i="115"/>
  <c r="G196" i="115"/>
  <c r="G188" i="115"/>
  <c r="G180" i="115"/>
  <c r="G172" i="115"/>
  <c r="G164" i="115"/>
  <c r="G156" i="115"/>
  <c r="G148" i="115"/>
  <c r="G140" i="115"/>
  <c r="G132" i="115"/>
  <c r="G124" i="115"/>
  <c r="G116" i="115"/>
  <c r="G108" i="115"/>
  <c r="G100" i="115"/>
  <c r="G92" i="115"/>
  <c r="G76" i="115"/>
  <c r="G60" i="115"/>
  <c r="G44" i="115"/>
  <c r="G28" i="115"/>
  <c r="G12" i="115"/>
  <c r="G259" i="115"/>
  <c r="G251" i="115"/>
  <c r="G243" i="115"/>
  <c r="G235" i="115"/>
  <c r="G227" i="115"/>
  <c r="G219" i="115"/>
  <c r="G211" i="115"/>
  <c r="G203" i="115"/>
  <c r="G195" i="115"/>
  <c r="G83" i="115"/>
  <c r="G75" i="115"/>
  <c r="G67" i="115"/>
  <c r="G59" i="115"/>
  <c r="G51" i="115"/>
  <c r="G43" i="115"/>
  <c r="G35" i="115"/>
  <c r="G27" i="115"/>
  <c r="G19" i="115"/>
  <c r="G11" i="115"/>
  <c r="G258" i="115"/>
  <c r="G242" i="115"/>
  <c r="G226" i="115"/>
  <c r="G210" i="115"/>
  <c r="G186" i="115"/>
  <c r="G178" i="115"/>
  <c r="G122" i="115"/>
  <c r="G114" i="115"/>
  <c r="G82" i="115"/>
  <c r="G66" i="115"/>
  <c r="G50" i="115"/>
  <c r="G34" i="115"/>
  <c r="G18" i="115"/>
  <c r="G257" i="115"/>
  <c r="G249" i="115"/>
  <c r="G241" i="115"/>
  <c r="G233" i="115"/>
  <c r="G225" i="115"/>
  <c r="G217" i="115"/>
  <c r="G209" i="115"/>
  <c r="G201" i="115"/>
  <c r="G193" i="115"/>
  <c r="G89" i="115"/>
  <c r="G81" i="115"/>
  <c r="G73" i="115"/>
  <c r="G65" i="115"/>
  <c r="G57" i="115"/>
  <c r="G49" i="115"/>
  <c r="G41" i="115"/>
  <c r="G33" i="115"/>
  <c r="G25" i="115"/>
  <c r="G17" i="115"/>
  <c r="G192" i="115"/>
  <c r="G184" i="115"/>
  <c r="G176" i="115"/>
  <c r="G168" i="115"/>
  <c r="G160" i="115"/>
  <c r="G152" i="115"/>
  <c r="G144" i="115"/>
  <c r="G136" i="115"/>
  <c r="G128" i="115"/>
  <c r="G120" i="115"/>
  <c r="G112" i="115"/>
  <c r="G104" i="115"/>
  <c r="D15" i="113"/>
  <c r="D16" i="113"/>
  <c r="D17" i="113"/>
  <c r="D18" i="113"/>
  <c r="D19" i="113"/>
  <c r="D20" i="113"/>
  <c r="D21" i="113"/>
  <c r="D22" i="113"/>
  <c r="D23" i="113"/>
  <c r="D24" i="113"/>
  <c r="D25" i="113"/>
  <c r="D26" i="113"/>
  <c r="D27" i="113"/>
  <c r="D28" i="113"/>
  <c r="D29" i="113"/>
  <c r="D30" i="113"/>
  <c r="D31" i="113"/>
  <c r="D32" i="113"/>
  <c r="D33" i="113"/>
  <c r="D34" i="113"/>
  <c r="D35" i="113"/>
  <c r="D36" i="113"/>
  <c r="D37" i="113"/>
  <c r="D38" i="113"/>
  <c r="D39" i="113"/>
  <c r="D40" i="113"/>
  <c r="D41" i="113"/>
  <c r="D42" i="113"/>
  <c r="D43" i="113"/>
  <c r="D44" i="113"/>
  <c r="D45" i="113"/>
  <c r="D46" i="113"/>
  <c r="D47" i="113"/>
  <c r="D48" i="113"/>
  <c r="D49" i="113"/>
  <c r="D50" i="113"/>
  <c r="D51" i="113"/>
  <c r="D52" i="113"/>
  <c r="D53" i="113"/>
  <c r="D54" i="113"/>
  <c r="D55" i="113"/>
  <c r="D56" i="113"/>
  <c r="D57" i="113"/>
  <c r="D58" i="113"/>
  <c r="D59" i="113"/>
  <c r="D60" i="113"/>
  <c r="D61" i="113"/>
  <c r="D62" i="113"/>
  <c r="D63" i="113"/>
  <c r="D64" i="113"/>
  <c r="D65" i="113"/>
  <c r="D66" i="113"/>
  <c r="D67" i="113"/>
  <c r="D68" i="113"/>
  <c r="D69" i="113"/>
  <c r="D70" i="113"/>
  <c r="D71" i="113"/>
  <c r="D72" i="113"/>
  <c r="D73" i="113"/>
  <c r="D74" i="113"/>
  <c r="D75" i="113"/>
  <c r="D76" i="113"/>
  <c r="D77" i="113"/>
  <c r="D78" i="113"/>
  <c r="D79" i="113"/>
  <c r="D80" i="113"/>
  <c r="D81" i="113"/>
  <c r="D82" i="113"/>
  <c r="D83" i="113"/>
  <c r="D84" i="113"/>
  <c r="D85" i="113"/>
  <c r="D86" i="113"/>
  <c r="D87" i="113"/>
  <c r="D88" i="113"/>
  <c r="D89" i="113"/>
  <c r="D90" i="113"/>
  <c r="D91" i="113"/>
  <c r="D92" i="113"/>
  <c r="D93" i="113"/>
  <c r="D94" i="113"/>
  <c r="D95" i="113"/>
  <c r="D96" i="113"/>
  <c r="D97" i="113"/>
  <c r="D98" i="113"/>
  <c r="D99" i="113"/>
  <c r="D100" i="113"/>
  <c r="D101" i="113"/>
  <c r="D102" i="113"/>
  <c r="D103" i="113"/>
  <c r="D104" i="113"/>
  <c r="D105" i="113"/>
  <c r="D106" i="113"/>
  <c r="D107" i="113"/>
  <c r="D108" i="113"/>
  <c r="D109" i="113"/>
  <c r="D110" i="113"/>
  <c r="D111" i="113"/>
  <c r="D112" i="113"/>
  <c r="D113" i="113"/>
  <c r="D114" i="113"/>
  <c r="D115" i="113"/>
  <c r="D116" i="113"/>
  <c r="D117" i="113"/>
  <c r="D118" i="113"/>
  <c r="D119" i="113"/>
  <c r="D120" i="113"/>
  <c r="D121" i="113"/>
  <c r="D122" i="113"/>
  <c r="D123" i="113"/>
  <c r="D124" i="113"/>
  <c r="D125" i="113"/>
  <c r="D126" i="113"/>
  <c r="D127" i="113"/>
  <c r="D128" i="113"/>
  <c r="D129" i="113"/>
  <c r="D130" i="113"/>
  <c r="D131" i="113"/>
  <c r="D132" i="113"/>
  <c r="D133" i="113"/>
  <c r="D134" i="113"/>
  <c r="D135" i="113"/>
  <c r="D136" i="113"/>
  <c r="D137" i="113"/>
  <c r="D138" i="113"/>
  <c r="D139" i="113"/>
  <c r="D140" i="113"/>
  <c r="D141" i="113"/>
  <c r="D142" i="113"/>
  <c r="D143" i="113"/>
  <c r="D144" i="113"/>
  <c r="D145" i="113"/>
  <c r="D146" i="113"/>
  <c r="D147" i="113"/>
  <c r="D148" i="113"/>
  <c r="D149" i="113"/>
  <c r="D150" i="113"/>
  <c r="D151" i="113"/>
  <c r="D152" i="113"/>
  <c r="D153" i="113"/>
  <c r="D154" i="113"/>
  <c r="D155" i="113"/>
  <c r="D156" i="113"/>
  <c r="D157" i="113"/>
  <c r="D158" i="113"/>
  <c r="D159" i="113"/>
  <c r="D160" i="113"/>
  <c r="D161" i="113"/>
  <c r="D162" i="113"/>
  <c r="D163" i="113"/>
  <c r="D164" i="113"/>
  <c r="D165" i="113"/>
  <c r="D166" i="113"/>
  <c r="D167" i="113"/>
  <c r="D168" i="113"/>
  <c r="D169" i="113"/>
  <c r="D170" i="113"/>
  <c r="D171" i="113"/>
  <c r="D172" i="113"/>
  <c r="D173" i="113"/>
  <c r="D174" i="113"/>
  <c r="D175" i="113"/>
  <c r="D176" i="113"/>
  <c r="D177" i="113"/>
  <c r="D178" i="113"/>
  <c r="D179" i="113"/>
  <c r="D180" i="113"/>
  <c r="D181" i="113"/>
  <c r="D182" i="113"/>
  <c r="D183" i="113"/>
  <c r="D184" i="113"/>
  <c r="D185" i="113"/>
  <c r="D186" i="113"/>
  <c r="D187" i="113"/>
  <c r="D188" i="113"/>
  <c r="D189" i="113"/>
  <c r="D190" i="113"/>
  <c r="D191" i="113"/>
  <c r="D192" i="113"/>
  <c r="D193" i="113"/>
  <c r="D194" i="113"/>
  <c r="D195" i="113"/>
  <c r="D196" i="113"/>
  <c r="D197" i="113"/>
  <c r="D198" i="113"/>
  <c r="D199" i="113"/>
  <c r="D200" i="113"/>
  <c r="D201" i="113"/>
  <c r="D202" i="113"/>
  <c r="D203" i="113"/>
  <c r="D204" i="113"/>
  <c r="D205" i="113"/>
  <c r="D206" i="113"/>
  <c r="D207" i="113"/>
  <c r="D208" i="113"/>
  <c r="D209" i="113"/>
  <c r="D210" i="113"/>
  <c r="D211" i="113"/>
  <c r="D212" i="113"/>
  <c r="D213" i="113"/>
  <c r="D214" i="113"/>
  <c r="D215" i="113"/>
  <c r="D216" i="113"/>
  <c r="D217" i="113"/>
  <c r="D218" i="113"/>
  <c r="D219" i="113"/>
  <c r="D220" i="113"/>
  <c r="D221" i="113"/>
  <c r="D222" i="113"/>
  <c r="D223" i="113"/>
  <c r="D224" i="113"/>
  <c r="D225" i="113"/>
  <c r="D226" i="113"/>
  <c r="D227" i="113"/>
  <c r="D228" i="113"/>
  <c r="D229" i="113"/>
  <c r="D230" i="113"/>
  <c r="D231" i="113"/>
  <c r="D232" i="113"/>
  <c r="D233" i="113"/>
  <c r="D234" i="113"/>
  <c r="D235" i="113"/>
  <c r="D236" i="113"/>
  <c r="D237" i="113"/>
  <c r="D238" i="113"/>
  <c r="D239" i="113"/>
  <c r="D240" i="113"/>
  <c r="D241" i="113"/>
  <c r="D242" i="113"/>
  <c r="D243" i="113"/>
  <c r="D244" i="113"/>
  <c r="D245" i="113"/>
  <c r="D246" i="113"/>
  <c r="D247" i="113"/>
  <c r="D248" i="113"/>
  <c r="D249" i="113"/>
  <c r="D250" i="113"/>
  <c r="D251" i="113"/>
  <c r="D252" i="113"/>
  <c r="D253" i="113"/>
  <c r="D254" i="113"/>
  <c r="D255" i="113"/>
  <c r="D256" i="113"/>
  <c r="D257" i="113"/>
  <c r="D258" i="113"/>
  <c r="D259" i="113"/>
  <c r="D260" i="113"/>
  <c r="D261" i="113"/>
  <c r="D14" i="113"/>
  <c r="D13" i="113"/>
  <c r="G12" i="113"/>
  <c r="F12" i="113"/>
  <c r="E12" i="113"/>
  <c r="D6" i="113"/>
  <c r="A3" i="113"/>
  <c r="A2" i="113"/>
  <c r="E13" i="111"/>
  <c r="E14" i="111"/>
  <c r="E15" i="111"/>
  <c r="E16" i="111"/>
  <c r="E17" i="111"/>
  <c r="E18" i="111"/>
  <c r="E19" i="111"/>
  <c r="E20" i="111"/>
  <c r="E21" i="111"/>
  <c r="E22" i="111"/>
  <c r="E23" i="111"/>
  <c r="E24" i="111"/>
  <c r="E25" i="111"/>
  <c r="E26" i="111"/>
  <c r="E27" i="111"/>
  <c r="E28" i="111"/>
  <c r="E29" i="111"/>
  <c r="E30" i="111"/>
  <c r="E31" i="111"/>
  <c r="E32" i="111"/>
  <c r="E33" i="111"/>
  <c r="E34" i="111"/>
  <c r="E35" i="111"/>
  <c r="E36" i="111"/>
  <c r="E37" i="111"/>
  <c r="E38" i="111"/>
  <c r="E39" i="111"/>
  <c r="E40" i="111"/>
  <c r="E41" i="111"/>
  <c r="E42" i="111"/>
  <c r="E43" i="111"/>
  <c r="E44" i="111"/>
  <c r="E45" i="111"/>
  <c r="E46" i="111"/>
  <c r="E47" i="111"/>
  <c r="E48" i="111"/>
  <c r="E49" i="111"/>
  <c r="E50" i="111"/>
  <c r="E51" i="111"/>
  <c r="E52" i="111"/>
  <c r="E53" i="111"/>
  <c r="E54" i="111"/>
  <c r="E55" i="111"/>
  <c r="E56" i="111"/>
  <c r="E57" i="111"/>
  <c r="E58" i="111"/>
  <c r="E59" i="111"/>
  <c r="E60" i="111"/>
  <c r="E61" i="111"/>
  <c r="E62" i="111"/>
  <c r="E63" i="111"/>
  <c r="E64" i="111"/>
  <c r="E65" i="111"/>
  <c r="E66" i="111"/>
  <c r="E67" i="111"/>
  <c r="E68" i="111"/>
  <c r="E69" i="111"/>
  <c r="E70" i="111"/>
  <c r="E71" i="111"/>
  <c r="E72" i="111"/>
  <c r="E73" i="111"/>
  <c r="E74" i="111"/>
  <c r="E75" i="111"/>
  <c r="E76" i="111"/>
  <c r="E77" i="111"/>
  <c r="E78" i="111"/>
  <c r="E79" i="111"/>
  <c r="E80" i="111"/>
  <c r="E81" i="111"/>
  <c r="E82" i="111"/>
  <c r="E83" i="111"/>
  <c r="E84" i="111"/>
  <c r="E85" i="111"/>
  <c r="E86" i="111"/>
  <c r="E87" i="111"/>
  <c r="E88" i="111"/>
  <c r="E89" i="111"/>
  <c r="E90" i="111"/>
  <c r="E91" i="111"/>
  <c r="E92" i="111"/>
  <c r="E93" i="111"/>
  <c r="E94" i="111"/>
  <c r="E95" i="111"/>
  <c r="E96" i="111"/>
  <c r="E97" i="111"/>
  <c r="E98" i="111"/>
  <c r="E99" i="111"/>
  <c r="E100" i="111"/>
  <c r="E101" i="111"/>
  <c r="E102" i="111"/>
  <c r="E103" i="111"/>
  <c r="E104" i="111"/>
  <c r="E105" i="111"/>
  <c r="E106" i="111"/>
  <c r="E107" i="111"/>
  <c r="E108" i="111"/>
  <c r="E109" i="111"/>
  <c r="E110" i="111"/>
  <c r="E111" i="111"/>
  <c r="E112" i="111"/>
  <c r="E113" i="111"/>
  <c r="E114" i="111"/>
  <c r="E115" i="111"/>
  <c r="E116" i="111"/>
  <c r="E117" i="111"/>
  <c r="E118" i="111"/>
  <c r="E119" i="111"/>
  <c r="E120" i="111"/>
  <c r="E121" i="111"/>
  <c r="E122" i="111"/>
  <c r="E123" i="111"/>
  <c r="E124" i="111"/>
  <c r="E125" i="111"/>
  <c r="E126" i="111"/>
  <c r="E127" i="111"/>
  <c r="E128" i="111"/>
  <c r="E129" i="111"/>
  <c r="E130" i="111"/>
  <c r="E131" i="111"/>
  <c r="E132" i="111"/>
  <c r="E133" i="111"/>
  <c r="E134" i="111"/>
  <c r="E135" i="111"/>
  <c r="E136" i="111"/>
  <c r="E137" i="111"/>
  <c r="E138" i="111"/>
  <c r="E139" i="111"/>
  <c r="E140" i="111"/>
  <c r="E141" i="111"/>
  <c r="E142" i="111"/>
  <c r="E143" i="111"/>
  <c r="E144" i="111"/>
  <c r="E145" i="111"/>
  <c r="E146" i="111"/>
  <c r="E147" i="111"/>
  <c r="E148" i="111"/>
  <c r="E149" i="111"/>
  <c r="E150" i="111"/>
  <c r="E151" i="111"/>
  <c r="E152" i="111"/>
  <c r="E153" i="111"/>
  <c r="E154" i="111"/>
  <c r="E155" i="111"/>
  <c r="E156" i="111"/>
  <c r="E157" i="111"/>
  <c r="E158" i="111"/>
  <c r="E159" i="111"/>
  <c r="E160" i="111"/>
  <c r="E161" i="111"/>
  <c r="E162" i="111"/>
  <c r="E163" i="111"/>
  <c r="E164" i="111"/>
  <c r="E165" i="111"/>
  <c r="E166" i="111"/>
  <c r="E167" i="111"/>
  <c r="E168" i="111"/>
  <c r="E169" i="111"/>
  <c r="E170" i="111"/>
  <c r="E171" i="111"/>
  <c r="E172" i="111"/>
  <c r="E173" i="111"/>
  <c r="E174" i="111"/>
  <c r="E175" i="111"/>
  <c r="E176" i="111"/>
  <c r="E177" i="111"/>
  <c r="E178" i="111"/>
  <c r="E179" i="111"/>
  <c r="E180" i="111"/>
  <c r="E181" i="111"/>
  <c r="E182" i="111"/>
  <c r="E183" i="111"/>
  <c r="E184" i="111"/>
  <c r="E185" i="111"/>
  <c r="E186" i="111"/>
  <c r="E187" i="111"/>
  <c r="E188" i="111"/>
  <c r="E189" i="111"/>
  <c r="E190" i="111"/>
  <c r="E191" i="111"/>
  <c r="E192" i="111"/>
  <c r="E193" i="111"/>
  <c r="E194" i="111"/>
  <c r="E195" i="111"/>
  <c r="E196" i="111"/>
  <c r="E197" i="111"/>
  <c r="E198" i="111"/>
  <c r="E199" i="111"/>
  <c r="E200" i="111"/>
  <c r="E201" i="111"/>
  <c r="E202" i="111"/>
  <c r="E203" i="111"/>
  <c r="E204" i="111"/>
  <c r="E205" i="111"/>
  <c r="E206" i="111"/>
  <c r="E207" i="111"/>
  <c r="E208" i="111"/>
  <c r="E209" i="111"/>
  <c r="E210" i="111"/>
  <c r="E211" i="111"/>
  <c r="E212" i="111"/>
  <c r="E213" i="111"/>
  <c r="E214" i="111"/>
  <c r="E215" i="111"/>
  <c r="E216" i="111"/>
  <c r="E217" i="111"/>
  <c r="E218" i="111"/>
  <c r="E219" i="111"/>
  <c r="E220" i="111"/>
  <c r="E221" i="111"/>
  <c r="E222" i="111"/>
  <c r="E223" i="111"/>
  <c r="E224" i="111"/>
  <c r="E225" i="111"/>
  <c r="E226" i="111"/>
  <c r="E227" i="111"/>
  <c r="E228" i="111"/>
  <c r="E229" i="111"/>
  <c r="E230" i="111"/>
  <c r="E231" i="111"/>
  <c r="E232" i="111"/>
  <c r="E233" i="111"/>
  <c r="E234" i="111"/>
  <c r="E235" i="111"/>
  <c r="E236" i="111"/>
  <c r="E237" i="111"/>
  <c r="E238" i="111"/>
  <c r="E239" i="111"/>
  <c r="E240" i="111"/>
  <c r="E241" i="111"/>
  <c r="E242" i="111"/>
  <c r="E243" i="111"/>
  <c r="E244" i="111"/>
  <c r="E245" i="111"/>
  <c r="E246" i="111"/>
  <c r="E247" i="111"/>
  <c r="E248" i="111"/>
  <c r="E249" i="111"/>
  <c r="E250" i="111"/>
  <c r="E251" i="111"/>
  <c r="E252" i="111"/>
  <c r="E253" i="111"/>
  <c r="E254" i="111"/>
  <c r="E255" i="111"/>
  <c r="E256" i="111"/>
  <c r="E257" i="111"/>
  <c r="E258" i="111"/>
  <c r="E259" i="111"/>
  <c r="E260" i="111"/>
  <c r="E261" i="111"/>
  <c r="E12" i="111"/>
  <c r="I12" i="111"/>
  <c r="H12" i="111"/>
  <c r="G12" i="111"/>
  <c r="A3" i="111"/>
  <c r="A2" i="111"/>
  <c r="D261" i="110"/>
  <c r="D260" i="110"/>
  <c r="D259" i="110"/>
  <c r="D258" i="110"/>
  <c r="D257" i="110"/>
  <c r="D256" i="110"/>
  <c r="D255" i="110"/>
  <c r="D254" i="110"/>
  <c r="D253" i="110"/>
  <c r="D252" i="110"/>
  <c r="D251" i="110"/>
  <c r="D250" i="110"/>
  <c r="D249" i="110"/>
  <c r="D248" i="110"/>
  <c r="D247" i="110"/>
  <c r="D246" i="110"/>
  <c r="D245" i="110"/>
  <c r="D244" i="110"/>
  <c r="D243" i="110"/>
  <c r="D242" i="110"/>
  <c r="D241" i="110"/>
  <c r="D240" i="110"/>
  <c r="D239" i="110"/>
  <c r="D238" i="110"/>
  <c r="D237" i="110"/>
  <c r="D236" i="110"/>
  <c r="D235" i="110"/>
  <c r="D234" i="110"/>
  <c r="D233" i="110"/>
  <c r="D232" i="110"/>
  <c r="D231" i="110"/>
  <c r="D230" i="110"/>
  <c r="D229" i="110"/>
  <c r="D228" i="110"/>
  <c r="D227" i="110"/>
  <c r="D226" i="110"/>
  <c r="D225" i="110"/>
  <c r="D224" i="110"/>
  <c r="D223" i="110"/>
  <c r="D222" i="110"/>
  <c r="D221" i="110"/>
  <c r="D220" i="110"/>
  <c r="D219" i="110"/>
  <c r="D218" i="110"/>
  <c r="D217" i="110"/>
  <c r="D216" i="110"/>
  <c r="D215" i="110"/>
  <c r="D214" i="110"/>
  <c r="D213" i="110"/>
  <c r="D212" i="110"/>
  <c r="D211" i="110"/>
  <c r="D210" i="110"/>
  <c r="D209" i="110"/>
  <c r="D208" i="110"/>
  <c r="D207" i="110"/>
  <c r="D206" i="110"/>
  <c r="D205" i="110"/>
  <c r="D204" i="110"/>
  <c r="D203" i="110"/>
  <c r="D202" i="110"/>
  <c r="D201" i="110"/>
  <c r="D200" i="110"/>
  <c r="D199" i="110"/>
  <c r="D198" i="110"/>
  <c r="D197" i="110"/>
  <c r="D196" i="110"/>
  <c r="D195" i="110"/>
  <c r="D194" i="110"/>
  <c r="D193" i="110"/>
  <c r="D192" i="110"/>
  <c r="D191" i="110"/>
  <c r="D190" i="110"/>
  <c r="D189" i="110"/>
  <c r="D188" i="110"/>
  <c r="D187" i="110"/>
  <c r="D186" i="110"/>
  <c r="D185" i="110"/>
  <c r="D184" i="110"/>
  <c r="D183" i="110"/>
  <c r="D182" i="110"/>
  <c r="D181" i="110"/>
  <c r="D180" i="110"/>
  <c r="D179" i="110"/>
  <c r="D178" i="110"/>
  <c r="D177" i="110"/>
  <c r="D176" i="110"/>
  <c r="D175" i="110"/>
  <c r="D174" i="110"/>
  <c r="D173" i="110"/>
  <c r="D172" i="110"/>
  <c r="D171" i="110"/>
  <c r="D170" i="110"/>
  <c r="D169" i="110"/>
  <c r="D168" i="110"/>
  <c r="D167" i="110"/>
  <c r="D166" i="110"/>
  <c r="D165" i="110"/>
  <c r="D164" i="110"/>
  <c r="D163" i="110"/>
  <c r="D162" i="110"/>
  <c r="D161" i="110"/>
  <c r="D160" i="110"/>
  <c r="D159" i="110"/>
  <c r="D158" i="110"/>
  <c r="D157" i="110"/>
  <c r="D156" i="110"/>
  <c r="D155" i="110"/>
  <c r="D154" i="110"/>
  <c r="D153" i="110"/>
  <c r="D152" i="110"/>
  <c r="D151" i="110"/>
  <c r="D150" i="110"/>
  <c r="D149" i="110"/>
  <c r="D148" i="110"/>
  <c r="D147" i="110"/>
  <c r="D146" i="110"/>
  <c r="D145" i="110"/>
  <c r="D144" i="110"/>
  <c r="D143" i="110"/>
  <c r="D142" i="110"/>
  <c r="D141" i="110"/>
  <c r="D140" i="110"/>
  <c r="D139" i="110"/>
  <c r="D138" i="110"/>
  <c r="D137" i="110"/>
  <c r="D136" i="110"/>
  <c r="D135" i="110"/>
  <c r="D134" i="110"/>
  <c r="D133" i="110"/>
  <c r="D132" i="110"/>
  <c r="D131" i="110"/>
  <c r="D130" i="110"/>
  <c r="D129" i="110"/>
  <c r="D128" i="110"/>
  <c r="D127" i="110"/>
  <c r="D126" i="110"/>
  <c r="D125" i="110"/>
  <c r="D124" i="110"/>
  <c r="D123" i="110"/>
  <c r="D122" i="110"/>
  <c r="D121" i="110"/>
  <c r="D120" i="110"/>
  <c r="D119" i="110"/>
  <c r="D118" i="110"/>
  <c r="D117" i="110"/>
  <c r="D116" i="110"/>
  <c r="D115" i="110"/>
  <c r="D114" i="110"/>
  <c r="D113" i="110"/>
  <c r="D112" i="110"/>
  <c r="D111" i="110"/>
  <c r="D110" i="110"/>
  <c r="D109" i="110"/>
  <c r="D108" i="110"/>
  <c r="D107" i="110"/>
  <c r="D106" i="110"/>
  <c r="D105" i="110"/>
  <c r="D104" i="110"/>
  <c r="D103" i="110"/>
  <c r="D102" i="110"/>
  <c r="D101" i="110"/>
  <c r="D100" i="110"/>
  <c r="D99" i="110"/>
  <c r="D98" i="110"/>
  <c r="D97" i="110"/>
  <c r="D96" i="110"/>
  <c r="D95" i="110"/>
  <c r="D94" i="110"/>
  <c r="D93" i="110"/>
  <c r="D92" i="110"/>
  <c r="D91" i="110"/>
  <c r="D90" i="110"/>
  <c r="D89" i="110"/>
  <c r="D88" i="110"/>
  <c r="D87" i="110"/>
  <c r="D86" i="110"/>
  <c r="D85" i="110"/>
  <c r="D84" i="110"/>
  <c r="D83" i="110"/>
  <c r="D82" i="110"/>
  <c r="D81" i="110"/>
  <c r="D80" i="110"/>
  <c r="D79" i="110"/>
  <c r="D78" i="110"/>
  <c r="D77" i="110"/>
  <c r="D76" i="110"/>
  <c r="D75" i="110"/>
  <c r="D74" i="110"/>
  <c r="D73" i="110"/>
  <c r="D72" i="110"/>
  <c r="D71" i="110"/>
  <c r="D70" i="110"/>
  <c r="D69" i="110"/>
  <c r="D68" i="110"/>
  <c r="D67" i="110"/>
  <c r="D66" i="110"/>
  <c r="D65" i="110"/>
  <c r="D64" i="110"/>
  <c r="D63" i="110"/>
  <c r="D62" i="110"/>
  <c r="D61" i="110"/>
  <c r="D60" i="110"/>
  <c r="D59" i="110"/>
  <c r="D58" i="110"/>
  <c r="D57" i="110"/>
  <c r="D56" i="110"/>
  <c r="D55" i="110"/>
  <c r="D54" i="110"/>
  <c r="D53" i="110"/>
  <c r="D52" i="110"/>
  <c r="D51" i="110"/>
  <c r="D50" i="110"/>
  <c r="D49" i="110"/>
  <c r="D48" i="110"/>
  <c r="D47" i="110"/>
  <c r="D46" i="110"/>
  <c r="D45" i="110"/>
  <c r="D44" i="110"/>
  <c r="D43" i="110"/>
  <c r="D42" i="110"/>
  <c r="D41" i="110"/>
  <c r="D40" i="110"/>
  <c r="D39" i="110"/>
  <c r="D38" i="110"/>
  <c r="D37" i="110"/>
  <c r="D36" i="110"/>
  <c r="D35" i="110"/>
  <c r="D34" i="110"/>
  <c r="D33" i="110"/>
  <c r="D32" i="110"/>
  <c r="D31" i="110"/>
  <c r="D30" i="110"/>
  <c r="D29" i="110"/>
  <c r="D28" i="110"/>
  <c r="D27" i="110"/>
  <c r="D26" i="110"/>
  <c r="D25" i="110"/>
  <c r="D24" i="110"/>
  <c r="D23" i="110"/>
  <c r="D22" i="110"/>
  <c r="D21" i="110"/>
  <c r="D20" i="110"/>
  <c r="D19" i="110"/>
  <c r="D18" i="110"/>
  <c r="D17" i="110"/>
  <c r="D16" i="110"/>
  <c r="D15" i="110"/>
  <c r="D14" i="110"/>
  <c r="D13" i="110"/>
  <c r="H12" i="110"/>
  <c r="G12" i="110"/>
  <c r="F12" i="110"/>
  <c r="A3" i="110"/>
  <c r="A2" i="110"/>
  <c r="E15" i="109"/>
  <c r="E16" i="109"/>
  <c r="E17" i="109"/>
  <c r="E18" i="109"/>
  <c r="E19" i="109"/>
  <c r="E20" i="109"/>
  <c r="E21" i="109"/>
  <c r="E22" i="109"/>
  <c r="E23" i="109"/>
  <c r="E24" i="109"/>
  <c r="E25" i="109"/>
  <c r="E26" i="109"/>
  <c r="E27" i="109"/>
  <c r="E28" i="109"/>
  <c r="E29" i="109"/>
  <c r="E30" i="109"/>
  <c r="E31" i="109"/>
  <c r="E32" i="109"/>
  <c r="E33" i="109"/>
  <c r="E34" i="109"/>
  <c r="E35" i="109"/>
  <c r="E36" i="109"/>
  <c r="E37" i="109"/>
  <c r="E38" i="109"/>
  <c r="E39" i="109"/>
  <c r="E40" i="109"/>
  <c r="E41" i="109"/>
  <c r="E42" i="109"/>
  <c r="E43" i="109"/>
  <c r="E44" i="109"/>
  <c r="E45" i="109"/>
  <c r="E46" i="109"/>
  <c r="E47" i="109"/>
  <c r="E48" i="109"/>
  <c r="E49" i="109"/>
  <c r="E50" i="109"/>
  <c r="E51" i="109"/>
  <c r="E52" i="109"/>
  <c r="E53" i="109"/>
  <c r="E54" i="109"/>
  <c r="E55" i="109"/>
  <c r="E56" i="109"/>
  <c r="E57" i="109"/>
  <c r="E58" i="109"/>
  <c r="E59" i="109"/>
  <c r="E60" i="109"/>
  <c r="E61" i="109"/>
  <c r="E62" i="109"/>
  <c r="E63" i="109"/>
  <c r="E64" i="109"/>
  <c r="E65" i="109"/>
  <c r="E66" i="109"/>
  <c r="E67" i="109"/>
  <c r="E68" i="109"/>
  <c r="E69" i="109"/>
  <c r="E70" i="109"/>
  <c r="E71" i="109"/>
  <c r="E72" i="109"/>
  <c r="E73" i="109"/>
  <c r="E74" i="109"/>
  <c r="E75" i="109"/>
  <c r="E76" i="109"/>
  <c r="E77" i="109"/>
  <c r="E78" i="109"/>
  <c r="E79" i="109"/>
  <c r="E80" i="109"/>
  <c r="E81" i="109"/>
  <c r="E82" i="109"/>
  <c r="E83" i="109"/>
  <c r="E84" i="109"/>
  <c r="E85" i="109"/>
  <c r="E86" i="109"/>
  <c r="E87" i="109"/>
  <c r="E88" i="109"/>
  <c r="E89" i="109"/>
  <c r="E90" i="109"/>
  <c r="E91" i="109"/>
  <c r="E92" i="109"/>
  <c r="E93" i="109"/>
  <c r="E94" i="109"/>
  <c r="E95" i="109"/>
  <c r="E96" i="109"/>
  <c r="E97" i="109"/>
  <c r="E98" i="109"/>
  <c r="E99" i="109"/>
  <c r="E100" i="109"/>
  <c r="E101" i="109"/>
  <c r="E102" i="109"/>
  <c r="E103" i="109"/>
  <c r="E104" i="109"/>
  <c r="E105" i="109"/>
  <c r="E106" i="109"/>
  <c r="E107" i="109"/>
  <c r="E108" i="109"/>
  <c r="E109" i="109"/>
  <c r="E110" i="109"/>
  <c r="E111" i="109"/>
  <c r="E112" i="109"/>
  <c r="E113" i="109"/>
  <c r="E114" i="109"/>
  <c r="E115" i="109"/>
  <c r="E116" i="109"/>
  <c r="E117" i="109"/>
  <c r="E118" i="109"/>
  <c r="E119" i="109"/>
  <c r="E120" i="109"/>
  <c r="E121" i="109"/>
  <c r="E122" i="109"/>
  <c r="E123" i="109"/>
  <c r="E124" i="109"/>
  <c r="E125" i="109"/>
  <c r="E126" i="109"/>
  <c r="E127" i="109"/>
  <c r="E128" i="109"/>
  <c r="E129" i="109"/>
  <c r="E130" i="109"/>
  <c r="E131" i="109"/>
  <c r="E132" i="109"/>
  <c r="E133" i="109"/>
  <c r="E134" i="109"/>
  <c r="E135" i="109"/>
  <c r="E136" i="109"/>
  <c r="E137" i="109"/>
  <c r="E138" i="109"/>
  <c r="E139" i="109"/>
  <c r="E140" i="109"/>
  <c r="E141" i="109"/>
  <c r="E142" i="109"/>
  <c r="E143" i="109"/>
  <c r="E144" i="109"/>
  <c r="E145" i="109"/>
  <c r="E146" i="109"/>
  <c r="E147" i="109"/>
  <c r="E148" i="109"/>
  <c r="E149" i="109"/>
  <c r="E150" i="109"/>
  <c r="E151" i="109"/>
  <c r="E152" i="109"/>
  <c r="E153" i="109"/>
  <c r="E154" i="109"/>
  <c r="E155" i="109"/>
  <c r="E156" i="109"/>
  <c r="E157" i="109"/>
  <c r="E158" i="109"/>
  <c r="E159" i="109"/>
  <c r="E160" i="109"/>
  <c r="E161" i="109"/>
  <c r="E162" i="109"/>
  <c r="E163" i="109"/>
  <c r="E164" i="109"/>
  <c r="E165" i="109"/>
  <c r="E166" i="109"/>
  <c r="E167" i="109"/>
  <c r="E168" i="109"/>
  <c r="E169" i="109"/>
  <c r="E170" i="109"/>
  <c r="E171" i="109"/>
  <c r="E172" i="109"/>
  <c r="E173" i="109"/>
  <c r="E174" i="109"/>
  <c r="E175" i="109"/>
  <c r="E176" i="109"/>
  <c r="E177" i="109"/>
  <c r="E178" i="109"/>
  <c r="E179" i="109"/>
  <c r="E180" i="109"/>
  <c r="E181" i="109"/>
  <c r="E182" i="109"/>
  <c r="E183" i="109"/>
  <c r="E184" i="109"/>
  <c r="E185" i="109"/>
  <c r="E186" i="109"/>
  <c r="E187" i="109"/>
  <c r="E188" i="109"/>
  <c r="E189" i="109"/>
  <c r="E190" i="109"/>
  <c r="E191" i="109"/>
  <c r="E192" i="109"/>
  <c r="E193" i="109"/>
  <c r="E194" i="109"/>
  <c r="E195" i="109"/>
  <c r="E196" i="109"/>
  <c r="E197" i="109"/>
  <c r="E198" i="109"/>
  <c r="E199" i="109"/>
  <c r="E200" i="109"/>
  <c r="E201" i="109"/>
  <c r="E202" i="109"/>
  <c r="E203" i="109"/>
  <c r="E204" i="109"/>
  <c r="E205" i="109"/>
  <c r="E206" i="109"/>
  <c r="E207" i="109"/>
  <c r="E208" i="109"/>
  <c r="E209" i="109"/>
  <c r="E210" i="109"/>
  <c r="E211" i="109"/>
  <c r="E212" i="109"/>
  <c r="E213" i="109"/>
  <c r="E214" i="109"/>
  <c r="E215" i="109"/>
  <c r="E216" i="109"/>
  <c r="E217" i="109"/>
  <c r="E218" i="109"/>
  <c r="E219" i="109"/>
  <c r="E220" i="109"/>
  <c r="E221" i="109"/>
  <c r="E222" i="109"/>
  <c r="E223" i="109"/>
  <c r="E224" i="109"/>
  <c r="E225" i="109"/>
  <c r="E226" i="109"/>
  <c r="E227" i="109"/>
  <c r="E228" i="109"/>
  <c r="E229" i="109"/>
  <c r="E230" i="109"/>
  <c r="E231" i="109"/>
  <c r="E232" i="109"/>
  <c r="E233" i="109"/>
  <c r="E234" i="109"/>
  <c r="E235" i="109"/>
  <c r="E236" i="109"/>
  <c r="E237" i="109"/>
  <c r="E238" i="109"/>
  <c r="E239" i="109"/>
  <c r="E240" i="109"/>
  <c r="E241" i="109"/>
  <c r="E242" i="109"/>
  <c r="E243" i="109"/>
  <c r="E244" i="109"/>
  <c r="E245" i="109"/>
  <c r="E246" i="109"/>
  <c r="E247" i="109"/>
  <c r="E248" i="109"/>
  <c r="E249" i="109"/>
  <c r="E250" i="109"/>
  <c r="E251" i="109"/>
  <c r="E252" i="109"/>
  <c r="E253" i="109"/>
  <c r="E254" i="109"/>
  <c r="E255" i="109"/>
  <c r="E256" i="109"/>
  <c r="E257" i="109"/>
  <c r="E258" i="109"/>
  <c r="E259" i="109"/>
  <c r="E260" i="109"/>
  <c r="E261" i="109"/>
  <c r="E14" i="109"/>
  <c r="E13" i="109"/>
  <c r="F12" i="109"/>
  <c r="E6" i="109"/>
  <c r="A3" i="109"/>
  <c r="A2" i="109"/>
  <c r="D13" i="108"/>
  <c r="D14" i="108"/>
  <c r="F12" i="108"/>
  <c r="A3" i="108"/>
  <c r="A2" i="108"/>
  <c r="D15" i="107"/>
  <c r="D16" i="107"/>
  <c r="D17" i="107"/>
  <c r="D18" i="107"/>
  <c r="D19" i="107"/>
  <c r="D20" i="107"/>
  <c r="D21" i="107"/>
  <c r="D22" i="107"/>
  <c r="D23" i="107"/>
  <c r="D24" i="107"/>
  <c r="D25" i="107"/>
  <c r="D26" i="107"/>
  <c r="D27" i="107"/>
  <c r="D28" i="107"/>
  <c r="D29" i="107"/>
  <c r="D30" i="107"/>
  <c r="D31" i="107"/>
  <c r="D32" i="107"/>
  <c r="D33" i="107"/>
  <c r="D34" i="107"/>
  <c r="D35" i="107"/>
  <c r="D36" i="107"/>
  <c r="D37" i="107"/>
  <c r="D38" i="107"/>
  <c r="D39" i="107"/>
  <c r="D40" i="107"/>
  <c r="D41" i="107"/>
  <c r="D42" i="107"/>
  <c r="D43" i="107"/>
  <c r="D44" i="107"/>
  <c r="D45" i="107"/>
  <c r="D46" i="107"/>
  <c r="D47" i="107"/>
  <c r="D48" i="107"/>
  <c r="D49" i="107"/>
  <c r="D50" i="107"/>
  <c r="D51" i="107"/>
  <c r="D52" i="107"/>
  <c r="D53" i="107"/>
  <c r="D54" i="107"/>
  <c r="D55" i="107"/>
  <c r="D56" i="107"/>
  <c r="D57" i="107"/>
  <c r="D58" i="107"/>
  <c r="D59" i="107"/>
  <c r="D60" i="107"/>
  <c r="D61" i="107"/>
  <c r="D62" i="107"/>
  <c r="D63" i="107"/>
  <c r="D64" i="107"/>
  <c r="D65" i="107"/>
  <c r="D66" i="107"/>
  <c r="D67" i="107"/>
  <c r="D68" i="107"/>
  <c r="D69" i="107"/>
  <c r="D70" i="107"/>
  <c r="D71" i="107"/>
  <c r="D72" i="107"/>
  <c r="D73" i="107"/>
  <c r="D74" i="107"/>
  <c r="D75" i="107"/>
  <c r="D76" i="107"/>
  <c r="D77" i="107"/>
  <c r="D78" i="107"/>
  <c r="D79" i="107"/>
  <c r="D80" i="107"/>
  <c r="D81" i="107"/>
  <c r="D82" i="107"/>
  <c r="D83" i="107"/>
  <c r="D84" i="107"/>
  <c r="D85" i="107"/>
  <c r="D86" i="107"/>
  <c r="D87" i="107"/>
  <c r="D88" i="107"/>
  <c r="D89" i="107"/>
  <c r="D90" i="107"/>
  <c r="D91" i="107"/>
  <c r="D92" i="107"/>
  <c r="D93" i="107"/>
  <c r="D94" i="107"/>
  <c r="D95" i="107"/>
  <c r="D96" i="107"/>
  <c r="D97" i="107"/>
  <c r="D98" i="107"/>
  <c r="D99" i="107"/>
  <c r="D100" i="107"/>
  <c r="D101" i="107"/>
  <c r="D102" i="107"/>
  <c r="D103" i="107"/>
  <c r="D104" i="107"/>
  <c r="D105" i="107"/>
  <c r="D106" i="107"/>
  <c r="D107" i="107"/>
  <c r="D108" i="107"/>
  <c r="D109" i="107"/>
  <c r="D110" i="107"/>
  <c r="D111" i="107"/>
  <c r="D112" i="107"/>
  <c r="D113" i="107"/>
  <c r="D114" i="107"/>
  <c r="D115" i="107"/>
  <c r="D116" i="107"/>
  <c r="D117" i="107"/>
  <c r="D118" i="107"/>
  <c r="D119" i="107"/>
  <c r="D120" i="107"/>
  <c r="D121" i="107"/>
  <c r="D122" i="107"/>
  <c r="D123" i="107"/>
  <c r="D124" i="107"/>
  <c r="D125" i="107"/>
  <c r="D126" i="107"/>
  <c r="D127" i="107"/>
  <c r="D128" i="107"/>
  <c r="D129" i="107"/>
  <c r="D130" i="107"/>
  <c r="D131" i="107"/>
  <c r="D132" i="107"/>
  <c r="D133" i="107"/>
  <c r="D134" i="107"/>
  <c r="D135" i="107"/>
  <c r="D136" i="107"/>
  <c r="D137" i="107"/>
  <c r="D138" i="107"/>
  <c r="D139" i="107"/>
  <c r="D140" i="107"/>
  <c r="D141" i="107"/>
  <c r="D142" i="107"/>
  <c r="D143" i="107"/>
  <c r="D144" i="107"/>
  <c r="D145" i="107"/>
  <c r="D146" i="107"/>
  <c r="D147" i="107"/>
  <c r="D148" i="107"/>
  <c r="D149" i="107"/>
  <c r="D150" i="107"/>
  <c r="D151" i="107"/>
  <c r="D152" i="107"/>
  <c r="D153" i="107"/>
  <c r="D154" i="107"/>
  <c r="D155" i="107"/>
  <c r="D156" i="107"/>
  <c r="D157" i="107"/>
  <c r="D158" i="107"/>
  <c r="D159" i="107"/>
  <c r="D160" i="107"/>
  <c r="D161" i="107"/>
  <c r="D162" i="107"/>
  <c r="D163" i="107"/>
  <c r="D164" i="107"/>
  <c r="D165" i="107"/>
  <c r="D166" i="107"/>
  <c r="D167" i="107"/>
  <c r="D168" i="107"/>
  <c r="D169" i="107"/>
  <c r="D170" i="107"/>
  <c r="D171" i="107"/>
  <c r="D172" i="107"/>
  <c r="D173" i="107"/>
  <c r="D174" i="107"/>
  <c r="D175" i="107"/>
  <c r="D176" i="107"/>
  <c r="D177" i="107"/>
  <c r="D178" i="107"/>
  <c r="D179" i="107"/>
  <c r="D180" i="107"/>
  <c r="D181" i="107"/>
  <c r="D182" i="107"/>
  <c r="D183" i="107"/>
  <c r="D184" i="107"/>
  <c r="D185" i="107"/>
  <c r="D186" i="107"/>
  <c r="D187" i="107"/>
  <c r="D188" i="107"/>
  <c r="D189" i="107"/>
  <c r="D190" i="107"/>
  <c r="D191" i="107"/>
  <c r="D192" i="107"/>
  <c r="D193" i="107"/>
  <c r="D194" i="107"/>
  <c r="D195" i="107"/>
  <c r="D196" i="107"/>
  <c r="D197" i="107"/>
  <c r="D198" i="107"/>
  <c r="D199" i="107"/>
  <c r="D200" i="107"/>
  <c r="D201" i="107"/>
  <c r="D202" i="107"/>
  <c r="D203" i="107"/>
  <c r="D204" i="107"/>
  <c r="D205" i="107"/>
  <c r="D206" i="107"/>
  <c r="D207" i="107"/>
  <c r="D208" i="107"/>
  <c r="D209" i="107"/>
  <c r="D210" i="107"/>
  <c r="D211" i="107"/>
  <c r="D212" i="107"/>
  <c r="D213" i="107"/>
  <c r="D214" i="107"/>
  <c r="D215" i="107"/>
  <c r="D216" i="107"/>
  <c r="D217" i="107"/>
  <c r="D218" i="107"/>
  <c r="D219" i="107"/>
  <c r="D220" i="107"/>
  <c r="D221" i="107"/>
  <c r="D222" i="107"/>
  <c r="D223" i="107"/>
  <c r="D224" i="107"/>
  <c r="D225" i="107"/>
  <c r="D226" i="107"/>
  <c r="D227" i="107"/>
  <c r="D228" i="107"/>
  <c r="D229" i="107"/>
  <c r="D230" i="107"/>
  <c r="D231" i="107"/>
  <c r="D232" i="107"/>
  <c r="D233" i="107"/>
  <c r="D234" i="107"/>
  <c r="D235" i="107"/>
  <c r="D236" i="107"/>
  <c r="D237" i="107"/>
  <c r="D238" i="107"/>
  <c r="D239" i="107"/>
  <c r="D240" i="107"/>
  <c r="D241" i="107"/>
  <c r="D242" i="107"/>
  <c r="D243" i="107"/>
  <c r="D244" i="107"/>
  <c r="D245" i="107"/>
  <c r="D246" i="107"/>
  <c r="D247" i="107"/>
  <c r="D248" i="107"/>
  <c r="D249" i="107"/>
  <c r="D250" i="107"/>
  <c r="D251" i="107"/>
  <c r="D252" i="107"/>
  <c r="D253" i="107"/>
  <c r="D254" i="107"/>
  <c r="D255" i="107"/>
  <c r="D256" i="107"/>
  <c r="D257" i="107"/>
  <c r="D258" i="107"/>
  <c r="D259" i="107"/>
  <c r="D260" i="107"/>
  <c r="D261" i="107"/>
  <c r="D14" i="107"/>
  <c r="D13" i="107"/>
  <c r="G12" i="107"/>
  <c r="F12" i="107"/>
  <c r="E12" i="107"/>
  <c r="D6" i="107"/>
  <c r="A3" i="107"/>
  <c r="A2" i="107"/>
  <c r="D15" i="106"/>
  <c r="D16" i="106"/>
  <c r="D17" i="106"/>
  <c r="D18" i="106"/>
  <c r="D19" i="106"/>
  <c r="D20" i="106"/>
  <c r="D21" i="106"/>
  <c r="D22" i="106"/>
  <c r="D23" i="106"/>
  <c r="D24" i="106"/>
  <c r="D25" i="106"/>
  <c r="D26" i="106"/>
  <c r="D27" i="106"/>
  <c r="D28" i="106"/>
  <c r="D29" i="106"/>
  <c r="D30" i="106"/>
  <c r="D31" i="106"/>
  <c r="D32" i="106"/>
  <c r="D33" i="106"/>
  <c r="D34" i="106"/>
  <c r="D35" i="106"/>
  <c r="D36" i="106"/>
  <c r="D37" i="106"/>
  <c r="D38" i="106"/>
  <c r="D39" i="106"/>
  <c r="D40" i="106"/>
  <c r="D41" i="106"/>
  <c r="D42" i="106"/>
  <c r="D43" i="106"/>
  <c r="D44" i="106"/>
  <c r="D45" i="106"/>
  <c r="D46" i="106"/>
  <c r="D47" i="106"/>
  <c r="D48" i="106"/>
  <c r="D49" i="106"/>
  <c r="D50" i="106"/>
  <c r="D51" i="106"/>
  <c r="D52" i="106"/>
  <c r="D53" i="106"/>
  <c r="D54" i="106"/>
  <c r="D55" i="106"/>
  <c r="D56" i="106"/>
  <c r="D57" i="106"/>
  <c r="D58" i="106"/>
  <c r="D59" i="106"/>
  <c r="D60" i="106"/>
  <c r="D61" i="106"/>
  <c r="D62" i="106"/>
  <c r="D63" i="106"/>
  <c r="D64" i="106"/>
  <c r="D65" i="106"/>
  <c r="D66" i="106"/>
  <c r="D67" i="106"/>
  <c r="D68" i="106"/>
  <c r="D69" i="106"/>
  <c r="D70" i="106"/>
  <c r="D71" i="106"/>
  <c r="D72" i="106"/>
  <c r="D73" i="106"/>
  <c r="D74" i="106"/>
  <c r="D75" i="106"/>
  <c r="D76" i="106"/>
  <c r="D77" i="106"/>
  <c r="D78" i="106"/>
  <c r="D79" i="106"/>
  <c r="D80" i="106"/>
  <c r="D81" i="106"/>
  <c r="D82" i="106"/>
  <c r="D83" i="106"/>
  <c r="D84" i="106"/>
  <c r="D85" i="106"/>
  <c r="D86" i="106"/>
  <c r="D87" i="106"/>
  <c r="D88" i="106"/>
  <c r="D89" i="106"/>
  <c r="D90" i="106"/>
  <c r="D91" i="106"/>
  <c r="D92" i="106"/>
  <c r="D93" i="106"/>
  <c r="D94" i="106"/>
  <c r="D95" i="106"/>
  <c r="D96" i="106"/>
  <c r="D97" i="106"/>
  <c r="D98" i="106"/>
  <c r="D99" i="106"/>
  <c r="D100" i="106"/>
  <c r="D101" i="106"/>
  <c r="D102" i="106"/>
  <c r="D103" i="106"/>
  <c r="D104" i="106"/>
  <c r="D105" i="106"/>
  <c r="D106" i="106"/>
  <c r="D107" i="106"/>
  <c r="D108" i="106"/>
  <c r="D109" i="106"/>
  <c r="D110" i="106"/>
  <c r="D111" i="106"/>
  <c r="D112" i="106"/>
  <c r="D113" i="106"/>
  <c r="D114" i="106"/>
  <c r="D115" i="106"/>
  <c r="D116" i="106"/>
  <c r="D117" i="106"/>
  <c r="D118" i="106"/>
  <c r="D119" i="106"/>
  <c r="D120" i="106"/>
  <c r="D121" i="106"/>
  <c r="D122" i="106"/>
  <c r="D123" i="106"/>
  <c r="D124" i="106"/>
  <c r="D125" i="106"/>
  <c r="D126" i="106"/>
  <c r="D127" i="106"/>
  <c r="D128" i="106"/>
  <c r="D129" i="106"/>
  <c r="D130" i="106"/>
  <c r="D131" i="106"/>
  <c r="D132" i="106"/>
  <c r="D133" i="106"/>
  <c r="D134" i="106"/>
  <c r="D135" i="106"/>
  <c r="D136" i="106"/>
  <c r="D137" i="106"/>
  <c r="D138" i="106"/>
  <c r="D139" i="106"/>
  <c r="D140" i="106"/>
  <c r="D141" i="106"/>
  <c r="D142" i="106"/>
  <c r="D143" i="106"/>
  <c r="D144" i="106"/>
  <c r="D145" i="106"/>
  <c r="D146" i="106"/>
  <c r="D147" i="106"/>
  <c r="D148" i="106"/>
  <c r="D149" i="106"/>
  <c r="D150" i="106"/>
  <c r="D151" i="106"/>
  <c r="D152" i="106"/>
  <c r="D153" i="106"/>
  <c r="D154" i="106"/>
  <c r="D155" i="106"/>
  <c r="D156" i="106"/>
  <c r="D157" i="106"/>
  <c r="D158" i="106"/>
  <c r="D159" i="106"/>
  <c r="D160" i="106"/>
  <c r="D161" i="106"/>
  <c r="D162" i="106"/>
  <c r="D163" i="106"/>
  <c r="D164" i="106"/>
  <c r="D165" i="106"/>
  <c r="D166" i="106"/>
  <c r="D167" i="106"/>
  <c r="D168" i="106"/>
  <c r="D169" i="106"/>
  <c r="D170" i="106"/>
  <c r="D171" i="106"/>
  <c r="D172" i="106"/>
  <c r="D173" i="106"/>
  <c r="D174" i="106"/>
  <c r="D175" i="106"/>
  <c r="D176" i="106"/>
  <c r="D177" i="106"/>
  <c r="D178" i="106"/>
  <c r="D179" i="106"/>
  <c r="D180" i="106"/>
  <c r="D181" i="106"/>
  <c r="D182" i="106"/>
  <c r="D183" i="106"/>
  <c r="D184" i="106"/>
  <c r="D185" i="106"/>
  <c r="D186" i="106"/>
  <c r="D187" i="106"/>
  <c r="D188" i="106"/>
  <c r="D189" i="106"/>
  <c r="D190" i="106"/>
  <c r="D191" i="106"/>
  <c r="D192" i="106"/>
  <c r="D193" i="106"/>
  <c r="D194" i="106"/>
  <c r="D195" i="106"/>
  <c r="D196" i="106"/>
  <c r="D197" i="106"/>
  <c r="D198" i="106"/>
  <c r="D199" i="106"/>
  <c r="D200" i="106"/>
  <c r="D201" i="106"/>
  <c r="D202" i="106"/>
  <c r="D203" i="106"/>
  <c r="D204" i="106"/>
  <c r="D205" i="106"/>
  <c r="D206" i="106"/>
  <c r="D207" i="106"/>
  <c r="D208" i="106"/>
  <c r="D209" i="106"/>
  <c r="D210" i="106"/>
  <c r="D211" i="106"/>
  <c r="D212" i="106"/>
  <c r="D213" i="106"/>
  <c r="D214" i="106"/>
  <c r="D215" i="106"/>
  <c r="D216" i="106"/>
  <c r="D217" i="106"/>
  <c r="D218" i="106"/>
  <c r="D219" i="106"/>
  <c r="D220" i="106"/>
  <c r="D221" i="106"/>
  <c r="D222" i="106"/>
  <c r="D223" i="106"/>
  <c r="D224" i="106"/>
  <c r="D225" i="106"/>
  <c r="D226" i="106"/>
  <c r="D227" i="106"/>
  <c r="D228" i="106"/>
  <c r="D229" i="106"/>
  <c r="D230" i="106"/>
  <c r="D231" i="106"/>
  <c r="D232" i="106"/>
  <c r="D233" i="106"/>
  <c r="D234" i="106"/>
  <c r="D235" i="106"/>
  <c r="D236" i="106"/>
  <c r="D237" i="106"/>
  <c r="D238" i="106"/>
  <c r="D239" i="106"/>
  <c r="D240" i="106"/>
  <c r="D241" i="106"/>
  <c r="D242" i="106"/>
  <c r="D243" i="106"/>
  <c r="D244" i="106"/>
  <c r="D245" i="106"/>
  <c r="D246" i="106"/>
  <c r="D247" i="106"/>
  <c r="D248" i="106"/>
  <c r="D249" i="106"/>
  <c r="D250" i="106"/>
  <c r="D251" i="106"/>
  <c r="D252" i="106"/>
  <c r="D253" i="106"/>
  <c r="D254" i="106"/>
  <c r="D255" i="106"/>
  <c r="D256" i="106"/>
  <c r="D257" i="106"/>
  <c r="D258" i="106"/>
  <c r="D259" i="106"/>
  <c r="D260" i="106"/>
  <c r="D261" i="106"/>
  <c r="D14" i="106"/>
  <c r="D13" i="106"/>
  <c r="G12" i="106"/>
  <c r="F12" i="106"/>
  <c r="E12" i="106"/>
  <c r="D6" i="106"/>
  <c r="A3" i="106"/>
  <c r="A2" i="106"/>
  <c r="E15" i="105"/>
  <c r="E16" i="105"/>
  <c r="E17" i="105"/>
  <c r="E18" i="105"/>
  <c r="E19" i="105"/>
  <c r="E20" i="105"/>
  <c r="E21" i="105"/>
  <c r="E22" i="105"/>
  <c r="E23" i="105"/>
  <c r="E24" i="105"/>
  <c r="E25" i="105"/>
  <c r="E26" i="105"/>
  <c r="E27" i="105"/>
  <c r="E28" i="105"/>
  <c r="E29" i="105"/>
  <c r="E30" i="105"/>
  <c r="E31" i="105"/>
  <c r="E32" i="105"/>
  <c r="E33" i="105"/>
  <c r="E34" i="105"/>
  <c r="E35" i="105"/>
  <c r="E36" i="105"/>
  <c r="E37" i="105"/>
  <c r="E38" i="105"/>
  <c r="E39" i="105"/>
  <c r="E40" i="105"/>
  <c r="E41" i="105"/>
  <c r="E42" i="105"/>
  <c r="E43" i="105"/>
  <c r="E44" i="105"/>
  <c r="E45" i="105"/>
  <c r="E46" i="105"/>
  <c r="E47" i="105"/>
  <c r="E48" i="105"/>
  <c r="E49" i="105"/>
  <c r="E50" i="105"/>
  <c r="E51" i="105"/>
  <c r="E52" i="105"/>
  <c r="E53" i="105"/>
  <c r="E54" i="105"/>
  <c r="E55" i="105"/>
  <c r="E56" i="105"/>
  <c r="E57" i="105"/>
  <c r="E58" i="105"/>
  <c r="E59" i="105"/>
  <c r="E60" i="105"/>
  <c r="E61" i="105"/>
  <c r="E62" i="105"/>
  <c r="E63" i="105"/>
  <c r="E64" i="105"/>
  <c r="E65" i="105"/>
  <c r="E66" i="105"/>
  <c r="E67" i="105"/>
  <c r="E68" i="105"/>
  <c r="E69" i="105"/>
  <c r="E70" i="105"/>
  <c r="E71" i="105"/>
  <c r="E72" i="105"/>
  <c r="E73" i="105"/>
  <c r="E74" i="105"/>
  <c r="E75" i="105"/>
  <c r="E76" i="105"/>
  <c r="E77" i="105"/>
  <c r="E78" i="105"/>
  <c r="E79" i="105"/>
  <c r="E80" i="105"/>
  <c r="E81" i="105"/>
  <c r="E82" i="105"/>
  <c r="E83" i="105"/>
  <c r="E84" i="105"/>
  <c r="E85" i="105"/>
  <c r="E86" i="105"/>
  <c r="E87" i="105"/>
  <c r="E88" i="105"/>
  <c r="E89" i="105"/>
  <c r="E90" i="105"/>
  <c r="E91" i="105"/>
  <c r="E92" i="105"/>
  <c r="E93" i="105"/>
  <c r="E94" i="105"/>
  <c r="E95" i="105"/>
  <c r="E96" i="105"/>
  <c r="E97" i="105"/>
  <c r="E98" i="105"/>
  <c r="E99" i="105"/>
  <c r="E100" i="105"/>
  <c r="E101" i="105"/>
  <c r="E102" i="105"/>
  <c r="E103" i="105"/>
  <c r="E104" i="105"/>
  <c r="E105" i="105"/>
  <c r="E106" i="105"/>
  <c r="E107" i="105"/>
  <c r="E108" i="105"/>
  <c r="E109" i="105"/>
  <c r="E110" i="105"/>
  <c r="E111" i="105"/>
  <c r="E112" i="105"/>
  <c r="E113" i="105"/>
  <c r="E114" i="105"/>
  <c r="E115" i="105"/>
  <c r="E116" i="105"/>
  <c r="E117" i="105"/>
  <c r="E118" i="105"/>
  <c r="E119" i="105"/>
  <c r="E120" i="105"/>
  <c r="E121" i="105"/>
  <c r="E122" i="105"/>
  <c r="E123" i="105"/>
  <c r="E124" i="105"/>
  <c r="E125" i="105"/>
  <c r="E126" i="105"/>
  <c r="E127" i="105"/>
  <c r="E128" i="105"/>
  <c r="E129" i="105"/>
  <c r="E130" i="105"/>
  <c r="E131" i="105"/>
  <c r="E132" i="105"/>
  <c r="E133" i="105"/>
  <c r="E134" i="105"/>
  <c r="E135" i="105"/>
  <c r="E136" i="105"/>
  <c r="E137" i="105"/>
  <c r="E138" i="105"/>
  <c r="E139" i="105"/>
  <c r="E140" i="105"/>
  <c r="E141" i="105"/>
  <c r="E142" i="105"/>
  <c r="E143" i="105"/>
  <c r="E144" i="105"/>
  <c r="E145" i="105"/>
  <c r="E146" i="105"/>
  <c r="E147" i="105"/>
  <c r="E148" i="105"/>
  <c r="E149" i="105"/>
  <c r="E150" i="105"/>
  <c r="E151" i="105"/>
  <c r="E152" i="105"/>
  <c r="E153" i="105"/>
  <c r="E154" i="105"/>
  <c r="E155" i="105"/>
  <c r="E156" i="105"/>
  <c r="E157" i="105"/>
  <c r="E158" i="105"/>
  <c r="E159" i="105"/>
  <c r="E160" i="105"/>
  <c r="E161" i="105"/>
  <c r="E162" i="105"/>
  <c r="E163" i="105"/>
  <c r="E164" i="105"/>
  <c r="E165" i="105"/>
  <c r="E166" i="105"/>
  <c r="E167" i="105"/>
  <c r="E168" i="105"/>
  <c r="E169" i="105"/>
  <c r="E170" i="105"/>
  <c r="E171" i="105"/>
  <c r="E172" i="105"/>
  <c r="E173" i="105"/>
  <c r="E174" i="105"/>
  <c r="E175" i="105"/>
  <c r="E176" i="105"/>
  <c r="E177" i="105"/>
  <c r="E178" i="105"/>
  <c r="E179" i="105"/>
  <c r="E180" i="105"/>
  <c r="E181" i="105"/>
  <c r="E182" i="105"/>
  <c r="E183" i="105"/>
  <c r="E184" i="105"/>
  <c r="E185" i="105"/>
  <c r="E186" i="105"/>
  <c r="E187" i="105"/>
  <c r="E188" i="105"/>
  <c r="E189" i="105"/>
  <c r="E190" i="105"/>
  <c r="E191" i="105"/>
  <c r="E192" i="105"/>
  <c r="E193" i="105"/>
  <c r="E194" i="105"/>
  <c r="E195" i="105"/>
  <c r="E196" i="105"/>
  <c r="E197" i="105"/>
  <c r="E198" i="105"/>
  <c r="E199" i="105"/>
  <c r="E200" i="105"/>
  <c r="E201" i="105"/>
  <c r="E202" i="105"/>
  <c r="E203" i="105"/>
  <c r="E204" i="105"/>
  <c r="E205" i="105"/>
  <c r="E206" i="105"/>
  <c r="E207" i="105"/>
  <c r="E208" i="105"/>
  <c r="E209" i="105"/>
  <c r="E210" i="105"/>
  <c r="E211" i="105"/>
  <c r="E212" i="105"/>
  <c r="E213" i="105"/>
  <c r="E214" i="105"/>
  <c r="E215" i="105"/>
  <c r="E216" i="105"/>
  <c r="E217" i="105"/>
  <c r="E218" i="105"/>
  <c r="E219" i="105"/>
  <c r="E220" i="105"/>
  <c r="E221" i="105"/>
  <c r="E222" i="105"/>
  <c r="E223" i="105"/>
  <c r="E224" i="105"/>
  <c r="E225" i="105"/>
  <c r="E226" i="105"/>
  <c r="E227" i="105"/>
  <c r="E228" i="105"/>
  <c r="E229" i="105"/>
  <c r="E230" i="105"/>
  <c r="E231" i="105"/>
  <c r="E232" i="105"/>
  <c r="E233" i="105"/>
  <c r="E234" i="105"/>
  <c r="E235" i="105"/>
  <c r="E236" i="105"/>
  <c r="E237" i="105"/>
  <c r="E238" i="105"/>
  <c r="E239" i="105"/>
  <c r="E240" i="105"/>
  <c r="E241" i="105"/>
  <c r="E242" i="105"/>
  <c r="E243" i="105"/>
  <c r="E244" i="105"/>
  <c r="E245" i="105"/>
  <c r="E246" i="105"/>
  <c r="E247" i="105"/>
  <c r="E248" i="105"/>
  <c r="E249" i="105"/>
  <c r="E250" i="105"/>
  <c r="E251" i="105"/>
  <c r="E252" i="105"/>
  <c r="E253" i="105"/>
  <c r="E254" i="105"/>
  <c r="E255" i="105"/>
  <c r="E256" i="105"/>
  <c r="E257" i="105"/>
  <c r="E258" i="105"/>
  <c r="E259" i="105"/>
  <c r="E260" i="105"/>
  <c r="E261" i="105"/>
  <c r="H12" i="105"/>
  <c r="G12" i="105"/>
  <c r="F12" i="105"/>
  <c r="E6" i="105"/>
  <c r="A3" i="105"/>
  <c r="A2" i="105"/>
  <c r="F15" i="104"/>
  <c r="F16" i="104"/>
  <c r="F17" i="104"/>
  <c r="F18" i="104"/>
  <c r="F19" i="104"/>
  <c r="F20" i="104"/>
  <c r="F21" i="104"/>
  <c r="F22" i="104"/>
  <c r="F23" i="104"/>
  <c r="F24" i="104"/>
  <c r="F25" i="104"/>
  <c r="F26" i="104"/>
  <c r="F27" i="104"/>
  <c r="F28" i="104"/>
  <c r="F29" i="104"/>
  <c r="F30" i="104"/>
  <c r="F31" i="104"/>
  <c r="F32" i="104"/>
  <c r="F33" i="104"/>
  <c r="F34" i="104"/>
  <c r="F35" i="104"/>
  <c r="F36" i="104"/>
  <c r="F37" i="104"/>
  <c r="F38" i="104"/>
  <c r="F39" i="104"/>
  <c r="F40" i="104"/>
  <c r="F41" i="104"/>
  <c r="F42" i="104"/>
  <c r="F43" i="104"/>
  <c r="F44" i="104"/>
  <c r="F45" i="104"/>
  <c r="F46" i="104"/>
  <c r="F47" i="104"/>
  <c r="F48" i="104"/>
  <c r="F49" i="104"/>
  <c r="F50" i="104"/>
  <c r="F51" i="104"/>
  <c r="F52" i="104"/>
  <c r="F53" i="104"/>
  <c r="F54" i="104"/>
  <c r="F55" i="104"/>
  <c r="F56" i="104"/>
  <c r="F57" i="104"/>
  <c r="F58" i="104"/>
  <c r="F59" i="104"/>
  <c r="F60" i="104"/>
  <c r="F61" i="104"/>
  <c r="F62" i="104"/>
  <c r="F63" i="104"/>
  <c r="F64" i="104"/>
  <c r="F65" i="104"/>
  <c r="F66" i="104"/>
  <c r="F67" i="104"/>
  <c r="F68" i="104"/>
  <c r="F69" i="104"/>
  <c r="F70" i="104"/>
  <c r="F71" i="104"/>
  <c r="F72" i="104"/>
  <c r="F73" i="104"/>
  <c r="F74" i="104"/>
  <c r="F75" i="104"/>
  <c r="F76" i="104"/>
  <c r="F77" i="104"/>
  <c r="F78" i="104"/>
  <c r="F79" i="104"/>
  <c r="F80" i="104"/>
  <c r="F81" i="104"/>
  <c r="F82" i="104"/>
  <c r="F83" i="104"/>
  <c r="F84" i="104"/>
  <c r="F85" i="104"/>
  <c r="F86" i="104"/>
  <c r="F87" i="104"/>
  <c r="F88" i="104"/>
  <c r="F89" i="104"/>
  <c r="F90" i="104"/>
  <c r="F91" i="104"/>
  <c r="F92" i="104"/>
  <c r="F93" i="104"/>
  <c r="F94" i="104"/>
  <c r="F95" i="104"/>
  <c r="F96" i="104"/>
  <c r="F97" i="104"/>
  <c r="F98" i="104"/>
  <c r="F99" i="104"/>
  <c r="F100" i="104"/>
  <c r="F101" i="104"/>
  <c r="F102" i="104"/>
  <c r="F103" i="104"/>
  <c r="F104" i="104"/>
  <c r="F105" i="104"/>
  <c r="F106" i="104"/>
  <c r="F107" i="104"/>
  <c r="F108" i="104"/>
  <c r="F109" i="104"/>
  <c r="F110" i="104"/>
  <c r="F111" i="104"/>
  <c r="F112" i="104"/>
  <c r="F113" i="104"/>
  <c r="F114" i="104"/>
  <c r="F115" i="104"/>
  <c r="F116" i="104"/>
  <c r="F117" i="104"/>
  <c r="F118" i="104"/>
  <c r="F119" i="104"/>
  <c r="F120" i="104"/>
  <c r="F121" i="104"/>
  <c r="F122" i="104"/>
  <c r="F123" i="104"/>
  <c r="F124" i="104"/>
  <c r="F125" i="104"/>
  <c r="F126" i="104"/>
  <c r="F127" i="104"/>
  <c r="F128" i="104"/>
  <c r="F129" i="104"/>
  <c r="F130" i="104"/>
  <c r="F131" i="104"/>
  <c r="F132" i="104"/>
  <c r="F133" i="104"/>
  <c r="F134" i="104"/>
  <c r="F135" i="104"/>
  <c r="F136" i="104"/>
  <c r="F137" i="104"/>
  <c r="F138" i="104"/>
  <c r="F139" i="104"/>
  <c r="F140" i="104"/>
  <c r="F141" i="104"/>
  <c r="F142" i="104"/>
  <c r="F143" i="104"/>
  <c r="F144" i="104"/>
  <c r="F145" i="104"/>
  <c r="F146" i="104"/>
  <c r="F147" i="104"/>
  <c r="F148" i="104"/>
  <c r="F149" i="104"/>
  <c r="F150" i="104"/>
  <c r="F151" i="104"/>
  <c r="F152" i="104"/>
  <c r="F153" i="104"/>
  <c r="F154" i="104"/>
  <c r="F155" i="104"/>
  <c r="F156" i="104"/>
  <c r="F157" i="104"/>
  <c r="F158" i="104"/>
  <c r="F159" i="104"/>
  <c r="F160" i="104"/>
  <c r="F161" i="104"/>
  <c r="F162" i="104"/>
  <c r="F163" i="104"/>
  <c r="F164" i="104"/>
  <c r="F165" i="104"/>
  <c r="F166" i="104"/>
  <c r="F167" i="104"/>
  <c r="F168" i="104"/>
  <c r="F169" i="104"/>
  <c r="F170" i="104"/>
  <c r="F171" i="104"/>
  <c r="F172" i="104"/>
  <c r="F173" i="104"/>
  <c r="F174" i="104"/>
  <c r="F175" i="104"/>
  <c r="F176" i="104"/>
  <c r="F177" i="104"/>
  <c r="F178" i="104"/>
  <c r="F179" i="104"/>
  <c r="F180" i="104"/>
  <c r="F181" i="104"/>
  <c r="F182" i="104"/>
  <c r="F183" i="104"/>
  <c r="F184" i="104"/>
  <c r="F185" i="104"/>
  <c r="F186" i="104"/>
  <c r="F187" i="104"/>
  <c r="F188" i="104"/>
  <c r="F189" i="104"/>
  <c r="F190" i="104"/>
  <c r="F191" i="104"/>
  <c r="F192" i="104"/>
  <c r="F193" i="104"/>
  <c r="F194" i="104"/>
  <c r="F195" i="104"/>
  <c r="F196" i="104"/>
  <c r="F197" i="104"/>
  <c r="F198" i="104"/>
  <c r="F199" i="104"/>
  <c r="F200" i="104"/>
  <c r="F201" i="104"/>
  <c r="F202" i="104"/>
  <c r="F203" i="104"/>
  <c r="F204" i="104"/>
  <c r="F205" i="104"/>
  <c r="F206" i="104"/>
  <c r="F207" i="104"/>
  <c r="F208" i="104"/>
  <c r="F209" i="104"/>
  <c r="F210" i="104"/>
  <c r="F211" i="104"/>
  <c r="F212" i="104"/>
  <c r="F213" i="104"/>
  <c r="F214" i="104"/>
  <c r="F215" i="104"/>
  <c r="F216" i="104"/>
  <c r="F217" i="104"/>
  <c r="F218" i="104"/>
  <c r="F219" i="104"/>
  <c r="F220" i="104"/>
  <c r="F221" i="104"/>
  <c r="F222" i="104"/>
  <c r="F223" i="104"/>
  <c r="F224" i="104"/>
  <c r="F225" i="104"/>
  <c r="F226" i="104"/>
  <c r="F227" i="104"/>
  <c r="F228" i="104"/>
  <c r="F229" i="104"/>
  <c r="F230" i="104"/>
  <c r="F231" i="104"/>
  <c r="F232" i="104"/>
  <c r="F233" i="104"/>
  <c r="F234" i="104"/>
  <c r="F235" i="104"/>
  <c r="F236" i="104"/>
  <c r="F237" i="104"/>
  <c r="F238" i="104"/>
  <c r="F239" i="104"/>
  <c r="F240" i="104"/>
  <c r="F241" i="104"/>
  <c r="F242" i="104"/>
  <c r="F243" i="104"/>
  <c r="F244" i="104"/>
  <c r="F245" i="104"/>
  <c r="F246" i="104"/>
  <c r="F247" i="104"/>
  <c r="F248" i="104"/>
  <c r="F249" i="104"/>
  <c r="F250" i="104"/>
  <c r="F251" i="104"/>
  <c r="F252" i="104"/>
  <c r="F253" i="104"/>
  <c r="F254" i="104"/>
  <c r="F255" i="104"/>
  <c r="F256" i="104"/>
  <c r="F257" i="104"/>
  <c r="F258" i="104"/>
  <c r="F259" i="104"/>
  <c r="F260" i="104"/>
  <c r="F261" i="104"/>
  <c r="I12" i="104"/>
  <c r="H12" i="104"/>
  <c r="G12" i="104"/>
  <c r="F6" i="104"/>
  <c r="A3" i="104"/>
  <c r="A2" i="104"/>
  <c r="E6" i="103"/>
  <c r="A3" i="103"/>
  <c r="A2" i="103"/>
  <c r="F16" i="102"/>
  <c r="F17" i="102"/>
  <c r="F18" i="102"/>
  <c r="F19" i="102"/>
  <c r="F20" i="102"/>
  <c r="F21" i="102"/>
  <c r="F22" i="102"/>
  <c r="F23" i="102"/>
  <c r="F24" i="102"/>
  <c r="F25" i="102"/>
  <c r="F26" i="102"/>
  <c r="F27" i="102"/>
  <c r="F28" i="102"/>
  <c r="F29" i="102"/>
  <c r="F30" i="102"/>
  <c r="F31" i="102"/>
  <c r="F32" i="102"/>
  <c r="F33" i="102"/>
  <c r="F34" i="102"/>
  <c r="F35" i="102"/>
  <c r="F36" i="102"/>
  <c r="F37" i="102"/>
  <c r="F38" i="102"/>
  <c r="F39" i="102"/>
  <c r="F40" i="102"/>
  <c r="F41" i="102"/>
  <c r="F42" i="102"/>
  <c r="F43" i="102"/>
  <c r="F44" i="102"/>
  <c r="F45" i="102"/>
  <c r="F46" i="102"/>
  <c r="F47" i="102"/>
  <c r="F48" i="102"/>
  <c r="F49" i="102"/>
  <c r="F50" i="102"/>
  <c r="F51" i="102"/>
  <c r="F52" i="102"/>
  <c r="F53" i="102"/>
  <c r="F54" i="102"/>
  <c r="F55" i="102"/>
  <c r="F56" i="102"/>
  <c r="F57" i="102"/>
  <c r="F58" i="102"/>
  <c r="F59" i="102"/>
  <c r="F60" i="102"/>
  <c r="F61" i="102"/>
  <c r="F62" i="102"/>
  <c r="F63" i="102"/>
  <c r="F64" i="102"/>
  <c r="F65" i="102"/>
  <c r="F66" i="102"/>
  <c r="F67" i="102"/>
  <c r="F68" i="102"/>
  <c r="F69" i="102"/>
  <c r="F70" i="102"/>
  <c r="F71" i="102"/>
  <c r="F72" i="102"/>
  <c r="F73" i="102"/>
  <c r="F74" i="102"/>
  <c r="F75" i="102"/>
  <c r="F76" i="102"/>
  <c r="F77" i="102"/>
  <c r="F78" i="102"/>
  <c r="F79" i="102"/>
  <c r="F80" i="102"/>
  <c r="F81" i="102"/>
  <c r="F82" i="102"/>
  <c r="F83" i="102"/>
  <c r="F84" i="102"/>
  <c r="F85" i="102"/>
  <c r="F86" i="102"/>
  <c r="F87" i="102"/>
  <c r="F88" i="102"/>
  <c r="F89" i="102"/>
  <c r="F90" i="102"/>
  <c r="F91" i="102"/>
  <c r="F92" i="102"/>
  <c r="F93" i="102"/>
  <c r="F94" i="102"/>
  <c r="F95" i="102"/>
  <c r="F96" i="102"/>
  <c r="F97" i="102"/>
  <c r="F98" i="102"/>
  <c r="F99" i="102"/>
  <c r="F100" i="102"/>
  <c r="F101" i="102"/>
  <c r="F102" i="102"/>
  <c r="F103" i="102"/>
  <c r="F104" i="102"/>
  <c r="F105" i="102"/>
  <c r="F106" i="102"/>
  <c r="F107" i="102"/>
  <c r="F108" i="102"/>
  <c r="F109" i="102"/>
  <c r="F110" i="102"/>
  <c r="F111" i="102"/>
  <c r="F112" i="102"/>
  <c r="F113" i="102"/>
  <c r="F114" i="102"/>
  <c r="F115" i="102"/>
  <c r="F116" i="102"/>
  <c r="F117" i="102"/>
  <c r="F118" i="102"/>
  <c r="F119" i="102"/>
  <c r="F120" i="102"/>
  <c r="F121" i="102"/>
  <c r="F122" i="102"/>
  <c r="F123" i="102"/>
  <c r="F124" i="102"/>
  <c r="F125" i="102"/>
  <c r="F126" i="102"/>
  <c r="F127" i="102"/>
  <c r="F128" i="102"/>
  <c r="F129" i="102"/>
  <c r="F130" i="102"/>
  <c r="F131" i="102"/>
  <c r="F132" i="102"/>
  <c r="F133" i="102"/>
  <c r="F134" i="102"/>
  <c r="F135" i="102"/>
  <c r="F136" i="102"/>
  <c r="F137" i="102"/>
  <c r="F138" i="102"/>
  <c r="F139" i="102"/>
  <c r="F140" i="102"/>
  <c r="F141" i="102"/>
  <c r="F142" i="102"/>
  <c r="F143" i="102"/>
  <c r="F144" i="102"/>
  <c r="F145" i="102"/>
  <c r="F146" i="102"/>
  <c r="F147" i="102"/>
  <c r="F148" i="102"/>
  <c r="F149" i="102"/>
  <c r="F150" i="102"/>
  <c r="F151" i="102"/>
  <c r="F152" i="102"/>
  <c r="F153" i="102"/>
  <c r="F154" i="102"/>
  <c r="F155" i="102"/>
  <c r="F156" i="102"/>
  <c r="F157" i="102"/>
  <c r="F158" i="102"/>
  <c r="F159" i="102"/>
  <c r="F160" i="102"/>
  <c r="F161" i="102"/>
  <c r="F162" i="102"/>
  <c r="F163" i="102"/>
  <c r="F164" i="102"/>
  <c r="F165" i="102"/>
  <c r="F166" i="102"/>
  <c r="F167" i="102"/>
  <c r="F168" i="102"/>
  <c r="F169" i="102"/>
  <c r="F170" i="102"/>
  <c r="F171" i="102"/>
  <c r="F172" i="102"/>
  <c r="F173" i="102"/>
  <c r="F174" i="102"/>
  <c r="F175" i="102"/>
  <c r="F176" i="102"/>
  <c r="F177" i="102"/>
  <c r="F178" i="102"/>
  <c r="F179" i="102"/>
  <c r="F180" i="102"/>
  <c r="F181" i="102"/>
  <c r="F182" i="102"/>
  <c r="F183" i="102"/>
  <c r="F184" i="102"/>
  <c r="F185" i="102"/>
  <c r="F186" i="102"/>
  <c r="F187" i="102"/>
  <c r="F188" i="102"/>
  <c r="F189" i="102"/>
  <c r="F190" i="102"/>
  <c r="F191" i="102"/>
  <c r="F192" i="102"/>
  <c r="F193" i="102"/>
  <c r="F194" i="102"/>
  <c r="F195" i="102"/>
  <c r="F196" i="102"/>
  <c r="F197" i="102"/>
  <c r="F198" i="102"/>
  <c r="F199" i="102"/>
  <c r="F200" i="102"/>
  <c r="F201" i="102"/>
  <c r="F202" i="102"/>
  <c r="F203" i="102"/>
  <c r="F204" i="102"/>
  <c r="F205" i="102"/>
  <c r="F206" i="102"/>
  <c r="F207" i="102"/>
  <c r="F208" i="102"/>
  <c r="F209" i="102"/>
  <c r="F210" i="102"/>
  <c r="F211" i="102"/>
  <c r="F212" i="102"/>
  <c r="F213" i="102"/>
  <c r="F214" i="102"/>
  <c r="F215" i="102"/>
  <c r="F216" i="102"/>
  <c r="F217" i="102"/>
  <c r="F218" i="102"/>
  <c r="F219" i="102"/>
  <c r="F220" i="102"/>
  <c r="F221" i="102"/>
  <c r="F222" i="102"/>
  <c r="F223" i="102"/>
  <c r="F224" i="102"/>
  <c r="F225" i="102"/>
  <c r="F226" i="102"/>
  <c r="F227" i="102"/>
  <c r="F228" i="102"/>
  <c r="F229" i="102"/>
  <c r="F230" i="102"/>
  <c r="F231" i="102"/>
  <c r="F232" i="102"/>
  <c r="F233" i="102"/>
  <c r="F234" i="102"/>
  <c r="F235" i="102"/>
  <c r="F236" i="102"/>
  <c r="F237" i="102"/>
  <c r="F238" i="102"/>
  <c r="F239" i="102"/>
  <c r="F240" i="102"/>
  <c r="F241" i="102"/>
  <c r="F242" i="102"/>
  <c r="F243" i="102"/>
  <c r="F244" i="102"/>
  <c r="F245" i="102"/>
  <c r="F246" i="102"/>
  <c r="F247" i="102"/>
  <c r="F248" i="102"/>
  <c r="F249" i="102"/>
  <c r="F250" i="102"/>
  <c r="F251" i="102"/>
  <c r="F252" i="102"/>
  <c r="F253" i="102"/>
  <c r="F254" i="102"/>
  <c r="F255" i="102"/>
  <c r="F256" i="102"/>
  <c r="F257" i="102"/>
  <c r="F258" i="102"/>
  <c r="F259" i="102"/>
  <c r="F260" i="102"/>
  <c r="F261" i="102"/>
  <c r="F15" i="102"/>
  <c r="I12" i="102"/>
  <c r="H12" i="102"/>
  <c r="G12" i="102"/>
  <c r="F6" i="102"/>
  <c r="A3" i="102"/>
  <c r="A2" i="102"/>
  <c r="E15" i="101"/>
  <c r="E16" i="101"/>
  <c r="E17" i="101"/>
  <c r="E18" i="101"/>
  <c r="E19" i="101"/>
  <c r="E20" i="101"/>
  <c r="E21" i="101"/>
  <c r="E22" i="101"/>
  <c r="E23" i="101"/>
  <c r="E24" i="101"/>
  <c r="E25" i="101"/>
  <c r="E26" i="101"/>
  <c r="E27" i="101"/>
  <c r="E28" i="101"/>
  <c r="E29" i="101"/>
  <c r="E30" i="101"/>
  <c r="E31" i="101"/>
  <c r="E32" i="101"/>
  <c r="E33" i="101"/>
  <c r="E34" i="101"/>
  <c r="E35" i="101"/>
  <c r="E36" i="101"/>
  <c r="E37" i="101"/>
  <c r="E38" i="101"/>
  <c r="E39" i="101"/>
  <c r="E40" i="101"/>
  <c r="E41" i="101"/>
  <c r="E42" i="101"/>
  <c r="E43" i="101"/>
  <c r="E44" i="101"/>
  <c r="E45" i="101"/>
  <c r="E46" i="101"/>
  <c r="E47" i="101"/>
  <c r="E48" i="101"/>
  <c r="E49" i="101"/>
  <c r="E50" i="101"/>
  <c r="E51" i="101"/>
  <c r="E52" i="101"/>
  <c r="E53" i="101"/>
  <c r="E54" i="101"/>
  <c r="E55" i="101"/>
  <c r="E56" i="101"/>
  <c r="E57" i="101"/>
  <c r="E58" i="101"/>
  <c r="E59" i="101"/>
  <c r="E60" i="101"/>
  <c r="E61" i="101"/>
  <c r="E62" i="101"/>
  <c r="E63" i="101"/>
  <c r="E64" i="101"/>
  <c r="E65" i="101"/>
  <c r="E66" i="101"/>
  <c r="E67" i="101"/>
  <c r="E68" i="101"/>
  <c r="E69" i="101"/>
  <c r="E70" i="101"/>
  <c r="E71" i="101"/>
  <c r="E72" i="101"/>
  <c r="E73" i="101"/>
  <c r="E74" i="101"/>
  <c r="E75" i="101"/>
  <c r="E76" i="101"/>
  <c r="E77" i="101"/>
  <c r="E78" i="101"/>
  <c r="E79" i="101"/>
  <c r="E80" i="101"/>
  <c r="E81" i="101"/>
  <c r="E82" i="101"/>
  <c r="E83" i="101"/>
  <c r="E84" i="101"/>
  <c r="E85" i="101"/>
  <c r="E86" i="101"/>
  <c r="E87" i="101"/>
  <c r="E88" i="101"/>
  <c r="E89" i="101"/>
  <c r="E90" i="101"/>
  <c r="E91" i="101"/>
  <c r="E92" i="101"/>
  <c r="E93" i="101"/>
  <c r="E94" i="101"/>
  <c r="E95" i="101"/>
  <c r="E96" i="101"/>
  <c r="E97" i="101"/>
  <c r="E98" i="101"/>
  <c r="E99" i="101"/>
  <c r="E100" i="101"/>
  <c r="E101" i="101"/>
  <c r="E102" i="101"/>
  <c r="E103" i="101"/>
  <c r="E104" i="101"/>
  <c r="E105" i="101"/>
  <c r="E106" i="101"/>
  <c r="E107" i="101"/>
  <c r="E108" i="101"/>
  <c r="E109" i="101"/>
  <c r="E110" i="101"/>
  <c r="E111" i="101"/>
  <c r="E112" i="101"/>
  <c r="E113" i="101"/>
  <c r="E114" i="101"/>
  <c r="E115" i="101"/>
  <c r="E116" i="101"/>
  <c r="E117" i="101"/>
  <c r="E118" i="101"/>
  <c r="E119" i="101"/>
  <c r="E120" i="101"/>
  <c r="E121" i="101"/>
  <c r="E122" i="101"/>
  <c r="E123" i="101"/>
  <c r="E124" i="101"/>
  <c r="E125" i="101"/>
  <c r="E126" i="101"/>
  <c r="E127" i="101"/>
  <c r="E128" i="101"/>
  <c r="E129" i="101"/>
  <c r="E130" i="101"/>
  <c r="E131" i="101"/>
  <c r="E132" i="101"/>
  <c r="E133" i="101"/>
  <c r="E134" i="101"/>
  <c r="E135" i="101"/>
  <c r="E136" i="101"/>
  <c r="E137" i="101"/>
  <c r="E138" i="101"/>
  <c r="E139" i="101"/>
  <c r="E140" i="101"/>
  <c r="E141" i="101"/>
  <c r="E142" i="101"/>
  <c r="E143" i="101"/>
  <c r="E144" i="101"/>
  <c r="E145" i="101"/>
  <c r="E146" i="101"/>
  <c r="E147" i="101"/>
  <c r="E148" i="101"/>
  <c r="E149" i="101"/>
  <c r="E150" i="101"/>
  <c r="E151" i="101"/>
  <c r="E152" i="101"/>
  <c r="E153" i="101"/>
  <c r="E154" i="101"/>
  <c r="E155" i="101"/>
  <c r="E156" i="101"/>
  <c r="E157" i="101"/>
  <c r="E158" i="101"/>
  <c r="E159" i="101"/>
  <c r="E160" i="101"/>
  <c r="E161" i="101"/>
  <c r="E162" i="101"/>
  <c r="E163" i="101"/>
  <c r="E164" i="101"/>
  <c r="E165" i="101"/>
  <c r="E166" i="101"/>
  <c r="E167" i="101"/>
  <c r="E168" i="101"/>
  <c r="E169" i="101"/>
  <c r="E170" i="101"/>
  <c r="E171" i="101"/>
  <c r="E172" i="101"/>
  <c r="E173" i="101"/>
  <c r="E174" i="101"/>
  <c r="E175" i="101"/>
  <c r="E176" i="101"/>
  <c r="E177" i="101"/>
  <c r="E178" i="101"/>
  <c r="E179" i="101"/>
  <c r="E180" i="101"/>
  <c r="E181" i="101"/>
  <c r="E182" i="101"/>
  <c r="E183" i="101"/>
  <c r="E184" i="101"/>
  <c r="E185" i="101"/>
  <c r="E186" i="101"/>
  <c r="E187" i="101"/>
  <c r="E188" i="101"/>
  <c r="E189" i="101"/>
  <c r="E190" i="101"/>
  <c r="E191" i="101"/>
  <c r="E192" i="101"/>
  <c r="E193" i="101"/>
  <c r="E194" i="101"/>
  <c r="E195" i="101"/>
  <c r="E196" i="101"/>
  <c r="E197" i="101"/>
  <c r="E198" i="101"/>
  <c r="E199" i="101"/>
  <c r="E200" i="101"/>
  <c r="E201" i="101"/>
  <c r="E202" i="101"/>
  <c r="E203" i="101"/>
  <c r="E204" i="101"/>
  <c r="E205" i="101"/>
  <c r="E206" i="101"/>
  <c r="E207" i="101"/>
  <c r="E208" i="101"/>
  <c r="E209" i="101"/>
  <c r="E210" i="101"/>
  <c r="E211" i="101"/>
  <c r="E212" i="101"/>
  <c r="E213" i="101"/>
  <c r="E214" i="101"/>
  <c r="E215" i="101"/>
  <c r="E216" i="101"/>
  <c r="E217" i="101"/>
  <c r="E218" i="101"/>
  <c r="E219" i="101"/>
  <c r="E220" i="101"/>
  <c r="E221" i="101"/>
  <c r="E222" i="101"/>
  <c r="E223" i="101"/>
  <c r="E224" i="101"/>
  <c r="E225" i="101"/>
  <c r="E226" i="101"/>
  <c r="E227" i="101"/>
  <c r="E228" i="101"/>
  <c r="E229" i="101"/>
  <c r="E230" i="101"/>
  <c r="E231" i="101"/>
  <c r="E232" i="101"/>
  <c r="E233" i="101"/>
  <c r="E234" i="101"/>
  <c r="E235" i="101"/>
  <c r="E236" i="101"/>
  <c r="E237" i="101"/>
  <c r="E238" i="101"/>
  <c r="E239" i="101"/>
  <c r="E240" i="101"/>
  <c r="E241" i="101"/>
  <c r="E242" i="101"/>
  <c r="E243" i="101"/>
  <c r="E244" i="101"/>
  <c r="E245" i="101"/>
  <c r="E246" i="101"/>
  <c r="E247" i="101"/>
  <c r="E248" i="101"/>
  <c r="E249" i="101"/>
  <c r="E250" i="101"/>
  <c r="E251" i="101"/>
  <c r="E252" i="101"/>
  <c r="E253" i="101"/>
  <c r="E254" i="101"/>
  <c r="E255" i="101"/>
  <c r="E256" i="101"/>
  <c r="E257" i="101"/>
  <c r="E258" i="101"/>
  <c r="E259" i="101"/>
  <c r="E260" i="101"/>
  <c r="E261" i="101"/>
  <c r="E14" i="101"/>
  <c r="E13" i="101"/>
  <c r="I12" i="101"/>
  <c r="H12" i="101"/>
  <c r="G12" i="101"/>
  <c r="A3" i="101"/>
  <c r="A2" i="101"/>
  <c r="E15" i="100"/>
  <c r="E16" i="100"/>
  <c r="E17" i="100"/>
  <c r="E18" i="100"/>
  <c r="E19" i="100"/>
  <c r="E20" i="100"/>
  <c r="E21" i="100"/>
  <c r="E22" i="100"/>
  <c r="E23" i="100"/>
  <c r="E24" i="100"/>
  <c r="E25" i="100"/>
  <c r="E26" i="100"/>
  <c r="E27" i="100"/>
  <c r="E28" i="100"/>
  <c r="E29" i="100"/>
  <c r="E30" i="100"/>
  <c r="E31" i="100"/>
  <c r="E32" i="100"/>
  <c r="E33" i="100"/>
  <c r="E34" i="100"/>
  <c r="E35" i="100"/>
  <c r="E36" i="100"/>
  <c r="E37" i="100"/>
  <c r="E38" i="100"/>
  <c r="E39" i="100"/>
  <c r="E40" i="100"/>
  <c r="E41" i="100"/>
  <c r="E42" i="100"/>
  <c r="E43" i="100"/>
  <c r="E44" i="100"/>
  <c r="E45" i="100"/>
  <c r="E46" i="100"/>
  <c r="E47" i="100"/>
  <c r="E48" i="100"/>
  <c r="E49" i="100"/>
  <c r="E50" i="100"/>
  <c r="E51" i="100"/>
  <c r="E52" i="100"/>
  <c r="E53" i="100"/>
  <c r="E54" i="100"/>
  <c r="E55" i="100"/>
  <c r="E56" i="100"/>
  <c r="E57" i="100"/>
  <c r="E58" i="100"/>
  <c r="E59" i="100"/>
  <c r="E60" i="100"/>
  <c r="E61" i="100"/>
  <c r="E62" i="100"/>
  <c r="E63" i="100"/>
  <c r="E64" i="100"/>
  <c r="E65" i="100"/>
  <c r="E66" i="100"/>
  <c r="E67" i="100"/>
  <c r="E68" i="100"/>
  <c r="E69" i="100"/>
  <c r="E70" i="100"/>
  <c r="E71" i="100"/>
  <c r="E72" i="100"/>
  <c r="E73" i="100"/>
  <c r="E74" i="100"/>
  <c r="E75" i="100"/>
  <c r="E76" i="100"/>
  <c r="E77" i="100"/>
  <c r="E78" i="100"/>
  <c r="E79" i="100"/>
  <c r="E80" i="100"/>
  <c r="E81" i="100"/>
  <c r="E82" i="100"/>
  <c r="E83" i="100"/>
  <c r="E84" i="100"/>
  <c r="E85" i="100"/>
  <c r="E86" i="100"/>
  <c r="E87" i="100"/>
  <c r="E88" i="100"/>
  <c r="E89" i="100"/>
  <c r="E90" i="100"/>
  <c r="E91" i="100"/>
  <c r="E92" i="100"/>
  <c r="E93" i="100"/>
  <c r="E94" i="100"/>
  <c r="E95" i="100"/>
  <c r="E96" i="100"/>
  <c r="E97" i="100"/>
  <c r="E98" i="100"/>
  <c r="E99" i="100"/>
  <c r="E100" i="100"/>
  <c r="E101" i="100"/>
  <c r="E102" i="100"/>
  <c r="E103" i="100"/>
  <c r="E104" i="100"/>
  <c r="E105" i="100"/>
  <c r="E106" i="100"/>
  <c r="E107" i="100"/>
  <c r="E108" i="100"/>
  <c r="E109" i="100"/>
  <c r="E110" i="100"/>
  <c r="E111" i="100"/>
  <c r="E112" i="100"/>
  <c r="E113" i="100"/>
  <c r="E114" i="100"/>
  <c r="E115" i="100"/>
  <c r="E116" i="100"/>
  <c r="E117" i="100"/>
  <c r="E118" i="100"/>
  <c r="E119" i="100"/>
  <c r="E120" i="100"/>
  <c r="E121" i="100"/>
  <c r="E122" i="100"/>
  <c r="E123" i="100"/>
  <c r="E124" i="100"/>
  <c r="E125" i="100"/>
  <c r="E126" i="100"/>
  <c r="E127" i="100"/>
  <c r="E128" i="100"/>
  <c r="E129" i="100"/>
  <c r="E130" i="100"/>
  <c r="E131" i="100"/>
  <c r="E132" i="100"/>
  <c r="E133" i="100"/>
  <c r="E134" i="100"/>
  <c r="E135" i="100"/>
  <c r="E136" i="100"/>
  <c r="E137" i="100"/>
  <c r="E138" i="100"/>
  <c r="E139" i="100"/>
  <c r="E140" i="100"/>
  <c r="E141" i="100"/>
  <c r="E142" i="100"/>
  <c r="E143" i="100"/>
  <c r="E144" i="100"/>
  <c r="E145" i="100"/>
  <c r="E146" i="100"/>
  <c r="E147" i="100"/>
  <c r="E148" i="100"/>
  <c r="E149" i="100"/>
  <c r="E150" i="100"/>
  <c r="E151" i="100"/>
  <c r="E152" i="100"/>
  <c r="E153" i="100"/>
  <c r="E154" i="100"/>
  <c r="E155" i="100"/>
  <c r="E156" i="100"/>
  <c r="E157" i="100"/>
  <c r="E158" i="100"/>
  <c r="E159" i="100"/>
  <c r="E160" i="100"/>
  <c r="E161" i="100"/>
  <c r="E162" i="100"/>
  <c r="E163" i="100"/>
  <c r="E164" i="100"/>
  <c r="E165" i="100"/>
  <c r="E166" i="100"/>
  <c r="E167" i="100"/>
  <c r="E168" i="100"/>
  <c r="E169" i="100"/>
  <c r="E170" i="100"/>
  <c r="E171" i="100"/>
  <c r="E172" i="100"/>
  <c r="E173" i="100"/>
  <c r="E174" i="100"/>
  <c r="E175" i="100"/>
  <c r="E176" i="100"/>
  <c r="E177" i="100"/>
  <c r="E178" i="100"/>
  <c r="E179" i="100"/>
  <c r="E180" i="100"/>
  <c r="E181" i="100"/>
  <c r="E182" i="100"/>
  <c r="E183" i="100"/>
  <c r="E184" i="100"/>
  <c r="E185" i="100"/>
  <c r="E186" i="100"/>
  <c r="E187" i="100"/>
  <c r="E188" i="100"/>
  <c r="E189" i="100"/>
  <c r="E190" i="100"/>
  <c r="E191" i="100"/>
  <c r="E192" i="100"/>
  <c r="E193" i="100"/>
  <c r="E194" i="100"/>
  <c r="E195" i="100"/>
  <c r="E196" i="100"/>
  <c r="E197" i="100"/>
  <c r="E198" i="100"/>
  <c r="E199" i="100"/>
  <c r="E200" i="100"/>
  <c r="E201" i="100"/>
  <c r="E202" i="100"/>
  <c r="E203" i="100"/>
  <c r="E204" i="100"/>
  <c r="E205" i="100"/>
  <c r="E206" i="100"/>
  <c r="E207" i="100"/>
  <c r="E208" i="100"/>
  <c r="E209" i="100"/>
  <c r="E210" i="100"/>
  <c r="E211" i="100"/>
  <c r="E212" i="100"/>
  <c r="E213" i="100"/>
  <c r="E214" i="100"/>
  <c r="E215" i="100"/>
  <c r="E216" i="100"/>
  <c r="E217" i="100"/>
  <c r="E218" i="100"/>
  <c r="E219" i="100"/>
  <c r="E220" i="100"/>
  <c r="E221" i="100"/>
  <c r="E222" i="100"/>
  <c r="E223" i="100"/>
  <c r="E224" i="100"/>
  <c r="E225" i="100"/>
  <c r="E226" i="100"/>
  <c r="E227" i="100"/>
  <c r="E228" i="100"/>
  <c r="E229" i="100"/>
  <c r="E230" i="100"/>
  <c r="E231" i="100"/>
  <c r="E232" i="100"/>
  <c r="E233" i="100"/>
  <c r="E234" i="100"/>
  <c r="E235" i="100"/>
  <c r="E236" i="100"/>
  <c r="E237" i="100"/>
  <c r="E238" i="100"/>
  <c r="E239" i="100"/>
  <c r="E240" i="100"/>
  <c r="E241" i="100"/>
  <c r="E242" i="100"/>
  <c r="E243" i="100"/>
  <c r="E244" i="100"/>
  <c r="E245" i="100"/>
  <c r="E246" i="100"/>
  <c r="E247" i="100"/>
  <c r="E248" i="100"/>
  <c r="E249" i="100"/>
  <c r="E250" i="100"/>
  <c r="E251" i="100"/>
  <c r="E252" i="100"/>
  <c r="E253" i="100"/>
  <c r="E254" i="100"/>
  <c r="E255" i="100"/>
  <c r="E256" i="100"/>
  <c r="E257" i="100"/>
  <c r="E258" i="100"/>
  <c r="E259" i="100"/>
  <c r="E260" i="100"/>
  <c r="E261" i="100"/>
  <c r="E14" i="100"/>
  <c r="E13" i="100"/>
  <c r="H12" i="100"/>
  <c r="G12" i="100"/>
  <c r="F12" i="100"/>
  <c r="E6" i="100"/>
  <c r="A3" i="100"/>
  <c r="A2" i="100"/>
  <c r="D15" i="99"/>
  <c r="D16" i="99"/>
  <c r="D17" i="99"/>
  <c r="D18" i="99"/>
  <c r="D19" i="99"/>
  <c r="D20" i="99"/>
  <c r="D21" i="99"/>
  <c r="D22" i="99"/>
  <c r="D23" i="99"/>
  <c r="D24" i="99"/>
  <c r="D25" i="99"/>
  <c r="D26" i="99"/>
  <c r="D27" i="99"/>
  <c r="D28" i="99"/>
  <c r="D29" i="99"/>
  <c r="D30" i="99"/>
  <c r="D31" i="99"/>
  <c r="D32" i="99"/>
  <c r="D33" i="99"/>
  <c r="D34" i="99"/>
  <c r="D35" i="99"/>
  <c r="D36" i="99"/>
  <c r="D37" i="99"/>
  <c r="D38" i="99"/>
  <c r="D39" i="99"/>
  <c r="D40" i="99"/>
  <c r="D41" i="99"/>
  <c r="D42" i="99"/>
  <c r="D43" i="99"/>
  <c r="D44" i="99"/>
  <c r="D45" i="99"/>
  <c r="D46" i="99"/>
  <c r="D47" i="99"/>
  <c r="D48" i="99"/>
  <c r="D49" i="99"/>
  <c r="D50" i="99"/>
  <c r="D51" i="99"/>
  <c r="D52" i="99"/>
  <c r="D53" i="99"/>
  <c r="D54" i="99"/>
  <c r="D55" i="99"/>
  <c r="D56" i="99"/>
  <c r="D57" i="99"/>
  <c r="D58" i="99"/>
  <c r="D59" i="99"/>
  <c r="D60" i="99"/>
  <c r="D61" i="99"/>
  <c r="D62" i="99"/>
  <c r="D63" i="99"/>
  <c r="D64" i="99"/>
  <c r="D65" i="99"/>
  <c r="D66" i="99"/>
  <c r="D67" i="99"/>
  <c r="D68" i="99"/>
  <c r="D69" i="99"/>
  <c r="D70" i="99"/>
  <c r="D71" i="99"/>
  <c r="D72" i="99"/>
  <c r="D73" i="99"/>
  <c r="D74" i="99"/>
  <c r="D75" i="99"/>
  <c r="D76" i="99"/>
  <c r="D77" i="99"/>
  <c r="D78" i="99"/>
  <c r="D79" i="99"/>
  <c r="D80" i="99"/>
  <c r="D81" i="99"/>
  <c r="D82" i="99"/>
  <c r="D83" i="99"/>
  <c r="D84" i="99"/>
  <c r="D85" i="99"/>
  <c r="D86" i="99"/>
  <c r="D87" i="99"/>
  <c r="D88" i="99"/>
  <c r="D89" i="99"/>
  <c r="D90" i="99"/>
  <c r="D91" i="99"/>
  <c r="D92" i="99"/>
  <c r="D93" i="99"/>
  <c r="D94" i="99"/>
  <c r="D95" i="99"/>
  <c r="D96" i="99"/>
  <c r="D97" i="99"/>
  <c r="D98" i="99"/>
  <c r="D99" i="99"/>
  <c r="D100" i="99"/>
  <c r="D101" i="99"/>
  <c r="D102" i="99"/>
  <c r="D103" i="99"/>
  <c r="D104" i="99"/>
  <c r="D105" i="99"/>
  <c r="D106" i="99"/>
  <c r="D107" i="99"/>
  <c r="D108" i="99"/>
  <c r="D109" i="99"/>
  <c r="D110" i="99"/>
  <c r="D111" i="99"/>
  <c r="D112" i="99"/>
  <c r="D113" i="99"/>
  <c r="D114" i="99"/>
  <c r="D115" i="99"/>
  <c r="D116" i="99"/>
  <c r="D117" i="99"/>
  <c r="D118" i="99"/>
  <c r="D119" i="99"/>
  <c r="D120" i="99"/>
  <c r="D121" i="99"/>
  <c r="D122" i="99"/>
  <c r="D123" i="99"/>
  <c r="D124" i="99"/>
  <c r="D125" i="99"/>
  <c r="D126" i="99"/>
  <c r="D127" i="99"/>
  <c r="D128" i="99"/>
  <c r="D129" i="99"/>
  <c r="D130" i="99"/>
  <c r="D131" i="99"/>
  <c r="D132" i="99"/>
  <c r="D133" i="99"/>
  <c r="D134" i="99"/>
  <c r="D135" i="99"/>
  <c r="D136" i="99"/>
  <c r="D137" i="99"/>
  <c r="D138" i="99"/>
  <c r="D139" i="99"/>
  <c r="D140" i="99"/>
  <c r="D141" i="99"/>
  <c r="D142" i="99"/>
  <c r="D143" i="99"/>
  <c r="D144" i="99"/>
  <c r="D145" i="99"/>
  <c r="D146" i="99"/>
  <c r="D147" i="99"/>
  <c r="D148" i="99"/>
  <c r="D149" i="99"/>
  <c r="D150" i="99"/>
  <c r="D151" i="99"/>
  <c r="D152" i="99"/>
  <c r="D153" i="99"/>
  <c r="D154" i="99"/>
  <c r="D155" i="99"/>
  <c r="D156" i="99"/>
  <c r="D157" i="99"/>
  <c r="D158" i="99"/>
  <c r="D159" i="99"/>
  <c r="D160" i="99"/>
  <c r="D161" i="99"/>
  <c r="D162" i="99"/>
  <c r="D163" i="99"/>
  <c r="D164" i="99"/>
  <c r="D165" i="99"/>
  <c r="D166" i="99"/>
  <c r="D167" i="99"/>
  <c r="D168" i="99"/>
  <c r="D169" i="99"/>
  <c r="D170" i="99"/>
  <c r="D171" i="99"/>
  <c r="D172" i="99"/>
  <c r="D173" i="99"/>
  <c r="D174" i="99"/>
  <c r="D175" i="99"/>
  <c r="D176" i="99"/>
  <c r="D177" i="99"/>
  <c r="D178" i="99"/>
  <c r="D179" i="99"/>
  <c r="D180" i="99"/>
  <c r="D181" i="99"/>
  <c r="D182" i="99"/>
  <c r="D183" i="99"/>
  <c r="D184" i="99"/>
  <c r="D185" i="99"/>
  <c r="D186" i="99"/>
  <c r="D187" i="99"/>
  <c r="D188" i="99"/>
  <c r="D189" i="99"/>
  <c r="D190" i="99"/>
  <c r="D191" i="99"/>
  <c r="D192" i="99"/>
  <c r="D193" i="99"/>
  <c r="D194" i="99"/>
  <c r="D195" i="99"/>
  <c r="D196" i="99"/>
  <c r="D197" i="99"/>
  <c r="D198" i="99"/>
  <c r="D199" i="99"/>
  <c r="D200" i="99"/>
  <c r="D201" i="99"/>
  <c r="D202" i="99"/>
  <c r="D203" i="99"/>
  <c r="D204" i="99"/>
  <c r="D205" i="99"/>
  <c r="D206" i="99"/>
  <c r="D207" i="99"/>
  <c r="D208" i="99"/>
  <c r="D209" i="99"/>
  <c r="D210" i="99"/>
  <c r="D211" i="99"/>
  <c r="D212" i="99"/>
  <c r="D213" i="99"/>
  <c r="D214" i="99"/>
  <c r="D215" i="99"/>
  <c r="D216" i="99"/>
  <c r="D217" i="99"/>
  <c r="D218" i="99"/>
  <c r="D219" i="99"/>
  <c r="D220" i="99"/>
  <c r="D221" i="99"/>
  <c r="D222" i="99"/>
  <c r="D223" i="99"/>
  <c r="D224" i="99"/>
  <c r="D225" i="99"/>
  <c r="D226" i="99"/>
  <c r="D227" i="99"/>
  <c r="D228" i="99"/>
  <c r="D229" i="99"/>
  <c r="D230" i="99"/>
  <c r="D231" i="99"/>
  <c r="D232" i="99"/>
  <c r="D233" i="99"/>
  <c r="D234" i="99"/>
  <c r="D235" i="99"/>
  <c r="D236" i="99"/>
  <c r="D237" i="99"/>
  <c r="D238" i="99"/>
  <c r="D239" i="99"/>
  <c r="D240" i="99"/>
  <c r="D241" i="99"/>
  <c r="D242" i="99"/>
  <c r="D243" i="99"/>
  <c r="D244" i="99"/>
  <c r="D245" i="99"/>
  <c r="D246" i="99"/>
  <c r="D247" i="99"/>
  <c r="D248" i="99"/>
  <c r="D249" i="99"/>
  <c r="D250" i="99"/>
  <c r="D251" i="99"/>
  <c r="D252" i="99"/>
  <c r="D253" i="99"/>
  <c r="D254" i="99"/>
  <c r="D255" i="99"/>
  <c r="D256" i="99"/>
  <c r="D257" i="99"/>
  <c r="D258" i="99"/>
  <c r="D259" i="99"/>
  <c r="D260" i="99"/>
  <c r="D261" i="99"/>
  <c r="G110" i="99"/>
  <c r="F110" i="99"/>
  <c r="E110" i="99"/>
  <c r="G109" i="99"/>
  <c r="F109" i="99"/>
  <c r="E109" i="99"/>
  <c r="G108" i="99"/>
  <c r="F108" i="99"/>
  <c r="E108" i="99"/>
  <c r="G107" i="99"/>
  <c r="F107" i="99"/>
  <c r="E107" i="99"/>
  <c r="G106" i="99"/>
  <c r="F106" i="99"/>
  <c r="E106" i="99"/>
  <c r="G105" i="99"/>
  <c r="F105" i="99"/>
  <c r="E105" i="99"/>
  <c r="G104" i="99"/>
  <c r="F104" i="99"/>
  <c r="E104" i="99"/>
  <c r="G103" i="99"/>
  <c r="F103" i="99"/>
  <c r="E103" i="99"/>
  <c r="G102" i="99"/>
  <c r="F102" i="99"/>
  <c r="E102" i="99"/>
  <c r="G101" i="99"/>
  <c r="F101" i="99"/>
  <c r="E101" i="99"/>
  <c r="G100" i="99"/>
  <c r="F100" i="99"/>
  <c r="E100" i="99"/>
  <c r="G99" i="99"/>
  <c r="F99" i="99"/>
  <c r="E99" i="99"/>
  <c r="G98" i="99"/>
  <c r="F98" i="99"/>
  <c r="E98" i="99"/>
  <c r="G97" i="99"/>
  <c r="F97" i="99"/>
  <c r="E97" i="99"/>
  <c r="G96" i="99"/>
  <c r="F96" i="99"/>
  <c r="E96" i="99"/>
  <c r="G95" i="99"/>
  <c r="F95" i="99"/>
  <c r="E95" i="99"/>
  <c r="G94" i="99"/>
  <c r="F94" i="99"/>
  <c r="E94" i="99"/>
  <c r="G93" i="99"/>
  <c r="F93" i="99"/>
  <c r="E93" i="99"/>
  <c r="G92" i="99"/>
  <c r="F92" i="99"/>
  <c r="E92" i="99"/>
  <c r="G91" i="99"/>
  <c r="F91" i="99"/>
  <c r="E91" i="99"/>
  <c r="G90" i="99"/>
  <c r="F90" i="99"/>
  <c r="E90" i="99"/>
  <c r="G89" i="99"/>
  <c r="F89" i="99"/>
  <c r="E89" i="99"/>
  <c r="G88" i="99"/>
  <c r="F88" i="99"/>
  <c r="E88" i="99"/>
  <c r="G87" i="99"/>
  <c r="F87" i="99"/>
  <c r="E87" i="99"/>
  <c r="G86" i="99"/>
  <c r="F86" i="99"/>
  <c r="E86" i="99"/>
  <c r="G85" i="99"/>
  <c r="F85" i="99"/>
  <c r="E85" i="99"/>
  <c r="G84" i="99"/>
  <c r="F84" i="99"/>
  <c r="E84" i="99"/>
  <c r="G83" i="99"/>
  <c r="F83" i="99"/>
  <c r="E83" i="99"/>
  <c r="G82" i="99"/>
  <c r="F82" i="99"/>
  <c r="E82" i="99"/>
  <c r="G81" i="99"/>
  <c r="F81" i="99"/>
  <c r="E81" i="99"/>
  <c r="G80" i="99"/>
  <c r="F80" i="99"/>
  <c r="E80" i="99"/>
  <c r="G79" i="99"/>
  <c r="F79" i="99"/>
  <c r="E79" i="99"/>
  <c r="G78" i="99"/>
  <c r="F78" i="99"/>
  <c r="E78" i="99"/>
  <c r="G77" i="99"/>
  <c r="F77" i="99"/>
  <c r="E77" i="99"/>
  <c r="G76" i="99"/>
  <c r="F76" i="99"/>
  <c r="E76" i="99"/>
  <c r="G75" i="99"/>
  <c r="F75" i="99"/>
  <c r="E75" i="99"/>
  <c r="G74" i="99"/>
  <c r="F74" i="99"/>
  <c r="E74" i="99"/>
  <c r="G73" i="99"/>
  <c r="F73" i="99"/>
  <c r="E73" i="99"/>
  <c r="G72" i="99"/>
  <c r="F72" i="99"/>
  <c r="E72" i="99"/>
  <c r="G71" i="99"/>
  <c r="F71" i="99"/>
  <c r="E71" i="99"/>
  <c r="G70" i="99"/>
  <c r="F70" i="99"/>
  <c r="E70" i="99"/>
  <c r="G69" i="99"/>
  <c r="F69" i="99"/>
  <c r="E69" i="99"/>
  <c r="G68" i="99"/>
  <c r="F68" i="99"/>
  <c r="E68" i="99"/>
  <c r="G67" i="99"/>
  <c r="F67" i="99"/>
  <c r="E67" i="99"/>
  <c r="G66" i="99"/>
  <c r="F66" i="99"/>
  <c r="E66" i="99"/>
  <c r="G65" i="99"/>
  <c r="F65" i="99"/>
  <c r="E65" i="99"/>
  <c r="G64" i="99"/>
  <c r="F64" i="99"/>
  <c r="E64" i="99"/>
  <c r="G63" i="99"/>
  <c r="F63" i="99"/>
  <c r="E63" i="99"/>
  <c r="G62" i="99"/>
  <c r="F62" i="99"/>
  <c r="E62" i="99"/>
  <c r="G61" i="99"/>
  <c r="F61" i="99"/>
  <c r="E61" i="99"/>
  <c r="G60" i="99"/>
  <c r="F60" i="99"/>
  <c r="E60" i="99"/>
  <c r="G59" i="99"/>
  <c r="F59" i="99"/>
  <c r="E59" i="99"/>
  <c r="G58" i="99"/>
  <c r="F58" i="99"/>
  <c r="E58" i="99"/>
  <c r="G57" i="99"/>
  <c r="F57" i="99"/>
  <c r="E57" i="99"/>
  <c r="G56" i="99"/>
  <c r="F56" i="99"/>
  <c r="E56" i="99"/>
  <c r="G55" i="99"/>
  <c r="F55" i="99"/>
  <c r="E55" i="99"/>
  <c r="G54" i="99"/>
  <c r="F54" i="99"/>
  <c r="E54" i="99"/>
  <c r="G53" i="99"/>
  <c r="F53" i="99"/>
  <c r="E53" i="99"/>
  <c r="G52" i="99"/>
  <c r="F52" i="99"/>
  <c r="E52" i="99"/>
  <c r="G51" i="99"/>
  <c r="F51" i="99"/>
  <c r="E51" i="99"/>
  <c r="G50" i="99"/>
  <c r="F50" i="99"/>
  <c r="E50" i="99"/>
  <c r="G49" i="99"/>
  <c r="F49" i="99"/>
  <c r="E49" i="99"/>
  <c r="G48" i="99"/>
  <c r="F48" i="99"/>
  <c r="E48" i="99"/>
  <c r="G47" i="99"/>
  <c r="F47" i="99"/>
  <c r="E47" i="99"/>
  <c r="G46" i="99"/>
  <c r="F46" i="99"/>
  <c r="E46" i="99"/>
  <c r="G45" i="99"/>
  <c r="F45" i="99"/>
  <c r="E45" i="99"/>
  <c r="G44" i="99"/>
  <c r="F44" i="99"/>
  <c r="E44" i="99"/>
  <c r="G43" i="99"/>
  <c r="F43" i="99"/>
  <c r="E43" i="99"/>
  <c r="G42" i="99"/>
  <c r="F42" i="99"/>
  <c r="E42" i="99"/>
  <c r="G41" i="99"/>
  <c r="F41" i="99"/>
  <c r="E41" i="99"/>
  <c r="G40" i="99"/>
  <c r="F40" i="99"/>
  <c r="E40" i="99"/>
  <c r="G39" i="99"/>
  <c r="F39" i="99"/>
  <c r="E39" i="99"/>
  <c r="G38" i="99"/>
  <c r="F38" i="99"/>
  <c r="E38" i="99"/>
  <c r="G37" i="99"/>
  <c r="F37" i="99"/>
  <c r="E37" i="99"/>
  <c r="G36" i="99"/>
  <c r="F36" i="99"/>
  <c r="E36" i="99"/>
  <c r="G35" i="99"/>
  <c r="F35" i="99"/>
  <c r="E35" i="99"/>
  <c r="G34" i="99"/>
  <c r="F34" i="99"/>
  <c r="E34" i="99"/>
  <c r="G33" i="99"/>
  <c r="F33" i="99"/>
  <c r="E33" i="99"/>
  <c r="G32" i="99"/>
  <c r="F32" i="99"/>
  <c r="E32" i="99"/>
  <c r="G31" i="99"/>
  <c r="F31" i="99"/>
  <c r="E31" i="99"/>
  <c r="G30" i="99"/>
  <c r="F30" i="99"/>
  <c r="E30" i="99"/>
  <c r="G29" i="99"/>
  <c r="F29" i="99"/>
  <c r="E29" i="99"/>
  <c r="G28" i="99"/>
  <c r="F28" i="99"/>
  <c r="E28" i="99"/>
  <c r="G27" i="99"/>
  <c r="F27" i="99"/>
  <c r="E27" i="99"/>
  <c r="G26" i="99"/>
  <c r="F26" i="99"/>
  <c r="E26" i="99"/>
  <c r="G25" i="99"/>
  <c r="F25" i="99"/>
  <c r="E25" i="99"/>
  <c r="G24" i="99"/>
  <c r="F24" i="99"/>
  <c r="E24" i="99"/>
  <c r="G23" i="99"/>
  <c r="F23" i="99"/>
  <c r="E23" i="99"/>
  <c r="G22" i="99"/>
  <c r="F22" i="99"/>
  <c r="E22" i="99"/>
  <c r="G21" i="99"/>
  <c r="F21" i="99"/>
  <c r="E21" i="99"/>
  <c r="G20" i="99"/>
  <c r="F20" i="99"/>
  <c r="E20" i="99"/>
  <c r="G19" i="99"/>
  <c r="F19" i="99"/>
  <c r="E19" i="99"/>
  <c r="G18" i="99"/>
  <c r="F18" i="99"/>
  <c r="E18" i="99"/>
  <c r="G17" i="99"/>
  <c r="F17" i="99"/>
  <c r="E17" i="99"/>
  <c r="G16" i="99"/>
  <c r="F16" i="99"/>
  <c r="E16" i="99"/>
  <c r="G15" i="99"/>
  <c r="F15" i="99"/>
  <c r="E15" i="99"/>
  <c r="G14" i="99"/>
  <c r="F14" i="99"/>
  <c r="E14" i="99"/>
  <c r="D14" i="99" s="1"/>
  <c r="G13" i="99"/>
  <c r="F13" i="99"/>
  <c r="E13" i="99"/>
  <c r="D13" i="99" s="1"/>
  <c r="G12" i="99"/>
  <c r="F12" i="99"/>
  <c r="E12" i="99"/>
  <c r="D6" i="99"/>
  <c r="A3" i="99"/>
  <c r="A2" i="99"/>
  <c r="F24" i="98"/>
  <c r="F25" i="98"/>
  <c r="F32" i="98"/>
  <c r="F33" i="98"/>
  <c r="F40" i="98"/>
  <c r="F41" i="98"/>
  <c r="F48" i="98"/>
  <c r="F49" i="98"/>
  <c r="F56" i="98"/>
  <c r="F57" i="98"/>
  <c r="F64" i="98"/>
  <c r="F65" i="98"/>
  <c r="F72" i="98"/>
  <c r="F73" i="98"/>
  <c r="F80" i="98"/>
  <c r="F81" i="98"/>
  <c r="F88" i="98"/>
  <c r="F89" i="98"/>
  <c r="F96" i="98"/>
  <c r="F97" i="98"/>
  <c r="F104" i="98"/>
  <c r="F105" i="98"/>
  <c r="F111" i="98"/>
  <c r="F112" i="98"/>
  <c r="F113" i="98"/>
  <c r="F114" i="98"/>
  <c r="F115" i="98"/>
  <c r="F116" i="98"/>
  <c r="F117" i="98"/>
  <c r="F118" i="98"/>
  <c r="F119" i="98"/>
  <c r="F120" i="98"/>
  <c r="F121" i="98"/>
  <c r="F122" i="98"/>
  <c r="F123" i="98"/>
  <c r="F124" i="98"/>
  <c r="F125" i="98"/>
  <c r="F126" i="98"/>
  <c r="F127" i="98"/>
  <c r="F128" i="98"/>
  <c r="F129" i="98"/>
  <c r="F130" i="98"/>
  <c r="F131" i="98"/>
  <c r="F132" i="98"/>
  <c r="F133" i="98"/>
  <c r="F134" i="98"/>
  <c r="F135" i="98"/>
  <c r="F136" i="98"/>
  <c r="F137" i="98"/>
  <c r="F138" i="98"/>
  <c r="F139" i="98"/>
  <c r="F140" i="98"/>
  <c r="F141" i="98"/>
  <c r="F142" i="98"/>
  <c r="F143" i="98"/>
  <c r="F144" i="98"/>
  <c r="F145" i="98"/>
  <c r="F146" i="98"/>
  <c r="F147" i="98"/>
  <c r="F148" i="98"/>
  <c r="F149" i="98"/>
  <c r="F150" i="98"/>
  <c r="F151" i="98"/>
  <c r="F152" i="98"/>
  <c r="F153" i="98"/>
  <c r="F154" i="98"/>
  <c r="F155" i="98"/>
  <c r="F156" i="98"/>
  <c r="F157" i="98"/>
  <c r="F158" i="98"/>
  <c r="F159" i="98"/>
  <c r="F160" i="98"/>
  <c r="F161" i="98"/>
  <c r="F162" i="98"/>
  <c r="F163" i="98"/>
  <c r="F164" i="98"/>
  <c r="F165" i="98"/>
  <c r="F166" i="98"/>
  <c r="F167" i="98"/>
  <c r="F168" i="98"/>
  <c r="F169" i="98"/>
  <c r="F170" i="98"/>
  <c r="F171" i="98"/>
  <c r="F172" i="98"/>
  <c r="F173" i="98"/>
  <c r="F174" i="98"/>
  <c r="F175" i="98"/>
  <c r="F176" i="98"/>
  <c r="F177" i="98"/>
  <c r="F178" i="98"/>
  <c r="F179" i="98"/>
  <c r="F180" i="98"/>
  <c r="F181" i="98"/>
  <c r="F182" i="98"/>
  <c r="F183" i="98"/>
  <c r="F184" i="98"/>
  <c r="F185" i="98"/>
  <c r="F186" i="98"/>
  <c r="F187" i="98"/>
  <c r="F188" i="98"/>
  <c r="F189" i="98"/>
  <c r="F190" i="98"/>
  <c r="F191" i="98"/>
  <c r="F192" i="98"/>
  <c r="F193" i="98"/>
  <c r="F194" i="98"/>
  <c r="F195" i="98"/>
  <c r="F196" i="98"/>
  <c r="F197" i="98"/>
  <c r="F198" i="98"/>
  <c r="F199" i="98"/>
  <c r="F200" i="98"/>
  <c r="F201" i="98"/>
  <c r="F202" i="98"/>
  <c r="F203" i="98"/>
  <c r="F204" i="98"/>
  <c r="F205" i="98"/>
  <c r="F206" i="98"/>
  <c r="F207" i="98"/>
  <c r="F208" i="98"/>
  <c r="F209" i="98"/>
  <c r="F210" i="98"/>
  <c r="F211" i="98"/>
  <c r="F212" i="98"/>
  <c r="F213" i="98"/>
  <c r="F214" i="98"/>
  <c r="F215" i="98"/>
  <c r="F216" i="98"/>
  <c r="F217" i="98"/>
  <c r="F218" i="98"/>
  <c r="F219" i="98"/>
  <c r="F220" i="98"/>
  <c r="F221" i="98"/>
  <c r="F222" i="98"/>
  <c r="F223" i="98"/>
  <c r="F224" i="98"/>
  <c r="F225" i="98"/>
  <c r="F226" i="98"/>
  <c r="F227" i="98"/>
  <c r="F228" i="98"/>
  <c r="F229" i="98"/>
  <c r="F230" i="98"/>
  <c r="F231" i="98"/>
  <c r="F232" i="98"/>
  <c r="F233" i="98"/>
  <c r="F234" i="98"/>
  <c r="F235" i="98"/>
  <c r="F236" i="98"/>
  <c r="F237" i="98"/>
  <c r="F238" i="98"/>
  <c r="F239" i="98"/>
  <c r="F240" i="98"/>
  <c r="F241" i="98"/>
  <c r="F242" i="98"/>
  <c r="F243" i="98"/>
  <c r="F244" i="98"/>
  <c r="F245" i="98"/>
  <c r="F246" i="98"/>
  <c r="F247" i="98"/>
  <c r="F248" i="98"/>
  <c r="F249" i="98"/>
  <c r="F250" i="98"/>
  <c r="F251" i="98"/>
  <c r="F252" i="98"/>
  <c r="F253" i="98"/>
  <c r="F254" i="98"/>
  <c r="F255" i="98"/>
  <c r="F256" i="98"/>
  <c r="F257" i="98"/>
  <c r="F258" i="98"/>
  <c r="F259" i="98"/>
  <c r="F260" i="98"/>
  <c r="F261" i="98"/>
  <c r="I110" i="98"/>
  <c r="H110" i="98"/>
  <c r="G110" i="98"/>
  <c r="F110" i="98" s="1"/>
  <c r="I109" i="98"/>
  <c r="H109" i="98"/>
  <c r="G109" i="98"/>
  <c r="F109" i="98" s="1"/>
  <c r="I108" i="98"/>
  <c r="H108" i="98"/>
  <c r="G108" i="98"/>
  <c r="F108" i="98" s="1"/>
  <c r="I107" i="98"/>
  <c r="H107" i="98"/>
  <c r="G107" i="98"/>
  <c r="F107" i="98" s="1"/>
  <c r="I106" i="98"/>
  <c r="H106" i="98"/>
  <c r="G106" i="98"/>
  <c r="F106" i="98" s="1"/>
  <c r="I105" i="98"/>
  <c r="H105" i="98"/>
  <c r="G105" i="98"/>
  <c r="I104" i="98"/>
  <c r="H104" i="98"/>
  <c r="G104" i="98"/>
  <c r="I103" i="98"/>
  <c r="H103" i="98"/>
  <c r="G103" i="98"/>
  <c r="F103" i="98" s="1"/>
  <c r="I102" i="98"/>
  <c r="H102" i="98"/>
  <c r="G102" i="98"/>
  <c r="F102" i="98" s="1"/>
  <c r="I101" i="98"/>
  <c r="H101" i="98"/>
  <c r="G101" i="98"/>
  <c r="F101" i="98" s="1"/>
  <c r="I100" i="98"/>
  <c r="H100" i="98"/>
  <c r="G100" i="98"/>
  <c r="F100" i="98" s="1"/>
  <c r="I99" i="98"/>
  <c r="H99" i="98"/>
  <c r="G99" i="98"/>
  <c r="F99" i="98" s="1"/>
  <c r="I98" i="98"/>
  <c r="H98" i="98"/>
  <c r="G98" i="98"/>
  <c r="F98" i="98" s="1"/>
  <c r="I97" i="98"/>
  <c r="H97" i="98"/>
  <c r="G97" i="98"/>
  <c r="I96" i="98"/>
  <c r="H96" i="98"/>
  <c r="G96" i="98"/>
  <c r="I95" i="98"/>
  <c r="H95" i="98"/>
  <c r="G95" i="98"/>
  <c r="F95" i="98" s="1"/>
  <c r="I94" i="98"/>
  <c r="H94" i="98"/>
  <c r="G94" i="98"/>
  <c r="F94" i="98" s="1"/>
  <c r="I93" i="98"/>
  <c r="H93" i="98"/>
  <c r="G93" i="98"/>
  <c r="F93" i="98" s="1"/>
  <c r="I92" i="98"/>
  <c r="H92" i="98"/>
  <c r="G92" i="98"/>
  <c r="F92" i="98" s="1"/>
  <c r="I91" i="98"/>
  <c r="H91" i="98"/>
  <c r="G91" i="98"/>
  <c r="F91" i="98" s="1"/>
  <c r="I90" i="98"/>
  <c r="H90" i="98"/>
  <c r="G90" i="98"/>
  <c r="F90" i="98" s="1"/>
  <c r="I89" i="98"/>
  <c r="H89" i="98"/>
  <c r="G89" i="98"/>
  <c r="I88" i="98"/>
  <c r="H88" i="98"/>
  <c r="G88" i="98"/>
  <c r="I87" i="98"/>
  <c r="H87" i="98"/>
  <c r="G87" i="98"/>
  <c r="F87" i="98" s="1"/>
  <c r="I86" i="98"/>
  <c r="H86" i="98"/>
  <c r="G86" i="98"/>
  <c r="F86" i="98" s="1"/>
  <c r="I85" i="98"/>
  <c r="H85" i="98"/>
  <c r="G85" i="98"/>
  <c r="F85" i="98" s="1"/>
  <c r="I84" i="98"/>
  <c r="H84" i="98"/>
  <c r="G84" i="98"/>
  <c r="F84" i="98" s="1"/>
  <c r="I83" i="98"/>
  <c r="H83" i="98"/>
  <c r="G83" i="98"/>
  <c r="F83" i="98" s="1"/>
  <c r="I82" i="98"/>
  <c r="H82" i="98"/>
  <c r="G82" i="98"/>
  <c r="F82" i="98" s="1"/>
  <c r="I81" i="98"/>
  <c r="H81" i="98"/>
  <c r="G81" i="98"/>
  <c r="I80" i="98"/>
  <c r="H80" i="98"/>
  <c r="G80" i="98"/>
  <c r="I79" i="98"/>
  <c r="H79" i="98"/>
  <c r="G79" i="98"/>
  <c r="F79" i="98" s="1"/>
  <c r="I78" i="98"/>
  <c r="H78" i="98"/>
  <c r="G78" i="98"/>
  <c r="F78" i="98" s="1"/>
  <c r="I77" i="98"/>
  <c r="H77" i="98"/>
  <c r="G77" i="98"/>
  <c r="F77" i="98" s="1"/>
  <c r="I76" i="98"/>
  <c r="H76" i="98"/>
  <c r="G76" i="98"/>
  <c r="F76" i="98" s="1"/>
  <c r="I75" i="98"/>
  <c r="H75" i="98"/>
  <c r="G75" i="98"/>
  <c r="F75" i="98" s="1"/>
  <c r="I74" i="98"/>
  <c r="H74" i="98"/>
  <c r="G74" i="98"/>
  <c r="F74" i="98" s="1"/>
  <c r="I73" i="98"/>
  <c r="H73" i="98"/>
  <c r="G73" i="98"/>
  <c r="I72" i="98"/>
  <c r="H72" i="98"/>
  <c r="G72" i="98"/>
  <c r="I71" i="98"/>
  <c r="H71" i="98"/>
  <c r="G71" i="98"/>
  <c r="F71" i="98" s="1"/>
  <c r="I70" i="98"/>
  <c r="H70" i="98"/>
  <c r="G70" i="98"/>
  <c r="F70" i="98" s="1"/>
  <c r="I69" i="98"/>
  <c r="H69" i="98"/>
  <c r="G69" i="98"/>
  <c r="F69" i="98" s="1"/>
  <c r="I68" i="98"/>
  <c r="H68" i="98"/>
  <c r="G68" i="98"/>
  <c r="F68" i="98" s="1"/>
  <c r="I67" i="98"/>
  <c r="H67" i="98"/>
  <c r="G67" i="98"/>
  <c r="F67" i="98" s="1"/>
  <c r="I66" i="98"/>
  <c r="H66" i="98"/>
  <c r="G66" i="98"/>
  <c r="F66" i="98" s="1"/>
  <c r="I65" i="98"/>
  <c r="H65" i="98"/>
  <c r="G65" i="98"/>
  <c r="I64" i="98"/>
  <c r="H64" i="98"/>
  <c r="G64" i="98"/>
  <c r="I63" i="98"/>
  <c r="H63" i="98"/>
  <c r="G63" i="98"/>
  <c r="F63" i="98" s="1"/>
  <c r="I62" i="98"/>
  <c r="H62" i="98"/>
  <c r="G62" i="98"/>
  <c r="F62" i="98" s="1"/>
  <c r="I61" i="98"/>
  <c r="H61" i="98"/>
  <c r="G61" i="98"/>
  <c r="F61" i="98" s="1"/>
  <c r="I60" i="98"/>
  <c r="H60" i="98"/>
  <c r="G60" i="98"/>
  <c r="F60" i="98" s="1"/>
  <c r="I59" i="98"/>
  <c r="H59" i="98"/>
  <c r="G59" i="98"/>
  <c r="F59" i="98" s="1"/>
  <c r="I58" i="98"/>
  <c r="H58" i="98"/>
  <c r="G58" i="98"/>
  <c r="F58" i="98" s="1"/>
  <c r="I57" i="98"/>
  <c r="H57" i="98"/>
  <c r="G57" i="98"/>
  <c r="I56" i="98"/>
  <c r="H56" i="98"/>
  <c r="G56" i="98"/>
  <c r="I55" i="98"/>
  <c r="H55" i="98"/>
  <c r="G55" i="98"/>
  <c r="F55" i="98" s="1"/>
  <c r="I54" i="98"/>
  <c r="H54" i="98"/>
  <c r="G54" i="98"/>
  <c r="F54" i="98" s="1"/>
  <c r="I53" i="98"/>
  <c r="H53" i="98"/>
  <c r="G53" i="98"/>
  <c r="F53" i="98" s="1"/>
  <c r="I52" i="98"/>
  <c r="H52" i="98"/>
  <c r="G52" i="98"/>
  <c r="F52" i="98" s="1"/>
  <c r="I51" i="98"/>
  <c r="H51" i="98"/>
  <c r="G51" i="98"/>
  <c r="F51" i="98" s="1"/>
  <c r="I50" i="98"/>
  <c r="H50" i="98"/>
  <c r="G50" i="98"/>
  <c r="F50" i="98" s="1"/>
  <c r="I49" i="98"/>
  <c r="H49" i="98"/>
  <c r="G49" i="98"/>
  <c r="I48" i="98"/>
  <c r="H48" i="98"/>
  <c r="G48" i="98"/>
  <c r="I47" i="98"/>
  <c r="H47" i="98"/>
  <c r="G47" i="98"/>
  <c r="F47" i="98" s="1"/>
  <c r="I46" i="98"/>
  <c r="H46" i="98"/>
  <c r="G46" i="98"/>
  <c r="F46" i="98" s="1"/>
  <c r="I45" i="98"/>
  <c r="H45" i="98"/>
  <c r="G45" i="98"/>
  <c r="F45" i="98" s="1"/>
  <c r="I44" i="98"/>
  <c r="H44" i="98"/>
  <c r="G44" i="98"/>
  <c r="F44" i="98" s="1"/>
  <c r="I43" i="98"/>
  <c r="H43" i="98"/>
  <c r="G43" i="98"/>
  <c r="F43" i="98" s="1"/>
  <c r="I42" i="98"/>
  <c r="H42" i="98"/>
  <c r="G42" i="98"/>
  <c r="F42" i="98" s="1"/>
  <c r="I41" i="98"/>
  <c r="H41" i="98"/>
  <c r="G41" i="98"/>
  <c r="I40" i="98"/>
  <c r="H40" i="98"/>
  <c r="G40" i="98"/>
  <c r="I39" i="98"/>
  <c r="H39" i="98"/>
  <c r="G39" i="98"/>
  <c r="F39" i="98" s="1"/>
  <c r="I38" i="98"/>
  <c r="H38" i="98"/>
  <c r="G38" i="98"/>
  <c r="F38" i="98" s="1"/>
  <c r="I37" i="98"/>
  <c r="H37" i="98"/>
  <c r="G37" i="98"/>
  <c r="F37" i="98" s="1"/>
  <c r="I36" i="98"/>
  <c r="H36" i="98"/>
  <c r="G36" i="98"/>
  <c r="F36" i="98" s="1"/>
  <c r="I35" i="98"/>
  <c r="H35" i="98"/>
  <c r="G35" i="98"/>
  <c r="F35" i="98" s="1"/>
  <c r="I34" i="98"/>
  <c r="H34" i="98"/>
  <c r="G34" i="98"/>
  <c r="F34" i="98" s="1"/>
  <c r="I33" i="98"/>
  <c r="H33" i="98"/>
  <c r="G33" i="98"/>
  <c r="I32" i="98"/>
  <c r="H32" i="98"/>
  <c r="G32" i="98"/>
  <c r="I31" i="98"/>
  <c r="H31" i="98"/>
  <c r="G31" i="98"/>
  <c r="F31" i="98" s="1"/>
  <c r="I30" i="98"/>
  <c r="H30" i="98"/>
  <c r="G30" i="98"/>
  <c r="F30" i="98" s="1"/>
  <c r="I29" i="98"/>
  <c r="H29" i="98"/>
  <c r="G29" i="98"/>
  <c r="F29" i="98" s="1"/>
  <c r="I28" i="98"/>
  <c r="H28" i="98"/>
  <c r="G28" i="98"/>
  <c r="F28" i="98" s="1"/>
  <c r="I27" i="98"/>
  <c r="H27" i="98"/>
  <c r="G27" i="98"/>
  <c r="F27" i="98" s="1"/>
  <c r="I26" i="98"/>
  <c r="H26" i="98"/>
  <c r="G26" i="98"/>
  <c r="F26" i="98" s="1"/>
  <c r="I25" i="98"/>
  <c r="H25" i="98"/>
  <c r="G25" i="98"/>
  <c r="I24" i="98"/>
  <c r="H24" i="98"/>
  <c r="G24" i="98"/>
  <c r="I23" i="98"/>
  <c r="H23" i="98"/>
  <c r="G23" i="98"/>
  <c r="F23" i="98" s="1"/>
  <c r="I22" i="98"/>
  <c r="H22" i="98"/>
  <c r="G22" i="98"/>
  <c r="F22" i="98" s="1"/>
  <c r="I21" i="98"/>
  <c r="H21" i="98"/>
  <c r="G21" i="98"/>
  <c r="F21" i="98" s="1"/>
  <c r="I20" i="98"/>
  <c r="H20" i="98"/>
  <c r="G20" i="98"/>
  <c r="F20" i="98" s="1"/>
  <c r="I19" i="98"/>
  <c r="H19" i="98"/>
  <c r="G19" i="98"/>
  <c r="F19" i="98" s="1"/>
  <c r="I18" i="98"/>
  <c r="H18" i="98"/>
  <c r="G18" i="98"/>
  <c r="F18" i="98" s="1"/>
  <c r="I17" i="98"/>
  <c r="H17" i="98"/>
  <c r="G17" i="98"/>
  <c r="F17" i="98" s="1"/>
  <c r="I16" i="98"/>
  <c r="H16" i="98"/>
  <c r="G16" i="98"/>
  <c r="F16" i="98" s="1"/>
  <c r="I15" i="98"/>
  <c r="H15" i="98"/>
  <c r="G15" i="98"/>
  <c r="F15" i="98" s="1"/>
  <c r="I14" i="98"/>
  <c r="H14" i="98"/>
  <c r="G14" i="98"/>
  <c r="F14" i="98" s="1"/>
  <c r="I13" i="98"/>
  <c r="H13" i="98"/>
  <c r="G13" i="98"/>
  <c r="F13" i="98" s="1"/>
  <c r="I12" i="98"/>
  <c r="H12" i="98"/>
  <c r="G12" i="98"/>
  <c r="F6" i="98"/>
  <c r="A3" i="98"/>
  <c r="A2" i="98"/>
  <c r="F15" i="97"/>
  <c r="F16" i="97"/>
  <c r="F17" i="97"/>
  <c r="F18" i="97"/>
  <c r="F19" i="97"/>
  <c r="F20" i="97"/>
  <c r="F21" i="97"/>
  <c r="F22" i="97"/>
  <c r="F23" i="97"/>
  <c r="F24" i="97"/>
  <c r="F25" i="97"/>
  <c r="F26" i="97"/>
  <c r="F27" i="97"/>
  <c r="F28" i="97"/>
  <c r="F29" i="97"/>
  <c r="F30" i="97"/>
  <c r="F31" i="97"/>
  <c r="F32" i="97"/>
  <c r="F33" i="97"/>
  <c r="F34" i="97"/>
  <c r="F35" i="97"/>
  <c r="F36" i="97"/>
  <c r="F37" i="97"/>
  <c r="F38" i="97"/>
  <c r="F39" i="97"/>
  <c r="F40" i="97"/>
  <c r="F41" i="97"/>
  <c r="F42" i="97"/>
  <c r="F43" i="97"/>
  <c r="F44" i="97"/>
  <c r="F45" i="97"/>
  <c r="F46" i="97"/>
  <c r="F47" i="97"/>
  <c r="F48" i="97"/>
  <c r="F49" i="97"/>
  <c r="F50" i="97"/>
  <c r="F51" i="97"/>
  <c r="F52" i="97"/>
  <c r="F53" i="97"/>
  <c r="F54" i="97"/>
  <c r="F55" i="97"/>
  <c r="F56" i="97"/>
  <c r="F57" i="97"/>
  <c r="F58" i="97"/>
  <c r="F59" i="97"/>
  <c r="F60" i="97"/>
  <c r="F61" i="97"/>
  <c r="F62" i="97"/>
  <c r="F63" i="97"/>
  <c r="F64" i="97"/>
  <c r="F65" i="97"/>
  <c r="F66" i="97"/>
  <c r="F67" i="97"/>
  <c r="F68" i="97"/>
  <c r="F69" i="97"/>
  <c r="F70" i="97"/>
  <c r="F71" i="97"/>
  <c r="F72" i="97"/>
  <c r="F73" i="97"/>
  <c r="F74" i="97"/>
  <c r="F75" i="97"/>
  <c r="F76" i="97"/>
  <c r="F77" i="97"/>
  <c r="F78" i="97"/>
  <c r="F79" i="97"/>
  <c r="F80" i="97"/>
  <c r="F81" i="97"/>
  <c r="F82" i="97"/>
  <c r="F83" i="97"/>
  <c r="F84" i="97"/>
  <c r="F85" i="97"/>
  <c r="F86" i="97"/>
  <c r="F87" i="97"/>
  <c r="F88" i="97"/>
  <c r="F89" i="97"/>
  <c r="F90" i="97"/>
  <c r="F91" i="97"/>
  <c r="F92" i="97"/>
  <c r="F93" i="97"/>
  <c r="F94" i="97"/>
  <c r="F95" i="97"/>
  <c r="F96" i="97"/>
  <c r="F97" i="97"/>
  <c r="F98" i="97"/>
  <c r="F99" i="97"/>
  <c r="F100" i="97"/>
  <c r="F101" i="97"/>
  <c r="F102" i="97"/>
  <c r="F103" i="97"/>
  <c r="F104" i="97"/>
  <c r="F105" i="97"/>
  <c r="F106" i="97"/>
  <c r="F107" i="97"/>
  <c r="F108" i="97"/>
  <c r="F109" i="97"/>
  <c r="F110" i="97"/>
  <c r="F111" i="97"/>
  <c r="F112" i="97"/>
  <c r="F113" i="97"/>
  <c r="F114" i="97"/>
  <c r="F115" i="97"/>
  <c r="F116" i="97"/>
  <c r="F117" i="97"/>
  <c r="F118" i="97"/>
  <c r="F119" i="97"/>
  <c r="F120" i="97"/>
  <c r="F121" i="97"/>
  <c r="F122" i="97"/>
  <c r="F123" i="97"/>
  <c r="F124" i="97"/>
  <c r="F125" i="97"/>
  <c r="F126" i="97"/>
  <c r="F127" i="97"/>
  <c r="F128" i="97"/>
  <c r="F129" i="97"/>
  <c r="F130" i="97"/>
  <c r="F131" i="97"/>
  <c r="F132" i="97"/>
  <c r="F133" i="97"/>
  <c r="F134" i="97"/>
  <c r="F135" i="97"/>
  <c r="F136" i="97"/>
  <c r="F137" i="97"/>
  <c r="F138" i="97"/>
  <c r="F139" i="97"/>
  <c r="F140" i="97"/>
  <c r="F141" i="97"/>
  <c r="F142" i="97"/>
  <c r="F143" i="97"/>
  <c r="F144" i="97"/>
  <c r="F145" i="97"/>
  <c r="F146" i="97"/>
  <c r="F147" i="97"/>
  <c r="F148" i="97"/>
  <c r="F149" i="97"/>
  <c r="F150" i="97"/>
  <c r="F151" i="97"/>
  <c r="F152" i="97"/>
  <c r="F153" i="97"/>
  <c r="F154" i="97"/>
  <c r="F155" i="97"/>
  <c r="F156" i="97"/>
  <c r="F157" i="97"/>
  <c r="F158" i="97"/>
  <c r="F159" i="97"/>
  <c r="F160" i="97"/>
  <c r="F161" i="97"/>
  <c r="F162" i="97"/>
  <c r="F163" i="97"/>
  <c r="F164" i="97"/>
  <c r="F165" i="97"/>
  <c r="F166" i="97"/>
  <c r="F167" i="97"/>
  <c r="F168" i="97"/>
  <c r="F169" i="97"/>
  <c r="F170" i="97"/>
  <c r="F171" i="97"/>
  <c r="F172" i="97"/>
  <c r="F173" i="97"/>
  <c r="F174" i="97"/>
  <c r="F175" i="97"/>
  <c r="F176" i="97"/>
  <c r="F177" i="97"/>
  <c r="F178" i="97"/>
  <c r="F179" i="97"/>
  <c r="F180" i="97"/>
  <c r="F181" i="97"/>
  <c r="F182" i="97"/>
  <c r="F183" i="97"/>
  <c r="F184" i="97"/>
  <c r="F185" i="97"/>
  <c r="F186" i="97"/>
  <c r="F187" i="97"/>
  <c r="F188" i="97"/>
  <c r="F189" i="97"/>
  <c r="F190" i="97"/>
  <c r="F191" i="97"/>
  <c r="F192" i="97"/>
  <c r="F193" i="97"/>
  <c r="F194" i="97"/>
  <c r="F195" i="97"/>
  <c r="F196" i="97"/>
  <c r="F197" i="97"/>
  <c r="F198" i="97"/>
  <c r="F199" i="97"/>
  <c r="F200" i="97"/>
  <c r="F201" i="97"/>
  <c r="F202" i="97"/>
  <c r="F203" i="97"/>
  <c r="F204" i="97"/>
  <c r="F205" i="97"/>
  <c r="F206" i="97"/>
  <c r="F207" i="97"/>
  <c r="F208" i="97"/>
  <c r="F209" i="97"/>
  <c r="F210" i="97"/>
  <c r="F211" i="97"/>
  <c r="F212" i="97"/>
  <c r="F213" i="97"/>
  <c r="F214" i="97"/>
  <c r="F215" i="97"/>
  <c r="F216" i="97"/>
  <c r="F217" i="97"/>
  <c r="F218" i="97"/>
  <c r="F219" i="97"/>
  <c r="F220" i="97"/>
  <c r="F221" i="97"/>
  <c r="F222" i="97"/>
  <c r="F223" i="97"/>
  <c r="F224" i="97"/>
  <c r="F225" i="97"/>
  <c r="F226" i="97"/>
  <c r="F227" i="97"/>
  <c r="F228" i="97"/>
  <c r="F229" i="97"/>
  <c r="F230" i="97"/>
  <c r="F231" i="97"/>
  <c r="F232" i="97"/>
  <c r="F233" i="97"/>
  <c r="F234" i="97"/>
  <c r="F235" i="97"/>
  <c r="F236" i="97"/>
  <c r="F237" i="97"/>
  <c r="F238" i="97"/>
  <c r="F239" i="97"/>
  <c r="F240" i="97"/>
  <c r="F241" i="97"/>
  <c r="F242" i="97"/>
  <c r="F243" i="97"/>
  <c r="F244" i="97"/>
  <c r="F245" i="97"/>
  <c r="F246" i="97"/>
  <c r="F247" i="97"/>
  <c r="F248" i="97"/>
  <c r="F249" i="97"/>
  <c r="F250" i="97"/>
  <c r="F251" i="97"/>
  <c r="F252" i="97"/>
  <c r="F253" i="97"/>
  <c r="F254" i="97"/>
  <c r="F255" i="97"/>
  <c r="F256" i="97"/>
  <c r="F257" i="97"/>
  <c r="F258" i="97"/>
  <c r="F259" i="97"/>
  <c r="F260" i="97"/>
  <c r="F261" i="97"/>
  <c r="I110" i="97"/>
  <c r="H110" i="97"/>
  <c r="G110" i="97"/>
  <c r="I109" i="97"/>
  <c r="H109" i="97"/>
  <c r="G109" i="97"/>
  <c r="I108" i="97"/>
  <c r="H108" i="97"/>
  <c r="G108" i="97"/>
  <c r="I107" i="97"/>
  <c r="H107" i="97"/>
  <c r="G107" i="97"/>
  <c r="I106" i="97"/>
  <c r="H106" i="97"/>
  <c r="G106" i="97"/>
  <c r="I105" i="97"/>
  <c r="H105" i="97"/>
  <c r="G105" i="97"/>
  <c r="I104" i="97"/>
  <c r="H104" i="97"/>
  <c r="G104" i="97"/>
  <c r="I103" i="97"/>
  <c r="H103" i="97"/>
  <c r="G103" i="97"/>
  <c r="I102" i="97"/>
  <c r="H102" i="97"/>
  <c r="G102" i="97"/>
  <c r="I101" i="97"/>
  <c r="H101" i="97"/>
  <c r="G101" i="97"/>
  <c r="I100" i="97"/>
  <c r="H100" i="97"/>
  <c r="G100" i="97"/>
  <c r="I99" i="97"/>
  <c r="H99" i="97"/>
  <c r="G99" i="97"/>
  <c r="I98" i="97"/>
  <c r="H98" i="97"/>
  <c r="G98" i="97"/>
  <c r="I97" i="97"/>
  <c r="H97" i="97"/>
  <c r="G97" i="97"/>
  <c r="I96" i="97"/>
  <c r="H96" i="97"/>
  <c r="G96" i="97"/>
  <c r="I95" i="97"/>
  <c r="H95" i="97"/>
  <c r="G95" i="97"/>
  <c r="I94" i="97"/>
  <c r="H94" i="97"/>
  <c r="G94" i="97"/>
  <c r="I93" i="97"/>
  <c r="H93" i="97"/>
  <c r="G93" i="97"/>
  <c r="I92" i="97"/>
  <c r="H92" i="97"/>
  <c r="G92" i="97"/>
  <c r="I91" i="97"/>
  <c r="H91" i="97"/>
  <c r="G91" i="97"/>
  <c r="I90" i="97"/>
  <c r="H90" i="97"/>
  <c r="G90" i="97"/>
  <c r="I89" i="97"/>
  <c r="H89" i="97"/>
  <c r="G89" i="97"/>
  <c r="I88" i="97"/>
  <c r="H88" i="97"/>
  <c r="G88" i="97"/>
  <c r="I87" i="97"/>
  <c r="H87" i="97"/>
  <c r="G87" i="97"/>
  <c r="I86" i="97"/>
  <c r="H86" i="97"/>
  <c r="G86" i="97"/>
  <c r="I85" i="97"/>
  <c r="H85" i="97"/>
  <c r="G85" i="97"/>
  <c r="I84" i="97"/>
  <c r="H84" i="97"/>
  <c r="G84" i="97"/>
  <c r="I83" i="97"/>
  <c r="H83" i="97"/>
  <c r="G83" i="97"/>
  <c r="I82" i="97"/>
  <c r="H82" i="97"/>
  <c r="G82" i="97"/>
  <c r="I81" i="97"/>
  <c r="H81" i="97"/>
  <c r="G81" i="97"/>
  <c r="I80" i="97"/>
  <c r="H80" i="97"/>
  <c r="G80" i="97"/>
  <c r="I79" i="97"/>
  <c r="H79" i="97"/>
  <c r="G79" i="97"/>
  <c r="I78" i="97"/>
  <c r="H78" i="97"/>
  <c r="G78" i="97"/>
  <c r="I77" i="97"/>
  <c r="H77" i="97"/>
  <c r="G77" i="97"/>
  <c r="I76" i="97"/>
  <c r="H76" i="97"/>
  <c r="G76" i="97"/>
  <c r="I75" i="97"/>
  <c r="H75" i="97"/>
  <c r="G75" i="97"/>
  <c r="I74" i="97"/>
  <c r="H74" i="97"/>
  <c r="G74" i="97"/>
  <c r="I73" i="97"/>
  <c r="H73" i="97"/>
  <c r="G73" i="97"/>
  <c r="I72" i="97"/>
  <c r="H72" i="97"/>
  <c r="G72" i="97"/>
  <c r="I71" i="97"/>
  <c r="H71" i="97"/>
  <c r="G71" i="97"/>
  <c r="I70" i="97"/>
  <c r="H70" i="97"/>
  <c r="G70" i="97"/>
  <c r="I69" i="97"/>
  <c r="H69" i="97"/>
  <c r="G69" i="97"/>
  <c r="I68" i="97"/>
  <c r="H68" i="97"/>
  <c r="G68" i="97"/>
  <c r="I67" i="97"/>
  <c r="H67" i="97"/>
  <c r="G67" i="97"/>
  <c r="I66" i="97"/>
  <c r="H66" i="97"/>
  <c r="G66" i="97"/>
  <c r="I65" i="97"/>
  <c r="H65" i="97"/>
  <c r="G65" i="97"/>
  <c r="I64" i="97"/>
  <c r="H64" i="97"/>
  <c r="G64" i="97"/>
  <c r="I63" i="97"/>
  <c r="H63" i="97"/>
  <c r="G63" i="97"/>
  <c r="I62" i="97"/>
  <c r="H62" i="97"/>
  <c r="G62" i="97"/>
  <c r="I61" i="97"/>
  <c r="H61" i="97"/>
  <c r="G61" i="97"/>
  <c r="I60" i="97"/>
  <c r="H60" i="97"/>
  <c r="G60" i="97"/>
  <c r="I59" i="97"/>
  <c r="H59" i="97"/>
  <c r="G59" i="97"/>
  <c r="I58" i="97"/>
  <c r="H58" i="97"/>
  <c r="G58" i="97"/>
  <c r="I57" i="97"/>
  <c r="H57" i="97"/>
  <c r="G57" i="97"/>
  <c r="I56" i="97"/>
  <c r="H56" i="97"/>
  <c r="G56" i="97"/>
  <c r="I55" i="97"/>
  <c r="H55" i="97"/>
  <c r="G55" i="97"/>
  <c r="I54" i="97"/>
  <c r="H54" i="97"/>
  <c r="G54" i="97"/>
  <c r="I53" i="97"/>
  <c r="H53" i="97"/>
  <c r="G53" i="97"/>
  <c r="I52" i="97"/>
  <c r="H52" i="97"/>
  <c r="G52" i="97"/>
  <c r="I51" i="97"/>
  <c r="H51" i="97"/>
  <c r="G51" i="97"/>
  <c r="I50" i="97"/>
  <c r="H50" i="97"/>
  <c r="G50" i="97"/>
  <c r="I49" i="97"/>
  <c r="H49" i="97"/>
  <c r="G49" i="97"/>
  <c r="I48" i="97"/>
  <c r="H48" i="97"/>
  <c r="G48" i="97"/>
  <c r="I47" i="97"/>
  <c r="H47" i="97"/>
  <c r="G47" i="97"/>
  <c r="I46" i="97"/>
  <c r="H46" i="97"/>
  <c r="G46" i="97"/>
  <c r="I45" i="97"/>
  <c r="H45" i="97"/>
  <c r="G45" i="97"/>
  <c r="I44" i="97"/>
  <c r="H44" i="97"/>
  <c r="G44" i="97"/>
  <c r="I43" i="97"/>
  <c r="H43" i="97"/>
  <c r="G43" i="97"/>
  <c r="I42" i="97"/>
  <c r="H42" i="97"/>
  <c r="G42" i="97"/>
  <c r="I41" i="97"/>
  <c r="H41" i="97"/>
  <c r="G41" i="97"/>
  <c r="I40" i="97"/>
  <c r="H40" i="97"/>
  <c r="G40" i="97"/>
  <c r="I39" i="97"/>
  <c r="H39" i="97"/>
  <c r="G39" i="97"/>
  <c r="I38" i="97"/>
  <c r="H38" i="97"/>
  <c r="G38" i="97"/>
  <c r="I37" i="97"/>
  <c r="H37" i="97"/>
  <c r="G37" i="97"/>
  <c r="I36" i="97"/>
  <c r="H36" i="97"/>
  <c r="G36" i="97"/>
  <c r="I35" i="97"/>
  <c r="H35" i="97"/>
  <c r="G35" i="97"/>
  <c r="I34" i="97"/>
  <c r="H34" i="97"/>
  <c r="G34" i="97"/>
  <c r="I33" i="97"/>
  <c r="H33" i="97"/>
  <c r="G33" i="97"/>
  <c r="I32" i="97"/>
  <c r="H32" i="97"/>
  <c r="G32" i="97"/>
  <c r="I31" i="97"/>
  <c r="H31" i="97"/>
  <c r="G31" i="97"/>
  <c r="I30" i="97"/>
  <c r="H30" i="97"/>
  <c r="G30" i="97"/>
  <c r="I29" i="97"/>
  <c r="H29" i="97"/>
  <c r="G29" i="97"/>
  <c r="I28" i="97"/>
  <c r="H28" i="97"/>
  <c r="G28" i="97"/>
  <c r="I27" i="97"/>
  <c r="H27" i="97"/>
  <c r="G27" i="97"/>
  <c r="I26" i="97"/>
  <c r="H26" i="97"/>
  <c r="G26" i="97"/>
  <c r="I25" i="97"/>
  <c r="H25" i="97"/>
  <c r="G25" i="97"/>
  <c r="I24" i="97"/>
  <c r="H24" i="97"/>
  <c r="G24" i="97"/>
  <c r="I23" i="97"/>
  <c r="H23" i="97"/>
  <c r="G23" i="97"/>
  <c r="I22" i="97"/>
  <c r="H22" i="97"/>
  <c r="G22" i="97"/>
  <c r="I21" i="97"/>
  <c r="H21" i="97"/>
  <c r="G21" i="97"/>
  <c r="I20" i="97"/>
  <c r="H20" i="97"/>
  <c r="G20" i="97"/>
  <c r="I19" i="97"/>
  <c r="H19" i="97"/>
  <c r="G19" i="97"/>
  <c r="I18" i="97"/>
  <c r="H18" i="97"/>
  <c r="G18" i="97"/>
  <c r="I17" i="97"/>
  <c r="H17" i="97"/>
  <c r="G17" i="97"/>
  <c r="I16" i="97"/>
  <c r="H16" i="97"/>
  <c r="G16" i="97"/>
  <c r="I15" i="97"/>
  <c r="H15" i="97"/>
  <c r="G15" i="97"/>
  <c r="I14" i="97"/>
  <c r="H14" i="97"/>
  <c r="G14" i="97"/>
  <c r="I13" i="97"/>
  <c r="H13" i="97"/>
  <c r="G13" i="97"/>
  <c r="I12" i="97"/>
  <c r="H12" i="97"/>
  <c r="G12" i="97"/>
  <c r="F6" i="97"/>
  <c r="A3" i="97"/>
  <c r="A2" i="97"/>
  <c r="D15" i="96"/>
  <c r="D16" i="96"/>
  <c r="D17" i="96"/>
  <c r="D18" i="96"/>
  <c r="D19" i="96"/>
  <c r="D20" i="96"/>
  <c r="D21" i="96"/>
  <c r="D22" i="96"/>
  <c r="D23" i="96"/>
  <c r="D24" i="96"/>
  <c r="D25" i="96"/>
  <c r="D26" i="96"/>
  <c r="D27" i="96"/>
  <c r="D28" i="96"/>
  <c r="D29" i="96"/>
  <c r="D30" i="96"/>
  <c r="D31" i="96"/>
  <c r="D32" i="96"/>
  <c r="D33" i="96"/>
  <c r="D34" i="96"/>
  <c r="D35" i="96"/>
  <c r="D36" i="96"/>
  <c r="D37" i="96"/>
  <c r="D38" i="96"/>
  <c r="D39" i="96"/>
  <c r="D40" i="96"/>
  <c r="D41" i="96"/>
  <c r="D42" i="96"/>
  <c r="D43" i="96"/>
  <c r="D44" i="96"/>
  <c r="D45" i="96"/>
  <c r="D46" i="96"/>
  <c r="D47" i="96"/>
  <c r="D48" i="96"/>
  <c r="D49" i="96"/>
  <c r="D50" i="96"/>
  <c r="D51" i="96"/>
  <c r="D52" i="96"/>
  <c r="D53" i="96"/>
  <c r="D54" i="96"/>
  <c r="D55" i="96"/>
  <c r="D56" i="96"/>
  <c r="D57" i="96"/>
  <c r="D58" i="96"/>
  <c r="D59" i="96"/>
  <c r="D60" i="96"/>
  <c r="D61" i="96"/>
  <c r="D62" i="96"/>
  <c r="D63" i="96"/>
  <c r="D64" i="96"/>
  <c r="D65" i="96"/>
  <c r="D66" i="96"/>
  <c r="D67" i="96"/>
  <c r="D68" i="96"/>
  <c r="D69" i="96"/>
  <c r="D70" i="96"/>
  <c r="D71" i="96"/>
  <c r="D72" i="96"/>
  <c r="D73" i="96"/>
  <c r="D74" i="96"/>
  <c r="D75" i="96"/>
  <c r="D76" i="96"/>
  <c r="D77" i="96"/>
  <c r="D78" i="96"/>
  <c r="D79" i="96"/>
  <c r="D80" i="96"/>
  <c r="D81" i="96"/>
  <c r="D82" i="96"/>
  <c r="D83" i="96"/>
  <c r="D84" i="96"/>
  <c r="D85" i="96"/>
  <c r="D86" i="96"/>
  <c r="D87" i="96"/>
  <c r="D88" i="96"/>
  <c r="D89" i="96"/>
  <c r="D90" i="96"/>
  <c r="D91" i="96"/>
  <c r="D92" i="96"/>
  <c r="D93" i="96"/>
  <c r="D94" i="96"/>
  <c r="D95" i="96"/>
  <c r="D96" i="96"/>
  <c r="D97" i="96"/>
  <c r="D98" i="96"/>
  <c r="D99" i="96"/>
  <c r="D100" i="96"/>
  <c r="D101" i="96"/>
  <c r="D102" i="96"/>
  <c r="D103" i="96"/>
  <c r="D104" i="96"/>
  <c r="D105" i="96"/>
  <c r="D106" i="96"/>
  <c r="D107" i="96"/>
  <c r="D108" i="96"/>
  <c r="D109" i="96"/>
  <c r="D110" i="96"/>
  <c r="D111" i="96"/>
  <c r="D112" i="96"/>
  <c r="D113" i="96"/>
  <c r="D114" i="96"/>
  <c r="D115" i="96"/>
  <c r="D116" i="96"/>
  <c r="D117" i="96"/>
  <c r="D118" i="96"/>
  <c r="D119" i="96"/>
  <c r="D120" i="96"/>
  <c r="D121" i="96"/>
  <c r="D122" i="96"/>
  <c r="D123" i="96"/>
  <c r="D124" i="96"/>
  <c r="D125" i="96"/>
  <c r="D126" i="96"/>
  <c r="D127" i="96"/>
  <c r="D128" i="96"/>
  <c r="D129" i="96"/>
  <c r="D130" i="96"/>
  <c r="D131" i="96"/>
  <c r="D132" i="96"/>
  <c r="D133" i="96"/>
  <c r="D134" i="96"/>
  <c r="D135" i="96"/>
  <c r="D136" i="96"/>
  <c r="D137" i="96"/>
  <c r="D138" i="96"/>
  <c r="D139" i="96"/>
  <c r="D140" i="96"/>
  <c r="D141" i="96"/>
  <c r="D142" i="96"/>
  <c r="D143" i="96"/>
  <c r="D144" i="96"/>
  <c r="D145" i="96"/>
  <c r="D146" i="96"/>
  <c r="D147" i="96"/>
  <c r="D148" i="96"/>
  <c r="D149" i="96"/>
  <c r="D150" i="96"/>
  <c r="D151" i="96"/>
  <c r="D152" i="96"/>
  <c r="D153" i="96"/>
  <c r="D154" i="96"/>
  <c r="D155" i="96"/>
  <c r="D156" i="96"/>
  <c r="D157" i="96"/>
  <c r="D158" i="96"/>
  <c r="D159" i="96"/>
  <c r="D160" i="96"/>
  <c r="D161" i="96"/>
  <c r="D162" i="96"/>
  <c r="D163" i="96"/>
  <c r="D164" i="96"/>
  <c r="D165" i="96"/>
  <c r="D166" i="96"/>
  <c r="D167" i="96"/>
  <c r="D168" i="96"/>
  <c r="D169" i="96"/>
  <c r="D170" i="96"/>
  <c r="D171" i="96"/>
  <c r="D172" i="96"/>
  <c r="D173" i="96"/>
  <c r="D174" i="96"/>
  <c r="D175" i="96"/>
  <c r="D176" i="96"/>
  <c r="D177" i="96"/>
  <c r="D178" i="96"/>
  <c r="D179" i="96"/>
  <c r="D180" i="96"/>
  <c r="D181" i="96"/>
  <c r="D182" i="96"/>
  <c r="D183" i="96"/>
  <c r="D184" i="96"/>
  <c r="D185" i="96"/>
  <c r="D186" i="96"/>
  <c r="D187" i="96"/>
  <c r="D188" i="96"/>
  <c r="D189" i="96"/>
  <c r="D190" i="96"/>
  <c r="D191" i="96"/>
  <c r="D192" i="96"/>
  <c r="D193" i="96"/>
  <c r="D194" i="96"/>
  <c r="D195" i="96"/>
  <c r="D196" i="96"/>
  <c r="D197" i="96"/>
  <c r="D198" i="96"/>
  <c r="D199" i="96"/>
  <c r="D200" i="96"/>
  <c r="D201" i="96"/>
  <c r="D202" i="96"/>
  <c r="D203" i="96"/>
  <c r="D204" i="96"/>
  <c r="D205" i="96"/>
  <c r="D206" i="96"/>
  <c r="D207" i="96"/>
  <c r="D208" i="96"/>
  <c r="D209" i="96"/>
  <c r="D210" i="96"/>
  <c r="D211" i="96"/>
  <c r="D212" i="96"/>
  <c r="D213" i="96"/>
  <c r="D214" i="96"/>
  <c r="D215" i="96"/>
  <c r="D216" i="96"/>
  <c r="D217" i="96"/>
  <c r="D218" i="96"/>
  <c r="D219" i="96"/>
  <c r="D220" i="96"/>
  <c r="D221" i="96"/>
  <c r="D222" i="96"/>
  <c r="D223" i="96"/>
  <c r="D224" i="96"/>
  <c r="D225" i="96"/>
  <c r="D226" i="96"/>
  <c r="D227" i="96"/>
  <c r="D228" i="96"/>
  <c r="D229" i="96"/>
  <c r="D230" i="96"/>
  <c r="D231" i="96"/>
  <c r="D232" i="96"/>
  <c r="D233" i="96"/>
  <c r="D234" i="96"/>
  <c r="D235" i="96"/>
  <c r="D236" i="96"/>
  <c r="D237" i="96"/>
  <c r="D238" i="96"/>
  <c r="D239" i="96"/>
  <c r="D240" i="96"/>
  <c r="D241" i="96"/>
  <c r="D242" i="96"/>
  <c r="D243" i="96"/>
  <c r="D244" i="96"/>
  <c r="D245" i="96"/>
  <c r="D246" i="96"/>
  <c r="D247" i="96"/>
  <c r="D248" i="96"/>
  <c r="D249" i="96"/>
  <c r="D250" i="96"/>
  <c r="D251" i="96"/>
  <c r="D252" i="96"/>
  <c r="D253" i="96"/>
  <c r="D254" i="96"/>
  <c r="D255" i="96"/>
  <c r="D256" i="96"/>
  <c r="D257" i="96"/>
  <c r="D258" i="96"/>
  <c r="D259" i="96"/>
  <c r="D260" i="96"/>
  <c r="D261" i="96"/>
  <c r="D13" i="96"/>
  <c r="D14" i="96"/>
  <c r="F12" i="96"/>
  <c r="D12" i="96" s="1"/>
  <c r="H12" i="96"/>
  <c r="G12" i="96"/>
  <c r="A3" i="96"/>
  <c r="A2" i="96"/>
  <c r="E13" i="95"/>
  <c r="E14" i="95"/>
  <c r="E15" i="95"/>
  <c r="E16" i="95"/>
  <c r="E17" i="95"/>
  <c r="E18" i="95"/>
  <c r="E19" i="95"/>
  <c r="E20" i="95"/>
  <c r="E21" i="95"/>
  <c r="E22" i="95"/>
  <c r="E23" i="95"/>
  <c r="E24" i="95"/>
  <c r="E25" i="95"/>
  <c r="E26" i="95"/>
  <c r="E27" i="95"/>
  <c r="E28" i="95"/>
  <c r="E29" i="95"/>
  <c r="E30" i="95"/>
  <c r="E31" i="95"/>
  <c r="E32" i="95"/>
  <c r="E33" i="95"/>
  <c r="E34" i="95"/>
  <c r="E35" i="95"/>
  <c r="E36" i="95"/>
  <c r="E37" i="95"/>
  <c r="E38" i="95"/>
  <c r="E39" i="95"/>
  <c r="E40" i="95"/>
  <c r="E41" i="95"/>
  <c r="E42" i="95"/>
  <c r="E43" i="95"/>
  <c r="E44" i="95"/>
  <c r="E45" i="95"/>
  <c r="E46" i="95"/>
  <c r="E47" i="95"/>
  <c r="E48" i="95"/>
  <c r="E49" i="95"/>
  <c r="E50" i="95"/>
  <c r="E51" i="95"/>
  <c r="E52" i="95"/>
  <c r="E53" i="95"/>
  <c r="E54" i="95"/>
  <c r="E55" i="95"/>
  <c r="E56" i="95"/>
  <c r="E57" i="95"/>
  <c r="E58" i="95"/>
  <c r="E59" i="95"/>
  <c r="E60" i="95"/>
  <c r="E61" i="95"/>
  <c r="E62" i="95"/>
  <c r="E63" i="95"/>
  <c r="E64" i="95"/>
  <c r="E65" i="95"/>
  <c r="E66" i="95"/>
  <c r="E67" i="95"/>
  <c r="E68" i="95"/>
  <c r="E69" i="95"/>
  <c r="E70" i="95"/>
  <c r="E71" i="95"/>
  <c r="E72" i="95"/>
  <c r="E73" i="95"/>
  <c r="E74" i="95"/>
  <c r="E75" i="95"/>
  <c r="E76" i="95"/>
  <c r="E77" i="95"/>
  <c r="E78" i="95"/>
  <c r="E79" i="95"/>
  <c r="E80" i="95"/>
  <c r="E81" i="95"/>
  <c r="E82" i="95"/>
  <c r="E83" i="95"/>
  <c r="E84" i="95"/>
  <c r="E85" i="95"/>
  <c r="E86" i="95"/>
  <c r="E87" i="95"/>
  <c r="E88" i="95"/>
  <c r="E89" i="95"/>
  <c r="E90" i="95"/>
  <c r="E91" i="95"/>
  <c r="E92" i="95"/>
  <c r="E93" i="95"/>
  <c r="E94" i="95"/>
  <c r="E95" i="95"/>
  <c r="E96" i="95"/>
  <c r="E97" i="95"/>
  <c r="E98" i="95"/>
  <c r="E99" i="95"/>
  <c r="E100" i="95"/>
  <c r="E101" i="95"/>
  <c r="E102" i="95"/>
  <c r="E103" i="95"/>
  <c r="E104" i="95"/>
  <c r="E105" i="95"/>
  <c r="E106" i="95"/>
  <c r="E107" i="95"/>
  <c r="E108" i="95"/>
  <c r="E109" i="95"/>
  <c r="E110" i="95"/>
  <c r="F12" i="95"/>
  <c r="E12" i="95" s="1"/>
  <c r="H12" i="95"/>
  <c r="G12" i="95"/>
  <c r="E6" i="95"/>
  <c r="A3" i="95"/>
  <c r="A2" i="95"/>
  <c r="F19" i="94"/>
  <c r="F20" i="94"/>
  <c r="F21" i="94"/>
  <c r="F22" i="94"/>
  <c r="F23" i="94"/>
  <c r="F24" i="94"/>
  <c r="F25" i="94"/>
  <c r="F26" i="94"/>
  <c r="F27" i="94"/>
  <c r="F28" i="94"/>
  <c r="F29" i="94"/>
  <c r="F30" i="94"/>
  <c r="F31" i="94"/>
  <c r="F32" i="94"/>
  <c r="F33" i="94"/>
  <c r="F34" i="94"/>
  <c r="F35" i="94"/>
  <c r="F36" i="94"/>
  <c r="F37" i="94"/>
  <c r="F38" i="94"/>
  <c r="F39" i="94"/>
  <c r="F40" i="94"/>
  <c r="F41" i="94"/>
  <c r="F42" i="94"/>
  <c r="F43" i="94"/>
  <c r="F44" i="94"/>
  <c r="F45" i="94"/>
  <c r="F46" i="94"/>
  <c r="F47" i="94"/>
  <c r="F48" i="94"/>
  <c r="F49" i="94"/>
  <c r="F50" i="94"/>
  <c r="F51" i="94"/>
  <c r="F52" i="94"/>
  <c r="F53" i="94"/>
  <c r="F54" i="94"/>
  <c r="F55" i="94"/>
  <c r="F56" i="94"/>
  <c r="F57" i="94"/>
  <c r="F58" i="94"/>
  <c r="F59" i="94"/>
  <c r="F60" i="94"/>
  <c r="F61" i="94"/>
  <c r="F62" i="94"/>
  <c r="F63" i="94"/>
  <c r="F64" i="94"/>
  <c r="F65" i="94"/>
  <c r="F66" i="94"/>
  <c r="F67" i="94"/>
  <c r="F68" i="94"/>
  <c r="F69" i="94"/>
  <c r="F70" i="94"/>
  <c r="F71" i="94"/>
  <c r="F72" i="94"/>
  <c r="F73" i="94"/>
  <c r="F74" i="94"/>
  <c r="F75" i="94"/>
  <c r="F76" i="94"/>
  <c r="F77" i="94"/>
  <c r="F78" i="94"/>
  <c r="F79" i="94"/>
  <c r="F80" i="94"/>
  <c r="F81" i="94"/>
  <c r="F82" i="94"/>
  <c r="F83" i="94"/>
  <c r="F84" i="94"/>
  <c r="F85" i="94"/>
  <c r="F86" i="94"/>
  <c r="F87" i="94"/>
  <c r="F88" i="94"/>
  <c r="F89" i="94"/>
  <c r="F90" i="94"/>
  <c r="F91" i="94"/>
  <c r="F92" i="94"/>
  <c r="F93" i="94"/>
  <c r="F94" i="94"/>
  <c r="F95" i="94"/>
  <c r="F96" i="94"/>
  <c r="F97" i="94"/>
  <c r="F98" i="94"/>
  <c r="F99" i="94"/>
  <c r="F100" i="94"/>
  <c r="F101" i="94"/>
  <c r="F102" i="94"/>
  <c r="F103" i="94"/>
  <c r="F104" i="94"/>
  <c r="F105" i="94"/>
  <c r="F106" i="94"/>
  <c r="F107" i="94"/>
  <c r="F108" i="94"/>
  <c r="F109" i="94"/>
  <c r="F110" i="94"/>
  <c r="F111" i="94"/>
  <c r="F112" i="94"/>
  <c r="F113" i="94"/>
  <c r="F114" i="94"/>
  <c r="F115" i="94"/>
  <c r="F116" i="94"/>
  <c r="F117" i="94"/>
  <c r="F118" i="94"/>
  <c r="F119" i="94"/>
  <c r="F120" i="94"/>
  <c r="F121" i="94"/>
  <c r="F122" i="94"/>
  <c r="F123" i="94"/>
  <c r="F124" i="94"/>
  <c r="F125" i="94"/>
  <c r="F126" i="94"/>
  <c r="F127" i="94"/>
  <c r="F128" i="94"/>
  <c r="F129" i="94"/>
  <c r="F130" i="94"/>
  <c r="F131" i="94"/>
  <c r="F132" i="94"/>
  <c r="F133" i="94"/>
  <c r="F134" i="94"/>
  <c r="F135" i="94"/>
  <c r="F136" i="94"/>
  <c r="F137" i="94"/>
  <c r="F138" i="94"/>
  <c r="F139" i="94"/>
  <c r="F140" i="94"/>
  <c r="F141" i="94"/>
  <c r="F142" i="94"/>
  <c r="F143" i="94"/>
  <c r="F144" i="94"/>
  <c r="F145" i="94"/>
  <c r="F146" i="94"/>
  <c r="F147" i="94"/>
  <c r="F148" i="94"/>
  <c r="F149" i="94"/>
  <c r="F150" i="94"/>
  <c r="F151" i="94"/>
  <c r="F152" i="94"/>
  <c r="F153" i="94"/>
  <c r="F154" i="94"/>
  <c r="F155" i="94"/>
  <c r="F156" i="94"/>
  <c r="F157" i="94"/>
  <c r="F158" i="94"/>
  <c r="F159" i="94"/>
  <c r="F160" i="94"/>
  <c r="F161" i="94"/>
  <c r="F162" i="94"/>
  <c r="F163" i="94"/>
  <c r="F164" i="94"/>
  <c r="F165" i="94"/>
  <c r="F166" i="94"/>
  <c r="F167" i="94"/>
  <c r="F168" i="94"/>
  <c r="F169" i="94"/>
  <c r="F170" i="94"/>
  <c r="F171" i="94"/>
  <c r="F172" i="94"/>
  <c r="F173" i="94"/>
  <c r="F174" i="94"/>
  <c r="F175" i="94"/>
  <c r="F176" i="94"/>
  <c r="F177" i="94"/>
  <c r="F178" i="94"/>
  <c r="F179" i="94"/>
  <c r="F180" i="94"/>
  <c r="F181" i="94"/>
  <c r="F182" i="94"/>
  <c r="F183" i="94"/>
  <c r="F184" i="94"/>
  <c r="F185" i="94"/>
  <c r="F186" i="94"/>
  <c r="F187" i="94"/>
  <c r="F188" i="94"/>
  <c r="F189" i="94"/>
  <c r="F190" i="94"/>
  <c r="F191" i="94"/>
  <c r="F192" i="94"/>
  <c r="F193" i="94"/>
  <c r="F194" i="94"/>
  <c r="F195" i="94"/>
  <c r="F196" i="94"/>
  <c r="F197" i="94"/>
  <c r="F198" i="94"/>
  <c r="F199" i="94"/>
  <c r="F200" i="94"/>
  <c r="F201" i="94"/>
  <c r="F202" i="94"/>
  <c r="F203" i="94"/>
  <c r="F204" i="94"/>
  <c r="F205" i="94"/>
  <c r="F206" i="94"/>
  <c r="F207" i="94"/>
  <c r="F208" i="94"/>
  <c r="F209" i="94"/>
  <c r="F210" i="94"/>
  <c r="F211" i="94"/>
  <c r="F212" i="94"/>
  <c r="F213" i="94"/>
  <c r="F214" i="94"/>
  <c r="F215" i="94"/>
  <c r="F216" i="94"/>
  <c r="F217" i="94"/>
  <c r="F218" i="94"/>
  <c r="F219" i="94"/>
  <c r="F220" i="94"/>
  <c r="F221" i="94"/>
  <c r="F222" i="94"/>
  <c r="F223" i="94"/>
  <c r="F224" i="94"/>
  <c r="F225" i="94"/>
  <c r="F226" i="94"/>
  <c r="F227" i="94"/>
  <c r="F228" i="94"/>
  <c r="F229" i="94"/>
  <c r="F230" i="94"/>
  <c r="F231" i="94"/>
  <c r="F232" i="94"/>
  <c r="F233" i="94"/>
  <c r="F234" i="94"/>
  <c r="F235" i="94"/>
  <c r="F236" i="94"/>
  <c r="F237" i="94"/>
  <c r="F238" i="94"/>
  <c r="F239" i="94"/>
  <c r="F240" i="94"/>
  <c r="F241" i="94"/>
  <c r="F242" i="94"/>
  <c r="F243" i="94"/>
  <c r="F244" i="94"/>
  <c r="F245" i="94"/>
  <c r="F246" i="94"/>
  <c r="F247" i="94"/>
  <c r="F248" i="94"/>
  <c r="F249" i="94"/>
  <c r="F250" i="94"/>
  <c r="F251" i="94"/>
  <c r="F252" i="94"/>
  <c r="F253" i="94"/>
  <c r="F254" i="94"/>
  <c r="F255" i="94"/>
  <c r="F256" i="94"/>
  <c r="F257" i="94"/>
  <c r="F258" i="94"/>
  <c r="F259" i="94"/>
  <c r="F260" i="94"/>
  <c r="F261" i="94"/>
  <c r="F18" i="94"/>
  <c r="F17" i="94"/>
  <c r="F16" i="94"/>
  <c r="F15" i="94"/>
  <c r="F14" i="94"/>
  <c r="F13" i="94"/>
  <c r="J12" i="94"/>
  <c r="I12" i="94"/>
  <c r="H12" i="94"/>
  <c r="F12" i="94" s="1"/>
  <c r="A3" i="94"/>
  <c r="A2" i="94"/>
  <c r="F15" i="93"/>
  <c r="F16" i="93"/>
  <c r="F17" i="93"/>
  <c r="F18" i="93"/>
  <c r="F19" i="93"/>
  <c r="F20" i="93"/>
  <c r="F21" i="93"/>
  <c r="F22" i="93"/>
  <c r="F23" i="93"/>
  <c r="F24" i="93"/>
  <c r="F25" i="93"/>
  <c r="F26" i="93"/>
  <c r="F27" i="93"/>
  <c r="F28" i="93"/>
  <c r="F29" i="93"/>
  <c r="F30" i="93"/>
  <c r="F31" i="93"/>
  <c r="F32" i="93"/>
  <c r="F33" i="93"/>
  <c r="F34" i="93"/>
  <c r="F35" i="93"/>
  <c r="F36" i="93"/>
  <c r="F37" i="93"/>
  <c r="F38" i="93"/>
  <c r="F39" i="93"/>
  <c r="F40" i="93"/>
  <c r="F41" i="93"/>
  <c r="F42" i="93"/>
  <c r="F43" i="93"/>
  <c r="F44" i="93"/>
  <c r="F45" i="93"/>
  <c r="F46" i="93"/>
  <c r="F47" i="93"/>
  <c r="F48" i="93"/>
  <c r="F49" i="93"/>
  <c r="F50" i="93"/>
  <c r="F51" i="93"/>
  <c r="F52" i="93"/>
  <c r="F53" i="93"/>
  <c r="F54" i="93"/>
  <c r="F55" i="93"/>
  <c r="F56" i="93"/>
  <c r="F57" i="93"/>
  <c r="F58" i="93"/>
  <c r="F59" i="93"/>
  <c r="F60" i="93"/>
  <c r="F61" i="93"/>
  <c r="F62" i="93"/>
  <c r="F63" i="93"/>
  <c r="F64" i="93"/>
  <c r="F65" i="93"/>
  <c r="F66" i="93"/>
  <c r="F67" i="93"/>
  <c r="F68" i="93"/>
  <c r="F69" i="93"/>
  <c r="F70" i="93"/>
  <c r="F71" i="93"/>
  <c r="F72" i="93"/>
  <c r="F73" i="93"/>
  <c r="F74" i="93"/>
  <c r="F75" i="93"/>
  <c r="F76" i="93"/>
  <c r="F77" i="93"/>
  <c r="F78" i="93"/>
  <c r="F79" i="93"/>
  <c r="F80" i="93"/>
  <c r="F81" i="93"/>
  <c r="F82" i="93"/>
  <c r="F83" i="93"/>
  <c r="F84" i="93"/>
  <c r="F85" i="93"/>
  <c r="F86" i="93"/>
  <c r="F87" i="93"/>
  <c r="F88" i="93"/>
  <c r="F89" i="93"/>
  <c r="F90" i="93"/>
  <c r="F91" i="93"/>
  <c r="F92" i="93"/>
  <c r="F93" i="93"/>
  <c r="F94" i="93"/>
  <c r="F95" i="93"/>
  <c r="F96" i="93"/>
  <c r="F97" i="93"/>
  <c r="F98" i="93"/>
  <c r="F99" i="93"/>
  <c r="F100" i="93"/>
  <c r="F101" i="93"/>
  <c r="F102" i="93"/>
  <c r="F103" i="93"/>
  <c r="F104" i="93"/>
  <c r="F105" i="93"/>
  <c r="F106" i="93"/>
  <c r="F107" i="93"/>
  <c r="F108" i="93"/>
  <c r="F109" i="93"/>
  <c r="F110" i="93"/>
  <c r="F111" i="93"/>
  <c r="F112" i="93"/>
  <c r="F113" i="93"/>
  <c r="F114" i="93"/>
  <c r="F115" i="93"/>
  <c r="F116" i="93"/>
  <c r="F117" i="93"/>
  <c r="F118" i="93"/>
  <c r="F119" i="93"/>
  <c r="F120" i="93"/>
  <c r="F121" i="93"/>
  <c r="F122" i="93"/>
  <c r="F123" i="93"/>
  <c r="F124" i="93"/>
  <c r="F125" i="93"/>
  <c r="F126" i="93"/>
  <c r="F127" i="93"/>
  <c r="F128" i="93"/>
  <c r="F129" i="93"/>
  <c r="F130" i="93"/>
  <c r="F131" i="93"/>
  <c r="F132" i="93"/>
  <c r="F133" i="93"/>
  <c r="F134" i="93"/>
  <c r="F135" i="93"/>
  <c r="F136" i="93"/>
  <c r="F137" i="93"/>
  <c r="F138" i="93"/>
  <c r="F139" i="93"/>
  <c r="F140" i="93"/>
  <c r="F141" i="93"/>
  <c r="F142" i="93"/>
  <c r="F143" i="93"/>
  <c r="F144" i="93"/>
  <c r="F145" i="93"/>
  <c r="F146" i="93"/>
  <c r="F147" i="93"/>
  <c r="F148" i="93"/>
  <c r="F149" i="93"/>
  <c r="F150" i="93"/>
  <c r="F151" i="93"/>
  <c r="F152" i="93"/>
  <c r="F153" i="93"/>
  <c r="F154" i="93"/>
  <c r="F155" i="93"/>
  <c r="F156" i="93"/>
  <c r="F157" i="93"/>
  <c r="F158" i="93"/>
  <c r="F159" i="93"/>
  <c r="F160" i="93"/>
  <c r="F161" i="93"/>
  <c r="F162" i="93"/>
  <c r="F163" i="93"/>
  <c r="F164" i="93"/>
  <c r="F165" i="93"/>
  <c r="F166" i="93"/>
  <c r="F167" i="93"/>
  <c r="F168" i="93"/>
  <c r="F169" i="93"/>
  <c r="F170" i="93"/>
  <c r="F171" i="93"/>
  <c r="F172" i="93"/>
  <c r="F173" i="93"/>
  <c r="F174" i="93"/>
  <c r="F175" i="93"/>
  <c r="F176" i="93"/>
  <c r="F177" i="93"/>
  <c r="F178" i="93"/>
  <c r="F179" i="93"/>
  <c r="F180" i="93"/>
  <c r="F181" i="93"/>
  <c r="F182" i="93"/>
  <c r="F183" i="93"/>
  <c r="F184" i="93"/>
  <c r="F185" i="93"/>
  <c r="F186" i="93"/>
  <c r="F187" i="93"/>
  <c r="F188" i="93"/>
  <c r="F189" i="93"/>
  <c r="F190" i="93"/>
  <c r="F191" i="93"/>
  <c r="F192" i="93"/>
  <c r="F193" i="93"/>
  <c r="F194" i="93"/>
  <c r="F195" i="93"/>
  <c r="F196" i="93"/>
  <c r="F197" i="93"/>
  <c r="F198" i="93"/>
  <c r="F199" i="93"/>
  <c r="F200" i="93"/>
  <c r="F201" i="93"/>
  <c r="F202" i="93"/>
  <c r="F203" i="93"/>
  <c r="F204" i="93"/>
  <c r="F205" i="93"/>
  <c r="F206" i="93"/>
  <c r="F207" i="93"/>
  <c r="F208" i="93"/>
  <c r="F209" i="93"/>
  <c r="F210" i="93"/>
  <c r="F211" i="93"/>
  <c r="F212" i="93"/>
  <c r="F213" i="93"/>
  <c r="F214" i="93"/>
  <c r="F215" i="93"/>
  <c r="F216" i="93"/>
  <c r="F217" i="93"/>
  <c r="F218" i="93"/>
  <c r="F219" i="93"/>
  <c r="F220" i="93"/>
  <c r="F221" i="93"/>
  <c r="F222" i="93"/>
  <c r="F223" i="93"/>
  <c r="F224" i="93"/>
  <c r="F225" i="93"/>
  <c r="F226" i="93"/>
  <c r="F227" i="93"/>
  <c r="F228" i="93"/>
  <c r="F229" i="93"/>
  <c r="F230" i="93"/>
  <c r="F231" i="93"/>
  <c r="F232" i="93"/>
  <c r="F233" i="93"/>
  <c r="F234" i="93"/>
  <c r="F235" i="93"/>
  <c r="F236" i="93"/>
  <c r="F237" i="93"/>
  <c r="F238" i="93"/>
  <c r="F239" i="93"/>
  <c r="F240" i="93"/>
  <c r="F241" i="93"/>
  <c r="F242" i="93"/>
  <c r="F243" i="93"/>
  <c r="F244" i="93"/>
  <c r="F245" i="93"/>
  <c r="F246" i="93"/>
  <c r="F247" i="93"/>
  <c r="F248" i="93"/>
  <c r="F249" i="93"/>
  <c r="F250" i="93"/>
  <c r="F251" i="93"/>
  <c r="F252" i="93"/>
  <c r="F253" i="93"/>
  <c r="F254" i="93"/>
  <c r="F255" i="93"/>
  <c r="F256" i="93"/>
  <c r="F257" i="93"/>
  <c r="F258" i="93"/>
  <c r="F259" i="93"/>
  <c r="F260" i="93"/>
  <c r="F261" i="93"/>
  <c r="F14" i="93"/>
  <c r="F13" i="93"/>
  <c r="I12" i="93"/>
  <c r="H12" i="93"/>
  <c r="G12" i="93"/>
  <c r="F12" i="93" s="1"/>
  <c r="F6" i="93"/>
  <c r="A3" i="93"/>
  <c r="A2" i="93"/>
  <c r="A2" i="91"/>
  <c r="A3" i="91"/>
  <c r="C26" i="82"/>
  <c r="D6" i="91"/>
  <c r="E13" i="90"/>
  <c r="E14" i="90"/>
  <c r="G12" i="90"/>
  <c r="E12" i="90" s="1"/>
  <c r="I12" i="90"/>
  <c r="H12" i="90"/>
  <c r="A3" i="90"/>
  <c r="A2" i="90"/>
  <c r="L14" i="97" l="1"/>
  <c r="J14" i="97"/>
  <c r="K14" i="97"/>
  <c r="G11" i="101"/>
  <c r="G11" i="104"/>
  <c r="E11" i="111"/>
  <c r="C150" i="82" s="1"/>
  <c r="F12" i="98"/>
  <c r="F11" i="98" s="1"/>
  <c r="C122" i="82" s="1"/>
  <c r="G11" i="98"/>
  <c r="G11" i="97"/>
  <c r="E11" i="107"/>
  <c r="E12" i="109"/>
  <c r="E11" i="109" s="1"/>
  <c r="F11" i="109"/>
  <c r="F11" i="110"/>
  <c r="D12" i="113"/>
  <c r="D11" i="113" s="1"/>
  <c r="C151" i="82" s="1"/>
  <c r="E11" i="113"/>
  <c r="F11" i="100"/>
  <c r="E11" i="106"/>
  <c r="E11" i="99"/>
  <c r="G11" i="102"/>
  <c r="F11" i="105"/>
  <c r="D12" i="108"/>
  <c r="D11" i="108" s="1"/>
  <c r="C147" i="82" s="1"/>
  <c r="F11" i="108"/>
  <c r="G11" i="111"/>
  <c r="H9" i="115"/>
  <c r="F11" i="94"/>
  <c r="C28" i="82" s="1"/>
  <c r="D11" i="96"/>
  <c r="C30" i="82" s="1"/>
  <c r="E11" i="90"/>
  <c r="E11" i="95"/>
  <c r="C29" i="82" s="1"/>
  <c r="F11" i="93"/>
  <c r="C27" i="82" s="1"/>
  <c r="G9" i="115"/>
  <c r="C40" i="82" s="1"/>
  <c r="F14" i="102"/>
  <c r="E14" i="105"/>
  <c r="F13" i="102"/>
  <c r="E13" i="105"/>
  <c r="J12" i="102"/>
  <c r="K12" i="102"/>
  <c r="M12" i="102"/>
  <c r="L12" i="102"/>
  <c r="E12" i="105"/>
  <c r="J12" i="105"/>
  <c r="I12" i="105"/>
  <c r="F14" i="104"/>
  <c r="F13" i="104"/>
  <c r="O12" i="104"/>
  <c r="M12" i="104"/>
  <c r="K12" i="104"/>
  <c r="N12" i="104"/>
  <c r="L12" i="104"/>
  <c r="J12" i="104"/>
  <c r="F12" i="97"/>
  <c r="K12" i="97"/>
  <c r="J12" i="97"/>
  <c r="L12" i="97"/>
  <c r="F14" i="97"/>
  <c r="F13" i="97"/>
  <c r="K13" i="97"/>
  <c r="J13" i="97"/>
  <c r="L13" i="97"/>
  <c r="D12" i="110"/>
  <c r="D12" i="107"/>
  <c r="D12" i="106"/>
  <c r="F12" i="104"/>
  <c r="C131" i="82"/>
  <c r="F12" i="102"/>
  <c r="E12" i="101"/>
  <c r="E12" i="100"/>
  <c r="D12" i="99"/>
  <c r="F11" i="96"/>
  <c r="F11" i="95"/>
  <c r="H11" i="94"/>
  <c r="G11" i="93"/>
  <c r="G11" i="90"/>
  <c r="M12" i="88"/>
  <c r="L12" i="88"/>
  <c r="K12" i="88" s="1"/>
  <c r="J6" i="88"/>
  <c r="A3" i="88"/>
  <c r="A2" i="88"/>
  <c r="N11" i="104" l="1"/>
  <c r="E11" i="105"/>
  <c r="C142" i="82" s="1"/>
  <c r="K11" i="104"/>
  <c r="F11" i="104"/>
  <c r="C134" i="82" s="1"/>
  <c r="J11" i="104"/>
  <c r="I11" i="105"/>
  <c r="C143" i="82" s="1"/>
  <c r="L11" i="104"/>
  <c r="O11" i="104"/>
  <c r="K11" i="97"/>
  <c r="J11" i="102"/>
  <c r="L11" i="102"/>
  <c r="L11" i="97"/>
  <c r="M11" i="104"/>
  <c r="M11" i="102"/>
  <c r="J11" i="97"/>
  <c r="J11" i="105"/>
  <c r="C144" i="82" s="1"/>
  <c r="K11" i="102"/>
  <c r="D11" i="107"/>
  <c r="C146" i="82" s="1"/>
  <c r="D11" i="99"/>
  <c r="C123" i="82" s="1"/>
  <c r="E11" i="101"/>
  <c r="C125" i="82" s="1"/>
  <c r="D11" i="110"/>
  <c r="C149" i="82" s="1"/>
  <c r="D11" i="106"/>
  <c r="C145" i="82" s="1"/>
  <c r="E11" i="100"/>
  <c r="C124" i="82" s="1"/>
  <c r="F11" i="102"/>
  <c r="C126" i="82" s="1"/>
  <c r="F11" i="97"/>
  <c r="C118" i="82" s="1"/>
  <c r="C148" i="82"/>
  <c r="C25" i="82"/>
  <c r="I12" i="88"/>
  <c r="I109" i="87"/>
  <c r="I110" i="87"/>
  <c r="I111" i="87"/>
  <c r="I112" i="87"/>
  <c r="I113" i="87"/>
  <c r="I114" i="87"/>
  <c r="I115" i="87"/>
  <c r="I116" i="87"/>
  <c r="I117" i="87"/>
  <c r="I118" i="87"/>
  <c r="I119" i="87"/>
  <c r="I120" i="87"/>
  <c r="I121" i="87"/>
  <c r="I122" i="87"/>
  <c r="I123" i="87"/>
  <c r="I124" i="87"/>
  <c r="I125" i="87"/>
  <c r="I126" i="87"/>
  <c r="I127" i="87"/>
  <c r="I128" i="87"/>
  <c r="I129" i="87"/>
  <c r="I130" i="87"/>
  <c r="I131" i="87"/>
  <c r="I132" i="87"/>
  <c r="I133" i="87"/>
  <c r="I134" i="87"/>
  <c r="I135" i="87"/>
  <c r="I136" i="87"/>
  <c r="I137" i="87"/>
  <c r="I138" i="87"/>
  <c r="I139" i="87"/>
  <c r="I140" i="87"/>
  <c r="I141" i="87"/>
  <c r="I142" i="87"/>
  <c r="I143" i="87"/>
  <c r="I144" i="87"/>
  <c r="I145" i="87"/>
  <c r="I146" i="87"/>
  <c r="I147" i="87"/>
  <c r="I148" i="87"/>
  <c r="I149" i="87"/>
  <c r="I150" i="87"/>
  <c r="I151" i="87"/>
  <c r="I152" i="87"/>
  <c r="I153" i="87"/>
  <c r="I154" i="87"/>
  <c r="I155" i="87"/>
  <c r="I156" i="87"/>
  <c r="I157" i="87"/>
  <c r="I158" i="87"/>
  <c r="I159" i="87"/>
  <c r="I160" i="87"/>
  <c r="I161" i="87"/>
  <c r="I162" i="87"/>
  <c r="I163" i="87"/>
  <c r="I164" i="87"/>
  <c r="I165" i="87"/>
  <c r="I166" i="87"/>
  <c r="I167" i="87"/>
  <c r="I168" i="87"/>
  <c r="I169" i="87"/>
  <c r="I170" i="87"/>
  <c r="I171" i="87"/>
  <c r="I172" i="87"/>
  <c r="I173" i="87"/>
  <c r="I174" i="87"/>
  <c r="I175" i="87"/>
  <c r="I176" i="87"/>
  <c r="I177" i="87"/>
  <c r="I178" i="87"/>
  <c r="I179" i="87"/>
  <c r="I180" i="87"/>
  <c r="I181" i="87"/>
  <c r="I182" i="87"/>
  <c r="I183" i="87"/>
  <c r="I184" i="87"/>
  <c r="I185" i="87"/>
  <c r="I186" i="87"/>
  <c r="I187" i="87"/>
  <c r="I188" i="87"/>
  <c r="I189" i="87"/>
  <c r="I190" i="87"/>
  <c r="I191" i="87"/>
  <c r="I192" i="87"/>
  <c r="I193" i="87"/>
  <c r="I194" i="87"/>
  <c r="I195" i="87"/>
  <c r="I196" i="87"/>
  <c r="I197" i="87"/>
  <c r="I198" i="87"/>
  <c r="I199" i="87"/>
  <c r="I200" i="87"/>
  <c r="I201" i="87"/>
  <c r="I202" i="87"/>
  <c r="I203" i="87"/>
  <c r="I204" i="87"/>
  <c r="I205" i="87"/>
  <c r="I206" i="87"/>
  <c r="I207" i="87"/>
  <c r="I208" i="87"/>
  <c r="I209" i="87"/>
  <c r="I210" i="87"/>
  <c r="I211" i="87"/>
  <c r="I212" i="87"/>
  <c r="I213" i="87"/>
  <c r="I214" i="87"/>
  <c r="I215" i="87"/>
  <c r="I216" i="87"/>
  <c r="I217" i="87"/>
  <c r="I218" i="87"/>
  <c r="I219" i="87"/>
  <c r="I220" i="87"/>
  <c r="I221" i="87"/>
  <c r="I222" i="87"/>
  <c r="I223" i="87"/>
  <c r="I224" i="87"/>
  <c r="I225" i="87"/>
  <c r="I226" i="87"/>
  <c r="I227" i="87"/>
  <c r="I228" i="87"/>
  <c r="I229" i="87"/>
  <c r="I230" i="87"/>
  <c r="I231" i="87"/>
  <c r="I232" i="87"/>
  <c r="I233" i="87"/>
  <c r="I234" i="87"/>
  <c r="I235" i="87"/>
  <c r="I236" i="87"/>
  <c r="I237" i="87"/>
  <c r="I238" i="87"/>
  <c r="I239" i="87"/>
  <c r="I240" i="87"/>
  <c r="I241" i="87"/>
  <c r="I242" i="87"/>
  <c r="I243" i="87"/>
  <c r="I244" i="87"/>
  <c r="I245" i="87"/>
  <c r="I246" i="87"/>
  <c r="I247" i="87"/>
  <c r="I248" i="87"/>
  <c r="I249" i="87"/>
  <c r="I250" i="87"/>
  <c r="I251" i="87"/>
  <c r="I252" i="87"/>
  <c r="I253" i="87"/>
  <c r="I254" i="87"/>
  <c r="I255" i="87"/>
  <c r="I256" i="87"/>
  <c r="I257" i="87"/>
  <c r="I258" i="87"/>
  <c r="I259" i="87"/>
  <c r="I108" i="87"/>
  <c r="I107" i="87"/>
  <c r="I106" i="87"/>
  <c r="I105" i="87"/>
  <c r="I104" i="87"/>
  <c r="I103" i="87"/>
  <c r="I102" i="87"/>
  <c r="I101" i="87"/>
  <c r="I100" i="87"/>
  <c r="I99" i="87"/>
  <c r="I98" i="87"/>
  <c r="I97" i="87"/>
  <c r="I96" i="87"/>
  <c r="I95" i="87"/>
  <c r="I94" i="87"/>
  <c r="I93" i="87"/>
  <c r="I92" i="87"/>
  <c r="I91" i="87"/>
  <c r="I90" i="87"/>
  <c r="I89" i="87"/>
  <c r="I88" i="87"/>
  <c r="I87" i="87"/>
  <c r="I86" i="87"/>
  <c r="I85" i="87"/>
  <c r="I84" i="87"/>
  <c r="I83" i="87"/>
  <c r="I82" i="87"/>
  <c r="I81" i="87"/>
  <c r="I80" i="87"/>
  <c r="I79" i="87"/>
  <c r="I78" i="87"/>
  <c r="I77" i="87"/>
  <c r="I76" i="87"/>
  <c r="I75" i="87"/>
  <c r="I74" i="87"/>
  <c r="I73" i="87"/>
  <c r="I72" i="87"/>
  <c r="I71" i="87"/>
  <c r="I70" i="87"/>
  <c r="I69" i="87"/>
  <c r="I68" i="87"/>
  <c r="I67" i="87"/>
  <c r="I66" i="87"/>
  <c r="I65" i="87"/>
  <c r="I64" i="87"/>
  <c r="I63" i="87"/>
  <c r="I62" i="87"/>
  <c r="I61" i="87"/>
  <c r="I60" i="87"/>
  <c r="I59" i="87"/>
  <c r="I58" i="87"/>
  <c r="I57" i="87"/>
  <c r="I56" i="87"/>
  <c r="I55" i="87"/>
  <c r="I54" i="87"/>
  <c r="I53" i="87"/>
  <c r="I52" i="87"/>
  <c r="I51" i="87"/>
  <c r="I50" i="87"/>
  <c r="I49" i="87"/>
  <c r="I48" i="87"/>
  <c r="I47" i="87"/>
  <c r="I46" i="87"/>
  <c r="I45" i="87"/>
  <c r="I44" i="87"/>
  <c r="I43" i="87"/>
  <c r="I42" i="87"/>
  <c r="I41" i="87"/>
  <c r="I40" i="87"/>
  <c r="I39" i="87"/>
  <c r="I38" i="87"/>
  <c r="I37" i="87"/>
  <c r="I36" i="87"/>
  <c r="I35" i="87"/>
  <c r="I34" i="87"/>
  <c r="I33" i="87"/>
  <c r="I32" i="87"/>
  <c r="I31" i="87"/>
  <c r="I30" i="87"/>
  <c r="I29" i="87"/>
  <c r="I28" i="87"/>
  <c r="I27" i="87"/>
  <c r="I26" i="87"/>
  <c r="P10" i="87"/>
  <c r="O10" i="87"/>
  <c r="L10" i="87" s="1"/>
  <c r="J6" i="87"/>
  <c r="I6" i="87"/>
  <c r="A3" i="87"/>
  <c r="A2" i="87"/>
  <c r="P10" i="86"/>
  <c r="O10" i="86"/>
  <c r="K10" i="86" s="1"/>
  <c r="J6" i="86"/>
  <c r="I6" i="86"/>
  <c r="A3" i="86"/>
  <c r="A2" i="86"/>
  <c r="I6" i="16"/>
  <c r="M14" i="83"/>
  <c r="L14" i="83" s="1"/>
  <c r="M13" i="83"/>
  <c r="L13" i="83" s="1"/>
  <c r="M12" i="83"/>
  <c r="L12" i="83" s="1"/>
  <c r="M11" i="83"/>
  <c r="L11" i="83" s="1"/>
  <c r="M10" i="83"/>
  <c r="L10" i="83" s="1"/>
  <c r="A3" i="83"/>
  <c r="A2" i="83"/>
  <c r="C4" i="82"/>
  <c r="A3" i="82"/>
  <c r="A2" i="82"/>
  <c r="I11" i="88" l="1"/>
  <c r="C24" i="82" s="1"/>
  <c r="C156" i="82"/>
  <c r="I25" i="87"/>
  <c r="I18" i="87"/>
  <c r="I17" i="87"/>
  <c r="I24" i="87"/>
  <c r="I16" i="87"/>
  <c r="M10" i="87"/>
  <c r="I23" i="87"/>
  <c r="I15" i="87"/>
  <c r="K11" i="88"/>
  <c r="I22" i="87"/>
  <c r="I14" i="87"/>
  <c r="I21" i="87"/>
  <c r="I13" i="87"/>
  <c r="I10" i="87"/>
  <c r="I20" i="87"/>
  <c r="I12" i="87"/>
  <c r="I19" i="87"/>
  <c r="I11" i="87"/>
  <c r="L10" i="86"/>
  <c r="N10" i="87"/>
  <c r="I10" i="86"/>
  <c r="J10" i="87"/>
  <c r="K10" i="87"/>
  <c r="M10" i="86"/>
  <c r="N10" i="86"/>
  <c r="J10" i="86"/>
  <c r="B27" i="6"/>
  <c r="B25" i="6"/>
  <c r="P10" i="81"/>
  <c r="O10" i="81"/>
  <c r="N10" i="81" s="1"/>
  <c r="J6" i="81"/>
  <c r="A3" i="81"/>
  <c r="A2" i="81"/>
  <c r="P10" i="80"/>
  <c r="O10" i="80"/>
  <c r="J6" i="80"/>
  <c r="A3" i="80"/>
  <c r="A2" i="80"/>
  <c r="P10" i="79"/>
  <c r="O10" i="79"/>
  <c r="J6" i="79"/>
  <c r="A3" i="79"/>
  <c r="A2" i="79"/>
  <c r="P11" i="78"/>
  <c r="O11" i="78"/>
  <c r="P10" i="78"/>
  <c r="O10" i="78"/>
  <c r="J6" i="78"/>
  <c r="A3" i="78"/>
  <c r="A2" i="78"/>
  <c r="P10" i="77"/>
  <c r="O10" i="77"/>
  <c r="J6" i="77"/>
  <c r="A3" i="77"/>
  <c r="A2" i="77"/>
  <c r="I12" i="79" l="1"/>
  <c r="J12" i="79"/>
  <c r="J12" i="81"/>
  <c r="I12" i="81"/>
  <c r="I9" i="86"/>
  <c r="C21" i="82" s="1"/>
  <c r="I9" i="87"/>
  <c r="C22" i="82" s="1"/>
  <c r="J10" i="77"/>
  <c r="M9" i="87"/>
  <c r="L9" i="87"/>
  <c r="N9" i="87"/>
  <c r="J9" i="87"/>
  <c r="K9" i="87"/>
  <c r="K9" i="86"/>
  <c r="M10" i="78"/>
  <c r="J10" i="78"/>
  <c r="I10" i="78"/>
  <c r="M11" i="78"/>
  <c r="I11" i="78"/>
  <c r="J11" i="78"/>
  <c r="M10" i="80"/>
  <c r="I10" i="80"/>
  <c r="J10" i="80"/>
  <c r="J10" i="81"/>
  <c r="I10" i="81"/>
  <c r="I10" i="77"/>
  <c r="J10" i="79"/>
  <c r="I10" i="79"/>
  <c r="L9" i="86"/>
  <c r="N9" i="86"/>
  <c r="M9" i="86"/>
  <c r="J9" i="86"/>
  <c r="L9" i="83"/>
  <c r="C6" i="82" s="1"/>
  <c r="M10" i="81"/>
  <c r="L10" i="81"/>
  <c r="K10" i="81"/>
  <c r="N10" i="80"/>
  <c r="L10" i="80"/>
  <c r="K10" i="80"/>
  <c r="M10" i="79"/>
  <c r="L10" i="79"/>
  <c r="N10" i="79"/>
  <c r="N10" i="78"/>
  <c r="N11" i="78"/>
  <c r="K10" i="78"/>
  <c r="K11" i="78"/>
  <c r="L10" i="78"/>
  <c r="L11" i="78"/>
  <c r="K10" i="79"/>
  <c r="K10" i="77"/>
  <c r="L10" i="77"/>
  <c r="M10" i="77"/>
  <c r="N10" i="77"/>
  <c r="P10" i="76"/>
  <c r="O10" i="76"/>
  <c r="N10" i="76" s="1"/>
  <c r="J6" i="76"/>
  <c r="A3" i="76"/>
  <c r="A2" i="76"/>
  <c r="I9" i="77" l="1"/>
  <c r="I9" i="81"/>
  <c r="I9" i="80"/>
  <c r="I9" i="78"/>
  <c r="I9" i="79"/>
  <c r="C20" i="82"/>
  <c r="N9" i="81"/>
  <c r="L9" i="81"/>
  <c r="M9" i="81"/>
  <c r="L9" i="80"/>
  <c r="K9" i="80"/>
  <c r="M9" i="80"/>
  <c r="N9" i="80"/>
  <c r="J9" i="81"/>
  <c r="K9" i="81"/>
  <c r="L9" i="79"/>
  <c r="M9" i="79"/>
  <c r="M9" i="78"/>
  <c r="N9" i="79"/>
  <c r="J9" i="80"/>
  <c r="J9" i="79"/>
  <c r="I10" i="76"/>
  <c r="K9" i="79"/>
  <c r="L9" i="78"/>
  <c r="K9" i="78"/>
  <c r="N9" i="78"/>
  <c r="J9" i="78"/>
  <c r="L9" i="77"/>
  <c r="M9" i="77"/>
  <c r="J10" i="76"/>
  <c r="N9" i="77"/>
  <c r="K9" i="77"/>
  <c r="K10" i="76"/>
  <c r="M10" i="76"/>
  <c r="J9" i="77"/>
  <c r="L10" i="76"/>
  <c r="P10" i="75"/>
  <c r="O10" i="75"/>
  <c r="N10" i="75" s="1"/>
  <c r="J6" i="75"/>
  <c r="A3" i="75"/>
  <c r="A2" i="75"/>
  <c r="P10" i="73"/>
  <c r="O10" i="73"/>
  <c r="L10" i="73" s="1"/>
  <c r="J6" i="73"/>
  <c r="A3" i="73"/>
  <c r="A2" i="73"/>
  <c r="I9" i="76" l="1"/>
  <c r="C18" i="82"/>
  <c r="C15" i="82"/>
  <c r="C16" i="82"/>
  <c r="C19" i="82"/>
  <c r="C17" i="82"/>
  <c r="K10" i="75"/>
  <c r="L10" i="75"/>
  <c r="N9" i="76"/>
  <c r="M9" i="76"/>
  <c r="K9" i="76"/>
  <c r="J9" i="76"/>
  <c r="M10" i="75"/>
  <c r="I10" i="75"/>
  <c r="J10" i="75"/>
  <c r="L9" i="76"/>
  <c r="J10" i="73"/>
  <c r="M10" i="73"/>
  <c r="I10" i="73"/>
  <c r="N10" i="73"/>
  <c r="K10" i="73"/>
  <c r="I9" i="73" l="1"/>
  <c r="I9" i="75"/>
  <c r="C14" i="82"/>
  <c r="C13" i="82"/>
  <c r="J9" i="75"/>
  <c r="K9" i="75"/>
  <c r="N9" i="75"/>
  <c r="M9" i="75"/>
  <c r="L9" i="75"/>
  <c r="M9" i="73"/>
  <c r="L9" i="73"/>
  <c r="N9" i="73"/>
  <c r="K9" i="73"/>
  <c r="J9" i="73"/>
  <c r="C11" i="82" l="1"/>
  <c r="C12" i="82"/>
  <c r="A3" i="25" l="1"/>
  <c r="A2" i="25"/>
  <c r="A3" i="24"/>
  <c r="A2" i="24"/>
  <c r="A3" i="23"/>
  <c r="A2" i="23"/>
  <c r="A3" i="1"/>
  <c r="A2" i="1"/>
  <c r="A3" i="19"/>
  <c r="A2" i="19"/>
  <c r="A3" i="45"/>
  <c r="A2" i="45"/>
  <c r="A3" i="16"/>
  <c r="A2" i="16"/>
  <c r="N6" i="25" l="1"/>
  <c r="P10" i="24"/>
  <c r="N6" i="24"/>
  <c r="R10" i="23"/>
  <c r="Q9" i="25" l="1"/>
  <c r="M11" i="25"/>
  <c r="M17" i="24"/>
  <c r="M23" i="24"/>
  <c r="M31" i="24"/>
  <c r="M35" i="24"/>
  <c r="M37" i="24"/>
  <c r="M39" i="24"/>
  <c r="M41" i="24"/>
  <c r="M43" i="24"/>
  <c r="M45" i="24"/>
  <c r="M47" i="24"/>
  <c r="M49" i="24"/>
  <c r="M51" i="24"/>
  <c r="M53" i="24"/>
  <c r="M55" i="24"/>
  <c r="M57" i="24"/>
  <c r="M59" i="24"/>
  <c r="M61" i="24"/>
  <c r="M63" i="24"/>
  <c r="M65" i="24"/>
  <c r="M67" i="24"/>
  <c r="M69" i="24"/>
  <c r="M71" i="24"/>
  <c r="M73" i="24"/>
  <c r="M75" i="24"/>
  <c r="M77" i="24"/>
  <c r="M79" i="24"/>
  <c r="M81" i="24"/>
  <c r="M83" i="24"/>
  <c r="M85" i="24"/>
  <c r="M87" i="24"/>
  <c r="M89" i="24"/>
  <c r="M91" i="24"/>
  <c r="M93" i="24"/>
  <c r="M95" i="24"/>
  <c r="M97" i="24"/>
  <c r="M99" i="24"/>
  <c r="M101" i="24"/>
  <c r="M103" i="24"/>
  <c r="M105" i="24"/>
  <c r="M107" i="24"/>
  <c r="M109" i="24"/>
  <c r="M111" i="24"/>
  <c r="M113" i="24"/>
  <c r="M115" i="24"/>
  <c r="M117" i="24"/>
  <c r="M119" i="24"/>
  <c r="M121" i="24"/>
  <c r="M123" i="24"/>
  <c r="M125" i="24"/>
  <c r="M127" i="24"/>
  <c r="M129" i="24"/>
  <c r="M131" i="24"/>
  <c r="M133" i="24"/>
  <c r="M135" i="24"/>
  <c r="M137" i="24"/>
  <c r="M304" i="24"/>
  <c r="M306" i="24"/>
  <c r="M308" i="24"/>
  <c r="M25" i="24"/>
  <c r="M15" i="24"/>
  <c r="M21" i="24"/>
  <c r="M27" i="24"/>
  <c r="M33" i="24"/>
  <c r="M16" i="24"/>
  <c r="M18" i="24"/>
  <c r="M20" i="24"/>
  <c r="M22" i="24"/>
  <c r="M24" i="24"/>
  <c r="M26" i="24"/>
  <c r="M28" i="24"/>
  <c r="M30" i="24"/>
  <c r="M32" i="24"/>
  <c r="M34" i="24"/>
  <c r="M36" i="24"/>
  <c r="M38" i="24"/>
  <c r="M40" i="24"/>
  <c r="M42" i="24"/>
  <c r="M44" i="24"/>
  <c r="M46" i="24"/>
  <c r="M48" i="24"/>
  <c r="M50" i="24"/>
  <c r="M52" i="24"/>
  <c r="M54" i="24"/>
  <c r="M56" i="24"/>
  <c r="M58" i="24"/>
  <c r="M60" i="24"/>
  <c r="M62" i="24"/>
  <c r="M64" i="24"/>
  <c r="M66" i="24"/>
  <c r="M68" i="24"/>
  <c r="M70" i="24"/>
  <c r="M72" i="24"/>
  <c r="M74" i="24"/>
  <c r="M76" i="24"/>
  <c r="M78" i="24"/>
  <c r="M80" i="24"/>
  <c r="M82" i="24"/>
  <c r="M84" i="24"/>
  <c r="M86" i="24"/>
  <c r="M88" i="24"/>
  <c r="M90" i="24"/>
  <c r="M92" i="24"/>
  <c r="M94" i="24"/>
  <c r="M96" i="24"/>
  <c r="M98" i="24"/>
  <c r="M100" i="24"/>
  <c r="M102" i="24"/>
  <c r="M104" i="24"/>
  <c r="M106" i="24"/>
  <c r="M108" i="24"/>
  <c r="M110" i="24"/>
  <c r="M112" i="24"/>
  <c r="M114" i="24"/>
  <c r="M116" i="24"/>
  <c r="M118" i="24"/>
  <c r="M120" i="24"/>
  <c r="M122" i="24"/>
  <c r="M124" i="24"/>
  <c r="M126" i="24"/>
  <c r="M128" i="24"/>
  <c r="M130" i="24"/>
  <c r="M132" i="24"/>
  <c r="M134" i="24"/>
  <c r="M136" i="24"/>
  <c r="M138" i="24"/>
  <c r="M305" i="24"/>
  <c r="M307" i="24"/>
  <c r="M309" i="24"/>
  <c r="M19" i="24"/>
  <c r="M29" i="24"/>
  <c r="M11" i="24"/>
  <c r="M141" i="24"/>
  <c r="M145" i="24"/>
  <c r="M149" i="24"/>
  <c r="M151" i="24"/>
  <c r="M153" i="24"/>
  <c r="M155" i="24"/>
  <c r="M157" i="24"/>
  <c r="M262" i="24"/>
  <c r="M264" i="24"/>
  <c r="M266" i="24"/>
  <c r="M268" i="24"/>
  <c r="M270" i="24"/>
  <c r="M272" i="24"/>
  <c r="M274" i="24"/>
  <c r="M276" i="24"/>
  <c r="M278" i="24"/>
  <c r="M280" i="24"/>
  <c r="M282" i="24"/>
  <c r="M284" i="24"/>
  <c r="M286" i="24"/>
  <c r="M288" i="24"/>
  <c r="M290" i="24"/>
  <c r="M292" i="24"/>
  <c r="M294" i="24"/>
  <c r="M296" i="24"/>
  <c r="M298" i="24"/>
  <c r="M300" i="24"/>
  <c r="M302" i="24"/>
  <c r="M139" i="24"/>
  <c r="M143" i="24"/>
  <c r="M147" i="24"/>
  <c r="M159" i="24"/>
  <c r="M142" i="24"/>
  <c r="M146" i="24"/>
  <c r="M150" i="24"/>
  <c r="M152" i="24"/>
  <c r="M154" i="24"/>
  <c r="M156" i="24"/>
  <c r="M158" i="24"/>
  <c r="M263" i="24"/>
  <c r="M265" i="24"/>
  <c r="M267" i="24"/>
  <c r="M269" i="24"/>
  <c r="M271" i="24"/>
  <c r="M273" i="24"/>
  <c r="M275" i="24"/>
  <c r="M277" i="24"/>
  <c r="M279" i="24"/>
  <c r="M281" i="24"/>
  <c r="M283" i="24"/>
  <c r="M285" i="24"/>
  <c r="M287" i="24"/>
  <c r="M289" i="24"/>
  <c r="M291" i="24"/>
  <c r="M293" i="24"/>
  <c r="M295" i="24"/>
  <c r="M297" i="24"/>
  <c r="M299" i="24"/>
  <c r="M301" i="24"/>
  <c r="M303" i="24"/>
  <c r="M140" i="24"/>
  <c r="M144" i="24"/>
  <c r="M148" i="24"/>
  <c r="M261" i="24"/>
  <c r="J10" i="1"/>
  <c r="O10" i="19"/>
  <c r="P10" i="45" l="1"/>
  <c r="P10" i="16"/>
  <c r="B12" i="71" l="1"/>
  <c r="G10" i="127" s="1"/>
  <c r="J10" i="105" l="1"/>
  <c r="L10" i="104"/>
  <c r="K10" i="104"/>
  <c r="L10" i="97"/>
  <c r="K10" i="97"/>
  <c r="J10" i="97"/>
  <c r="M10" i="104"/>
  <c r="F10" i="103"/>
  <c r="J10" i="102"/>
  <c r="I10" i="105"/>
  <c r="O10" i="104"/>
  <c r="J10" i="104"/>
  <c r="G10" i="103"/>
  <c r="M10" i="102"/>
  <c r="K10" i="102"/>
  <c r="N10" i="104"/>
  <c r="L10" i="102"/>
  <c r="J10" i="127"/>
  <c r="H10" i="127"/>
  <c r="I10" i="127"/>
  <c r="H8" i="134"/>
  <c r="B7" i="118"/>
  <c r="F10" i="127"/>
  <c r="H8" i="117"/>
  <c r="N8" i="23"/>
  <c r="O8" i="23"/>
  <c r="P8" i="23"/>
  <c r="K8" i="23"/>
  <c r="L8" i="23"/>
  <c r="M8" i="23"/>
  <c r="H8" i="115"/>
  <c r="E10" i="113"/>
  <c r="D10" i="113"/>
  <c r="G10" i="111"/>
  <c r="E10" i="111"/>
  <c r="F10" i="110"/>
  <c r="D10" i="110"/>
  <c r="E10" i="109"/>
  <c r="F10" i="109"/>
  <c r="F10" i="108"/>
  <c r="D10" i="108"/>
  <c r="E10" i="107"/>
  <c r="D10" i="107"/>
  <c r="E10" i="106"/>
  <c r="D10" i="106"/>
  <c r="F10" i="105"/>
  <c r="E10" i="105"/>
  <c r="G10" i="104"/>
  <c r="F10" i="104"/>
  <c r="E10" i="103"/>
  <c r="G10" i="102"/>
  <c r="F10" i="102"/>
  <c r="G10" i="101"/>
  <c r="E10" i="101"/>
  <c r="F10" i="100"/>
  <c r="E10" i="100"/>
  <c r="E10" i="99"/>
  <c r="D10" i="99"/>
  <c r="G10" i="98"/>
  <c r="F10" i="98"/>
  <c r="G10" i="97"/>
  <c r="F10" i="97"/>
  <c r="D10" i="96"/>
  <c r="F10" i="96"/>
  <c r="F10" i="95"/>
  <c r="E10" i="95"/>
  <c r="H10" i="94"/>
  <c r="F10" i="94"/>
  <c r="G10" i="93"/>
  <c r="F10" i="93"/>
  <c r="G10" i="90"/>
  <c r="E10" i="90"/>
  <c r="K10" i="88"/>
  <c r="I10" i="88"/>
  <c r="N8" i="87"/>
  <c r="K8" i="87"/>
  <c r="I8" i="87"/>
  <c r="N8" i="86"/>
  <c r="K8" i="86"/>
  <c r="I8" i="86"/>
  <c r="N8" i="81"/>
  <c r="K8" i="81"/>
  <c r="I8" i="81"/>
  <c r="K8" i="80"/>
  <c r="I8" i="80"/>
  <c r="N8" i="80"/>
  <c r="N8" i="79"/>
  <c r="K8" i="79"/>
  <c r="I8" i="79"/>
  <c r="N8" i="78"/>
  <c r="K8" i="78"/>
  <c r="I8" i="78"/>
  <c r="K8" i="77"/>
  <c r="N8" i="77"/>
  <c r="I8" i="77"/>
  <c r="I8" i="76"/>
  <c r="K8" i="76"/>
  <c r="N8" i="76"/>
  <c r="K8" i="75"/>
  <c r="I8" i="75"/>
  <c r="N8" i="75"/>
  <c r="K8" i="73"/>
  <c r="I8" i="73"/>
  <c r="N8" i="73"/>
  <c r="G259" i="67"/>
  <c r="G258" i="67"/>
  <c r="G257" i="67"/>
  <c r="G256" i="67"/>
  <c r="G255" i="67"/>
  <c r="G254" i="67"/>
  <c r="G253" i="67"/>
  <c r="G252" i="67"/>
  <c r="G251" i="67"/>
  <c r="G250" i="67"/>
  <c r="G249" i="67"/>
  <c r="G248" i="67"/>
  <c r="G247" i="67"/>
  <c r="G246" i="67"/>
  <c r="G245" i="67"/>
  <c r="G244" i="67"/>
  <c r="G243" i="67"/>
  <c r="G242" i="67"/>
  <c r="G241" i="67"/>
  <c r="G240" i="67"/>
  <c r="G239" i="67"/>
  <c r="G238" i="67"/>
  <c r="G237" i="67"/>
  <c r="G236" i="67"/>
  <c r="G235" i="67"/>
  <c r="G234" i="67"/>
  <c r="G233" i="67"/>
  <c r="G232" i="67"/>
  <c r="G231" i="67"/>
  <c r="G230" i="67"/>
  <c r="G229" i="67"/>
  <c r="G228" i="67"/>
  <c r="G227" i="67"/>
  <c r="G226" i="67"/>
  <c r="G225" i="67"/>
  <c r="G224" i="67"/>
  <c r="G223" i="67"/>
  <c r="G222" i="67"/>
  <c r="G221" i="67"/>
  <c r="G220" i="67"/>
  <c r="G219" i="67"/>
  <c r="G218" i="67"/>
  <c r="G217" i="67"/>
  <c r="G216" i="67"/>
  <c r="G215" i="67"/>
  <c r="G214" i="67"/>
  <c r="G213" i="67"/>
  <c r="G212" i="67"/>
  <c r="G211" i="67"/>
  <c r="G210" i="67"/>
  <c r="G209" i="67"/>
  <c r="G208" i="67"/>
  <c r="G207" i="67"/>
  <c r="G206" i="67"/>
  <c r="G205" i="67"/>
  <c r="G204" i="67"/>
  <c r="G203" i="67"/>
  <c r="G202" i="67"/>
  <c r="G201" i="67"/>
  <c r="G200" i="67"/>
  <c r="G199" i="67"/>
  <c r="G198" i="67"/>
  <c r="G197" i="67"/>
  <c r="G196" i="67"/>
  <c r="G195" i="67"/>
  <c r="G194" i="67"/>
  <c r="G193" i="67"/>
  <c r="G192" i="67"/>
  <c r="G191" i="67"/>
  <c r="G190" i="67"/>
  <c r="G189" i="67"/>
  <c r="G188" i="67"/>
  <c r="G187" i="67"/>
  <c r="G186" i="67"/>
  <c r="G185" i="67"/>
  <c r="G184" i="67"/>
  <c r="G183" i="67"/>
  <c r="G182" i="67"/>
  <c r="G181" i="67"/>
  <c r="G180" i="67"/>
  <c r="G179" i="67"/>
  <c r="G178" i="67"/>
  <c r="G177" i="67"/>
  <c r="G176" i="67"/>
  <c r="G175" i="67"/>
  <c r="G174" i="67"/>
  <c r="G173" i="67"/>
  <c r="G172" i="67"/>
  <c r="G171" i="67"/>
  <c r="G170" i="67"/>
  <c r="G169" i="67"/>
  <c r="G168" i="67"/>
  <c r="G167" i="67"/>
  <c r="G166" i="67"/>
  <c r="G165" i="67"/>
  <c r="G164" i="67"/>
  <c r="G163" i="67"/>
  <c r="G162" i="67"/>
  <c r="G161" i="67"/>
  <c r="G160" i="67"/>
  <c r="G159" i="67"/>
  <c r="G158" i="67"/>
  <c r="G157" i="67"/>
  <c r="G156" i="67"/>
  <c r="G155" i="67"/>
  <c r="G154" i="67"/>
  <c r="G153" i="67"/>
  <c r="G152" i="67"/>
  <c r="G151" i="67"/>
  <c r="G150" i="67"/>
  <c r="G149" i="67"/>
  <c r="G148" i="67"/>
  <c r="G147" i="67"/>
  <c r="G146" i="67"/>
  <c r="G145" i="67"/>
  <c r="G144" i="67"/>
  <c r="G143" i="67"/>
  <c r="G142" i="67"/>
  <c r="G141" i="67"/>
  <c r="G140" i="67"/>
  <c r="G139" i="67"/>
  <c r="G138" i="67"/>
  <c r="G137" i="67"/>
  <c r="G136" i="67"/>
  <c r="G135" i="67"/>
  <c r="G134" i="67"/>
  <c r="G133" i="67"/>
  <c r="G132" i="67"/>
  <c r="G131" i="67"/>
  <c r="G130" i="67"/>
  <c r="G129" i="67"/>
  <c r="G128" i="67"/>
  <c r="G127" i="67"/>
  <c r="G126" i="67"/>
  <c r="G125" i="67"/>
  <c r="G124" i="67"/>
  <c r="G123" i="67"/>
  <c r="G122" i="67"/>
  <c r="G121" i="67"/>
  <c r="G120" i="67"/>
  <c r="G119" i="67"/>
  <c r="G118" i="67"/>
  <c r="G117" i="67"/>
  <c r="G116" i="67"/>
  <c r="G115" i="67"/>
  <c r="G114" i="67"/>
  <c r="G113" i="67"/>
  <c r="G112" i="67"/>
  <c r="G111" i="67"/>
  <c r="G110" i="67"/>
  <c r="G109" i="67"/>
  <c r="G108" i="67"/>
  <c r="G107" i="67"/>
  <c r="G106" i="67"/>
  <c r="G105" i="67"/>
  <c r="G104" i="67"/>
  <c r="G103" i="67"/>
  <c r="G102" i="67"/>
  <c r="G101" i="67"/>
  <c r="G100" i="67"/>
  <c r="G99" i="67"/>
  <c r="G98" i="67"/>
  <c r="G97" i="67"/>
  <c r="G96" i="67"/>
  <c r="G95" i="67"/>
  <c r="G94" i="67"/>
  <c r="G93" i="67"/>
  <c r="G92" i="67"/>
  <c r="G91" i="67"/>
  <c r="G90" i="67"/>
  <c r="G89" i="67"/>
  <c r="G88" i="67"/>
  <c r="G87" i="67"/>
  <c r="G86" i="67"/>
  <c r="G85" i="67"/>
  <c r="G84" i="67"/>
  <c r="G83" i="67"/>
  <c r="G82" i="67"/>
  <c r="G81" i="67"/>
  <c r="G80" i="67"/>
  <c r="G79" i="67"/>
  <c r="G78" i="67"/>
  <c r="G77" i="67"/>
  <c r="G76" i="67"/>
  <c r="G75" i="67"/>
  <c r="G74" i="67"/>
  <c r="G73" i="67"/>
  <c r="G72" i="67"/>
  <c r="G71" i="67"/>
  <c r="G70" i="67"/>
  <c r="G69" i="67"/>
  <c r="G68" i="67"/>
  <c r="G67" i="67"/>
  <c r="G66" i="67"/>
  <c r="G65" i="67"/>
  <c r="G64" i="67"/>
  <c r="G63" i="67"/>
  <c r="G62" i="67"/>
  <c r="G61" i="67"/>
  <c r="G60" i="67"/>
  <c r="G59" i="67"/>
  <c r="G58" i="67"/>
  <c r="G57" i="67"/>
  <c r="G56" i="67"/>
  <c r="G55" i="67"/>
  <c r="G54" i="67"/>
  <c r="G53" i="67"/>
  <c r="G52" i="67"/>
  <c r="G51" i="67"/>
  <c r="G50" i="67"/>
  <c r="G49" i="67"/>
  <c r="G48" i="67"/>
  <c r="G47" i="67"/>
  <c r="G46" i="67"/>
  <c r="G45" i="67"/>
  <c r="G44" i="67"/>
  <c r="G43" i="67"/>
  <c r="G42" i="67"/>
  <c r="G41" i="67"/>
  <c r="G40" i="67"/>
  <c r="G39" i="67"/>
  <c r="G38" i="67"/>
  <c r="G37" i="67"/>
  <c r="G36" i="67"/>
  <c r="G35" i="67"/>
  <c r="G34" i="67"/>
  <c r="G33" i="67"/>
  <c r="G32" i="67"/>
  <c r="G31" i="67"/>
  <c r="G30" i="67"/>
  <c r="G29" i="67"/>
  <c r="G28" i="67"/>
  <c r="G27" i="67"/>
  <c r="G26" i="67"/>
  <c r="G25" i="67"/>
  <c r="G24" i="67"/>
  <c r="G23" i="67"/>
  <c r="G22" i="67"/>
  <c r="G21" i="67"/>
  <c r="G20" i="67"/>
  <c r="G19" i="67"/>
  <c r="G18" i="67"/>
  <c r="G17" i="67"/>
  <c r="G16" i="67"/>
  <c r="G15" i="67"/>
  <c r="G14" i="67"/>
  <c r="G13" i="67"/>
  <c r="G12" i="67"/>
  <c r="G11" i="67"/>
  <c r="G10" i="67"/>
  <c r="F10" i="67"/>
  <c r="G259" i="66"/>
  <c r="F259" i="66"/>
  <c r="G258" i="66"/>
  <c r="F258" i="66"/>
  <c r="G257" i="66"/>
  <c r="F257" i="66"/>
  <c r="G256" i="66"/>
  <c r="F256" i="66"/>
  <c r="G255" i="66"/>
  <c r="F255" i="66"/>
  <c r="G254" i="66"/>
  <c r="F254" i="66"/>
  <c r="G253" i="66"/>
  <c r="F253" i="66"/>
  <c r="G252" i="66"/>
  <c r="F252" i="66"/>
  <c r="G251" i="66"/>
  <c r="F251" i="66"/>
  <c r="G250" i="66"/>
  <c r="F250" i="66"/>
  <c r="G249" i="66"/>
  <c r="F249" i="66"/>
  <c r="G248" i="66"/>
  <c r="F248" i="66"/>
  <c r="G247" i="66"/>
  <c r="F247" i="66"/>
  <c r="G246" i="66"/>
  <c r="F246" i="66"/>
  <c r="G245" i="66"/>
  <c r="F245" i="66"/>
  <c r="G244" i="66"/>
  <c r="F244" i="66"/>
  <c r="G243" i="66"/>
  <c r="F243" i="66"/>
  <c r="G242" i="66"/>
  <c r="F242" i="66"/>
  <c r="G241" i="66"/>
  <c r="F241" i="66"/>
  <c r="G240" i="66"/>
  <c r="F240" i="66"/>
  <c r="G239" i="66"/>
  <c r="F239" i="66"/>
  <c r="G238" i="66"/>
  <c r="F238" i="66"/>
  <c r="G237" i="66"/>
  <c r="F237" i="66"/>
  <c r="G236" i="66"/>
  <c r="F236" i="66"/>
  <c r="G235" i="66"/>
  <c r="F235" i="66"/>
  <c r="G234" i="66"/>
  <c r="F234" i="66"/>
  <c r="G233" i="66"/>
  <c r="F233" i="66"/>
  <c r="G232" i="66"/>
  <c r="F232" i="66"/>
  <c r="G231" i="66"/>
  <c r="F231" i="66"/>
  <c r="G230" i="66"/>
  <c r="F230" i="66"/>
  <c r="G229" i="66"/>
  <c r="F229" i="66"/>
  <c r="G228" i="66"/>
  <c r="F228" i="66"/>
  <c r="G227" i="66"/>
  <c r="F227" i="66"/>
  <c r="G226" i="66"/>
  <c r="F226" i="66"/>
  <c r="G225" i="66"/>
  <c r="F225" i="66"/>
  <c r="G224" i="66"/>
  <c r="F224" i="66"/>
  <c r="G223" i="66"/>
  <c r="F223" i="66"/>
  <c r="G222" i="66"/>
  <c r="F222" i="66"/>
  <c r="G221" i="66"/>
  <c r="F221" i="66"/>
  <c r="G220" i="66"/>
  <c r="F220" i="66"/>
  <c r="G219" i="66"/>
  <c r="F219" i="66"/>
  <c r="G218" i="66"/>
  <c r="F218" i="66"/>
  <c r="G217" i="66"/>
  <c r="F217" i="66"/>
  <c r="G216" i="66"/>
  <c r="F216" i="66"/>
  <c r="G215" i="66"/>
  <c r="F215" i="66"/>
  <c r="G214" i="66"/>
  <c r="F214" i="66"/>
  <c r="G213" i="66"/>
  <c r="F213" i="66"/>
  <c r="G212" i="66"/>
  <c r="F212" i="66"/>
  <c r="G211" i="66"/>
  <c r="F211" i="66"/>
  <c r="G210" i="66"/>
  <c r="F210" i="66"/>
  <c r="G209" i="66"/>
  <c r="F209" i="66"/>
  <c r="G208" i="66"/>
  <c r="F208" i="66"/>
  <c r="G207" i="66"/>
  <c r="F207" i="66"/>
  <c r="G206" i="66"/>
  <c r="F206" i="66"/>
  <c r="G205" i="66"/>
  <c r="F205" i="66"/>
  <c r="G204" i="66"/>
  <c r="F204" i="66"/>
  <c r="G203" i="66"/>
  <c r="F203" i="66"/>
  <c r="G202" i="66"/>
  <c r="F202" i="66"/>
  <c r="G201" i="66"/>
  <c r="F201" i="66"/>
  <c r="G200" i="66"/>
  <c r="F200" i="66"/>
  <c r="G199" i="66"/>
  <c r="F199" i="66"/>
  <c r="G198" i="66"/>
  <c r="F198" i="66"/>
  <c r="G197" i="66"/>
  <c r="F197" i="66"/>
  <c r="G196" i="66"/>
  <c r="F196" i="66"/>
  <c r="G195" i="66"/>
  <c r="F195" i="66"/>
  <c r="G194" i="66"/>
  <c r="F194" i="66"/>
  <c r="G193" i="66"/>
  <c r="F193" i="66"/>
  <c r="G192" i="66"/>
  <c r="F192" i="66"/>
  <c r="G191" i="66"/>
  <c r="F191" i="66"/>
  <c r="G190" i="66"/>
  <c r="F190" i="66"/>
  <c r="G189" i="66"/>
  <c r="F189" i="66"/>
  <c r="G188" i="66"/>
  <c r="F188" i="66"/>
  <c r="G187" i="66"/>
  <c r="F187" i="66"/>
  <c r="G186" i="66"/>
  <c r="F186" i="66"/>
  <c r="G185" i="66"/>
  <c r="F185" i="66"/>
  <c r="G184" i="66"/>
  <c r="F184" i="66"/>
  <c r="G183" i="66"/>
  <c r="F183" i="66"/>
  <c r="G182" i="66"/>
  <c r="F182" i="66"/>
  <c r="G181" i="66"/>
  <c r="F181" i="66"/>
  <c r="G180" i="66"/>
  <c r="F180" i="66"/>
  <c r="G179" i="66"/>
  <c r="F179" i="66"/>
  <c r="G178" i="66"/>
  <c r="F178" i="66"/>
  <c r="G177" i="66"/>
  <c r="F177" i="66"/>
  <c r="G176" i="66"/>
  <c r="F176" i="66"/>
  <c r="G175" i="66"/>
  <c r="F175" i="66"/>
  <c r="G174" i="66"/>
  <c r="F174" i="66"/>
  <c r="G173" i="66"/>
  <c r="F173" i="66"/>
  <c r="G172" i="66"/>
  <c r="F172" i="66"/>
  <c r="G171" i="66"/>
  <c r="F171" i="66"/>
  <c r="G170" i="66"/>
  <c r="F170" i="66"/>
  <c r="G169" i="66"/>
  <c r="F169" i="66"/>
  <c r="G168" i="66"/>
  <c r="F168" i="66"/>
  <c r="G167" i="66"/>
  <c r="F167" i="66"/>
  <c r="G166" i="66"/>
  <c r="F166" i="66"/>
  <c r="G165" i="66"/>
  <c r="F165" i="66"/>
  <c r="G164" i="66"/>
  <c r="F164" i="66"/>
  <c r="G163" i="66"/>
  <c r="F163" i="66"/>
  <c r="G162" i="66"/>
  <c r="F162" i="66"/>
  <c r="G161" i="66"/>
  <c r="F161" i="66"/>
  <c r="G160" i="66"/>
  <c r="F160" i="66"/>
  <c r="G159" i="66"/>
  <c r="F159" i="66"/>
  <c r="G158" i="66"/>
  <c r="F158" i="66"/>
  <c r="G157" i="66"/>
  <c r="F157" i="66"/>
  <c r="G156" i="66"/>
  <c r="F156" i="66"/>
  <c r="G155" i="66"/>
  <c r="F155" i="66"/>
  <c r="G154" i="66"/>
  <c r="F154" i="66"/>
  <c r="G153" i="66"/>
  <c r="F153" i="66"/>
  <c r="G152" i="66"/>
  <c r="F152" i="66"/>
  <c r="G151" i="66"/>
  <c r="F151" i="66"/>
  <c r="G150" i="66"/>
  <c r="F150" i="66"/>
  <c r="G149" i="66"/>
  <c r="F149" i="66"/>
  <c r="G148" i="66"/>
  <c r="F148" i="66"/>
  <c r="G147" i="66"/>
  <c r="F147" i="66"/>
  <c r="G146" i="66"/>
  <c r="F146" i="66"/>
  <c r="G145" i="66"/>
  <c r="F145" i="66"/>
  <c r="G144" i="66"/>
  <c r="F144" i="66"/>
  <c r="G143" i="66"/>
  <c r="F143" i="66"/>
  <c r="G142" i="66"/>
  <c r="F142" i="66"/>
  <c r="G141" i="66"/>
  <c r="F141" i="66"/>
  <c r="G140" i="66"/>
  <c r="F140" i="66"/>
  <c r="G139" i="66"/>
  <c r="F139" i="66"/>
  <c r="G138" i="66"/>
  <c r="F138" i="66"/>
  <c r="G137" i="66"/>
  <c r="F137" i="66"/>
  <c r="G136" i="66"/>
  <c r="F136" i="66"/>
  <c r="G135" i="66"/>
  <c r="F135" i="66"/>
  <c r="G134" i="66"/>
  <c r="F134" i="66"/>
  <c r="G133" i="66"/>
  <c r="F133" i="66"/>
  <c r="G132" i="66"/>
  <c r="F132" i="66"/>
  <c r="G131" i="66"/>
  <c r="F131" i="66"/>
  <c r="G130" i="66"/>
  <c r="F130" i="66"/>
  <c r="G129" i="66"/>
  <c r="F129" i="66"/>
  <c r="G128" i="66"/>
  <c r="F128" i="66"/>
  <c r="G127" i="66"/>
  <c r="F127" i="66"/>
  <c r="G126" i="66"/>
  <c r="F126" i="66"/>
  <c r="G125" i="66"/>
  <c r="F125" i="66"/>
  <c r="G124" i="66"/>
  <c r="F124" i="66"/>
  <c r="G123" i="66"/>
  <c r="F123" i="66"/>
  <c r="G122" i="66"/>
  <c r="F122" i="66"/>
  <c r="G121" i="66"/>
  <c r="F121" i="66"/>
  <c r="G120" i="66"/>
  <c r="F120" i="66"/>
  <c r="G119" i="66"/>
  <c r="F119" i="66"/>
  <c r="G118" i="66"/>
  <c r="F118" i="66"/>
  <c r="G117" i="66"/>
  <c r="F117" i="66"/>
  <c r="G116" i="66"/>
  <c r="F116" i="66"/>
  <c r="G115" i="66"/>
  <c r="F115" i="66"/>
  <c r="G114" i="66"/>
  <c r="F114" i="66"/>
  <c r="G113" i="66"/>
  <c r="F113" i="66"/>
  <c r="G112" i="66"/>
  <c r="F112" i="66"/>
  <c r="G111" i="66"/>
  <c r="F111" i="66"/>
  <c r="G110" i="66"/>
  <c r="F110" i="66"/>
  <c r="G109" i="66"/>
  <c r="F109" i="66"/>
  <c r="G108" i="66"/>
  <c r="F108" i="66"/>
  <c r="G107" i="66"/>
  <c r="F107" i="66"/>
  <c r="G106" i="66"/>
  <c r="F106" i="66"/>
  <c r="G105" i="66"/>
  <c r="F105" i="66"/>
  <c r="G104" i="66"/>
  <c r="F104" i="66"/>
  <c r="G103" i="66"/>
  <c r="F103" i="66"/>
  <c r="G102" i="66"/>
  <c r="F102" i="66"/>
  <c r="G101" i="66"/>
  <c r="F101" i="66"/>
  <c r="G100" i="66"/>
  <c r="F100" i="66"/>
  <c r="G99" i="66"/>
  <c r="F99" i="66"/>
  <c r="G98" i="66"/>
  <c r="F98" i="66"/>
  <c r="G97" i="66"/>
  <c r="F97" i="66"/>
  <c r="G96" i="66"/>
  <c r="F96" i="66"/>
  <c r="G95" i="66"/>
  <c r="F95" i="66"/>
  <c r="G94" i="66"/>
  <c r="F94" i="66"/>
  <c r="G93" i="66"/>
  <c r="F93" i="66"/>
  <c r="G92" i="66"/>
  <c r="F92" i="66"/>
  <c r="G91" i="66"/>
  <c r="F91" i="66"/>
  <c r="G90" i="66"/>
  <c r="F90" i="66"/>
  <c r="G89" i="66"/>
  <c r="F89" i="66"/>
  <c r="G88" i="66"/>
  <c r="F88" i="66"/>
  <c r="G87" i="66"/>
  <c r="F87" i="66"/>
  <c r="G86" i="66"/>
  <c r="F86" i="66"/>
  <c r="G85" i="66"/>
  <c r="F85" i="66"/>
  <c r="G84" i="66"/>
  <c r="F84" i="66"/>
  <c r="G83" i="66"/>
  <c r="F83" i="66"/>
  <c r="G82" i="66"/>
  <c r="F82" i="66"/>
  <c r="G81" i="66"/>
  <c r="F81" i="66"/>
  <c r="G80" i="66"/>
  <c r="F80" i="66"/>
  <c r="G79" i="66"/>
  <c r="F79" i="66"/>
  <c r="G78" i="66"/>
  <c r="F78" i="66"/>
  <c r="G77" i="66"/>
  <c r="F77" i="66"/>
  <c r="G76" i="66"/>
  <c r="F76" i="66"/>
  <c r="G75" i="66"/>
  <c r="F75" i="66"/>
  <c r="G74" i="66"/>
  <c r="F74" i="66"/>
  <c r="G73" i="66"/>
  <c r="F73" i="66"/>
  <c r="G72" i="66"/>
  <c r="F72" i="66"/>
  <c r="G71" i="66"/>
  <c r="F71" i="66"/>
  <c r="G70" i="66"/>
  <c r="F70" i="66"/>
  <c r="G69" i="66"/>
  <c r="F69" i="66"/>
  <c r="G68" i="66"/>
  <c r="F68" i="66"/>
  <c r="G67" i="66"/>
  <c r="F67" i="66"/>
  <c r="G66" i="66"/>
  <c r="F66" i="66"/>
  <c r="G65" i="66"/>
  <c r="F65" i="66"/>
  <c r="G64" i="66"/>
  <c r="F64" i="66"/>
  <c r="G63" i="66"/>
  <c r="F63" i="66"/>
  <c r="G62" i="66"/>
  <c r="F62" i="66"/>
  <c r="G61" i="66"/>
  <c r="F61" i="66"/>
  <c r="G60" i="66"/>
  <c r="F60" i="66"/>
  <c r="G59" i="66"/>
  <c r="F59" i="66"/>
  <c r="G58" i="66"/>
  <c r="F58" i="66"/>
  <c r="G57" i="66"/>
  <c r="F57" i="66"/>
  <c r="G56" i="66"/>
  <c r="F56" i="66"/>
  <c r="G55" i="66"/>
  <c r="F55" i="66"/>
  <c r="G54" i="66"/>
  <c r="F54" i="66"/>
  <c r="G53" i="66"/>
  <c r="F53" i="66"/>
  <c r="G52" i="66"/>
  <c r="F52" i="66"/>
  <c r="G51" i="66"/>
  <c r="F51" i="66"/>
  <c r="G50" i="66"/>
  <c r="F50" i="66"/>
  <c r="G49" i="66"/>
  <c r="F49" i="66"/>
  <c r="G48" i="66"/>
  <c r="F48" i="66"/>
  <c r="G47" i="66"/>
  <c r="F47" i="66"/>
  <c r="G46" i="66"/>
  <c r="F46" i="66"/>
  <c r="G45" i="66"/>
  <c r="F45" i="66"/>
  <c r="G44" i="66"/>
  <c r="F44" i="66"/>
  <c r="G43" i="66"/>
  <c r="F43" i="66"/>
  <c r="G42" i="66"/>
  <c r="F42" i="66"/>
  <c r="G41" i="66"/>
  <c r="F41" i="66"/>
  <c r="G40" i="66"/>
  <c r="F40" i="66"/>
  <c r="G39" i="66"/>
  <c r="F39" i="66"/>
  <c r="G38" i="66"/>
  <c r="F38" i="66"/>
  <c r="G37" i="66"/>
  <c r="F37" i="66"/>
  <c r="G36" i="66"/>
  <c r="F36" i="66"/>
  <c r="G35" i="66"/>
  <c r="F35" i="66"/>
  <c r="G34" i="66"/>
  <c r="F34" i="66"/>
  <c r="G33" i="66"/>
  <c r="F33" i="66"/>
  <c r="G32" i="66"/>
  <c r="F32" i="66"/>
  <c r="G31" i="66"/>
  <c r="F31" i="66"/>
  <c r="G30" i="66"/>
  <c r="F30" i="66"/>
  <c r="G29" i="66"/>
  <c r="F29" i="66"/>
  <c r="G28" i="66"/>
  <c r="F28" i="66"/>
  <c r="G27" i="66"/>
  <c r="F27" i="66"/>
  <c r="G26" i="66"/>
  <c r="F26" i="66"/>
  <c r="G25" i="66"/>
  <c r="F25" i="66"/>
  <c r="G24" i="66"/>
  <c r="F24" i="66"/>
  <c r="G23" i="66"/>
  <c r="F23" i="66"/>
  <c r="G22" i="66"/>
  <c r="F22" i="66"/>
  <c r="G21" i="66"/>
  <c r="F21" i="66"/>
  <c r="G20" i="66"/>
  <c r="F20" i="66"/>
  <c r="G19" i="66"/>
  <c r="F19" i="66"/>
  <c r="G18" i="66"/>
  <c r="F18" i="66"/>
  <c r="G17" i="66"/>
  <c r="F17" i="66"/>
  <c r="G16" i="66"/>
  <c r="F16" i="66"/>
  <c r="G15" i="66"/>
  <c r="F15" i="66"/>
  <c r="G14" i="66"/>
  <c r="F14" i="66"/>
  <c r="G13" i="66"/>
  <c r="F13" i="66"/>
  <c r="G12" i="66"/>
  <c r="F12" i="66"/>
  <c r="G11" i="66"/>
  <c r="F11" i="66"/>
  <c r="G10" i="66"/>
  <c r="F10" i="66"/>
  <c r="G258" i="65"/>
  <c r="F258" i="65"/>
  <c r="G257" i="65"/>
  <c r="F257" i="65"/>
  <c r="G256" i="65"/>
  <c r="F256" i="65"/>
  <c r="G255" i="65"/>
  <c r="F255" i="65"/>
  <c r="G254" i="65"/>
  <c r="F254" i="65"/>
  <c r="G253" i="65"/>
  <c r="F253" i="65"/>
  <c r="G252" i="65"/>
  <c r="F252" i="65"/>
  <c r="G251" i="65"/>
  <c r="F251" i="65"/>
  <c r="G250" i="65"/>
  <c r="F250" i="65"/>
  <c r="G249" i="65"/>
  <c r="F249" i="65"/>
  <c r="G248" i="65"/>
  <c r="F248" i="65"/>
  <c r="G247" i="65"/>
  <c r="F247" i="65"/>
  <c r="G246" i="65"/>
  <c r="F246" i="65"/>
  <c r="G245" i="65"/>
  <c r="F245" i="65"/>
  <c r="G244" i="65"/>
  <c r="F244" i="65"/>
  <c r="G243" i="65"/>
  <c r="F243" i="65"/>
  <c r="G242" i="65"/>
  <c r="F242" i="65"/>
  <c r="G241" i="65"/>
  <c r="F241" i="65"/>
  <c r="G240" i="65"/>
  <c r="F240" i="65"/>
  <c r="G239" i="65"/>
  <c r="F239" i="65"/>
  <c r="G238" i="65"/>
  <c r="F238" i="65"/>
  <c r="G237" i="65"/>
  <c r="F237" i="65"/>
  <c r="G236" i="65"/>
  <c r="F236" i="65"/>
  <c r="G235" i="65"/>
  <c r="F235" i="65"/>
  <c r="G234" i="65"/>
  <c r="F234" i="65"/>
  <c r="G233" i="65"/>
  <c r="F233" i="65"/>
  <c r="G232" i="65"/>
  <c r="F232" i="65"/>
  <c r="G231" i="65"/>
  <c r="F231" i="65"/>
  <c r="G230" i="65"/>
  <c r="F230" i="65"/>
  <c r="G229" i="65"/>
  <c r="F229" i="65"/>
  <c r="G228" i="65"/>
  <c r="F228" i="65"/>
  <c r="G227" i="65"/>
  <c r="F227" i="65"/>
  <c r="G226" i="65"/>
  <c r="F226" i="65"/>
  <c r="G225" i="65"/>
  <c r="F225" i="65"/>
  <c r="G224" i="65"/>
  <c r="F224" i="65"/>
  <c r="G223" i="65"/>
  <c r="F223" i="65"/>
  <c r="G222" i="65"/>
  <c r="F222" i="65"/>
  <c r="G221" i="65"/>
  <c r="F221" i="65"/>
  <c r="G220" i="65"/>
  <c r="F220" i="65"/>
  <c r="G219" i="65"/>
  <c r="F219" i="65"/>
  <c r="G218" i="65"/>
  <c r="F218" i="65"/>
  <c r="G217" i="65"/>
  <c r="F217" i="65"/>
  <c r="G216" i="65"/>
  <c r="F216" i="65"/>
  <c r="G215" i="65"/>
  <c r="F215" i="65"/>
  <c r="G214" i="65"/>
  <c r="F214" i="65"/>
  <c r="G213" i="65"/>
  <c r="F213" i="65"/>
  <c r="G212" i="65"/>
  <c r="F212" i="65"/>
  <c r="G211" i="65"/>
  <c r="F211" i="65"/>
  <c r="G210" i="65"/>
  <c r="F210" i="65"/>
  <c r="G209" i="65"/>
  <c r="F209" i="65"/>
  <c r="G208" i="65"/>
  <c r="F208" i="65"/>
  <c r="G207" i="65"/>
  <c r="F207" i="65"/>
  <c r="G206" i="65"/>
  <c r="F206" i="65"/>
  <c r="G205" i="65"/>
  <c r="F205" i="65"/>
  <c r="G204" i="65"/>
  <c r="F204" i="65"/>
  <c r="G203" i="65"/>
  <c r="F203" i="65"/>
  <c r="G202" i="65"/>
  <c r="F202" i="65"/>
  <c r="G201" i="65"/>
  <c r="F201" i="65"/>
  <c r="G200" i="65"/>
  <c r="F200" i="65"/>
  <c r="G199" i="65"/>
  <c r="F199" i="65"/>
  <c r="G198" i="65"/>
  <c r="F198" i="65"/>
  <c r="G197" i="65"/>
  <c r="F197" i="65"/>
  <c r="G196" i="65"/>
  <c r="F196" i="65"/>
  <c r="G195" i="65"/>
  <c r="F195" i="65"/>
  <c r="G194" i="65"/>
  <c r="F194" i="65"/>
  <c r="G193" i="65"/>
  <c r="F193" i="65"/>
  <c r="G192" i="65"/>
  <c r="F192" i="65"/>
  <c r="G191" i="65"/>
  <c r="F191" i="65"/>
  <c r="G190" i="65"/>
  <c r="F190" i="65"/>
  <c r="G189" i="65"/>
  <c r="F189" i="65"/>
  <c r="G188" i="65"/>
  <c r="F188" i="65"/>
  <c r="G187" i="65"/>
  <c r="F187" i="65"/>
  <c r="G186" i="65"/>
  <c r="F186" i="65"/>
  <c r="G185" i="65"/>
  <c r="F185" i="65"/>
  <c r="G184" i="65"/>
  <c r="F184" i="65"/>
  <c r="G183" i="65"/>
  <c r="F183" i="65"/>
  <c r="G182" i="65"/>
  <c r="F182" i="65"/>
  <c r="G181" i="65"/>
  <c r="F181" i="65"/>
  <c r="G180" i="65"/>
  <c r="F180" i="65"/>
  <c r="G179" i="65"/>
  <c r="F179" i="65"/>
  <c r="G178" i="65"/>
  <c r="F178" i="65"/>
  <c r="G177" i="65"/>
  <c r="F177" i="65"/>
  <c r="G176" i="65"/>
  <c r="F176" i="65"/>
  <c r="G175" i="65"/>
  <c r="F175" i="65"/>
  <c r="G174" i="65"/>
  <c r="F174" i="65"/>
  <c r="G173" i="65"/>
  <c r="F173" i="65"/>
  <c r="G172" i="65"/>
  <c r="F172" i="65"/>
  <c r="G171" i="65"/>
  <c r="F171" i="65"/>
  <c r="G170" i="65"/>
  <c r="F170" i="65"/>
  <c r="G169" i="65"/>
  <c r="F169" i="65"/>
  <c r="G168" i="65"/>
  <c r="F168" i="65"/>
  <c r="G167" i="65"/>
  <c r="F167" i="65"/>
  <c r="G166" i="65"/>
  <c r="F166" i="65"/>
  <c r="G165" i="65"/>
  <c r="F165" i="65"/>
  <c r="G164" i="65"/>
  <c r="F164" i="65"/>
  <c r="G163" i="65"/>
  <c r="F163" i="65"/>
  <c r="G162" i="65"/>
  <c r="F162" i="65"/>
  <c r="G161" i="65"/>
  <c r="F161" i="65"/>
  <c r="G160" i="65"/>
  <c r="F160" i="65"/>
  <c r="G159" i="65"/>
  <c r="F159" i="65"/>
  <c r="G158" i="65"/>
  <c r="F158" i="65"/>
  <c r="G157" i="65"/>
  <c r="F157" i="65"/>
  <c r="G156" i="65"/>
  <c r="F156" i="65"/>
  <c r="G155" i="65"/>
  <c r="F155" i="65"/>
  <c r="G154" i="65"/>
  <c r="F154" i="65"/>
  <c r="G153" i="65"/>
  <c r="F153" i="65"/>
  <c r="G152" i="65"/>
  <c r="F152" i="65"/>
  <c r="G151" i="65"/>
  <c r="F151" i="65"/>
  <c r="G150" i="65"/>
  <c r="F150" i="65"/>
  <c r="G149" i="65"/>
  <c r="F149" i="65"/>
  <c r="G148" i="65"/>
  <c r="F148" i="65"/>
  <c r="G147" i="65"/>
  <c r="F147" i="65"/>
  <c r="G146" i="65"/>
  <c r="F146" i="65"/>
  <c r="G145" i="65"/>
  <c r="F145" i="65"/>
  <c r="G144" i="65"/>
  <c r="F144" i="65"/>
  <c r="G143" i="65"/>
  <c r="F143" i="65"/>
  <c r="G142" i="65"/>
  <c r="F142" i="65"/>
  <c r="G141" i="65"/>
  <c r="F141" i="65"/>
  <c r="G140" i="65"/>
  <c r="F140" i="65"/>
  <c r="G139" i="65"/>
  <c r="F139" i="65"/>
  <c r="G138" i="65"/>
  <c r="F138" i="65"/>
  <c r="G137" i="65"/>
  <c r="F137" i="65"/>
  <c r="G136" i="65"/>
  <c r="F136" i="65"/>
  <c r="G135" i="65"/>
  <c r="F135" i="65"/>
  <c r="G134" i="65"/>
  <c r="F134" i="65"/>
  <c r="G133" i="65"/>
  <c r="F133" i="65"/>
  <c r="G132" i="65"/>
  <c r="F132" i="65"/>
  <c r="G131" i="65"/>
  <c r="F131" i="65"/>
  <c r="G130" i="65"/>
  <c r="F130" i="65"/>
  <c r="G129" i="65"/>
  <c r="F129" i="65"/>
  <c r="G128" i="65"/>
  <c r="F128" i="65"/>
  <c r="G127" i="65"/>
  <c r="F127" i="65"/>
  <c r="G126" i="65"/>
  <c r="F126" i="65"/>
  <c r="G125" i="65"/>
  <c r="F125" i="65"/>
  <c r="G124" i="65"/>
  <c r="F124" i="65"/>
  <c r="G123" i="65"/>
  <c r="F123" i="65"/>
  <c r="G122" i="65"/>
  <c r="F122" i="65"/>
  <c r="G121" i="65"/>
  <c r="F121" i="65"/>
  <c r="G120" i="65"/>
  <c r="F120" i="65"/>
  <c r="G119" i="65"/>
  <c r="F119" i="65"/>
  <c r="G118" i="65"/>
  <c r="F118" i="65"/>
  <c r="G117" i="65"/>
  <c r="F117" i="65"/>
  <c r="G116" i="65"/>
  <c r="F116" i="65"/>
  <c r="G115" i="65"/>
  <c r="F115" i="65"/>
  <c r="G114" i="65"/>
  <c r="F114" i="65"/>
  <c r="G113" i="65"/>
  <c r="F113" i="65"/>
  <c r="G112" i="65"/>
  <c r="F112" i="65"/>
  <c r="G111" i="65"/>
  <c r="F111" i="65"/>
  <c r="G110" i="65"/>
  <c r="F110" i="65"/>
  <c r="G109" i="65"/>
  <c r="F109" i="65"/>
  <c r="G108" i="65"/>
  <c r="F108" i="65"/>
  <c r="G107" i="65"/>
  <c r="F107" i="65"/>
  <c r="G106" i="65"/>
  <c r="F106" i="65"/>
  <c r="G105" i="65"/>
  <c r="F105" i="65"/>
  <c r="G104" i="65"/>
  <c r="F104" i="65"/>
  <c r="G103" i="65"/>
  <c r="F103" i="65"/>
  <c r="G102" i="65"/>
  <c r="F102" i="65"/>
  <c r="G101" i="65"/>
  <c r="F101" i="65"/>
  <c r="G100" i="65"/>
  <c r="F100" i="65"/>
  <c r="G99" i="65"/>
  <c r="F99" i="65"/>
  <c r="G98" i="65"/>
  <c r="F98" i="65"/>
  <c r="G97" i="65"/>
  <c r="F97" i="65"/>
  <c r="G96" i="65"/>
  <c r="F96" i="65"/>
  <c r="G95" i="65"/>
  <c r="F95" i="65"/>
  <c r="G94" i="65"/>
  <c r="F94" i="65"/>
  <c r="G93" i="65"/>
  <c r="F93" i="65"/>
  <c r="G92" i="65"/>
  <c r="F92" i="65"/>
  <c r="G91" i="65"/>
  <c r="F91" i="65"/>
  <c r="G90" i="65"/>
  <c r="F90" i="65"/>
  <c r="G89" i="65"/>
  <c r="F89" i="65"/>
  <c r="G88" i="65"/>
  <c r="F88" i="65"/>
  <c r="G87" i="65"/>
  <c r="F87" i="65"/>
  <c r="G86" i="65"/>
  <c r="F86" i="65"/>
  <c r="G85" i="65"/>
  <c r="F85" i="65"/>
  <c r="G84" i="65"/>
  <c r="F84" i="65"/>
  <c r="G83" i="65"/>
  <c r="F83" i="65"/>
  <c r="G82" i="65"/>
  <c r="F82" i="65"/>
  <c r="G81" i="65"/>
  <c r="F81" i="65"/>
  <c r="G80" i="65"/>
  <c r="F80" i="65"/>
  <c r="G79" i="65"/>
  <c r="F79" i="65"/>
  <c r="G78" i="65"/>
  <c r="F78" i="65"/>
  <c r="G77" i="65"/>
  <c r="F77" i="65"/>
  <c r="G76" i="65"/>
  <c r="F76" i="65"/>
  <c r="G75" i="65"/>
  <c r="F75" i="65"/>
  <c r="G74" i="65"/>
  <c r="F74" i="65"/>
  <c r="G73" i="65"/>
  <c r="F73" i="65"/>
  <c r="G72" i="65"/>
  <c r="F72" i="65"/>
  <c r="G71" i="65"/>
  <c r="F71" i="65"/>
  <c r="G70" i="65"/>
  <c r="F70" i="65"/>
  <c r="G69" i="65"/>
  <c r="F69" i="65"/>
  <c r="G68" i="65"/>
  <c r="F68" i="65"/>
  <c r="G67" i="65"/>
  <c r="F67" i="65"/>
  <c r="G66" i="65"/>
  <c r="F66" i="65"/>
  <c r="G65" i="65"/>
  <c r="F65" i="65"/>
  <c r="G64" i="65"/>
  <c r="F64" i="65"/>
  <c r="G63" i="65"/>
  <c r="F63" i="65"/>
  <c r="G62" i="65"/>
  <c r="F62" i="65"/>
  <c r="G61" i="65"/>
  <c r="F61" i="65"/>
  <c r="G60" i="65"/>
  <c r="F60" i="65"/>
  <c r="G59" i="65"/>
  <c r="F59" i="65"/>
  <c r="G58" i="65"/>
  <c r="F58" i="65"/>
  <c r="G57" i="65"/>
  <c r="F57" i="65"/>
  <c r="G56" i="65"/>
  <c r="F56" i="65"/>
  <c r="G55" i="65"/>
  <c r="F55" i="65"/>
  <c r="G54" i="65"/>
  <c r="F54" i="65"/>
  <c r="G53" i="65"/>
  <c r="F53" i="65"/>
  <c r="G52" i="65"/>
  <c r="F52" i="65"/>
  <c r="G51" i="65"/>
  <c r="F51" i="65"/>
  <c r="G50" i="65"/>
  <c r="F50" i="65"/>
  <c r="G49" i="65"/>
  <c r="F49" i="65"/>
  <c r="G48" i="65"/>
  <c r="F48" i="65"/>
  <c r="G47" i="65"/>
  <c r="F47" i="65"/>
  <c r="G46" i="65"/>
  <c r="F46" i="65"/>
  <c r="G45" i="65"/>
  <c r="F45" i="65"/>
  <c r="G44" i="65"/>
  <c r="F44" i="65"/>
  <c r="G43" i="65"/>
  <c r="F43" i="65"/>
  <c r="G42" i="65"/>
  <c r="F42" i="65"/>
  <c r="G41" i="65"/>
  <c r="F41" i="65"/>
  <c r="G40" i="65"/>
  <c r="F40" i="65"/>
  <c r="G39" i="65"/>
  <c r="F39" i="65"/>
  <c r="G38" i="65"/>
  <c r="F38" i="65"/>
  <c r="G37" i="65"/>
  <c r="F37" i="65"/>
  <c r="G36" i="65"/>
  <c r="F36" i="65"/>
  <c r="G35" i="65"/>
  <c r="F35" i="65"/>
  <c r="G34" i="65"/>
  <c r="F34" i="65"/>
  <c r="G33" i="65"/>
  <c r="F33" i="65"/>
  <c r="G32" i="65"/>
  <c r="F32" i="65"/>
  <c r="G31" i="65"/>
  <c r="F31" i="65"/>
  <c r="G30" i="65"/>
  <c r="F30" i="65"/>
  <c r="G29" i="65"/>
  <c r="F29" i="65"/>
  <c r="G28" i="65"/>
  <c r="F28" i="65"/>
  <c r="G27" i="65"/>
  <c r="F27" i="65"/>
  <c r="G26" i="65"/>
  <c r="F26" i="65"/>
  <c r="G25" i="65"/>
  <c r="F25" i="65"/>
  <c r="G24" i="65"/>
  <c r="F24" i="65"/>
  <c r="G23" i="65"/>
  <c r="F23" i="65"/>
  <c r="G22" i="65"/>
  <c r="F22" i="65"/>
  <c r="G21" i="65"/>
  <c r="F21" i="65"/>
  <c r="G20" i="65"/>
  <c r="F20" i="65"/>
  <c r="G19" i="65"/>
  <c r="F19" i="65"/>
  <c r="G18" i="65"/>
  <c r="F18" i="65"/>
  <c r="G17" i="65"/>
  <c r="F17" i="65"/>
  <c r="G16" i="65"/>
  <c r="F16" i="65"/>
  <c r="G15" i="65"/>
  <c r="F15" i="65"/>
  <c r="G14" i="65"/>
  <c r="F14" i="65"/>
  <c r="G13" i="65"/>
  <c r="F13" i="65"/>
  <c r="G12" i="65"/>
  <c r="F12" i="65"/>
  <c r="G11" i="65"/>
  <c r="F11" i="65"/>
  <c r="G10" i="65"/>
  <c r="F10" i="65"/>
  <c r="G9" i="65"/>
  <c r="F9" i="65"/>
  <c r="G259" i="64"/>
  <c r="F259" i="64"/>
  <c r="G258" i="64"/>
  <c r="F258" i="64"/>
  <c r="G257" i="64"/>
  <c r="F257" i="64"/>
  <c r="G256" i="64"/>
  <c r="F256" i="64"/>
  <c r="G255" i="64"/>
  <c r="F255" i="64"/>
  <c r="G254" i="64"/>
  <c r="F254" i="64"/>
  <c r="G253" i="64"/>
  <c r="F253" i="64"/>
  <c r="G252" i="64"/>
  <c r="F252" i="64"/>
  <c r="G251" i="64"/>
  <c r="F251" i="64"/>
  <c r="G250" i="64"/>
  <c r="F250" i="64"/>
  <c r="G249" i="64"/>
  <c r="F249" i="64"/>
  <c r="G248" i="64"/>
  <c r="F248" i="64"/>
  <c r="G247" i="64"/>
  <c r="F247" i="64"/>
  <c r="G246" i="64"/>
  <c r="F246" i="64"/>
  <c r="G245" i="64"/>
  <c r="F245" i="64"/>
  <c r="G244" i="64"/>
  <c r="F244" i="64"/>
  <c r="G243" i="64"/>
  <c r="F243" i="64"/>
  <c r="G242" i="64"/>
  <c r="F242" i="64"/>
  <c r="G241" i="64"/>
  <c r="F241" i="64"/>
  <c r="G240" i="64"/>
  <c r="F240" i="64"/>
  <c r="G239" i="64"/>
  <c r="F239" i="64"/>
  <c r="G238" i="64"/>
  <c r="F238" i="64"/>
  <c r="G237" i="64"/>
  <c r="F237" i="64"/>
  <c r="G236" i="64"/>
  <c r="F236" i="64"/>
  <c r="G235" i="64"/>
  <c r="F235" i="64"/>
  <c r="G234" i="64"/>
  <c r="F234" i="64"/>
  <c r="G233" i="64"/>
  <c r="F233" i="64"/>
  <c r="G232" i="64"/>
  <c r="F232" i="64"/>
  <c r="G231" i="64"/>
  <c r="F231" i="64"/>
  <c r="G230" i="64"/>
  <c r="F230" i="64"/>
  <c r="G229" i="64"/>
  <c r="F229" i="64"/>
  <c r="G228" i="64"/>
  <c r="F228" i="64"/>
  <c r="G227" i="64"/>
  <c r="F227" i="64"/>
  <c r="G226" i="64"/>
  <c r="F226" i="64"/>
  <c r="G225" i="64"/>
  <c r="F225" i="64"/>
  <c r="G224" i="64"/>
  <c r="F224" i="64"/>
  <c r="G223" i="64"/>
  <c r="F223" i="64"/>
  <c r="G222" i="64"/>
  <c r="F222" i="64"/>
  <c r="G221" i="64"/>
  <c r="F221" i="64"/>
  <c r="G220" i="64"/>
  <c r="F220" i="64"/>
  <c r="G219" i="64"/>
  <c r="F219" i="64"/>
  <c r="G218" i="64"/>
  <c r="F218" i="64"/>
  <c r="G217" i="64"/>
  <c r="F217" i="64"/>
  <c r="G216" i="64"/>
  <c r="F216" i="64"/>
  <c r="G215" i="64"/>
  <c r="F215" i="64"/>
  <c r="G214" i="64"/>
  <c r="F214" i="64"/>
  <c r="G213" i="64"/>
  <c r="F213" i="64"/>
  <c r="G212" i="64"/>
  <c r="F212" i="64"/>
  <c r="G211" i="64"/>
  <c r="F211" i="64"/>
  <c r="G210" i="64"/>
  <c r="F210" i="64"/>
  <c r="G209" i="64"/>
  <c r="F209" i="64"/>
  <c r="G208" i="64"/>
  <c r="F208" i="64"/>
  <c r="G207" i="64"/>
  <c r="F207" i="64"/>
  <c r="G206" i="64"/>
  <c r="F206" i="64"/>
  <c r="G205" i="64"/>
  <c r="F205" i="64"/>
  <c r="G204" i="64"/>
  <c r="F204" i="64"/>
  <c r="G203" i="64"/>
  <c r="F203" i="64"/>
  <c r="G202" i="64"/>
  <c r="F202" i="64"/>
  <c r="G201" i="64"/>
  <c r="F201" i="64"/>
  <c r="G200" i="64"/>
  <c r="F200" i="64"/>
  <c r="G199" i="64"/>
  <c r="F199" i="64"/>
  <c r="G198" i="64"/>
  <c r="F198" i="64"/>
  <c r="G197" i="64"/>
  <c r="F197" i="64"/>
  <c r="G196" i="64"/>
  <c r="F196" i="64"/>
  <c r="G195" i="64"/>
  <c r="F195" i="64"/>
  <c r="G194" i="64"/>
  <c r="F194" i="64"/>
  <c r="G193" i="64"/>
  <c r="F193" i="64"/>
  <c r="G192" i="64"/>
  <c r="F192" i="64"/>
  <c r="G191" i="64"/>
  <c r="F191" i="64"/>
  <c r="G190" i="64"/>
  <c r="F190" i="64"/>
  <c r="G189" i="64"/>
  <c r="F189" i="64"/>
  <c r="G188" i="64"/>
  <c r="F188" i="64"/>
  <c r="G187" i="64"/>
  <c r="F187" i="64"/>
  <c r="G186" i="64"/>
  <c r="F186" i="64"/>
  <c r="G185" i="64"/>
  <c r="F185" i="64"/>
  <c r="G184" i="64"/>
  <c r="F184" i="64"/>
  <c r="G183" i="64"/>
  <c r="F183" i="64"/>
  <c r="G182" i="64"/>
  <c r="F182" i="64"/>
  <c r="G181" i="64"/>
  <c r="F181" i="64"/>
  <c r="G180" i="64"/>
  <c r="F180" i="64"/>
  <c r="G179" i="64"/>
  <c r="F179" i="64"/>
  <c r="G178" i="64"/>
  <c r="F178" i="64"/>
  <c r="G177" i="64"/>
  <c r="F177" i="64"/>
  <c r="G176" i="64"/>
  <c r="F176" i="64"/>
  <c r="G175" i="64"/>
  <c r="F175" i="64"/>
  <c r="G174" i="64"/>
  <c r="F174" i="64"/>
  <c r="G173" i="64"/>
  <c r="F173" i="64"/>
  <c r="G172" i="64"/>
  <c r="F172" i="64"/>
  <c r="G171" i="64"/>
  <c r="F171" i="64"/>
  <c r="G170" i="64"/>
  <c r="F170" i="64"/>
  <c r="G169" i="64"/>
  <c r="F169" i="64"/>
  <c r="G168" i="64"/>
  <c r="F168" i="64"/>
  <c r="G167" i="64"/>
  <c r="F167" i="64"/>
  <c r="G166" i="64"/>
  <c r="F166" i="64"/>
  <c r="G165" i="64"/>
  <c r="F165" i="64"/>
  <c r="G164" i="64"/>
  <c r="F164" i="64"/>
  <c r="G163" i="64"/>
  <c r="F163" i="64"/>
  <c r="G162" i="64"/>
  <c r="F162" i="64"/>
  <c r="G161" i="64"/>
  <c r="F161" i="64"/>
  <c r="G160" i="64"/>
  <c r="F160" i="64"/>
  <c r="G159" i="64"/>
  <c r="F159" i="64"/>
  <c r="G158" i="64"/>
  <c r="F158" i="64"/>
  <c r="G157" i="64"/>
  <c r="F157" i="64"/>
  <c r="G156" i="64"/>
  <c r="F156" i="64"/>
  <c r="G155" i="64"/>
  <c r="F155" i="64"/>
  <c r="G154" i="64"/>
  <c r="F154" i="64"/>
  <c r="G153" i="64"/>
  <c r="F153" i="64"/>
  <c r="G152" i="64"/>
  <c r="F152" i="64"/>
  <c r="G151" i="64"/>
  <c r="F151" i="64"/>
  <c r="G150" i="64"/>
  <c r="F150" i="64"/>
  <c r="G149" i="64"/>
  <c r="F149" i="64"/>
  <c r="G148" i="64"/>
  <c r="F148" i="64"/>
  <c r="G147" i="64"/>
  <c r="F147" i="64"/>
  <c r="G146" i="64"/>
  <c r="F146" i="64"/>
  <c r="G145" i="64"/>
  <c r="F145" i="64"/>
  <c r="G144" i="64"/>
  <c r="F144" i="64"/>
  <c r="G143" i="64"/>
  <c r="F143" i="64"/>
  <c r="G142" i="64"/>
  <c r="F142" i="64"/>
  <c r="G141" i="64"/>
  <c r="F141" i="64"/>
  <c r="G140" i="64"/>
  <c r="F140" i="64"/>
  <c r="G139" i="64"/>
  <c r="F139" i="64"/>
  <c r="G138" i="64"/>
  <c r="F138" i="64"/>
  <c r="G137" i="64"/>
  <c r="F137" i="64"/>
  <c r="G136" i="64"/>
  <c r="F136" i="64"/>
  <c r="G135" i="64"/>
  <c r="F135" i="64"/>
  <c r="G134" i="64"/>
  <c r="F134" i="64"/>
  <c r="G133" i="64"/>
  <c r="F133" i="64"/>
  <c r="G132" i="64"/>
  <c r="F132" i="64"/>
  <c r="G131" i="64"/>
  <c r="F131" i="64"/>
  <c r="G130" i="64"/>
  <c r="F130" i="64"/>
  <c r="G129" i="64"/>
  <c r="F129" i="64"/>
  <c r="G128" i="64"/>
  <c r="F128" i="64"/>
  <c r="G127" i="64"/>
  <c r="F127" i="64"/>
  <c r="G126" i="64"/>
  <c r="F126" i="64"/>
  <c r="G125" i="64"/>
  <c r="F125" i="64"/>
  <c r="G124" i="64"/>
  <c r="F124" i="64"/>
  <c r="G123" i="64"/>
  <c r="F123" i="64"/>
  <c r="G122" i="64"/>
  <c r="F122" i="64"/>
  <c r="G121" i="64"/>
  <c r="F121" i="64"/>
  <c r="G120" i="64"/>
  <c r="F120" i="64"/>
  <c r="G119" i="64"/>
  <c r="F119" i="64"/>
  <c r="G118" i="64"/>
  <c r="F118" i="64"/>
  <c r="G117" i="64"/>
  <c r="F117" i="64"/>
  <c r="G116" i="64"/>
  <c r="F116" i="64"/>
  <c r="G115" i="64"/>
  <c r="F115" i="64"/>
  <c r="G114" i="64"/>
  <c r="F114" i="64"/>
  <c r="G113" i="64"/>
  <c r="F113" i="64"/>
  <c r="G112" i="64"/>
  <c r="F112" i="64"/>
  <c r="G111" i="64"/>
  <c r="F111" i="64"/>
  <c r="G110" i="64"/>
  <c r="F110" i="64"/>
  <c r="G109" i="64"/>
  <c r="F109" i="64"/>
  <c r="G108" i="64"/>
  <c r="F108" i="64"/>
  <c r="G107" i="64"/>
  <c r="F107" i="64"/>
  <c r="G106" i="64"/>
  <c r="F106" i="64"/>
  <c r="G105" i="64"/>
  <c r="F105" i="64"/>
  <c r="G104" i="64"/>
  <c r="F104" i="64"/>
  <c r="G103" i="64"/>
  <c r="F103" i="64"/>
  <c r="G102" i="64"/>
  <c r="F102" i="64"/>
  <c r="G101" i="64"/>
  <c r="F101" i="64"/>
  <c r="G100" i="64"/>
  <c r="F100" i="64"/>
  <c r="G99" i="64"/>
  <c r="F99" i="64"/>
  <c r="G98" i="64"/>
  <c r="F98" i="64"/>
  <c r="G97" i="64"/>
  <c r="F97" i="64"/>
  <c r="G96" i="64"/>
  <c r="F96" i="64"/>
  <c r="G95" i="64"/>
  <c r="F95" i="64"/>
  <c r="G94" i="64"/>
  <c r="F94" i="64"/>
  <c r="G93" i="64"/>
  <c r="F93" i="64"/>
  <c r="G92" i="64"/>
  <c r="F92" i="64"/>
  <c r="G91" i="64"/>
  <c r="F91" i="64"/>
  <c r="G90" i="64"/>
  <c r="F90" i="64"/>
  <c r="G89" i="64"/>
  <c r="F89" i="64"/>
  <c r="G88" i="64"/>
  <c r="F88" i="64"/>
  <c r="G87" i="64"/>
  <c r="F87" i="64"/>
  <c r="G86" i="64"/>
  <c r="F86" i="64"/>
  <c r="G85" i="64"/>
  <c r="F85" i="64"/>
  <c r="G84" i="64"/>
  <c r="F84" i="64"/>
  <c r="G83" i="64"/>
  <c r="F83" i="64"/>
  <c r="G82" i="64"/>
  <c r="F82" i="64"/>
  <c r="G81" i="64"/>
  <c r="F81" i="64"/>
  <c r="G80" i="64"/>
  <c r="F80" i="64"/>
  <c r="G79" i="64"/>
  <c r="F79" i="64"/>
  <c r="G78" i="64"/>
  <c r="F78" i="64"/>
  <c r="G77" i="64"/>
  <c r="F77" i="64"/>
  <c r="G76" i="64"/>
  <c r="F76" i="64"/>
  <c r="G75" i="64"/>
  <c r="F75" i="64"/>
  <c r="G74" i="64"/>
  <c r="F74" i="64"/>
  <c r="G73" i="64"/>
  <c r="F73" i="64"/>
  <c r="G72" i="64"/>
  <c r="F72" i="64"/>
  <c r="G71" i="64"/>
  <c r="F71" i="64"/>
  <c r="G70" i="64"/>
  <c r="F70" i="64"/>
  <c r="G69" i="64"/>
  <c r="F69" i="64"/>
  <c r="G68" i="64"/>
  <c r="F68" i="64"/>
  <c r="G67" i="64"/>
  <c r="F67" i="64"/>
  <c r="G66" i="64"/>
  <c r="F66" i="64"/>
  <c r="G65" i="64"/>
  <c r="F65" i="64"/>
  <c r="G64" i="64"/>
  <c r="F64" i="64"/>
  <c r="G63" i="64"/>
  <c r="F63" i="64"/>
  <c r="G62" i="64"/>
  <c r="F62" i="64"/>
  <c r="G61" i="64"/>
  <c r="F61" i="64"/>
  <c r="G60" i="64"/>
  <c r="F60" i="64"/>
  <c r="G59" i="64"/>
  <c r="F59" i="64"/>
  <c r="G58" i="64"/>
  <c r="F58" i="64"/>
  <c r="G57" i="64"/>
  <c r="F57" i="64"/>
  <c r="G56" i="64"/>
  <c r="F56" i="64"/>
  <c r="G55" i="64"/>
  <c r="F55" i="64"/>
  <c r="G54" i="64"/>
  <c r="F54" i="64"/>
  <c r="G53" i="64"/>
  <c r="F53" i="64"/>
  <c r="G52" i="64"/>
  <c r="F52" i="64"/>
  <c r="G51" i="64"/>
  <c r="F51" i="64"/>
  <c r="G50" i="64"/>
  <c r="F50" i="64"/>
  <c r="G49" i="64"/>
  <c r="F49" i="64"/>
  <c r="G48" i="64"/>
  <c r="F48" i="64"/>
  <c r="G47" i="64"/>
  <c r="F47" i="64"/>
  <c r="G46" i="64"/>
  <c r="F46" i="64"/>
  <c r="G45" i="64"/>
  <c r="F45" i="64"/>
  <c r="G44" i="64"/>
  <c r="F44" i="64"/>
  <c r="G43" i="64"/>
  <c r="F43" i="64"/>
  <c r="G42" i="64"/>
  <c r="F42" i="64"/>
  <c r="G41" i="64"/>
  <c r="F41" i="64"/>
  <c r="G40" i="64"/>
  <c r="F40" i="64"/>
  <c r="G39" i="64"/>
  <c r="F39" i="64"/>
  <c r="G38" i="64"/>
  <c r="F38" i="64"/>
  <c r="G37" i="64"/>
  <c r="F37" i="64"/>
  <c r="G36" i="64"/>
  <c r="F36" i="64"/>
  <c r="G35" i="64"/>
  <c r="F35" i="64"/>
  <c r="G34" i="64"/>
  <c r="F34" i="64"/>
  <c r="G33" i="64"/>
  <c r="F33" i="64"/>
  <c r="G32" i="64"/>
  <c r="F32" i="64"/>
  <c r="G31" i="64"/>
  <c r="F31" i="64"/>
  <c r="G30" i="64"/>
  <c r="F30" i="64"/>
  <c r="G29" i="64"/>
  <c r="F29" i="64"/>
  <c r="G28" i="64"/>
  <c r="F28" i="64"/>
  <c r="G27" i="64"/>
  <c r="F27" i="64"/>
  <c r="G26" i="64"/>
  <c r="F26" i="64"/>
  <c r="G25" i="64"/>
  <c r="F25" i="64"/>
  <c r="G24" i="64"/>
  <c r="F24" i="64"/>
  <c r="G23" i="64"/>
  <c r="F23" i="64"/>
  <c r="G22" i="64"/>
  <c r="F22" i="64"/>
  <c r="G21" i="64"/>
  <c r="F21" i="64"/>
  <c r="G20" i="64"/>
  <c r="F20" i="64"/>
  <c r="G19" i="64"/>
  <c r="F19" i="64"/>
  <c r="G18" i="64"/>
  <c r="F18" i="64"/>
  <c r="G17" i="64"/>
  <c r="F17" i="64"/>
  <c r="G16" i="64"/>
  <c r="F16" i="64"/>
  <c r="G15" i="64"/>
  <c r="F15" i="64"/>
  <c r="G14" i="64"/>
  <c r="F14" i="64"/>
  <c r="G13" i="64"/>
  <c r="F13" i="64"/>
  <c r="G12" i="64"/>
  <c r="F12" i="64"/>
  <c r="G11" i="64"/>
  <c r="F11" i="64"/>
  <c r="G10" i="64"/>
  <c r="F10" i="64"/>
  <c r="C70" i="82" l="1"/>
  <c r="C69" i="82"/>
  <c r="C68" i="82"/>
  <c r="C67" i="82"/>
  <c r="C66" i="82"/>
  <c r="C64" i="82" l="1"/>
  <c r="C63" i="82" s="1"/>
  <c r="H6" i="49" l="1"/>
  <c r="H29" i="49"/>
  <c r="H28" i="49"/>
  <c r="H27" i="49"/>
  <c r="H26" i="49"/>
  <c r="H25" i="49"/>
  <c r="H24" i="49"/>
  <c r="H23" i="49"/>
  <c r="H22" i="49"/>
  <c r="H21" i="49"/>
  <c r="H20" i="49"/>
  <c r="H19" i="49"/>
  <c r="H18" i="49"/>
  <c r="H17" i="49"/>
  <c r="H16" i="49"/>
  <c r="H15" i="49"/>
  <c r="H14" i="49"/>
  <c r="H13" i="49"/>
  <c r="H12" i="49"/>
  <c r="H11" i="49"/>
  <c r="H9" i="49" l="1"/>
  <c r="C79" i="82" l="1"/>
  <c r="C62" i="82" s="1"/>
  <c r="C80" i="82"/>
  <c r="I8" i="19"/>
  <c r="I8" i="45"/>
  <c r="I8" i="16"/>
  <c r="O10" i="45" l="1"/>
  <c r="N8" i="45"/>
  <c r="K8" i="45"/>
  <c r="J6" i="45"/>
  <c r="M304" i="25" l="1"/>
  <c r="M296" i="25"/>
  <c r="M292" i="25"/>
  <c r="M284" i="25"/>
  <c r="M276" i="25"/>
  <c r="M268" i="25"/>
  <c r="M264" i="25"/>
  <c r="M205" i="25"/>
  <c r="M197" i="25"/>
  <c r="M307" i="25"/>
  <c r="M303" i="25"/>
  <c r="M299" i="25"/>
  <c r="M295" i="25"/>
  <c r="M291" i="25"/>
  <c r="M287" i="25"/>
  <c r="M283" i="25"/>
  <c r="M279" i="25"/>
  <c r="M275" i="25"/>
  <c r="M271" i="25"/>
  <c r="M267" i="25"/>
  <c r="M263" i="25"/>
  <c r="M208" i="25"/>
  <c r="M204" i="25"/>
  <c r="M200" i="25"/>
  <c r="M196" i="25"/>
  <c r="M192" i="25"/>
  <c r="M188" i="25"/>
  <c r="M184" i="25"/>
  <c r="M180" i="25"/>
  <c r="M176" i="25"/>
  <c r="M172" i="25"/>
  <c r="M168" i="25"/>
  <c r="M164" i="25"/>
  <c r="M160" i="25"/>
  <c r="M156" i="25"/>
  <c r="M152" i="25"/>
  <c r="M148" i="25"/>
  <c r="M144" i="25"/>
  <c r="M140" i="25"/>
  <c r="M136" i="25"/>
  <c r="M132" i="25"/>
  <c r="M128" i="25"/>
  <c r="M124" i="25"/>
  <c r="M120" i="25"/>
  <c r="M116" i="25"/>
  <c r="M112" i="25"/>
  <c r="M108" i="25"/>
  <c r="M104" i="25"/>
  <c r="M100" i="25"/>
  <c r="M96" i="25"/>
  <c r="M92" i="25"/>
  <c r="M88" i="25"/>
  <c r="M84" i="25"/>
  <c r="M80" i="25"/>
  <c r="M76" i="25"/>
  <c r="M72" i="25"/>
  <c r="M68" i="25"/>
  <c r="M64" i="25"/>
  <c r="M60" i="25"/>
  <c r="M56" i="25"/>
  <c r="M52" i="25"/>
  <c r="M48" i="25"/>
  <c r="M44" i="25"/>
  <c r="M40" i="25"/>
  <c r="M36" i="25"/>
  <c r="M32" i="25"/>
  <c r="M28" i="25"/>
  <c r="M24" i="25"/>
  <c r="M20" i="25"/>
  <c r="M16" i="25"/>
  <c r="M306" i="25"/>
  <c r="M294" i="25"/>
  <c r="M286" i="25"/>
  <c r="M278" i="25"/>
  <c r="M266" i="25"/>
  <c r="M207" i="25"/>
  <c r="M195" i="25"/>
  <c r="M191" i="25"/>
  <c r="M187" i="25"/>
  <c r="M183" i="25"/>
  <c r="M179" i="25"/>
  <c r="M175" i="25"/>
  <c r="M171" i="25"/>
  <c r="M167" i="25"/>
  <c r="M163" i="25"/>
  <c r="M159" i="25"/>
  <c r="M155" i="25"/>
  <c r="M151" i="25"/>
  <c r="M147" i="25"/>
  <c r="M143" i="25"/>
  <c r="M139" i="25"/>
  <c r="M135" i="25"/>
  <c r="M131" i="25"/>
  <c r="M127" i="25"/>
  <c r="M123" i="25"/>
  <c r="M119" i="25"/>
  <c r="M115" i="25"/>
  <c r="M111" i="25"/>
  <c r="M107" i="25"/>
  <c r="M103" i="25"/>
  <c r="M99" i="25"/>
  <c r="M95" i="25"/>
  <c r="M91" i="25"/>
  <c r="M87" i="25"/>
  <c r="M83" i="25"/>
  <c r="M79" i="25"/>
  <c r="M75" i="25"/>
  <c r="M71" i="25"/>
  <c r="M67" i="25"/>
  <c r="M63" i="25"/>
  <c r="M59" i="25"/>
  <c r="M55" i="25"/>
  <c r="M51" i="25"/>
  <c r="M47" i="25"/>
  <c r="M43" i="25"/>
  <c r="M39" i="25"/>
  <c r="M35" i="25"/>
  <c r="M31" i="25"/>
  <c r="M27" i="25"/>
  <c r="M23" i="25"/>
  <c r="M19" i="25"/>
  <c r="M15" i="25"/>
  <c r="M310" i="25"/>
  <c r="M302" i="25"/>
  <c r="M298" i="25"/>
  <c r="M290" i="25"/>
  <c r="M282" i="25"/>
  <c r="M274" i="25"/>
  <c r="M270" i="25"/>
  <c r="M262" i="25"/>
  <c r="M203" i="25"/>
  <c r="M199" i="25"/>
  <c r="M309" i="25"/>
  <c r="M305" i="25"/>
  <c r="M301" i="25"/>
  <c r="M297" i="25"/>
  <c r="M293" i="25"/>
  <c r="M289" i="25"/>
  <c r="M285" i="25"/>
  <c r="M281" i="25"/>
  <c r="M277" i="25"/>
  <c r="M273" i="25"/>
  <c r="M269" i="25"/>
  <c r="M265" i="25"/>
  <c r="M261" i="25"/>
  <c r="M206" i="25"/>
  <c r="M202" i="25"/>
  <c r="M198" i="25"/>
  <c r="M194" i="25"/>
  <c r="M190" i="25"/>
  <c r="M186" i="25"/>
  <c r="M182" i="25"/>
  <c r="M178" i="25"/>
  <c r="M174" i="25"/>
  <c r="M170" i="25"/>
  <c r="M166" i="25"/>
  <c r="M162" i="25"/>
  <c r="M158" i="25"/>
  <c r="M154" i="25"/>
  <c r="M150" i="25"/>
  <c r="M146" i="25"/>
  <c r="M142" i="25"/>
  <c r="M138" i="25"/>
  <c r="M134" i="25"/>
  <c r="M130" i="25"/>
  <c r="M126" i="25"/>
  <c r="M122" i="25"/>
  <c r="M118" i="25"/>
  <c r="M114" i="25"/>
  <c r="M110" i="25"/>
  <c r="M106" i="25"/>
  <c r="M102" i="25"/>
  <c r="M98" i="25"/>
  <c r="M94" i="25"/>
  <c r="M90" i="25"/>
  <c r="M86" i="25"/>
  <c r="M82" i="25"/>
  <c r="M78" i="25"/>
  <c r="M74" i="25"/>
  <c r="M70" i="25"/>
  <c r="M66" i="25"/>
  <c r="M62" i="25"/>
  <c r="M58" i="25"/>
  <c r="M54" i="25"/>
  <c r="M50" i="25"/>
  <c r="M46" i="25"/>
  <c r="M42" i="25"/>
  <c r="M38" i="25"/>
  <c r="M34" i="25"/>
  <c r="M30" i="25"/>
  <c r="M26" i="25"/>
  <c r="M22" i="25"/>
  <c r="M18" i="25"/>
  <c r="M14" i="25"/>
  <c r="M308" i="25"/>
  <c r="M300" i="25"/>
  <c r="M288" i="25"/>
  <c r="M280" i="25"/>
  <c r="M272" i="25"/>
  <c r="M209" i="25"/>
  <c r="M201" i="25"/>
  <c r="M193" i="25"/>
  <c r="M189" i="25"/>
  <c r="M185" i="25"/>
  <c r="M181" i="25"/>
  <c r="M177" i="25"/>
  <c r="M173" i="25"/>
  <c r="M169" i="25"/>
  <c r="M165" i="25"/>
  <c r="M161" i="25"/>
  <c r="M157" i="25"/>
  <c r="M153" i="25"/>
  <c r="M149" i="25"/>
  <c r="M145" i="25"/>
  <c r="M141" i="25"/>
  <c r="M137" i="25"/>
  <c r="M133" i="25"/>
  <c r="M129" i="25"/>
  <c r="M125" i="25"/>
  <c r="M121" i="25"/>
  <c r="M117" i="25"/>
  <c r="M113" i="25"/>
  <c r="M109" i="25"/>
  <c r="M105" i="25"/>
  <c r="M101" i="25"/>
  <c r="M97" i="25"/>
  <c r="M93" i="25"/>
  <c r="M89" i="25"/>
  <c r="M85" i="25"/>
  <c r="M81" i="25"/>
  <c r="M77" i="25"/>
  <c r="M73" i="25"/>
  <c r="M69" i="25"/>
  <c r="M65" i="25"/>
  <c r="M61" i="25"/>
  <c r="M57" i="25"/>
  <c r="M53" i="25"/>
  <c r="M49" i="25"/>
  <c r="M45" i="25"/>
  <c r="M41" i="25"/>
  <c r="M37" i="25"/>
  <c r="M33" i="25"/>
  <c r="M29" i="25"/>
  <c r="M25" i="25"/>
  <c r="M21" i="25"/>
  <c r="M17" i="25"/>
  <c r="M12" i="25"/>
  <c r="J10" i="45"/>
  <c r="I10" i="45"/>
  <c r="I9" i="45" s="1"/>
  <c r="M10" i="45"/>
  <c r="K10" i="45"/>
  <c r="L10" i="45"/>
  <c r="N10" i="45"/>
  <c r="M9" i="25" l="1"/>
  <c r="C50" i="82" s="1"/>
  <c r="S9" i="25"/>
  <c r="C52" i="82" s="1"/>
  <c r="T9" i="25"/>
  <c r="C53" i="82" s="1"/>
  <c r="R9" i="25"/>
  <c r="C51" i="82" s="1"/>
  <c r="L9" i="45"/>
  <c r="G11" i="1" l="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I10" i="1"/>
  <c r="G10" i="1" s="1"/>
  <c r="J8" i="23"/>
  <c r="H8" i="1"/>
  <c r="K8" i="19"/>
  <c r="N8" i="16"/>
  <c r="K8" i="16"/>
  <c r="J6" i="19"/>
  <c r="N10" i="19"/>
  <c r="J6" i="16"/>
  <c r="O10" i="16"/>
  <c r="O10" i="24"/>
  <c r="Q10" i="23"/>
  <c r="G9" i="1" l="1"/>
  <c r="I79" i="23"/>
  <c r="I63" i="23"/>
  <c r="I59" i="23"/>
  <c r="I55" i="23"/>
  <c r="I51" i="23"/>
  <c r="I47" i="23"/>
  <c r="I43" i="23"/>
  <c r="I39" i="23"/>
  <c r="I35" i="23"/>
  <c r="I31" i="23"/>
  <c r="I27" i="23"/>
  <c r="I23" i="23"/>
  <c r="I19" i="23"/>
  <c r="I15" i="23"/>
  <c r="I258" i="23"/>
  <c r="I254" i="23"/>
  <c r="I250" i="23"/>
  <c r="I246" i="23"/>
  <c r="I242" i="23"/>
  <c r="I238" i="23"/>
  <c r="I234" i="23"/>
  <c r="I230" i="23"/>
  <c r="I226" i="23"/>
  <c r="I222" i="23"/>
  <c r="I218" i="23"/>
  <c r="I214" i="23"/>
  <c r="I210" i="23"/>
  <c r="I206" i="23"/>
  <c r="I202" i="23"/>
  <c r="I198" i="23"/>
  <c r="I194" i="23"/>
  <c r="I190" i="23"/>
  <c r="I186" i="23"/>
  <c r="I182" i="23"/>
  <c r="I178" i="23"/>
  <c r="I174" i="23"/>
  <c r="I170" i="23"/>
  <c r="I166" i="23"/>
  <c r="I162" i="23"/>
  <c r="I158" i="23"/>
  <c r="I154" i="23"/>
  <c r="I150" i="23"/>
  <c r="I146" i="23"/>
  <c r="I142" i="23"/>
  <c r="I138" i="23"/>
  <c r="I134" i="23"/>
  <c r="I130" i="23"/>
  <c r="I126" i="23"/>
  <c r="I122" i="23"/>
  <c r="I118" i="23"/>
  <c r="I114" i="23"/>
  <c r="I110" i="23"/>
  <c r="I106" i="23"/>
  <c r="I102" i="23"/>
  <c r="I98" i="23"/>
  <c r="I94" i="23"/>
  <c r="I90" i="23"/>
  <c r="I86" i="23"/>
  <c r="I82" i="23"/>
  <c r="I71" i="23"/>
  <c r="I78" i="23"/>
  <c r="I74" i="23"/>
  <c r="I70" i="23"/>
  <c r="I66" i="23"/>
  <c r="I62" i="23"/>
  <c r="I58" i="23"/>
  <c r="I54" i="23"/>
  <c r="I50" i="23"/>
  <c r="I46" i="23"/>
  <c r="I42" i="23"/>
  <c r="I38" i="23"/>
  <c r="I34" i="23"/>
  <c r="I30" i="23"/>
  <c r="I26" i="23"/>
  <c r="I22" i="23"/>
  <c r="I18" i="23"/>
  <c r="I14" i="23"/>
  <c r="I257" i="23"/>
  <c r="I253" i="23"/>
  <c r="I249" i="23"/>
  <c r="I245" i="23"/>
  <c r="I241" i="23"/>
  <c r="I237" i="23"/>
  <c r="I233" i="23"/>
  <c r="I229" i="23"/>
  <c r="I225" i="23"/>
  <c r="I221" i="23"/>
  <c r="I217" i="23"/>
  <c r="I213" i="23"/>
  <c r="I209" i="23"/>
  <c r="I205" i="23"/>
  <c r="I201" i="23"/>
  <c r="I197" i="23"/>
  <c r="I193" i="23"/>
  <c r="I189" i="23"/>
  <c r="I185" i="23"/>
  <c r="I181" i="23"/>
  <c r="I177" i="23"/>
  <c r="I173" i="23"/>
  <c r="I169" i="23"/>
  <c r="I165" i="23"/>
  <c r="I161" i="23"/>
  <c r="I157" i="23"/>
  <c r="I153" i="23"/>
  <c r="I149" i="23"/>
  <c r="I145" i="23"/>
  <c r="I141" i="23"/>
  <c r="I137" i="23"/>
  <c r="I133" i="23"/>
  <c r="I129" i="23"/>
  <c r="I125" i="23"/>
  <c r="I121" i="23"/>
  <c r="I117" i="23"/>
  <c r="I113" i="23"/>
  <c r="I109" i="23"/>
  <c r="I105" i="23"/>
  <c r="I101" i="23"/>
  <c r="I97" i="23"/>
  <c r="I93" i="23"/>
  <c r="I89" i="23"/>
  <c r="I85" i="23"/>
  <c r="I81" i="23"/>
  <c r="I75" i="23"/>
  <c r="I77" i="23"/>
  <c r="I73" i="23"/>
  <c r="I69" i="23"/>
  <c r="I65" i="23"/>
  <c r="I61" i="23"/>
  <c r="I57" i="23"/>
  <c r="I53" i="23"/>
  <c r="I49" i="23"/>
  <c r="I45" i="23"/>
  <c r="I41" i="23"/>
  <c r="I37" i="23"/>
  <c r="I33" i="23"/>
  <c r="I29" i="23"/>
  <c r="I25" i="23"/>
  <c r="I21" i="23"/>
  <c r="I17" i="23"/>
  <c r="I256" i="23"/>
  <c r="I252" i="23"/>
  <c r="I248" i="23"/>
  <c r="I244" i="23"/>
  <c r="I240" i="23"/>
  <c r="I236" i="23"/>
  <c r="I232" i="23"/>
  <c r="I228" i="23"/>
  <c r="I224" i="23"/>
  <c r="I220" i="23"/>
  <c r="I216" i="23"/>
  <c r="I212" i="23"/>
  <c r="I208" i="23"/>
  <c r="I204" i="23"/>
  <c r="I200" i="23"/>
  <c r="I196" i="23"/>
  <c r="I192" i="23"/>
  <c r="I188" i="23"/>
  <c r="I184" i="23"/>
  <c r="I180" i="23"/>
  <c r="I176" i="23"/>
  <c r="I172" i="23"/>
  <c r="I168" i="23"/>
  <c r="I164" i="23"/>
  <c r="I160" i="23"/>
  <c r="I156" i="23"/>
  <c r="I152" i="23"/>
  <c r="I148" i="23"/>
  <c r="I144" i="23"/>
  <c r="I140" i="23"/>
  <c r="I136" i="23"/>
  <c r="I132" i="23"/>
  <c r="I128" i="23"/>
  <c r="I124" i="23"/>
  <c r="I120" i="23"/>
  <c r="I116" i="23"/>
  <c r="I112" i="23"/>
  <c r="I108" i="23"/>
  <c r="I104" i="23"/>
  <c r="I100" i="23"/>
  <c r="I96" i="23"/>
  <c r="I92" i="23"/>
  <c r="I88" i="23"/>
  <c r="I84" i="23"/>
  <c r="I80" i="23"/>
  <c r="I67" i="23"/>
  <c r="I10" i="23"/>
  <c r="S10" i="23"/>
  <c r="I76" i="23"/>
  <c r="I72" i="23"/>
  <c r="I68" i="23"/>
  <c r="I64" i="23"/>
  <c r="I60" i="23"/>
  <c r="I56" i="23"/>
  <c r="I52" i="23"/>
  <c r="I48" i="23"/>
  <c r="I44" i="23"/>
  <c r="I40" i="23"/>
  <c r="I36" i="23"/>
  <c r="I32" i="23"/>
  <c r="I28" i="23"/>
  <c r="I24" i="23"/>
  <c r="I20" i="23"/>
  <c r="I16" i="23"/>
  <c r="I12" i="23"/>
  <c r="K12" i="23" s="1"/>
  <c r="I259" i="23"/>
  <c r="I255" i="23"/>
  <c r="I251" i="23"/>
  <c r="I247" i="23"/>
  <c r="I243" i="23"/>
  <c r="I239" i="23"/>
  <c r="I235" i="23"/>
  <c r="I231" i="23"/>
  <c r="I227" i="23"/>
  <c r="I223" i="23"/>
  <c r="I219" i="23"/>
  <c r="I215" i="23"/>
  <c r="I211" i="23"/>
  <c r="I207" i="23"/>
  <c r="I203" i="23"/>
  <c r="I199" i="23"/>
  <c r="I195" i="23"/>
  <c r="I191" i="23"/>
  <c r="I187" i="23"/>
  <c r="I183" i="23"/>
  <c r="I179" i="23"/>
  <c r="I175" i="23"/>
  <c r="I171" i="23"/>
  <c r="I167" i="23"/>
  <c r="I163" i="23"/>
  <c r="I159" i="23"/>
  <c r="I155" i="23"/>
  <c r="I151" i="23"/>
  <c r="I147" i="23"/>
  <c r="I143" i="23"/>
  <c r="I139" i="23"/>
  <c r="I135" i="23"/>
  <c r="I131" i="23"/>
  <c r="I127" i="23"/>
  <c r="I123" i="23"/>
  <c r="I119" i="23"/>
  <c r="I115" i="23"/>
  <c r="I111" i="23"/>
  <c r="I107" i="23"/>
  <c r="I103" i="23"/>
  <c r="I99" i="23"/>
  <c r="I95" i="23"/>
  <c r="I91" i="23"/>
  <c r="I87" i="23"/>
  <c r="I83" i="23"/>
  <c r="M10" i="24"/>
  <c r="M9" i="24" s="1"/>
  <c r="S10" i="24"/>
  <c r="R10" i="24"/>
  <c r="Q10" i="24"/>
  <c r="Q9" i="24" s="1"/>
  <c r="I13" i="23"/>
  <c r="I11" i="23"/>
  <c r="L11" i="23" s="1"/>
  <c r="O10" i="23"/>
  <c r="P10" i="23"/>
  <c r="N10" i="23"/>
  <c r="M10" i="16"/>
  <c r="N10" i="16"/>
  <c r="J10" i="16"/>
  <c r="I10" i="16"/>
  <c r="I9" i="16" s="1"/>
  <c r="L10" i="16"/>
  <c r="K10" i="16"/>
  <c r="K10" i="19"/>
  <c r="L10" i="19"/>
  <c r="K9" i="45"/>
  <c r="H10" i="1"/>
  <c r="H9" i="1" l="1"/>
  <c r="N9" i="23"/>
  <c r="R9" i="24"/>
  <c r="C48" i="82" s="1"/>
  <c r="P9" i="23"/>
  <c r="S9" i="24"/>
  <c r="C49" i="82" s="1"/>
  <c r="O9" i="23"/>
  <c r="S9" i="23"/>
  <c r="C43" i="82" s="1"/>
  <c r="I9" i="23"/>
  <c r="K9" i="19"/>
  <c r="L9" i="19"/>
  <c r="J10" i="23"/>
  <c r="N9" i="45"/>
  <c r="N9" i="16"/>
  <c r="K9" i="16"/>
  <c r="L9" i="16"/>
  <c r="J9" i="23" l="1"/>
  <c r="C10" i="82"/>
  <c r="J9" i="45" l="1"/>
  <c r="M9" i="45" l="1"/>
  <c r="J9" i="16" l="1"/>
  <c r="M9" i="16"/>
  <c r="I10" i="19" l="1"/>
  <c r="I9" i="19" l="1"/>
  <c r="C23" i="82" s="1"/>
  <c r="K10" i="23"/>
  <c r="K9" i="23" s="1"/>
  <c r="J10" i="19"/>
  <c r="J9" i="19" s="1"/>
  <c r="M10" i="19"/>
  <c r="M9" i="19" s="1"/>
  <c r="C39" i="82"/>
  <c r="L10" i="23" l="1"/>
  <c r="L9" i="23" s="1"/>
  <c r="M10" i="23"/>
  <c r="M9" i="23" s="1"/>
  <c r="C42" i="82"/>
  <c r="C38" i="82" l="1"/>
  <c r="C44" i="82"/>
  <c r="C46" i="82" l="1"/>
  <c r="C47" i="82"/>
  <c r="C45" i="82" l="1"/>
  <c r="C115" i="82" s="1"/>
  <c r="C119" i="82" l="1"/>
  <c r="C120" i="82" l="1"/>
  <c r="C121" i="82"/>
  <c r="C127" i="82"/>
  <c r="C130" i="82" l="1"/>
  <c r="C128" i="82"/>
  <c r="C129" i="82" l="1"/>
  <c r="C136" i="82"/>
  <c r="C139" i="82"/>
  <c r="C137" i="82"/>
  <c r="C141" i="82" l="1"/>
  <c r="C140" i="82"/>
  <c r="C9" i="82"/>
  <c r="C8" i="82" s="1"/>
  <c r="C7" i="82" s="1"/>
  <c r="C35" i="82" s="1"/>
  <c r="C162" i="82" s="1"/>
</calcChain>
</file>

<file path=xl/sharedStrings.xml><?xml version="1.0" encoding="utf-8"?>
<sst xmlns="http://schemas.openxmlformats.org/spreadsheetml/2006/main" count="3542" uniqueCount="1457">
  <si>
    <t>Autori</t>
  </si>
  <si>
    <t>Titlul lucrării</t>
  </si>
  <si>
    <t>Anul</t>
  </si>
  <si>
    <t>întreaga activitate</t>
  </si>
  <si>
    <t>Număr de lucrări</t>
  </si>
  <si>
    <t>3.3a</t>
  </si>
  <si>
    <t>3.3b</t>
  </si>
  <si>
    <t>2.2</t>
  </si>
  <si>
    <t>2.4</t>
  </si>
  <si>
    <t>2.5</t>
  </si>
  <si>
    <t>3.7</t>
  </si>
  <si>
    <t>4.2a</t>
  </si>
  <si>
    <t>4.2b</t>
  </si>
  <si>
    <t>Punctaj</t>
  </si>
  <si>
    <t>Număr</t>
  </si>
  <si>
    <t>Indicator</t>
  </si>
  <si>
    <t>Editura</t>
  </si>
  <si>
    <t>ISBN</t>
  </si>
  <si>
    <t>Număr total de pagini</t>
  </si>
  <si>
    <t>Număr pagini redactare proprie</t>
  </si>
  <si>
    <t>Titlul materialului</t>
  </si>
  <si>
    <t>Adresa WEB de acces</t>
  </si>
  <si>
    <t>Anul postării</t>
  </si>
  <si>
    <t>Titlul brevetului</t>
  </si>
  <si>
    <t>2</t>
  </si>
  <si>
    <t>3</t>
  </si>
  <si>
    <t>4</t>
  </si>
  <si>
    <t>3.1a</t>
  </si>
  <si>
    <t>3.2a</t>
  </si>
  <si>
    <t>2.3</t>
  </si>
  <si>
    <t>2.6</t>
  </si>
  <si>
    <t>2.7</t>
  </si>
  <si>
    <t>3.2b</t>
  </si>
  <si>
    <t>3.4a</t>
  </si>
  <si>
    <t>3.4b</t>
  </si>
  <si>
    <t>RON</t>
  </si>
  <si>
    <t>Beneficiar</t>
  </si>
  <si>
    <t>Nr. Grant</t>
  </si>
  <si>
    <t>Confirm corectitudinea datelor declarate.  DIRECTOR GRANT/PROIECT   Semnătura</t>
  </si>
  <si>
    <t>Valoare echivalentă în Euro</t>
  </si>
  <si>
    <t>1</t>
  </si>
  <si>
    <t>Autor</t>
  </si>
  <si>
    <t>Titlul tezei de doctorat</t>
  </si>
  <si>
    <t>Teza de doctorat confirmată prin OMEdC/data</t>
  </si>
  <si>
    <t>Domeniul</t>
  </si>
  <si>
    <t>fundamental</t>
  </si>
  <si>
    <t>de doctorat</t>
  </si>
  <si>
    <t>Număr de pagini</t>
  </si>
  <si>
    <t>Nr. pag. red. pr.</t>
  </si>
  <si>
    <t>3.5a</t>
  </si>
  <si>
    <t>3.5b</t>
  </si>
  <si>
    <t>3.6a</t>
  </si>
  <si>
    <t>3.6b</t>
  </si>
  <si>
    <t>Tip de brevet</t>
  </si>
  <si>
    <t>Punctaj APL</t>
  </si>
  <si>
    <t>Punctaj NPI</t>
  </si>
  <si>
    <t>Număr APL</t>
  </si>
  <si>
    <t>Număr NPI</t>
  </si>
  <si>
    <t>Număr NPN</t>
  </si>
  <si>
    <t>Euro</t>
  </si>
  <si>
    <t>Curs mediu anual</t>
  </si>
  <si>
    <t>Programul</t>
  </si>
  <si>
    <t>Denumirea grantului</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</si>
  <si>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</si>
  <si>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</si>
  <si>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</si>
  <si>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</si>
  <si>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</si>
  <si>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</si>
  <si>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</si>
  <si>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</si>
  <si>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</si>
  <si>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</si>
  <si>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</si>
  <si>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</si>
  <si>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</si>
  <si>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</si>
  <si>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</si>
  <si>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</si>
  <si>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</si>
  <si>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</si>
  <si>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</si>
  <si>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</si>
  <si>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</si>
  <si>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</si>
  <si>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</si>
  <si>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</si>
  <si>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</si>
  <si>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</si>
  <si>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Current Contents</t>
  </si>
  <si>
    <t>NR. CRT.</t>
  </si>
  <si>
    <t>BDI</t>
  </si>
  <si>
    <t>SCOPUS</t>
  </si>
  <si>
    <t>MathSciNet</t>
  </si>
  <si>
    <t>DBLP</t>
  </si>
  <si>
    <t>ACM</t>
  </si>
  <si>
    <t>31</t>
  </si>
  <si>
    <t>32</t>
  </si>
  <si>
    <t>33</t>
  </si>
  <si>
    <t>34</t>
  </si>
  <si>
    <t>35</t>
  </si>
  <si>
    <t>36</t>
  </si>
  <si>
    <t>K</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</si>
  <si>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</si>
  <si>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</si>
  <si>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</si>
  <si>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</si>
  <si>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</si>
  <si>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</si>
  <si>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</si>
  <si>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</si>
  <si>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</si>
  <si>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</si>
  <si>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</si>
  <si>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</si>
  <si>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</si>
  <si>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</si>
  <si>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</si>
  <si>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</si>
  <si>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</si>
  <si>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</si>
  <si>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</si>
  <si>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</si>
  <si>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</si>
  <si>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</si>
  <si>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</si>
  <si>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</si>
  <si>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</si>
  <si>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</si>
  <si>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</si>
  <si>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</si>
  <si>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</si>
  <si>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</si>
  <si>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</si>
  <si>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</si>
  <si>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</si>
  <si>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</si>
  <si>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</si>
  <si>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</si>
  <si>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</si>
  <si>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</si>
  <si>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</si>
  <si>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</si>
  <si>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</si>
  <si>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</si>
  <si>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</si>
  <si>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</si>
  <si>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</si>
  <si>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</si>
  <si>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</si>
  <si>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</si>
  <si>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</si>
  <si>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</si>
  <si>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</si>
  <si>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</si>
  <si>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</si>
  <si>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</si>
  <si>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</si>
  <si>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</si>
  <si>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</si>
  <si>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</si>
  <si>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</si>
  <si>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</si>
  <si>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</si>
  <si>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</si>
  <si>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</si>
  <si>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</si>
  <si>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</si>
  <si>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</si>
  <si>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</si>
  <si>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</si>
  <si>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</si>
  <si>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</si>
  <si>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</si>
  <si>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</si>
  <si>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</si>
  <si>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</si>
  <si>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</si>
  <si>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</si>
  <si>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</si>
  <si>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</si>
  <si>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</si>
  <si>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</si>
  <si>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</si>
  <si>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</si>
  <si>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</si>
  <si>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</si>
  <si>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</si>
  <si>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</si>
  <si>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</si>
  <si>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</si>
  <si>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</si>
  <si>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</si>
  <si>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</si>
  <si>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</si>
  <si>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</si>
  <si>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</si>
  <si>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</si>
  <si>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</si>
  <si>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</si>
  <si>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</si>
  <si>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</si>
  <si>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</si>
  <si>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</si>
  <si>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</si>
  <si>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</si>
  <si>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</si>
  <si>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</si>
  <si>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</si>
  <si>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</si>
  <si>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</si>
  <si>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</si>
  <si>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</si>
  <si>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</si>
  <si>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</si>
  <si>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</si>
  <si>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</si>
  <si>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</si>
  <si>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</si>
  <si>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</si>
  <si>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</si>
  <si>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</si>
  <si>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</si>
  <si>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</si>
  <si>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</si>
  <si>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</si>
  <si>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</si>
  <si>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</si>
  <si>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</si>
  <si>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</si>
  <si>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</si>
  <si>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</si>
  <si>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</si>
  <si>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</si>
  <si>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</si>
  <si>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</si>
  <si>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</si>
  <si>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</si>
  <si>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</si>
  <si>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</si>
  <si>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</si>
  <si>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</si>
  <si>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</si>
  <si>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</si>
  <si>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</si>
  <si>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</si>
  <si>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</si>
  <si>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</si>
  <si>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</si>
  <si>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</si>
  <si>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</si>
  <si>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</si>
  <si>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</si>
  <si>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</si>
  <si>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</si>
  <si>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</si>
  <si>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</si>
  <si>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</si>
  <si>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</si>
  <si>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</si>
  <si>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</si>
  <si>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</si>
  <si>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</si>
  <si>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</si>
  <si>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</si>
  <si>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</si>
  <si>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</si>
  <si>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</si>
  <si>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</si>
  <si>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</si>
  <si>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</si>
  <si>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</si>
  <si>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</si>
  <si>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</si>
  <si>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</si>
  <si>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</si>
  <si>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</si>
  <si>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</si>
  <si>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</si>
  <si>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</si>
  <si>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</si>
  <si>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</si>
  <si>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</si>
  <si>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</si>
  <si>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</si>
  <si>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</si>
  <si>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</si>
  <si>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</si>
  <si>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</si>
  <si>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</si>
  <si>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</si>
  <si>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</si>
  <si>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</si>
  <si>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</si>
  <si>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</si>
  <si>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</si>
  <si>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</si>
  <si>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</si>
  <si>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</si>
  <si>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</si>
  <si>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</si>
  <si>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</si>
  <si>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</si>
  <si>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</si>
  <si>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</si>
  <si>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</si>
  <si>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</si>
  <si>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</si>
  <si>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</si>
  <si>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</si>
  <si>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</si>
  <si>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</si>
  <si>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</si>
  <si>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</si>
  <si>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</si>
  <si>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</si>
  <si>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</si>
  <si>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X</t>
  </si>
  <si>
    <t>5.1</t>
  </si>
  <si>
    <t>5.2</t>
  </si>
  <si>
    <t>EDITURA CLASA A</t>
  </si>
  <si>
    <t>5.3a</t>
  </si>
  <si>
    <t>5.3b</t>
  </si>
  <si>
    <t>5.3c</t>
  </si>
  <si>
    <t>EDITURA CLASA B</t>
  </si>
  <si>
    <t>2.1a</t>
  </si>
  <si>
    <t>2.1b</t>
  </si>
  <si>
    <t>4.1a</t>
  </si>
  <si>
    <t>4.1b</t>
  </si>
  <si>
    <t>3.3c</t>
  </si>
  <si>
    <t>UPT</t>
  </si>
  <si>
    <t>SE UTILIZEAZA PENTRU BULETINELE SAU ANALELE UPT</t>
  </si>
  <si>
    <t>Director / Responsabil proiect la nivel internațional, cu UPT titular</t>
  </si>
  <si>
    <t>Director / Responsabil proiect la nivel UPT, cu UPT partener</t>
  </si>
  <si>
    <t>Membru în echipa de cercetare a proiectului</t>
  </si>
  <si>
    <t>NR.ED. CNCSIS</t>
  </si>
  <si>
    <t>Beneficiari
(anul de studii, specializarea)</t>
  </si>
  <si>
    <t>Date de identificare
(Număr, data de înregistrare, titular, etc.)</t>
  </si>
  <si>
    <t>Nr.
crt.</t>
  </si>
  <si>
    <t>ERIC</t>
  </si>
  <si>
    <t>Zenodo</t>
  </si>
  <si>
    <t>EdITLib</t>
  </si>
  <si>
    <t>CiteSeerX</t>
  </si>
  <si>
    <t>CEEOL</t>
  </si>
  <si>
    <t>DOAJ</t>
  </si>
  <si>
    <t>Ulrichsweb</t>
  </si>
  <si>
    <t>Elsevier/Science Direct</t>
  </si>
  <si>
    <t>EBSCO</t>
  </si>
  <si>
    <t>ProQUEST</t>
  </si>
  <si>
    <t>Wiley</t>
  </si>
  <si>
    <t>CABI</t>
  </si>
  <si>
    <t>Emerald</t>
  </si>
  <si>
    <t>Compendex/Engineering Village</t>
  </si>
  <si>
    <t>INSPEC / IET</t>
  </si>
  <si>
    <t>Google Scholar</t>
  </si>
  <si>
    <t>Index Copernicus</t>
  </si>
  <si>
    <t>Chemical Abstracts / CAS</t>
  </si>
  <si>
    <t>GeoBase</t>
  </si>
  <si>
    <t>GEOREF</t>
  </si>
  <si>
    <t>CRCnetBASE</t>
  </si>
  <si>
    <t>Genamics Journal Seek</t>
  </si>
  <si>
    <t>Library of Congress Online Catalog</t>
  </si>
  <si>
    <t>Referativnai Jurnal</t>
  </si>
  <si>
    <t>PubMed</t>
  </si>
  <si>
    <t>J-Gate</t>
  </si>
  <si>
    <t>CrossRef</t>
  </si>
  <si>
    <t>IFAC-PapersOnLine</t>
  </si>
  <si>
    <t>Cambridge University Press</t>
  </si>
  <si>
    <t>Columbia University Press</t>
  </si>
  <si>
    <t>Harvard University Press</t>
  </si>
  <si>
    <t>Cornell University Press</t>
  </si>
  <si>
    <t>John's Hopkins University Press</t>
  </si>
  <si>
    <t>MIT Press Cambridge, Massachusetts</t>
  </si>
  <si>
    <t>Oxford University Press</t>
  </si>
  <si>
    <t>Princeton University Press</t>
  </si>
  <si>
    <t>Stanford University Press</t>
  </si>
  <si>
    <t>University of California Press</t>
  </si>
  <si>
    <t>University of Chicago Press</t>
  </si>
  <si>
    <t>Yale University Press</t>
  </si>
  <si>
    <t>American Chemical Society</t>
  </si>
  <si>
    <t>Blackwell</t>
  </si>
  <si>
    <t>Elsevier Science</t>
  </si>
  <si>
    <t>John Wiley</t>
  </si>
  <si>
    <t>McGraw-Hill</t>
  </si>
  <si>
    <t>Pergamon Press</t>
  </si>
  <si>
    <t>Routledge</t>
  </si>
  <si>
    <t>Sage Publications</t>
  </si>
  <si>
    <t>Springer</t>
  </si>
  <si>
    <t>IEEE Press</t>
  </si>
  <si>
    <t>Australian National University Press</t>
  </si>
  <si>
    <t>Berg, Oxford</t>
  </si>
  <si>
    <t>Clarendon Press</t>
  </si>
  <si>
    <t>Harwood Academic Publishers</t>
  </si>
  <si>
    <t>Heinemann</t>
  </si>
  <si>
    <t>Kegan Paul International</t>
  </si>
  <si>
    <t>MacMillan/Palgrave Press</t>
  </si>
  <si>
    <t>Royal Society of Chemistry</t>
  </si>
  <si>
    <t>SETAC Press</t>
  </si>
  <si>
    <t>State University of New York Press</t>
  </si>
  <si>
    <t>Texas University Press</t>
  </si>
  <si>
    <t>United Nations University Press</t>
  </si>
  <si>
    <t>University of Michigan Press</t>
  </si>
  <si>
    <t>University of Pennsylvania Press</t>
  </si>
  <si>
    <t>Aalborg University Press</t>
  </si>
  <si>
    <t>Arhus University Press</t>
  </si>
  <si>
    <t>Chinese University Press</t>
  </si>
  <si>
    <t>Delft University Press</t>
  </si>
  <si>
    <t>Dutch University Press</t>
  </si>
  <si>
    <t>Edinburgh University Press</t>
  </si>
  <si>
    <t>Leiden University Press</t>
  </si>
  <si>
    <t>Open University Press</t>
  </si>
  <si>
    <t>Prentice Hall</t>
  </si>
  <si>
    <t>Presses Universitaires de Namur</t>
  </si>
  <si>
    <t>Presses Universitaires de Nancy</t>
  </si>
  <si>
    <t>Publica/Universidade Autonoma de Lisboa</t>
  </si>
  <si>
    <t>Sussex University Press</t>
  </si>
  <si>
    <t>Universitat Wien Press</t>
  </si>
  <si>
    <t>World Scientific</t>
  </si>
  <si>
    <t>European Mathematical Society Publishing House</t>
  </si>
  <si>
    <t>American Mathematical Society</t>
  </si>
  <si>
    <t>Duke University Press</t>
  </si>
  <si>
    <t>Nova Science Publishers</t>
  </si>
  <si>
    <t>ACSPR</t>
  </si>
  <si>
    <t>ACCLSUPT</t>
  </si>
  <si>
    <t>Departamentul Educație Fizică și Sport</t>
  </si>
  <si>
    <t>Anul desfășurării</t>
  </si>
  <si>
    <t>Nume</t>
  </si>
  <si>
    <t>Campionate internaționale</t>
  </si>
  <si>
    <t>Campionate naționale</t>
  </si>
  <si>
    <t>Cupa României</t>
  </si>
  <si>
    <t>Campionate naționale universitare</t>
  </si>
  <si>
    <t>Locul 1</t>
  </si>
  <si>
    <t>Locul 2</t>
  </si>
  <si>
    <t>Locul 3</t>
  </si>
  <si>
    <t>Faza finală</t>
  </si>
  <si>
    <t>Faza pe zonă</t>
  </si>
  <si>
    <t>Faza pe centru universitar</t>
  </si>
  <si>
    <t>Nume Competiție</t>
  </si>
  <si>
    <t>Clasare</t>
  </si>
  <si>
    <r>
      <t xml:space="preserve">Tip Competiție
</t>
    </r>
    <r>
      <rPr>
        <i/>
        <sz val="12"/>
        <color indexed="8"/>
        <rFont val="Calibri"/>
        <family val="2"/>
      </rPr>
      <t>(jocuri sportive, sporturi individuale)</t>
    </r>
  </si>
  <si>
    <t>jocuri sportive</t>
  </si>
  <si>
    <t>sporturi individuale</t>
  </si>
  <si>
    <t>Categoria</t>
  </si>
  <si>
    <t>Cupa_României</t>
  </si>
  <si>
    <t>Campionate_naționale_universitare</t>
  </si>
  <si>
    <t>Campionate_naționale</t>
  </si>
  <si>
    <t>Campionate_internaționale</t>
  </si>
  <si>
    <t>Competiții</t>
  </si>
  <si>
    <t>Mat1</t>
  </si>
  <si>
    <t>Mat2</t>
  </si>
  <si>
    <t>Departamentul Arhitectură</t>
  </si>
  <si>
    <t>Conferință</t>
  </si>
  <si>
    <t>Baza de date</t>
  </si>
  <si>
    <t>Total:</t>
  </si>
  <si>
    <t>Nume proiect</t>
  </si>
  <si>
    <t>Internațional</t>
  </si>
  <si>
    <t>Național</t>
  </si>
  <si>
    <t>Regional</t>
  </si>
  <si>
    <t>Zonal</t>
  </si>
  <si>
    <t>Local</t>
  </si>
  <si>
    <t>Tip</t>
  </si>
  <si>
    <t>N</t>
  </si>
  <si>
    <t>Membru</t>
  </si>
  <si>
    <t>Tipuri 1A</t>
  </si>
  <si>
    <t>Tipuri 1B</t>
  </si>
  <si>
    <t>PAT/PUG municipii mari</t>
  </si>
  <si>
    <t>PUZ</t>
  </si>
  <si>
    <t>PUG localități mici</t>
  </si>
  <si>
    <t>Studii de fundamentare</t>
  </si>
  <si>
    <t>Tipuri 2A</t>
  </si>
  <si>
    <t>expoziție internațională</t>
  </si>
  <si>
    <t>expoziție națională</t>
  </si>
  <si>
    <t>expoziție locală</t>
  </si>
  <si>
    <t>Tipuri 2B</t>
  </si>
  <si>
    <t>Tipuri 3A</t>
  </si>
  <si>
    <t>premiu</t>
  </si>
  <si>
    <t>nominalizare</t>
  </si>
  <si>
    <t>Tipuri 3B</t>
  </si>
  <si>
    <t>selecționare</t>
  </si>
  <si>
    <t>Tipuri 3C</t>
  </si>
  <si>
    <t>Tipuri 4AB</t>
  </si>
  <si>
    <t>cărți</t>
  </si>
  <si>
    <t>studii</t>
  </si>
  <si>
    <t>Universitatea Politehnica Timișoara</t>
  </si>
  <si>
    <t>Concurs la nivelul</t>
  </si>
  <si>
    <t>Nume și prenume candidat</t>
  </si>
  <si>
    <t>Funcția didactică actuală</t>
  </si>
  <si>
    <t>Observații</t>
  </si>
  <si>
    <t>Funcții didactice</t>
  </si>
  <si>
    <t>Profesor</t>
  </si>
  <si>
    <t>Conferențiar</t>
  </si>
  <si>
    <t>Șef de lucrări</t>
  </si>
  <si>
    <t>Asistent</t>
  </si>
  <si>
    <t>numele complet trebuie să apară identic în listele de autori lucrări, titulari contracte, etc.</t>
  </si>
  <si>
    <t>Numele complet al candidatului trebuie să apară identic în listele de autori lucrări, titulari contracte, etc.</t>
  </si>
  <si>
    <t>Numele persoanelor se vor despărți cu virgulă în listele de autori lucrări, titulari contracte, etc.</t>
  </si>
  <si>
    <t>Această foaie nu trebuie tipărită.</t>
  </si>
  <si>
    <t>Facultății</t>
  </si>
  <si>
    <t>Departamentului</t>
  </si>
  <si>
    <t>Facultăți UPT</t>
  </si>
  <si>
    <t>Arhitectură și Urbanism</t>
  </si>
  <si>
    <t>Automatică și Calculatoare</t>
  </si>
  <si>
    <t>Chimie Industrială și Ingineria Mediului</t>
  </si>
  <si>
    <t>Construcții</t>
  </si>
  <si>
    <t>Electronică și Telecomunicații</t>
  </si>
  <si>
    <t>Electrotehnică și Electroenergetică</t>
  </si>
  <si>
    <t>Inginerie din Hunedoara</t>
  </si>
  <si>
    <t>Management în Producție și Transporturi</t>
  </si>
  <si>
    <t>Mecanică</t>
  </si>
  <si>
    <t>Științe ale Comunicării</t>
  </si>
  <si>
    <t>Departamente UPT</t>
  </si>
  <si>
    <t>Arhitectură</t>
  </si>
  <si>
    <t>Automatică și Informatică Aplicată</t>
  </si>
  <si>
    <t>Bazele Fizice ale Ingineriei</t>
  </si>
  <si>
    <t>Calculatoare</t>
  </si>
  <si>
    <t>Căi de Comunicație Terestre, Fundații și Cadastru</t>
  </si>
  <si>
    <t>Chimie Aplicată și Ingineria Compușilor Anorganici și a Mediului</t>
  </si>
  <si>
    <t>Chimie Aplicată și Ingineria Compușilor Organici și Naturali</t>
  </si>
  <si>
    <t>Comunicare și Limbi Străine</t>
  </si>
  <si>
    <t>Comunicații</t>
  </si>
  <si>
    <t>Construcții Civile și Instalații</t>
  </si>
  <si>
    <t>Construcții Metalice și Mecanica Construcțiilor</t>
  </si>
  <si>
    <t>Educație Fizică și Sport</t>
  </si>
  <si>
    <t>Electroenergetică</t>
  </si>
  <si>
    <t>Electronică Aplicată</t>
  </si>
  <si>
    <t>Hidrotehnică</t>
  </si>
  <si>
    <t>Ingineria Materialelor și Fabricației</t>
  </si>
  <si>
    <t>Inginerie Electrică</t>
  </si>
  <si>
    <t>Inginerie Electrică și Informatică Industrială din Hunedoara</t>
  </si>
  <si>
    <t>Inginerie și Management din Hunedoara</t>
  </si>
  <si>
    <t>Management</t>
  </si>
  <si>
    <t>Mașini Mecanice, Utilaje și Transporturi</t>
  </si>
  <si>
    <t>Matematică</t>
  </si>
  <si>
    <t>Măsurări și Electronică Optică</t>
  </si>
  <si>
    <t>Mecanica și Rezistența Materialelor</t>
  </si>
  <si>
    <t>Mecatronică</t>
  </si>
  <si>
    <t>Concurs în perioada</t>
  </si>
  <si>
    <t>An inițial</t>
  </si>
  <si>
    <t>An final</t>
  </si>
  <si>
    <t>Durată ani</t>
  </si>
  <si>
    <t>Pentru proiectele în echipă, rolul candidatului trebuie marcat cu X în coloana corespunzătoare.</t>
  </si>
  <si>
    <t>candidat găsit</t>
  </si>
  <si>
    <t>Echipa de cercetare
( Director și cercetători )</t>
  </si>
  <si>
    <t>Conducător științific</t>
  </si>
  <si>
    <t>Punctaj obținut</t>
  </si>
  <si>
    <t>Titlul cărții</t>
  </si>
  <si>
    <t>Număr de pagini contribuție proprie</t>
  </si>
  <si>
    <t>Punctaj obținut NPN</t>
  </si>
  <si>
    <t>protejat internațional</t>
  </si>
  <si>
    <t>protejat național</t>
  </si>
  <si>
    <t>Poziția în cadrul echipei de cercetare</t>
  </si>
  <si>
    <t>autori</t>
  </si>
  <si>
    <t>0</t>
  </si>
  <si>
    <t>editura</t>
  </si>
  <si>
    <t>Ionescu Pop</t>
  </si>
  <si>
    <t>teza</t>
  </si>
  <si>
    <t>domeniu</t>
  </si>
  <si>
    <t>funcția deținută la momentul concursului</t>
  </si>
  <si>
    <t>Pentru brevetele de invenție, tipul de brevet trebuie marcat cu X în coloana corespunzătoare.</t>
  </si>
  <si>
    <t>se alege din listă</t>
  </si>
  <si>
    <t>Popescu Ion</t>
  </si>
  <si>
    <t>PRECIZATE ÎN HOTĂRÂREA 153/11.05.2017 A SENATULUI UPT</t>
  </si>
  <si>
    <t>Academic Press (Elsevier)*</t>
  </si>
  <si>
    <t>CRC Press - Tailor &amp; Francis Group</t>
  </si>
  <si>
    <t>Kluwer Academic Publishers (Springer)</t>
  </si>
  <si>
    <t>IOS Press</t>
  </si>
  <si>
    <t>CNRS Editions</t>
  </si>
  <si>
    <t>Presses Universitaires de France</t>
  </si>
  <si>
    <t xml:space="preserve">Peter Lang   </t>
  </si>
  <si>
    <t>Birkhauser</t>
  </si>
  <si>
    <t>Dover Publications</t>
  </si>
  <si>
    <t>SIAM ‐ Society for Industrial and Applied Mathematics</t>
  </si>
  <si>
    <t>Francis and Taylor</t>
  </si>
  <si>
    <t>Presses de l'Universite de Lyon</t>
  </si>
  <si>
    <t>Presses Polytechniques et Universitaires Romandes/EPFL Press</t>
  </si>
  <si>
    <t>John Benjamins Publishing Company</t>
  </si>
  <si>
    <t>L’Harmattan</t>
  </si>
  <si>
    <t>Lambert Academic Publishing</t>
  </si>
  <si>
    <t>ECCS - European Convention for Constructional Steelwork</t>
  </si>
  <si>
    <t>Lodz University of Technology Press, Poland</t>
  </si>
  <si>
    <t>IGI Global</t>
  </si>
  <si>
    <t>InTech</t>
  </si>
  <si>
    <t>Site web</t>
  </si>
  <si>
    <t>www.zenodo.org</t>
  </si>
  <si>
    <t>www.eric.ed.gov</t>
  </si>
  <si>
    <t>www.scopus.com</t>
  </si>
  <si>
    <t>IEEE Xplore</t>
  </si>
  <si>
    <t>http://ieeexplore.ieee.org/</t>
  </si>
  <si>
    <t>http://www.acm.org/</t>
  </si>
  <si>
    <t>www.editlib.org</t>
  </si>
  <si>
    <t>SpringerLink</t>
  </si>
  <si>
    <t>www.springerlink.com</t>
  </si>
  <si>
    <t>http://dblp.uni-trier.de/</t>
  </si>
  <si>
    <t>http://csxstatic.ist.psu.edu/about</t>
  </si>
  <si>
    <t>Zentralblatt</t>
  </si>
  <si>
    <t>http://www.zentralblatt-math.org/</t>
  </si>
  <si>
    <t>http://www.ams.org/</t>
  </si>
  <si>
    <t>www.ceeol.com</t>
  </si>
  <si>
    <t>www.doaj.org/</t>
  </si>
  <si>
    <t>www.lib.utexas.edu</t>
  </si>
  <si>
    <t>www.sciencedirect.com</t>
  </si>
  <si>
    <t>www.ebsco.com</t>
  </si>
  <si>
    <t>www.proquest.com</t>
  </si>
  <si>
    <t>http://onlinelibrary.wiley.com/</t>
  </si>
  <si>
    <t>www.cabi.org</t>
  </si>
  <si>
    <t>http://www.emeraldinsight.com/</t>
  </si>
  <si>
    <t>http://www.engineeringvillage.com</t>
  </si>
  <si>
    <t>www.theiet.org</t>
  </si>
  <si>
    <t>http://scholar.google.com</t>
  </si>
  <si>
    <t>http://journals.indexcopernicus.com</t>
  </si>
  <si>
    <t>www.cas.org</t>
  </si>
  <si>
    <t> </t>
  </si>
  <si>
    <t>www.geobase.ca</t>
  </si>
  <si>
    <t>http://www.agiweb.org/georef/</t>
  </si>
  <si>
    <t>http://www.crcnetbase.com/</t>
  </si>
  <si>
    <t>http://journalseek.net/</t>
  </si>
  <si>
    <t>http://catalog.loc.gov/</t>
  </si>
  <si>
    <t>http://www.ncbi.nlm.nih.gov/pubmed/</t>
  </si>
  <si>
    <t>http://j-gate.informindia.co.in/</t>
  </si>
  <si>
    <t>http://www.crossref.org/</t>
  </si>
  <si>
    <t>http://www.ifac-papersonline.net/</t>
  </si>
  <si>
    <t>ERIH (ERIH PLUS)</t>
  </si>
  <si>
    <t>https://dbh.nsd.uib.no/publiseringskanaler/erihplus/</t>
  </si>
  <si>
    <t>GESIS</t>
  </si>
  <si>
    <t>http://www.gesis.org/home/</t>
  </si>
  <si>
    <t>HEIN Online</t>
  </si>
  <si>
    <t>http://home.heinonline.org/</t>
  </si>
  <si>
    <t>IBSS</t>
  </si>
  <si>
    <t>http://www.proquest.com/libraries/academic/databases/ibss-set-c.html</t>
  </si>
  <si>
    <t>JSTOR</t>
  </si>
  <si>
    <t>https://www.jstor.org/</t>
  </si>
  <si>
    <t>KVK</t>
  </si>
  <si>
    <t>https://kvk.bibliothek.kit.edu/</t>
  </si>
  <si>
    <t>lib.washington.edu</t>
  </si>
  <si>
    <t>www.lib.washington.edu/</t>
  </si>
  <si>
    <t>Oxford Journals</t>
  </si>
  <si>
    <t>https://www.oxfordjournals.org</t>
  </si>
  <si>
    <t>Persee</t>
  </si>
  <si>
    <t>http://www.persee.fr/</t>
  </si>
  <si>
    <t>Philosophy Documentation Center</t>
  </si>
  <si>
    <t>https://www.pdcnet.org/wp/</t>
  </si>
  <si>
    <t>Project MUSE</t>
  </si>
  <si>
    <t>https://muse.jhu.edu/</t>
  </si>
  <si>
    <t>PsycINFO</t>
  </si>
  <si>
    <t>http://www.apa.org/pubs/databases/psycinfo/</t>
  </si>
  <si>
    <t>SAGE</t>
  </si>
  <si>
    <t>http://journals.sagepub.com/</t>
  </si>
  <si>
    <t>SSRN</t>
  </si>
  <si>
    <t>https://www.ssrn.com/en/</t>
  </si>
  <si>
    <t>Worldcat</t>
  </si>
  <si>
    <t>https://www.worldcat.org/</t>
  </si>
  <si>
    <t>REPEC.IDEAS</t>
  </si>
  <si>
    <t>https://ideas.repec.org/</t>
  </si>
  <si>
    <t>EconLit</t>
  </si>
  <si>
    <t>https://www.aeaweb.org/econlit/</t>
  </si>
  <si>
    <t>Grant 2017</t>
  </si>
  <si>
    <t>Citări 2017</t>
  </si>
  <si>
    <t>10.04.2014</t>
  </si>
  <si>
    <t>2.1c</t>
  </si>
  <si>
    <t>2.1a   Cărţi de specialitate, tratate, monografii publicate la edituri din străinătate de clasa A (clasificare UPT)</t>
  </si>
  <si>
    <t>2.1b  Cărţi de specialitate, tratate, monografii publicate la edituri din străinătate de clasa B (clasificare UPT)</t>
  </si>
  <si>
    <t>2.1c  Cărţi de specialitate, tratate, monografii publicate la alte edituri din străinătate</t>
  </si>
  <si>
    <t>EDITURA POLITEHNICA etc.</t>
  </si>
  <si>
    <t>2.1d  Cărţi de specialitate, tratate, monografii publicate la 
editura POLITEHNICA, editura Academiei, editura Tehnică, editura Polirom, Iasi (pt Stiintele Comunicarii) sau editura Paideia, Bucuresti (pt Arhitectura)</t>
  </si>
  <si>
    <t>POLITEHNICA</t>
  </si>
  <si>
    <t>Academiei</t>
  </si>
  <si>
    <t>Tehnică</t>
  </si>
  <si>
    <t>Polirom, Iasi (pt Stiintele Comunicarii)</t>
  </si>
  <si>
    <t>Paideia, Bucuresti (pt Arhitectura)</t>
  </si>
  <si>
    <t>2.1d</t>
  </si>
  <si>
    <t>2.1e</t>
  </si>
  <si>
    <t>2.1e  Cărţi de specialitate, tratate, monografii publicate la alte edituri din ţară (cu ISBN şi referenţiere ştiinţifică)</t>
  </si>
  <si>
    <t>2.2e  Cărți de specialitate publicate în calitate de editor/coordonator la alte edituri din ţară (cu ISBN şi referenţiere ştiinţifică)</t>
  </si>
  <si>
    <t>2.2d Cărți de specialitate publicate în calitate de editor/coordonator la 
editura POLITEHNICA, editura Academiei, editura Tehnică, editura Polirom, Iasi (pt Stiintele Comunicarii) sau editura Paideia, Bucuresti (pt Arhitectura)</t>
  </si>
  <si>
    <t>2.2c Cărți de specialitate publicate în calitate de editor/coordonator la alte edituri din străinătate</t>
  </si>
  <si>
    <t>2.2b Cărți de specialitate publicate în calitate de editor/coordonator la edituri din străinătate de clasa B (clasificare UPT)</t>
  </si>
  <si>
    <t>2.2a  Cărți de specialitate publicate în calitate de editor/coordonator la edituri din străinătate de clasa A (clasificare UPT)</t>
  </si>
  <si>
    <t>2.2a</t>
  </si>
  <si>
    <t>2.2b</t>
  </si>
  <si>
    <t>2.2c</t>
  </si>
  <si>
    <t>2.2d</t>
  </si>
  <si>
    <t>2.2e</t>
  </si>
  <si>
    <t>Cărți de specialitate publicate în calitate de editor/coordonator (nu se includ contributiile ca editor de proceedings)</t>
  </si>
  <si>
    <t>Cărți de specialitate publicate în calitate de editor/coordonator publicate la edituri din străinătate de clasa A (clasificare UPT)</t>
  </si>
  <si>
    <t>Cărți de specialitate publicate în calitate de editor/coordonator publicate la edituri din străinătate de clasa B (clasificare UPT)</t>
  </si>
  <si>
    <t>Cărți de specialitate publicate în calitate de editor/coordonator publicate la alte edituri din străinătate</t>
  </si>
  <si>
    <t>Cărți de specialitate publicate în calitate de editor/coordonator publicate la editura POLITEHNICA, editura Academiei, editura Tehnică, editura Polirom, Iasi (pt Stiintele Comunicarii) sau editura Paideia, Bucuresti (pt Arhitectura)</t>
  </si>
  <si>
    <t>Cărți de specialitate publicate în calitate de editor/coordonator publicate la alte edituri din țară</t>
  </si>
  <si>
    <t>CRITERIUL I. ACTIVITĂȚI DIDACTICE ȘI PROFESIONALE</t>
  </si>
  <si>
    <t>Teza de doctorat (susținută în perioada de evaluare)</t>
  </si>
  <si>
    <t>Titlul de doctor confirmat</t>
  </si>
  <si>
    <t>4,00*NP/NA</t>
  </si>
  <si>
    <t>2,00*NP/NA</t>
  </si>
  <si>
    <t>1.50*NP/NA</t>
  </si>
  <si>
    <t>1.00*NP/NA</t>
  </si>
  <si>
    <t>0,50*NP/NA</t>
  </si>
  <si>
    <t>2,00*NP/NEd</t>
  </si>
  <si>
    <t>1,00*NP/NEd</t>
  </si>
  <si>
    <t>0,75*NP/NEd</t>
  </si>
  <si>
    <t>0,50*NP/NEd</t>
  </si>
  <si>
    <t>0,25*NP/NEd</t>
  </si>
  <si>
    <t>2.3a</t>
  </si>
  <si>
    <t>1,00*NP/NA</t>
  </si>
  <si>
    <t>2.3b</t>
  </si>
  <si>
    <t>Materiale complexe de tip e-learning publicate pe Campusul Virtual al UPT, care includ uneltele specifice e-learning</t>
  </si>
  <si>
    <t>50/NA</t>
  </si>
  <si>
    <t>Proiecte de diplomă / disertație conduse</t>
  </si>
  <si>
    <t>Se punctează fiecare lucrare condusă.</t>
  </si>
  <si>
    <t>Se punctează fiecare activitate raportată.</t>
  </si>
  <si>
    <t>Modernizare bază materială de laborator (certificarea se face de către directorul de departament)</t>
  </si>
  <si>
    <t>20/NA</t>
  </si>
  <si>
    <t>PUNCTAJ  MINIM NECESAR – CRITERIUL I</t>
  </si>
  <si>
    <t>Profesor – 240</t>
  </si>
  <si>
    <t>Conferențiar – 200</t>
  </si>
  <si>
    <t>10% din punctajul minim necesar pentru gradul didactic respectiv</t>
  </si>
  <si>
    <t>Sef lucrări – 140</t>
  </si>
  <si>
    <t>Asistent - 80</t>
  </si>
  <si>
    <t>CRITERIUL II. ACTIVITĂȚI DE CERCETARE, RECUNOAȘTEREA ȘI IMPACTUL ACTIVITĂȚII</t>
  </si>
  <si>
    <t>*inclusiv pe suport electronic.</t>
  </si>
  <si>
    <t>NEd = nr. editori</t>
  </si>
  <si>
    <t>Granturi /contracte/proiecte  de cercetare-dezvoltare-inovare-consultanță-expertizare științifică/tehnică/didactică, granturi/proiecte de arhitectură/urbanism/restaurare (derulate sub egida și cu afiliere la UPT)</t>
  </si>
  <si>
    <t>Citări în reviste sau proceedings-uri indexate ISI/WOS</t>
  </si>
  <si>
    <t>Citări în reviste sau proceedings-uri indexate Scopus</t>
  </si>
  <si>
    <t>Citări în reviste sau proceedings-uri indexate Google Scholar</t>
  </si>
  <si>
    <t>Indice Hirsch***</t>
  </si>
  <si>
    <t>Indice Hirsch ISI/WOS</t>
  </si>
  <si>
    <t>Indice Hirsch Scopus</t>
  </si>
  <si>
    <t>Indice Hirsch Google Scholar</t>
  </si>
  <si>
    <t>5.1.</t>
  </si>
  <si>
    <t>5.1.1.</t>
  </si>
  <si>
    <t>Proiecte complexe de arhitectură, restaurare, de importanță națională, regională, zonală sau locală edificat / autorizat</t>
  </si>
  <si>
    <t>Conform criteriilor specifice CNATDCU.</t>
  </si>
  <si>
    <t>5.1.2.</t>
  </si>
  <si>
    <t>5.1.3.</t>
  </si>
  <si>
    <t>5.1.4.</t>
  </si>
  <si>
    <t>5.1.5.</t>
  </si>
  <si>
    <t>5.1.6.</t>
  </si>
  <si>
    <t>5.1.7.</t>
  </si>
  <si>
    <t>5.2.</t>
  </si>
  <si>
    <t>5.2.1.</t>
  </si>
  <si>
    <t>5.2.2.</t>
  </si>
  <si>
    <t>Se punctează fiecare recenzie raportată.</t>
  </si>
  <si>
    <t>5.2.3.</t>
  </si>
  <si>
    <t>5.2.4.</t>
  </si>
  <si>
    <t>NP – număr de pagini</t>
  </si>
  <si>
    <t>5.3.</t>
  </si>
  <si>
    <t>Departamentul de Matematică</t>
  </si>
  <si>
    <t>5.4.</t>
  </si>
  <si>
    <t>Deținerea calității de conducător de doctorat sau deținerea certificatului de abilitare</t>
  </si>
  <si>
    <t>Membru în comisiile de îndrumare doctoranzi</t>
  </si>
  <si>
    <t>Se punctează fiecare comisie raportată.</t>
  </si>
  <si>
    <t>Se punctează fiecare prezentare raportată.</t>
  </si>
  <si>
    <t>Membru în colective de redacție ale revistelor, comitete științifice ale manifestărilor științifice</t>
  </si>
  <si>
    <t>Se punctează fiecare distincție raportată.</t>
  </si>
  <si>
    <t>Referent / președinte  în comisii de doctorat</t>
  </si>
  <si>
    <t>Membru în comisii de abilitare</t>
  </si>
  <si>
    <t>PUNCTAJ  MINIM NECESAR – CRITERIUL II</t>
  </si>
  <si>
    <t>CRITERIUL III. ACTIVITĂȚI INSTITUŢIONALE</t>
  </si>
  <si>
    <t>Se punctează fiecare an de deținere a poziției raportate.</t>
  </si>
  <si>
    <t>Premii acordate de:</t>
  </si>
  <si>
    <t>Membru titular sau corespondent în academii:</t>
  </si>
  <si>
    <t>Conducere asociaţii/organizații profesionale</t>
  </si>
  <si>
    <t>Membru în asociaţii/organizații profesionale</t>
  </si>
  <si>
    <t>Membru în organizaţii din domeniul educaţiei şi cercetării (altele decât cele de la secțiunea III.9)</t>
  </si>
  <si>
    <t>Doctor Honoris Causa al unei universități</t>
  </si>
  <si>
    <t>Se punctează fiecare titlu raportat.</t>
  </si>
  <si>
    <t>Activități de promovare a UPT, facultăților/specializărilor (validate de către Consiliul Administrație, decan sau director departament)</t>
  </si>
  <si>
    <t>Se punctează fiecare activitate raportată, pentru fiecare an de desfășurare.</t>
  </si>
  <si>
    <t>PUNCTAJ  MINIM NECESAR – CRITERIUL III</t>
  </si>
  <si>
    <t>PUNCTAJ GENERAL MINIM NECESAR:</t>
  </si>
  <si>
    <t>Profesor – 2400</t>
  </si>
  <si>
    <t>Perioada de evaluare este de 5 ani calendaristici, dacă nu este altfel specificat în cazuri punctuale.</t>
  </si>
  <si>
    <t>Conferențiar – 2000</t>
  </si>
  <si>
    <t>Sef lucrări – 1400</t>
  </si>
  <si>
    <t>Asistent - 800</t>
  </si>
  <si>
    <r>
      <t>Activități de cercetare și comunicare în</t>
    </r>
    <r>
      <rPr>
        <sz val="11"/>
        <color rgb="FF000000"/>
        <rFont val="Calibri"/>
        <family val="2"/>
        <scheme val="minor"/>
      </rPr>
      <t xml:space="preserve"> PR (editare/redactare a materialelor de promovare, susținerea comunicațională a evenimentelor, studii sociale etc.) desfășurate în cadru instituțional, nepunctate la alte criterii</t>
    </r>
  </si>
  <si>
    <r>
      <t>Atragere sponsorizări pentru universitate/facultate/departament/studenți (nu sunt eligibile sponsorizările în scop personal), validate de către decan/</t>
    </r>
    <r>
      <rPr>
        <b/>
        <sz val="11"/>
        <color rgb="FF000000"/>
        <rFont val="Calibri"/>
        <family val="2"/>
        <scheme val="minor"/>
      </rPr>
      <t xml:space="preserve">director departament si Serviciul Financiar </t>
    </r>
  </si>
  <si>
    <r>
      <t>V</t>
    </r>
    <r>
      <rPr>
        <vertAlign val="subscript"/>
        <sz val="11"/>
        <color theme="1"/>
        <rFont val="Calibri"/>
        <family val="2"/>
        <scheme val="minor"/>
      </rPr>
      <t>LEI</t>
    </r>
    <r>
      <rPr>
        <sz val="11"/>
        <color theme="1"/>
        <rFont val="Calibri"/>
        <family val="2"/>
        <scheme val="minor"/>
      </rPr>
      <t>/100</t>
    </r>
  </si>
  <si>
    <r>
      <t>V</t>
    </r>
    <r>
      <rPr>
        <vertAlign val="subscript"/>
        <sz val="11"/>
        <color theme="1"/>
        <rFont val="Calibri"/>
        <family val="2"/>
        <scheme val="minor"/>
      </rPr>
      <t>LEI</t>
    </r>
    <r>
      <rPr>
        <sz val="11"/>
        <color theme="1"/>
        <rFont val="Calibri"/>
        <family val="2"/>
        <scheme val="minor"/>
      </rPr>
      <t>=valoare sponsorizare în LEI</t>
    </r>
  </si>
  <si>
    <t>2.3a Culegeri de probleme, îndrumătoare de lucrări practice şi de proiectare (cu ISBN şi referenţiere ştiinţifică) pt. învăţământul superior publicate la editura POLITEHNICA</t>
  </si>
  <si>
    <t>2.4   Materiale complexe de tip e-learning publicate pe Campusul Virtual al UPT, care includ uneltele specifice e-learning</t>
  </si>
  <si>
    <t>Nume program de studii sau disciplină</t>
  </si>
  <si>
    <t>Coordonator introducere program nou</t>
  </si>
  <si>
    <t xml:space="preserve">Coordonator/responsabil program </t>
  </si>
  <si>
    <t>Disciplină nou introdusă, în limba română</t>
  </si>
  <si>
    <t>4. Proiecte de diplomă / disertație conduse</t>
  </si>
  <si>
    <t>Colectiv</t>
  </si>
  <si>
    <t>Nume student</t>
  </si>
  <si>
    <t>5. Punctaj realizat din evaluarea cadrelor didactice de către studenți</t>
  </si>
  <si>
    <t>Anvergură</t>
  </si>
  <si>
    <t>Nume concurs / conferință</t>
  </si>
  <si>
    <t>I. ACTIVITĂȚI DIDACTICE ȘI PROFESIONALE</t>
  </si>
  <si>
    <t>Internaţionale</t>
  </si>
  <si>
    <t>Naţionale</t>
  </si>
  <si>
    <t>Cărți de specialitate/capitole în cărți de specialitate, tratate/capitole în tratate, monografii/capitole în monografii</t>
  </si>
  <si>
    <t>Cărți de specialitate/capitole în cărți de specialitate, tratate/capitole în tratate, monografii/capitole în monografii publicate la edituri din străinătate de clasa A (clasificare UPT)</t>
  </si>
  <si>
    <t>Cărți de specialitate/capitole în cărți de specialitate, tratate/capitole în tratate, monografii/capitole în monografii publicate la edituri din străinătate de clasa B (clasificare UPT)</t>
  </si>
  <si>
    <t>Cărți de specialitate/capitole în cărți de specialitate, tratate/capitole în tratate, monografii/capitole în monografii publicate la alte edituri din străinătate</t>
  </si>
  <si>
    <t>Cărți de specialitate/capitole în cărți de specialitate, tratate/capitole în tratate, monografii/capitole în monografii publicate la editura POLITEHNICA, editura Academiei, editura Tehnică, editura Polirom, Iasi (pt Stiintele Comunicarii) sau editura Paideia, Bucuresti (pt Arhitectura)</t>
  </si>
  <si>
    <t>Articole publicate* in extenso într-o limbă de circulație internațională / brevete de invenții:</t>
  </si>
  <si>
    <t>Granturi de cercetare-dezvoltare-inovare-consultanță-expertizare științifică/tehnică/didactică internaționale obținute prin competiție, granturi/proiecte de arhitectură/urbanism/restaurare internaționale sau contracte/proiecte de cercetare-dezvoltare-inovare-consultanță-expertizare obținute pe piața liberă în străinătate</t>
  </si>
  <si>
    <t>Granturi de cercetare-dezvoltare-inovare-consultanță-expertizare științifică/tehnică/didactică naționale obținute prin competiție, granturi/proiecte de arhitectură/urbanism/restaurare naționale sau contracte/proiecte de cercetare-dezvoltare-inovare-consultanță-expertizare obținute pe piața liberă din țară</t>
  </si>
  <si>
    <t>Criterii specifice pentru facultăți/departamente din UPT</t>
  </si>
  <si>
    <t>Organizarea de conferințe internaționale</t>
  </si>
  <si>
    <t>Experiența în management academic</t>
  </si>
  <si>
    <t>Profesor invitat la universități din țară sau străinătate, minim 7 zile (se exclud deplasarile Erasmus staff)</t>
  </si>
  <si>
    <t>Profesor Onorific al altei/altor universități</t>
  </si>
  <si>
    <t>Activități de voluntariat, promovare, proiecte care includ activitate neremunerata, realizate cu afilierea la UPT (de ex. Student week, HackTM sau alte hackathoane, Carreer Day, Open Education Days, etc)</t>
  </si>
  <si>
    <t>Disciplină nou introdusă, într-o limbă de circulație internațională</t>
  </si>
  <si>
    <t>I.6 Organizarea de concursuri profesionale / conferințe studențești</t>
  </si>
  <si>
    <t>Cărți de specialitate/capitole în cărți de specialitate, tratate/capitole în tratate, monografii/capitole în monografii publicate la alte edituri din țară (cu ISBN și referențiere științifică)</t>
  </si>
  <si>
    <t>Culegeri de probleme, îndrumătoare de lucrări practice și de proiectare (cu ISBN și referențiere științifică) pt. învățământul superior</t>
  </si>
  <si>
    <t>Culegeri de probleme, îndrumătoare de lucrări practice și de proiectare (cu ISBN și referențiere științifică) pt. învățământul superior publicate la editura POLITEHNICA</t>
  </si>
  <si>
    <t>Culegeri de probleme, îndrumătoare de lucrări practice și de proiectare (cu ISBN și referențiere științifică) pt. învățământul superior publicate la alte edituri din țară</t>
  </si>
  <si>
    <t>Prezentări invitate în plenul unor manifestări științifice internaționale sau naționale.</t>
  </si>
  <si>
    <t>2.3b Culegeri de probleme, îndrumătoare de lucrări practice și de proiectare (cu ISBN și referențiere științifică) pt. învățământul superior publicate la alte edituri din țară</t>
  </si>
  <si>
    <t>3. Programe de studiu / de formare continuă / postuniversitare existente sau nou introduse și acreditate/autorizate</t>
  </si>
  <si>
    <t xml:space="preserve">6. Organizarea de concursuri profesionale / conferințe studențești, cu participarea unor firme sau alți parteneri </t>
  </si>
  <si>
    <t>Internațională</t>
  </si>
  <si>
    <t>Națională</t>
  </si>
  <si>
    <t>Locală</t>
  </si>
  <si>
    <t>Rol</t>
  </si>
  <si>
    <t>Coordonator colectiv organizare</t>
  </si>
  <si>
    <t>Membru colectiv organizare</t>
  </si>
  <si>
    <t>Punctaj fișă evaluare</t>
  </si>
  <si>
    <t>I.7 Premii obținute cu studenții la etapa finală a concursurilor profesionale</t>
  </si>
  <si>
    <t>Premiul I</t>
  </si>
  <si>
    <t>Premiul II</t>
  </si>
  <si>
    <t>Premiul III</t>
  </si>
  <si>
    <t>Mențiune</t>
  </si>
  <si>
    <t>7. Premii obținute cu studenții la etapa finală a concursurilor profesionale</t>
  </si>
  <si>
    <t>Premiu</t>
  </si>
  <si>
    <t>Nume concurs</t>
  </si>
  <si>
    <t>I.8 Organizare școli de vară/iarnă naționale/internaționale</t>
  </si>
  <si>
    <t>Nume școală</t>
  </si>
  <si>
    <t>Coordonator</t>
  </si>
  <si>
    <t>Membru în colectivul de organizare</t>
  </si>
  <si>
    <t>Susținere curs/modul training</t>
  </si>
  <si>
    <t>Se punctează fiecare activitate raportată.
NA = nr. autori</t>
  </si>
  <si>
    <t>9. Modernizare bază materială de laborator (certificarea se face de către directorul de departament)</t>
  </si>
  <si>
    <t>Activitate de modernizare</t>
  </si>
  <si>
    <t>8. Organizare școli de vară/iarnă naționale/internaționale</t>
  </si>
  <si>
    <t>Asociații/organizații profesionale</t>
  </si>
  <si>
    <t>III. ACTIVITĂȚI INSTITUŢIONALE</t>
  </si>
  <si>
    <t>1. Experienţa în management academic</t>
  </si>
  <si>
    <t>III.1 Experienţa în management academic</t>
  </si>
  <si>
    <t>Funcţie de conducere</t>
  </si>
  <si>
    <t>Funcţie de reprezentare</t>
  </si>
  <si>
    <t>Membru în organisme de conducere/reprezentare</t>
  </si>
  <si>
    <t>Entitate</t>
  </si>
  <si>
    <t>Tip Rol</t>
  </si>
  <si>
    <t>III.2 Coordonarea de acorduri internaţionale/naţionale cu alte universităţi/instituţii/organizaţii profesionale/firme</t>
  </si>
  <si>
    <t>Coordonator acord punctual</t>
  </si>
  <si>
    <t>Coordonator instituţional</t>
  </si>
  <si>
    <t>Coordonator departamental</t>
  </si>
  <si>
    <t>2. Coordonarea de acorduri internaţionale/naţionale cu alte universităţi/instituţii/organizaţii profesionale/firme</t>
  </si>
  <si>
    <t>Acord</t>
  </si>
  <si>
    <t>4. Coordonare mobilităţi (inclusiv Erasmus)</t>
  </si>
  <si>
    <t>internaţionale/naţionale pentru studenţi</t>
  </si>
  <si>
    <t>internaţionale pentru cadre didactice şi staff</t>
  </si>
  <si>
    <t>III4. Coordonare mobilităţi (inclusiv Erasmus)</t>
  </si>
  <si>
    <t xml:space="preserve">III5. Participare în comisii
</t>
  </si>
  <si>
    <t>comisie de concurs pentru ocuparea posturilor vacante</t>
  </si>
  <si>
    <t>comisie de diplomă / disertaţie (activităţi neincluse în statele de funcţiuni)</t>
  </si>
  <si>
    <t>comisie de admitere</t>
  </si>
  <si>
    <t>5.  Participare în comisii</t>
  </si>
  <si>
    <t>Concurs post vacant</t>
  </si>
  <si>
    <t>Comisie</t>
  </si>
  <si>
    <t>6. Premii</t>
  </si>
  <si>
    <t>Acordat de</t>
  </si>
  <si>
    <t>III6. Premii</t>
  </si>
  <si>
    <t>Academia Română</t>
  </si>
  <si>
    <t>ASTR, ASAS, AOSR, academii de ramură, CNCS</t>
  </si>
  <si>
    <t>Organizații profesionale internaționale</t>
  </si>
  <si>
    <t>Organizații profesionale naționale</t>
  </si>
  <si>
    <t>Tip organizație</t>
  </si>
  <si>
    <t>7. Membru titular sau corespondent în academii</t>
  </si>
  <si>
    <t>Nume academie</t>
  </si>
  <si>
    <t>III7. Membru titular sau corespondent în academii</t>
  </si>
  <si>
    <t>ASTR, ASAS, AOSR, alte academii de ramură</t>
  </si>
  <si>
    <t>AOR</t>
  </si>
  <si>
    <t>8. Asociații/organizații profesionale</t>
  </si>
  <si>
    <t>III8. Asociații/organizații profesionale</t>
  </si>
  <si>
    <t>Nume organizație</t>
  </si>
  <si>
    <t>Nume consiliu/comisie</t>
  </si>
  <si>
    <t>III9. Consilii/comisii în domeniul educaţiei şi cercetării (CNATDCU, CNCSIS, CNFIS, ARACIS, CCDI, CNCS, etc)</t>
  </si>
  <si>
    <t>Conducere</t>
  </si>
  <si>
    <t>10. Doctor Honoris Causa al unei universități</t>
  </si>
  <si>
    <t>Universitate</t>
  </si>
  <si>
    <t>10. Profesor Onorific al altei/altor universităţi</t>
  </si>
  <si>
    <t>12. Alte activităţi în sprijinul procesului de învăţământ</t>
  </si>
  <si>
    <t>Coordonare activităţi de practică (neincluse în statele de funcţiuni)</t>
  </si>
  <si>
    <t>Decan de an / tutore</t>
  </si>
  <si>
    <t>Întocmire state de funcţiuni</t>
  </si>
  <si>
    <t>Întocmire orare</t>
  </si>
  <si>
    <t>Coordonare şi/sau întocmire dosare de acreditare</t>
  </si>
  <si>
    <t>III12. Alte activităţi în sprijinul procesului de învăţământ</t>
  </si>
  <si>
    <t>Activitate</t>
  </si>
  <si>
    <t>Tip activitate</t>
  </si>
  <si>
    <t>13. Administrator de platformă informaţională</t>
  </si>
  <si>
    <t>Nume platformă</t>
  </si>
  <si>
    <t>III13. Administrator de platformă informaţională</t>
  </si>
  <si>
    <t>Administrator platformă informaţională la nivel departament</t>
  </si>
  <si>
    <t>Administrator Campus Virtual UPT</t>
  </si>
  <si>
    <t>Administrator platformă informațională la nivel UPT</t>
  </si>
  <si>
    <t>Tip platformă</t>
  </si>
  <si>
    <t>14. Activități de promovare a UPT, facultăților/specializărilor 
(validate de către Consiliul Administrație, decan sau director departament)</t>
  </si>
  <si>
    <t>Valoare
(lei)</t>
  </si>
  <si>
    <t xml:space="preserve">15. Atragere sponsorizări pentru universitate/facultate/departament/studenți
(nu sunt eligibile sponsorizările în scop personal),
validate de către decan/director departament si Serviciul Financiar  </t>
  </si>
  <si>
    <t>Sponsorizare</t>
  </si>
  <si>
    <t xml:space="preserve">16. Activități de voluntariat, promovare, proiecte care includ activitate neremunerata, realizate cu afilierea la UPT
 (de ex. Student week, HackTM sau alte hackathoane, Carreer Day, Open Education Days, etc)  </t>
  </si>
  <si>
    <t>II. ACTIVITĂȚI DE CERCETARE, RECUNOAȘTEREA ȘI IMPACTUL ACTIVITĂȚII</t>
  </si>
  <si>
    <t>Tip Revista</t>
  </si>
  <si>
    <t>indexate ISI/WOS, cu factor de impact, în cuartila Q1</t>
  </si>
  <si>
    <t>indexate ISI/WOS, cu factor de impact, în cuartila Q2</t>
  </si>
  <si>
    <t>indexate ISI/WOS, cu factor de impact, în cuartila Q3</t>
  </si>
  <si>
    <t>indexate ISI/WOS, cu factor de impact, în cuartila Q4</t>
  </si>
  <si>
    <t>indexate ISI/WOS dar fără factor de impact</t>
  </si>
  <si>
    <t>indexate în baze de date internaționale specifice domeniului (BDI)</t>
  </si>
  <si>
    <t>neindexate, din străinătate</t>
  </si>
  <si>
    <t>neindexate, din țară</t>
  </si>
  <si>
    <t>II1.1 Articole publicate în reviste de specialitate</t>
  </si>
  <si>
    <t>indexate ISI/WOS</t>
  </si>
  <si>
    <t>II1.2 Articole publicate în reviste de specialitate</t>
  </si>
  <si>
    <t>Editori</t>
  </si>
  <si>
    <t>Tip Conferință</t>
  </si>
  <si>
    <t>Volum proceedings, cu ISBN, indexat BDI</t>
  </si>
  <si>
    <r>
      <rPr>
        <sz val="6.5"/>
        <color theme="1"/>
        <rFont val="Calibri"/>
        <family val="2"/>
        <charset val="1"/>
        <scheme val="minor"/>
      </rPr>
      <t xml:space="preserve">Volum proceedings, cu </t>
    </r>
    <r>
      <rPr>
        <sz val="6.5"/>
        <color rgb="FF000000"/>
        <rFont val="Calibri"/>
        <family val="2"/>
        <charset val="1"/>
        <scheme val="minor"/>
      </rPr>
      <t>ISBN, indexat ISI</t>
    </r>
  </si>
  <si>
    <t>1.4. Brevete de invenție</t>
  </si>
  <si>
    <t>1.3. Editor de proceedings conferinte, sub forma de volum cu ISBN</t>
  </si>
  <si>
    <t>1.2. Articole publicate în volumele unor manifestări științifice (Proceedings) internaționale</t>
  </si>
  <si>
    <t>model de utilitate (OSIM)</t>
  </si>
  <si>
    <t>modele de utilitate (OSIM)</t>
  </si>
  <si>
    <t>II3. Citări ale contribuțiilor originale în literatura de specialitate** (la ISI/WOS si Scopus se exclud autocitările celui care raportează)</t>
  </si>
  <si>
    <t>II1.3 Editor de proceedings conferinte, sub forma de volum cu ISBN</t>
  </si>
  <si>
    <t>4. Indice Hirsch</t>
  </si>
  <si>
    <t>Site</t>
  </si>
  <si>
    <t>Indice Hirsch</t>
  </si>
  <si>
    <t>Total</t>
  </si>
  <si>
    <t>5.1.1. Proiecte complexe de arhitectură, restaurare, de importanță națională, regională, zonală sau locală edificat / autorizat</t>
  </si>
  <si>
    <t>II5.1.1.</t>
  </si>
  <si>
    <t>autor (director, coordonator) proiect</t>
  </si>
  <si>
    <t>șef proiect secțiune (componentă, studiu)</t>
  </si>
  <si>
    <t>membru echipă</t>
  </si>
  <si>
    <t>5.1.2. Proiecte complexe de amenajare a teritoriului și peisajului la nivel macro-teritorial: național, transfrontalier, interjudețean / la nivel mezzo-teritorial: județean, periurban, metropolitan / strategii de dezvoltare, studii de fundamentare, planuri de management și mobilitate avizate; Proiecte urbanistice și peisagistice la nivelul Planurilor Generale / Zonale ale Localităților (inclusiv studii de fundamentare, de inserție, de oportunitate) avizate</t>
  </si>
  <si>
    <t>5.1.2. Proiecte complexe de amenajare a teritoriului și peisajului la nivel macro-teritorial</t>
  </si>
  <si>
    <t>5.1.3. Expoziții organizate la nivel internațional / național sau local în calitate de autor, coautor, curator</t>
  </si>
  <si>
    <t>5.1.4. Organizator de expoziții la nivel internațional/național</t>
  </si>
  <si>
    <t>5.1.5. Premii / nominalizări / selecționări obținute la concursuri internaționale de proiecte organizate potrivit regulamentului UNESCO-UIA (Union Internationale des Architectes), Consiliul European al Urbaniștilor ECTP, Federația Internațională a Peisagiștilor IFLS, AEEA, RIBA, Architect's Council of Europe, The Royal Town Planning Institute RTPI, UNISCAPE, etc., precum și de la altă instituție de profil de nivel mondial sau european, în breasla arhitecților, urbaniștilor, planificatorilor urbani, peisagiștilor și designerilor</t>
  </si>
  <si>
    <t>5.1.6. Premii / nominalizări / selecționări obținute pentru concursuri naționale de proiecte (organizate potrivit regulamentului UNESCO-UIA, girate de AR/UAR/RUR, Concursuri RUR - Registrul Urbaniștilor din România)</t>
  </si>
  <si>
    <t>5.1.7. Premii / nominalizări la Bienala, Anuala de Arhitectură din București ori premii / nominalizări la alte concursuri și licitații publice câștigate la nivel național, regional și/sau local de arhitectură, urbanism, peisagistică și design</t>
  </si>
  <si>
    <t>Facultatea de Ştiinţe ale Comunicării</t>
  </si>
  <si>
    <t>5.2.1. Traduceri de opere științifice sau beletristice</t>
  </si>
  <si>
    <t>dintr-o limbă de circulație internațională în limba română, publicate la edituri (cu ISBN) sau în reviste de specialitate din țară (cu ISSN)</t>
  </si>
  <si>
    <t>din limba română într-o limbă de circulație internațională, publicate la edituri sau în reviste de specialitate din străinătate</t>
  </si>
  <si>
    <t>din limba română într-o limbă de circulație internațională, publicate la edituri (cu ISBN) sau în reviste de specialitate din țară (cu ISSN)</t>
  </si>
  <si>
    <t>5.2.2. Recenzii ale unor opere științifice sau beletristice, publicate în reviste de specialitate</t>
  </si>
  <si>
    <t>Indexate ISI</t>
  </si>
  <si>
    <t>Indexate BDI</t>
  </si>
  <si>
    <t>Din străinătate, neindexate</t>
  </si>
  <si>
    <t>Din țară, neindexate</t>
  </si>
  <si>
    <t>Titlul recenziei</t>
  </si>
  <si>
    <t>5.2.4. Activități de cercetare și comunicare în limbi străine, desfășurate în cadru instituțional, nepunctate la alte criterii</t>
  </si>
  <si>
    <t>5.2.3. Activități de cercetare și comunicare în PR 
(editare/redactare a materialelor de promovare, susținerea comunicațională a evenimentelor, studii sociale etc.) 
desfășurate în cadru instituțional, nepunctate la alte criterii</t>
  </si>
  <si>
    <t>Traducerea / revizia de documente</t>
  </si>
  <si>
    <t>Activități de interpretare (simultană / consecutivă, etc)</t>
  </si>
  <si>
    <t>Redactarea de texte</t>
  </si>
  <si>
    <t>Adaptarea de texte</t>
  </si>
  <si>
    <t>Autori / Interpreți</t>
  </si>
  <si>
    <t>Număr total de pagini / ore</t>
  </si>
  <si>
    <t>5.3. Reviewer / Citări pentru Mathematical Reviews (MatSciNet) sau Zentralblatt, baze de date specifice domeniului Matematică</t>
  </si>
  <si>
    <t>Număr lucrări</t>
  </si>
  <si>
    <t>Reviewer</t>
  </si>
  <si>
    <t>Citări</t>
  </si>
  <si>
    <t>5.4.1. Activități specifice domeniului</t>
  </si>
  <si>
    <t>6. Doctorat</t>
  </si>
  <si>
    <t>Teze de doctorat susținute, în perioada de raportare</t>
  </si>
  <si>
    <t>Doctorat</t>
  </si>
  <si>
    <t>Manifestări internaționale</t>
  </si>
  <si>
    <t>Manifestări naționale</t>
  </si>
  <si>
    <t>Alte manifestări ştiintifice naționale/internaţionale, workshop-uri, etc care nu publică volume</t>
  </si>
  <si>
    <t xml:space="preserve">II7. Prezentări invitate în plenul unor manifestări ştiinţifice internaţionale sau naţionale. </t>
  </si>
  <si>
    <t>II5.3. Reviewer / Citări pentru Mathematical Reviews (MatSciNet) sau Zentralblatt, baze de date specifice domeniului Matematică</t>
  </si>
  <si>
    <t>Nume Prezentare</t>
  </si>
  <si>
    <t>Tip Manifestare</t>
  </si>
  <si>
    <t>7. Prezentări invitate în plenul unor manifestări ştiinţifice internaţionale sau naţionale</t>
  </si>
  <si>
    <t>9. Recenzent</t>
  </si>
  <si>
    <t>Număr recenzii</t>
  </si>
  <si>
    <t>II8. Membru în colective de redacție ale revistelor, comitete științifice ale manifestărilor științifice</t>
  </si>
  <si>
    <t>II9. Recenzent</t>
  </si>
  <si>
    <t>Reviste indexate ISI/WOS</t>
  </si>
  <si>
    <t>Reviste indexate BDI</t>
  </si>
  <si>
    <t>Alte reviste neindexate</t>
  </si>
  <si>
    <t>Conferinţe indexate ISI/WOS</t>
  </si>
  <si>
    <t>Conferinţe indexate BDI</t>
  </si>
  <si>
    <t>Alte conferinţe neindexate</t>
  </si>
  <si>
    <t>Recenzent</t>
  </si>
  <si>
    <t>8. Membru în colective de redacție ale revistelor, comitete științifice ale manifestărilor științifice</t>
  </si>
  <si>
    <t>Coordonator conferințe internaționale itinerante, indexate ISI, cu ediția unui anumit an organizată de UPT</t>
  </si>
  <si>
    <t>Coordonator conferințe internaționale itinerante, indexate BDI, cu ediția unui anumit an organizată de UPT</t>
  </si>
  <si>
    <t>Membru colectiv organizare conferințe internaționale itinerante, indexate ISI, cu ediția unui anumit an organizată de UPT</t>
  </si>
  <si>
    <t>Membru colectiv organizare conferințe internaționale itinerante, indexate BDI, cu ediția unui anumit an organizată de UPT</t>
  </si>
  <si>
    <t>Coordonator conferințe internaționale, indexate ISI, organizate periodic în UPT sub egida unei/unor organizații profesionale internaționale</t>
  </si>
  <si>
    <t>Coordonator conferințe internaționale, indexate BDI, organizate periodic în UPT sub egida unei/unor organizații profesionale internaționale</t>
  </si>
  <si>
    <t>Membru colectiv organizare conferințe internaționale, indexate ISI, organizate periodic în UPT sub egida unei/unor organizații profesionale internaționale</t>
  </si>
  <si>
    <t>Membru colectiv organizare conferințe internaționale, indexate BDI, organizate periodic în UPT sub egida unei/unor organizații profesionale internaționale</t>
  </si>
  <si>
    <t>Conducere secțiune conferințe internaționale itinerante, indexate ISI, cu ediția unui anumit an organizată de UPT</t>
  </si>
  <si>
    <t>Conducere secțiune conferințe internaționale itinerante, indexate BDI, cu ediția unui anumit an organizată de UPT</t>
  </si>
  <si>
    <t>Conducere secțiune conferințe internaționale, indexate ISI, organizate periodic în UPT sub egida unei/unor organizații profesionale internaționale</t>
  </si>
  <si>
    <t>Conducere secțiune conferințe internaționale, indexate BDI, organizate periodic în UPT sub egida unei/unor organizații profesionale internaționale</t>
  </si>
  <si>
    <t>ii10. Organizarea de conferinţe internaţionale</t>
  </si>
  <si>
    <t>10. Organizarea de conferinţe internaţionale</t>
  </si>
  <si>
    <t>11. Best paper award la conferinţe internaţionale</t>
  </si>
  <si>
    <t>Conferințe indexate ISI/WOS</t>
  </si>
  <si>
    <r>
      <rPr>
        <sz val="7"/>
        <color theme="1"/>
        <rFont val="Times New Roman"/>
        <family val="1"/>
      </rPr>
      <t>C</t>
    </r>
    <r>
      <rPr>
        <sz val="6.5"/>
        <color theme="1"/>
        <rFont val="Calibri"/>
        <family val="2"/>
        <scheme val="minor"/>
      </rPr>
      <t>onferințe indexate BDI</t>
    </r>
  </si>
  <si>
    <t>12. Referent / președinte  în comisii de doctorat</t>
  </si>
  <si>
    <t>II12 Referent / președinte  în comisii de doctorat</t>
  </si>
  <si>
    <t>Internaționale</t>
  </si>
  <si>
    <t>Naționale</t>
  </si>
  <si>
    <t>13. Membru în comisii de abilitare</t>
  </si>
  <si>
    <t>PUNCTAJ TOTAL</t>
  </si>
  <si>
    <r>
      <t xml:space="preserve">Foile de lucru 5 se completează </t>
    </r>
    <r>
      <rPr>
        <sz val="12"/>
        <color theme="1"/>
        <rFont val="Calibri"/>
        <family val="2"/>
        <scheme val="minor"/>
      </rPr>
      <t>doar</t>
    </r>
    <r>
      <rPr>
        <sz val="12"/>
        <color theme="1"/>
        <rFont val="Calibri"/>
        <family val="2"/>
        <charset val="238"/>
        <scheme val="minor"/>
      </rPr>
      <t xml:space="preserve"> de membrii departamentelor/facultăților respective.</t>
    </r>
  </si>
  <si>
    <t>Câmpurile cu opțiuni limitate (de tip select) se vor alege după focusarea pe celulă, din lista accesibilă cu click pe săgeată.</t>
  </si>
  <si>
    <t>1.   Teza de doctorat</t>
  </si>
  <si>
    <t>2.1a Granturi de cercetare-dezvoltare-inovare-consultanță-expertizare științifică/tehnică/didactică internaţionale obținute prin competiție, granturi/proiecte de arhitectură/urbanism/restaurare internaționale sau contracte/proiecte de cercetare-dezvoltare-inovare-consultanță-expertizare obținute pe piața liberă în străinătate</t>
  </si>
  <si>
    <t>2.1b Granturi de cercetare-dezvoltare-inovare-consultanță-expertizare științifică/tehnică/didactică naţionale obținute prin competiție, granturi/proiecte de arhitectură/urbanism/restaurare naționale sau contracte/proiecte de cercetare-dezvoltare-inovare-consultanță-expertizare obținute pe piața liberă din țară</t>
  </si>
  <si>
    <t>1.1 Articole publicate în reviste de specialitate indexate în baze de date internaționale specifice domeniului (BDI)</t>
  </si>
  <si>
    <t>Buletinele UPT</t>
  </si>
  <si>
    <t>Analele științifice ale UPT</t>
  </si>
  <si>
    <t>Membru în echipa de cercetare/implementare a a grantului/contractului/proiectului</t>
  </si>
  <si>
    <t>Universității</t>
  </si>
  <si>
    <t>1.1 Articole publicate în reviste de specialitate indexate ISI/WOS sau reviste neidexate</t>
  </si>
  <si>
    <t>Revista, detalii bibliografice</t>
  </si>
  <si>
    <t>Tip Revistă</t>
  </si>
  <si>
    <t>Baza de date (BDI)</t>
  </si>
  <si>
    <t>Tip de manifestare științifică</t>
  </si>
  <si>
    <t>Manifestarea științifică</t>
  </si>
  <si>
    <t>Nume proiect, date de identificare proiect, autori</t>
  </si>
  <si>
    <t>Nume expoziție, date de identificare, echipa</t>
  </si>
  <si>
    <t>Nume eveniment, date de identificare, echipa</t>
  </si>
  <si>
    <t>Tip revistă</t>
  </si>
  <si>
    <t>Anul înmatriculării</t>
  </si>
  <si>
    <t>Tip doctorand</t>
  </si>
  <si>
    <t>Nume doctorand</t>
  </si>
  <si>
    <t>Anul susținerii</t>
  </si>
  <si>
    <t>II6. Doctorat</t>
  </si>
  <si>
    <t>Cu teză de doctorat susținută în perioada de raportare</t>
  </si>
  <si>
    <t>În stagiu legal la momentul raportării</t>
  </si>
  <si>
    <t>Comisie, date de identificare</t>
  </si>
  <si>
    <t>Conferință, date de identificare</t>
  </si>
  <si>
    <t>Revistă / Conferință
date de identificare</t>
  </si>
  <si>
    <t>Universitatea (date de identificare, perioada)</t>
  </si>
  <si>
    <t>Mobilitate la (date de identificare, perioada)</t>
  </si>
  <si>
    <t>Tip Comisie</t>
  </si>
  <si>
    <t>Academia</t>
  </si>
  <si>
    <t>Volumul, detalii bibliografice (ISBN/ISSN)</t>
  </si>
  <si>
    <t>Facultatea de Arhitectură și urbanism, activități cu afiliere UPT</t>
  </si>
  <si>
    <t>Departamentul de Matematică, activități cu afiliere UPT</t>
  </si>
  <si>
    <t>Departamentul de Educație Fizică și Sport, activități cu afiliere UPT</t>
  </si>
  <si>
    <t>Facultatea de Ştiințe ale Comunicării, activități cu afiliere UPT</t>
  </si>
  <si>
    <t>Revista, detalii bibliografice, alte date de identificare</t>
  </si>
  <si>
    <t>Denumire Revista, detalii bibliografice, alte date de identificare</t>
  </si>
  <si>
    <t>Denumire Manifestare științifică, localitate, data</t>
  </si>
  <si>
    <t>Comisia de doctorat (nume doctorand, universitatea)</t>
  </si>
  <si>
    <t>Entitate UPT</t>
  </si>
  <si>
    <t>Funcție/membru</t>
  </si>
  <si>
    <t>3. Citări ale contribuțiilor originale în literatura de specialitate**
 (la ISI/WOS si Scopus se exclud autocitările)</t>
  </si>
  <si>
    <t>Citări ale contribuțiilor originale în literatura de specialitate** (la ISI/WOS si Scopus se exclud autocitările)</t>
  </si>
  <si>
    <t>Pregatirea Personalului Didactic</t>
  </si>
  <si>
    <t>Poziția în echipa de cercetare</t>
  </si>
  <si>
    <r>
      <t xml:space="preserve">Dacă </t>
    </r>
    <r>
      <rPr>
        <b/>
        <sz val="9"/>
        <color indexed="8"/>
        <rFont val="Calibri"/>
        <family val="2"/>
      </rPr>
      <t>Membru</t>
    </r>
  </si>
  <si>
    <r>
      <rPr>
        <b/>
        <sz val="12"/>
        <color indexed="8"/>
        <rFont val="Calibri"/>
        <family val="2"/>
      </rPr>
      <t>Director</t>
    </r>
    <r>
      <rPr>
        <sz val="12"/>
        <color indexed="8"/>
        <rFont val="Calibri"/>
        <family val="2"/>
        <charset val="238"/>
      </rPr>
      <t xml:space="preserve"> / Responsabil proiect la nivel național, cu UPT </t>
    </r>
    <r>
      <rPr>
        <b/>
        <sz val="12"/>
        <color indexed="8"/>
        <rFont val="Calibri"/>
        <family val="2"/>
      </rPr>
      <t>titular</t>
    </r>
  </si>
  <si>
    <r>
      <rPr>
        <b/>
        <sz val="12"/>
        <color indexed="8"/>
        <rFont val="Calibri"/>
        <family val="2"/>
      </rPr>
      <t>Director</t>
    </r>
    <r>
      <rPr>
        <sz val="12"/>
        <color indexed="8"/>
        <rFont val="Calibri"/>
        <family val="2"/>
        <charset val="238"/>
      </rPr>
      <t xml:space="preserve"> / Responsabil proiect la nivel UPT, cu UPT </t>
    </r>
    <r>
      <rPr>
        <b/>
        <sz val="12"/>
        <color indexed="8"/>
        <rFont val="Calibri"/>
        <family val="2"/>
      </rPr>
      <t>partener</t>
    </r>
  </si>
  <si>
    <r>
      <t xml:space="preserve">în proiect la nivel național, cu UPT </t>
    </r>
    <r>
      <rPr>
        <b/>
        <sz val="12"/>
        <color indexed="8"/>
        <rFont val="Calibri"/>
        <family val="2"/>
      </rPr>
      <t>Titular</t>
    </r>
  </si>
  <si>
    <t>Profesor – 120</t>
  </si>
  <si>
    <t>Conferențiar – 100</t>
  </si>
  <si>
    <t>Sef lucrări – 70</t>
  </si>
  <si>
    <t>Asistent - 40</t>
  </si>
  <si>
    <t>5 % din punctajul minim necesar pentru gradul didactic respectiv</t>
  </si>
  <si>
    <r>
      <t xml:space="preserve">în proiect la nivel național, la nivel UPT, cu UPT </t>
    </r>
    <r>
      <rPr>
        <b/>
        <sz val="12"/>
        <rFont val="Calibri"/>
        <family val="2"/>
        <charset val="238"/>
      </rPr>
      <t>Partener</t>
    </r>
  </si>
  <si>
    <r>
      <t xml:space="preserve">Valoarea anuală a grantului / contractului / proiectului în </t>
    </r>
    <r>
      <rPr>
        <b/>
        <sz val="12"/>
        <rFont val="Calibri"/>
        <family val="2"/>
        <charset val="238"/>
      </rPr>
      <t>EURO</t>
    </r>
    <r>
      <rPr>
        <sz val="12"/>
        <rFont val="Calibri"/>
        <family val="2"/>
        <charset val="238"/>
      </rPr>
      <t xml:space="preserve"> (efectiv încasată de UPT în anul respectiv)</t>
    </r>
  </si>
  <si>
    <r>
      <t xml:space="preserve">Valoarea anuală a grantului / contractului / proiectului  în </t>
    </r>
    <r>
      <rPr>
        <b/>
        <sz val="12"/>
        <rFont val="Calibri"/>
        <family val="2"/>
        <charset val="238"/>
      </rPr>
      <t>RON</t>
    </r>
    <r>
      <rPr>
        <sz val="12"/>
        <rFont val="Calibri"/>
        <family val="2"/>
        <charset val="238"/>
      </rPr>
      <t xml:space="preserve">
(efectiv încasată de UPT în anul respectiv)</t>
    </r>
  </si>
  <si>
    <t xml:space="preserve"> </t>
  </si>
  <si>
    <r>
      <t xml:space="preserve">în proiect la nivel internațional, cu UPT </t>
    </r>
    <r>
      <rPr>
        <b/>
        <sz val="12"/>
        <color indexed="8"/>
        <rFont val="Calibri"/>
        <family val="2"/>
      </rPr>
      <t>Titular</t>
    </r>
  </si>
  <si>
    <r>
      <t xml:space="preserve">în proiect la nivel internațional, la nivel UPT, cu UPT </t>
    </r>
    <r>
      <rPr>
        <b/>
        <sz val="12"/>
        <rFont val="Calibri"/>
        <family val="2"/>
        <charset val="238"/>
      </rPr>
      <t>Partener</t>
    </r>
  </si>
  <si>
    <t>9. Consilii/comisii în domeniul educaţiei şi cercetării (CNATDCU, CNCSIS, CNFIS, ARACIS, CCDI, CNCS, CNSPIS etc)</t>
  </si>
  <si>
    <t>1.4. Brevete de invenție/mărci înregistrate/modele de utilitate</t>
  </si>
  <si>
    <t>Doctoranzi în stagiu legal, la momentul raportării (inclusiv cei în cotutelă)</t>
  </si>
  <si>
    <t>3. Profesor invitat la universităţi din ţară/străinătate, minim 5 zile lucrătoare (se exclud deplasarile de tip Erasmus staff)</t>
  </si>
  <si>
    <t>Consilii/comisii în domeniul educației și cercetării (CNATDCU, CNCSIS, CNFIS, ARACIS, CCDI, CNCS, CNSPIS etc)</t>
  </si>
  <si>
    <t>Punctaj realizat din evaluarea cadrelor didactice de către studenți (o singură fișă de evaluare, punctaj între 0 – 200 pct)</t>
  </si>
  <si>
    <t>NA = nr. autori 
NP = nr. pagini
NEd = nr. editori ai volumului
În cazul în care numărul de pagini în redactare proprie, NP, este definit exact (de ex. pe capitole), NA=1; în caz contrar, punctajul pentru nr. total de pagini, NP, se împarte la NA.
La reeditări se ia în considerare doar ultima ediţie.</t>
  </si>
  <si>
    <t>Cărți*, cursuri*, manuale*, culegeri de probleme*, îndrumătoare de lucrări, proiectare*
(acoperind discipline sau tematici cuprinse în planurile de învățământ ale specializărilor din UPT)</t>
  </si>
  <si>
    <t>Se punctează fiecare program sau disciplină raportată.</t>
  </si>
  <si>
    <t xml:space="preserve">
• 200
• 150
• 100
• 50</t>
  </si>
  <si>
    <t>Se punctează fiecare activitate (concurs/conferință) raportată.</t>
  </si>
  <si>
    <t>•  100/50
•  50/25
•  25/10</t>
  </si>
  <si>
    <t>Se punctează fiecare premiu raportat.</t>
  </si>
  <si>
    <t>• 100/90/80/70
• 50/45/40/35</t>
  </si>
  <si>
    <t>• 50
• 25
• 10</t>
  </si>
  <si>
    <t>Articole publicate în reviste de specialitate:
•  indexate ISI/WOS, cu factor de impact
•  indexate ISI/WOS dar fără factor de impact
•  indexate în baze de date internaționale specifice domeniului (BDI) sau în buletinele sau analele științifice ale UPT
•  din străinătate, neindexate
•  din țară, neindexate</t>
  </si>
  <si>
    <t xml:space="preserve">
• 150*K*Q
• 100*K
• 80*K
• 30*K
• 15*K</t>
  </si>
  <si>
    <t>Articole publicate în volumele unor manifestări științifice (Proceedings) internaționale:
•  	indexate ISI/WOS
•  	indexate în baze de date internaționale specifice domeniului (BDI)
•  	din străinătate, neindexate
•  	din țară, neindexate</t>
  </si>
  <si>
    <t>• 100*K
• 60*K
• 30*K
• 15*K</t>
  </si>
  <si>
    <t>Q = cuartila revistei ISI/WOS
K = coeficient funcție de numărul de autori
Unde   K  =  1,0   pt.   1 autor      Q = 6 pt. Q1
                      0,9   pt.   2 autori     Q = 5 pt. Q2
                      0,8   pt.   3 autori     Q = 3 pt. Q3
                      0,7   pt.   4 autori     Q = 2 pt. Q4
                      0,6   pt.   5 autori
                      0,5   pt. ≥6 autori</t>
  </si>
  <si>
    <t>Editor de proceedings conferinte, sub forma de volum cu ISBN:
•  Volum proceedings, cu ISBN, indexat ISI
•  Volum proceedings, cu ISBN, indexat BDI</t>
  </si>
  <si>
    <t>• 200/NEd
• 100/NEd</t>
  </si>
  <si>
    <t> K = aceleași valori ca la secțiunile II.1.1 și II.1.2</t>
  </si>
  <si>
    <r>
      <t xml:space="preserve">Confirm corectitudinea datelor declarate.
</t>
    </r>
    <r>
      <rPr>
        <b/>
        <sz val="12"/>
        <color rgb="FF000000"/>
        <rFont val="Calibri"/>
        <family val="2"/>
      </rPr>
      <t>(semn. dir. dep.)</t>
    </r>
  </si>
  <si>
    <t>Brevete de invenție</t>
  </si>
  <si>
    <t>•  Brevete de invenție/mărci înregistrate protejate internațional</t>
  </si>
  <si>
    <t>• 200*K</t>
  </si>
  <si>
    <t>•  Brevete de invenție/mărci înregistrate protejate național sau modele de utilitate (OSIM)</t>
  </si>
  <si>
    <t>• 100*K</t>
  </si>
  <si>
    <t>1.4a</t>
  </si>
  <si>
    <t>1.4b</t>
  </si>
  <si>
    <t>Punctaj internaț. obținut</t>
  </si>
  <si>
    <t>• Director / Responsabil grant/contract/proiect la nivel internațional, cu UPT funcționând ca titulară de grant/contract/proiect internațional</t>
  </si>
  <si>
    <t>• Director / Responsabil / Coordonator grant/contract/proiect la nivel internațional, la nivel UPT, cu UPT funcționând ca parteneră la grant/contract/proiect</t>
  </si>
  <si>
    <t>• Membru în echipa de cercetare/implementare a a grantului/contractului/proiectului
      • Echipa de cercetare formată din ≤ 5 membri
      • Echipa de cercetare formată din &gt; 5 membri</t>
  </si>
  <si>
    <r>
      <t>100*V</t>
    </r>
    <r>
      <rPr>
        <vertAlign val="subscript"/>
        <sz val="11"/>
        <color theme="1"/>
        <rFont val="Calibri"/>
        <family val="2"/>
        <scheme val="minor"/>
      </rPr>
      <t xml:space="preserve">EURO </t>
    </r>
    <r>
      <rPr>
        <sz val="11"/>
        <color theme="1"/>
        <rFont val="Calibri"/>
        <family val="2"/>
        <scheme val="minor"/>
      </rPr>
      <t>/10000</t>
    </r>
  </si>
  <si>
    <r>
      <t>80*V</t>
    </r>
    <r>
      <rPr>
        <vertAlign val="subscript"/>
        <sz val="11"/>
        <color theme="1"/>
        <rFont val="Calibri"/>
        <family val="2"/>
        <scheme val="minor"/>
      </rPr>
      <t xml:space="preserve">EURO </t>
    </r>
    <r>
      <rPr>
        <sz val="11"/>
        <color theme="1"/>
        <rFont val="Calibri"/>
        <family val="2"/>
        <scheme val="minor"/>
      </rPr>
      <t>/10000</t>
    </r>
  </si>
  <si>
    <t>• 30%*PD
• 20%*PD</t>
  </si>
  <si>
    <t>• Director / Responsabil grant/contract/proiect la nivel național, cu UPT funcționând ca titulară de grant/contract/proiect</t>
  </si>
  <si>
    <t>• Director / Responsabil / Coordonator grant /contract/proiect la nivel național, la nivel UPT, UPT funcționând ca parteneră la grant/contract/proiect</t>
  </si>
  <si>
    <t>• Membru în echipa de implementare a grantului/contractului/proiectului
      • Echipa de cercetare formată din ≤ 5 membri
      • Echipa de cercetare formată din &gt; 5 membri</t>
  </si>
  <si>
    <r>
      <t>60*V</t>
    </r>
    <r>
      <rPr>
        <vertAlign val="subscript"/>
        <sz val="11"/>
        <color theme="1"/>
        <rFont val="Calibri"/>
        <family val="2"/>
        <scheme val="minor"/>
      </rPr>
      <t xml:space="preserve">EURO </t>
    </r>
    <r>
      <rPr>
        <sz val="11"/>
        <color theme="1"/>
        <rFont val="Calibri"/>
        <family val="2"/>
        <scheme val="minor"/>
      </rPr>
      <t>/10000</t>
    </r>
  </si>
  <si>
    <r>
      <t>40*V</t>
    </r>
    <r>
      <rPr>
        <vertAlign val="subscript"/>
        <sz val="11"/>
        <color theme="1"/>
        <rFont val="Calibri"/>
        <family val="2"/>
        <scheme val="minor"/>
      </rPr>
      <t xml:space="preserve">EURO </t>
    </r>
    <r>
      <rPr>
        <sz val="11"/>
        <color theme="1"/>
        <rFont val="Calibri"/>
        <family val="2"/>
        <scheme val="minor"/>
      </rPr>
      <t>/10000</t>
    </r>
  </si>
  <si>
    <r>
      <t>V</t>
    </r>
    <r>
      <rPr>
        <vertAlign val="subscript"/>
        <sz val="11"/>
        <color theme="1"/>
        <rFont val="Calibri"/>
        <family val="2"/>
        <scheme val="minor"/>
      </rPr>
      <t xml:space="preserve">EURO </t>
    </r>
    <r>
      <rPr>
        <sz val="11"/>
        <color theme="1"/>
        <rFont val="Calibri"/>
        <family val="2"/>
        <scheme val="minor"/>
      </rPr>
      <t>= valoare anuală contract în €
PD = punctajul directorului/resp de grant/proiect/contract
Pentru granturile/proiectele/contractele derulate pe mai mulți ani, fiecare an de derulare se consideră 1 grant.
Punctajul se calculează pentru fiecare an de grant.
Valoarea de calcul a proiectului, V</t>
    </r>
    <r>
      <rPr>
        <vertAlign val="subscript"/>
        <sz val="11"/>
        <color theme="1"/>
        <rFont val="Calibri"/>
        <family val="2"/>
        <scheme val="minor"/>
      </rPr>
      <t>EURO</t>
    </r>
    <r>
      <rPr>
        <sz val="11"/>
        <color theme="1"/>
        <rFont val="Calibri"/>
        <family val="2"/>
        <scheme val="minor"/>
      </rPr>
      <t>, este determinată de sumele efectiv atrase în UPT în anul respectiv.
Toate sumele atrase se convertesc în EURO, la cursul mediu de schimb BNR al anului în cauză
Pentru membrii in echipa de cercetare punctajul pentru fiecare membru se calculează ca procent din punctajul (PD) al directorului/responsabilului de grant/contract/proiect</t>
    </r>
  </si>
  <si>
    <t>10/citare</t>
  </si>
  <si>
    <t>8/citare</t>
  </si>
  <si>
    <t>3/citare</t>
  </si>
  <si>
    <r>
      <t>h</t>
    </r>
    <r>
      <rPr>
        <vertAlign val="subscript"/>
        <sz val="11"/>
        <color theme="1"/>
        <rFont val="Calibri"/>
        <family val="2"/>
        <scheme val="minor"/>
      </rPr>
      <t>ISI</t>
    </r>
    <r>
      <rPr>
        <sz val="11"/>
        <color theme="1"/>
        <rFont val="Calibri"/>
        <family val="2"/>
        <scheme val="minor"/>
      </rPr>
      <t>*200</t>
    </r>
  </si>
  <si>
    <r>
      <t>h</t>
    </r>
    <r>
      <rPr>
        <vertAlign val="subscript"/>
        <sz val="11"/>
        <color theme="1"/>
        <rFont val="Calibri"/>
        <family val="2"/>
        <scheme val="minor"/>
      </rPr>
      <t>SCOPUS</t>
    </r>
    <r>
      <rPr>
        <sz val="11"/>
        <color theme="1"/>
        <rFont val="Calibri"/>
        <family val="2"/>
        <scheme val="minor"/>
      </rPr>
      <t>*160</t>
    </r>
  </si>
  <si>
    <r>
      <t>h</t>
    </r>
    <r>
      <rPr>
        <vertAlign val="subscript"/>
        <sz val="11"/>
        <color theme="1"/>
        <rFont val="Calibri"/>
        <family val="2"/>
        <scheme val="minor"/>
      </rPr>
      <t>GS</t>
    </r>
    <r>
      <rPr>
        <sz val="11"/>
        <color theme="1"/>
        <rFont val="Calibri"/>
        <family val="2"/>
        <scheme val="minor"/>
      </rPr>
      <t>*60</t>
    </r>
  </si>
  <si>
    <t>**Se raportează numărul citărilor din ultimii 5 ani, indiferent de anul apariției lucrării citate în cazul Scopus și Google Scholar, iar în cazul ISI/WOS se raportează citările pe întreaga activitate.
***Se referă la întreaga activitate.
Numărul de citări și indicii Hirsch se obțin direct de pe site-urile Web of Science, Scopus și respectiv Google Scholar. 
Se atașează Print Screen-urile în format .pdf, .doc, .docx, .jpg, .png etc.</t>
  </si>
  <si>
    <t>Proiecte complexe de arhitectură, restaurare, de importanță națională, regională, zonală sau locală edificat / autorizat
• Internațional: autor (director, coordonator) proiect / șef proiect secțiune (componentă, studiu) / membru echipă
• Național: autor (director, coordonator) proiect / șef proiect secțiune (componentă, studiu) / membru echipă
• Regional: autor (director, coordonator) proiect / șef proiect secțiune (componentă, studiu) / membru echipă
• Zonal: autor (director, coordonator) proiect / șef proiect secțiune (componentă, studiu) / membru echipă
• Local: autor (director, coordonator) proiect / șef proiect secțiune (componentă, studiu) membru echipă</t>
  </si>
  <si>
    <t>• 150/100/50
• 100/50/25
• 50/30/15
• 40/30/15
• 30/15/10</t>
  </si>
  <si>
    <t>Proiecte complexe de amenajare a teritoriului și peisajului la nivel macro-teritorial: național, transfrontalier, interjudețean / la nivel mezzo-teritorial: județean, periurban, metropolitan / strategii de dezvoltare, studii de fundamentare, planuri de management și mobilitate avizate; Proiecte urbanistice și peisagistice la nivelul Planurilor Generale / Zonale ale Localităților (inclusiv studii de fundamentare, de inserție, de oportunitate) avizate
• PUG / PAT municipii mari: autor (director, coordonator) proiect / șef proiect secțiune (componentă, studiu) / membru echipă
• PUG localități mici:  autor (director, coordonator) proiect / șef proiect secțiune (componentă, studiu) / membru echipă
• PUZ: autor (director, coordonator) proiect / șef proiect secțiune (componentă, studiu) / membru echipă
• Studii de fundamentare: autor (director, coordonator) proiect / șef proiect secțiune (componentă, studiu) / membru echipă</t>
  </si>
  <si>
    <t> 
• 100/50/25
• 60/40/20
• 40/20/15
• 30/15/10</t>
  </si>
  <si>
    <t>Expoziții organizate la nivel internațional / național sau local în calitate de autor, coautor, curator
• Expoziție internațională
• Expoziție națională
• Expoziție locală</t>
  </si>
  <si>
    <t>• 30
• 20
• 10</t>
  </si>
  <si>
    <t>Organizator de expoziții la nivel internațional/național
• Expoziție internațională
• Expoziție națională</t>
  </si>
  <si>
    <t>• 30
• 15</t>
  </si>
  <si>
    <t>Premii / nominalizări / selecționări obținute la concursuri internaționale de proiecte organizate potrivit regulamentului UNESCO-UIA (Union Internationale des Architectes), Consiliul European al Urbaniștilor ECTP, Federația Internațională a Peisagiștilor IFLS, AEEA, RIBA, Architect's Council of Europe, The Royal Town Planning Institute RTPI, UNISCAPE, etc., precum și de la altă instituție de profil de nivel mondial sau european, în breasla arhitecților, urbaniștilor, planificatorilor urbani, peisagiștilor și designerilor
• Premiu
• Nominalizare</t>
  </si>
  <si>
    <t>• 100
• 50</t>
  </si>
  <si>
    <t>Premii / nominalizări / selecționări obținute pentru concursuri naționale de proiecte (organizate potrivit regulamentului UNESCO-UIA, girate de AR/UAR/RUR, Concursuri RUR - Registrul Urbaniștilor din România)
• 	Premiu
• 	Nominalizare
• 	Selecționare</t>
  </si>
  <si>
    <t> 
80
40
20</t>
  </si>
  <si>
    <t> 
50
25</t>
  </si>
  <si>
    <t>NP – numărul de pagini
NT – numărul de traducători</t>
  </si>
  <si>
    <t>*) Recenzie specifică domeniului = prezentare succintă (la apariție) a unei opere literare sau științifice, cu comentarii și aprecieri critice
NA – numărul autorilor
Se punctează fiecare recenzie raportată.</t>
  </si>
  <si>
    <t>5.3.1.</t>
  </si>
  <si>
    <t>Reviewer pentru Mathematical Reviews (MatSciNet) sau Zentralblatt, baze de date specifice domeniului Matematică</t>
  </si>
  <si>
    <t>5.3.2.</t>
  </si>
  <si>
    <t>Citări în Mathematical Reviews (MatSciNet) sau Zentralblatt, baze de date specifice domeniului Matematică</t>
  </si>
  <si>
    <t>Se punctează fiecare citare raportată.</t>
  </si>
  <si>
    <t>5.4.1.</t>
  </si>
  <si>
    <t>Număr de doctoranzi în stagiu legal la momentul raportării (inclusiv cei în cotutelă)</t>
  </si>
  <si>
    <t>Nr.doct.*50</t>
  </si>
  <si>
    <t>Numar de teze de doctorat susținute în perioada de raportare</t>
  </si>
  <si>
    <t>Nr.teze*100</t>
  </si>
  <si>
    <t>Se iau în considerare doar contribuţii marcate ca atare în programul manifestării şi nu prezentări orale standard la manifestări ştiinţifice de tip Proceedings</t>
  </si>
  <si>
    <t xml:space="preserve">	Se punctează revistă raportată.</t>
  </si>
  <si>
    <t>Se punctează fiecare conferință raportată.</t>
  </si>
  <si>
    <t>Recenzent pentru reviste :</t>
  </si>
  <si>
    <t>Recenzent pentru :</t>
  </si>
  <si>
    <t>Se punctează fiecare secțiune/sesiune raportată.</t>
  </si>
  <si>
    <t>Premii / nominalizări la Bienala, Anuala de Arhitectură din București ori premii / nominalizări la alte concursuri și licitații publice câștigate la nivel național, regional și/sau local de arhitectură, urbanism, peisagistică și design
• 	Premiu
• 	Nominalizare</t>
  </si>
  <si>
    <t>Traduceri de opere științifice sau beletristice: 
• 	din limba română într-o limbă de circulație internațională, publicate la edituri sau în reviste de specialitate din străinătate
• 	din limba română într-o limbă de circulație internațională, publicate la edituri (cu ISBN) sau în reviste de specialitate din țară (cu ISSN)
• 	dintr-o limbă de circulație internațională în limba română, publicate la edituri (cu ISBN) sau în reviste de specialitate din țară (cu ISSN)</t>
  </si>
  <si>
    <t>Recenzii* ale unor opere științifice sau beletristice, publicate în reviste de specialitate :
• 	Indexate ISI
• 	Indexate BDI
• 	Din străinătate, neindexate
• 	Din țară, neindexate</t>
  </si>
  <si>
    <t>Activități de cercetare și comunicare în limbi străine, desfășurate în cadru instituțional, nepunctate la alte criterii
• 	Traducerea / revizia de documente
• 	Activități de interpretare (simultană / consecutivă, etc)
• 	Redactarea de texte
• 	Adaptarea de texte</t>
  </si>
  <si>
    <t>Activități specifice domeniului (participare şi clasare a candidatului):
• 	Campionate internaționale la jocuri sportive sau sporturi individuale. Locul 1 / Locul 2 /Locul 3
• 	Campionate naționale la jocuri sportive sau sporturi individuale. Locul 1 / Locul 2 /Locul 3
• 	Cupa României la jocuri sportive sau sporturi individuale. Locul 1 / Locul 2 /Locul 3
• 	Campionate naționale universitare. Faza finală. Locul 1 / Locul 2 /Locul 3
• 	Campionate naționale universitare. Faza pe zonă. Locul 1 / Locul 2 /Locul 3
• 	Campionate naționale universitare. Faza pe centru uiversitar. Locul 1 / Locul 2 /Locul 3</t>
  </si>
  <si>
    <t>• 	Reviste indexate ISI/WOS
• 	Reviste indexate BDI
• 	Reviste internaționale sau naționale neindexate</t>
  </si>
  <si>
    <t>• 	Conferințe indexate ISI
• 	Conferințe indexate BDI
• 	Conferințe internaționale sau naționale neindexate</t>
  </si>
  <si>
    <t>• 	Coordonator conferinţe internaţionale itinerante, indexate ISI, cu ediţia unui anumit an organizată de UPT
• 	Coordonator conferinţe internaţionale itinerante, indexate BDI, cu ediţia unui anumit an organizată de UPT
• 	Membru colectiv organizare conferinţe internaţionale itinerante, indexate ISI, cu ediţia unui anumit an organizată de UPT
• 	Membru colectiv organizare conferinţe internaţionale itinerante, indexate BDI, cu ediţia unui anumit an organizată de UPT</t>
  </si>
  <si>
    <t>• 	Coordonator conferinţe internaţionale, indexate ISI, organizate periodic în UPT sub egida unei/unor organizaţii profesionale internaţionale
• 	Coordonator conferinţe internaţionale, indexate BDI, organizate periodic în UPT sub egida unei/unor organizaţii profesionale internaţionale
• 	Membru colectiv organizare conferinţe internaţionale, indexate ISI, organizate periodic în UPT sub egida unei/unor organizaţii profesionale internaţionale
• 	Membru colectiv organizare conferinţe internaţionale, indexate BDI, organizate periodic în UPT sub egida unei/unor organizaţii profesionale internaţionale</t>
  </si>
  <si>
    <t>• 	Conducere secțiune conferinţe internaţionale itinerante, indexate ISI, cu ediţia unui anumit an organizată de UPT
• 	Conducere secțiune conferinţe internaţionale itinerante, indexate BDI, cu ediţia unui anumit an organizată de UPT
• 	Conducere secțiune conferinţe internaţionale, indexate ISI, organizate periodic în UPT sub egida unei/unor organizaţii profesionale internaţionale
• 	Conducere secțiune conferinţe internaţionale, indexate BDI, organizate periodic în UPT sub egida unei/unor organizaţii profesionale internaţionale</t>
  </si>
  <si>
    <t>• 	Internaţionale</t>
  </si>
  <si>
    <t>• 	Naţionale</t>
  </si>
  <si>
    <r>
      <t xml:space="preserve">Best paper award la conferințe internaționale
</t>
    </r>
    <r>
      <rPr>
        <sz val="11"/>
        <color theme="1"/>
        <rFont val="Calibri"/>
        <family val="2"/>
        <scheme val="minor"/>
      </rPr>
      <t>• 	Conferințe indexate ISI/WOS
• 	Conferințe indexate BDI</t>
    </r>
  </si>
  <si>
    <t>• Reviste indexate ISI/WOS</t>
  </si>
  <si>
    <t>• Reviste indexate BDI</t>
  </si>
  <si>
    <t>• Alte reviste neindexate</t>
  </si>
  <si>
    <t>• Conferinţe indexate ISI/WOS</t>
  </si>
  <si>
    <t>• Conferinţe indexate BDI</t>
  </si>
  <si>
    <t>• Alte conferinţe neindexate</t>
  </si>
  <si>
    <t>• Manifestări internaționale</t>
  </si>
  <si>
    <t>• Manifestări naționale</t>
  </si>
  <si>
    <t>• Alte manifestări ştiintifice naționale/internaţionale, workshop-uri, etc care nu publică volume</t>
  </si>
  <si>
    <t>• 0,30*NP/NT
• 0,40*nr.ore/NI
• 0,40*NP/NA
• 0,30*NP/NA</t>
  </si>
  <si>
    <t>• 20
• 10
• 5</t>
  </si>
  <si>
    <t xml:space="preserve">• 20
• 10
• 10
• 5
</t>
  </si>
  <si>
    <t xml:space="preserve">• 200
• 100
• 50
• 25
</t>
  </si>
  <si>
    <t xml:space="preserve">• 400
• 200
• 100
• 50
</t>
  </si>
  <si>
    <t xml:space="preserve">
• 100/95/90
• 85/80/75
• 80/70/60
• 50/45/40
• 35/30/25
• 20/15/10</t>
  </si>
  <si>
    <t xml:space="preserve">
• 0,75*NP/NT
• 0,60*NP/NT
• 0,50*NP/NT
</t>
  </si>
  <si>
    <t xml:space="preserve">
• 30/NA
• 15/NA
• 10/NA
• 5/NA</t>
  </si>
  <si>
    <t xml:space="preserve">
• 100
• 50</t>
  </si>
  <si>
    <t> Se punctează fiecare an de deținere a poziției raportate.</t>
  </si>
  <si>
    <t>Funcţii de conducere (Rector, Prorector, Director CSUD, Decan, Prodecan, Director de departament, Director CŞD, Director Centru de cercetare, Director Editura, altele)</t>
  </si>
  <si>
    <t>Funcţii de reprezentare (Preşedinte al Senatului, Secretar General al Senatului, Preşedinte de Comisie a Senatului, Preşedinte de Comisie a Consiliului de Administraţie, Președinte Comisie de Etică UPT, Preşedinte de Comisie a Cons Facultaţii, Preşedinte de Comisie a Cons Departamentului, Preşedinte al Boardului Specializărilor, Presedinte Sindicat/membru Consiliului SLUPT/membru Bex FNS Alma Mater, altele)</t>
  </si>
  <si>
    <t>Membru în organisme de conducere/reprezentare (Senat, Consiliul Facultaţii, Consiliul Departamentului, Consiliul de Administraţie, CSUD, CŞD, Boardul Specializărilor, conducere Biroul SLUPT nivel facultate/rectorat, organizator grupă sindicală, Comisia de Etică a UPT, conducere laboratoare acreditate RENAR, conducere ICER, alte comisii la nivelul universității)</t>
  </si>
  <si>
    <t>Se punctează fiecare acord punctual raportat.</t>
  </si>
  <si>
    <t>Se punctează fiecare premiu raportat. NU se punctează premierea în bani a publicării de articole cotate ISI/WOS sau a susținerii tezelor de abilitare.</t>
  </si>
  <si>
    <t>Se punctează fiecare an de deținere a poziției raportate, pentru fiecare academie raportată.</t>
  </si>
  <si>
    <t xml:space="preserve">Membru în organizaţii din domeniul educaţiei şi cercetării (altele decât cele de la secțiunea III.9) </t>
  </si>
  <si>
    <t>Se punctează fiecare an de deținere a poziției raportate, pentru fiecare asociație raportată.</t>
  </si>
  <si>
    <t>Se punctează fiecare an de deținere a poziției raportate, pentru fiecare organizație raportată.</t>
  </si>
  <si>
    <t>Se punctează fiecare an de deținere a poziției raportate, pentru fiecare comisie raportată.</t>
  </si>
  <si>
    <t>Punctaj fișă * 10 (înainte 2018)
SAU Punctaj fișă
(din 2018)</t>
  </si>
  <si>
    <r>
      <t xml:space="preserve">Organizarea de concursuri profesionale / conferințe studențești, cu participarea unor firme sau alți parteneri 
</t>
    </r>
    <r>
      <rPr>
        <sz val="11"/>
        <color theme="1"/>
        <rFont val="Calibri"/>
        <family val="2"/>
        <scheme val="minor"/>
      </rPr>
      <t>•  Internaţionale, cu participarea unor firme sau alţi parteneri (coordonator/membru colectiv organizare)
•  Naţionale, cu participarea unor firme sau alţi parteneri (coordonator/membru colectiv organizare)
•  Locale, cu participarea unor firme sau alţi parteneri / interne UPT (coordonator/membru colectiv organizare)</t>
    </r>
  </si>
  <si>
    <r>
      <t xml:space="preserve">Organizare școli de vară/iarnă naționale/internaționale
</t>
    </r>
    <r>
      <rPr>
        <sz val="11"/>
        <color theme="1"/>
        <rFont val="Calibri"/>
        <family val="2"/>
        <scheme val="minor"/>
      </rPr>
      <t>•  Coordonator
•  Membru în colectivul de organizare
•  Susținere curs/modul trening</t>
    </r>
  </si>
  <si>
    <r>
      <t xml:space="preserve">Premii obținute cu studenții la etapa finală a concursurilor profesionale:
</t>
    </r>
    <r>
      <rPr>
        <sz val="11"/>
        <color theme="1"/>
        <rFont val="Calibri"/>
        <family val="2"/>
        <scheme val="minor"/>
      </rPr>
      <t>•  Internaționale (premiul I/II/III/mențiune)
•  Naționale (premiul I/II/III/mențiune)</t>
    </r>
  </si>
  <si>
    <r>
      <t xml:space="preserve">Programe de studiu / de formare continuă / postuniversitare existente sau nou introduse și acreditate/autorizate
</t>
    </r>
    <r>
      <rPr>
        <sz val="11"/>
        <color theme="1"/>
        <rFont val="Calibri"/>
        <family val="2"/>
        <scheme val="minor"/>
      </rPr>
      <t>•  Coordonator introducere program nou
•  Coordonator/responsabil program
•  Disciplină nou introdusă, într-o limbă de circulație internațională (punctează fiecare membru al colectivului nominalizat în fișa disciplinei)
•  Disciplină nou introdusă, în limba română (punctează fiecare membru al colectivului nominalizat în fișa disciplinei)</t>
    </r>
  </si>
  <si>
    <t>Alte activități în sprijinul procesului de învățământ:
• 	Decan de an / tutore
• 	Întocmire state de funcţiuni
• 	Întocmire orare
• 	Coordonare şi/sau întocmire dosare de acreditare
• 	Coordonare activităţi de practică (neincluse în statele de funcţiuni)</t>
  </si>
  <si>
    <t>Administrator de platformă informațională
• 	Administrator Campus Virtual UPT
• 	Administrator platformă informațională la nivel UPT
• 	Administrator platformă informaţională la nivel departament</t>
  </si>
  <si>
    <t>• Academia Română</t>
  </si>
  <si>
    <t>• ASTR, ASAS, AOSR, academii de ramură, CNCS</t>
  </si>
  <si>
    <t>• Organizații profesionale internaționale (științifice, tehnice, de arhitectură, etc)</t>
  </si>
  <si>
    <t>• Organizații profesionale naționale (științifice, tehnice, de arhitectură, etc)</t>
  </si>
  <si>
    <t>• ASTR, ASAS, AOSR, alte academii de ramură</t>
  </si>
  <si>
    <t>• Internaţionale</t>
  </si>
  <si>
    <t>• Naţionale</t>
  </si>
  <si>
    <t>• Conducere</t>
  </si>
  <si>
    <t>• Membru</t>
  </si>
  <si>
    <t> 
• 60
• 30
• 15</t>
  </si>
  <si>
    <t xml:space="preserve">
• 10
• 10
• 10
• 50
• 10</t>
  </si>
  <si>
    <t xml:space="preserve">
• 10
• 10
• 5</t>
  </si>
  <si>
    <t xml:space="preserve">
• 5
• 5</t>
  </si>
  <si>
    <r>
      <t xml:space="preserve">Participare în
</t>
    </r>
    <r>
      <rPr>
        <sz val="11"/>
        <color theme="1"/>
        <rFont val="Calibri"/>
        <family val="2"/>
        <scheme val="minor"/>
      </rPr>
      <t>• 	comisiile de concurs pentru ocuparea posturilor vacante
• 	comisiile de diplomă / disertaţie
• 	comisiile de admitere</t>
    </r>
  </si>
  <si>
    <r>
      <t xml:space="preserve">Coordonare mobilități
</t>
    </r>
    <r>
      <rPr>
        <sz val="11"/>
        <color theme="1"/>
        <rFont val="Calibri"/>
        <family val="2"/>
        <scheme val="minor"/>
      </rPr>
      <t>• 	internaţionale/naţionale pentru studenţi (inclusiv mobilităţi Erasmus inbound/outbound)
• 	internaţionale pentru cadre didactice şi staff (inclusiv Erasmus)</t>
    </r>
  </si>
  <si>
    <r>
      <t xml:space="preserve">Coordonarea de acorduri internaționale/naționale cu alte universități/instituții/organizații profesionale/firme
</t>
    </r>
    <r>
      <rPr>
        <sz val="11"/>
        <color theme="1"/>
        <rFont val="Calibri"/>
        <family val="2"/>
        <scheme val="minor"/>
      </rPr>
      <t>• 	Coordonator instituţional
• 	Coordonator departamental
• 	Coordonator acord punctual</t>
    </r>
  </si>
  <si>
    <t xml:space="preserve">
• 50
• 20
• 5</t>
  </si>
  <si>
    <t>6.0</t>
  </si>
  <si>
    <t>*eviste*</t>
  </si>
  <si>
    <t>*onferinţe*</t>
  </si>
  <si>
    <t>ELSE</t>
  </si>
  <si>
    <t>*sub egida unei/unor organizații profesionale internaționale*</t>
  </si>
  <si>
    <t>*Conducere secțiune conferințe internaționale*</t>
  </si>
  <si>
    <t>Departament UPT</t>
  </si>
  <si>
    <t>Director Departament</t>
  </si>
  <si>
    <t>necesar pentru semnătură</t>
  </si>
  <si>
    <t>Facultate</t>
  </si>
  <si>
    <t>Decan Facultate</t>
  </si>
  <si>
    <t>Bojan-Dragos Claudia-Adina</t>
  </si>
  <si>
    <t>Conf. Dr. Ing. Albu Adriana</t>
  </si>
  <si>
    <t>Prof. Dr. Ing. Marcu Marius</t>
  </si>
  <si>
    <t>Bojan-Dragos Claudia-Adina, Precup Radu-Emil, Hedrea Elena-Lorena</t>
  </si>
  <si>
    <t>Sisteme de reglare fuzzy cu aplicatii mecatronice</t>
  </si>
  <si>
    <t>978-606-35-0472-3</t>
  </si>
  <si>
    <t>SISTEM PNEUMATIC ADAPTIV PENTRU TĂIEREA CURELELOR DE TRANSMISIE</t>
  </si>
  <si>
    <t>CĂRĂBAŞ D. DAIANA-ROXANA</t>
  </si>
  <si>
    <t>Automatizarea procesului de tensionare a corzilor în procesul
de confecționare a curelelor de transmisie</t>
  </si>
  <si>
    <t>CODINĂ M. MARIA-BEATRICE</t>
  </si>
  <si>
    <t>SISTEM DE MONITORIZARE LA DISTANȚĂ BIOMEDICAL ȘI
DE MEDIU</t>
  </si>
  <si>
    <t>VELCELEAN V. G. VIOREL</t>
  </si>
  <si>
    <t>PARCARE PRIVATĂ INTELIGENTĂ</t>
  </si>
  <si>
    <t>BARTIC M. ALEXANDRA-ANDREEA</t>
  </si>
  <si>
    <t>S-APLICAȚIE WEB DE TIP E-COMMERCE
FRONTEND</t>
  </si>
  <si>
    <t>CURTU A. SARA-NATALIA</t>
  </si>
  <si>
    <t>S-Aplicatie web de tip e-commerce backend</t>
  </si>
  <si>
    <t>COCOLOŞ L. M. ŞTEFAN-EMIL</t>
  </si>
  <si>
    <t xml:space="preserve"> Seră automată</t>
  </si>
  <si>
    <t>DIACONESCU I. RALUCA-ADELINA</t>
  </si>
  <si>
    <t>Dezvoltarea interfetei web pentru casa inteligenta folosind
React/Next.js si Tailwind CSS</t>
  </si>
  <si>
    <t>COZMA N. AMALIA-VICTORIA</t>
  </si>
  <si>
    <t>Implementarea serviciului API pentru casă inteligentă: Node.js,
Express și MongoDB</t>
  </si>
  <si>
    <t>GHEJU M. SERGIU-ADRIAN</t>
  </si>
  <si>
    <t>Modelare și Reglare pentru Sistem cu Levitație Magnetică cu 1
Electromagnet</t>
  </si>
  <si>
    <t>BOGDAN ALEXANDRA-RALUCA</t>
  </si>
  <si>
    <t>HRUŞCĂ PAUL-COSMIN</t>
  </si>
  <si>
    <t>TRANSPORT UNIVERSAL - SISTEM EMBEDDED</t>
  </si>
  <si>
    <t>MĂRCUŢIU CONSTANTIN-CLAUDIU</t>
  </si>
  <si>
    <t>STRUCTURI DE REGLARE PENTRU AUTOVEHICULE CU
TRANSMISIE CU VARIAȚIE CONTINUĂ</t>
  </si>
  <si>
    <t>HARPA CRISTINA-BEATRICE</t>
  </si>
  <si>
    <t>MEDIQA - APLICAȚIE WEB PENTRU INTERMEDIEREA
PROGRAMĂRILOR ONLINE ÎN CADRUL UNEI CLINICI
MEDICALE</t>
  </si>
  <si>
    <t>COZMIUC ABIGAIL-GLORIA</t>
  </si>
  <si>
    <t>MODELAREA ȘI REGLAREA OPTIMALĂ A NIVELULUI
LICHIDULUI UNUI SISTEM VERTICAL CU TREI REZERVOARE
(SV3R)</t>
  </si>
  <si>
    <t>HAN TABITA-MARGARETA</t>
  </si>
  <si>
    <t>SOLUȚII AVANSATE DE REGLARE DESTINATE
ECHIPAMENTULUI DE LABORATOR "MODULAR SERVO
SYSTEM"</t>
  </si>
  <si>
    <t>FILIPESCU KARINA-GABRIELA</t>
  </si>
  <si>
    <t>Integrarea unui Robot LEGO într-un Sistem Interactiv cu Control
Simulink, Interfață Web și Monitorizare Raspberry Pi</t>
  </si>
  <si>
    <t>DAVID BOGDAN-ADRIAN</t>
  </si>
  <si>
    <t>CUZEA GABRIELA-ALEXANDRA</t>
  </si>
  <si>
    <t>Monitorizare și control pentru sistemul TurtleBot3 Waffle Pi –
OpenManipulator-X</t>
  </si>
  <si>
    <t>NEAGU VLAD-VIOREL</t>
  </si>
  <si>
    <t>DAIA CARMEN-GABRIELA</t>
  </si>
  <si>
    <t>Dezvoltarea unor soluții de reglare automată pentru ambreiajele
acționate electromagnetic</t>
  </si>
  <si>
    <t>GRIVEI RĂZVAN-MARIAN</t>
  </si>
  <si>
    <t>LEGO EV3 MINDSTORMS - Dezvoltarea și realizarea de aplicații
particulare pentru robotul educațional</t>
  </si>
  <si>
    <t>URIAN ANDREEA-MIHAELA</t>
  </si>
  <si>
    <t>DETECȚIA OBOSELII ȘI NEATENȚIEI ȘOFERULUI</t>
  </si>
  <si>
    <t>IOANA ALEXANDRU-EUGEN</t>
  </si>
  <si>
    <t>Modelarea și reglarea automată a unui sistem instabil de transport</t>
  </si>
  <si>
    <t>ARI ZEYNEP-MELISA</t>
  </si>
  <si>
    <t>MOSCAL CLAUDIU-ADRIAN</t>
  </si>
  <si>
    <t>POPA ŞTEFANA-IOANA</t>
  </si>
  <si>
    <t>Modeling of an Unstable Transport System</t>
  </si>
  <si>
    <t>MARTI GEORGIANA</t>
  </si>
  <si>
    <t>Mecanism de propulsie lineară electromagnetică</t>
  </si>
  <si>
    <t>IAMRIK RENE-RADU</t>
  </si>
  <si>
    <t xml:space="preserve">Aplicație pentru simularea si monitorizarea unor electronice utilizând Arduino Uno Wifi </t>
  </si>
  <si>
    <t>GÖDER ALEXANDRU</t>
  </si>
  <si>
    <t>Detector de plâns al unui bebeluș</t>
  </si>
  <si>
    <t>PETREAN ANCA-ŞTEFANIA</t>
  </si>
  <si>
    <t>Aplicatie angular pentru programare la barbershop</t>
  </si>
  <si>
    <t>KADLEKZ BOGDAN RAZVAN</t>
  </si>
  <si>
    <t>Pagina web pentru un magazin online</t>
  </si>
  <si>
    <t xml:space="preserve">VASILACHE IONUT </t>
  </si>
  <si>
    <t>Modelarea si reglarea optimala a nivelului lichidului unui sistem vertical cu trei rezervoare</t>
  </si>
  <si>
    <t>FOZOKOS ANDREA-FLORICA</t>
  </si>
  <si>
    <t>Modelarea unui sistem instabil de transport</t>
  </si>
  <si>
    <t>GALE CAZAN CRISTIANA BOGDANA</t>
  </si>
  <si>
    <t>Aplicatie web de socializare mediaverse</t>
  </si>
  <si>
    <t>PITROACA EDUARD GABRIEL</t>
  </si>
  <si>
    <t>Platforma pentru gestiunea programarilor in cadrul unei clinici stomatologice</t>
  </si>
  <si>
    <t>POPOVICI ADELINA FLORICA</t>
  </si>
  <si>
    <t>Sneakerology - Aplicatie mobila pentru cumpararea de adidasi</t>
  </si>
  <si>
    <t>SCHEUSAN SEBASTIAN</t>
  </si>
  <si>
    <t>Studiul unor structuri de reglare adaptiva optimala pentru sistemul cu levitatie</t>
  </si>
  <si>
    <t>TANASOIU OANA MARIA</t>
  </si>
  <si>
    <t>Precup Radu-Emil, Bojan-Dragos Claudia-Adina, Gao Kun and Cui Shaohua</t>
  </si>
  <si>
    <t>Problem Setting for Trajectory Planning and Cruise Control of a Connected Autonomous Electric Bus in Intersection Scenarios with Human-Driven Vehicles to Optimize Energy, Comfort and Tracking</t>
  </si>
  <si>
    <t>Romanian Journal of Information Science and Technology (Romanian Academy, Section for Information Science and Technology), 28 (3), 299-312</t>
  </si>
  <si>
    <t>METAHEURISTIC-BASED TUNING OF PROPORTIONAL-DERIVATIVE LEARNING RULES FOR PROPORTIONAL-INTEGRAL FUZZY CONTROLLERS IN TOWER CRANE SYSTEM PAYLOAD POSITION CONTROL</t>
  </si>
  <si>
    <t>Facta Universitatis, Series: Mechanical Engineering (University of Nis), 22 (4), 567-582</t>
  </si>
  <si>
    <t>Bojan-Dragos Claudia-Adina, Precup Radu-Emil, Petriu Emil M., Tibre Robert-Alexander, Han Tabita</t>
  </si>
  <si>
    <t>Sliding Mode and Super-Twisting Sliding Mode Control Structures for Vertical Three-Tank Systems</t>
  </si>
  <si>
    <t xml:space="preserve">
STUDIES IN INFORMATICS AND CONTROL, 33 (3), 5-16</t>
  </si>
  <si>
    <t>Szedlak-Stinean Alexandra-Iulia, Precup Radu-Emil, Petriu Emil M., Roman Raul-Cristian, Hedrea Elena-Lorena, Bojan-Dragos Claudia-Adina</t>
  </si>
  <si>
    <t>Extended Kalman filter and Takagi-Sugeno fuzzy observer for a strip winding system</t>
  </si>
  <si>
    <t xml:space="preserve">
EXPERT SYSTEMS WITH APPLICATIONS, 208</t>
  </si>
  <si>
    <t>R.-E. Precup, S. Preitl, Bojan-Dragos Claudia-Adina, E.-L. Hedrea, R.-C. Roman and E. M. Petriu</t>
  </si>
  <si>
    <t>A low-cost approach to data-driven fuzzy control of servo systems</t>
  </si>
  <si>
    <t>Facta Universitatis, Series: Mechanical Engineering (University of Nis), 20 (1), 21-36</t>
  </si>
  <si>
    <t>R.-E. Precup, R.-C. Roman, E.-L. Hedrea, Bojan-Dragos Claudia-Adina, M.-M. Damian and M.-L. Nedelcea</t>
  </si>
  <si>
    <t>Performance Improvement of Low-Cost Iterative Learning-Based Fuzzy Control Systems for Tower Crane Systems</t>
  </si>
  <si>
    <t>International Journal of Computers Communications &amp; Control, 17 (1), 4623, 1-18</t>
  </si>
  <si>
    <t>E.-L. Hedrea, R.-E. Precup , E. M. Petriu, Bojan-Dragos Claudia-Adina and C. Hedrea</t>
  </si>
  <si>
    <t>Tensor product-based model transformation approach to cart position modeling and control in pendulum-cart systems</t>
  </si>
  <si>
    <t>Asian Journal of Control (John Wiley and Sons), 23 (3), 1238-1248</t>
  </si>
  <si>
    <t>R.-E. Precup, E.-L. Hedrea, R.-C. Roman, E. M. Petriu, A.-I. Szedlak-Stînean and Bojan-Dragos Claudia-Adina</t>
  </si>
  <si>
    <t>Experiment-Based Approach to Teach Optimization Techniques</t>
  </si>
  <si>
    <t>IEEE Transactions on Education, 64 (2), 88-94</t>
  </si>
  <si>
    <t>R.-E. Precup, R.-C. Roman, E.-L. Hedrea, E. M. Petriu and Bojan-Dragos Claudia-Adina</t>
  </si>
  <si>
    <t>Data-Driven Model-Free Sliding Mode and Fuzzy Control with Experimental Validation</t>
  </si>
  <si>
    <t>International Journal of Computers Communications &amp; Control (Agora University Editing House - CCC Publications), 16 (1), 4076, 1-17</t>
  </si>
  <si>
    <t>R.-E. Precup, Bojan-Dragos Claudia-Adina, E.-L. Hedrea, R.-C. Roman and E. M. Petriu</t>
  </si>
  <si>
    <t>Evolving Fuzzy Models of Shape Memory Alloy Wire Actuators</t>
  </si>
  <si>
    <t>Romanian Journal of Information Science and Technology (Romanian Academy, Section for Information Science and Technology), 24 (4), 353-365</t>
  </si>
  <si>
    <t>Precup Radu-Emil, Roman Raul-Cristian, Hedrea Elena-Lorena, Petriu Emil M., Bojan-Dragos Claudia-Adina, Szedlak-Stinean Alexandra-Iulia</t>
  </si>
  <si>
    <t>Two-degree-of-freedom Fuzzy Controllers for Servo Systems in Transportation Applications</t>
  </si>
  <si>
    <t>Conference on Soft Computing and Intelligent Systems with Applications, Gyor, Hungary, 2025</t>
  </si>
  <si>
    <t>Bojan-Dragos Claudia-Adina, Precup Radu-Emil, Szedlak-Stinean Alexandra-Iulia, Roman Raul-Cristian, Hedrea Elena-Lorena, Petriu Emil M.</t>
  </si>
  <si>
    <t>Sliding Mode and Super-Twisting Sliding Mode Control Structures for SMA Actuators</t>
  </si>
  <si>
    <t>2023 EUROPEAN CONTROL CONFERENCE, ECC, Bucharest, ROMANIA</t>
  </si>
  <si>
    <t>Bojan-Dragos Claudia-Adina, Precup, R.-E., Roman, R.-C., Petriu, E.M., Muntyan, M.</t>
  </si>
  <si>
    <t>PI and Super Twisting Sliding Mode with Smith Predictor Control Structures for SMA Actuators</t>
  </si>
  <si>
    <t>IEEE International Symposium on Industrial Electronics, ISIE, Helsinki</t>
  </si>
  <si>
    <t>Precup, R.-E., Roman, R.-C., Hedrea, E.-L., Petriu, Emil M., Bojan-Dragos Claudia-Adina, Szedlak-Stinean, A.-I.</t>
  </si>
  <si>
    <t>Slime Mold Algorithm-Based Performance Improvement of PD-Type Indirect Iterative Learning Fuzzy Control of Tower Crane Systems</t>
  </si>
  <si>
    <t>57th Annual Conference on Information Sciences and Systems, CISS, Baltimore</t>
  </si>
  <si>
    <t xml:space="preserve">Roman, Raul-Cristian, Radu-Emil Precup, 
Stefan Preitl, Alexandra-Iulia Szedlak-Stinean, Bojan-Dragos Claudia-Adina, 
Elena-Lorena-Hedrea, Emil M. Petriu </t>
  </si>
  <si>
    <t>PI Controller Tuning via Data-Driven Algorithms for Shape Memory Alloy Systems</t>
  </si>
  <si>
    <t xml:space="preserve">
IFAC PAPERSONLINE,
55 (40), 181-186</t>
  </si>
  <si>
    <t>Alexandra Iulia Szedlak Stinean, 
Radu-Emil Precup, Raul Cristian Roman, 
Emil M. Petriu, Bojan-Dragos Claudia-Adina, Elena Lorena Hedrea</t>
  </si>
  <si>
    <t>Discrete-time Linear and Nonlinear Observers for an Electromechanical Plant with State Feedback Control</t>
  </si>
  <si>
    <t xml:space="preserve">
2022 IEEE SYMPOSIUM SERIES ON COMPUTATIONAL INTELLIGENCE (SSCI), 700-707</t>
  </si>
  <si>
    <t>R.-C. Roman, R.-E. Precup, E.-L. Hedrea, S. Preitl, I. A. Zamfirache, Bojan-Dragos Claudia-Adina and E. M. Petriu</t>
  </si>
  <si>
    <t>Iterative Feedback Tuning Algorithm for Tower Crane Systems</t>
  </si>
  <si>
    <t>Procedia Computer Science, 199, 157-165</t>
  </si>
  <si>
    <t>Precup, Radu-Emil, Hedrea, Elena-Lorena, Roman Raul-Cristian, Petriu Emil M., Bojan-Dragos Claudia-Adina, Szedlak-Stinean Alexandra-Iulia, Paulescu Flavius-Catalin</t>
  </si>
  <si>
    <t>AVOA-Based Tuning of Low -Cost Fuzzy Controllers for Tower Crane Systems</t>
  </si>
  <si>
    <t>IEEE International Fuzzy Systems Conference Proceedings, Padua</t>
  </si>
  <si>
    <t>Bojan-Dragos Claudia-Adina, Precup Radu-Emil, Petriu Emil M., Roman Raul-Cristian, Hedrea Elena-Lorena, Szedlak-Stinean Alexandra-Iulia</t>
  </si>
  <si>
    <t>GWO-Based Optimal Tuning of Controllers for Shape Memory Alloy Wire Actuators</t>
  </si>
  <si>
    <t>IFAC PAPERSONLINE, 55 (15), 39-44</t>
  </si>
  <si>
    <t>Cristiana-Bogdana Gale-Cazan, Bojan-Dragos Claudia-Adina, Radu-Emil Precup, 
Raul-Cristian Roman, Emil M Petriu, Alexandra-Iulia Szedlak-Stinean</t>
  </si>
  <si>
    <t>GWO-based Modeling of an Unstable Transport System</t>
  </si>
  <si>
    <t>9th International Conference on Information Technology and Quantitative Management, ITQM 2022, Beijing</t>
  </si>
  <si>
    <t>Roman, Raul-Cristian, Precup, Radu-Emil, Preitl, Stefan, Bojan-Dragos Claudia-Adina, Szedlak-Stinean, Alexandra-Iulia, Hedrea, Elena-Lorena</t>
  </si>
  <si>
    <t>Data-Driven Control Algorithms for Shape Memory Alloys</t>
  </si>
  <si>
    <t>IEEE Conference on Control Technology and Applications, CCTA 2022, Trieste</t>
  </si>
  <si>
    <t>Precup, Radu-Emil, Hedrea, Elena-Lorena, Roman, Raul-Cristian, Petriu, Emil M., Bojan-Dragos Claudia-Adina, Szedlak-Stinean, Alexandra-Iulia, Hedrea, Ciprian</t>
  </si>
  <si>
    <t>Evolving Fuzzy and Tensor Product-based Models for Tower Crane Systems</t>
  </si>
  <si>
    <t>48th Annual Conference of the IEEE Industrial Electronics Society, IECON 2022, Brussels</t>
  </si>
  <si>
    <t>Hedrea, Elena-Lorena, Precup, Radu-Emil, Roman, Raul-Cristian, Bojan-Dragos Claudia-Adina, Szedlak-Stinean, Alexandra-Iulia, Hedrea, Ciprian</t>
  </si>
  <si>
    <t>Tensor Product-based and State Feedback Structures for Level Control of Vertical Three Tank Systems</t>
  </si>
  <si>
    <t>26th International Conference on System Theory, Control and Computing, ICSTCC 2022, Sinaia</t>
  </si>
  <si>
    <t>Precup, Radu-Emil, Hedrea, Elena-Lorena, Roman Raul-Cristian, Petriu Emil M., Bojan-Dragos Claudia-Adina, Szedlak-Stinean Alexandra-Iulia and Hedrea Ciprian</t>
  </si>
  <si>
    <t>48th Annual Conference of the IEEE Industrial Electronics Society IECON 2022, Brussels, Belgium, pp. 1-6</t>
  </si>
  <si>
    <t>Roman Raul-Cristian, Precup Radu-Emil, Preitl Stefan, Bojan-Dragos Claudia-Adina, Szedlak-Stinean Alexandra-Iulia and Hedrea Elena-Lorena</t>
  </si>
  <si>
    <t>2022 IEEE Conference on Control Technology and Applications CCTA 2022, Trieste, Italy, pp. 1306-1312</t>
  </si>
  <si>
    <t>Precup, Radu-Emil, Hedrea, Elena-Lorena, Roman Raul-Cristian, Petriu Emil M., Bojan-Dragos Claudia-Adina, Szedlak-Stinean Alexandra-Iulia</t>
  </si>
  <si>
    <t>GWO-Based Performance Improvement of PD-Type Iterative Learning Fuzzy Control of Tower Crane Systems</t>
  </si>
  <si>
    <t xml:space="preserve">
2022 IEEE 31ST INTERNATIONAL SYMPOSIUM ON INDUSTRIAL ELECTRONICS (ISIE), Anchorage, AK, 1041-1046</t>
  </si>
  <si>
    <t>Precup Radu-Emil, Hedrea Elena-Lorena, Roman Raul-Cristian, Petriu Emil M., Bojan-Dragos Claudia-Adina, Szedlak-Stinean Alexandra-Iulia and F.-C. Paulescu</t>
  </si>
  <si>
    <t>AVOA-Based Tuning of Low-Cost Fuzzy Controllers for Tower Crane Systems</t>
  </si>
  <si>
    <t xml:space="preserve">2022 IEEE International Conference on Fuzzy Systems FUZZ-IEEE 2022Padova, Italy, pp. 1-8, </t>
  </si>
  <si>
    <t>Hedrea Elena-Lorena, Precup Radu-Emil, Roman Raul-Cristian, Petriu Emil M., Bojan-Dragos Claudia-Adina, Hedrea Ciprian</t>
  </si>
  <si>
    <t>Tensor Product-Based Model Transformation Technique Applied to Servo Systems Modeling</t>
  </si>
  <si>
    <t>Proceedings of the IEEE International Symposium on Industrial Electronics (ISIE), Kyoto, JAPAN</t>
  </si>
  <si>
    <t>Bojan-Dragos Claudia-Adina, R.-E. Precup, S. Preitl, R.-C. Roman, E.-L. Hedrea and A.-I. Szedlak-Stînean</t>
  </si>
  <si>
    <t>GWO-Based Optimal Tuning of Type-1 and Type-2 Fuzzy Controllers for Electromagnetic Actuated Clutch Systems</t>
  </si>
  <si>
    <t>Proceedings of 4th IFAC Conference on Embedded Systems, Computational Intelligence and Telematics in Control CESCIT 2021, Valenciennes, France, 2021, IFAC-PapersOnLine, 54 (4), 189-194</t>
  </si>
  <si>
    <t>Radu-Emil Precup, Bojan-Dragos Claudia-Adina, Adriana Albu, Anamaria Feier, Alexandra-Iulia Szedlak-Stînean, Raul-Cristian Roman, Elena-Lorena Hedrea, Miruna-Maria Damian, Monica-Lavinia Nedelcea, Alexandru-Marian Chiru, Adina-Elena Ivoniciu, Ioana Brazdău, Agnes Stepanian, Nicolina Adamescu, Claudia Micea, Casandra Cesărean Plesnecute, Loredana-Claudia Coroban</t>
  </si>
  <si>
    <t>Electric Multimodal Transport Systems for Enhancing Urban Accessibility and Connectivity (ERANET-ENUAC-e-MATS)</t>
  </si>
  <si>
    <t>9 / 2024</t>
  </si>
  <si>
    <t>Precup Radu-Emil, Bojan-Dragos Claudia-Adina, Albu Adriana, Szedlak-Stinean Alexandra-Iulia, Hedrea Ciprian, Roman Raul-Cristian, Mituletu Ion-Cornel, Hedrea Elena-Lorena</t>
  </si>
  <si>
    <t>Reglare fuzzy data-driven cu validare experimentală</t>
  </si>
  <si>
    <t>PN-III-P4 Programul "Cercetare fundamentală și de frontieră-Proiect de Cercetare Exploratorie (PCE)"</t>
  </si>
  <si>
    <t>192/19.02.2021</t>
  </si>
  <si>
    <t>Bojan-Dragos Claudia-Adina, Preitl Stefan, Szedlak-Stinean Alexandra-Iulia, Roman Raul-Cristian, Hedrea Elena-Lorena</t>
  </si>
  <si>
    <t>Regulatoare fuzzy dedicate sistemelor de aliaje cu memoria formei</t>
  </si>
  <si>
    <t>PPN-III-P1 Programul " Resurse Umane -Proiecte de cercetare pentru stimularea tinerelor echipe independente TE 2019 COMPETITIA 2019"</t>
  </si>
  <si>
    <t>65/31.08.2020</t>
  </si>
  <si>
    <t>Precup Radu-Emil, Cadariu-Brailoiu Liviu-Ioan, Albu Adriana, Ungureanu Viorel, Negrea Petre, Stepanian Agnes, Filipas Simona, Micea Claudia, Bota Monica, Bojan-Dragos Claudia-Adina, Hedrea Elena-Lorena, Panfilii Ion, Vijdea Cristian-Ioan, Lasak Vladko, Troncota Denis, Pascu Ioan-Bogdan, Grad Oana-Alexandra</t>
  </si>
  <si>
    <t>Cresterea capacitatii institutionale in domeniul cercetarii din Universitatea Politehnica Timisoara</t>
  </si>
  <si>
    <t>Programul "Fonduri de Dezvoltare Institutionala FDI 2021 COMPTETITIA 2021"</t>
  </si>
  <si>
    <t>CNFIS-FDI-2021-0573</t>
  </si>
  <si>
    <t>Alexandru-Marian CHIRU</t>
  </si>
  <si>
    <t>-</t>
  </si>
  <si>
    <t>Sub îndrumarea comisiei care include Conferențiar Bojan-Dragos Claudia-Adina</t>
  </si>
  <si>
    <t>Flavius-Cătălin PAULESCU</t>
  </si>
  <si>
    <t>Paladyn - Journal of Robotics, Intelligent Agents, and Artificial Intelligence (2025)</t>
  </si>
  <si>
    <t>22st International Conference on Informatics in Control, Automation and Robotics (ICINCO 2025)</t>
  </si>
  <si>
    <t>21st International Conference on Informatics in Control, Automation and Robotics (ICINCO 2024)</t>
  </si>
  <si>
    <t>20th International Conference on Informatics in Control, Automation and Robotics (ICINCO 2023)</t>
  </si>
  <si>
    <t>18th International Symposium on Applied Computational Intelligence and Informatics (SACI 2025)</t>
  </si>
  <si>
    <t>18th International Symposium on Applied Computational Intelligence and Informatics (SACI 2024)</t>
  </si>
  <si>
    <t>27th International Conference on System Theory, Control and Computing (ICSTCC 2023)</t>
  </si>
  <si>
    <t>17th International Symposium on Applied Computational Intelligence and Informatics (SACI 2023)</t>
  </si>
  <si>
    <t>16th International Symposium on Applied Computational Intelligence and Informatics (SACI 2022)</t>
  </si>
  <si>
    <t>15th International Symposium on Applied Computational Intelligence and Informatics (SACI 2021)</t>
  </si>
  <si>
    <t>International Journal of Dynamics and Control 2025</t>
  </si>
  <si>
    <t>ESWA-D-25-16352</t>
  </si>
  <si>
    <t>Journal of Engineering and Applied Science - JEAS-D-25</t>
  </si>
  <si>
    <t>ICINCO 2025</t>
  </si>
  <si>
    <t>ICINCO 2024</t>
  </si>
  <si>
    <t>Journal of Engineering and Applied Science - JEAS-D-24</t>
  </si>
  <si>
    <t>Transactions on Fuzzy Systems - 2024</t>
  </si>
  <si>
    <t>ICINCO 2023</t>
  </si>
  <si>
    <t>ICSTCC 2023</t>
  </si>
  <si>
    <t>EAAI 2023</t>
  </si>
  <si>
    <t>Acord cadru de colaborare intre Universitatea Politehnica Timisoara si ContiTech Thermopol Romania SRL, nr 950/17.01.2025</t>
  </si>
  <si>
    <t>ContiTech Thermopol Romania SRL</t>
  </si>
  <si>
    <t>Acord cadru de colaborare intre Universitatea Politehnica Timisoara si SC Continental Romania SRL, nr 99/03.12.2024</t>
  </si>
  <si>
    <t>S.C. ContiTech Romania SRL</t>
  </si>
  <si>
    <t>Premiul “Henri Coandă” Stiinte Ingineresti in cadrul Competiei  "Gala Cercertarii Romanesti" pentru echipa de cercetare Prof.dr.ing. Radu-Emil Precup, Cond.dr.ing. Claudia-Adina Bojan-Dragos, Conf.dr.ing. Adriana-Nicoleta Albu, S.l. dr.ing. Raul-Cristian Roman, S.l.dr.ing. Alexandra-Iulia Szedlak-Stinean, As.dr.ing. Elena-Lorena Hedrea, drd.ing. Iuliu-Alexandru Zamfirache</t>
  </si>
  <si>
    <t>Ministerul Educatiei si Cercetarii</t>
  </si>
  <si>
    <t xml:space="preserve">Diploma de merit pentru rezultate exceptionale obtinute in activitatea de cercetare stiintifica </t>
  </si>
  <si>
    <t>Universitatea Politehnica Timisoara</t>
  </si>
  <si>
    <t>Member of Romanian Society for Automation and Technical Informatics (SRAIT)</t>
  </si>
  <si>
    <t>IEEE Membership</t>
  </si>
  <si>
    <t>IEEE Systems, Man, and Cybernetics Society</t>
  </si>
  <si>
    <t xml:space="preserve">Societatea de Robotică din România Filiala TIMIŞOARA </t>
  </si>
  <si>
    <t>Asociatia Absolventilor Facultatii de Automatica si Calculatoare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</si>
</sst>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00"/>
  </numFmts>
  <fonts count="66">
    <font>
      <sz val="11"/>
      <color theme="1"/>
      <name val="Calibri"/>
      <family val="2"/>
      <charset val="238"/>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color indexed="8"/>
      <name val="Calibri"/>
      <family val="2"/>
      <charset val="238"/>
    </font>
    <font>
      <sz val="8"/>
      <color indexed="8"/>
      <name val="Calibri"/>
      <family val="2"/>
      <charset val="238"/>
    </font>
    <font>
      <b/>
      <sz val="9"/>
      <color indexed="8"/>
      <name val="Calibri"/>
      <family val="2"/>
    </font>
    <font>
      <sz val="12"/>
      <color indexed="8"/>
      <name val="Calibri"/>
      <family val="2"/>
      <charset val="238"/>
    </font>
    <font>
      <b/>
      <sz val="12"/>
      <color indexed="8"/>
      <name val="Calibri"/>
      <family val="2"/>
      <charset val="238"/>
    </font>
    <font>
      <sz val="10"/>
      <color indexed="8"/>
      <name val="Calibri"/>
      <family val="2"/>
      <charset val="238"/>
    </font>
    <font>
      <b/>
      <sz val="10"/>
      <color indexed="8"/>
      <name val="Calibri"/>
      <family val="2"/>
      <charset val="238"/>
    </font>
    <font>
      <sz val="8"/>
      <name val="Calibri"/>
      <family val="2"/>
      <charset val="238"/>
    </font>
    <font>
      <u/>
      <sz val="11"/>
      <color theme="10"/>
      <name val="Calibri"/>
      <family val="2"/>
      <charset val="238"/>
    </font>
    <font>
      <b/>
      <sz val="11"/>
      <color theme="1"/>
      <name val="Calibri"/>
      <family val="2"/>
      <charset val="238"/>
      <scheme val="minor"/>
    </font>
    <font>
      <b/>
      <sz val="11"/>
      <color rgb="FFFFFF00"/>
      <name val="Calibri"/>
      <family val="2"/>
      <charset val="238"/>
      <scheme val="minor"/>
    </font>
    <font>
      <b/>
      <sz val="12"/>
      <name val="Calibri"/>
      <family val="2"/>
    </font>
    <font>
      <sz val="12"/>
      <name val="Calibri"/>
      <family val="2"/>
      <charset val="238"/>
    </font>
    <font>
      <b/>
      <sz val="12"/>
      <name val="Calibri"/>
      <family val="2"/>
      <charset val="238"/>
    </font>
    <font>
      <sz val="12"/>
      <color rgb="FF000000"/>
      <name val="Myriad Pro Cond"/>
      <family val="2"/>
    </font>
    <font>
      <sz val="12"/>
      <color theme="1"/>
      <name val="Myriad Pro Cond"/>
      <family val="2"/>
    </font>
    <font>
      <b/>
      <sz val="11"/>
      <color theme="1"/>
      <name val="Calibri"/>
      <family val="2"/>
      <scheme val="minor"/>
    </font>
    <font>
      <b/>
      <sz val="12"/>
      <color indexed="8"/>
      <name val="Calibri"/>
      <family val="2"/>
    </font>
    <font>
      <i/>
      <sz val="12"/>
      <color indexed="8"/>
      <name val="Calibri"/>
      <family val="2"/>
    </font>
    <font>
      <sz val="12"/>
      <color theme="1"/>
      <name val="Calibri"/>
      <family val="2"/>
      <charset val="238"/>
      <scheme val="minor"/>
    </font>
    <font>
      <b/>
      <sz val="12"/>
      <color theme="1"/>
      <name val="Calibri"/>
      <family val="2"/>
      <scheme val="minor"/>
    </font>
    <font>
      <sz val="12"/>
      <color theme="1"/>
      <name val="Calibri"/>
      <family val="2"/>
      <scheme val="minor"/>
    </font>
    <font>
      <sz val="11"/>
      <color indexed="8"/>
      <name val="Calibri"/>
      <family val="2"/>
      <charset val="238"/>
    </font>
    <font>
      <sz val="11"/>
      <color rgb="FF3F3F76"/>
      <name val="Calibri"/>
      <family val="2"/>
      <scheme val="minor"/>
    </font>
    <font>
      <sz val="10.5"/>
      <color theme="1"/>
      <name val="Calibri"/>
      <family val="2"/>
      <charset val="238"/>
      <scheme val="minor"/>
    </font>
    <font>
      <u/>
      <sz val="10.5"/>
      <color rgb="FF0000D4"/>
      <name val="Calibri"/>
      <family val="2"/>
      <charset val="238"/>
      <scheme val="minor"/>
    </font>
    <font>
      <sz val="10.5"/>
      <color rgb="FF000000"/>
      <name val="Calibri"/>
      <family val="2"/>
      <charset val="238"/>
      <scheme val="minor"/>
    </font>
    <font>
      <sz val="6.5"/>
      <color theme="1"/>
      <name val="Calibri"/>
      <family val="2"/>
      <charset val="238"/>
      <scheme val="minor"/>
    </font>
    <font>
      <sz val="6.5"/>
      <color rgb="FF000000"/>
      <name val="Calibri"/>
      <family val="2"/>
      <charset val="238"/>
      <scheme val="minor"/>
    </font>
    <font>
      <sz val="11"/>
      <color rgb="FFFF0000"/>
      <name val="Calibri"/>
      <family val="2"/>
      <scheme val="minor"/>
    </font>
    <font>
      <b/>
      <sz val="11"/>
      <color rgb="FF000000"/>
      <name val="Calibri"/>
      <family val="2"/>
      <charset val="238"/>
      <scheme val="minor"/>
    </font>
    <font>
      <sz val="11"/>
      <color rgb="FF000000"/>
      <name val="Calibri"/>
      <family val="2"/>
      <charset val="238"/>
      <scheme val="minor"/>
    </font>
    <font>
      <sz val="11"/>
      <color rgb="FF000000"/>
      <name val="Calibri"/>
      <family val="2"/>
      <scheme val="minor"/>
    </font>
    <font>
      <vertAlign val="subscript"/>
      <sz val="11"/>
      <color theme="1"/>
      <name val="Calibri"/>
      <family val="2"/>
      <scheme val="minor"/>
    </font>
    <font>
      <b/>
      <sz val="11"/>
      <color rgb="FF000000"/>
      <name val="Calibri"/>
      <family val="2"/>
      <scheme val="minor"/>
    </font>
    <font>
      <sz val="6.5"/>
      <color theme="1"/>
      <name val="Calibri"/>
      <family val="2"/>
      <scheme val="minor"/>
    </font>
    <font>
      <b/>
      <sz val="6.5"/>
      <color theme="1"/>
      <name val="Calibri"/>
      <family val="2"/>
      <scheme val="minor"/>
    </font>
    <font>
      <sz val="12"/>
      <color theme="1"/>
      <name val="Courier New"/>
      <family val="3"/>
    </font>
    <font>
      <b/>
      <sz val="12"/>
      <color theme="1"/>
      <name val="Courier New"/>
      <family val="3"/>
    </font>
    <font>
      <sz val="12"/>
      <color indexed="8"/>
      <name val="Courier New"/>
      <family val="3"/>
    </font>
    <font>
      <sz val="6.5"/>
      <color theme="1"/>
      <name val="Calibri"/>
      <family val="2"/>
      <charset val="1"/>
      <scheme val="minor"/>
    </font>
    <font>
      <sz val="6.5"/>
      <color rgb="FF000000"/>
      <name val="Calibri"/>
      <family val="2"/>
      <charset val="1"/>
      <scheme val="minor"/>
    </font>
    <font>
      <sz val="7"/>
      <color theme="1"/>
      <name val="Times New Roman"/>
      <family val="1"/>
    </font>
    <font>
      <sz val="6.5"/>
      <color theme="1"/>
      <name val="Wingdings"/>
      <family val="1"/>
      <charset val="2"/>
    </font>
    <font>
      <b/>
      <sz val="10"/>
      <color indexed="8"/>
      <name val="Calibri"/>
      <family val="2"/>
    </font>
    <font>
      <sz val="9"/>
      <color indexed="8"/>
      <name val="Calibri"/>
      <family val="2"/>
      <charset val="238"/>
    </font>
    <font>
      <sz val="12"/>
      <color indexed="8"/>
      <name val="Calibri"/>
      <family val="2"/>
    </font>
    <font>
      <sz val="11"/>
      <name val="Calibri"/>
      <family val="2"/>
      <scheme val="minor"/>
    </font>
    <font>
      <b/>
      <sz val="14"/>
      <name val="Calibri"/>
      <family val="2"/>
      <scheme val="minor"/>
    </font>
    <font>
      <b/>
      <sz val="11"/>
      <name val="Calibri"/>
      <family val="2"/>
      <charset val="238"/>
      <scheme val="minor"/>
    </font>
    <font>
      <sz val="11"/>
      <name val="Calibri"/>
      <family val="2"/>
      <charset val="238"/>
    </font>
    <font>
      <sz val="11"/>
      <name val="Calibri"/>
      <family val="2"/>
      <charset val="238"/>
      <scheme val="minor"/>
    </font>
    <font>
      <b/>
      <sz val="12"/>
      <color rgb="FF000000"/>
      <name val="Calibri"/>
      <family val="2"/>
    </font>
    <font>
      <b/>
      <sz val="12"/>
      <color theme="1"/>
      <name val="Calibri"/>
      <family val="2"/>
      <charset val="238"/>
      <scheme val="minor"/>
    </font>
    <font>
      <sz val="12"/>
      <name val="Calibri"/>
      <family val="2"/>
    </font>
    <font>
      <sz val="12"/>
      <color rgb="FF222222"/>
      <name val="Arial"/>
      <family val="2"/>
    </font>
    <font>
      <sz val="12"/>
      <name val="Arial"/>
      <family val="2"/>
    </font>
    <font>
      <sz val="12"/>
      <color theme="1"/>
      <name val="Times New Roman"/>
      <family val="1"/>
    </font>
  </fonts>
  <fills count="1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CC99"/>
      </patternFill>
    </fill>
    <fill>
      <patternFill patternType="solid">
        <fgColor rgb="FFD9D9D9"/>
        <bgColor indexed="64"/>
      </patternFill>
    </fill>
    <fill>
      <patternFill patternType="solid">
        <fgColor rgb="FFDDD9C3"/>
        <bgColor indexed="64"/>
      </patternFill>
    </fill>
    <fill>
      <patternFill patternType="solid">
        <fgColor theme="4"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theme="4" tint="0.399975585192419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bottom style="thin">
        <color indexed="64"/>
      </bottom>
      <diagonal/>
    </border>
    <border>
      <left style="medium">
        <color indexed="64"/>
      </left>
      <right/>
      <top/>
      <bottom/>
      <diagonal/>
    </border>
    <border>
      <left/>
      <right/>
      <top style="medium">
        <color indexed="64"/>
      </top>
      <bottom style="thin">
        <color indexed="64"/>
      </bottom>
      <diagonal/>
    </border>
    <border>
      <left style="thin">
        <color indexed="64"/>
      </left>
      <right style="medium">
        <color indexed="64"/>
      </right>
      <top style="thin">
        <color indexed="64"/>
      </top>
      <bottom/>
      <diagonal/>
    </border>
    <border>
      <left/>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s>
  <cellStyleXfs count="3">
    <xf numFmtId="0" fontId="0" fillId="0" borderId="0"/>
    <xf numFmtId="0" fontId="16" fillId="0" borderId="0" applyNumberFormat="0" applyFill="0" applyBorder="0" applyAlignment="0" applyProtection="0">
      <alignment vertical="top"/>
      <protection locked="0"/>
    </xf>
    <xf numFmtId="0" fontId="31" fillId="5" borderId="48" applyNumberFormat="0" applyAlignment="0" applyProtection="0"/>
  </cellStyleXfs>
  <cellXfs count="592">
    <xf numFmtId="0" fontId="0" fillId="0" borderId="0" xfId="0"/>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xf>
    <xf numFmtId="2" fontId="12" fillId="0" borderId="1" xfId="0" applyNumberFormat="1" applyFont="1" applyBorder="1" applyAlignment="1" applyProtection="1">
      <alignment horizontal="center" vertical="center" wrapText="1"/>
      <protection hidden="1"/>
    </xf>
    <xf numFmtId="49" fontId="11" fillId="0" borderId="3" xfId="0" applyNumberFormat="1" applyFont="1" applyBorder="1" applyAlignment="1" applyProtection="1">
      <alignment horizontal="center" vertical="center" wrapText="1"/>
      <protection locked="0"/>
    </xf>
    <xf numFmtId="0" fontId="11" fillId="0" borderId="1" xfId="0" applyFont="1" applyBorder="1" applyAlignment="1" applyProtection="1">
      <alignment horizontal="left" vertical="center" wrapText="1"/>
      <protection locked="0"/>
    </xf>
    <xf numFmtId="49" fontId="11" fillId="0" borderId="3" xfId="0" applyNumberFormat="1" applyFont="1" applyBorder="1" applyAlignment="1" applyProtection="1">
      <alignment horizontal="left" vertical="center" wrapText="1"/>
      <protection locked="0"/>
    </xf>
    <xf numFmtId="49" fontId="11" fillId="0" borderId="1" xfId="0" applyNumberFormat="1" applyFont="1" applyBorder="1" applyAlignment="1" applyProtection="1">
      <alignment horizontal="left" vertical="center" wrapText="1"/>
      <protection locked="0"/>
    </xf>
    <xf numFmtId="1" fontId="0" fillId="0" borderId="0" xfId="0" applyNumberFormat="1" applyAlignment="1">
      <alignment horizontal="center" vertical="center"/>
    </xf>
    <xf numFmtId="49" fontId="11" fillId="0" borderId="1" xfId="0" applyNumberFormat="1" applyFont="1" applyBorder="1" applyAlignment="1" applyProtection="1">
      <alignment horizontal="center" vertical="center" wrapText="1"/>
      <protection locked="0"/>
    </xf>
    <xf numFmtId="0" fontId="11" fillId="0" borderId="1" xfId="0" applyFont="1" applyBorder="1" applyAlignment="1" applyProtection="1">
      <alignment horizontal="left" wrapText="1"/>
      <protection locked="0"/>
    </xf>
    <xf numFmtId="0" fontId="13" fillId="0" borderId="1" xfId="0" applyFont="1" applyBorder="1" applyAlignment="1" applyProtection="1">
      <alignment horizontal="center"/>
      <protection hidden="1"/>
    </xf>
    <xf numFmtId="49" fontId="11" fillId="0" borderId="3" xfId="1" applyNumberFormat="1" applyFont="1" applyBorder="1" applyAlignment="1" applyProtection="1">
      <alignment horizontal="left" vertical="center" wrapText="1"/>
      <protection locked="0"/>
    </xf>
    <xf numFmtId="164" fontId="0" fillId="0" borderId="1" xfId="0" applyNumberFormat="1" applyBorder="1" applyAlignment="1">
      <alignment horizontal="center" vertical="center"/>
    </xf>
    <xf numFmtId="4" fontId="11" fillId="0" borderId="1" xfId="0" applyNumberFormat="1" applyFont="1" applyBorder="1" applyAlignment="1" applyProtection="1">
      <alignment horizontal="center" vertical="center" wrapText="1"/>
      <protection hidden="1"/>
    </xf>
    <xf numFmtId="0" fontId="11" fillId="0" borderId="10" xfId="0" applyFont="1" applyBorder="1" applyAlignment="1" applyProtection="1">
      <alignment horizontal="left" vertical="center" wrapText="1"/>
      <protection locked="0"/>
    </xf>
    <xf numFmtId="0" fontId="11" fillId="0" borderId="10" xfId="0" applyFont="1" applyBorder="1" applyAlignment="1" applyProtection="1">
      <alignment horizontal="center" vertical="center" wrapText="1"/>
      <protection locked="0"/>
    </xf>
    <xf numFmtId="1" fontId="11" fillId="0" borderId="29" xfId="0" applyNumberFormat="1" applyFont="1" applyBorder="1" applyAlignment="1" applyProtection="1">
      <alignment horizontal="center" vertical="center" wrapText="1"/>
      <protection locked="0"/>
    </xf>
    <xf numFmtId="1" fontId="11" fillId="0" borderId="41" xfId="0" applyNumberFormat="1" applyFont="1" applyBorder="1" applyAlignment="1" applyProtection="1">
      <alignment horizontal="center" vertical="center" wrapText="1"/>
      <protection locked="0"/>
    </xf>
    <xf numFmtId="1" fontId="11" fillId="0" borderId="30"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1" fontId="11" fillId="0" borderId="16" xfId="0" applyNumberFormat="1" applyFont="1" applyBorder="1" applyAlignment="1" applyProtection="1">
      <alignment horizontal="center" vertical="center" wrapText="1"/>
      <protection locked="0"/>
    </xf>
    <xf numFmtId="1" fontId="11" fillId="0" borderId="34" xfId="0" applyNumberFormat="1" applyFont="1" applyBorder="1" applyAlignment="1" applyProtection="1">
      <alignment horizontal="center" vertical="center" wrapText="1"/>
      <protection locked="0"/>
    </xf>
    <xf numFmtId="0" fontId="13" fillId="0" borderId="0" xfId="0" applyFont="1" applyProtection="1">
      <protection locked="0"/>
    </xf>
    <xf numFmtId="0" fontId="0" fillId="0" borderId="0" xfId="0" applyAlignment="1">
      <alignment horizontal="left" vertical="center"/>
    </xf>
    <xf numFmtId="0" fontId="24" fillId="0" borderId="0" xfId="0" applyFont="1"/>
    <xf numFmtId="0" fontId="24" fillId="0" borderId="1" xfId="0" applyFont="1" applyBorder="1" applyAlignment="1">
      <alignment horizontal="center" vertical="center"/>
    </xf>
    <xf numFmtId="0" fontId="11" fillId="0" borderId="3" xfId="0" applyFont="1" applyBorder="1" applyAlignment="1" applyProtection="1">
      <alignment horizontal="center" vertical="center" wrapText="1"/>
      <protection locked="0"/>
    </xf>
    <xf numFmtId="0" fontId="27" fillId="0" borderId="0" xfId="0" applyFont="1" applyAlignment="1" applyProtection="1">
      <alignment horizontal="right" vertical="center" indent="1"/>
      <protection hidden="1"/>
    </xf>
    <xf numFmtId="0" fontId="0" fillId="0" borderId="0" xfId="0" applyProtection="1">
      <protection hidden="1"/>
    </xf>
    <xf numFmtId="0" fontId="0" fillId="0" borderId="0" xfId="0" applyProtection="1">
      <protection locked="0" hidden="1"/>
    </xf>
    <xf numFmtId="0" fontId="0" fillId="0" borderId="0" xfId="0" applyAlignment="1" applyProtection="1">
      <alignment horizontal="right" vertical="center" indent="1"/>
      <protection locked="0" hidden="1"/>
    </xf>
    <xf numFmtId="0" fontId="0" fillId="0" borderId="33" xfId="0" applyBorder="1" applyProtection="1">
      <protection locked="0" hidden="1"/>
    </xf>
    <xf numFmtId="0" fontId="11" fillId="0" borderId="0" xfId="0" applyFont="1" applyAlignment="1" applyProtection="1">
      <alignment horizontal="right" vertical="center" indent="1"/>
      <protection locked="0" hidden="1"/>
    </xf>
    <xf numFmtId="0" fontId="0" fillId="0" borderId="0" xfId="0" applyAlignment="1" applyProtection="1">
      <alignment horizontal="left" indent="1"/>
      <protection locked="0" hidden="1"/>
    </xf>
    <xf numFmtId="0" fontId="11" fillId="0" borderId="0" xfId="0" applyFont="1"/>
    <xf numFmtId="0" fontId="0" fillId="0" borderId="0" xfId="0" applyProtection="1">
      <protection locked="0"/>
    </xf>
    <xf numFmtId="0" fontId="9" fillId="0" borderId="0" xfId="0" applyFont="1" applyProtection="1">
      <protection locked="0" hidden="1"/>
    </xf>
    <xf numFmtId="0" fontId="11" fillId="0" borderId="0" xfId="0" applyFont="1" applyAlignment="1" applyProtection="1">
      <alignment vertical="center"/>
      <protection locked="0" hidden="1"/>
    </xf>
    <xf numFmtId="0" fontId="11" fillId="0" borderId="0" xfId="0" applyFont="1" applyAlignment="1" applyProtection="1">
      <alignment horizontal="center"/>
      <protection locked="0" hidden="1"/>
    </xf>
    <xf numFmtId="0" fontId="11" fillId="0" borderId="0" xfId="0" applyFont="1" applyProtection="1">
      <protection locked="0" hidden="1"/>
    </xf>
    <xf numFmtId="49" fontId="11" fillId="0" borderId="15" xfId="0" applyNumberFormat="1" applyFont="1" applyBorder="1" applyAlignment="1" applyProtection="1">
      <alignment horizontal="center" vertical="center" wrapText="1"/>
      <protection locked="0" hidden="1"/>
    </xf>
    <xf numFmtId="1" fontId="11" fillId="0" borderId="1" xfId="0" applyNumberFormat="1" applyFont="1" applyBorder="1" applyAlignment="1" applyProtection="1">
      <alignment horizontal="center" vertical="center" wrapText="1"/>
      <protection hidden="1"/>
    </xf>
    <xf numFmtId="0" fontId="27" fillId="0" borderId="0" xfId="0" applyFont="1" applyAlignment="1" applyProtection="1">
      <alignment vertical="center"/>
      <protection locked="0"/>
    </xf>
    <xf numFmtId="0" fontId="9" fillId="0" borderId="0" xfId="0" applyFont="1" applyProtection="1">
      <protection locked="0"/>
    </xf>
    <xf numFmtId="0" fontId="9" fillId="0" borderId="0" xfId="0" applyFont="1" applyAlignment="1" applyProtection="1">
      <alignment horizontal="center"/>
      <protection locked="0"/>
    </xf>
    <xf numFmtId="0" fontId="9" fillId="0" borderId="0" xfId="0" applyFont="1" applyAlignment="1" applyProtection="1">
      <alignment horizontal="center" vertical="center"/>
      <protection locked="0"/>
    </xf>
    <xf numFmtId="1" fontId="9" fillId="0" borderId="0" xfId="0" applyNumberFormat="1" applyFont="1" applyProtection="1">
      <protection locked="0"/>
    </xf>
    <xf numFmtId="0" fontId="11" fillId="0" borderId="0" xfId="0" applyFont="1" applyProtection="1">
      <protection locked="0"/>
    </xf>
    <xf numFmtId="49" fontId="11" fillId="0" borderId="16" xfId="0" applyNumberFormat="1" applyFont="1" applyBorder="1" applyAlignment="1" applyProtection="1">
      <alignment horizontal="left" vertical="center" wrapText="1"/>
      <protection locked="0"/>
    </xf>
    <xf numFmtId="49" fontId="11" fillId="0" borderId="16" xfId="0" applyNumberFormat="1" applyFont="1" applyBorder="1" applyAlignment="1" applyProtection="1">
      <alignment horizontal="center" vertical="center" wrapText="1"/>
      <protection locked="0"/>
    </xf>
    <xf numFmtId="1" fontId="11" fillId="0" borderId="17"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locked="0"/>
    </xf>
    <xf numFmtId="1" fontId="11" fillId="0" borderId="0" xfId="0" applyNumberFormat="1" applyFont="1" applyProtection="1">
      <protection locked="0"/>
    </xf>
    <xf numFmtId="0" fontId="11" fillId="0" borderId="0" xfId="0" applyFont="1" applyAlignment="1" applyProtection="1">
      <alignment horizontal="center"/>
      <protection locked="0"/>
    </xf>
    <xf numFmtId="0" fontId="13" fillId="0" borderId="1" xfId="0" applyFont="1" applyBorder="1" applyAlignment="1">
      <alignment horizontal="center" vertical="center"/>
    </xf>
    <xf numFmtId="49" fontId="11" fillId="0" borderId="0" xfId="0" applyNumberFormat="1" applyFont="1"/>
    <xf numFmtId="49" fontId="11" fillId="0" borderId="17" xfId="0" applyNumberFormat="1" applyFont="1" applyBorder="1" applyAlignment="1" applyProtection="1">
      <alignment horizontal="center" vertical="center" wrapText="1"/>
      <protection locked="0"/>
    </xf>
    <xf numFmtId="2" fontId="12" fillId="0" borderId="1" xfId="0" applyNumberFormat="1" applyFont="1" applyBorder="1" applyAlignment="1">
      <alignment horizontal="center" vertical="center" wrapText="1"/>
    </xf>
    <xf numFmtId="1" fontId="11" fillId="0" borderId="1" xfId="0" applyNumberFormat="1" applyFont="1" applyBorder="1" applyAlignment="1">
      <alignment horizontal="center" vertical="center" wrapText="1"/>
    </xf>
    <xf numFmtId="3" fontId="11" fillId="0" borderId="3" xfId="0" applyNumberFormat="1" applyFont="1" applyBorder="1" applyAlignment="1" applyProtection="1">
      <alignment horizontal="center" vertical="center" wrapText="1"/>
      <protection locked="0"/>
    </xf>
    <xf numFmtId="3" fontId="11" fillId="0" borderId="0" xfId="0" applyNumberFormat="1" applyFont="1" applyAlignment="1" applyProtection="1">
      <alignment horizontal="center" vertical="center"/>
      <protection locked="0"/>
    </xf>
    <xf numFmtId="0" fontId="13" fillId="0" borderId="0" xfId="0" applyFont="1" applyAlignment="1" applyProtection="1">
      <alignment vertical="center"/>
      <protection locked="0"/>
    </xf>
    <xf numFmtId="0" fontId="11" fillId="0" borderId="0" xfId="0" applyFont="1" applyAlignment="1" applyProtection="1">
      <alignment horizontal="left"/>
      <protection locked="0"/>
    </xf>
    <xf numFmtId="0" fontId="9" fillId="0" borderId="0" xfId="0" applyFont="1" applyAlignment="1" applyProtection="1">
      <alignment horizontal="left"/>
      <protection locked="0"/>
    </xf>
    <xf numFmtId="49" fontId="11" fillId="0" borderId="0" xfId="0" applyNumberFormat="1" applyFont="1" applyProtection="1">
      <protection locked="0"/>
    </xf>
    <xf numFmtId="0" fontId="13" fillId="0" borderId="0" xfId="0" applyFont="1" applyAlignment="1" applyProtection="1">
      <alignment horizontal="center"/>
      <protection locked="0"/>
    </xf>
    <xf numFmtId="0" fontId="8" fillId="0" borderId="0" xfId="0" applyFont="1" applyProtection="1">
      <protection locked="0"/>
    </xf>
    <xf numFmtId="49" fontId="11" fillId="0" borderId="0" xfId="0" applyNumberFormat="1" applyFont="1" applyAlignment="1" applyProtection="1">
      <alignment horizontal="center"/>
      <protection locked="0"/>
    </xf>
    <xf numFmtId="1" fontId="11" fillId="0" borderId="0" xfId="0" applyNumberFormat="1" applyFont="1" applyAlignment="1" applyProtection="1">
      <alignment horizontal="center" vertical="center"/>
      <protection locked="0"/>
    </xf>
    <xf numFmtId="49" fontId="11" fillId="0" borderId="15" xfId="0" applyNumberFormat="1" applyFont="1" applyBorder="1" applyAlignment="1" applyProtection="1">
      <alignment horizontal="center" vertical="center" wrapText="1"/>
      <protection locked="0"/>
    </xf>
    <xf numFmtId="0" fontId="24" fillId="0" borderId="0" xfId="0" applyFont="1" applyAlignment="1" applyProtection="1">
      <alignment horizontal="right" vertical="center"/>
      <protection locked="0"/>
    </xf>
    <xf numFmtId="0" fontId="0" fillId="0" borderId="1" xfId="0" applyBorder="1" applyProtection="1">
      <protection locked="0"/>
    </xf>
    <xf numFmtId="49" fontId="28" fillId="0" borderId="0" xfId="0" applyNumberFormat="1" applyFont="1" applyAlignment="1">
      <alignment wrapText="1"/>
    </xf>
    <xf numFmtId="0" fontId="27" fillId="0" borderId="0" xfId="0" applyFont="1"/>
    <xf numFmtId="49" fontId="27" fillId="0" borderId="0" xfId="0" applyNumberFormat="1" applyFont="1" applyAlignment="1">
      <alignment wrapText="1"/>
    </xf>
    <xf numFmtId="0" fontId="24" fillId="0" borderId="8" xfId="0" applyFont="1" applyBorder="1" applyAlignment="1" applyProtection="1">
      <alignment vertical="center"/>
      <protection hidden="1"/>
    </xf>
    <xf numFmtId="0" fontId="24" fillId="0" borderId="4" xfId="0" applyFont="1" applyBorder="1" applyAlignment="1" applyProtection="1">
      <alignment horizontal="center" vertical="center"/>
      <protection hidden="1"/>
    </xf>
    <xf numFmtId="0" fontId="24" fillId="0" borderId="0" xfId="0" applyFont="1" applyAlignment="1" applyProtection="1">
      <alignment horizontal="center"/>
      <protection hidden="1"/>
    </xf>
    <xf numFmtId="49" fontId="0" fillId="0" borderId="9" xfId="0" applyNumberFormat="1" applyBorder="1" applyAlignment="1" applyProtection="1">
      <alignment vertical="center"/>
      <protection hidden="1"/>
    </xf>
    <xf numFmtId="0" fontId="0" fillId="0" borderId="5" xfId="0" applyBorder="1" applyAlignment="1" applyProtection="1">
      <alignment horizontal="center" vertical="center"/>
      <protection hidden="1"/>
    </xf>
    <xf numFmtId="0" fontId="0" fillId="0" borderId="0" xfId="0" applyAlignment="1" applyProtection="1">
      <alignment horizontal="center"/>
      <protection hidden="1"/>
    </xf>
    <xf numFmtId="165" fontId="0" fillId="0" borderId="0" xfId="0" applyNumberFormat="1" applyAlignment="1" applyProtection="1">
      <alignment horizontal="center"/>
      <protection hidden="1"/>
    </xf>
    <xf numFmtId="49" fontId="0" fillId="0" borderId="10" xfId="0" applyNumberFormat="1" applyBorder="1" applyAlignment="1" applyProtection="1">
      <alignment vertical="center"/>
      <protection hidden="1"/>
    </xf>
    <xf numFmtId="0" fontId="0" fillId="0" borderId="6" xfId="0" applyBorder="1" applyAlignment="1" applyProtection="1">
      <alignment horizontal="center" vertical="center"/>
      <protection hidden="1"/>
    </xf>
    <xf numFmtId="0" fontId="0" fillId="0" borderId="14" xfId="0" applyBorder="1" applyAlignment="1" applyProtection="1">
      <alignment horizontal="center" vertical="center"/>
      <protection hidden="1"/>
    </xf>
    <xf numFmtId="0" fontId="0" fillId="0" borderId="7" xfId="0" applyBorder="1" applyAlignment="1" applyProtection="1">
      <alignment horizontal="center" vertical="center"/>
      <protection hidden="1"/>
    </xf>
    <xf numFmtId="2" fontId="0" fillId="0" borderId="5" xfId="0" applyNumberFormat="1" applyBorder="1" applyAlignment="1" applyProtection="1">
      <alignment horizontal="center" vertical="center"/>
      <protection hidden="1"/>
    </xf>
    <xf numFmtId="49" fontId="0" fillId="0" borderId="18" xfId="0" applyNumberFormat="1" applyBorder="1" applyAlignment="1" applyProtection="1">
      <alignment vertical="center"/>
      <protection hidden="1"/>
    </xf>
    <xf numFmtId="2" fontId="0" fillId="0" borderId="43" xfId="0" applyNumberFormat="1" applyBorder="1" applyAlignment="1" applyProtection="1">
      <alignment horizontal="center" vertical="center"/>
      <protection hidden="1"/>
    </xf>
    <xf numFmtId="2" fontId="0" fillId="0" borderId="6" xfId="0" applyNumberFormat="1" applyBorder="1" applyAlignment="1" applyProtection="1">
      <alignment horizontal="center" vertical="center"/>
      <protection hidden="1"/>
    </xf>
    <xf numFmtId="49" fontId="0" fillId="0" borderId="11" xfId="0" applyNumberFormat="1" applyBorder="1" applyAlignment="1" applyProtection="1">
      <alignment vertical="center"/>
      <protection hidden="1"/>
    </xf>
    <xf numFmtId="0" fontId="0" fillId="0" borderId="9" xfId="0" applyBorder="1" applyAlignment="1" applyProtection="1">
      <alignment horizontal="center" vertical="center"/>
      <protection hidden="1"/>
    </xf>
    <xf numFmtId="0" fontId="0" fillId="0" borderId="10" xfId="0" applyBorder="1" applyAlignment="1" applyProtection="1">
      <alignment horizontal="center" vertical="center"/>
      <protection hidden="1"/>
    </xf>
    <xf numFmtId="0" fontId="0" fillId="0" borderId="11" xfId="0" applyBorder="1" applyAlignment="1" applyProtection="1">
      <alignment horizontal="center" vertical="center"/>
      <protection hidden="1"/>
    </xf>
    <xf numFmtId="0" fontId="0" fillId="0" borderId="18" xfId="0" applyBorder="1" applyAlignment="1" applyProtection="1">
      <alignment horizontal="center" vertical="center"/>
      <protection hidden="1"/>
    </xf>
    <xf numFmtId="0" fontId="0" fillId="0" borderId="20" xfId="0" applyBorder="1" applyAlignment="1" applyProtection="1">
      <alignment horizontal="center" vertical="center"/>
      <protection hidden="1"/>
    </xf>
    <xf numFmtId="49" fontId="0" fillId="0" borderId="8" xfId="0" applyNumberFormat="1" applyBorder="1" applyAlignment="1" applyProtection="1">
      <alignment vertical="center"/>
      <protection hidden="1"/>
    </xf>
    <xf numFmtId="0" fontId="0" fillId="0" borderId="42" xfId="0" applyBorder="1" applyAlignment="1" applyProtection="1">
      <alignment horizontal="center" vertical="center"/>
      <protection hidden="1"/>
    </xf>
    <xf numFmtId="0" fontId="0" fillId="0" borderId="4" xfId="0" applyBorder="1" applyAlignment="1" applyProtection="1">
      <alignment horizontal="center" vertical="center"/>
      <protection hidden="1"/>
    </xf>
    <xf numFmtId="49" fontId="0" fillId="0" borderId="0" xfId="0" applyNumberFormat="1" applyAlignment="1" applyProtection="1">
      <alignment vertical="center"/>
      <protection hidden="1"/>
    </xf>
    <xf numFmtId="0" fontId="0" fillId="0" borderId="0" xfId="0" applyAlignment="1" applyProtection="1">
      <alignment horizontal="center" vertical="center"/>
      <protection hidden="1"/>
    </xf>
    <xf numFmtId="49" fontId="0" fillId="0" borderId="3" xfId="0" applyNumberFormat="1" applyBorder="1" applyAlignment="1" applyProtection="1">
      <alignment vertical="center"/>
      <protection hidden="1"/>
    </xf>
    <xf numFmtId="0" fontId="0" fillId="0" borderId="3" xfId="0" applyBorder="1" applyAlignment="1" applyProtection="1">
      <alignment horizontal="center" vertical="center"/>
      <protection hidden="1"/>
    </xf>
    <xf numFmtId="49" fontId="0" fillId="0" borderId="1" xfId="0" applyNumberFormat="1" applyBorder="1" applyAlignment="1" applyProtection="1">
      <alignment vertical="center"/>
      <protection hidden="1"/>
    </xf>
    <xf numFmtId="0" fontId="0" fillId="0" borderId="1" xfId="0" applyBorder="1" applyAlignment="1" applyProtection="1">
      <alignment horizontal="center" vertical="center"/>
      <protection hidden="1"/>
    </xf>
    <xf numFmtId="0" fontId="0" fillId="0" borderId="1" xfId="0" applyBorder="1" applyAlignment="1" applyProtection="1">
      <alignment vertical="center" wrapText="1"/>
      <protection hidden="1"/>
    </xf>
    <xf numFmtId="3" fontId="0" fillId="0" borderId="1" xfId="0" applyNumberFormat="1" applyBorder="1" applyAlignment="1" applyProtection="1">
      <alignment horizontal="center" vertical="center"/>
      <protection hidden="1"/>
    </xf>
    <xf numFmtId="0" fontId="0" fillId="0" borderId="0" xfId="0" applyAlignment="1" applyProtection="1">
      <alignment vertical="center"/>
      <protection hidden="1"/>
    </xf>
    <xf numFmtId="1" fontId="0" fillId="0" borderId="0" xfId="0" applyNumberFormat="1" applyAlignment="1" applyProtection="1">
      <alignment horizontal="center" vertical="center"/>
      <protection hidden="1"/>
    </xf>
    <xf numFmtId="0" fontId="18" fillId="4" borderId="0" xfId="0" applyFont="1" applyFill="1" applyAlignment="1" applyProtection="1">
      <alignment wrapText="1"/>
      <protection hidden="1"/>
    </xf>
    <xf numFmtId="1" fontId="24" fillId="0" borderId="1" xfId="0" applyNumberFormat="1" applyFont="1" applyBorder="1" applyAlignment="1" applyProtection="1">
      <alignment horizontal="center" vertical="center" wrapText="1"/>
      <protection hidden="1"/>
    </xf>
    <xf numFmtId="0" fontId="24" fillId="0" borderId="1" xfId="0" applyFont="1" applyBorder="1" applyAlignment="1" applyProtection="1">
      <alignment horizontal="center" vertical="center"/>
      <protection hidden="1"/>
    </xf>
    <xf numFmtId="0" fontId="22" fillId="0" borderId="1" xfId="0" applyFont="1" applyBorder="1" applyProtection="1">
      <protection hidden="1"/>
    </xf>
    <xf numFmtId="0" fontId="23" fillId="0" borderId="1" xfId="0" applyFont="1" applyBorder="1" applyAlignment="1" applyProtection="1">
      <alignment horizontal="left"/>
      <protection hidden="1"/>
    </xf>
    <xf numFmtId="0" fontId="7" fillId="0" borderId="1" xfId="0" applyFont="1" applyBorder="1" applyAlignment="1" applyProtection="1">
      <alignment horizontal="left"/>
      <protection hidden="1"/>
    </xf>
    <xf numFmtId="0" fontId="11" fillId="0" borderId="1" xfId="0" applyFont="1" applyBorder="1" applyAlignment="1" applyProtection="1">
      <alignment horizontal="center" vertical="center" wrapText="1"/>
      <protection locked="0"/>
    </xf>
    <xf numFmtId="0" fontId="11" fillId="0" borderId="1" xfId="0" applyFont="1" applyBorder="1" applyProtection="1">
      <protection locked="0"/>
    </xf>
    <xf numFmtId="0" fontId="11" fillId="0" borderId="1" xfId="0" applyFont="1" applyBorder="1" applyAlignment="1" applyProtection="1">
      <alignment horizontal="center" vertical="center"/>
      <protection locked="0"/>
    </xf>
    <xf numFmtId="1" fontId="11" fillId="0" borderId="1" xfId="0" applyNumberFormat="1" applyFont="1" applyBorder="1" applyProtection="1">
      <protection locked="0"/>
    </xf>
    <xf numFmtId="49" fontId="11" fillId="0" borderId="1" xfId="1" applyNumberFormat="1" applyFont="1" applyBorder="1" applyAlignment="1" applyProtection="1">
      <alignment horizontal="left" vertical="center" wrapText="1"/>
      <protection locked="0"/>
    </xf>
    <xf numFmtId="4" fontId="12" fillId="0" borderId="1" xfId="0" applyNumberFormat="1" applyFont="1" applyBorder="1" applyAlignment="1" applyProtection="1">
      <alignment horizontal="center" vertical="center" wrapText="1"/>
      <protection hidden="1"/>
    </xf>
    <xf numFmtId="4" fontId="12" fillId="0" borderId="1" xfId="0" applyNumberFormat="1" applyFont="1" applyBorder="1" applyAlignment="1">
      <alignment horizontal="center" vertical="center" wrapText="1"/>
    </xf>
    <xf numFmtId="4" fontId="11" fillId="0" borderId="1" xfId="0" applyNumberFormat="1" applyFont="1" applyBorder="1" applyAlignment="1">
      <alignment horizontal="center" vertical="center" wrapText="1"/>
    </xf>
    <xf numFmtId="0" fontId="27" fillId="0" borderId="0" xfId="0" applyFont="1" applyAlignment="1">
      <alignment vertical="center"/>
    </xf>
    <xf numFmtId="49" fontId="11" fillId="0" borderId="9" xfId="0" applyNumberFormat="1" applyFont="1" applyBorder="1" applyAlignment="1" applyProtection="1">
      <alignment horizontal="left" vertical="center" wrapText="1"/>
      <protection locked="0"/>
    </xf>
    <xf numFmtId="49" fontId="11" fillId="0" borderId="0" xfId="0" applyNumberFormat="1" applyFont="1" applyAlignment="1" applyProtection="1">
      <alignment horizontal="center" vertical="center"/>
      <protection locked="0"/>
    </xf>
    <xf numFmtId="0" fontId="31" fillId="5" borderId="48" xfId="2" applyProtection="1">
      <protection locked="0" hidden="1"/>
    </xf>
    <xf numFmtId="0" fontId="0" fillId="0" borderId="1" xfId="0" applyBorder="1" applyAlignment="1" applyProtection="1">
      <alignment horizontal="center"/>
      <protection hidden="1"/>
    </xf>
    <xf numFmtId="0" fontId="35" fillId="0" borderId="1" xfId="0" applyFont="1" applyBorder="1" applyAlignment="1">
      <alignment wrapText="1"/>
    </xf>
    <xf numFmtId="0" fontId="36" fillId="0" borderId="1" xfId="0" applyFont="1" applyBorder="1" applyAlignment="1">
      <alignment wrapText="1"/>
    </xf>
    <xf numFmtId="0" fontId="11" fillId="0" borderId="1" xfId="0" applyFont="1" applyBorder="1" applyAlignment="1" applyProtection="1">
      <alignment horizontal="left" vertical="center"/>
      <protection locked="0"/>
    </xf>
    <xf numFmtId="0" fontId="11" fillId="0" borderId="0" xfId="0" applyFont="1" applyAlignment="1" applyProtection="1">
      <alignment horizontal="left" vertical="center"/>
      <protection locked="0" hidden="1"/>
    </xf>
    <xf numFmtId="0" fontId="11" fillId="0" borderId="16" xfId="0" applyFont="1" applyBorder="1" applyAlignment="1" applyProtection="1">
      <alignment horizontal="center" vertical="center" wrapText="1"/>
      <protection locked="0"/>
    </xf>
    <xf numFmtId="0" fontId="11" fillId="0" borderId="3" xfId="0" applyFont="1" applyBorder="1" applyAlignment="1" applyProtection="1">
      <alignment horizontal="left" vertical="center" wrapText="1"/>
      <protection locked="0"/>
    </xf>
    <xf numFmtId="0" fontId="43" fillId="0" borderId="0" xfId="0" applyFont="1" applyAlignment="1">
      <alignment wrapText="1"/>
    </xf>
    <xf numFmtId="0" fontId="0" fillId="0" borderId="39" xfId="0" applyBorder="1"/>
    <xf numFmtId="0" fontId="0" fillId="0" borderId="37" xfId="0" applyBorder="1"/>
    <xf numFmtId="0" fontId="0" fillId="0" borderId="40" xfId="0" applyBorder="1"/>
    <xf numFmtId="0" fontId="0" fillId="0" borderId="21" xfId="0" applyBorder="1" applyAlignment="1">
      <alignment horizontal="center" vertical="center"/>
    </xf>
    <xf numFmtId="0" fontId="43" fillId="0" borderId="0" xfId="0" applyFont="1" applyAlignment="1">
      <alignment horizontal="center" vertical="center" wrapText="1"/>
    </xf>
    <xf numFmtId="0" fontId="43" fillId="0" borderId="35" xfId="0" applyFont="1" applyBorder="1" applyAlignment="1">
      <alignment horizontal="center" vertical="center" wrapText="1"/>
    </xf>
    <xf numFmtId="0" fontId="43" fillId="0" borderId="21" xfId="0" applyFont="1" applyBorder="1" applyAlignment="1">
      <alignment horizontal="center" vertical="center" wrapText="1"/>
    </xf>
    <xf numFmtId="0" fontId="0" fillId="0" borderId="35" xfId="0" applyBorder="1" applyAlignment="1">
      <alignment horizontal="center" vertical="center"/>
    </xf>
    <xf numFmtId="0" fontId="43" fillId="0" borderId="22" xfId="0" applyFont="1" applyBorder="1" applyAlignment="1">
      <alignment horizontal="center" vertical="center" wrapText="1"/>
    </xf>
    <xf numFmtId="0" fontId="0" fillId="0" borderId="34" xfId="0" applyBorder="1" applyAlignment="1">
      <alignment horizontal="center" vertical="center"/>
    </xf>
    <xf numFmtId="0" fontId="0" fillId="0" borderId="36" xfId="0" applyBorder="1" applyAlignment="1">
      <alignment horizontal="center" vertical="center"/>
    </xf>
    <xf numFmtId="0" fontId="0" fillId="0" borderId="21" xfId="0" applyBorder="1"/>
    <xf numFmtId="0" fontId="0" fillId="0" borderId="35" xfId="0" applyBorder="1"/>
    <xf numFmtId="0" fontId="0" fillId="0" borderId="22" xfId="0" applyBorder="1"/>
    <xf numFmtId="0" fontId="0" fillId="0" borderId="36" xfId="0" applyBorder="1"/>
    <xf numFmtId="0" fontId="44" fillId="0" borderId="0" xfId="0" applyFont="1" applyAlignment="1">
      <alignment wrapText="1"/>
    </xf>
    <xf numFmtId="0" fontId="0" fillId="0" borderId="34" xfId="0" applyBorder="1"/>
    <xf numFmtId="0" fontId="24" fillId="0" borderId="1" xfId="0" applyFont="1" applyBorder="1" applyAlignment="1">
      <alignment vertical="center" wrapText="1"/>
    </xf>
    <xf numFmtId="0" fontId="6" fillId="0" borderId="1" xfId="0" applyFont="1" applyBorder="1" applyAlignment="1">
      <alignment vertical="center" wrapText="1"/>
    </xf>
    <xf numFmtId="0" fontId="43" fillId="0" borderId="22" xfId="0" applyFont="1" applyBorder="1" applyAlignment="1">
      <alignment wrapText="1"/>
    </xf>
    <xf numFmtId="0" fontId="43" fillId="0" borderId="34" xfId="0" applyFont="1" applyBorder="1" applyAlignment="1">
      <alignment wrapText="1"/>
    </xf>
    <xf numFmtId="0" fontId="43" fillId="0" borderId="36" xfId="0" applyFont="1" applyBorder="1" applyAlignment="1">
      <alignment wrapText="1"/>
    </xf>
    <xf numFmtId="0" fontId="43" fillId="0" borderId="1" xfId="0" applyFont="1" applyBorder="1" applyAlignment="1">
      <alignment wrapText="1"/>
    </xf>
    <xf numFmtId="3" fontId="11" fillId="0" borderId="3" xfId="0" applyNumberFormat="1" applyFont="1" applyBorder="1" applyAlignment="1" applyProtection="1">
      <alignment horizontal="right" vertical="center" wrapText="1"/>
      <protection locked="0"/>
    </xf>
    <xf numFmtId="3" fontId="11" fillId="0" borderId="1" xfId="0" applyNumberFormat="1" applyFont="1" applyBorder="1" applyAlignment="1" applyProtection="1">
      <alignment horizontal="right" vertical="center" wrapText="1"/>
      <protection locked="0"/>
    </xf>
    <xf numFmtId="3" fontId="11" fillId="0" borderId="1" xfId="0" applyNumberFormat="1" applyFont="1" applyBorder="1" applyAlignment="1" applyProtection="1">
      <alignment horizontal="right" vertical="center"/>
      <protection locked="0"/>
    </xf>
    <xf numFmtId="0" fontId="49" fillId="0" borderId="0" xfId="0" applyFont="1" applyAlignment="1">
      <alignment wrapText="1"/>
    </xf>
    <xf numFmtId="0" fontId="11" fillId="0" borderId="0" xfId="0" applyFont="1" applyAlignment="1" applyProtection="1">
      <alignment horizontal="left" vertical="center" wrapText="1"/>
      <protection locked="0" hidden="1"/>
    </xf>
    <xf numFmtId="0" fontId="11" fillId="3" borderId="0" xfId="0" applyFont="1" applyFill="1" applyAlignment="1" applyProtection="1">
      <alignment horizontal="left" vertical="center" wrapText="1"/>
      <protection locked="0" hidden="1"/>
    </xf>
    <xf numFmtId="0" fontId="11" fillId="3" borderId="1" xfId="0" applyFont="1" applyFill="1" applyBorder="1" applyAlignment="1" applyProtection="1">
      <alignment horizontal="center" vertical="center" wrapText="1"/>
      <protection locked="0" hidden="1"/>
    </xf>
    <xf numFmtId="0" fontId="48" fillId="3" borderId="0" xfId="0" applyFont="1" applyFill="1" applyAlignment="1">
      <alignment wrapText="1"/>
    </xf>
    <xf numFmtId="0" fontId="0" fillId="3" borderId="0" xfId="0" applyFill="1"/>
    <xf numFmtId="49" fontId="11" fillId="0" borderId="36" xfId="0" applyNumberFormat="1" applyFont="1" applyBorder="1" applyAlignment="1" applyProtection="1">
      <alignment horizontal="center" vertical="center" wrapText="1"/>
      <protection locked="0"/>
    </xf>
    <xf numFmtId="1" fontId="11" fillId="0" borderId="1" xfId="0" applyNumberFormat="1" applyFont="1" applyBorder="1" applyAlignment="1" applyProtection="1">
      <alignment horizontal="center"/>
      <protection locked="0"/>
    </xf>
    <xf numFmtId="0" fontId="43" fillId="0" borderId="2" xfId="0" applyFont="1" applyBorder="1" applyAlignment="1">
      <alignment wrapText="1"/>
    </xf>
    <xf numFmtId="0" fontId="43" fillId="0" borderId="12" xfId="0" applyFont="1" applyBorder="1" applyAlignment="1">
      <alignment wrapText="1"/>
    </xf>
    <xf numFmtId="0" fontId="43" fillId="0" borderId="3" xfId="0" applyFont="1" applyBorder="1" applyAlignment="1">
      <alignment wrapText="1"/>
    </xf>
    <xf numFmtId="0" fontId="4" fillId="0" borderId="2" xfId="0" applyFont="1" applyBorder="1" applyAlignment="1">
      <alignment vertical="center" wrapText="1"/>
    </xf>
    <xf numFmtId="0" fontId="4" fillId="0" borderId="12" xfId="0" applyFont="1" applyBorder="1" applyAlignment="1">
      <alignment vertical="center" wrapText="1"/>
    </xf>
    <xf numFmtId="0" fontId="4" fillId="0" borderId="3" xfId="0" applyFont="1" applyBorder="1" applyAlignment="1">
      <alignment vertical="center" wrapText="1"/>
    </xf>
    <xf numFmtId="0" fontId="51" fillId="0" borderId="3" xfId="0" applyFont="1" applyBorder="1" applyAlignment="1">
      <alignment wrapText="1"/>
    </xf>
    <xf numFmtId="0" fontId="4" fillId="0" borderId="1" xfId="0" applyFont="1" applyBorder="1" applyAlignment="1">
      <alignment vertical="center" wrapText="1"/>
    </xf>
    <xf numFmtId="1" fontId="11" fillId="0" borderId="1" xfId="0" applyNumberFormat="1"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wrapText="1"/>
      <protection locked="0"/>
    </xf>
    <xf numFmtId="1" fontId="11" fillId="0" borderId="2" xfId="0" applyNumberFormat="1" applyFont="1" applyBorder="1" applyAlignment="1" applyProtection="1">
      <alignment horizontal="center" vertical="center" wrapText="1"/>
      <protection locked="0"/>
    </xf>
    <xf numFmtId="0" fontId="0" fillId="0" borderId="0" xfId="0" applyAlignment="1" applyProtection="1">
      <alignment horizontal="left" vertical="center"/>
      <protection locked="0"/>
    </xf>
    <xf numFmtId="49" fontId="30" fillId="0" borderId="0" xfId="0" applyNumberFormat="1" applyFont="1" applyAlignment="1" applyProtection="1">
      <alignment vertical="center"/>
      <protection locked="0"/>
    </xf>
    <xf numFmtId="0" fontId="30" fillId="0" borderId="0" xfId="0" applyFont="1" applyAlignment="1" applyProtection="1">
      <alignment horizontal="center" vertical="center"/>
      <protection locked="0"/>
    </xf>
    <xf numFmtId="0" fontId="30" fillId="0" borderId="0" xfId="0" applyFont="1" applyAlignment="1" applyProtection="1">
      <alignment vertical="center"/>
      <protection locked="0"/>
    </xf>
    <xf numFmtId="22" fontId="30" fillId="0" borderId="0" xfId="0" applyNumberFormat="1" applyFont="1" applyAlignment="1" applyProtection="1">
      <alignment horizontal="left" vertical="center"/>
      <protection locked="0"/>
    </xf>
    <xf numFmtId="0" fontId="11" fillId="0" borderId="0" xfId="0" applyFont="1" applyAlignment="1" applyProtection="1">
      <alignment vertical="center"/>
      <protection locked="0"/>
    </xf>
    <xf numFmtId="0" fontId="17" fillId="8" borderId="1" xfId="0" applyFont="1" applyFill="1" applyBorder="1" applyAlignment="1" applyProtection="1">
      <alignment horizontal="center" vertical="center" wrapText="1"/>
      <protection locked="0"/>
    </xf>
    <xf numFmtId="0" fontId="17" fillId="8" borderId="1" xfId="0" applyFont="1" applyFill="1" applyBorder="1" applyAlignment="1" applyProtection="1">
      <alignment vertical="center" wrapText="1"/>
      <protection locked="0"/>
    </xf>
    <xf numFmtId="0" fontId="0" fillId="6" borderId="1" xfId="0" applyFill="1" applyBorder="1" applyAlignment="1" applyProtection="1">
      <alignment vertical="center" wrapText="1"/>
      <protection locked="0"/>
    </xf>
    <xf numFmtId="0" fontId="5" fillId="6" borderId="1" xfId="0" applyFont="1" applyFill="1" applyBorder="1" applyAlignment="1" applyProtection="1">
      <alignment vertical="center" wrapText="1"/>
      <protection locked="0"/>
    </xf>
    <xf numFmtId="0" fontId="0" fillId="0" borderId="0" xfId="0" applyAlignment="1" applyProtection="1">
      <alignment vertical="center"/>
      <protection locked="0"/>
    </xf>
    <xf numFmtId="0" fontId="17" fillId="0" borderId="1" xfId="0" applyFont="1" applyBorder="1" applyAlignment="1" applyProtection="1">
      <alignment horizontal="center" vertical="center" wrapText="1"/>
      <protection locked="0"/>
    </xf>
    <xf numFmtId="0" fontId="17" fillId="0" borderId="1" xfId="0" applyFont="1" applyBorder="1" applyAlignment="1" applyProtection="1">
      <alignment vertical="center" wrapText="1"/>
      <protection locked="0"/>
    </xf>
    <xf numFmtId="0" fontId="0" fillId="0" borderId="1" xfId="0" applyBorder="1" applyAlignment="1" applyProtection="1">
      <alignment vertical="center" wrapText="1"/>
      <protection locked="0"/>
    </xf>
    <xf numFmtId="0" fontId="17" fillId="0" borderId="2" xfId="0" applyFont="1" applyBorder="1" applyAlignment="1" applyProtection="1">
      <alignment horizontal="center" vertical="center" wrapText="1"/>
      <protection locked="0"/>
    </xf>
    <xf numFmtId="0" fontId="17" fillId="0" borderId="2" xfId="0" applyFont="1" applyBorder="1" applyAlignment="1" applyProtection="1">
      <alignment vertical="center" wrapText="1"/>
      <protection locked="0"/>
    </xf>
    <xf numFmtId="0" fontId="17" fillId="0" borderId="3" xfId="0" applyFont="1" applyBorder="1" applyAlignment="1" applyProtection="1">
      <alignment vertical="center" wrapText="1"/>
      <protection locked="0"/>
    </xf>
    <xf numFmtId="0" fontId="0" fillId="0" borderId="2" xfId="0" applyBorder="1" applyAlignment="1" applyProtection="1">
      <alignment horizontal="center" vertical="center" wrapText="1"/>
      <protection locked="0"/>
    </xf>
    <xf numFmtId="0" fontId="0" fillId="0" borderId="2" xfId="0" applyBorder="1" applyAlignment="1" applyProtection="1">
      <alignment vertical="center" wrapText="1"/>
      <protection locked="0"/>
    </xf>
    <xf numFmtId="0" fontId="0" fillId="0" borderId="1" xfId="0" applyBorder="1" applyAlignment="1" applyProtection="1">
      <alignment horizontal="center" vertical="center" wrapText="1"/>
      <protection locked="0"/>
    </xf>
    <xf numFmtId="0" fontId="38" fillId="0" borderId="1" xfId="0" applyFont="1" applyBorder="1" applyAlignment="1" applyProtection="1">
      <alignment vertical="center" wrapText="1"/>
      <protection locked="0"/>
    </xf>
    <xf numFmtId="0" fontId="39" fillId="0" borderId="1" xfId="0" applyFont="1" applyBorder="1" applyAlignment="1" applyProtection="1">
      <alignment vertical="center" wrapText="1"/>
      <protection locked="0"/>
    </xf>
    <xf numFmtId="0" fontId="17" fillId="7" borderId="2" xfId="0" applyFont="1" applyFill="1" applyBorder="1" applyAlignment="1" applyProtection="1">
      <alignment horizontal="center" vertical="center" wrapText="1"/>
      <protection locked="0"/>
    </xf>
    <xf numFmtId="0" fontId="17" fillId="7" borderId="2" xfId="0" applyFont="1" applyFill="1" applyBorder="1" applyAlignment="1" applyProtection="1">
      <alignment vertical="center" wrapText="1"/>
      <protection locked="0"/>
    </xf>
    <xf numFmtId="0" fontId="0" fillId="7" borderId="2" xfId="0" applyFill="1" applyBorder="1" applyAlignment="1" applyProtection="1">
      <alignment vertical="center" wrapText="1"/>
      <protection locked="0"/>
    </xf>
    <xf numFmtId="0" fontId="0" fillId="7" borderId="12" xfId="0" applyFill="1" applyBorder="1" applyAlignment="1" applyProtection="1">
      <alignment horizontal="center" vertical="center" wrapText="1"/>
      <protection locked="0"/>
    </xf>
    <xf numFmtId="0" fontId="17" fillId="7" borderId="12" xfId="0" applyFont="1" applyFill="1" applyBorder="1" applyAlignment="1" applyProtection="1">
      <alignment vertical="center" wrapText="1"/>
      <protection locked="0"/>
    </xf>
    <xf numFmtId="0" fontId="0" fillId="7" borderId="12" xfId="0" applyFill="1" applyBorder="1" applyAlignment="1" applyProtection="1">
      <alignment vertical="center" wrapText="1"/>
      <protection locked="0"/>
    </xf>
    <xf numFmtId="0" fontId="0" fillId="7" borderId="3" xfId="0" applyFill="1" applyBorder="1" applyAlignment="1" applyProtection="1">
      <alignment horizontal="center" vertical="center" wrapText="1"/>
      <protection locked="0"/>
    </xf>
    <xf numFmtId="0" fontId="0" fillId="7" borderId="3" xfId="0" applyFill="1" applyBorder="1" applyAlignment="1" applyProtection="1">
      <alignment vertical="center" wrapText="1"/>
      <protection locked="0"/>
    </xf>
    <xf numFmtId="0" fontId="6" fillId="6" borderId="1" xfId="0" applyFont="1" applyFill="1" applyBorder="1" applyAlignment="1" applyProtection="1">
      <alignment vertical="center" wrapText="1"/>
      <protection locked="0"/>
    </xf>
    <xf numFmtId="0" fontId="24" fillId="0" borderId="1" xfId="0" applyFont="1" applyBorder="1" applyAlignment="1" applyProtection="1">
      <alignment horizontal="center" vertical="center" wrapText="1"/>
      <protection locked="0"/>
    </xf>
    <xf numFmtId="0" fontId="24" fillId="0" borderId="1" xfId="0" applyFont="1" applyBorder="1" applyAlignment="1" applyProtection="1">
      <alignment vertical="center" wrapText="1"/>
      <protection locked="0"/>
    </xf>
    <xf numFmtId="0" fontId="6" fillId="0" borderId="1" xfId="0" applyFont="1" applyBorder="1" applyAlignment="1" applyProtection="1">
      <alignment vertical="center" wrapText="1"/>
      <protection locked="0"/>
    </xf>
    <xf numFmtId="0" fontId="6" fillId="0" borderId="2" xfId="0" applyFont="1" applyBorder="1" applyAlignment="1" applyProtection="1">
      <alignment horizontal="center" vertical="center" wrapText="1"/>
      <protection locked="0"/>
    </xf>
    <xf numFmtId="0" fontId="6" fillId="0" borderId="2" xfId="0" applyFont="1" applyBorder="1" applyAlignment="1" applyProtection="1">
      <alignment vertical="center" wrapText="1"/>
      <protection locked="0"/>
    </xf>
    <xf numFmtId="0" fontId="6" fillId="0" borderId="1" xfId="0" applyFont="1" applyBorder="1" applyAlignment="1" applyProtection="1">
      <alignment horizontal="center" vertical="center" wrapText="1"/>
      <protection locked="0"/>
    </xf>
    <xf numFmtId="0" fontId="24" fillId="0" borderId="2" xfId="0" applyFont="1" applyBorder="1" applyAlignment="1" applyProtection="1">
      <alignment horizontal="center" vertical="center" wrapText="1"/>
      <protection locked="0"/>
    </xf>
    <xf numFmtId="0" fontId="24" fillId="0" borderId="2" xfId="0" applyFont="1" applyBorder="1" applyAlignment="1" applyProtection="1">
      <alignment vertical="center" wrapText="1"/>
      <protection locked="0"/>
    </xf>
    <xf numFmtId="0" fontId="37" fillId="0" borderId="1" xfId="0" applyFont="1" applyBorder="1" applyAlignment="1" applyProtection="1">
      <alignment vertical="center" wrapText="1"/>
      <protection locked="0"/>
    </xf>
    <xf numFmtId="0" fontId="24" fillId="7" borderId="2" xfId="0" applyFont="1" applyFill="1" applyBorder="1" applyAlignment="1" applyProtection="1">
      <alignment horizontal="center" vertical="center" wrapText="1"/>
      <protection locked="0"/>
    </xf>
    <xf numFmtId="0" fontId="24" fillId="7" borderId="2" xfId="0" applyFont="1" applyFill="1" applyBorder="1" applyAlignment="1" applyProtection="1">
      <alignment vertical="center" wrapText="1"/>
      <protection locked="0"/>
    </xf>
    <xf numFmtId="0" fontId="6" fillId="7" borderId="2" xfId="0" applyFont="1" applyFill="1" applyBorder="1" applyAlignment="1" applyProtection="1">
      <alignment vertical="center" wrapText="1"/>
      <protection locked="0"/>
    </xf>
    <xf numFmtId="0" fontId="6" fillId="7" borderId="12" xfId="0" applyFont="1" applyFill="1" applyBorder="1" applyAlignment="1" applyProtection="1">
      <alignment horizontal="center" vertical="center" wrapText="1"/>
      <protection locked="0"/>
    </xf>
    <xf numFmtId="0" fontId="24" fillId="7" borderId="12" xfId="0" applyFont="1" applyFill="1" applyBorder="1" applyAlignment="1" applyProtection="1">
      <alignment vertical="center" wrapText="1"/>
      <protection locked="0"/>
    </xf>
    <xf numFmtId="0" fontId="6" fillId="7" borderId="12" xfId="0" applyFont="1" applyFill="1" applyBorder="1" applyAlignment="1" applyProtection="1">
      <alignment vertical="center" wrapText="1"/>
      <protection locked="0"/>
    </xf>
    <xf numFmtId="0" fontId="6" fillId="7" borderId="3" xfId="0" applyFont="1" applyFill="1" applyBorder="1" applyAlignment="1" applyProtection="1">
      <alignment horizontal="center" vertical="center" wrapText="1"/>
      <protection locked="0"/>
    </xf>
    <xf numFmtId="0" fontId="6" fillId="7" borderId="3" xfId="0" applyFont="1" applyFill="1" applyBorder="1" applyAlignment="1" applyProtection="1">
      <alignment vertical="center" wrapText="1"/>
      <protection locked="0"/>
    </xf>
    <xf numFmtId="0" fontId="24" fillId="8" borderId="1" xfId="0" applyFont="1" applyFill="1" applyBorder="1" applyAlignment="1" applyProtection="1">
      <alignment horizontal="center" vertical="center" wrapText="1"/>
      <protection locked="0"/>
    </xf>
    <xf numFmtId="0" fontId="24" fillId="8" borderId="1" xfId="0" applyFont="1" applyFill="1" applyBorder="1" applyAlignment="1" applyProtection="1">
      <alignment vertical="center" wrapText="1"/>
      <protection locked="0"/>
    </xf>
    <xf numFmtId="0" fontId="24" fillId="6" borderId="1" xfId="0" applyFont="1" applyFill="1" applyBorder="1" applyAlignment="1" applyProtection="1">
      <alignment vertical="center" wrapText="1"/>
      <protection locked="0"/>
    </xf>
    <xf numFmtId="0" fontId="24" fillId="0" borderId="1" xfId="0" applyFont="1" applyBorder="1" applyAlignment="1" applyProtection="1">
      <alignment horizontal="left" vertical="center" wrapText="1"/>
      <protection locked="0"/>
    </xf>
    <xf numFmtId="0" fontId="24" fillId="0" borderId="15" xfId="0" applyFont="1" applyBorder="1" applyAlignment="1" applyProtection="1">
      <alignment horizontal="center" vertical="center" wrapText="1"/>
      <protection locked="0"/>
    </xf>
    <xf numFmtId="0" fontId="24" fillId="0" borderId="16" xfId="0" applyFont="1" applyBorder="1" applyAlignment="1" applyProtection="1">
      <alignment vertical="center" wrapText="1"/>
      <protection locked="0"/>
    </xf>
    <xf numFmtId="0" fontId="6" fillId="0" borderId="17" xfId="0" applyFont="1" applyBorder="1" applyAlignment="1" applyProtection="1">
      <alignment vertical="center" wrapText="1"/>
      <protection locked="0"/>
    </xf>
    <xf numFmtId="0" fontId="6" fillId="6" borderId="2" xfId="0" applyFont="1" applyFill="1" applyBorder="1" applyAlignment="1" applyProtection="1">
      <alignment horizontal="center" vertical="center" wrapText="1"/>
      <protection locked="0"/>
    </xf>
    <xf numFmtId="0" fontId="24" fillId="6" borderId="2" xfId="0" applyFont="1" applyFill="1" applyBorder="1" applyAlignment="1" applyProtection="1">
      <alignment vertical="center" wrapText="1"/>
      <protection locked="0"/>
    </xf>
    <xf numFmtId="0" fontId="6" fillId="6" borderId="2" xfId="0" applyFont="1" applyFill="1" applyBorder="1" applyAlignment="1" applyProtection="1">
      <alignment vertical="center" wrapText="1"/>
      <protection locked="0"/>
    </xf>
    <xf numFmtId="0" fontId="6" fillId="6" borderId="12" xfId="0" applyFont="1" applyFill="1" applyBorder="1" applyAlignment="1" applyProtection="1">
      <alignment horizontal="center" vertical="center" wrapText="1"/>
      <protection locked="0"/>
    </xf>
    <xf numFmtId="0" fontId="6" fillId="6" borderId="12" xfId="0" applyFont="1" applyFill="1" applyBorder="1" applyAlignment="1" applyProtection="1">
      <alignment vertical="center" wrapText="1"/>
      <protection locked="0"/>
    </xf>
    <xf numFmtId="0" fontId="6" fillId="6" borderId="3" xfId="0" applyFont="1" applyFill="1" applyBorder="1" applyAlignment="1" applyProtection="1">
      <alignment horizontal="center" vertical="center" wrapText="1"/>
      <protection locked="0"/>
    </xf>
    <xf numFmtId="0" fontId="6" fillId="6" borderId="3" xfId="0" applyFont="1" applyFill="1" applyBorder="1" applyAlignment="1" applyProtection="1">
      <alignment vertical="center" wrapText="1"/>
      <protection locked="0"/>
    </xf>
    <xf numFmtId="0" fontId="0" fillId="0" borderId="0" xfId="0" applyAlignment="1" applyProtection="1">
      <alignment horizontal="center" vertical="center"/>
      <protection locked="0"/>
    </xf>
    <xf numFmtId="0" fontId="30" fillId="0" borderId="0" xfId="0" applyFont="1" applyAlignment="1">
      <alignment horizontal="right" vertical="center" readingOrder="2"/>
    </xf>
    <xf numFmtId="0" fontId="11" fillId="0" borderId="0" xfId="0" applyFont="1" applyAlignment="1" applyProtection="1">
      <alignment horizontal="center" vertical="center" wrapText="1"/>
      <protection locked="0"/>
    </xf>
    <xf numFmtId="49" fontId="11" fillId="0" borderId="0" xfId="0" applyNumberFormat="1" applyFont="1" applyAlignment="1" applyProtection="1">
      <alignment horizontal="center" vertical="center" wrapText="1"/>
      <protection locked="0"/>
    </xf>
    <xf numFmtId="1" fontId="12" fillId="0" borderId="1" xfId="0" applyNumberFormat="1" applyFont="1" applyBorder="1" applyAlignment="1" applyProtection="1">
      <alignment horizontal="center" vertical="center" wrapText="1"/>
      <protection locked="0"/>
    </xf>
    <xf numFmtId="2" fontId="12" fillId="0" borderId="0" xfId="0" applyNumberFormat="1" applyFont="1" applyAlignment="1" applyProtection="1">
      <alignment horizontal="center" vertical="center" wrapText="1"/>
      <protection locked="0"/>
    </xf>
    <xf numFmtId="2" fontId="11" fillId="0" borderId="0" xfId="0" applyNumberFormat="1" applyFont="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13" fillId="0" borderId="1" xfId="0" applyFont="1" applyBorder="1" applyAlignment="1" applyProtection="1">
      <alignment horizontal="center"/>
      <protection locked="0"/>
    </xf>
    <xf numFmtId="0" fontId="11" fillId="0" borderId="0" xfId="0" applyFont="1" applyAlignment="1">
      <alignment horizontal="right" vertical="center"/>
    </xf>
    <xf numFmtId="0" fontId="11" fillId="0" borderId="1" xfId="0" applyFont="1" applyBorder="1" applyAlignment="1">
      <alignment horizontal="center" vertical="center" wrapText="1"/>
    </xf>
    <xf numFmtId="2" fontId="12" fillId="0" borderId="1" xfId="0" applyNumberFormat="1" applyFont="1" applyBorder="1" applyAlignment="1" applyProtection="1">
      <alignment horizontal="center" vertical="center" wrapText="1"/>
      <protection locked="0"/>
    </xf>
    <xf numFmtId="2" fontId="11" fillId="0" borderId="1" xfId="0" applyNumberFormat="1" applyFont="1" applyBorder="1" applyAlignment="1" applyProtection="1">
      <alignment horizontal="center" vertical="center" wrapText="1"/>
      <protection locked="0"/>
    </xf>
    <xf numFmtId="2" fontId="14" fillId="0" borderId="1" xfId="0" applyNumberFormat="1" applyFont="1" applyBorder="1" applyAlignment="1" applyProtection="1">
      <alignment horizontal="center" vertical="center" wrapText="1"/>
      <protection locked="0"/>
    </xf>
    <xf numFmtId="0" fontId="13" fillId="0" borderId="0" xfId="0" applyFont="1" applyAlignment="1" applyProtection="1">
      <alignment horizontal="center" vertical="center"/>
      <protection locked="0"/>
    </xf>
    <xf numFmtId="0" fontId="13" fillId="0" borderId="15" xfId="0"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textRotation="90" wrapText="1"/>
      <protection locked="0"/>
    </xf>
    <xf numFmtId="1" fontId="11" fillId="0" borderId="1" xfId="0" applyNumberFormat="1" applyFont="1" applyBorder="1" applyAlignment="1" applyProtection="1">
      <alignment horizontal="center" vertical="center" textRotation="90" wrapText="1"/>
      <protection locked="0"/>
    </xf>
    <xf numFmtId="2" fontId="10" fillId="0" borderId="1" xfId="0" applyNumberFormat="1" applyFont="1" applyBorder="1" applyAlignment="1" applyProtection="1">
      <alignment horizontal="center" vertical="center" wrapText="1"/>
      <protection locked="0"/>
    </xf>
    <xf numFmtId="0" fontId="20" fillId="0" borderId="0" xfId="0" applyFont="1" applyAlignment="1" applyProtection="1">
      <alignment horizontal="center" vertical="center"/>
      <protection locked="0"/>
    </xf>
    <xf numFmtId="1" fontId="11" fillId="0" borderId="46" xfId="0" applyNumberFormat="1" applyFont="1" applyBorder="1" applyAlignment="1" applyProtection="1">
      <alignment horizontal="center" vertical="center" textRotation="90" wrapText="1"/>
      <protection locked="0"/>
    </xf>
    <xf numFmtId="0" fontId="11" fillId="0" borderId="0" xfId="0" applyFont="1" applyAlignment="1" applyProtection="1">
      <alignment wrapText="1"/>
      <protection locked="0"/>
    </xf>
    <xf numFmtId="49" fontId="11" fillId="0" borderId="8" xfId="0" applyNumberFormat="1" applyFont="1" applyBorder="1" applyAlignment="1" applyProtection="1">
      <alignment horizontal="center" vertical="center" wrapText="1"/>
      <protection locked="0"/>
    </xf>
    <xf numFmtId="49" fontId="11" fillId="0" borderId="38" xfId="0" applyNumberFormat="1" applyFont="1" applyBorder="1" applyAlignment="1" applyProtection="1">
      <alignment horizontal="left" vertical="center" wrapText="1"/>
      <protection locked="0"/>
    </xf>
    <xf numFmtId="49" fontId="11" fillId="0" borderId="8" xfId="0" applyNumberFormat="1" applyFont="1" applyBorder="1" applyAlignment="1" applyProtection="1">
      <alignment horizontal="left" vertical="center" wrapText="1"/>
      <protection locked="0"/>
    </xf>
    <xf numFmtId="49" fontId="11" fillId="0" borderId="38" xfId="0" applyNumberFormat="1" applyFont="1" applyBorder="1" applyAlignment="1" applyProtection="1">
      <alignment horizontal="center" vertical="center" wrapText="1"/>
      <protection locked="0"/>
    </xf>
    <xf numFmtId="1" fontId="11" fillId="0" borderId="38" xfId="0" applyNumberFormat="1" applyFont="1" applyBorder="1" applyAlignment="1" applyProtection="1">
      <alignment horizontal="center" vertical="center" wrapText="1"/>
      <protection locked="0"/>
    </xf>
    <xf numFmtId="3" fontId="11" fillId="0" borderId="24" xfId="0" applyNumberFormat="1" applyFont="1" applyBorder="1" applyAlignment="1" applyProtection="1">
      <alignment horizontal="center" vertical="center" wrapText="1"/>
      <protection locked="0"/>
    </xf>
    <xf numFmtId="1" fontId="11" fillId="0" borderId="24" xfId="0" applyNumberFormat="1" applyFont="1" applyBorder="1" applyAlignment="1" applyProtection="1">
      <alignment horizontal="center" vertical="center" wrapText="1"/>
      <protection locked="0"/>
    </xf>
    <xf numFmtId="1" fontId="11" fillId="0" borderId="4" xfId="0" applyNumberFormat="1" applyFont="1" applyBorder="1" applyAlignment="1" applyProtection="1">
      <alignment horizontal="center" vertical="center" wrapText="1"/>
      <protection locked="0"/>
    </xf>
    <xf numFmtId="2" fontId="12" fillId="0" borderId="13" xfId="0" applyNumberFormat="1" applyFont="1" applyBorder="1" applyAlignment="1" applyProtection="1">
      <alignment horizontal="center" vertical="center" wrapText="1"/>
      <protection locked="0"/>
    </xf>
    <xf numFmtId="0" fontId="13" fillId="0" borderId="17" xfId="0" applyFont="1" applyBorder="1" applyAlignment="1" applyProtection="1">
      <alignment horizontal="center"/>
      <protection locked="0"/>
    </xf>
    <xf numFmtId="3" fontId="11" fillId="0" borderId="30" xfId="0" applyNumberFormat="1" applyFont="1" applyBorder="1" applyAlignment="1" applyProtection="1">
      <alignment horizontal="center" vertical="center" wrapText="1"/>
      <protection locked="0"/>
    </xf>
    <xf numFmtId="2" fontId="11" fillId="0" borderId="36" xfId="0" applyNumberFormat="1" applyFont="1" applyBorder="1" applyAlignment="1" applyProtection="1">
      <alignment horizontal="center" vertical="center" wrapText="1"/>
      <protection locked="0"/>
    </xf>
    <xf numFmtId="2" fontId="11" fillId="0" borderId="17" xfId="0" applyNumberFormat="1" applyFont="1" applyBorder="1" applyAlignment="1" applyProtection="1">
      <alignment horizontal="center" vertical="center" wrapText="1"/>
      <protection locked="0"/>
    </xf>
    <xf numFmtId="49" fontId="11" fillId="0" borderId="39" xfId="0" applyNumberFormat="1" applyFont="1" applyBorder="1" applyAlignment="1" applyProtection="1">
      <alignment horizontal="center" vertical="center" wrapText="1"/>
      <protection locked="0"/>
    </xf>
    <xf numFmtId="0" fontId="24" fillId="0" borderId="0" xfId="0" applyFont="1" applyProtection="1">
      <protection locked="0"/>
    </xf>
    <xf numFmtId="0" fontId="27" fillId="0" borderId="0" xfId="0" applyFont="1" applyAlignment="1" applyProtection="1">
      <alignment horizontal="left" vertical="center"/>
      <protection locked="0"/>
    </xf>
    <xf numFmtId="0" fontId="24" fillId="0" borderId="1" xfId="0" applyFont="1" applyBorder="1" applyAlignment="1" applyProtection="1">
      <alignment horizontal="left" vertical="center"/>
      <protection hidden="1"/>
    </xf>
    <xf numFmtId="0" fontId="32" fillId="0" borderId="3" xfId="0" applyFont="1" applyBorder="1" applyAlignment="1" applyProtection="1">
      <alignment wrapText="1"/>
      <protection hidden="1"/>
    </xf>
    <xf numFmtId="0" fontId="32" fillId="0" borderId="36" xfId="0" applyFont="1" applyBorder="1" applyAlignment="1" applyProtection="1">
      <alignment wrapText="1"/>
      <protection hidden="1"/>
    </xf>
    <xf numFmtId="0" fontId="16" fillId="0" borderId="36" xfId="1" applyBorder="1" applyAlignment="1" applyProtection="1">
      <alignment wrapText="1"/>
      <protection hidden="1"/>
    </xf>
    <xf numFmtId="0" fontId="33" fillId="0" borderId="36" xfId="0" applyFont="1" applyBorder="1" applyAlignment="1" applyProtection="1">
      <alignment wrapText="1"/>
      <protection hidden="1"/>
    </xf>
    <xf numFmtId="0" fontId="34" fillId="0" borderId="36" xfId="0" applyFont="1" applyBorder="1" applyAlignment="1" applyProtection="1">
      <alignment wrapText="1"/>
      <protection hidden="1"/>
    </xf>
    <xf numFmtId="0" fontId="34" fillId="0" borderId="3" xfId="0" applyFont="1" applyBorder="1" applyAlignment="1" applyProtection="1">
      <alignment wrapText="1"/>
      <protection hidden="1"/>
    </xf>
    <xf numFmtId="0" fontId="17" fillId="2" borderId="1" xfId="0" applyFont="1" applyFill="1" applyBorder="1" applyAlignment="1" applyProtection="1">
      <alignment horizontal="left" vertical="center"/>
      <protection hidden="1"/>
    </xf>
    <xf numFmtId="49" fontId="0" fillId="0" borderId="1" xfId="0" applyNumberFormat="1" applyBorder="1" applyAlignment="1" applyProtection="1">
      <alignment horizontal="center"/>
      <protection hidden="1"/>
    </xf>
    <xf numFmtId="0" fontId="11" fillId="0" borderId="0" xfId="0" applyFont="1" applyAlignment="1" applyProtection="1">
      <alignment horizontal="center" vertical="center"/>
      <protection locked="0" hidden="1"/>
    </xf>
    <xf numFmtId="4" fontId="12"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Alignment="1" applyProtection="1">
      <alignment vertical="center"/>
      <protection hidden="1"/>
    </xf>
    <xf numFmtId="0" fontId="11" fillId="0" borderId="0" xfId="0" applyFont="1" applyAlignment="1" applyProtection="1">
      <alignment horizontal="right" vertical="center"/>
      <protection hidden="1"/>
    </xf>
    <xf numFmtId="0" fontId="11" fillId="0" borderId="1" xfId="0" applyFont="1" applyBorder="1" applyAlignment="1" applyProtection="1">
      <alignment horizontal="center" vertical="center" wrapText="1"/>
      <protection hidden="1"/>
    </xf>
    <xf numFmtId="0" fontId="13" fillId="0" borderId="1" xfId="0" applyFont="1" applyBorder="1" applyAlignment="1" applyProtection="1">
      <alignment horizontal="center" vertical="center"/>
      <protection hidden="1"/>
    </xf>
    <xf numFmtId="49" fontId="11" fillId="0" borderId="0" xfId="0" applyNumberFormat="1" applyFont="1" applyProtection="1">
      <protection hidden="1"/>
    </xf>
    <xf numFmtId="1" fontId="12" fillId="0" borderId="1" xfId="0" applyNumberFormat="1" applyFont="1" applyBorder="1" applyAlignment="1" applyProtection="1">
      <alignment horizontal="center" vertical="center" wrapText="1"/>
      <protection hidden="1"/>
    </xf>
    <xf numFmtId="4" fontId="24" fillId="0" borderId="0" xfId="0" applyNumberFormat="1" applyFont="1" applyAlignment="1" applyProtection="1">
      <alignment horizontal="right" vertical="center"/>
      <protection hidden="1"/>
    </xf>
    <xf numFmtId="4" fontId="24" fillId="0" borderId="1" xfId="0" applyNumberFormat="1" applyFont="1" applyBorder="1" applyProtection="1">
      <protection hidden="1"/>
    </xf>
    <xf numFmtId="0" fontId="11" fillId="0" borderId="1" xfId="0" applyFont="1" applyBorder="1" applyAlignment="1" applyProtection="1">
      <alignment horizontal="center" vertical="center"/>
      <protection hidden="1"/>
    </xf>
    <xf numFmtId="0" fontId="11" fillId="0" borderId="0" xfId="0" applyFont="1" applyProtection="1">
      <protection hidden="1"/>
    </xf>
    <xf numFmtId="4" fontId="25" fillId="0" borderId="1" xfId="0" applyNumberFormat="1" applyFont="1" applyBorder="1" applyAlignment="1" applyProtection="1">
      <alignment horizontal="center" vertical="center" wrapText="1"/>
      <protection hidden="1"/>
    </xf>
    <xf numFmtId="49" fontId="13" fillId="0" borderId="1" xfId="0" applyNumberFormat="1" applyFont="1" applyBorder="1" applyAlignment="1" applyProtection="1">
      <alignment vertical="center"/>
      <protection hidden="1"/>
    </xf>
    <xf numFmtId="3" fontId="12" fillId="0" borderId="8" xfId="0" applyNumberFormat="1" applyFont="1" applyBorder="1" applyAlignment="1" applyProtection="1">
      <alignment horizontal="center" vertical="center" wrapText="1"/>
      <protection hidden="1"/>
    </xf>
    <xf numFmtId="3" fontId="11" fillId="0" borderId="18" xfId="0" applyNumberFormat="1" applyFont="1" applyBorder="1" applyAlignment="1" applyProtection="1">
      <alignment horizontal="center" vertical="center" wrapText="1"/>
      <protection hidden="1"/>
    </xf>
    <xf numFmtId="0" fontId="13" fillId="0" borderId="17" xfId="0" applyFont="1" applyBorder="1" applyAlignment="1" applyProtection="1">
      <alignment horizontal="center" vertical="center"/>
      <protection hidden="1"/>
    </xf>
    <xf numFmtId="49" fontId="11" fillId="0" borderId="1" xfId="0" applyNumberFormat="1" applyFont="1" applyBorder="1" applyProtection="1">
      <protection hidden="1"/>
    </xf>
    <xf numFmtId="4" fontId="21" fillId="0" borderId="28" xfId="0" applyNumberFormat="1" applyFont="1" applyBorder="1" applyAlignment="1" applyProtection="1">
      <alignment horizontal="center" vertical="center" wrapText="1"/>
      <protection hidden="1"/>
    </xf>
    <xf numFmtId="4" fontId="20" fillId="0" borderId="30" xfId="0" applyNumberFormat="1" applyFont="1" applyBorder="1" applyAlignment="1" applyProtection="1">
      <alignment horizontal="center" vertical="center" wrapText="1"/>
      <protection hidden="1"/>
    </xf>
    <xf numFmtId="49" fontId="9" fillId="0" borderId="1" xfId="0" applyNumberFormat="1" applyFont="1" applyBorder="1" applyProtection="1">
      <protection hidden="1"/>
    </xf>
    <xf numFmtId="4" fontId="19" fillId="0" borderId="1" xfId="0" applyNumberFormat="1" applyFont="1" applyBorder="1" applyAlignment="1" applyProtection="1">
      <alignment horizontal="center" vertical="center" wrapText="1"/>
      <protection hidden="1"/>
    </xf>
    <xf numFmtId="1" fontId="13" fillId="0" borderId="1" xfId="0" applyNumberFormat="1" applyFont="1" applyBorder="1" applyAlignment="1" applyProtection="1">
      <alignment horizontal="center" vertical="center" wrapText="1"/>
      <protection hidden="1"/>
    </xf>
    <xf numFmtId="2" fontId="13" fillId="0" borderId="1" xfId="0" applyNumberFormat="1" applyFont="1" applyBorder="1" applyAlignment="1" applyProtection="1">
      <alignment horizontal="center" vertical="center" wrapText="1"/>
      <protection hidden="1"/>
    </xf>
    <xf numFmtId="49" fontId="13" fillId="0" borderId="1" xfId="0" applyNumberFormat="1" applyFont="1" applyBorder="1" applyProtection="1">
      <protection hidden="1"/>
    </xf>
    <xf numFmtId="0" fontId="25" fillId="0" borderId="1" xfId="0" applyFont="1" applyBorder="1" applyAlignment="1" applyProtection="1">
      <alignment horizontal="center" vertical="center" wrapText="1"/>
      <protection hidden="1"/>
    </xf>
    <xf numFmtId="2" fontId="25" fillId="0" borderId="1" xfId="0" applyNumberFormat="1" applyFont="1" applyBorder="1" applyAlignment="1" applyProtection="1">
      <alignment horizontal="center" vertical="center" wrapText="1"/>
      <protection hidden="1"/>
    </xf>
    <xf numFmtId="1" fontId="25" fillId="0" borderId="1" xfId="0" applyNumberFormat="1" applyFont="1" applyBorder="1" applyAlignment="1" applyProtection="1">
      <alignment horizontal="center" vertical="center" wrapText="1"/>
      <protection hidden="1"/>
    </xf>
    <xf numFmtId="0" fontId="52" fillId="0" borderId="1" xfId="0" applyFont="1" applyBorder="1" applyAlignment="1" applyProtection="1">
      <alignment horizontal="center" vertical="center"/>
      <protection hidden="1"/>
    </xf>
    <xf numFmtId="49" fontId="52" fillId="0" borderId="1" xfId="0" applyNumberFormat="1" applyFont="1" applyBorder="1" applyAlignment="1" applyProtection="1">
      <alignment vertical="center"/>
      <protection hidden="1"/>
    </xf>
    <xf numFmtId="1" fontId="11" fillId="0" borderId="17" xfId="0" applyNumberFormat="1" applyFont="1" applyBorder="1" applyAlignment="1" applyProtection="1">
      <alignment horizontal="center" vertical="center" wrapText="1"/>
      <protection hidden="1"/>
    </xf>
    <xf numFmtId="2" fontId="11" fillId="0" borderId="1" xfId="0" applyNumberFormat="1" applyFont="1" applyBorder="1" applyAlignment="1" applyProtection="1">
      <alignment horizontal="center" vertical="center" wrapText="1"/>
      <protection hidden="1"/>
    </xf>
    <xf numFmtId="4" fontId="12" fillId="0" borderId="17" xfId="0" applyNumberFormat="1" applyFont="1" applyBorder="1" applyAlignment="1" applyProtection="1">
      <alignment horizontal="center" vertical="center" wrapText="1"/>
      <protection hidden="1"/>
    </xf>
    <xf numFmtId="4" fontId="11" fillId="0" borderId="17" xfId="0" applyNumberFormat="1" applyFont="1" applyBorder="1" applyAlignment="1" applyProtection="1">
      <alignment horizontal="center" vertical="center" wrapText="1"/>
      <protection hidden="1"/>
    </xf>
    <xf numFmtId="1" fontId="11" fillId="0" borderId="12" xfId="0" applyNumberFormat="1" applyFont="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9" fillId="0" borderId="0" xfId="0" applyFont="1" applyAlignment="1" applyProtection="1">
      <alignment wrapText="1"/>
      <protection locked="0"/>
    </xf>
    <xf numFmtId="0" fontId="11" fillId="0" borderId="36" xfId="0" applyFont="1" applyBorder="1" applyAlignment="1" applyProtection="1">
      <alignment horizontal="center" vertical="center" wrapText="1"/>
      <protection locked="0"/>
    </xf>
    <xf numFmtId="0" fontId="11" fillId="0" borderId="22" xfId="0" applyFont="1" applyBorder="1" applyAlignment="1" applyProtection="1">
      <alignment horizontal="center" vertical="center" wrapText="1"/>
      <protection locked="0"/>
    </xf>
    <xf numFmtId="1" fontId="11" fillId="0" borderId="35" xfId="0" applyNumberFormat="1" applyFont="1" applyBorder="1" applyAlignment="1" applyProtection="1">
      <alignment horizontal="center" vertical="center" wrapText="1"/>
      <protection locked="0"/>
    </xf>
    <xf numFmtId="1" fontId="11" fillId="0" borderId="21" xfId="0" applyNumberFormat="1" applyFont="1" applyBorder="1" applyAlignment="1" applyProtection="1">
      <alignment horizontal="center" vertical="center" wrapText="1"/>
      <protection locked="0"/>
    </xf>
    <xf numFmtId="0" fontId="11" fillId="0" borderId="0" xfId="0" applyFont="1" applyAlignment="1" applyProtection="1">
      <alignment horizontal="right" vertical="center" wrapText="1"/>
      <protection hidden="1"/>
    </xf>
    <xf numFmtId="0" fontId="0" fillId="0" borderId="0" xfId="0" applyAlignment="1" applyProtection="1">
      <alignment wrapText="1"/>
      <protection locked="0"/>
    </xf>
    <xf numFmtId="0" fontId="29" fillId="0" borderId="0" xfId="0" applyFont="1" applyAlignment="1" applyProtection="1">
      <alignment vertical="center"/>
      <protection hidden="1"/>
    </xf>
    <xf numFmtId="1" fontId="54" fillId="0" borderId="27" xfId="0" applyNumberFormat="1" applyFont="1" applyBorder="1" applyAlignment="1" applyProtection="1">
      <alignment horizontal="center" vertical="center" textRotation="90" wrapText="1"/>
      <protection locked="0"/>
    </xf>
    <xf numFmtId="1" fontId="54" fillId="0" borderId="12" xfId="0" applyNumberFormat="1" applyFont="1" applyBorder="1" applyAlignment="1" applyProtection="1">
      <alignment horizontal="center" vertical="center" textRotation="90" wrapText="1"/>
      <protection locked="0"/>
    </xf>
    <xf numFmtId="1" fontId="11" fillId="0" borderId="51" xfId="0" applyNumberFormat="1" applyFont="1" applyBorder="1" applyAlignment="1" applyProtection="1">
      <alignment horizontal="center" vertical="center" wrapText="1"/>
      <protection locked="0"/>
    </xf>
    <xf numFmtId="0" fontId="57" fillId="7" borderId="12" xfId="0" applyFont="1" applyFill="1" applyBorder="1" applyAlignment="1" applyProtection="1">
      <alignment vertical="center" wrapText="1"/>
      <protection locked="0"/>
    </xf>
    <xf numFmtId="1" fontId="20" fillId="0" borderId="46" xfId="0" applyNumberFormat="1" applyFont="1" applyBorder="1" applyAlignment="1" applyProtection="1">
      <alignment horizontal="center" vertical="center" textRotation="90" wrapText="1"/>
      <protection locked="0"/>
    </xf>
    <xf numFmtId="0" fontId="20" fillId="12" borderId="3" xfId="0" applyFont="1" applyFill="1" applyBorder="1" applyAlignment="1" applyProtection="1">
      <alignment horizontal="center" vertical="center" wrapText="1"/>
      <protection locked="0"/>
    </xf>
    <xf numFmtId="49" fontId="20" fillId="12" borderId="3" xfId="0" applyNumberFormat="1" applyFont="1" applyFill="1"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1" xfId="0" applyBorder="1" applyAlignment="1" applyProtection="1">
      <alignment horizontal="left" wrapText="1"/>
      <protection locked="0"/>
    </xf>
    <xf numFmtId="0" fontId="3" fillId="0" borderId="2" xfId="0" applyFont="1" applyBorder="1" applyAlignment="1" applyProtection="1">
      <alignment vertical="center" wrapText="1"/>
      <protection locked="0"/>
    </xf>
    <xf numFmtId="0" fontId="3" fillId="0" borderId="1" xfId="0" applyFont="1" applyBorder="1" applyAlignment="1" applyProtection="1">
      <alignment vertical="center" wrapText="1"/>
      <protection locked="0"/>
    </xf>
    <xf numFmtId="49" fontId="11" fillId="0" borderId="1" xfId="0" applyNumberFormat="1" applyFont="1" applyBorder="1" applyAlignment="1" applyProtection="1">
      <alignment horizontal="center" vertical="center" wrapText="1"/>
      <protection locked="0" hidden="1"/>
    </xf>
    <xf numFmtId="0" fontId="20" fillId="0" borderId="3" xfId="0" applyFont="1" applyBorder="1" applyAlignment="1" applyProtection="1">
      <alignment horizontal="center" vertical="center" wrapText="1"/>
      <protection locked="0"/>
    </xf>
    <xf numFmtId="0" fontId="2" fillId="0" borderId="1" xfId="0" applyFont="1" applyBorder="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30" fillId="0" borderId="0" xfId="0" applyFont="1" applyAlignment="1" applyProtection="1">
      <alignment horizontal="right" vertical="center" indent="1"/>
      <protection locked="0"/>
    </xf>
    <xf numFmtId="4" fontId="45" fillId="8" borderId="1" xfId="0" applyNumberFormat="1" applyFont="1" applyFill="1" applyBorder="1" applyAlignment="1" applyProtection="1">
      <alignment horizontal="right" vertical="center" wrapText="1" indent="1"/>
      <protection locked="0"/>
    </xf>
    <xf numFmtId="4" fontId="46" fillId="0" borderId="1" xfId="0" applyNumberFormat="1" applyFont="1" applyBorder="1" applyAlignment="1">
      <alignment horizontal="right" vertical="center" wrapText="1" indent="1"/>
    </xf>
    <xf numFmtId="4" fontId="46" fillId="0" borderId="2" xfId="0" applyNumberFormat="1" applyFont="1" applyBorder="1" applyAlignment="1">
      <alignment horizontal="right" vertical="center" wrapText="1" indent="1"/>
    </xf>
    <xf numFmtId="4" fontId="45" fillId="0" borderId="1" xfId="0" applyNumberFormat="1" applyFont="1" applyBorder="1" applyAlignment="1">
      <alignment horizontal="right" vertical="center" wrapText="1" indent="1"/>
    </xf>
    <xf numFmtId="4" fontId="47" fillId="0" borderId="41" xfId="0" applyNumberFormat="1" applyFont="1" applyBorder="1" applyAlignment="1">
      <alignment horizontal="right" vertical="center" wrapText="1" indent="1"/>
    </xf>
    <xf numFmtId="4" fontId="45" fillId="0" borderId="12" xfId="0" applyNumberFormat="1" applyFont="1" applyBorder="1" applyAlignment="1">
      <alignment horizontal="right" vertical="center" wrapText="1" indent="1"/>
    </xf>
    <xf numFmtId="4" fontId="45" fillId="0" borderId="2" xfId="0" applyNumberFormat="1" applyFont="1" applyBorder="1" applyAlignment="1">
      <alignment horizontal="right" vertical="center" wrapText="1" indent="1"/>
    </xf>
    <xf numFmtId="4" fontId="45" fillId="8" borderId="1" xfId="0" applyNumberFormat="1" applyFont="1" applyFill="1" applyBorder="1" applyAlignment="1">
      <alignment horizontal="right" vertical="center" wrapText="1" indent="1"/>
    </xf>
    <xf numFmtId="4" fontId="46" fillId="8" borderId="1" xfId="0" applyNumberFormat="1" applyFont="1" applyFill="1" applyBorder="1" applyAlignment="1" applyProtection="1">
      <alignment horizontal="right" vertical="center" wrapText="1" indent="1"/>
      <protection locked="0"/>
    </xf>
    <xf numFmtId="4" fontId="46" fillId="8" borderId="1" xfId="0" applyNumberFormat="1" applyFont="1" applyFill="1" applyBorder="1" applyAlignment="1">
      <alignment horizontal="right" vertical="center" wrapText="1" indent="1"/>
    </xf>
    <xf numFmtId="0" fontId="24" fillId="0" borderId="16" xfId="0" applyFont="1" applyBorder="1" applyAlignment="1" applyProtection="1">
      <alignment horizontal="right" vertical="center" wrapText="1" indent="1"/>
      <protection locked="0"/>
    </xf>
    <xf numFmtId="0" fontId="14" fillId="0" borderId="0" xfId="0" applyFont="1" applyAlignment="1">
      <alignment horizontal="right" vertical="center" indent="1"/>
    </xf>
    <xf numFmtId="0" fontId="14" fillId="0" borderId="0" xfId="0" applyFont="1" applyAlignment="1" applyProtection="1">
      <alignment horizontal="right" vertical="center" indent="1"/>
      <protection locked="0"/>
    </xf>
    <xf numFmtId="0" fontId="0" fillId="0" borderId="0" xfId="0" applyAlignment="1" applyProtection="1">
      <alignment horizontal="right" vertical="center" indent="1"/>
      <protection locked="0"/>
    </xf>
    <xf numFmtId="0" fontId="17" fillId="7" borderId="2" xfId="0" applyFont="1" applyFill="1" applyBorder="1" applyAlignment="1" applyProtection="1">
      <alignment horizontal="left" vertical="center" wrapText="1" indent="1"/>
      <protection locked="0"/>
    </xf>
    <xf numFmtId="0" fontId="17" fillId="7" borderId="12" xfId="0" applyFont="1" applyFill="1" applyBorder="1" applyAlignment="1" applyProtection="1">
      <alignment horizontal="left" vertical="center" wrapText="1" indent="1"/>
      <protection locked="0"/>
    </xf>
    <xf numFmtId="0" fontId="17" fillId="7" borderId="3" xfId="0" applyFont="1" applyFill="1" applyBorder="1" applyAlignment="1" applyProtection="1">
      <alignment horizontal="left" vertical="center" wrapText="1" indent="1"/>
      <protection locked="0"/>
    </xf>
    <xf numFmtId="0" fontId="24" fillId="7" borderId="2" xfId="0" applyFont="1" applyFill="1" applyBorder="1" applyAlignment="1" applyProtection="1">
      <alignment horizontal="left" vertical="center" wrapText="1" indent="1"/>
      <protection locked="0"/>
    </xf>
    <xf numFmtId="0" fontId="24" fillId="7" borderId="12" xfId="0" applyFont="1" applyFill="1" applyBorder="1" applyAlignment="1" applyProtection="1">
      <alignment horizontal="left" vertical="center" wrapText="1" indent="1"/>
      <protection locked="0"/>
    </xf>
    <xf numFmtId="0" fontId="24" fillId="7" borderId="3" xfId="0" applyFont="1" applyFill="1" applyBorder="1" applyAlignment="1" applyProtection="1">
      <alignment horizontal="left" vertical="center" wrapText="1" indent="1"/>
      <protection locked="0"/>
    </xf>
    <xf numFmtId="0" fontId="24" fillId="6" borderId="2" xfId="0" applyFont="1" applyFill="1" applyBorder="1" applyAlignment="1" applyProtection="1">
      <alignment horizontal="left" vertical="center" wrapText="1" indent="1"/>
      <protection locked="0"/>
    </xf>
    <xf numFmtId="0" fontId="24" fillId="6" borderId="12" xfId="0" applyFont="1" applyFill="1" applyBorder="1" applyAlignment="1" applyProtection="1">
      <alignment horizontal="left" vertical="center" wrapText="1" indent="1"/>
      <protection locked="0"/>
    </xf>
    <xf numFmtId="0" fontId="24" fillId="6" borderId="3" xfId="0" applyFont="1" applyFill="1" applyBorder="1" applyAlignment="1" applyProtection="1">
      <alignment horizontal="left" vertical="center" wrapText="1" indent="1"/>
      <protection locked="0"/>
    </xf>
    <xf numFmtId="0" fontId="2" fillId="0" borderId="2" xfId="0" applyFont="1" applyBorder="1" applyAlignment="1" applyProtection="1">
      <alignment vertical="center" wrapText="1"/>
      <protection locked="0"/>
    </xf>
    <xf numFmtId="0" fontId="2" fillId="0" borderId="2" xfId="0" applyFont="1" applyBorder="1" applyAlignment="1" applyProtection="1">
      <alignment horizontal="center" vertical="center" wrapText="1"/>
      <protection locked="0"/>
    </xf>
    <xf numFmtId="0" fontId="30" fillId="0" borderId="0" xfId="0" applyFont="1" applyAlignment="1" applyProtection="1">
      <alignment horizontal="left" vertical="center"/>
      <protection locked="0"/>
    </xf>
    <xf numFmtId="49" fontId="30" fillId="0" borderId="0" xfId="0" applyNumberFormat="1" applyFont="1" applyAlignment="1" applyProtection="1">
      <alignment horizontal="left" vertical="center"/>
      <protection locked="0"/>
    </xf>
    <xf numFmtId="0" fontId="0" fillId="6" borderId="1" xfId="0" applyFill="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7" fillId="0" borderId="2" xfId="0" applyFont="1"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39" fillId="0" borderId="12" xfId="0" applyFont="1" applyBorder="1" applyAlignment="1" applyProtection="1">
      <alignment horizontal="left" wrapText="1"/>
      <protection locked="0"/>
    </xf>
    <xf numFmtId="0" fontId="0" fillId="7" borderId="2" xfId="0" applyFill="1" applyBorder="1" applyAlignment="1" applyProtection="1">
      <alignment horizontal="left" vertical="center" wrapText="1"/>
      <protection locked="0"/>
    </xf>
    <xf numFmtId="0" fontId="0" fillId="7" borderId="12" xfId="0" applyFill="1" applyBorder="1" applyAlignment="1" applyProtection="1">
      <alignment horizontal="left" vertical="center" wrapText="1"/>
      <protection locked="0"/>
    </xf>
    <xf numFmtId="0" fontId="0" fillId="7" borderId="3" xfId="0" applyFill="1" applyBorder="1" applyAlignment="1" applyProtection="1">
      <alignment horizontal="left" vertical="center" wrapText="1"/>
      <protection locked="0"/>
    </xf>
    <xf numFmtId="0" fontId="6" fillId="6" borderId="1" xfId="0" applyFont="1" applyFill="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2" xfId="0"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2" fillId="0" borderId="1" xfId="0" applyFont="1" applyBorder="1" applyAlignment="1" applyProtection="1">
      <alignment horizontal="left" wrapText="1"/>
      <protection locked="0"/>
    </xf>
    <xf numFmtId="0" fontId="2" fillId="0" borderId="1"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2" fillId="0" borderId="2" xfId="0" applyFont="1" applyBorder="1" applyAlignment="1" applyProtection="1">
      <alignment horizontal="left" wrapText="1"/>
      <protection locked="0"/>
    </xf>
    <xf numFmtId="0" fontId="2" fillId="0" borderId="2" xfId="0" applyFont="1" applyBorder="1" applyAlignment="1" applyProtection="1">
      <alignment horizontal="left" vertical="center" wrapText="1"/>
      <protection locked="0"/>
    </xf>
    <xf numFmtId="0" fontId="6" fillId="7" borderId="2" xfId="0" applyFont="1" applyFill="1" applyBorder="1" applyAlignment="1" applyProtection="1">
      <alignment horizontal="left" vertical="center" wrapText="1"/>
      <protection locked="0"/>
    </xf>
    <xf numFmtId="0" fontId="6" fillId="7" borderId="12" xfId="0" applyFont="1" applyFill="1" applyBorder="1" applyAlignment="1" applyProtection="1">
      <alignment horizontal="left" vertical="center" wrapText="1"/>
      <protection locked="0"/>
    </xf>
    <xf numFmtId="0" fontId="6" fillId="7" borderId="3" xfId="0" applyFont="1" applyFill="1" applyBorder="1" applyAlignment="1" applyProtection="1">
      <alignment horizontal="left" vertical="center" wrapText="1"/>
      <protection locked="0"/>
    </xf>
    <xf numFmtId="0" fontId="24" fillId="6" borderId="1" xfId="0" applyFont="1" applyFill="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6" fillId="0" borderId="16" xfId="0" applyFont="1" applyBorder="1" applyAlignment="1" applyProtection="1">
      <alignment horizontal="left" vertical="center" wrapText="1"/>
      <protection locked="0"/>
    </xf>
    <xf numFmtId="0" fontId="37" fillId="6" borderId="2" xfId="0" applyFont="1" applyFill="1" applyBorder="1" applyAlignment="1" applyProtection="1">
      <alignment horizontal="left" vertical="center" wrapText="1"/>
      <protection locked="0"/>
    </xf>
    <xf numFmtId="0" fontId="6" fillId="6" borderId="12" xfId="0" applyFont="1" applyFill="1" applyBorder="1" applyAlignment="1" applyProtection="1">
      <alignment horizontal="left" vertical="center" wrapText="1"/>
      <protection locked="0"/>
    </xf>
    <xf numFmtId="0" fontId="6" fillId="6" borderId="3" xfId="0" applyFont="1" applyFill="1" applyBorder="1" applyAlignment="1" applyProtection="1">
      <alignment horizontal="left" vertical="center" wrapText="1"/>
      <protection locked="0"/>
    </xf>
    <xf numFmtId="0" fontId="2" fillId="0" borderId="2" xfId="0" quotePrefix="1" applyFont="1" applyBorder="1" applyAlignment="1" applyProtection="1">
      <alignment horizontal="center" vertical="center" wrapText="1"/>
      <protection locked="0"/>
    </xf>
    <xf numFmtId="0" fontId="61" fillId="13" borderId="0" xfId="0" applyFont="1" applyFill="1" applyAlignment="1" applyProtection="1">
      <alignment horizontal="left" vertical="center" indent="1"/>
      <protection hidden="1"/>
    </xf>
    <xf numFmtId="0" fontId="11" fillId="0" borderId="1" xfId="0" applyFont="1" applyBorder="1" applyAlignment="1" applyProtection="1">
      <alignment horizontal="center" vertical="center" shrinkToFit="1"/>
      <protection hidden="1"/>
    </xf>
    <xf numFmtId="0" fontId="54" fillId="0" borderId="0" xfId="0" applyFont="1" applyAlignment="1" applyProtection="1">
      <alignment horizontal="right" vertical="center"/>
      <protection hidden="1"/>
    </xf>
    <xf numFmtId="0" fontId="11" fillId="0" borderId="17" xfId="0" applyFont="1" applyBorder="1" applyAlignment="1" applyProtection="1">
      <alignment horizontal="center" vertical="center" wrapText="1"/>
      <protection locked="0"/>
    </xf>
    <xf numFmtId="1" fontId="11" fillId="0" borderId="36" xfId="0" applyNumberFormat="1" applyFont="1" applyBorder="1" applyAlignment="1" applyProtection="1">
      <alignment horizontal="center" vertical="center" wrapText="1"/>
      <protection locked="0"/>
    </xf>
    <xf numFmtId="49" fontId="11" fillId="0" borderId="17" xfId="0" applyNumberFormat="1" applyFont="1" applyBorder="1" applyAlignment="1" applyProtection="1">
      <alignment horizontal="left" vertical="center" wrapText="1"/>
      <protection locked="0"/>
    </xf>
    <xf numFmtId="0" fontId="11" fillId="0" borderId="17" xfId="0" applyFont="1" applyBorder="1" applyProtection="1">
      <protection locked="0"/>
    </xf>
    <xf numFmtId="0" fontId="11" fillId="0" borderId="1" xfId="0" applyFont="1" applyBorder="1" applyAlignment="1" applyProtection="1">
      <alignment horizontal="center"/>
      <protection locked="0"/>
    </xf>
    <xf numFmtId="0" fontId="0" fillId="0" borderId="12" xfId="0" applyBorder="1" applyProtection="1">
      <protection locked="0"/>
    </xf>
    <xf numFmtId="0" fontId="11" fillId="0" borderId="1" xfId="0" applyFont="1" applyBorder="1" applyAlignment="1" applyProtection="1">
      <alignment wrapText="1"/>
      <protection locked="0"/>
    </xf>
    <xf numFmtId="49" fontId="20" fillId="0" borderId="34" xfId="0" applyNumberFormat="1" applyFont="1" applyBorder="1" applyAlignment="1" applyProtection="1">
      <alignment horizontal="left" vertical="center" wrapText="1"/>
      <protection locked="0"/>
    </xf>
    <xf numFmtId="0" fontId="20" fillId="0" borderId="1" xfId="0" applyFont="1" applyBorder="1" applyAlignment="1" applyProtection="1">
      <alignment horizontal="left" vertical="center" wrapText="1"/>
      <protection locked="0"/>
    </xf>
    <xf numFmtId="0" fontId="20" fillId="0" borderId="34" xfId="0" applyFont="1" applyBorder="1" applyAlignment="1" applyProtection="1">
      <alignment horizontal="center" vertical="center" wrapText="1"/>
      <protection locked="0"/>
    </xf>
    <xf numFmtId="49" fontId="20" fillId="0" borderId="3" xfId="0" applyNumberFormat="1" applyFont="1" applyBorder="1" applyAlignment="1" applyProtection="1">
      <alignment horizontal="left" vertical="center" wrapText="1"/>
      <protection locked="0"/>
    </xf>
    <xf numFmtId="49" fontId="20" fillId="0" borderId="3" xfId="1" applyNumberFormat="1" applyFont="1" applyBorder="1" applyAlignment="1" applyProtection="1">
      <alignment horizontal="left" vertical="center" wrapText="1"/>
      <protection locked="0"/>
    </xf>
    <xf numFmtId="1" fontId="20" fillId="0" borderId="3" xfId="0" applyNumberFormat="1" applyFont="1" applyBorder="1" applyAlignment="1" applyProtection="1">
      <alignment horizontal="center" vertical="center" wrapText="1"/>
      <protection locked="0"/>
    </xf>
    <xf numFmtId="0" fontId="20" fillId="0" borderId="3" xfId="0" applyFont="1" applyBorder="1" applyAlignment="1" applyProtection="1">
      <alignment horizontal="left" vertical="center" wrapText="1"/>
      <protection locked="0"/>
    </xf>
    <xf numFmtId="0" fontId="20" fillId="0" borderId="1" xfId="0" applyFont="1" applyBorder="1" applyAlignment="1" applyProtection="1">
      <alignment horizontal="center" vertical="center" wrapText="1"/>
      <protection locked="0"/>
    </xf>
    <xf numFmtId="49" fontId="62" fillId="0" borderId="3" xfId="1" applyNumberFormat="1" applyFont="1" applyBorder="1" applyAlignment="1" applyProtection="1">
      <alignment horizontal="left" vertical="center" wrapText="1"/>
      <protection locked="0"/>
    </xf>
    <xf numFmtId="0" fontId="62" fillId="0" borderId="0" xfId="0" applyFont="1" applyAlignment="1" applyProtection="1">
      <alignment horizontal="center" vertical="center" wrapText="1"/>
      <protection locked="0"/>
    </xf>
    <xf numFmtId="49" fontId="62" fillId="0" borderId="3" xfId="0" applyNumberFormat="1" applyFont="1" applyBorder="1" applyAlignment="1" applyProtection="1">
      <alignment horizontal="left" vertical="center" wrapText="1"/>
      <protection locked="0"/>
    </xf>
    <xf numFmtId="1" fontId="62" fillId="0" borderId="3" xfId="0" applyNumberFormat="1" applyFont="1" applyBorder="1" applyAlignment="1" applyProtection="1">
      <alignment horizontal="center" vertical="center" wrapText="1"/>
      <protection locked="0"/>
    </xf>
    <xf numFmtId="0" fontId="62" fillId="0" borderId="1" xfId="0" applyFont="1" applyBorder="1" applyAlignment="1" applyProtection="1">
      <alignment horizontal="left" vertical="center" wrapText="1"/>
      <protection locked="0"/>
    </xf>
    <xf numFmtId="0" fontId="62" fillId="0" borderId="1" xfId="0" applyFont="1" applyBorder="1" applyAlignment="1" applyProtection="1">
      <alignment horizontal="center" vertical="center" wrapText="1"/>
      <protection locked="0"/>
    </xf>
    <xf numFmtId="0" fontId="62" fillId="0" borderId="3" xfId="0" applyFont="1" applyBorder="1" applyAlignment="1" applyProtection="1">
      <alignment horizontal="left" vertical="center" wrapText="1"/>
      <protection locked="0"/>
    </xf>
    <xf numFmtId="0" fontId="62" fillId="0" borderId="1" xfId="0" applyFont="1" applyBorder="1" applyAlignment="1" applyProtection="1">
      <alignment horizontal="left" wrapText="1"/>
      <protection locked="0"/>
    </xf>
    <xf numFmtId="49" fontId="20" fillId="0" borderId="1" xfId="0" applyNumberFormat="1" applyFont="1" applyBorder="1" applyAlignment="1" applyProtection="1">
      <alignment horizontal="center" vertical="center" wrapText="1"/>
      <protection locked="0"/>
    </xf>
    <xf numFmtId="1" fontId="20" fillId="0" borderId="1" xfId="0" applyNumberFormat="1" applyFont="1" applyBorder="1" applyAlignment="1" applyProtection="1">
      <alignment horizontal="center" vertical="center" wrapText="1"/>
      <protection locked="0"/>
    </xf>
    <xf numFmtId="3" fontId="20" fillId="0" borderId="3" xfId="0" applyNumberFormat="1" applyFont="1" applyBorder="1" applyAlignment="1" applyProtection="1">
      <alignment horizontal="center" vertical="center" wrapText="1"/>
      <protection locked="0"/>
    </xf>
    <xf numFmtId="1" fontId="20" fillId="0" borderId="51" xfId="0" applyNumberFormat="1" applyFont="1" applyBorder="1" applyAlignment="1" applyProtection="1">
      <alignment horizontal="center" vertical="center" wrapText="1"/>
      <protection locked="0"/>
    </xf>
    <xf numFmtId="1" fontId="20" fillId="0" borderId="34" xfId="0" applyNumberFormat="1" applyFont="1" applyBorder="1" applyAlignment="1" applyProtection="1">
      <alignment horizontal="center" vertical="center" wrapText="1"/>
      <protection locked="0"/>
    </xf>
    <xf numFmtId="49" fontId="20" fillId="0" borderId="9" xfId="0" applyNumberFormat="1" applyFont="1" applyBorder="1" applyAlignment="1" applyProtection="1">
      <alignment horizontal="left" vertical="center" wrapText="1"/>
      <protection locked="0"/>
    </xf>
    <xf numFmtId="0" fontId="20" fillId="0" borderId="10" xfId="0" applyFont="1" applyBorder="1" applyAlignment="1" applyProtection="1">
      <alignment horizontal="left" vertical="center" wrapText="1"/>
      <protection locked="0"/>
    </xf>
    <xf numFmtId="0" fontId="20" fillId="0" borderId="16" xfId="0" applyFont="1" applyBorder="1" applyAlignment="1" applyProtection="1">
      <alignment horizontal="center" vertical="center" wrapText="1"/>
      <protection locked="0"/>
    </xf>
    <xf numFmtId="0" fontId="20" fillId="0" borderId="10" xfId="0" applyFont="1" applyBorder="1" applyAlignment="1" applyProtection="1">
      <alignment horizontal="center" vertical="center" wrapText="1"/>
      <protection locked="0"/>
    </xf>
    <xf numFmtId="1" fontId="20" fillId="0" borderId="17" xfId="0" applyNumberFormat="1" applyFont="1" applyBorder="1" applyAlignment="1" applyProtection="1">
      <alignment horizontal="center" vertical="center" wrapText="1"/>
      <protection locked="0"/>
    </xf>
    <xf numFmtId="3" fontId="20" fillId="0" borderId="30" xfId="0" applyNumberFormat="1" applyFont="1" applyBorder="1" applyAlignment="1" applyProtection="1">
      <alignment horizontal="center" vertical="center" wrapText="1"/>
      <protection locked="0"/>
    </xf>
    <xf numFmtId="1" fontId="20" fillId="0" borderId="29" xfId="0" applyNumberFormat="1" applyFont="1" applyBorder="1" applyAlignment="1" applyProtection="1">
      <alignment horizontal="center" vertical="center" wrapText="1"/>
      <protection locked="0"/>
    </xf>
    <xf numFmtId="1" fontId="20" fillId="0" borderId="41" xfId="0" applyNumberFormat="1" applyFont="1" applyBorder="1" applyAlignment="1" applyProtection="1">
      <alignment horizontal="center" vertical="center" wrapText="1"/>
      <protection locked="0"/>
    </xf>
    <xf numFmtId="1" fontId="20" fillId="0" borderId="30" xfId="0" applyNumberFormat="1" applyFont="1" applyBorder="1" applyAlignment="1" applyProtection="1">
      <alignment horizontal="center" vertical="center" wrapText="1"/>
      <protection locked="0"/>
    </xf>
    <xf numFmtId="0" fontId="56" fillId="9" borderId="33" xfId="0" applyFont="1" applyFill="1" applyBorder="1" applyAlignment="1" applyProtection="1">
      <alignment horizontal="center"/>
      <protection hidden="1"/>
    </xf>
    <xf numFmtId="0" fontId="55" fillId="9" borderId="47" xfId="0" applyFont="1" applyFill="1" applyBorder="1" applyAlignment="1" applyProtection="1">
      <alignment horizontal="center" vertical="center"/>
      <protection hidden="1"/>
    </xf>
    <xf numFmtId="0" fontId="2" fillId="0" borderId="2" xfId="0"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59" fillId="0" borderId="2" xfId="0" applyFont="1" applyBorder="1" applyAlignment="1" applyProtection="1">
      <alignment horizontal="left" vertical="center" wrapText="1" indent="1"/>
      <protection locked="0"/>
    </xf>
    <xf numFmtId="0" fontId="59" fillId="0" borderId="12" xfId="0" applyFont="1" applyBorder="1" applyAlignment="1" applyProtection="1">
      <alignment horizontal="left" vertical="center" wrapText="1" indent="1"/>
      <protection locked="0"/>
    </xf>
    <xf numFmtId="0" fontId="59" fillId="0" borderId="3" xfId="0" applyFont="1" applyBorder="1" applyAlignment="1" applyProtection="1">
      <alignment horizontal="left" vertical="center" wrapText="1" indent="1"/>
      <protection locked="0"/>
    </xf>
    <xf numFmtId="0" fontId="3" fillId="0" borderId="2" xfId="0" applyFont="1" applyBorder="1" applyAlignment="1" applyProtection="1">
      <alignment horizontal="left" vertical="center" wrapText="1" indent="1"/>
      <protection locked="0"/>
    </xf>
    <xf numFmtId="0" fontId="6" fillId="0" borderId="3" xfId="0" applyFont="1" applyBorder="1" applyAlignment="1" applyProtection="1">
      <alignment horizontal="left" vertical="center" wrapText="1" indent="1"/>
      <protection locked="0"/>
    </xf>
    <xf numFmtId="0" fontId="2" fillId="0" borderId="2" xfId="0" applyFont="1" applyBorder="1" applyAlignment="1" applyProtection="1">
      <alignment horizontal="left" vertical="center" wrapText="1" indent="1"/>
      <protection locked="0"/>
    </xf>
    <xf numFmtId="0" fontId="2" fillId="0" borderId="12" xfId="0" applyFont="1" applyBorder="1" applyAlignment="1" applyProtection="1">
      <alignment horizontal="left" vertical="center" wrapText="1" indent="1"/>
      <protection locked="0"/>
    </xf>
    <xf numFmtId="0" fontId="2" fillId="0" borderId="12"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3" xfId="0" applyFont="1" applyBorder="1" applyAlignment="1" applyProtection="1">
      <alignment horizontal="center" vertical="center" wrapText="1"/>
      <protection locked="0"/>
    </xf>
    <xf numFmtId="49" fontId="0" fillId="0" borderId="25" xfId="0" applyNumberFormat="1" applyBorder="1" applyAlignment="1" applyProtection="1">
      <alignment horizontal="left" vertical="center"/>
      <protection hidden="1"/>
    </xf>
    <xf numFmtId="49" fontId="0" fillId="0" borderId="44" xfId="0" applyNumberFormat="1" applyBorder="1" applyAlignment="1" applyProtection="1">
      <alignment horizontal="left" vertical="center"/>
      <protection hidden="1"/>
    </xf>
    <xf numFmtId="49" fontId="0" fillId="0" borderId="32" xfId="0" applyNumberFormat="1" applyBorder="1" applyAlignment="1" applyProtection="1">
      <alignment horizontal="left" vertical="center"/>
      <protection hidden="1"/>
    </xf>
    <xf numFmtId="49" fontId="0" fillId="0" borderId="20" xfId="0" applyNumberFormat="1" applyBorder="1" applyAlignment="1" applyProtection="1">
      <alignment horizontal="left" vertical="center"/>
      <protection hidden="1"/>
    </xf>
    <xf numFmtId="49" fontId="0" fillId="0" borderId="18" xfId="0" applyNumberFormat="1" applyBorder="1" applyAlignment="1" applyProtection="1">
      <alignment horizontal="left" vertical="center"/>
      <protection hidden="1"/>
    </xf>
    <xf numFmtId="49" fontId="0" fillId="0" borderId="23" xfId="0" applyNumberFormat="1" applyBorder="1" applyAlignment="1" applyProtection="1">
      <alignment horizontal="left" vertical="center"/>
      <protection hidden="1"/>
    </xf>
    <xf numFmtId="49" fontId="0" fillId="0" borderId="31" xfId="0" applyNumberFormat="1" applyBorder="1" applyAlignment="1" applyProtection="1">
      <alignment horizontal="left" vertical="center"/>
      <protection hidden="1"/>
    </xf>
    <xf numFmtId="0" fontId="11" fillId="0" borderId="1" xfId="0" applyFont="1" applyBorder="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xf>
    <xf numFmtId="0" fontId="11" fillId="0" borderId="3" xfId="0" applyFont="1" applyBorder="1" applyAlignment="1" applyProtection="1">
      <alignment horizontal="center" vertical="center" wrapText="1"/>
      <protection locked="0"/>
    </xf>
    <xf numFmtId="0" fontId="11" fillId="0" borderId="0" xfId="0" applyFont="1" applyAlignment="1" applyProtection="1">
      <alignment horizontal="center" vertical="center"/>
      <protection locked="0"/>
    </xf>
    <xf numFmtId="0" fontId="11" fillId="0" borderId="15" xfId="0" applyFont="1" applyBorder="1" applyAlignment="1" applyProtection="1">
      <alignment horizontal="center" vertical="center" wrapText="1"/>
      <protection locked="0"/>
    </xf>
    <xf numFmtId="0" fontId="11" fillId="0" borderId="17" xfId="0" applyFont="1" applyBorder="1" applyAlignment="1" applyProtection="1">
      <alignment horizontal="center" vertical="center" wrapText="1"/>
      <protection locked="0"/>
    </xf>
    <xf numFmtId="1" fontId="11" fillId="0" borderId="1" xfId="0" applyNumberFormat="1" applyFont="1" applyBorder="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11" fillId="0" borderId="21" xfId="0" applyFont="1" applyBorder="1" applyAlignment="1" applyProtection="1">
      <alignment horizontal="center" vertical="center"/>
      <protection locked="0"/>
    </xf>
    <xf numFmtId="0" fontId="11" fillId="0" borderId="0" xfId="0" applyFont="1" applyAlignment="1" applyProtection="1">
      <alignment horizontal="center" vertical="center" wrapText="1"/>
      <protection locked="0"/>
    </xf>
    <xf numFmtId="2" fontId="11" fillId="0" borderId="21" xfId="0" applyNumberFormat="1" applyFont="1" applyBorder="1" applyAlignment="1" applyProtection="1">
      <alignment horizontal="center" vertical="center"/>
      <protection locked="0"/>
    </xf>
    <xf numFmtId="1" fontId="11" fillId="0" borderId="2" xfId="0" applyNumberFormat="1" applyFont="1" applyBorder="1" applyAlignment="1" applyProtection="1">
      <alignment horizontal="center" vertical="center" wrapText="1"/>
      <protection locked="0"/>
    </xf>
    <xf numFmtId="1" fontId="11" fillId="0" borderId="12" xfId="0" applyNumberFormat="1"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hidden="1"/>
    </xf>
    <xf numFmtId="0" fontId="11" fillId="0" borderId="12" xfId="0" applyFont="1" applyBorder="1" applyAlignment="1" applyProtection="1">
      <alignment horizontal="center" vertical="center" wrapText="1"/>
      <protection locked="0" hidden="1"/>
    </xf>
    <xf numFmtId="0" fontId="11" fillId="0" borderId="3" xfId="0" applyFont="1" applyBorder="1" applyAlignment="1" applyProtection="1">
      <alignment horizontal="center" vertical="center" wrapText="1"/>
      <protection locked="0" hidden="1"/>
    </xf>
    <xf numFmtId="0" fontId="11" fillId="0" borderId="0" xfId="0" applyFont="1" applyAlignment="1" applyProtection="1">
      <alignment horizontal="center" vertical="center"/>
      <protection locked="0" hidden="1"/>
    </xf>
    <xf numFmtId="0" fontId="11" fillId="0" borderId="12" xfId="0" applyFont="1" applyBorder="1" applyAlignment="1" applyProtection="1">
      <alignment horizontal="center" vertical="center" wrapText="1"/>
      <protection locked="0"/>
    </xf>
    <xf numFmtId="0" fontId="13" fillId="0" borderId="2" xfId="0" applyFont="1" applyBorder="1" applyAlignment="1" applyProtection="1">
      <alignment horizontal="center" vertical="center" wrapText="1"/>
      <protection locked="0" hidden="1"/>
    </xf>
    <xf numFmtId="0" fontId="13" fillId="0" borderId="12" xfId="0" applyFont="1" applyBorder="1" applyAlignment="1" applyProtection="1">
      <alignment horizontal="center" vertical="center" wrapText="1"/>
      <protection locked="0" hidden="1"/>
    </xf>
    <xf numFmtId="0" fontId="13" fillId="0" borderId="3" xfId="0" applyFont="1" applyBorder="1" applyAlignment="1" applyProtection="1">
      <alignment horizontal="center" vertical="center" wrapText="1"/>
      <protection locked="0" hidden="1"/>
    </xf>
    <xf numFmtId="0" fontId="13" fillId="0" borderId="2" xfId="0" applyFont="1" applyBorder="1" applyAlignment="1" applyProtection="1">
      <alignment horizontal="center" vertical="center" wrapText="1"/>
      <protection locked="0"/>
    </xf>
    <xf numFmtId="0" fontId="13" fillId="0" borderId="12" xfId="0" applyFont="1" applyBorder="1" applyAlignment="1" applyProtection="1">
      <alignment horizontal="center" vertical="center" wrapText="1"/>
      <protection locked="0"/>
    </xf>
    <xf numFmtId="0" fontId="13" fillId="0" borderId="3" xfId="0" applyFont="1" applyBorder="1" applyAlignment="1" applyProtection="1">
      <alignment horizontal="center" vertical="center" wrapText="1"/>
      <protection locked="0"/>
    </xf>
    <xf numFmtId="0" fontId="20" fillId="12" borderId="0" xfId="0" applyFont="1" applyFill="1" applyAlignment="1" applyProtection="1">
      <alignment horizontal="center" vertical="center"/>
      <protection locked="0"/>
    </xf>
    <xf numFmtId="0" fontId="20" fillId="0" borderId="0" xfId="0" applyFont="1" applyAlignment="1" applyProtection="1">
      <alignment horizontal="center" vertical="center"/>
      <protection locked="0"/>
    </xf>
    <xf numFmtId="0" fontId="11" fillId="0" borderId="39" xfId="0" applyFont="1" applyBorder="1" applyAlignment="1" applyProtection="1">
      <alignment horizontal="center" vertical="center" wrapText="1"/>
      <protection locked="0"/>
    </xf>
    <xf numFmtId="0" fontId="11" fillId="0" borderId="37" xfId="0" applyFont="1" applyBorder="1" applyAlignment="1" applyProtection="1">
      <alignment horizontal="center" vertical="center" wrapText="1"/>
      <protection locked="0"/>
    </xf>
    <xf numFmtId="0" fontId="11" fillId="0" borderId="40" xfId="0" applyFont="1" applyBorder="1" applyAlignment="1" applyProtection="1">
      <alignment horizontal="center" vertical="center" wrapText="1"/>
      <protection locked="0"/>
    </xf>
    <xf numFmtId="0" fontId="20" fillId="10" borderId="2" xfId="0" applyFont="1" applyFill="1" applyBorder="1" applyAlignment="1" applyProtection="1">
      <alignment horizontal="center" vertical="center" wrapText="1"/>
      <protection locked="0"/>
    </xf>
    <xf numFmtId="0" fontId="20" fillId="10" borderId="3" xfId="0" applyFont="1" applyFill="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1" fontId="12" fillId="0" borderId="16" xfId="0" applyNumberFormat="1" applyFont="1" applyBorder="1" applyAlignment="1" applyProtection="1">
      <alignment horizontal="center" vertical="center" wrapText="1"/>
      <protection locked="0"/>
    </xf>
    <xf numFmtId="1" fontId="12" fillId="0" borderId="17" xfId="0" applyNumberFormat="1" applyFont="1" applyBorder="1" applyAlignment="1" applyProtection="1">
      <alignment horizontal="center" vertical="center" wrapText="1"/>
      <protection locked="0"/>
    </xf>
    <xf numFmtId="1" fontId="20" fillId="11" borderId="2" xfId="0" applyNumberFormat="1" applyFont="1" applyFill="1" applyBorder="1" applyAlignment="1" applyProtection="1">
      <alignment horizontal="center" vertical="center" textRotation="90" wrapText="1"/>
      <protection locked="0"/>
    </xf>
    <xf numFmtId="1" fontId="20" fillId="11" borderId="3" xfId="0" applyNumberFormat="1" applyFont="1" applyFill="1" applyBorder="1" applyAlignment="1" applyProtection="1">
      <alignment horizontal="center" vertical="center" textRotation="90" wrapText="1"/>
      <protection locked="0"/>
    </xf>
    <xf numFmtId="0" fontId="53" fillId="11" borderId="26" xfId="0" applyFont="1" applyFill="1" applyBorder="1" applyAlignment="1" applyProtection="1">
      <alignment horizontal="center" vertical="center" wrapText="1"/>
      <protection locked="0"/>
    </xf>
    <xf numFmtId="0" fontId="53" fillId="11" borderId="5" xfId="0" applyFont="1" applyFill="1" applyBorder="1" applyAlignment="1" applyProtection="1">
      <alignment horizontal="center" vertical="center" wrapText="1"/>
      <protection locked="0"/>
    </xf>
    <xf numFmtId="0" fontId="20" fillId="10" borderId="49" xfId="0" applyFont="1" applyFill="1" applyBorder="1" applyAlignment="1" applyProtection="1">
      <alignment horizontal="center" vertical="center" wrapText="1"/>
      <protection locked="0"/>
    </xf>
    <xf numFmtId="0" fontId="20" fillId="10" borderId="50" xfId="0" applyFont="1" applyFill="1" applyBorder="1" applyAlignment="1" applyProtection="1">
      <alignment horizontal="center" vertical="center" wrapText="1"/>
      <protection locked="0"/>
    </xf>
    <xf numFmtId="0" fontId="11" fillId="0" borderId="9" xfId="0" applyFont="1" applyBorder="1" applyAlignment="1" applyProtection="1">
      <alignment horizontal="center" vertical="center" wrapText="1"/>
      <protection locked="0"/>
    </xf>
    <xf numFmtId="0" fontId="11" fillId="0" borderId="20" xfId="0" applyFont="1" applyBorder="1" applyAlignment="1" applyProtection="1">
      <alignment horizontal="center" vertical="center" wrapText="1"/>
      <protection locked="0"/>
    </xf>
    <xf numFmtId="1" fontId="11" fillId="0" borderId="45" xfId="0" applyNumberFormat="1" applyFont="1" applyBorder="1" applyAlignment="1" applyProtection="1">
      <alignment horizontal="center" vertical="center" wrapText="1"/>
      <protection locked="0"/>
    </xf>
    <xf numFmtId="1" fontId="11" fillId="0" borderId="37" xfId="0" applyNumberFormat="1" applyFont="1" applyBorder="1" applyAlignment="1" applyProtection="1">
      <alignment horizontal="center" vertical="center" wrapText="1"/>
      <protection locked="0"/>
    </xf>
    <xf numFmtId="3" fontId="11" fillId="0" borderId="19" xfId="0" applyNumberFormat="1" applyFont="1" applyBorder="1" applyAlignment="1" applyProtection="1">
      <alignment horizontal="center" vertical="center" wrapText="1"/>
      <protection locked="0"/>
    </xf>
    <xf numFmtId="3" fontId="11" fillId="0" borderId="23" xfId="0" applyNumberFormat="1" applyFont="1" applyBorder="1" applyAlignment="1" applyProtection="1">
      <alignment horizontal="center" vertical="center" wrapText="1"/>
      <protection locked="0"/>
    </xf>
    <xf numFmtId="49" fontId="11" fillId="0" borderId="19" xfId="0" applyNumberFormat="1" applyFont="1" applyBorder="1" applyAlignment="1" applyProtection="1">
      <alignment horizontal="center" vertical="center" wrapText="1"/>
      <protection locked="0"/>
    </xf>
    <xf numFmtId="49" fontId="11" fillId="0" borderId="31" xfId="0" applyNumberFormat="1" applyFont="1" applyBorder="1" applyAlignment="1" applyProtection="1">
      <alignment horizontal="center" vertical="center" wrapText="1"/>
      <protection locked="0"/>
    </xf>
    <xf numFmtId="0" fontId="11" fillId="0" borderId="47" xfId="0" applyFont="1" applyBorder="1" applyAlignment="1" applyProtection="1">
      <alignment horizontal="center" vertical="center" wrapText="1"/>
      <protection locked="0"/>
    </xf>
    <xf numFmtId="1" fontId="14" fillId="0" borderId="26" xfId="0" applyNumberFormat="1" applyFont="1" applyBorder="1" applyAlignment="1" applyProtection="1">
      <alignment horizontal="center" vertical="center" wrapText="1"/>
      <protection locked="0"/>
    </xf>
    <xf numFmtId="1" fontId="14" fillId="0" borderId="45" xfId="0" applyNumberFormat="1" applyFont="1" applyBorder="1" applyAlignment="1" applyProtection="1">
      <alignment horizontal="center" vertical="center" wrapText="1"/>
      <protection locked="0"/>
    </xf>
    <xf numFmtId="1" fontId="14" fillId="0" borderId="5" xfId="0" applyNumberFormat="1" applyFont="1" applyBorder="1" applyAlignment="1" applyProtection="1">
      <alignment horizontal="center" vertical="center" wrapText="1"/>
      <protection locked="0"/>
    </xf>
    <xf numFmtId="1" fontId="20" fillId="11" borderId="19" xfId="0" applyNumberFormat="1" applyFont="1" applyFill="1" applyBorder="1" applyAlignment="1" applyProtection="1">
      <alignment horizontal="center" vertical="center" textRotation="90" wrapText="1"/>
      <protection locked="0"/>
    </xf>
    <xf numFmtId="1" fontId="20" fillId="11" borderId="31" xfId="0" applyNumberFormat="1" applyFont="1" applyFill="1" applyBorder="1" applyAlignment="1" applyProtection="1">
      <alignment horizontal="center" vertical="center" textRotation="90" wrapText="1"/>
      <protection locked="0"/>
    </xf>
    <xf numFmtId="0" fontId="11" fillId="0" borderId="1" xfId="0" applyFont="1" applyBorder="1" applyAlignment="1" applyProtection="1">
      <alignment horizontal="center" vertical="center" wrapText="1"/>
      <protection hidden="1"/>
    </xf>
    <xf numFmtId="0" fontId="11" fillId="0" borderId="0" xfId="0" applyFont="1" applyAlignment="1" applyProtection="1">
      <alignment horizontal="left" vertical="center"/>
      <protection locked="0"/>
    </xf>
    <xf numFmtId="49" fontId="11" fillId="0" borderId="0" xfId="0" applyNumberFormat="1" applyFont="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1" fontId="25" fillId="0" borderId="1" xfId="0" applyNumberFormat="1" applyFont="1" applyBorder="1" applyAlignment="1" applyProtection="1">
      <alignment horizontal="center" vertical="center" wrapText="1"/>
      <protection locked="0"/>
    </xf>
    <xf numFmtId="0" fontId="11" fillId="0" borderId="16" xfId="0" applyFont="1" applyBorder="1" applyAlignment="1" applyProtection="1">
      <alignment horizontal="center" vertical="center" wrapText="1"/>
      <protection locked="0"/>
    </xf>
    <xf numFmtId="1" fontId="11" fillId="0" borderId="39" xfId="0" applyNumberFormat="1" applyFont="1" applyBorder="1" applyAlignment="1" applyProtection="1">
      <alignment horizontal="center" vertical="center" wrapText="1"/>
      <protection locked="0"/>
    </xf>
    <xf numFmtId="1" fontId="11" fillId="0" borderId="40" xfId="0" applyNumberFormat="1" applyFont="1" applyBorder="1" applyAlignment="1" applyProtection="1">
      <alignment horizontal="center" vertical="center" wrapText="1"/>
      <protection locked="0"/>
    </xf>
    <xf numFmtId="1" fontId="11" fillId="0" borderId="21" xfId="0" applyNumberFormat="1" applyFont="1" applyBorder="1" applyAlignment="1" applyProtection="1">
      <alignment horizontal="center" vertical="center" wrapText="1"/>
      <protection locked="0"/>
    </xf>
    <xf numFmtId="1" fontId="11" fillId="0" borderId="35" xfId="0" applyNumberFormat="1" applyFont="1" applyBorder="1" applyAlignment="1" applyProtection="1">
      <alignment horizontal="center" vertical="center" wrapText="1"/>
      <protection locked="0"/>
    </xf>
    <xf numFmtId="1" fontId="11" fillId="0" borderId="22" xfId="0" applyNumberFormat="1" applyFont="1" applyBorder="1" applyAlignment="1" applyProtection="1">
      <alignment horizontal="center" vertical="center" wrapText="1"/>
      <protection locked="0"/>
    </xf>
    <xf numFmtId="1" fontId="11" fillId="0" borderId="36" xfId="0" applyNumberFormat="1" applyFont="1" applyBorder="1" applyAlignment="1" applyProtection="1">
      <alignment horizontal="center" vertical="center" wrapText="1"/>
      <protection locked="0"/>
    </xf>
    <xf numFmtId="0" fontId="11" fillId="0" borderId="2" xfId="0" quotePrefix="1" applyFont="1" applyBorder="1" applyAlignment="1" applyProtection="1">
      <alignment horizontal="center" vertical="center"/>
      <protection locked="0"/>
    </xf>
    <xf numFmtId="0" fontId="11" fillId="0" borderId="2" xfId="0" applyFont="1" applyBorder="1" applyAlignment="1" applyProtection="1">
      <alignment horizontal="center" vertical="center" wrapText="1" shrinkToFit="1"/>
      <protection locked="0"/>
    </xf>
    <xf numFmtId="0" fontId="11" fillId="0" borderId="3" xfId="0" applyFont="1" applyBorder="1" applyAlignment="1" applyProtection="1">
      <alignment horizontal="center" vertical="center" wrapText="1" shrinkToFit="1"/>
      <protection locked="0"/>
    </xf>
    <xf numFmtId="0" fontId="11" fillId="0" borderId="2" xfId="0" quotePrefix="1" applyFont="1" applyBorder="1" applyAlignment="1" applyProtection="1">
      <alignment horizontal="center" vertical="center" wrapText="1" shrinkToFit="1"/>
      <protection locked="0"/>
    </xf>
    <xf numFmtId="0" fontId="58" fillId="12" borderId="0" xfId="0" applyFont="1" applyFill="1" applyAlignment="1" applyProtection="1">
      <alignment horizontal="center" vertical="center"/>
      <protection locked="0"/>
    </xf>
    <xf numFmtId="0" fontId="17" fillId="0" borderId="0" xfId="0" applyFont="1" applyAlignment="1">
      <alignment horizontal="left"/>
    </xf>
    <xf numFmtId="0" fontId="16" fillId="0" borderId="15" xfId="1" applyBorder="1" applyAlignment="1" applyProtection="1">
      <alignment horizontal="center"/>
    </xf>
    <xf numFmtId="0" fontId="16" fillId="0" borderId="16" xfId="1" applyBorder="1" applyAlignment="1" applyProtection="1">
      <alignment horizontal="center"/>
    </xf>
    <xf numFmtId="0" fontId="16" fillId="0" borderId="17" xfId="1" applyBorder="1" applyAlignment="1" applyProtection="1">
      <alignment horizontal="center"/>
    </xf>
    <xf numFmtId="0" fontId="11" fillId="0" borderId="0" xfId="0" applyFont="1" applyBorder="1" applyAlignment="1" applyProtection="1">
      <alignment horizontal="center" vertical="center" wrapText="1"/>
      <protection locked="0"/>
    </xf>
    <xf numFmtId="49" fontId="11" fillId="0" borderId="0" xfId="0" applyNumberFormat="1" applyFont="1" applyBorder="1" applyAlignment="1" applyProtection="1">
      <alignment horizontal="left" vertical="center" wrapText="1"/>
      <protection locked="0"/>
    </xf>
    <xf numFmtId="49" fontId="11" fillId="0" borderId="0" xfId="0" applyNumberFormat="1" applyFont="1" applyBorder="1" applyAlignment="1" applyProtection="1">
      <alignment horizontal="center" vertical="center" wrapText="1"/>
      <protection locked="0"/>
    </xf>
    <xf numFmtId="1" fontId="11" fillId="0" borderId="0" xfId="0" applyNumberFormat="1" applyFont="1" applyBorder="1" applyAlignment="1" applyProtection="1">
      <alignment horizontal="center" vertical="center" wrapText="1"/>
      <protection locked="0"/>
    </xf>
    <xf numFmtId="0" fontId="11" fillId="0" borderId="0" xfId="0" applyFont="1" applyBorder="1" applyAlignment="1" applyProtection="1">
      <alignment horizontal="left" vertical="center" wrapText="1"/>
      <protection locked="0"/>
    </xf>
    <xf numFmtId="0" fontId="11" fillId="0" borderId="0" xfId="0" applyFont="1" applyBorder="1" applyProtection="1">
      <protection locked="0"/>
    </xf>
    <xf numFmtId="0" fontId="11" fillId="0" borderId="0" xfId="0" applyFont="1" applyBorder="1" applyAlignment="1" applyProtection="1">
      <alignment horizontal="center" vertical="center"/>
      <protection locked="0"/>
    </xf>
    <xf numFmtId="1" fontId="11" fillId="0" borderId="0" xfId="0" applyNumberFormat="1" applyFont="1" applyBorder="1" applyProtection="1">
      <protection locked="0"/>
    </xf>
    <xf numFmtId="0" fontId="9" fillId="0" borderId="0" xfId="0" applyFont="1" applyBorder="1" applyProtection="1">
      <protection locked="0"/>
    </xf>
    <xf numFmtId="4" fontId="11" fillId="0" borderId="0" xfId="0" applyNumberFormat="1" applyFont="1" applyBorder="1" applyAlignment="1" applyProtection="1">
      <alignment horizontal="center" vertical="center" wrapText="1"/>
      <protection hidden="1"/>
    </xf>
    <xf numFmtId="1" fontId="11" fillId="0" borderId="2" xfId="0" applyNumberFormat="1" applyFont="1" applyBorder="1" applyAlignment="1" applyProtection="1">
      <alignment horizontal="center" vertical="center" wrapText="1"/>
      <protection hidden="1"/>
    </xf>
    <xf numFmtId="0" fontId="13" fillId="0" borderId="2" xfId="0" applyFont="1" applyBorder="1" applyAlignment="1" applyProtection="1">
      <alignment horizontal="center" vertical="center"/>
      <protection hidden="1"/>
    </xf>
    <xf numFmtId="49" fontId="13" fillId="0" borderId="2" xfId="0" applyNumberFormat="1" applyFont="1" applyBorder="1" applyAlignment="1" applyProtection="1">
      <alignment vertical="center"/>
      <protection hidden="1"/>
    </xf>
    <xf numFmtId="1" fontId="11" fillId="0" borderId="0" xfId="0" applyNumberFormat="1" applyFont="1" applyBorder="1" applyAlignment="1" applyProtection="1">
      <alignment horizontal="center" vertical="center" wrapText="1"/>
      <protection hidden="1"/>
    </xf>
    <xf numFmtId="0" fontId="13" fillId="0" borderId="0" xfId="0" applyFont="1" applyBorder="1" applyAlignment="1" applyProtection="1">
      <alignment horizontal="center" vertical="center"/>
      <protection hidden="1"/>
    </xf>
    <xf numFmtId="49" fontId="13" fillId="0" borderId="0" xfId="0" applyNumberFormat="1" applyFont="1" applyBorder="1" applyAlignment="1" applyProtection="1">
      <alignment vertical="center"/>
      <protection hidden="1"/>
    </xf>
    <xf numFmtId="0" fontId="13" fillId="0" borderId="0" xfId="0" applyFont="1" applyBorder="1" applyProtection="1">
      <protection locked="0"/>
    </xf>
    <xf numFmtId="1" fontId="25" fillId="0" borderId="17" xfId="0" applyNumberFormat="1" applyFont="1" applyBorder="1" applyAlignment="1" applyProtection="1">
      <alignment horizontal="center" vertical="center" wrapText="1"/>
      <protection hidden="1"/>
    </xf>
    <xf numFmtId="0" fontId="62" fillId="0" borderId="0" xfId="0" applyFont="1" applyBorder="1" applyAlignment="1" applyProtection="1">
      <alignment horizontal="left" vertical="center" wrapText="1"/>
      <protection locked="0"/>
    </xf>
    <xf numFmtId="0" fontId="62" fillId="0" borderId="0" xfId="0" applyFont="1" applyBorder="1" applyAlignment="1" applyProtection="1">
      <alignment horizontal="center" vertical="center" wrapText="1"/>
      <protection locked="0"/>
    </xf>
    <xf numFmtId="4" fontId="25" fillId="0" borderId="0" xfId="0" applyNumberFormat="1" applyFont="1" applyBorder="1" applyAlignment="1" applyProtection="1">
      <alignment horizontal="center" vertical="center" wrapText="1"/>
      <protection hidden="1"/>
    </xf>
    <xf numFmtId="3" fontId="11" fillId="0" borderId="0" xfId="0" applyNumberFormat="1" applyFont="1" applyBorder="1" applyAlignment="1" applyProtection="1">
      <alignment horizontal="center" vertical="center" wrapText="1"/>
      <protection locked="0"/>
    </xf>
    <xf numFmtId="4" fontId="19" fillId="0" borderId="0" xfId="0" applyNumberFormat="1" applyFont="1" applyBorder="1" applyAlignment="1" applyProtection="1">
      <alignment horizontal="center" vertical="center" wrapText="1"/>
      <protection hidden="1"/>
    </xf>
    <xf numFmtId="2" fontId="11" fillId="0" borderId="0" xfId="0" applyNumberFormat="1" applyFont="1" applyBorder="1" applyAlignment="1" applyProtection="1">
      <alignment horizontal="center" vertical="center" wrapText="1"/>
      <protection locked="0"/>
    </xf>
    <xf numFmtId="0" fontId="64" fillId="0" borderId="34" xfId="0" applyFont="1" applyBorder="1" applyAlignment="1" applyProtection="1">
      <alignment vertical="center"/>
      <protection locked="0"/>
    </xf>
    <xf numFmtId="3" fontId="11" fillId="0" borderId="43" xfId="0" applyNumberFormat="1" applyFont="1" applyBorder="1" applyAlignment="1" applyProtection="1">
      <alignment horizontal="center" vertical="center" wrapText="1"/>
      <protection hidden="1"/>
    </xf>
    <xf numFmtId="4" fontId="20" fillId="0" borderId="0" xfId="0" applyNumberFormat="1" applyFont="1" applyBorder="1" applyAlignment="1" applyProtection="1">
      <alignment horizontal="center" vertical="center" wrapText="1"/>
      <protection hidden="1"/>
    </xf>
    <xf numFmtId="0" fontId="11" fillId="0" borderId="0" xfId="0" applyFont="1" applyBorder="1" applyAlignment="1" applyProtection="1">
      <alignment vertical="center" wrapText="1"/>
      <protection locked="0"/>
    </xf>
    <xf numFmtId="49" fontId="11" fillId="0" borderId="0" xfId="0" applyNumberFormat="1" applyFont="1" applyBorder="1" applyAlignment="1" applyProtection="1">
      <alignment horizontal="center"/>
      <protection locked="0"/>
    </xf>
    <xf numFmtId="1" fontId="11" fillId="0" borderId="0" xfId="0" applyNumberFormat="1" applyFont="1" applyBorder="1" applyAlignment="1" applyProtection="1">
      <alignment horizontal="center" vertical="center"/>
      <protection locked="0"/>
    </xf>
    <xf numFmtId="3" fontId="11" fillId="0" borderId="0" xfId="0" applyNumberFormat="1" applyFont="1" applyBorder="1" applyAlignment="1" applyProtection="1">
      <alignment horizontal="center" vertical="center"/>
      <protection locked="0"/>
    </xf>
    <xf numFmtId="0" fontId="20" fillId="0" borderId="0" xfId="0" applyFont="1" applyBorder="1" applyAlignment="1" applyProtection="1">
      <alignment horizontal="center" vertical="center"/>
      <protection locked="0"/>
    </xf>
    <xf numFmtId="2" fontId="11" fillId="0" borderId="6" xfId="0" applyNumberFormat="1" applyFont="1" applyBorder="1" applyAlignment="1" applyProtection="1">
      <alignment horizontal="center" vertical="center" wrapText="1"/>
      <protection locked="0"/>
    </xf>
    <xf numFmtId="0" fontId="65" fillId="0" borderId="0" xfId="0" applyFont="1" applyBorder="1" applyAlignment="1" applyProtection="1">
      <alignment vertical="center" wrapText="1"/>
      <protection locked="0"/>
    </xf>
    <xf numFmtId="0" fontId="65" fillId="0" borderId="34" xfId="0" applyFont="1" applyBorder="1" applyAlignment="1" applyProtection="1">
      <alignment vertical="center" wrapText="1"/>
      <protection locked="0"/>
    </xf>
    <xf numFmtId="1" fontId="11" fillId="0" borderId="0" xfId="0" applyNumberFormat="1" applyFont="1" applyBorder="1" applyAlignment="1" applyProtection="1">
      <alignment horizontal="center"/>
      <protection locked="0"/>
    </xf>
    <xf numFmtId="0" fontId="9" fillId="0" borderId="0" xfId="0" applyFont="1" applyBorder="1" applyAlignment="1" applyProtection="1">
      <alignment horizontal="left"/>
      <protection locked="0"/>
    </xf>
    <xf numFmtId="49" fontId="20" fillId="12" borderId="1" xfId="0" applyNumberFormat="1" applyFont="1" applyFill="1" applyBorder="1" applyAlignment="1" applyProtection="1">
      <alignment horizontal="left" vertical="center" wrapText="1"/>
      <protection locked="0"/>
    </xf>
    <xf numFmtId="1" fontId="11" fillId="0" borderId="17" xfId="0" applyNumberFormat="1" applyFont="1" applyBorder="1" applyAlignment="1">
      <alignment horizontal="center" vertical="center" wrapText="1"/>
    </xf>
    <xf numFmtId="4" fontId="11" fillId="0" borderId="0" xfId="0" applyNumberFormat="1" applyFont="1" applyBorder="1" applyAlignment="1">
      <alignment horizontal="center" vertical="center" wrapText="1"/>
    </xf>
    <xf numFmtId="0" fontId="65" fillId="0" borderId="1" xfId="0" applyFont="1" applyBorder="1" applyAlignment="1" applyProtection="1">
      <alignment vertical="center" wrapText="1"/>
      <protection locked="0"/>
    </xf>
    <xf numFmtId="49" fontId="20" fillId="0" borderId="17" xfId="0" applyNumberFormat="1" applyFont="1" applyBorder="1" applyAlignment="1" applyProtection="1">
      <alignment horizontal="left" vertical="center" wrapText="1"/>
      <protection locked="0"/>
    </xf>
    <xf numFmtId="49" fontId="20" fillId="0" borderId="1" xfId="0" applyNumberFormat="1" applyFont="1" applyBorder="1" applyAlignment="1" applyProtection="1">
      <alignment horizontal="left" vertical="center" wrapText="1"/>
      <protection locked="0"/>
    </xf>
    <xf numFmtId="49" fontId="62" fillId="0" borderId="1" xfId="0" applyNumberFormat="1" applyFont="1" applyBorder="1" applyAlignment="1" applyProtection="1">
      <alignment horizontal="left" vertical="center" wrapText="1"/>
      <protection locked="0"/>
    </xf>
    <xf numFmtId="0" fontId="63" fillId="0" borderId="1" xfId="0" applyFont="1" applyBorder="1" applyAlignment="1" applyProtection="1">
      <alignment vertical="center"/>
      <protection locked="0"/>
    </xf>
    <xf numFmtId="4" fontId="11" fillId="0" borderId="3" xfId="0" applyNumberFormat="1" applyFont="1" applyBorder="1" applyAlignment="1" applyProtection="1">
      <alignment horizontal="center" vertical="center" wrapText="1"/>
      <protection hidden="1"/>
    </xf>
  </cellXfs>
  <cellStyles count="3">
    <cellStyle name="Hyperlink" xfId="1" builtinId="8"/>
    <cellStyle name="Input" xfId="2" builtinId="20"/>
    <cellStyle name="Normal" xfId="0" builtinId="0"/>
  </cellStyles>
  <dxfs count="6">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2"/>
        <color indexed="8"/>
        <name val="Calibri"/>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right style="thin">
          <color indexed="64"/>
        </right>
        <top/>
        <bottom style="thin">
          <color indexed="64"/>
        </bottom>
        <vertical/>
        <horizontal/>
      </border>
      <protection locked="0" hidden="0"/>
    </dxf>
    <dxf>
      <border outline="0">
        <left style="thin">
          <color indexed="64"/>
        </left>
        <right style="thin">
          <color indexed="64"/>
        </right>
        <top style="thin">
          <color indexed="64"/>
        </top>
      </border>
    </dxf>
    <dxf>
      <font>
        <b val="0"/>
        <i val="0"/>
        <strike val="0"/>
        <condense val="0"/>
        <extend val="0"/>
        <outline val="0"/>
        <shadow val="0"/>
        <u val="none"/>
        <vertAlign val="baseline"/>
        <sz val="12"/>
        <color indexed="8"/>
        <name val="Calibri"/>
        <scheme val="none"/>
      </font>
      <numFmt numFmtId="1" formatCode="0"/>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8:E27" totalsRowShown="0" headerRowDxfId="5" tableBorderDxfId="4">
  <autoFilter ref="B18:E27" xr:uid="{00000000-0009-0000-0100-000001000000}"/>
  <tableColumns count="4">
    <tableColumn id="1" xr3:uid="{00000000-0010-0000-0000-000001000000}" name="Nume doctorand" dataDxfId="3"/>
    <tableColumn id="2" xr3:uid="{00000000-0010-0000-0000-000002000000}" name="Anul înmatriculării" dataDxfId="2"/>
    <tableColumn id="3" xr3:uid="{00000000-0010-0000-0000-000003000000}" name="Anul susținerii" dataDxfId="1"/>
    <tableColumn id="4" xr3:uid="{00000000-0010-0000-0000-000004000000}" name="Tip doctorand" dataDxfId="0"/>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3" Type="http://schemas.openxmlformats.org/officeDocument/2006/relationships/hyperlink" Target="http://www.emeraldinsight.com/" TargetMode="External"/><Relationship Id="rId18" Type="http://schemas.openxmlformats.org/officeDocument/2006/relationships/hyperlink" Target="http://www.cas.org/" TargetMode="External"/><Relationship Id="rId26" Type="http://schemas.openxmlformats.org/officeDocument/2006/relationships/hyperlink" Target="https://dbh.nsd.uib.no/publiseringskanaler/erihplus/" TargetMode="External"/><Relationship Id="rId39" Type="http://schemas.openxmlformats.org/officeDocument/2006/relationships/hyperlink" Target="https://www.ssrn.com/en/" TargetMode="External"/><Relationship Id="rId21" Type="http://schemas.openxmlformats.org/officeDocument/2006/relationships/hyperlink" Target="http://journalseek.net/" TargetMode="External"/><Relationship Id="rId34" Type="http://schemas.openxmlformats.org/officeDocument/2006/relationships/hyperlink" Target="http://www.persee.fr/" TargetMode="External"/><Relationship Id="rId42" Type="http://schemas.openxmlformats.org/officeDocument/2006/relationships/hyperlink" Target="https://www.aeaweb.org/econlit/" TargetMode="External"/><Relationship Id="rId7" Type="http://schemas.openxmlformats.org/officeDocument/2006/relationships/hyperlink" Target="http://www.lib.utexas.edu/" TargetMode="External"/><Relationship Id="rId2" Type="http://schemas.openxmlformats.org/officeDocument/2006/relationships/hyperlink" Target="http://www.eric.ed.gov/" TargetMode="External"/><Relationship Id="rId16" Type="http://schemas.openxmlformats.org/officeDocument/2006/relationships/hyperlink" Target="http://scholar.google.com/" TargetMode="External"/><Relationship Id="rId20" Type="http://schemas.openxmlformats.org/officeDocument/2006/relationships/hyperlink" Target="http://www.agiweb.org/georef/" TargetMode="External"/><Relationship Id="rId29" Type="http://schemas.openxmlformats.org/officeDocument/2006/relationships/hyperlink" Target="http://www.proquest.com/libraries/academic/databases/ibss-set-c.html" TargetMode="External"/><Relationship Id="rId41" Type="http://schemas.openxmlformats.org/officeDocument/2006/relationships/hyperlink" Target="https://ideas.repec.org/" TargetMode="External"/><Relationship Id="rId1" Type="http://schemas.openxmlformats.org/officeDocument/2006/relationships/hyperlink" Target="http://www.zenodo.org/" TargetMode="External"/><Relationship Id="rId6" Type="http://schemas.openxmlformats.org/officeDocument/2006/relationships/hyperlink" Target="http://www.ceeol.com/" TargetMode="External"/><Relationship Id="rId11" Type="http://schemas.openxmlformats.org/officeDocument/2006/relationships/hyperlink" Target="http://onlinelibrary.wiley.com/" TargetMode="External"/><Relationship Id="rId24" Type="http://schemas.openxmlformats.org/officeDocument/2006/relationships/hyperlink" Target="http://j-gate.informindia.co.in/" TargetMode="External"/><Relationship Id="rId32" Type="http://schemas.openxmlformats.org/officeDocument/2006/relationships/hyperlink" Target="http://www.lib.washington.edu/" TargetMode="External"/><Relationship Id="rId37" Type="http://schemas.openxmlformats.org/officeDocument/2006/relationships/hyperlink" Target="http://www.apa.org/pubs/databases/psycinfo/" TargetMode="External"/><Relationship Id="rId40" Type="http://schemas.openxmlformats.org/officeDocument/2006/relationships/hyperlink" Target="https://www.worldcat.org/" TargetMode="External"/><Relationship Id="rId5" Type="http://schemas.openxmlformats.org/officeDocument/2006/relationships/hyperlink" Target="http://www.springerlink.com/" TargetMode="External"/><Relationship Id="rId15" Type="http://schemas.openxmlformats.org/officeDocument/2006/relationships/hyperlink" Target="http://www.theiet.org/" TargetMode="External"/><Relationship Id="rId23" Type="http://schemas.openxmlformats.org/officeDocument/2006/relationships/hyperlink" Target="http://www.ncbi.nlm.nih.gov/pubmed/" TargetMode="External"/><Relationship Id="rId28" Type="http://schemas.openxmlformats.org/officeDocument/2006/relationships/hyperlink" Target="http://home.heinonline.org/" TargetMode="External"/><Relationship Id="rId36" Type="http://schemas.openxmlformats.org/officeDocument/2006/relationships/hyperlink" Target="https://muse.jhu.edu/" TargetMode="External"/><Relationship Id="rId10" Type="http://schemas.openxmlformats.org/officeDocument/2006/relationships/hyperlink" Target="http://www.proquest.com/" TargetMode="External"/><Relationship Id="rId19" Type="http://schemas.openxmlformats.org/officeDocument/2006/relationships/hyperlink" Target="http://www.geobase.ca/" TargetMode="External"/><Relationship Id="rId31" Type="http://schemas.openxmlformats.org/officeDocument/2006/relationships/hyperlink" Target="https://kvk.bibliothek.kit.edu/" TargetMode="External"/><Relationship Id="rId4" Type="http://schemas.openxmlformats.org/officeDocument/2006/relationships/hyperlink" Target="http://www.editlib.org/" TargetMode="External"/><Relationship Id="rId9" Type="http://schemas.openxmlformats.org/officeDocument/2006/relationships/hyperlink" Target="http://www.ebscohost.com/" TargetMode="External"/><Relationship Id="rId14" Type="http://schemas.openxmlformats.org/officeDocument/2006/relationships/hyperlink" Target="http://www.engineeringvillage.com/" TargetMode="External"/><Relationship Id="rId22" Type="http://schemas.openxmlformats.org/officeDocument/2006/relationships/hyperlink" Target="http://catalog.loc.gov/" TargetMode="External"/><Relationship Id="rId27" Type="http://schemas.openxmlformats.org/officeDocument/2006/relationships/hyperlink" Target="http://www.gesis.org/home/" TargetMode="External"/><Relationship Id="rId30" Type="http://schemas.openxmlformats.org/officeDocument/2006/relationships/hyperlink" Target="https://www.jstor.org/" TargetMode="External"/><Relationship Id="rId35" Type="http://schemas.openxmlformats.org/officeDocument/2006/relationships/hyperlink" Target="https://www.pdcnet.org/wp/" TargetMode="External"/><Relationship Id="rId43" Type="http://schemas.openxmlformats.org/officeDocument/2006/relationships/printerSettings" Target="../printerSettings/printerSettings78.bin"/><Relationship Id="rId8" Type="http://schemas.openxmlformats.org/officeDocument/2006/relationships/hyperlink" Target="http://www.sciencedirect.com/" TargetMode="External"/><Relationship Id="rId3" Type="http://schemas.openxmlformats.org/officeDocument/2006/relationships/hyperlink" Target="http://www.scopus.com/" TargetMode="External"/><Relationship Id="rId12" Type="http://schemas.openxmlformats.org/officeDocument/2006/relationships/hyperlink" Target="http://www.cabi.org/" TargetMode="External"/><Relationship Id="rId17" Type="http://schemas.openxmlformats.org/officeDocument/2006/relationships/hyperlink" Target="http://journals.indexcopernicus.com/" TargetMode="External"/><Relationship Id="rId25" Type="http://schemas.openxmlformats.org/officeDocument/2006/relationships/hyperlink" Target="http://www.crossref.org/" TargetMode="External"/><Relationship Id="rId33" Type="http://schemas.openxmlformats.org/officeDocument/2006/relationships/hyperlink" Target="https://www.oxfordjournals.org/" TargetMode="External"/><Relationship Id="rId38" Type="http://schemas.openxmlformats.org/officeDocument/2006/relationships/hyperlink" Target="http://journals.sagepub.com/" TargetMode="External"/></Relationships>
</file>

<file path=xl/worksheets/_rels/sheet79.xml.rels><?xml version="1.0" encoding="UTF-8" standalone="yes"?>
<Relationships xmlns="http://schemas.openxmlformats.org/package/2006/relationships"><Relationship Id="rId2" Type="http://schemas.openxmlformats.org/officeDocument/2006/relationships/printerSettings" Target="../printerSettings/printerSettings79.bin"/><Relationship Id="rId1" Type="http://schemas.openxmlformats.org/officeDocument/2006/relationships/hyperlink" Target="http://www.bnro.ro/Cursul-de-schimb-3544.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7"/>
  <sheetViews>
    <sheetView workbookViewId="0"/>
  </sheetViews>
  <sheetFormatPr defaultColWidth="9.1328125" defaultRowHeight="15.75"/>
  <cols>
    <col min="1" max="1" width="117.1328125" style="76" customWidth="1"/>
    <col min="2" max="16384" width="9.1328125" style="75"/>
  </cols>
  <sheetData>
    <row r="1" spans="1:1">
      <c r="A1" s="74" t="s">
        <v>496</v>
      </c>
    </row>
    <row r="2" spans="1:1">
      <c r="A2" s="76" t="s">
        <v>494</v>
      </c>
    </row>
    <row r="3" spans="1:1">
      <c r="A3" s="76" t="s">
        <v>495</v>
      </c>
    </row>
    <row r="4" spans="1:1">
      <c r="A4" s="76" t="s">
        <v>540</v>
      </c>
    </row>
    <row r="5" spans="1:1">
      <c r="A5" s="76" t="s">
        <v>558</v>
      </c>
    </row>
    <row r="6" spans="1:1">
      <c r="A6" s="76" t="s">
        <v>1021</v>
      </c>
    </row>
    <row r="7" spans="1:1" ht="14.25" customHeight="1">
      <c r="A7" s="76" t="s">
        <v>1022</v>
      </c>
    </row>
  </sheetData>
  <sheetProtection algorithmName="SHA-512" hashValue="CyFiWL4g2lraJUMujnAx6TAb2nrSsp7frCd5YEKOQwMsDmguHM7Ku8zsC3xxcpL2DVzooaugo2RKvESkIRZe7g==" saltValue="ag1TSlhOFUMbWW6yFjOX4w==" spinCount="100000" sheet="1" objects="1" scenarios="1" formatCells="0" formatRows="0" insertRows="0"/>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D12"/>
  <sheetViews>
    <sheetView tabSelected="1" workbookViewId="0">
      <selection activeCell="C20" sqref="C20"/>
    </sheetView>
  </sheetViews>
  <sheetFormatPr defaultColWidth="9.1328125" defaultRowHeight="14.25"/>
  <cols>
    <col min="1" max="1" width="34.86328125" style="32" bestFit="1" customWidth="1"/>
    <col min="2" max="2" width="41.46484375" style="31" customWidth="1"/>
    <col min="3" max="3" width="6.53125" style="31" customWidth="1"/>
    <col min="4" max="4" width="82.86328125" style="31" bestFit="1" customWidth="1"/>
    <col min="5" max="16384" width="9.1328125" style="31"/>
  </cols>
  <sheetData>
    <row r="1" spans="1:4" s="30" customFormat="1" ht="15.75">
      <c r="A1" s="407" t="s">
        <v>483</v>
      </c>
    </row>
    <row r="2" spans="1:4" s="30" customFormat="1" ht="15.75">
      <c r="A2" s="29"/>
    </row>
    <row r="3" spans="1:4" s="30" customFormat="1" ht="18.399999999999999" thickBot="1">
      <c r="A3" s="447" t="str">
        <f>"Concurs de gradații de merit " &amp; an_final+1</f>
        <v>Concurs de gradații de merit 2026</v>
      </c>
      <c r="B3" s="447"/>
    </row>
    <row r="4" spans="1:4" s="30" customFormat="1">
      <c r="A4" s="448" t="str">
        <f>"Perioada de evaluare: "&amp; an_initial&amp; " ‒ " &amp; an_final</f>
        <v>Perioada de evaluare: 2021 ‒ 2025</v>
      </c>
      <c r="B4" s="448"/>
    </row>
    <row r="5" spans="1:4" ht="14.65" thickBot="1">
      <c r="D5" s="33" t="s">
        <v>487</v>
      </c>
    </row>
    <row r="6" spans="1:4" ht="15.75">
      <c r="A6" s="34" t="s">
        <v>484</v>
      </c>
      <c r="B6" s="128" t="s">
        <v>498</v>
      </c>
      <c r="D6" s="35" t="s">
        <v>493</v>
      </c>
    </row>
    <row r="7" spans="1:4" ht="15.75">
      <c r="A7" s="34" t="s">
        <v>485</v>
      </c>
      <c r="B7" s="128" t="s">
        <v>1244</v>
      </c>
      <c r="D7" s="35" t="s">
        <v>557</v>
      </c>
    </row>
    <row r="8" spans="1:4" ht="15.75">
      <c r="A8" s="34" t="s">
        <v>486</v>
      </c>
      <c r="B8" s="128" t="s">
        <v>490</v>
      </c>
      <c r="D8" s="35" t="s">
        <v>559</v>
      </c>
    </row>
    <row r="9" spans="1:4" ht="15.75">
      <c r="A9" s="34" t="s">
        <v>1239</v>
      </c>
      <c r="B9" s="128" t="s">
        <v>512</v>
      </c>
      <c r="D9" s="35" t="s">
        <v>559</v>
      </c>
    </row>
    <row r="10" spans="1:4" ht="15.75">
      <c r="A10" s="34" t="s">
        <v>1240</v>
      </c>
      <c r="B10" s="128" t="s">
        <v>1245</v>
      </c>
      <c r="D10" s="35" t="s">
        <v>1241</v>
      </c>
    </row>
    <row r="11" spans="1:4" ht="15.75">
      <c r="A11" s="34" t="s">
        <v>1242</v>
      </c>
      <c r="B11" s="128" t="s">
        <v>501</v>
      </c>
      <c r="D11" s="35" t="s">
        <v>559</v>
      </c>
    </row>
    <row r="12" spans="1:4">
      <c r="A12" s="32" t="s">
        <v>1243</v>
      </c>
      <c r="B12" s="128" t="s">
        <v>1246</v>
      </c>
      <c r="D12" s="35" t="s">
        <v>1241</v>
      </c>
    </row>
  </sheetData>
  <sheetProtection algorithmName="SHA-512" hashValue="D2xT4RSYu9ul98ClLmRQ9d2G1c8MsZIV22rw6hM8+xr2V6xU6oKZm/XZSBfBDfbRFhmMgTBHV9sPEIDRBlVB1w==" saltValue="BZ0JkkHSkYKZ74j9I2ET6w==" spinCount="100000" sheet="1" objects="1" scenarios="1" formatCells="0" formatRows="0" insertRows="0"/>
  <mergeCells count="2">
    <mergeCell ref="A3:B3"/>
    <mergeCell ref="A4:B4"/>
  </mergeCells>
  <dataValidations count="4">
    <dataValidation type="list" allowBlank="1" showInputMessage="1" showErrorMessage="1" sqref="B8" xr:uid="{00000000-0002-0000-0100-000000000000}">
      <formula1>functii_didactice</formula1>
    </dataValidation>
    <dataValidation type="list" allowBlank="1" showInputMessage="1" showErrorMessage="1" sqref="B11" xr:uid="{00000000-0002-0000-0100-000001000000}">
      <formula1>upt_facultati</formula1>
    </dataValidation>
    <dataValidation type="list" allowBlank="1" showInputMessage="1" showErrorMessage="1" sqref="B9" xr:uid="{00000000-0002-0000-0100-000002000000}">
      <formula1>upt_departamente</formula1>
    </dataValidation>
    <dataValidation type="list" allowBlank="1" showInputMessage="1" showErrorMessage="1" sqref="B6" xr:uid="{00000000-0002-0000-0100-000003000000}">
      <formula1>nivel_concurs</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N149"/>
  <sheetViews>
    <sheetView workbookViewId="0">
      <selection activeCell="B10" sqref="B10"/>
    </sheetView>
  </sheetViews>
  <sheetFormatPr defaultRowHeight="14.25"/>
  <cols>
    <col min="1" max="2" width="36.53125" bestFit="1" customWidth="1"/>
    <col min="3" max="3" width="33.6640625" bestFit="1" customWidth="1"/>
    <col min="4" max="4" width="36.53125" bestFit="1" customWidth="1"/>
  </cols>
  <sheetData>
    <row r="1" spans="1:10">
      <c r="A1" s="26" t="s">
        <v>488</v>
      </c>
      <c r="C1" s="26" t="s">
        <v>484</v>
      </c>
      <c r="F1" s="26" t="s">
        <v>499</v>
      </c>
      <c r="J1" s="26" t="s">
        <v>510</v>
      </c>
    </row>
    <row r="2" spans="1:10">
      <c r="A2" t="s">
        <v>489</v>
      </c>
      <c r="C2" t="s">
        <v>498</v>
      </c>
      <c r="F2" t="s">
        <v>500</v>
      </c>
      <c r="J2" t="s">
        <v>511</v>
      </c>
    </row>
    <row r="3" spans="1:10">
      <c r="A3" t="s">
        <v>490</v>
      </c>
      <c r="C3" t="s">
        <v>497</v>
      </c>
      <c r="F3" t="s">
        <v>501</v>
      </c>
      <c r="J3" t="s">
        <v>512</v>
      </c>
    </row>
    <row r="4" spans="1:10">
      <c r="A4" t="s">
        <v>491</v>
      </c>
      <c r="C4" t="s">
        <v>1030</v>
      </c>
      <c r="F4" t="s">
        <v>502</v>
      </c>
      <c r="J4" t="s">
        <v>513</v>
      </c>
    </row>
    <row r="5" spans="1:10">
      <c r="A5" t="s">
        <v>492</v>
      </c>
      <c r="F5" t="s">
        <v>503</v>
      </c>
      <c r="J5" t="s">
        <v>514</v>
      </c>
    </row>
    <row r="6" spans="1:10">
      <c r="F6" t="s">
        <v>504</v>
      </c>
      <c r="J6" t="s">
        <v>515</v>
      </c>
    </row>
    <row r="7" spans="1:10">
      <c r="F7" t="s">
        <v>505</v>
      </c>
      <c r="J7" t="s">
        <v>516</v>
      </c>
    </row>
    <row r="8" spans="1:10">
      <c r="F8" t="s">
        <v>506</v>
      </c>
      <c r="J8" t="s">
        <v>517</v>
      </c>
    </row>
    <row r="9" spans="1:10">
      <c r="A9" s="137" t="s">
        <v>536</v>
      </c>
      <c r="B9" s="139"/>
      <c r="F9" t="s">
        <v>507</v>
      </c>
      <c r="J9" t="s">
        <v>518</v>
      </c>
    </row>
    <row r="10" spans="1:10">
      <c r="A10" s="148" t="s">
        <v>537</v>
      </c>
      <c r="B10" s="149">
        <v>2021</v>
      </c>
      <c r="F10" t="s">
        <v>508</v>
      </c>
      <c r="J10" t="s">
        <v>519</v>
      </c>
    </row>
    <row r="11" spans="1:10">
      <c r="A11" s="148" t="s">
        <v>538</v>
      </c>
      <c r="B11" s="149">
        <v>2025</v>
      </c>
      <c r="F11" t="s">
        <v>509</v>
      </c>
      <c r="J11" t="s">
        <v>520</v>
      </c>
    </row>
    <row r="12" spans="1:10">
      <c r="A12" s="150" t="s">
        <v>539</v>
      </c>
      <c r="B12" s="151">
        <f>an_final-an_initial+1</f>
        <v>5</v>
      </c>
      <c r="J12" t="s">
        <v>521</v>
      </c>
    </row>
    <row r="13" spans="1:10">
      <c r="J13" t="s">
        <v>522</v>
      </c>
    </row>
    <row r="14" spans="1:10">
      <c r="J14" t="s">
        <v>523</v>
      </c>
    </row>
    <row r="15" spans="1:10">
      <c r="A15" s="137" t="s">
        <v>809</v>
      </c>
      <c r="B15" s="138"/>
      <c r="C15" s="139"/>
      <c r="J15" t="s">
        <v>524</v>
      </c>
    </row>
    <row r="16" spans="1:10">
      <c r="A16" s="140"/>
      <c r="B16" s="141" t="s">
        <v>822</v>
      </c>
      <c r="C16" s="142" t="s">
        <v>823</v>
      </c>
      <c r="J16" t="s">
        <v>525</v>
      </c>
    </row>
    <row r="17" spans="1:10">
      <c r="A17" s="143" t="s">
        <v>818</v>
      </c>
      <c r="B17" s="2">
        <v>100</v>
      </c>
      <c r="C17" s="144">
        <v>50</v>
      </c>
      <c r="J17" t="s">
        <v>526</v>
      </c>
    </row>
    <row r="18" spans="1:10">
      <c r="A18" s="143" t="s">
        <v>819</v>
      </c>
      <c r="B18" s="2">
        <v>50</v>
      </c>
      <c r="C18" s="144">
        <v>25</v>
      </c>
      <c r="J18" t="s">
        <v>527</v>
      </c>
    </row>
    <row r="19" spans="1:10">
      <c r="A19" s="145" t="s">
        <v>820</v>
      </c>
      <c r="B19" s="146">
        <v>25</v>
      </c>
      <c r="C19" s="147">
        <v>10</v>
      </c>
      <c r="J19" t="s">
        <v>528</v>
      </c>
    </row>
    <row r="20" spans="1:10">
      <c r="J20" t="s">
        <v>529</v>
      </c>
    </row>
    <row r="21" spans="1:10">
      <c r="A21" s="137" t="s">
        <v>825</v>
      </c>
      <c r="B21" s="138"/>
      <c r="C21" s="138"/>
      <c r="D21" s="138"/>
      <c r="E21" s="139"/>
      <c r="J21" t="s">
        <v>530</v>
      </c>
    </row>
    <row r="22" spans="1:10">
      <c r="A22" s="145"/>
      <c r="B22" s="141" t="s">
        <v>826</v>
      </c>
      <c r="C22" s="141" t="s">
        <v>827</v>
      </c>
      <c r="D22" s="141" t="s">
        <v>828</v>
      </c>
      <c r="E22" s="142" t="s">
        <v>829</v>
      </c>
      <c r="J22" t="s">
        <v>531</v>
      </c>
    </row>
    <row r="23" spans="1:10">
      <c r="A23" s="145" t="s">
        <v>818</v>
      </c>
      <c r="B23" s="2">
        <v>100</v>
      </c>
      <c r="C23" s="2">
        <v>90</v>
      </c>
      <c r="D23" s="2">
        <v>80</v>
      </c>
      <c r="E23" s="144">
        <v>70</v>
      </c>
      <c r="J23" t="s">
        <v>532</v>
      </c>
    </row>
    <row r="24" spans="1:10">
      <c r="A24" s="143" t="s">
        <v>819</v>
      </c>
      <c r="B24" s="146">
        <v>50</v>
      </c>
      <c r="C24" s="146">
        <v>45</v>
      </c>
      <c r="D24" s="146">
        <v>40</v>
      </c>
      <c r="E24" s="147">
        <v>35</v>
      </c>
      <c r="J24" t="s">
        <v>533</v>
      </c>
    </row>
    <row r="25" spans="1:10">
      <c r="J25" t="s">
        <v>534</v>
      </c>
    </row>
    <row r="26" spans="1:10">
      <c r="A26" s="137" t="s">
        <v>833</v>
      </c>
      <c r="B26" s="138"/>
      <c r="C26" s="139"/>
      <c r="J26" t="s">
        <v>1068</v>
      </c>
    </row>
    <row r="27" spans="1:10">
      <c r="A27" s="148" t="s">
        <v>835</v>
      </c>
      <c r="B27" t="s">
        <v>836</v>
      </c>
      <c r="C27" s="149" t="s">
        <v>837</v>
      </c>
      <c r="J27" t="s">
        <v>535</v>
      </c>
    </row>
    <row r="28" spans="1:10">
      <c r="A28" s="150">
        <v>50</v>
      </c>
      <c r="B28" s="153">
        <v>25</v>
      </c>
      <c r="C28" s="151">
        <v>10</v>
      </c>
    </row>
    <row r="30" spans="1:10">
      <c r="A30" s="137" t="s">
        <v>845</v>
      </c>
      <c r="B30" s="138"/>
      <c r="C30" s="139"/>
    </row>
    <row r="31" spans="1:10">
      <c r="A31" s="148" t="s">
        <v>846</v>
      </c>
      <c r="B31" t="s">
        <v>847</v>
      </c>
      <c r="C31" s="149" t="s">
        <v>848</v>
      </c>
    </row>
    <row r="32" spans="1:10">
      <c r="A32" s="150">
        <v>5</v>
      </c>
      <c r="B32" s="153">
        <v>10</v>
      </c>
      <c r="C32" s="151">
        <v>2</v>
      </c>
    </row>
    <row r="34" spans="1:14">
      <c r="A34" s="137" t="s">
        <v>851</v>
      </c>
      <c r="B34" s="138"/>
      <c r="C34" s="139"/>
    </row>
    <row r="35" spans="1:14">
      <c r="A35" s="148" t="s">
        <v>853</v>
      </c>
      <c r="B35" t="s">
        <v>854</v>
      </c>
      <c r="C35" s="149" t="s">
        <v>852</v>
      </c>
    </row>
    <row r="36" spans="1:14">
      <c r="A36" s="156">
        <v>50</v>
      </c>
      <c r="B36" s="157">
        <v>20</v>
      </c>
      <c r="C36" s="158">
        <v>5</v>
      </c>
      <c r="N36" s="136"/>
    </row>
    <row r="37" spans="1:14">
      <c r="N37" s="136"/>
    </row>
    <row r="38" spans="1:14">
      <c r="A38" s="137" t="s">
        <v>860</v>
      </c>
      <c r="B38" s="139"/>
      <c r="N38" s="136"/>
    </row>
    <row r="39" spans="1:14">
      <c r="A39" s="148" t="s">
        <v>858</v>
      </c>
      <c r="B39" s="149" t="s">
        <v>859</v>
      </c>
    </row>
    <row r="40" spans="1:14">
      <c r="A40" s="150">
        <v>5</v>
      </c>
      <c r="B40" s="151">
        <v>5</v>
      </c>
    </row>
    <row r="42" spans="1:14">
      <c r="A42" s="137" t="s">
        <v>861</v>
      </c>
      <c r="B42" s="138"/>
      <c r="C42" s="139"/>
    </row>
    <row r="43" spans="1:14">
      <c r="A43" s="148" t="s">
        <v>862</v>
      </c>
      <c r="B43" t="s">
        <v>863</v>
      </c>
      <c r="C43" s="149" t="s">
        <v>864</v>
      </c>
    </row>
    <row r="44" spans="1:14">
      <c r="A44" s="150">
        <v>10</v>
      </c>
      <c r="B44" s="153">
        <v>10</v>
      </c>
      <c r="C44" s="151">
        <v>5</v>
      </c>
    </row>
    <row r="46" spans="1:14">
      <c r="A46" t="s">
        <v>870</v>
      </c>
    </row>
    <row r="47" spans="1:14">
      <c r="A47" s="136" t="s">
        <v>871</v>
      </c>
      <c r="B47" s="136" t="s">
        <v>872</v>
      </c>
      <c r="C47" s="136" t="s">
        <v>873</v>
      </c>
      <c r="D47" s="136" t="s">
        <v>874</v>
      </c>
    </row>
    <row r="48" spans="1:14">
      <c r="A48" s="159">
        <v>120</v>
      </c>
      <c r="B48" s="159">
        <v>60</v>
      </c>
      <c r="C48" s="159">
        <v>40</v>
      </c>
      <c r="D48" s="159">
        <v>20</v>
      </c>
    </row>
    <row r="50" spans="1:5">
      <c r="A50" t="s">
        <v>878</v>
      </c>
    </row>
    <row r="51" spans="1:5">
      <c r="A51" s="136" t="s">
        <v>871</v>
      </c>
      <c r="B51" s="136" t="s">
        <v>879</v>
      </c>
    </row>
    <row r="52" spans="1:5">
      <c r="A52" s="136">
        <v>200</v>
      </c>
      <c r="B52" s="159">
        <v>50</v>
      </c>
    </row>
    <row r="54" spans="1:5">
      <c r="A54" t="s">
        <v>882</v>
      </c>
    </row>
    <row r="55" spans="1:5" ht="18.399999999999999">
      <c r="B55" s="152" t="s">
        <v>761</v>
      </c>
      <c r="C55" s="152" t="s">
        <v>762</v>
      </c>
      <c r="D55" s="152" t="s">
        <v>763</v>
      </c>
    </row>
    <row r="56" spans="1:5">
      <c r="A56" s="159" t="s">
        <v>792</v>
      </c>
      <c r="B56" s="159">
        <v>50</v>
      </c>
      <c r="C56" s="159">
        <v>5</v>
      </c>
      <c r="D56">
        <v>3</v>
      </c>
    </row>
    <row r="57" spans="1:5">
      <c r="A57" s="159" t="s">
        <v>793</v>
      </c>
      <c r="B57" s="159">
        <v>20</v>
      </c>
      <c r="C57" s="159">
        <v>2</v>
      </c>
      <c r="D57">
        <v>3</v>
      </c>
    </row>
    <row r="59" spans="1:5">
      <c r="A59" t="s">
        <v>885</v>
      </c>
    </row>
    <row r="60" spans="1:5">
      <c r="A60" s="136" t="s">
        <v>886</v>
      </c>
      <c r="B60" s="136" t="s">
        <v>462</v>
      </c>
    </row>
    <row r="61" spans="1:5">
      <c r="A61" s="159">
        <v>15</v>
      </c>
      <c r="B61" s="159">
        <v>10</v>
      </c>
    </row>
    <row r="63" spans="1:5">
      <c r="A63" t="s">
        <v>896</v>
      </c>
    </row>
    <row r="64" spans="1:5">
      <c r="A64" t="s">
        <v>892</v>
      </c>
      <c r="B64" t="s">
        <v>893</v>
      </c>
      <c r="C64" t="s">
        <v>894</v>
      </c>
      <c r="D64" t="s">
        <v>895</v>
      </c>
      <c r="E64" t="s">
        <v>891</v>
      </c>
    </row>
    <row r="65" spans="1:8">
      <c r="A65" s="136">
        <v>10</v>
      </c>
      <c r="B65" s="136">
        <v>10</v>
      </c>
      <c r="C65" s="136">
        <v>10</v>
      </c>
      <c r="D65" s="136">
        <v>50</v>
      </c>
      <c r="E65" s="136">
        <v>10</v>
      </c>
    </row>
    <row r="66" spans="1:8">
      <c r="B66" s="136"/>
    </row>
    <row r="67" spans="1:8">
      <c r="A67" t="s">
        <v>901</v>
      </c>
      <c r="B67" s="136"/>
    </row>
    <row r="68" spans="1:8">
      <c r="A68" t="s">
        <v>903</v>
      </c>
      <c r="B68" t="s">
        <v>904</v>
      </c>
      <c r="C68" t="s">
        <v>902</v>
      </c>
    </row>
    <row r="69" spans="1:8">
      <c r="A69" s="136">
        <v>60</v>
      </c>
      <c r="B69" s="136">
        <v>30</v>
      </c>
      <c r="C69" s="136">
        <v>15</v>
      </c>
    </row>
    <row r="70" spans="1:8">
      <c r="B70" s="136"/>
    </row>
    <row r="71" spans="1:8" ht="15.75" customHeight="1">
      <c r="A71" s="133" t="s">
        <v>921</v>
      </c>
      <c r="B71" s="133"/>
      <c r="C71" s="133"/>
      <c r="D71" s="133"/>
      <c r="E71" s="133"/>
      <c r="F71" s="133"/>
      <c r="G71" s="133"/>
      <c r="H71" s="133"/>
    </row>
    <row r="72" spans="1:8">
      <c r="A72" t="s">
        <v>913</v>
      </c>
      <c r="B72" t="s">
        <v>914</v>
      </c>
      <c r="C72" t="s">
        <v>915</v>
      </c>
      <c r="D72" t="s">
        <v>916</v>
      </c>
      <c r="E72" t="s">
        <v>917</v>
      </c>
      <c r="F72" t="s">
        <v>919</v>
      </c>
      <c r="G72" t="s">
        <v>920</v>
      </c>
    </row>
    <row r="73" spans="1:8">
      <c r="A73">
        <f>150*6</f>
        <v>900</v>
      </c>
      <c r="B73">
        <f>150*5</f>
        <v>750</v>
      </c>
      <c r="C73">
        <f>150*3</f>
        <v>450</v>
      </c>
      <c r="D73">
        <f>150*2</f>
        <v>300</v>
      </c>
      <c r="E73">
        <v>100</v>
      </c>
      <c r="F73">
        <v>30</v>
      </c>
      <c r="G73">
        <v>15</v>
      </c>
    </row>
    <row r="75" spans="1:8" ht="15.75">
      <c r="A75" s="133" t="s">
        <v>923</v>
      </c>
    </row>
    <row r="76" spans="1:8">
      <c r="A76" t="s">
        <v>922</v>
      </c>
      <c r="B76" t="s">
        <v>918</v>
      </c>
      <c r="C76" t="s">
        <v>919</v>
      </c>
      <c r="D76" t="s">
        <v>920</v>
      </c>
    </row>
    <row r="77" spans="1:8">
      <c r="A77">
        <v>100</v>
      </c>
      <c r="B77">
        <v>60</v>
      </c>
      <c r="C77">
        <v>30</v>
      </c>
      <c r="D77">
        <v>15</v>
      </c>
    </row>
    <row r="79" spans="1:8" ht="15.75">
      <c r="A79" s="133" t="s">
        <v>934</v>
      </c>
      <c r="B79" s="133"/>
      <c r="C79" s="133"/>
      <c r="D79" s="133"/>
      <c r="E79" s="133"/>
      <c r="F79" s="133"/>
      <c r="G79" s="133"/>
    </row>
    <row r="80" spans="1:8">
      <c r="A80" s="163" t="s">
        <v>927</v>
      </c>
      <c r="B80" s="163" t="s">
        <v>926</v>
      </c>
    </row>
    <row r="81" spans="1:10">
      <c r="A81">
        <v>200</v>
      </c>
      <c r="B81">
        <v>100</v>
      </c>
    </row>
    <row r="83" spans="1:10" ht="15.75">
      <c r="A83" s="165" t="s">
        <v>928</v>
      </c>
      <c r="B83" s="165"/>
      <c r="C83" s="165"/>
      <c r="D83" s="164"/>
      <c r="E83" s="164"/>
      <c r="F83" s="164"/>
      <c r="G83" s="164"/>
      <c r="H83" s="164"/>
      <c r="I83" s="164"/>
    </row>
    <row r="84" spans="1:10" ht="15.75">
      <c r="A84" s="166" t="s">
        <v>548</v>
      </c>
      <c r="B84" s="166" t="s">
        <v>549</v>
      </c>
      <c r="C84" s="167" t="s">
        <v>932</v>
      </c>
      <c r="J84" s="164"/>
    </row>
    <row r="85" spans="1:10">
      <c r="A85" s="168">
        <v>200</v>
      </c>
      <c r="B85" s="168">
        <v>100</v>
      </c>
      <c r="C85" s="168">
        <v>100</v>
      </c>
    </row>
    <row r="87" spans="1:10" ht="15.75">
      <c r="A87" s="133" t="s">
        <v>933</v>
      </c>
      <c r="B87" s="133"/>
      <c r="C87" s="133"/>
      <c r="D87" s="133"/>
      <c r="E87" s="133"/>
      <c r="F87" s="133"/>
      <c r="G87" s="133"/>
    </row>
    <row r="88" spans="1:10">
      <c r="A88" t="s">
        <v>721</v>
      </c>
      <c r="B88" t="s">
        <v>722</v>
      </c>
      <c r="C88" t="s">
        <v>723</v>
      </c>
    </row>
    <row r="89" spans="1:10">
      <c r="A89">
        <v>10</v>
      </c>
      <c r="B89">
        <v>8</v>
      </c>
      <c r="C89">
        <v>3</v>
      </c>
    </row>
    <row r="91" spans="1:10" ht="15.75">
      <c r="A91" s="133" t="s">
        <v>940</v>
      </c>
      <c r="B91" s="133" t="s">
        <v>730</v>
      </c>
    </row>
    <row r="92" spans="1:10">
      <c r="B92" t="s">
        <v>941</v>
      </c>
      <c r="C92" t="s">
        <v>942</v>
      </c>
      <c r="D92" t="s">
        <v>943</v>
      </c>
    </row>
    <row r="93" spans="1:10">
      <c r="A93" t="s">
        <v>455</v>
      </c>
      <c r="B93">
        <v>150</v>
      </c>
      <c r="C93">
        <v>100</v>
      </c>
      <c r="D93">
        <v>50</v>
      </c>
    </row>
    <row r="94" spans="1:10">
      <c r="A94" t="s">
        <v>456</v>
      </c>
      <c r="B94">
        <v>100</v>
      </c>
      <c r="C94">
        <v>50</v>
      </c>
      <c r="D94">
        <v>25</v>
      </c>
    </row>
    <row r="95" spans="1:10">
      <c r="A95" t="s">
        <v>457</v>
      </c>
      <c r="B95">
        <v>50</v>
      </c>
      <c r="C95">
        <v>30</v>
      </c>
      <c r="D95">
        <v>15</v>
      </c>
    </row>
    <row r="96" spans="1:10">
      <c r="A96" t="s">
        <v>458</v>
      </c>
      <c r="B96">
        <v>40</v>
      </c>
      <c r="C96">
        <v>30</v>
      </c>
      <c r="D96">
        <v>15</v>
      </c>
    </row>
    <row r="97" spans="1:8">
      <c r="A97" t="s">
        <v>459</v>
      </c>
      <c r="B97">
        <v>30</v>
      </c>
      <c r="C97">
        <v>15</v>
      </c>
      <c r="D97">
        <v>10</v>
      </c>
    </row>
    <row r="99" spans="1:8">
      <c r="A99" t="s">
        <v>945</v>
      </c>
    </row>
    <row r="100" spans="1:8">
      <c r="B100" t="s">
        <v>941</v>
      </c>
      <c r="C100" t="s">
        <v>942</v>
      </c>
      <c r="D100" t="s">
        <v>943</v>
      </c>
    </row>
    <row r="101" spans="1:8">
      <c r="A101" t="s">
        <v>465</v>
      </c>
      <c r="B101">
        <v>100</v>
      </c>
      <c r="C101">
        <v>50</v>
      </c>
      <c r="D101">
        <v>25</v>
      </c>
    </row>
    <row r="102" spans="1:8">
      <c r="A102" t="s">
        <v>467</v>
      </c>
      <c r="B102">
        <v>60</v>
      </c>
      <c r="C102">
        <v>40</v>
      </c>
      <c r="D102">
        <v>20</v>
      </c>
    </row>
    <row r="103" spans="1:8">
      <c r="A103" t="s">
        <v>466</v>
      </c>
      <c r="B103">
        <v>40</v>
      </c>
      <c r="C103">
        <v>20</v>
      </c>
      <c r="D103">
        <v>15</v>
      </c>
    </row>
    <row r="104" spans="1:8">
      <c r="A104" t="s">
        <v>468</v>
      </c>
      <c r="B104">
        <v>30</v>
      </c>
      <c r="C104">
        <v>15</v>
      </c>
      <c r="D104">
        <v>10</v>
      </c>
    </row>
    <row r="106" spans="1:8" ht="15.75">
      <c r="A106" s="133" t="s">
        <v>952</v>
      </c>
      <c r="B106" s="133"/>
      <c r="C106" s="133"/>
      <c r="D106" s="133"/>
      <c r="E106" s="133"/>
      <c r="F106" s="133"/>
      <c r="G106" s="133"/>
      <c r="H106" s="133"/>
    </row>
    <row r="107" spans="1:8">
      <c r="A107" t="s">
        <v>954</v>
      </c>
      <c r="B107" t="s">
        <v>955</v>
      </c>
      <c r="C107" t="s">
        <v>953</v>
      </c>
    </row>
    <row r="108" spans="1:8">
      <c r="A108">
        <v>0.75</v>
      </c>
      <c r="B108">
        <v>0.6</v>
      </c>
      <c r="C108">
        <v>0.5</v>
      </c>
    </row>
    <row r="110" spans="1:8" ht="15.75" customHeight="1">
      <c r="A110" s="133" t="s">
        <v>956</v>
      </c>
      <c r="B110" s="133"/>
      <c r="C110" s="133"/>
      <c r="D110" s="133"/>
      <c r="E110" s="133"/>
      <c r="F110" s="133"/>
      <c r="G110" s="133"/>
      <c r="H110" s="133"/>
    </row>
    <row r="111" spans="1:8">
      <c r="A111" t="s">
        <v>957</v>
      </c>
      <c r="B111" t="s">
        <v>958</v>
      </c>
      <c r="C111" t="s">
        <v>959</v>
      </c>
      <c r="D111" t="s">
        <v>960</v>
      </c>
    </row>
    <row r="112" spans="1:8">
      <c r="A112">
        <v>30</v>
      </c>
      <c r="B112">
        <v>15</v>
      </c>
      <c r="C112">
        <v>10</v>
      </c>
      <c r="D112">
        <v>5</v>
      </c>
    </row>
    <row r="114" spans="1:8" ht="15.75">
      <c r="A114" s="133" t="s">
        <v>962</v>
      </c>
      <c r="B114" s="133"/>
      <c r="C114" s="133"/>
      <c r="D114" s="133"/>
      <c r="E114" s="133"/>
      <c r="F114" s="133"/>
      <c r="G114" s="133"/>
      <c r="H114" s="133"/>
    </row>
    <row r="115" spans="1:8">
      <c r="A115" t="s">
        <v>964</v>
      </c>
      <c r="B115" t="s">
        <v>965</v>
      </c>
      <c r="C115" t="s">
        <v>966</v>
      </c>
      <c r="D115" t="s">
        <v>967</v>
      </c>
    </row>
    <row r="116" spans="1:8">
      <c r="A116">
        <v>0.3</v>
      </c>
      <c r="B116">
        <v>0.4</v>
      </c>
      <c r="C116">
        <v>0.4</v>
      </c>
      <c r="D116">
        <v>0.3</v>
      </c>
    </row>
    <row r="118" spans="1:8" ht="15.75">
      <c r="A118" s="133" t="s">
        <v>982</v>
      </c>
      <c r="B118" s="133"/>
      <c r="C118" s="133"/>
      <c r="D118" s="133"/>
      <c r="E118" s="133"/>
      <c r="F118" s="133"/>
    </row>
    <row r="119" spans="1:8">
      <c r="A119" s="136" t="s">
        <v>972</v>
      </c>
      <c r="B119" s="136" t="s">
        <v>973</v>
      </c>
    </row>
    <row r="120" spans="1:8">
      <c r="A120">
        <v>10</v>
      </c>
      <c r="B120">
        <v>8</v>
      </c>
    </row>
    <row r="122" spans="1:8">
      <c r="A122" t="s">
        <v>1045</v>
      </c>
    </row>
    <row r="123" spans="1:8" ht="18.399999999999999">
      <c r="A123" s="159" t="s">
        <v>1047</v>
      </c>
      <c r="B123" s="159" t="s">
        <v>1046</v>
      </c>
      <c r="C123" s="159" t="str">
        <f>CONCATENATE("Sub îndrumarea comisiei care include ",functie," ",nume_candidat)</f>
        <v>Sub îndrumarea comisiei care include Conferențiar Bojan-Dragos Claudia-Adina</v>
      </c>
    </row>
    <row r="124" spans="1:8">
      <c r="A124">
        <v>50</v>
      </c>
      <c r="B124">
        <v>10</v>
      </c>
      <c r="C124">
        <v>5</v>
      </c>
    </row>
    <row r="126" spans="1:8" ht="15.75">
      <c r="A126" s="133" t="s">
        <v>981</v>
      </c>
      <c r="B126" s="133"/>
      <c r="C126" s="133"/>
      <c r="D126" s="133"/>
      <c r="E126" s="133"/>
    </row>
    <row r="127" spans="1:8">
      <c r="A127" t="s">
        <v>978</v>
      </c>
      <c r="B127" t="s">
        <v>979</v>
      </c>
      <c r="C127" t="s">
        <v>980</v>
      </c>
    </row>
    <row r="128" spans="1:8">
      <c r="A128" s="159">
        <v>20</v>
      </c>
      <c r="B128" s="159">
        <v>5</v>
      </c>
      <c r="C128" s="159">
        <v>2</v>
      </c>
    </row>
    <row r="130" spans="1:12">
      <c r="A130" t="s">
        <v>988</v>
      </c>
    </row>
    <row r="131" spans="1:12">
      <c r="A131" t="s">
        <v>990</v>
      </c>
      <c r="B131" t="s">
        <v>991</v>
      </c>
      <c r="C131" t="s">
        <v>992</v>
      </c>
      <c r="D131" t="s">
        <v>993</v>
      </c>
      <c r="E131" t="s">
        <v>994</v>
      </c>
      <c r="F131" t="s">
        <v>995</v>
      </c>
    </row>
    <row r="132" spans="1:12">
      <c r="A132" s="171">
        <v>50</v>
      </c>
      <c r="B132" s="172">
        <v>25</v>
      </c>
      <c r="C132" s="173">
        <v>10</v>
      </c>
      <c r="D132" s="171">
        <v>20</v>
      </c>
      <c r="E132" s="172">
        <v>10</v>
      </c>
      <c r="F132" s="173">
        <v>5</v>
      </c>
    </row>
    <row r="134" spans="1:12">
      <c r="A134" t="s">
        <v>989</v>
      </c>
    </row>
    <row r="135" spans="1:12">
      <c r="A135" t="s">
        <v>990</v>
      </c>
      <c r="B135" t="s">
        <v>991</v>
      </c>
      <c r="C135" t="s">
        <v>992</v>
      </c>
      <c r="D135" t="s">
        <v>993</v>
      </c>
      <c r="E135" t="s">
        <v>994</v>
      </c>
      <c r="F135" t="s">
        <v>995</v>
      </c>
    </row>
    <row r="136" spans="1:12">
      <c r="A136">
        <v>10</v>
      </c>
      <c r="B136">
        <v>6</v>
      </c>
      <c r="C136">
        <v>4</v>
      </c>
      <c r="D136">
        <v>5</v>
      </c>
      <c r="E136">
        <v>3</v>
      </c>
      <c r="F136">
        <v>2</v>
      </c>
    </row>
    <row r="139" spans="1:12">
      <c r="A139" t="s">
        <v>1010</v>
      </c>
    </row>
    <row r="140" spans="1:12" ht="256.5">
      <c r="A140" s="174" t="s">
        <v>998</v>
      </c>
      <c r="B140" s="175" t="s">
        <v>999</v>
      </c>
      <c r="C140" s="175" t="s">
        <v>1000</v>
      </c>
      <c r="D140" s="176" t="s">
        <v>1001</v>
      </c>
      <c r="E140" s="174" t="s">
        <v>1002</v>
      </c>
      <c r="F140" s="175" t="s">
        <v>1003</v>
      </c>
      <c r="G140" s="175" t="s">
        <v>1004</v>
      </c>
      <c r="H140" s="176" t="s">
        <v>1005</v>
      </c>
      <c r="I140" s="174" t="s">
        <v>1006</v>
      </c>
      <c r="K140" s="175" t="s">
        <v>1008</v>
      </c>
      <c r="L140" s="176" t="s">
        <v>1009</v>
      </c>
    </row>
    <row r="141" spans="1:12" ht="185.25">
      <c r="A141" s="174">
        <v>400</v>
      </c>
      <c r="B141" s="175">
        <v>200</v>
      </c>
      <c r="C141" s="175">
        <v>100</v>
      </c>
      <c r="D141" s="176">
        <v>50</v>
      </c>
      <c r="E141" s="174">
        <v>200</v>
      </c>
      <c r="F141" s="175">
        <v>100</v>
      </c>
      <c r="G141" s="175">
        <v>50</v>
      </c>
      <c r="H141" s="176">
        <v>25</v>
      </c>
      <c r="I141" s="174">
        <v>20</v>
      </c>
      <c r="J141" s="175" t="s">
        <v>1007</v>
      </c>
      <c r="K141" s="175">
        <v>10</v>
      </c>
      <c r="L141" s="176">
        <v>5</v>
      </c>
    </row>
    <row r="142" spans="1:12">
      <c r="J142" s="175">
        <v>10</v>
      </c>
    </row>
    <row r="143" spans="1:12" ht="15.75">
      <c r="A143" s="291" t="s">
        <v>1012</v>
      </c>
      <c r="B143" s="291"/>
      <c r="C143" s="291"/>
      <c r="D143" s="291"/>
      <c r="E143" s="291"/>
    </row>
    <row r="144" spans="1:12">
      <c r="A144" s="172" t="s">
        <v>1013</v>
      </c>
      <c r="B144" s="177" t="s">
        <v>1014</v>
      </c>
    </row>
    <row r="145" spans="1:3">
      <c r="A145" s="172">
        <v>100</v>
      </c>
      <c r="B145" s="173">
        <v>50</v>
      </c>
    </row>
    <row r="147" spans="1:3" ht="28.5">
      <c r="A147" s="154" t="s">
        <v>1016</v>
      </c>
      <c r="B147" s="155" t="s">
        <v>611</v>
      </c>
      <c r="C147" s="155" t="s">
        <v>611</v>
      </c>
    </row>
    <row r="148" spans="1:3">
      <c r="A148" s="178" t="s">
        <v>1017</v>
      </c>
      <c r="B148" s="178" t="s">
        <v>1018</v>
      </c>
    </row>
    <row r="149" spans="1:3">
      <c r="A149" s="155">
        <v>10</v>
      </c>
      <c r="B149" s="155">
        <v>5</v>
      </c>
    </row>
  </sheetData>
  <sheetProtection algorithmName="SHA-512" hashValue="bqq0gdvSS+uKPlIZwisjJaizO/LcNYDtbn4/cDWIdyhlSW3LDjqT56wjnC+iuJLndL2DzsCpj+xJzWq1IMQBwg==" saltValue="XVCxe7BIXnhEVZ24hctfoA==" spinCount="100000" sheet="1" objects="1" scenarios="1" formatCells="0" formatRows="0" insertRows="0"/>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F166"/>
  <sheetViews>
    <sheetView topLeftCell="A147" zoomScaleNormal="100" workbookViewId="0">
      <selection activeCell="D154" sqref="D154"/>
    </sheetView>
  </sheetViews>
  <sheetFormatPr defaultColWidth="9.1328125" defaultRowHeight="14.25"/>
  <cols>
    <col min="1" max="1" width="6.86328125" style="244" customWidth="1"/>
    <col min="2" max="2" width="104.46484375" style="192" customWidth="1"/>
    <col min="3" max="3" width="20" style="365" customWidth="1"/>
    <col min="4" max="4" width="15.86328125" style="182" customWidth="1"/>
    <col min="5" max="5" width="93.6640625" style="192" bestFit="1" customWidth="1"/>
    <col min="6" max="16384" width="9.1328125" style="192"/>
  </cols>
  <sheetData>
    <row r="1" spans="1:6" s="185" customFormat="1">
      <c r="A1" s="182" t="s">
        <v>483</v>
      </c>
      <c r="B1" s="183"/>
      <c r="C1" s="351"/>
      <c r="D1" s="377"/>
      <c r="E1" s="184"/>
      <c r="F1" s="184"/>
    </row>
    <row r="2" spans="1:6" s="185" customFormat="1">
      <c r="A2" s="25" t="str">
        <f>IF(ISBLANK(facultate), IF(ISBLANK(departament),"","Departament " &amp; departament), "Facultatea " &amp; facultate)</f>
        <v>Facultatea Automatică și Calculatoare</v>
      </c>
      <c r="B2" s="183"/>
      <c r="C2" s="351"/>
      <c r="D2" s="377"/>
      <c r="E2" s="184"/>
      <c r="F2" s="184"/>
    </row>
    <row r="3" spans="1:6" s="185" customFormat="1">
      <c r="A3" s="25" t="str">
        <f>IF(ISBLANK(departament),"","Departamentul " &amp; departament)</f>
        <v>Departamentul Automatică și Informatică Aplicată</v>
      </c>
      <c r="B3" s="183"/>
      <c r="C3" s="351"/>
      <c r="D3" s="377"/>
      <c r="E3" s="184"/>
      <c r="F3" s="184"/>
    </row>
    <row r="4" spans="1:6" s="187" customFormat="1" ht="15.75">
      <c r="A4" s="186"/>
      <c r="B4" s="186"/>
      <c r="C4" s="245" t="str">
        <f>CONCATENATE(functie," ",nume_candidat)</f>
        <v>Conferențiar Bojan-Dragos Claudia-Adina</v>
      </c>
      <c r="D4" s="378"/>
    </row>
    <row r="5" spans="1:6" ht="15.75">
      <c r="A5" s="188" t="s">
        <v>611</v>
      </c>
      <c r="B5" s="189" t="s">
        <v>688</v>
      </c>
      <c r="C5" s="352"/>
      <c r="D5" s="379" t="s">
        <v>611</v>
      </c>
      <c r="E5" s="191"/>
    </row>
    <row r="6" spans="1:6" ht="30" customHeight="1">
      <c r="A6" s="193">
        <v>1</v>
      </c>
      <c r="B6" s="194" t="s">
        <v>689</v>
      </c>
      <c r="C6" s="353">
        <f>I.1!L9</f>
        <v>0</v>
      </c>
      <c r="D6" s="380">
        <v>100</v>
      </c>
      <c r="E6" s="195" t="s">
        <v>690</v>
      </c>
    </row>
    <row r="7" spans="1:6" ht="30" customHeight="1">
      <c r="A7" s="196">
        <v>2</v>
      </c>
      <c r="B7" s="197" t="s">
        <v>1092</v>
      </c>
      <c r="C7" s="354">
        <f>SUM(C8,C14,C20,C23)</f>
        <v>54</v>
      </c>
      <c r="D7" s="381" t="s">
        <v>611</v>
      </c>
      <c r="E7" s="198"/>
    </row>
    <row r="8" spans="1:6" ht="30" customHeight="1">
      <c r="A8" s="193">
        <v>2.1</v>
      </c>
      <c r="B8" s="194" t="s">
        <v>794</v>
      </c>
      <c r="C8" s="355">
        <f>SUM(C9:C13)</f>
        <v>54</v>
      </c>
      <c r="D8" s="382" t="s">
        <v>611</v>
      </c>
      <c r="E8" s="195" t="s">
        <v>611</v>
      </c>
    </row>
    <row r="9" spans="1:6" ht="30" customHeight="1">
      <c r="A9" s="199" t="s">
        <v>325</v>
      </c>
      <c r="B9" s="200" t="s">
        <v>795</v>
      </c>
      <c r="C9" s="356">
        <f>'I.2.1a'!$I$9</f>
        <v>0</v>
      </c>
      <c r="D9" s="343" t="s">
        <v>691</v>
      </c>
      <c r="E9" s="452" t="s">
        <v>1091</v>
      </c>
    </row>
    <row r="10" spans="1:6" ht="30" customHeight="1">
      <c r="A10" s="201" t="s">
        <v>326</v>
      </c>
      <c r="B10" s="195" t="s">
        <v>796</v>
      </c>
      <c r="C10" s="356">
        <f>'I.2.1b'!$I$9</f>
        <v>0</v>
      </c>
      <c r="D10" s="382" t="s">
        <v>692</v>
      </c>
      <c r="E10" s="453"/>
    </row>
    <row r="11" spans="1:6" ht="30" customHeight="1">
      <c r="A11" s="201" t="s">
        <v>658</v>
      </c>
      <c r="B11" s="195" t="s">
        <v>797</v>
      </c>
      <c r="C11" s="356">
        <f>'I.2.1c'!$I$9</f>
        <v>0</v>
      </c>
      <c r="D11" s="382" t="s">
        <v>693</v>
      </c>
      <c r="E11" s="453"/>
    </row>
    <row r="12" spans="1:6" ht="42.75">
      <c r="A12" s="201" t="s">
        <v>669</v>
      </c>
      <c r="B12" s="195" t="s">
        <v>798</v>
      </c>
      <c r="C12" s="356">
        <f>'I.2.1d'!$I$9</f>
        <v>54</v>
      </c>
      <c r="D12" s="382" t="s">
        <v>694</v>
      </c>
      <c r="E12" s="453"/>
    </row>
    <row r="13" spans="1:6" ht="30" customHeight="1">
      <c r="A13" s="201" t="s">
        <v>670</v>
      </c>
      <c r="B13" s="195" t="s">
        <v>810</v>
      </c>
      <c r="C13" s="356">
        <f>'I.2.1e'!$I$9</f>
        <v>0</v>
      </c>
      <c r="D13" s="382" t="s">
        <v>695</v>
      </c>
      <c r="E13" s="453"/>
    </row>
    <row r="14" spans="1:6" ht="30" customHeight="1">
      <c r="A14" s="193">
        <v>2.2000000000000002</v>
      </c>
      <c r="B14" s="202" t="s">
        <v>682</v>
      </c>
      <c r="C14" s="357">
        <f>SUM(C15:C19)</f>
        <v>0</v>
      </c>
      <c r="D14" s="382" t="s">
        <v>611</v>
      </c>
      <c r="E14" s="453"/>
    </row>
    <row r="15" spans="1:6" ht="30" customHeight="1">
      <c r="A15" s="201" t="s">
        <v>677</v>
      </c>
      <c r="B15" s="195" t="s">
        <v>683</v>
      </c>
      <c r="C15" s="356">
        <f>'I.2.2a'!$I$9</f>
        <v>0</v>
      </c>
      <c r="D15" s="382" t="s">
        <v>696</v>
      </c>
      <c r="E15" s="453"/>
    </row>
    <row r="16" spans="1:6" ht="30" customHeight="1">
      <c r="A16" s="201" t="s">
        <v>678</v>
      </c>
      <c r="B16" s="203" t="s">
        <v>684</v>
      </c>
      <c r="C16" s="356">
        <f>'I.2.2b'!$I$9</f>
        <v>0</v>
      </c>
      <c r="D16" s="382" t="s">
        <v>697</v>
      </c>
      <c r="E16" s="453"/>
    </row>
    <row r="17" spans="1:5" ht="30" customHeight="1">
      <c r="A17" s="201" t="s">
        <v>679</v>
      </c>
      <c r="B17" s="203" t="s">
        <v>685</v>
      </c>
      <c r="C17" s="356">
        <f>'I.2.2c'!$I$9</f>
        <v>0</v>
      </c>
      <c r="D17" s="382" t="s">
        <v>698</v>
      </c>
      <c r="E17" s="453"/>
    </row>
    <row r="18" spans="1:5" ht="30" customHeight="1">
      <c r="A18" s="201" t="s">
        <v>680</v>
      </c>
      <c r="B18" s="195" t="s">
        <v>686</v>
      </c>
      <c r="C18" s="356">
        <f>'I.2.2d'!$I$9</f>
        <v>0</v>
      </c>
      <c r="D18" s="382" t="s">
        <v>699</v>
      </c>
      <c r="E18" s="453"/>
    </row>
    <row r="19" spans="1:5" ht="30" customHeight="1">
      <c r="A19" s="201" t="s">
        <v>681</v>
      </c>
      <c r="B19" s="195" t="s">
        <v>687</v>
      </c>
      <c r="C19" s="356">
        <f>'I.2.2e'!$I$9</f>
        <v>0</v>
      </c>
      <c r="D19" s="382" t="s">
        <v>700</v>
      </c>
      <c r="E19" s="453"/>
    </row>
    <row r="20" spans="1:5" ht="30" customHeight="1">
      <c r="A20" s="193">
        <v>2.2999999999999998</v>
      </c>
      <c r="B20" s="194" t="s">
        <v>811</v>
      </c>
      <c r="C20" s="355">
        <f>SUM(C21:C22)</f>
        <v>0</v>
      </c>
      <c r="D20" s="382" t="s">
        <v>611</v>
      </c>
      <c r="E20" s="453"/>
    </row>
    <row r="21" spans="1:5" ht="30" customHeight="1">
      <c r="A21" s="201" t="s">
        <v>701</v>
      </c>
      <c r="B21" s="195" t="s">
        <v>812</v>
      </c>
      <c r="C21" s="355">
        <f>'I.2.3a'!I9</f>
        <v>0</v>
      </c>
      <c r="D21" s="382" t="s">
        <v>702</v>
      </c>
      <c r="E21" s="453"/>
    </row>
    <row r="22" spans="1:5" ht="30" customHeight="1">
      <c r="A22" s="201" t="s">
        <v>703</v>
      </c>
      <c r="B22" s="195" t="s">
        <v>813</v>
      </c>
      <c r="C22" s="355">
        <f>'I.2.3b'!I9</f>
        <v>0</v>
      </c>
      <c r="D22" s="382" t="s">
        <v>695</v>
      </c>
      <c r="E22" s="454"/>
    </row>
    <row r="23" spans="1:5" ht="30" customHeight="1">
      <c r="A23" s="193">
        <v>2.4</v>
      </c>
      <c r="B23" s="194" t="s">
        <v>704</v>
      </c>
      <c r="C23" s="353">
        <f>'I.2.4'!I9</f>
        <v>0</v>
      </c>
      <c r="D23" s="382" t="s">
        <v>705</v>
      </c>
      <c r="E23" s="194" t="s">
        <v>611</v>
      </c>
    </row>
    <row r="24" spans="1:5" ht="85.5">
      <c r="A24" s="196">
        <v>3</v>
      </c>
      <c r="B24" s="197" t="s">
        <v>1213</v>
      </c>
      <c r="C24" s="358">
        <f>I.3!I11</f>
        <v>0</v>
      </c>
      <c r="D24" s="343" t="s">
        <v>1094</v>
      </c>
      <c r="E24" s="200" t="s">
        <v>1093</v>
      </c>
    </row>
    <row r="25" spans="1:5" ht="30" customHeight="1">
      <c r="A25" s="193">
        <v>4</v>
      </c>
      <c r="B25" s="194" t="s">
        <v>706</v>
      </c>
      <c r="C25" s="355">
        <f>I.4!E11</f>
        <v>380</v>
      </c>
      <c r="D25" s="382">
        <v>10</v>
      </c>
      <c r="E25" s="195" t="s">
        <v>707</v>
      </c>
    </row>
    <row r="26" spans="1:5" ht="57">
      <c r="A26" s="193">
        <v>5</v>
      </c>
      <c r="B26" s="194" t="s">
        <v>1090</v>
      </c>
      <c r="C26" s="355">
        <f>I.5!D11</f>
        <v>200</v>
      </c>
      <c r="D26" s="382" t="s">
        <v>1209</v>
      </c>
      <c r="E26" s="195" t="s">
        <v>611</v>
      </c>
    </row>
    <row r="27" spans="1:5" ht="57">
      <c r="A27" s="196">
        <v>6</v>
      </c>
      <c r="B27" s="197" t="s">
        <v>1210</v>
      </c>
      <c r="C27" s="358">
        <f>I.6!F11</f>
        <v>0</v>
      </c>
      <c r="D27" s="344" t="s">
        <v>1096</v>
      </c>
      <c r="E27" s="200" t="s">
        <v>1095</v>
      </c>
    </row>
    <row r="28" spans="1:5" ht="42.75">
      <c r="A28" s="196">
        <v>7</v>
      </c>
      <c r="B28" s="197" t="s">
        <v>1212</v>
      </c>
      <c r="C28" s="358">
        <f>I.7!F11</f>
        <v>0</v>
      </c>
      <c r="D28" s="383" t="s">
        <v>1098</v>
      </c>
      <c r="E28" s="200" t="s">
        <v>1097</v>
      </c>
    </row>
    <row r="29" spans="1:5" ht="57">
      <c r="A29" s="193">
        <v>8</v>
      </c>
      <c r="B29" s="194" t="s">
        <v>1211</v>
      </c>
      <c r="C29" s="355">
        <f>I.8!E11</f>
        <v>0</v>
      </c>
      <c r="D29" s="343" t="s">
        <v>1099</v>
      </c>
      <c r="E29" s="200" t="s">
        <v>708</v>
      </c>
    </row>
    <row r="30" spans="1:5" ht="30" customHeight="1">
      <c r="A30" s="196">
        <v>9</v>
      </c>
      <c r="B30" s="197" t="s">
        <v>709</v>
      </c>
      <c r="C30" s="358">
        <f>I.9!D11</f>
        <v>0</v>
      </c>
      <c r="D30" s="343" t="s">
        <v>710</v>
      </c>
      <c r="E30" s="200" t="s">
        <v>838</v>
      </c>
    </row>
    <row r="31" spans="1:5">
      <c r="A31" s="204" t="s">
        <v>611</v>
      </c>
      <c r="B31" s="205" t="s">
        <v>711</v>
      </c>
      <c r="C31" s="366" t="s">
        <v>712</v>
      </c>
      <c r="D31" s="384" t="s">
        <v>611</v>
      </c>
      <c r="E31" s="206" t="s">
        <v>611</v>
      </c>
    </row>
    <row r="32" spans="1:5">
      <c r="A32" s="207"/>
      <c r="B32" s="208" t="s">
        <v>611</v>
      </c>
      <c r="C32" s="367" t="s">
        <v>713</v>
      </c>
      <c r="D32" s="385"/>
      <c r="E32" s="209"/>
    </row>
    <row r="33" spans="1:5">
      <c r="A33" s="207"/>
      <c r="B33" s="208" t="s">
        <v>714</v>
      </c>
      <c r="C33" s="367" t="s">
        <v>715</v>
      </c>
      <c r="D33" s="385"/>
      <c r="E33" s="209"/>
    </row>
    <row r="34" spans="1:5">
      <c r="A34" s="210"/>
      <c r="B34" s="211"/>
      <c r="C34" s="368" t="s">
        <v>716</v>
      </c>
      <c r="D34" s="386"/>
      <c r="E34" s="211"/>
    </row>
    <row r="35" spans="1:5" ht="15.75">
      <c r="A35" s="188" t="s">
        <v>611</v>
      </c>
      <c r="B35" s="189" t="s">
        <v>688</v>
      </c>
      <c r="C35" s="359">
        <f>SUM(C6,C7,C24,C25,C27,C26,C28,C29,C30)</f>
        <v>634</v>
      </c>
      <c r="D35" s="379" t="s">
        <v>611</v>
      </c>
      <c r="E35" s="190" t="s">
        <v>611</v>
      </c>
    </row>
    <row r="37" spans="1:5" ht="15.75">
      <c r="A37" s="188" t="s">
        <v>611</v>
      </c>
      <c r="B37" s="189" t="s">
        <v>717</v>
      </c>
      <c r="C37" s="352"/>
      <c r="D37" s="387" t="s">
        <v>611</v>
      </c>
      <c r="E37" s="212"/>
    </row>
    <row r="38" spans="1:5" ht="15.75">
      <c r="A38" s="213">
        <v>1</v>
      </c>
      <c r="B38" s="214" t="s">
        <v>799</v>
      </c>
      <c r="C38" s="358">
        <f>SUM(C39:C42)</f>
        <v>5354</v>
      </c>
      <c r="D38" s="233" t="s">
        <v>611</v>
      </c>
      <c r="E38" s="215" t="s">
        <v>718</v>
      </c>
    </row>
    <row r="39" spans="1:5" ht="85.5">
      <c r="A39" s="216">
        <v>1.1000000000000001</v>
      </c>
      <c r="B39" s="345" t="s">
        <v>1100</v>
      </c>
      <c r="C39" s="358">
        <f>'II1.1BDI'!G9+'II1.1'!G9</f>
        <v>4530</v>
      </c>
      <c r="D39" s="388" t="s">
        <v>1101</v>
      </c>
      <c r="E39" s="455" t="s">
        <v>1104</v>
      </c>
    </row>
    <row r="40" spans="1:5" ht="71.25">
      <c r="A40" s="216">
        <v>1.2</v>
      </c>
      <c r="B40" s="345" t="s">
        <v>1102</v>
      </c>
      <c r="C40" s="358">
        <f>'II1.2'!G9</f>
        <v>824</v>
      </c>
      <c r="D40" s="389" t="s">
        <v>1103</v>
      </c>
      <c r="E40" s="456"/>
    </row>
    <row r="41" spans="1:5" ht="42.75">
      <c r="A41" s="216">
        <v>1.3</v>
      </c>
      <c r="B41" s="375" t="s">
        <v>1105</v>
      </c>
      <c r="C41" s="358">
        <f>'II1.3'!G9</f>
        <v>0</v>
      </c>
      <c r="D41" s="389" t="s">
        <v>1106</v>
      </c>
      <c r="E41" s="217" t="s">
        <v>719</v>
      </c>
    </row>
    <row r="42" spans="1:5" ht="15.75">
      <c r="A42" s="218">
        <v>1.4</v>
      </c>
      <c r="B42" s="349" t="s">
        <v>1109</v>
      </c>
      <c r="C42" s="358">
        <f>'II1.4'!I9</f>
        <v>0</v>
      </c>
      <c r="D42" s="390"/>
      <c r="E42" s="346"/>
    </row>
    <row r="43" spans="1:5" ht="15.75">
      <c r="A43" s="350" t="s">
        <v>1114</v>
      </c>
      <c r="B43" s="349" t="s">
        <v>1110</v>
      </c>
      <c r="C43" s="358">
        <f>'II1.4'!S9</f>
        <v>0</v>
      </c>
      <c r="D43" s="391" t="s">
        <v>1111</v>
      </c>
      <c r="E43" s="346" t="s">
        <v>1107</v>
      </c>
    </row>
    <row r="44" spans="1:5" ht="15.75">
      <c r="A44" s="350" t="s">
        <v>1115</v>
      </c>
      <c r="B44" s="349" t="s">
        <v>1112</v>
      </c>
      <c r="C44" s="358">
        <f>C42-C43</f>
        <v>0</v>
      </c>
      <c r="D44" s="391" t="s">
        <v>1113</v>
      </c>
      <c r="E44" s="346" t="s">
        <v>1107</v>
      </c>
    </row>
    <row r="45" spans="1:5" ht="28.5">
      <c r="A45" s="213">
        <v>2</v>
      </c>
      <c r="B45" s="214" t="s">
        <v>720</v>
      </c>
      <c r="C45" s="358">
        <f>C46+C50</f>
        <v>1099.7884723094942</v>
      </c>
      <c r="D45" s="233" t="s">
        <v>611</v>
      </c>
      <c r="E45" s="214" t="s">
        <v>611</v>
      </c>
    </row>
    <row r="46" spans="1:5" ht="42.75">
      <c r="A46" s="216" t="s">
        <v>325</v>
      </c>
      <c r="B46" s="217" t="s">
        <v>800</v>
      </c>
      <c r="C46" s="358">
        <f>'II2.1a'!M9</f>
        <v>324.8</v>
      </c>
      <c r="D46" s="391"/>
      <c r="E46" s="457" t="s">
        <v>1128</v>
      </c>
    </row>
    <row r="47" spans="1:5" ht="28.5">
      <c r="A47" s="216"/>
      <c r="B47" s="375" t="s">
        <v>1117</v>
      </c>
      <c r="C47" s="358">
        <f>'II2.1a'!Q9</f>
        <v>0</v>
      </c>
      <c r="D47" s="392" t="s">
        <v>1120</v>
      </c>
      <c r="E47" s="458"/>
    </row>
    <row r="48" spans="1:5" ht="28.5">
      <c r="A48" s="216"/>
      <c r="B48" s="375" t="s">
        <v>1118</v>
      </c>
      <c r="C48" s="358">
        <f>'II2.1a'!R9</f>
        <v>0</v>
      </c>
      <c r="D48" s="392" t="s">
        <v>1121</v>
      </c>
      <c r="E48" s="458"/>
    </row>
    <row r="49" spans="1:5" ht="42.75">
      <c r="A49" s="216"/>
      <c r="B49" s="375" t="s">
        <v>1119</v>
      </c>
      <c r="C49" s="358">
        <f>'II2.1a'!S9</f>
        <v>324.8</v>
      </c>
      <c r="D49" s="391" t="s">
        <v>1122</v>
      </c>
      <c r="E49" s="458"/>
    </row>
    <row r="50" spans="1:5" ht="42.75">
      <c r="A50" s="216" t="s">
        <v>326</v>
      </c>
      <c r="B50" s="349" t="s">
        <v>801</v>
      </c>
      <c r="C50" s="358">
        <f>'II2.1b'!M9</f>
        <v>774.98847230949411</v>
      </c>
      <c r="D50" s="393"/>
      <c r="E50" s="458"/>
    </row>
    <row r="51" spans="1:5" ht="15.75">
      <c r="A51" s="216"/>
      <c r="B51" s="349" t="s">
        <v>1123</v>
      </c>
      <c r="C51" s="358">
        <f>'II2.1b'!R9</f>
        <v>403.67937566051546</v>
      </c>
      <c r="D51" s="392" t="s">
        <v>1126</v>
      </c>
      <c r="E51" s="458"/>
    </row>
    <row r="52" spans="1:5" ht="28.5">
      <c r="A52" s="216"/>
      <c r="B52" s="349" t="s">
        <v>1124</v>
      </c>
      <c r="C52" s="358">
        <f>'II2.1b'!S9</f>
        <v>0</v>
      </c>
      <c r="D52" s="392" t="s">
        <v>1127</v>
      </c>
      <c r="E52" s="458"/>
    </row>
    <row r="53" spans="1:5" ht="42.75">
      <c r="A53" s="216"/>
      <c r="B53" s="349" t="s">
        <v>1125</v>
      </c>
      <c r="C53" s="358">
        <f>'II2.1b'!T9</f>
        <v>492.41290934713322</v>
      </c>
      <c r="D53" s="391" t="s">
        <v>1122</v>
      </c>
      <c r="E53" s="458"/>
    </row>
    <row r="54" spans="1:5" ht="15.75">
      <c r="A54" s="219">
        <v>3</v>
      </c>
      <c r="B54" s="220" t="s">
        <v>1067</v>
      </c>
      <c r="C54" s="358">
        <f>'II3'!D9</f>
        <v>27484</v>
      </c>
      <c r="D54" s="394" t="s">
        <v>611</v>
      </c>
      <c r="E54" s="459" t="s">
        <v>1135</v>
      </c>
    </row>
    <row r="55" spans="1:5" ht="15.75">
      <c r="A55" s="376">
        <v>3.1</v>
      </c>
      <c r="B55" s="375" t="s">
        <v>721</v>
      </c>
      <c r="C55" s="358">
        <f>'II3'!D10</f>
        <v>15120</v>
      </c>
      <c r="D55" s="394" t="s">
        <v>1129</v>
      </c>
      <c r="E55" s="460"/>
    </row>
    <row r="56" spans="1:5" ht="15.75">
      <c r="A56" s="376">
        <v>3.2</v>
      </c>
      <c r="B56" s="375" t="s">
        <v>722</v>
      </c>
      <c r="C56" s="358">
        <f>'II3'!D11</f>
        <v>8800</v>
      </c>
      <c r="D56" s="394" t="s">
        <v>1130</v>
      </c>
      <c r="E56" s="460"/>
    </row>
    <row r="57" spans="1:5" ht="15.75">
      <c r="A57" s="376">
        <v>3.3</v>
      </c>
      <c r="B57" s="375" t="s">
        <v>723</v>
      </c>
      <c r="C57" s="358">
        <f>'II3'!D12</f>
        <v>3564</v>
      </c>
      <c r="D57" s="394" t="s">
        <v>1131</v>
      </c>
      <c r="E57" s="460"/>
    </row>
    <row r="58" spans="1:5" ht="15.75">
      <c r="A58" s="213">
        <v>4</v>
      </c>
      <c r="B58" s="214" t="s">
        <v>724</v>
      </c>
      <c r="C58" s="358">
        <f>'II4'!D14</f>
        <v>9260</v>
      </c>
      <c r="D58" s="393" t="s">
        <v>611</v>
      </c>
      <c r="E58" s="460"/>
    </row>
    <row r="59" spans="1:5" ht="15.75">
      <c r="A59" s="350">
        <v>4.0999999999999996</v>
      </c>
      <c r="B59" s="349" t="s">
        <v>725</v>
      </c>
      <c r="C59" s="358">
        <f>'II4'!D11</f>
        <v>4200</v>
      </c>
      <c r="D59" s="392" t="s">
        <v>1132</v>
      </c>
      <c r="E59" s="460"/>
    </row>
    <row r="60" spans="1:5" ht="15.75">
      <c r="A60" s="350">
        <v>4.2</v>
      </c>
      <c r="B60" s="349" t="s">
        <v>726</v>
      </c>
      <c r="C60" s="358">
        <f>'II4'!D12</f>
        <v>3680</v>
      </c>
      <c r="D60" s="392" t="s">
        <v>1133</v>
      </c>
      <c r="E60" s="460"/>
    </row>
    <row r="61" spans="1:5" ht="15.75">
      <c r="A61" s="350">
        <v>4.3</v>
      </c>
      <c r="B61" s="349" t="s">
        <v>727</v>
      </c>
      <c r="C61" s="358">
        <f>'II4'!D13</f>
        <v>1380</v>
      </c>
      <c r="D61" s="392" t="s">
        <v>1134</v>
      </c>
      <c r="E61" s="461"/>
    </row>
    <row r="62" spans="1:5" ht="15.75">
      <c r="A62" s="213">
        <v>5</v>
      </c>
      <c r="B62" s="214" t="s">
        <v>802</v>
      </c>
      <c r="C62" s="358">
        <f>SUM(C63,C71,C76,C79)</f>
        <v>0</v>
      </c>
      <c r="D62" s="393" t="s">
        <v>611</v>
      </c>
      <c r="E62" s="215" t="s">
        <v>611</v>
      </c>
    </row>
    <row r="63" spans="1:5" ht="15.75">
      <c r="A63" s="213" t="s">
        <v>728</v>
      </c>
      <c r="B63" s="214" t="s">
        <v>1056</v>
      </c>
      <c r="C63" s="358">
        <f>SUM(C64:C70)</f>
        <v>0</v>
      </c>
      <c r="D63" s="393" t="s">
        <v>611</v>
      </c>
      <c r="E63" s="215" t="s">
        <v>611</v>
      </c>
    </row>
    <row r="64" spans="1:5" ht="95.25" customHeight="1">
      <c r="A64" s="216" t="s">
        <v>729</v>
      </c>
      <c r="B64" s="375" t="s">
        <v>1136</v>
      </c>
      <c r="C64" s="358">
        <f>total_arh1a_5</f>
        <v>0</v>
      </c>
      <c r="D64" s="395" t="s">
        <v>1137</v>
      </c>
      <c r="E64" s="217" t="s">
        <v>731</v>
      </c>
    </row>
    <row r="65" spans="1:5" ht="128.25">
      <c r="A65" s="216" t="s">
        <v>732</v>
      </c>
      <c r="B65" s="375" t="s">
        <v>1138</v>
      </c>
      <c r="C65" s="358">
        <f>II5.1.2!total_arh1a_5</f>
        <v>0</v>
      </c>
      <c r="D65" s="396" t="s">
        <v>1139</v>
      </c>
      <c r="E65" s="217" t="s">
        <v>731</v>
      </c>
    </row>
    <row r="66" spans="1:5" ht="57">
      <c r="A66" s="216" t="s">
        <v>733</v>
      </c>
      <c r="B66" s="375" t="s">
        <v>1140</v>
      </c>
      <c r="C66" s="358">
        <f>total_arh2a_5</f>
        <v>0</v>
      </c>
      <c r="D66" s="395" t="s">
        <v>1141</v>
      </c>
      <c r="E66" s="217" t="s">
        <v>731</v>
      </c>
    </row>
    <row r="67" spans="1:5" ht="42.75">
      <c r="A67" s="216" t="s">
        <v>734</v>
      </c>
      <c r="B67" s="375" t="s">
        <v>1142</v>
      </c>
      <c r="C67" s="358">
        <f>total_arh2b_5</f>
        <v>0</v>
      </c>
      <c r="D67" s="395" t="s">
        <v>1143</v>
      </c>
      <c r="E67" s="217" t="s">
        <v>731</v>
      </c>
    </row>
    <row r="68" spans="1:5" ht="85.5">
      <c r="A68" s="216" t="s">
        <v>735</v>
      </c>
      <c r="B68" s="375" t="s">
        <v>1144</v>
      </c>
      <c r="C68" s="358">
        <f>total_arh3a_5</f>
        <v>0</v>
      </c>
      <c r="D68" s="395" t="s">
        <v>1145</v>
      </c>
      <c r="E68" s="217" t="s">
        <v>731</v>
      </c>
    </row>
    <row r="69" spans="1:5" ht="71.25">
      <c r="A69" s="216" t="s">
        <v>736</v>
      </c>
      <c r="B69" s="375" t="s">
        <v>1146</v>
      </c>
      <c r="C69" s="358">
        <f>total_arh3b_5</f>
        <v>0</v>
      </c>
      <c r="D69" s="395" t="s">
        <v>1147</v>
      </c>
      <c r="E69" s="217" t="s">
        <v>731</v>
      </c>
    </row>
    <row r="70" spans="1:5" ht="57">
      <c r="A70" s="216" t="s">
        <v>737</v>
      </c>
      <c r="B70" s="375" t="s">
        <v>1167</v>
      </c>
      <c r="C70" s="358">
        <f>total_arh3c_5</f>
        <v>0</v>
      </c>
      <c r="D70" s="395" t="s">
        <v>1148</v>
      </c>
      <c r="E70" s="217" t="s">
        <v>731</v>
      </c>
    </row>
    <row r="71" spans="1:5" ht="15.75">
      <c r="A71" s="213" t="s">
        <v>738</v>
      </c>
      <c r="B71" s="214" t="s">
        <v>1059</v>
      </c>
      <c r="C71" s="358">
        <f>SUM(C72:C75)</f>
        <v>0</v>
      </c>
      <c r="D71" s="393" t="s">
        <v>611</v>
      </c>
      <c r="E71" s="215" t="s">
        <v>611</v>
      </c>
    </row>
    <row r="72" spans="1:5" ht="99.75">
      <c r="A72" s="216" t="s">
        <v>739</v>
      </c>
      <c r="B72" s="375" t="s">
        <v>1168</v>
      </c>
      <c r="C72" s="358">
        <f>'II5.2.1'!I9</f>
        <v>0</v>
      </c>
      <c r="D72" s="396" t="s">
        <v>1195</v>
      </c>
      <c r="E72" s="375" t="s">
        <v>1149</v>
      </c>
    </row>
    <row r="73" spans="1:5" ht="71.25">
      <c r="A73" s="216" t="s">
        <v>740</v>
      </c>
      <c r="B73" s="375" t="s">
        <v>1169</v>
      </c>
      <c r="C73" s="358">
        <f>'II5.2.2'!G9</f>
        <v>0</v>
      </c>
      <c r="D73" s="396" t="s">
        <v>1196</v>
      </c>
      <c r="E73" s="375" t="s">
        <v>1150</v>
      </c>
    </row>
    <row r="74" spans="1:5" ht="28.5">
      <c r="A74" s="218" t="s">
        <v>742</v>
      </c>
      <c r="B74" s="215" t="s">
        <v>775</v>
      </c>
      <c r="C74" s="358">
        <f>'II5.2.3'!D9</f>
        <v>0</v>
      </c>
      <c r="D74" s="393">
        <v>20</v>
      </c>
      <c r="E74" s="215" t="s">
        <v>708</v>
      </c>
    </row>
    <row r="75" spans="1:5" ht="71.25">
      <c r="A75" s="216" t="s">
        <v>743</v>
      </c>
      <c r="B75" s="375" t="s">
        <v>1170</v>
      </c>
      <c r="C75" s="358">
        <f>'II5.2.4'!G9</f>
        <v>0</v>
      </c>
      <c r="D75" s="396" t="s">
        <v>1189</v>
      </c>
      <c r="E75" s="217" t="s">
        <v>744</v>
      </c>
    </row>
    <row r="76" spans="1:5" ht="15.75">
      <c r="A76" s="213" t="s">
        <v>745</v>
      </c>
      <c r="B76" s="214" t="s">
        <v>1057</v>
      </c>
      <c r="C76" s="358">
        <f>'II5.3'!F9</f>
        <v>0</v>
      </c>
      <c r="D76" s="393" t="s">
        <v>611</v>
      </c>
      <c r="E76" s="215" t="s">
        <v>611</v>
      </c>
    </row>
    <row r="77" spans="1:5" ht="15.75">
      <c r="A77" s="350" t="s">
        <v>1151</v>
      </c>
      <c r="B77" s="349" t="s">
        <v>1152</v>
      </c>
      <c r="C77" s="358">
        <f>'II5.3'!I9</f>
        <v>0</v>
      </c>
      <c r="D77" s="393">
        <v>10</v>
      </c>
      <c r="E77" s="215" t="s">
        <v>741</v>
      </c>
    </row>
    <row r="78" spans="1:5" ht="15.75">
      <c r="A78" s="350" t="s">
        <v>1153</v>
      </c>
      <c r="B78" s="349" t="s">
        <v>1154</v>
      </c>
      <c r="C78" s="358">
        <f>'II5.3'!J9</f>
        <v>0</v>
      </c>
      <c r="D78" s="393">
        <v>8</v>
      </c>
      <c r="E78" s="215" t="s">
        <v>1155</v>
      </c>
    </row>
    <row r="79" spans="1:5" ht="15.75">
      <c r="A79" s="213" t="s">
        <v>747</v>
      </c>
      <c r="B79" s="214" t="s">
        <v>1058</v>
      </c>
      <c r="C79" s="358">
        <f>total_sport</f>
        <v>0</v>
      </c>
      <c r="D79" s="393" t="s">
        <v>611</v>
      </c>
      <c r="E79" s="221" t="s">
        <v>611</v>
      </c>
    </row>
    <row r="80" spans="1:5" ht="99.75">
      <c r="A80" s="350" t="s">
        <v>1156</v>
      </c>
      <c r="B80" s="349" t="s">
        <v>1171</v>
      </c>
      <c r="C80" s="358">
        <f>total_sport</f>
        <v>0</v>
      </c>
      <c r="D80" s="392" t="s">
        <v>1194</v>
      </c>
      <c r="E80" s="221"/>
    </row>
    <row r="81" spans="1:5" ht="15.75">
      <c r="A81" s="213">
        <v>6</v>
      </c>
      <c r="B81" s="214" t="s">
        <v>977</v>
      </c>
      <c r="C81" s="358">
        <f>'II6'!E15</f>
        <v>10</v>
      </c>
      <c r="E81" s="215" t="s">
        <v>611</v>
      </c>
    </row>
    <row r="82" spans="1:5" ht="15.75">
      <c r="A82" s="406" t="s">
        <v>1233</v>
      </c>
      <c r="B82" s="375" t="s">
        <v>748</v>
      </c>
      <c r="C82" s="358">
        <f>'II6'!E11</f>
        <v>0</v>
      </c>
      <c r="D82" s="393">
        <v>200</v>
      </c>
      <c r="E82" s="349"/>
    </row>
    <row r="83" spans="1:5" ht="15.75">
      <c r="A83" s="376">
        <v>6.1</v>
      </c>
      <c r="B83" s="375" t="s">
        <v>1157</v>
      </c>
      <c r="C83" s="358">
        <f>'II6'!E12</f>
        <v>0</v>
      </c>
      <c r="D83" s="396" t="s">
        <v>1158</v>
      </c>
      <c r="E83" s="349"/>
    </row>
    <row r="84" spans="1:5" ht="15.75">
      <c r="A84" s="376">
        <v>6.2</v>
      </c>
      <c r="B84" s="375" t="s">
        <v>1159</v>
      </c>
      <c r="C84" s="358">
        <f>'II6'!E13</f>
        <v>0</v>
      </c>
      <c r="D84" s="396" t="s">
        <v>1160</v>
      </c>
      <c r="E84" s="349"/>
    </row>
    <row r="85" spans="1:5" ht="15.75">
      <c r="A85" s="376">
        <v>6.3</v>
      </c>
      <c r="B85" s="375" t="s">
        <v>749</v>
      </c>
      <c r="C85" s="358">
        <f>'II6'!E14</f>
        <v>10</v>
      </c>
      <c r="D85" s="396">
        <v>5</v>
      </c>
      <c r="E85" s="349" t="s">
        <v>750</v>
      </c>
    </row>
    <row r="86" spans="1:5" ht="15.75">
      <c r="A86" s="219">
        <v>7</v>
      </c>
      <c r="B86" s="220" t="s">
        <v>814</v>
      </c>
      <c r="C86" s="358">
        <f>'II7'!F11</f>
        <v>0</v>
      </c>
      <c r="D86" s="394" t="s">
        <v>611</v>
      </c>
      <c r="E86" s="215" t="s">
        <v>751</v>
      </c>
    </row>
    <row r="87" spans="1:5" ht="15.75">
      <c r="A87" s="376"/>
      <c r="B87" s="375" t="s">
        <v>1186</v>
      </c>
      <c r="C87" s="358">
        <f>'II7'!H11</f>
        <v>0</v>
      </c>
      <c r="D87" s="396">
        <v>20</v>
      </c>
      <c r="E87" s="451" t="s">
        <v>1161</v>
      </c>
    </row>
    <row r="88" spans="1:5" ht="15.75">
      <c r="A88" s="376"/>
      <c r="B88" s="375" t="s">
        <v>1187</v>
      </c>
      <c r="C88" s="358">
        <f>'II7'!I11</f>
        <v>0</v>
      </c>
      <c r="D88" s="396">
        <v>5</v>
      </c>
      <c r="E88" s="451"/>
    </row>
    <row r="89" spans="1:5" ht="15.75">
      <c r="A89" s="376"/>
      <c r="B89" s="375" t="s">
        <v>1188</v>
      </c>
      <c r="C89" s="358">
        <f>'II7'!J11</f>
        <v>0</v>
      </c>
      <c r="D89" s="396">
        <v>2</v>
      </c>
      <c r="E89" s="450"/>
    </row>
    <row r="90" spans="1:5" ht="15.75">
      <c r="A90" s="219">
        <v>8</v>
      </c>
      <c r="B90" s="214" t="s">
        <v>752</v>
      </c>
      <c r="C90" s="358">
        <f>'II8'!E9</f>
        <v>155</v>
      </c>
      <c r="D90" s="393" t="s">
        <v>611</v>
      </c>
      <c r="E90" s="215" t="s">
        <v>611</v>
      </c>
    </row>
    <row r="91" spans="1:5" ht="42.75">
      <c r="A91" s="376"/>
      <c r="B91" s="349" t="s">
        <v>1172</v>
      </c>
      <c r="C91" s="358">
        <f>'II8'!H9</f>
        <v>25</v>
      </c>
      <c r="D91" s="392" t="s">
        <v>1099</v>
      </c>
      <c r="E91" s="375" t="s">
        <v>1162</v>
      </c>
    </row>
    <row r="92" spans="1:5" ht="42.75">
      <c r="A92" s="376"/>
      <c r="B92" s="349" t="s">
        <v>1173</v>
      </c>
      <c r="C92" s="358">
        <f>'II8'!I9</f>
        <v>130</v>
      </c>
      <c r="D92" s="392" t="s">
        <v>1190</v>
      </c>
      <c r="E92" s="375" t="s">
        <v>1163</v>
      </c>
    </row>
    <row r="93" spans="1:5" ht="15.75">
      <c r="A93" s="219">
        <v>9</v>
      </c>
      <c r="B93" s="214" t="s">
        <v>996</v>
      </c>
      <c r="C93" s="358">
        <f>'II9'!F9</f>
        <v>123</v>
      </c>
      <c r="D93" s="393" t="s">
        <v>611</v>
      </c>
      <c r="E93" s="217" t="s">
        <v>741</v>
      </c>
    </row>
    <row r="94" spans="1:5" ht="15.75">
      <c r="A94" s="376"/>
      <c r="B94" s="349" t="s">
        <v>1164</v>
      </c>
      <c r="C94" s="358"/>
      <c r="D94" s="392"/>
      <c r="E94" s="375"/>
    </row>
    <row r="95" spans="1:5" ht="15.75">
      <c r="A95" s="376"/>
      <c r="B95" s="349" t="s">
        <v>1180</v>
      </c>
      <c r="C95" s="358">
        <f>'II9'!I9</f>
        <v>0</v>
      </c>
      <c r="D95" s="392">
        <v>10</v>
      </c>
      <c r="E95" s="449" t="s">
        <v>741</v>
      </c>
    </row>
    <row r="96" spans="1:5" ht="15.75">
      <c r="A96" s="376"/>
      <c r="B96" s="349" t="s">
        <v>1181</v>
      </c>
      <c r="C96" s="358">
        <f>'II9'!J9</f>
        <v>54</v>
      </c>
      <c r="D96" s="392">
        <v>6</v>
      </c>
      <c r="E96" s="451"/>
    </row>
    <row r="97" spans="1:5" ht="15.75">
      <c r="A97" s="376"/>
      <c r="B97" s="349" t="s">
        <v>1182</v>
      </c>
      <c r="C97" s="358">
        <f>'II9'!K9</f>
        <v>0</v>
      </c>
      <c r="D97" s="392">
        <v>4</v>
      </c>
      <c r="E97" s="450"/>
    </row>
    <row r="98" spans="1:5" ht="15.75">
      <c r="A98" s="376"/>
      <c r="B98" s="349" t="s">
        <v>1165</v>
      </c>
      <c r="C98" s="358"/>
      <c r="D98" s="392"/>
      <c r="E98" s="375"/>
    </row>
    <row r="99" spans="1:5" ht="15.75">
      <c r="A99" s="376"/>
      <c r="B99" s="349" t="s">
        <v>1183</v>
      </c>
      <c r="C99" s="358">
        <f>'II9'!L9</f>
        <v>0</v>
      </c>
      <c r="D99" s="392">
        <v>5</v>
      </c>
      <c r="E99" s="449" t="s">
        <v>741</v>
      </c>
    </row>
    <row r="100" spans="1:5" ht="15.75">
      <c r="A100" s="376"/>
      <c r="B100" s="349" t="s">
        <v>1184</v>
      </c>
      <c r="C100" s="358">
        <f>'II9'!M9</f>
        <v>69</v>
      </c>
      <c r="D100" s="392">
        <v>3</v>
      </c>
      <c r="E100" s="451"/>
    </row>
    <row r="101" spans="1:5" ht="15.75">
      <c r="A101" s="376"/>
      <c r="B101" s="349" t="s">
        <v>1185</v>
      </c>
      <c r="C101" s="358">
        <f>'II9'!N9</f>
        <v>0</v>
      </c>
      <c r="D101" s="392">
        <v>2</v>
      </c>
      <c r="E101" s="450"/>
    </row>
    <row r="102" spans="1:5" ht="15.75">
      <c r="A102" s="219">
        <v>10</v>
      </c>
      <c r="B102" s="214" t="s">
        <v>803</v>
      </c>
      <c r="C102" s="358">
        <f>'II10'!E9</f>
        <v>0</v>
      </c>
      <c r="D102" s="393" t="s">
        <v>611</v>
      </c>
      <c r="E102" s="215" t="s">
        <v>611</v>
      </c>
    </row>
    <row r="103" spans="1:5" ht="85.5">
      <c r="A103" s="376"/>
      <c r="B103" s="375" t="s">
        <v>1174</v>
      </c>
      <c r="C103" s="358">
        <f>'II10'!H9</f>
        <v>0</v>
      </c>
      <c r="D103" s="396" t="s">
        <v>1193</v>
      </c>
      <c r="E103" s="375" t="s">
        <v>1163</v>
      </c>
    </row>
    <row r="104" spans="1:5" ht="114">
      <c r="A104" s="376"/>
      <c r="B104" s="375" t="s">
        <v>1175</v>
      </c>
      <c r="C104" s="358">
        <f>'II10'!I9</f>
        <v>0</v>
      </c>
      <c r="D104" s="396" t="s">
        <v>1192</v>
      </c>
      <c r="E104" s="375" t="s">
        <v>1163</v>
      </c>
    </row>
    <row r="105" spans="1:5" ht="96" customHeight="1">
      <c r="A105" s="376"/>
      <c r="B105" s="375" t="s">
        <v>1176</v>
      </c>
      <c r="C105" s="358">
        <f>'II10'!J9</f>
        <v>0</v>
      </c>
      <c r="D105" s="396" t="s">
        <v>1191</v>
      </c>
      <c r="E105" s="375" t="s">
        <v>1166</v>
      </c>
    </row>
    <row r="106" spans="1:5" ht="42.75">
      <c r="A106" s="219">
        <v>11</v>
      </c>
      <c r="B106" s="220" t="s">
        <v>1179</v>
      </c>
      <c r="C106" s="358">
        <f>'II11'!E9</f>
        <v>0</v>
      </c>
      <c r="D106" s="396" t="s">
        <v>1197</v>
      </c>
      <c r="E106" s="217" t="s">
        <v>753</v>
      </c>
    </row>
    <row r="107" spans="1:5" ht="15.75">
      <c r="A107" s="219">
        <v>12</v>
      </c>
      <c r="B107" s="214" t="s">
        <v>754</v>
      </c>
      <c r="C107" s="358">
        <f>'II12'!E9</f>
        <v>0</v>
      </c>
      <c r="D107" s="393" t="s">
        <v>611</v>
      </c>
      <c r="E107" s="215" t="s">
        <v>611</v>
      </c>
    </row>
    <row r="108" spans="1:5" ht="15.75">
      <c r="A108" s="376"/>
      <c r="B108" s="349" t="s">
        <v>1177</v>
      </c>
      <c r="C108" s="358">
        <f>'II12'!I9</f>
        <v>0</v>
      </c>
      <c r="D108" s="392">
        <v>10</v>
      </c>
      <c r="E108" s="449" t="s">
        <v>750</v>
      </c>
    </row>
    <row r="109" spans="1:5" ht="15.75">
      <c r="A109" s="376"/>
      <c r="B109" s="349" t="s">
        <v>1178</v>
      </c>
      <c r="C109" s="358">
        <f>'II12'!H9</f>
        <v>0</v>
      </c>
      <c r="D109" s="392">
        <v>5</v>
      </c>
      <c r="E109" s="450"/>
    </row>
    <row r="110" spans="1:5" ht="15.75">
      <c r="A110" s="213">
        <v>13</v>
      </c>
      <c r="B110" s="214" t="s">
        <v>755</v>
      </c>
      <c r="C110" s="358">
        <f>'II13'!D9</f>
        <v>0</v>
      </c>
      <c r="D110" s="393">
        <v>10</v>
      </c>
      <c r="E110" s="215" t="s">
        <v>750</v>
      </c>
    </row>
    <row r="111" spans="1:5">
      <c r="A111" s="222" t="s">
        <v>611</v>
      </c>
      <c r="B111" s="223" t="s">
        <v>756</v>
      </c>
      <c r="C111" s="369" t="s">
        <v>712</v>
      </c>
      <c r="D111" s="397" t="s">
        <v>611</v>
      </c>
      <c r="E111" s="224" t="s">
        <v>611</v>
      </c>
    </row>
    <row r="112" spans="1:5">
      <c r="A112" s="225"/>
      <c r="B112" s="226" t="s">
        <v>611</v>
      </c>
      <c r="C112" s="370" t="s">
        <v>713</v>
      </c>
      <c r="D112" s="398"/>
      <c r="E112" s="227"/>
    </row>
    <row r="113" spans="1:5">
      <c r="A113" s="225"/>
      <c r="B113" s="226" t="s">
        <v>714</v>
      </c>
      <c r="C113" s="370" t="s">
        <v>715</v>
      </c>
      <c r="D113" s="398"/>
      <c r="E113" s="227"/>
    </row>
    <row r="114" spans="1:5">
      <c r="A114" s="228"/>
      <c r="B114" s="229"/>
      <c r="C114" s="371" t="s">
        <v>716</v>
      </c>
      <c r="D114" s="399"/>
      <c r="E114" s="229"/>
    </row>
    <row r="115" spans="1:5" ht="15.75">
      <c r="A115" s="188" t="s">
        <v>611</v>
      </c>
      <c r="B115" s="189" t="s">
        <v>717</v>
      </c>
      <c r="C115" s="359">
        <f>SUM(C38,C45,C54,C58,C62,C81,C86,C90,C93,C102,C106,C107,C110,)</f>
        <v>43485.78847230949</v>
      </c>
      <c r="D115" s="387" t="s">
        <v>611</v>
      </c>
      <c r="E115" s="212"/>
    </row>
    <row r="117" spans="1:5" ht="16.149999999999999">
      <c r="A117" s="230" t="s">
        <v>611</v>
      </c>
      <c r="B117" s="231" t="s">
        <v>757</v>
      </c>
      <c r="C117" s="360"/>
      <c r="D117" s="400" t="s">
        <v>611</v>
      </c>
      <c r="E117" s="232" t="s">
        <v>611</v>
      </c>
    </row>
    <row r="118" spans="1:5" ht="30" customHeight="1">
      <c r="A118" s="213">
        <v>1</v>
      </c>
      <c r="B118" s="233" t="s">
        <v>804</v>
      </c>
      <c r="C118" s="355">
        <f>III.1!F11</f>
        <v>0</v>
      </c>
      <c r="D118" s="401"/>
      <c r="E118" s="349"/>
    </row>
    <row r="119" spans="1:5" ht="30" customHeight="1">
      <c r="A119" s="376">
        <v>1.1000000000000001</v>
      </c>
      <c r="B119" s="396" t="s">
        <v>1199</v>
      </c>
      <c r="C119" s="355">
        <f>III.1!J11</f>
        <v>0</v>
      </c>
      <c r="D119" s="396">
        <v>5</v>
      </c>
      <c r="E119" s="449" t="s">
        <v>1198</v>
      </c>
    </row>
    <row r="120" spans="1:5" ht="57">
      <c r="A120" s="376">
        <v>1.2</v>
      </c>
      <c r="B120" s="396" t="s">
        <v>1200</v>
      </c>
      <c r="C120" s="355">
        <f>III.1!K11</f>
        <v>0</v>
      </c>
      <c r="D120" s="396">
        <v>10</v>
      </c>
      <c r="E120" s="451"/>
    </row>
    <row r="121" spans="1:5" ht="42.75">
      <c r="A121" s="376">
        <v>1.3</v>
      </c>
      <c r="B121" s="396" t="s">
        <v>1201</v>
      </c>
      <c r="C121" s="355">
        <f>III.1!L11</f>
        <v>0</v>
      </c>
      <c r="D121" s="396">
        <v>2</v>
      </c>
      <c r="E121" s="450"/>
    </row>
    <row r="122" spans="1:5" ht="57">
      <c r="A122" s="219">
        <v>2</v>
      </c>
      <c r="B122" s="220" t="s">
        <v>1231</v>
      </c>
      <c r="C122" s="355">
        <f>III.2!F11</f>
        <v>40</v>
      </c>
      <c r="D122" s="396" t="s">
        <v>1232</v>
      </c>
      <c r="E122" s="375" t="s">
        <v>1202</v>
      </c>
    </row>
    <row r="123" spans="1:5" ht="15.75">
      <c r="A123" s="213">
        <v>3</v>
      </c>
      <c r="B123" s="214" t="s">
        <v>805</v>
      </c>
      <c r="C123" s="355">
        <f>III.3!D11</f>
        <v>0</v>
      </c>
      <c r="D123" s="393">
        <v>50</v>
      </c>
      <c r="E123" s="215" t="s">
        <v>708</v>
      </c>
    </row>
    <row r="124" spans="1:5" ht="42.75">
      <c r="A124" s="219">
        <v>4</v>
      </c>
      <c r="B124" s="220" t="s">
        <v>1230</v>
      </c>
      <c r="C124" s="355">
        <f>III.4!E11</f>
        <v>0</v>
      </c>
      <c r="D124" s="396" t="s">
        <v>1228</v>
      </c>
      <c r="E124" s="217" t="s">
        <v>708</v>
      </c>
    </row>
    <row r="125" spans="1:5" ht="57">
      <c r="A125" s="219">
        <v>5</v>
      </c>
      <c r="B125" s="220" t="s">
        <v>1229</v>
      </c>
      <c r="C125" s="355">
        <f>III.5!E11</f>
        <v>30</v>
      </c>
      <c r="D125" s="396" t="s">
        <v>1227</v>
      </c>
      <c r="E125" s="217" t="s">
        <v>750</v>
      </c>
    </row>
    <row r="126" spans="1:5" ht="15.75">
      <c r="A126" s="219">
        <v>6</v>
      </c>
      <c r="B126" s="214" t="s">
        <v>759</v>
      </c>
      <c r="C126" s="355">
        <f>III.6!F11</f>
        <v>40</v>
      </c>
      <c r="D126" s="393" t="s">
        <v>611</v>
      </c>
      <c r="E126" s="215" t="s">
        <v>611</v>
      </c>
    </row>
    <row r="127" spans="1:5" ht="15.75">
      <c r="A127" s="376"/>
      <c r="B127" s="349" t="s">
        <v>1216</v>
      </c>
      <c r="C127" s="355">
        <f>III.6!J11</f>
        <v>0</v>
      </c>
      <c r="D127" s="392">
        <v>120</v>
      </c>
      <c r="E127" s="449" t="s">
        <v>1203</v>
      </c>
    </row>
    <row r="128" spans="1:5" ht="15.75">
      <c r="A128" s="376"/>
      <c r="B128" s="349" t="s">
        <v>1217</v>
      </c>
      <c r="C128" s="355">
        <f>III.6!K11</f>
        <v>0</v>
      </c>
      <c r="D128" s="392">
        <v>60</v>
      </c>
      <c r="E128" s="451"/>
    </row>
    <row r="129" spans="1:5" ht="15.75">
      <c r="A129" s="376"/>
      <c r="B129" s="349" t="s">
        <v>1218</v>
      </c>
      <c r="C129" s="355">
        <f>III.6!L11</f>
        <v>0</v>
      </c>
      <c r="D129" s="392">
        <v>40</v>
      </c>
      <c r="E129" s="451"/>
    </row>
    <row r="130" spans="1:5" ht="15.75">
      <c r="A130" s="376"/>
      <c r="B130" s="349" t="s">
        <v>1219</v>
      </c>
      <c r="C130" s="355">
        <f>III.6!M11</f>
        <v>40</v>
      </c>
      <c r="D130" s="392">
        <v>20</v>
      </c>
      <c r="E130" s="450"/>
    </row>
    <row r="131" spans="1:5" ht="15.75">
      <c r="A131" s="219">
        <v>7</v>
      </c>
      <c r="B131" s="214" t="s">
        <v>760</v>
      </c>
      <c r="C131" s="355">
        <f>III.7!E11</f>
        <v>0</v>
      </c>
      <c r="D131" s="393" t="s">
        <v>611</v>
      </c>
      <c r="E131" s="215" t="s">
        <v>611</v>
      </c>
    </row>
    <row r="132" spans="1:5" ht="15.75">
      <c r="A132" s="376"/>
      <c r="B132" s="349" t="s">
        <v>1216</v>
      </c>
      <c r="C132" s="355">
        <f>III.7!F11</f>
        <v>0</v>
      </c>
      <c r="D132" s="392">
        <v>200</v>
      </c>
      <c r="E132" s="349" t="s">
        <v>758</v>
      </c>
    </row>
    <row r="133" spans="1:5" ht="15.75">
      <c r="A133" s="376"/>
      <c r="B133" s="349" t="s">
        <v>1220</v>
      </c>
      <c r="C133" s="355">
        <f>III.7!G11</f>
        <v>0</v>
      </c>
      <c r="D133" s="392">
        <v>50</v>
      </c>
      <c r="E133" s="349" t="s">
        <v>1204</v>
      </c>
    </row>
    <row r="134" spans="1:5" ht="15.75">
      <c r="A134" s="219">
        <v>8</v>
      </c>
      <c r="B134" s="214" t="s">
        <v>842</v>
      </c>
      <c r="C134" s="355">
        <f>III.8!F11</f>
        <v>57</v>
      </c>
      <c r="D134" s="393" t="s">
        <v>611</v>
      </c>
      <c r="E134" s="215" t="s">
        <v>611</v>
      </c>
    </row>
    <row r="135" spans="1:5" ht="15.75">
      <c r="A135" s="376"/>
      <c r="B135" s="349" t="s">
        <v>761</v>
      </c>
      <c r="C135" s="355"/>
      <c r="D135" s="392"/>
      <c r="E135" s="349"/>
    </row>
    <row r="136" spans="1:5" ht="15.75">
      <c r="A136" s="376"/>
      <c r="B136" s="349" t="s">
        <v>1221</v>
      </c>
      <c r="C136" s="355">
        <f>III.8!J11</f>
        <v>0</v>
      </c>
      <c r="D136" s="392">
        <v>50</v>
      </c>
      <c r="E136" s="449" t="s">
        <v>1206</v>
      </c>
    </row>
    <row r="137" spans="1:5" ht="15.75">
      <c r="A137" s="376"/>
      <c r="B137" s="349" t="s">
        <v>1222</v>
      </c>
      <c r="C137" s="355">
        <f>III.8!M11</f>
        <v>0</v>
      </c>
      <c r="D137" s="392">
        <v>20</v>
      </c>
      <c r="E137" s="450"/>
    </row>
    <row r="138" spans="1:5" ht="15.75">
      <c r="A138" s="376"/>
      <c r="B138" s="349" t="s">
        <v>762</v>
      </c>
      <c r="C138" s="355"/>
      <c r="D138" s="392"/>
      <c r="E138" s="392"/>
    </row>
    <row r="139" spans="1:5" ht="15.75">
      <c r="A139" s="376"/>
      <c r="B139" s="349" t="s">
        <v>1221</v>
      </c>
      <c r="C139" s="355">
        <f>III.8!K11</f>
        <v>20</v>
      </c>
      <c r="D139" s="392">
        <v>5</v>
      </c>
      <c r="E139" s="449" t="s">
        <v>1206</v>
      </c>
    </row>
    <row r="140" spans="1:5" ht="15.75">
      <c r="A140" s="376"/>
      <c r="B140" s="349" t="s">
        <v>1222</v>
      </c>
      <c r="C140" s="355">
        <f>III.8!N11</f>
        <v>10</v>
      </c>
      <c r="D140" s="392">
        <v>2</v>
      </c>
      <c r="E140" s="450"/>
    </row>
    <row r="141" spans="1:5" ht="15.75">
      <c r="A141" s="376"/>
      <c r="B141" s="349" t="s">
        <v>1205</v>
      </c>
      <c r="C141" s="355">
        <f>III.8!L11+III.8!O11</f>
        <v>27</v>
      </c>
      <c r="D141" s="392">
        <v>3</v>
      </c>
      <c r="E141" s="349" t="s">
        <v>1207</v>
      </c>
    </row>
    <row r="142" spans="1:5" ht="15.75">
      <c r="A142" s="219">
        <v>9</v>
      </c>
      <c r="B142" s="214" t="s">
        <v>1089</v>
      </c>
      <c r="C142" s="355">
        <f>III.9!E11</f>
        <v>0</v>
      </c>
      <c r="D142" s="393" t="s">
        <v>611</v>
      </c>
      <c r="E142" s="215" t="s">
        <v>611</v>
      </c>
    </row>
    <row r="143" spans="1:5" ht="15.75">
      <c r="A143" s="376"/>
      <c r="B143" s="349" t="s">
        <v>1223</v>
      </c>
      <c r="C143" s="355">
        <f>III.9!I11</f>
        <v>0</v>
      </c>
      <c r="D143" s="392">
        <v>15</v>
      </c>
      <c r="E143" s="449" t="s">
        <v>1208</v>
      </c>
    </row>
    <row r="144" spans="1:5" ht="15.75">
      <c r="A144" s="376"/>
      <c r="B144" s="349" t="s">
        <v>1224</v>
      </c>
      <c r="C144" s="355">
        <f>III.9!J11</f>
        <v>0</v>
      </c>
      <c r="D144" s="392">
        <v>10</v>
      </c>
      <c r="E144" s="450"/>
    </row>
    <row r="145" spans="1:5" ht="15.75">
      <c r="A145" s="213">
        <v>10</v>
      </c>
      <c r="B145" s="214" t="s">
        <v>764</v>
      </c>
      <c r="C145" s="355">
        <f>III.10!D11</f>
        <v>0</v>
      </c>
      <c r="D145" s="393">
        <v>100</v>
      </c>
      <c r="E145" s="215" t="s">
        <v>765</v>
      </c>
    </row>
    <row r="146" spans="1:5" ht="15.75">
      <c r="A146" s="213">
        <v>11</v>
      </c>
      <c r="B146" s="214" t="s">
        <v>806</v>
      </c>
      <c r="C146" s="355">
        <f>III.11!D11</f>
        <v>0</v>
      </c>
      <c r="D146" s="393">
        <v>40</v>
      </c>
      <c r="E146" s="215" t="s">
        <v>765</v>
      </c>
    </row>
    <row r="147" spans="1:5" ht="85.5">
      <c r="A147" s="219">
        <v>12</v>
      </c>
      <c r="B147" s="220" t="s">
        <v>1214</v>
      </c>
      <c r="C147" s="355">
        <f>III.12!D11</f>
        <v>40</v>
      </c>
      <c r="D147" s="396" t="s">
        <v>1226</v>
      </c>
      <c r="E147" s="217" t="s">
        <v>758</v>
      </c>
    </row>
    <row r="148" spans="1:5" ht="57">
      <c r="A148" s="219">
        <v>13</v>
      </c>
      <c r="B148" s="220" t="s">
        <v>1215</v>
      </c>
      <c r="C148" s="355">
        <f>III.13!E11</f>
        <v>0</v>
      </c>
      <c r="D148" s="396" t="s">
        <v>1225</v>
      </c>
      <c r="E148" s="217" t="s">
        <v>758</v>
      </c>
    </row>
    <row r="149" spans="1:5" ht="28.5">
      <c r="A149" s="213">
        <v>14</v>
      </c>
      <c r="B149" s="214" t="s">
        <v>766</v>
      </c>
      <c r="C149" s="355">
        <f>III.14!D11</f>
        <v>0</v>
      </c>
      <c r="D149" s="393">
        <v>50</v>
      </c>
      <c r="E149" s="215" t="s">
        <v>767</v>
      </c>
    </row>
    <row r="150" spans="1:5" ht="28.5">
      <c r="A150" s="213">
        <v>15</v>
      </c>
      <c r="B150" s="214" t="s">
        <v>776</v>
      </c>
      <c r="C150" s="355">
        <f>III.15!E11</f>
        <v>0</v>
      </c>
      <c r="D150" s="393" t="s">
        <v>777</v>
      </c>
      <c r="E150" s="215" t="s">
        <v>778</v>
      </c>
    </row>
    <row r="151" spans="1:5" ht="28.5">
      <c r="A151" s="213">
        <v>16</v>
      </c>
      <c r="B151" s="214" t="s">
        <v>807</v>
      </c>
      <c r="C151" s="355">
        <f>III.16!D11</f>
        <v>0</v>
      </c>
      <c r="D151" s="393">
        <v>10</v>
      </c>
      <c r="E151" s="215" t="s">
        <v>767</v>
      </c>
    </row>
    <row r="152" spans="1:5">
      <c r="A152" s="222" t="s">
        <v>611</v>
      </c>
      <c r="B152" s="223" t="s">
        <v>768</v>
      </c>
      <c r="C152" s="367" t="s">
        <v>1074</v>
      </c>
      <c r="D152" s="397" t="s">
        <v>611</v>
      </c>
      <c r="E152" s="224" t="s">
        <v>611</v>
      </c>
    </row>
    <row r="153" spans="1:5">
      <c r="A153" s="225"/>
      <c r="B153" s="226" t="s">
        <v>611</v>
      </c>
      <c r="C153" s="367" t="s">
        <v>1075</v>
      </c>
      <c r="D153" s="398"/>
      <c r="E153" s="227"/>
    </row>
    <row r="154" spans="1:5">
      <c r="A154" s="225"/>
      <c r="B154" s="339" t="s">
        <v>1078</v>
      </c>
      <c r="C154" s="367" t="s">
        <v>1076</v>
      </c>
      <c r="D154" s="398"/>
      <c r="E154" s="227"/>
    </row>
    <row r="155" spans="1:5">
      <c r="A155" s="228"/>
      <c r="B155" s="229"/>
      <c r="C155" s="367" t="s">
        <v>1077</v>
      </c>
      <c r="D155" s="399"/>
      <c r="E155" s="229"/>
    </row>
    <row r="156" spans="1:5" ht="16.149999999999999">
      <c r="A156" s="230" t="s">
        <v>611</v>
      </c>
      <c r="B156" s="231" t="s">
        <v>757</v>
      </c>
      <c r="C156" s="361">
        <f>SUM(C151,C150,C149,C148,C147,C146,C145,C142,C134,C131,C126,C125,C124,C122,C123,C118)</f>
        <v>207</v>
      </c>
      <c r="D156" s="400" t="s">
        <v>611</v>
      </c>
      <c r="E156" s="232" t="s">
        <v>611</v>
      </c>
    </row>
    <row r="157" spans="1:5">
      <c r="A157" s="234" t="s">
        <v>611</v>
      </c>
      <c r="B157" s="235" t="s">
        <v>611</v>
      </c>
      <c r="C157" s="362" t="s">
        <v>611</v>
      </c>
      <c r="D157" s="402" t="s">
        <v>611</v>
      </c>
      <c r="E157" s="236" t="s">
        <v>611</v>
      </c>
    </row>
    <row r="158" spans="1:5">
      <c r="A158" s="237" t="s">
        <v>611</v>
      </c>
      <c r="B158" s="238" t="s">
        <v>769</v>
      </c>
      <c r="C158" s="372" t="s">
        <v>770</v>
      </c>
      <c r="D158" s="403" t="s">
        <v>611</v>
      </c>
      <c r="E158" s="239" t="s">
        <v>771</v>
      </c>
    </row>
    <row r="159" spans="1:5">
      <c r="A159" s="240"/>
      <c r="B159" s="241"/>
      <c r="C159" s="373" t="s">
        <v>772</v>
      </c>
      <c r="D159" s="404"/>
      <c r="E159" s="241"/>
    </row>
    <row r="160" spans="1:5">
      <c r="A160" s="240"/>
      <c r="B160" s="241"/>
      <c r="C160" s="373" t="s">
        <v>773</v>
      </c>
      <c r="D160" s="404"/>
      <c r="E160" s="241"/>
    </row>
    <row r="161" spans="1:5">
      <c r="A161" s="242"/>
      <c r="B161" s="243"/>
      <c r="C161" s="374" t="s">
        <v>774</v>
      </c>
      <c r="D161" s="405"/>
      <c r="E161" s="243"/>
    </row>
    <row r="162" spans="1:5" ht="16.149999999999999">
      <c r="A162" s="230" t="s">
        <v>611</v>
      </c>
      <c r="B162" s="231" t="s">
        <v>1020</v>
      </c>
      <c r="C162" s="361">
        <f>C156+C115+C35</f>
        <v>44326.78847230949</v>
      </c>
      <c r="D162" s="400" t="s">
        <v>611</v>
      </c>
      <c r="E162" s="232" t="s">
        <v>611</v>
      </c>
    </row>
    <row r="164" spans="1:5">
      <c r="B164" s="192" t="s">
        <v>1082</v>
      </c>
      <c r="C164" s="363" t="s">
        <v>1082</v>
      </c>
    </row>
    <row r="165" spans="1:5">
      <c r="C165" s="364"/>
    </row>
    <row r="166" spans="1:5">
      <c r="C166" s="363" t="s">
        <v>1082</v>
      </c>
    </row>
  </sheetData>
  <sheetProtection algorithmName="SHA-512" hashValue="QVVNTAMBEZeEPoylw6t2ljlvOysRDGdXXy1h1r5Bn2/jqh22u8xv3TH9zz/ycBKGn/k+fB1TnAEquBrk3EAvjw==" saltValue="L4qVnVxgJemrHnzsTSlSJQ==" spinCount="100000" sheet="1" objects="1" scenarios="1" formatCells="0" formatRows="0" insertRows="0"/>
  <mergeCells count="13">
    <mergeCell ref="E9:E22"/>
    <mergeCell ref="E39:E40"/>
    <mergeCell ref="E46:E53"/>
    <mergeCell ref="E54:E61"/>
    <mergeCell ref="E87:E89"/>
    <mergeCell ref="E136:E137"/>
    <mergeCell ref="E139:E140"/>
    <mergeCell ref="E143:E144"/>
    <mergeCell ref="E95:E97"/>
    <mergeCell ref="E99:E101"/>
    <mergeCell ref="E108:E109"/>
    <mergeCell ref="E119:E121"/>
    <mergeCell ref="E127:E130"/>
  </mergeCells>
  <printOptions horizontalCentered="1"/>
  <pageMargins left="0.23622047244094491" right="0.23622047244094491" top="0.74803149606299213" bottom="0.74803149606299213" header="0.31496062992125984" footer="0.31496062992125984"/>
  <pageSetup paperSize="9" scale="75" fitToHeight="0" orientation="portrait" r:id="rId1"/>
  <rowBreaks count="3" manualBreakCount="3">
    <brk id="35" max="2" man="1"/>
    <brk id="36" max="2" man="1"/>
    <brk id="116" max="2" man="1"/>
  </rowBreaks>
  <ignoredErrors>
    <ignoredError sqref="A82"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0"/>
  <dimension ref="A1:G5"/>
  <sheetViews>
    <sheetView workbookViewId="0">
      <selection activeCell="B1" sqref="B1"/>
    </sheetView>
  </sheetViews>
  <sheetFormatPr defaultRowHeight="14.25"/>
  <cols>
    <col min="1" max="1" width="32.46484375" bestFit="1" customWidth="1"/>
    <col min="2" max="2" width="32.46484375" customWidth="1"/>
    <col min="3" max="3" width="33.53125" bestFit="1" customWidth="1"/>
    <col min="4" max="4" width="24.1328125" bestFit="1" customWidth="1"/>
    <col min="5" max="5" width="26" bestFit="1" customWidth="1"/>
  </cols>
  <sheetData>
    <row r="1" spans="1:7" s="26" customFormat="1">
      <c r="A1" s="26" t="s">
        <v>447</v>
      </c>
      <c r="B1" s="26" t="s">
        <v>443</v>
      </c>
      <c r="C1" s="26" t="s">
        <v>444</v>
      </c>
      <c r="D1" s="26" t="s">
        <v>445</v>
      </c>
      <c r="E1" s="26" t="s">
        <v>446</v>
      </c>
      <c r="G1" s="26" t="s">
        <v>438</v>
      </c>
    </row>
    <row r="2" spans="1:7">
      <c r="A2" t="s">
        <v>429</v>
      </c>
      <c r="B2" t="s">
        <v>440</v>
      </c>
      <c r="C2" t="s">
        <v>434</v>
      </c>
      <c r="D2" t="s">
        <v>440</v>
      </c>
      <c r="E2" t="s">
        <v>440</v>
      </c>
      <c r="G2" t="s">
        <v>431</v>
      </c>
    </row>
    <row r="3" spans="1:7">
      <c r="A3" t="s">
        <v>430</v>
      </c>
      <c r="B3" t="s">
        <v>441</v>
      </c>
      <c r="C3" t="s">
        <v>435</v>
      </c>
      <c r="D3" t="s">
        <v>441</v>
      </c>
      <c r="E3" t="s">
        <v>441</v>
      </c>
      <c r="G3" t="s">
        <v>432</v>
      </c>
    </row>
    <row r="4" spans="1:7">
      <c r="A4" t="s">
        <v>428</v>
      </c>
      <c r="C4" t="s">
        <v>436</v>
      </c>
      <c r="G4" t="s">
        <v>433</v>
      </c>
    </row>
    <row r="5" spans="1:7">
      <c r="A5" t="s">
        <v>427</v>
      </c>
    </row>
  </sheetData>
  <sheetProtection algorithmName="SHA-512" hashValue="mn+Frj/FmL7I32irsn8IJtMxPLfexmq0m40lkufbZZToE1k+XvWw9G/N4i8nCB0EZs8KoIyAwG9kvChFDsyLDw==" saltValue="B0bPLKT0vBEK9KLXRujb1A==" spinCount="100000" sheet="1" objects="1" scenarios="1" formatCells="0" formatRows="0" insertRows="0"/>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5"/>
  <dimension ref="A1:F80"/>
  <sheetViews>
    <sheetView zoomScale="107" zoomScaleNormal="107" workbookViewId="0">
      <selection activeCell="A2" sqref="A2"/>
    </sheetView>
  </sheetViews>
  <sheetFormatPr defaultColWidth="9.1328125" defaultRowHeight="14.25"/>
  <cols>
    <col min="1" max="1" width="10.33203125" style="109" customWidth="1"/>
    <col min="2" max="2" width="12.33203125" style="102" customWidth="1"/>
    <col min="3" max="3" width="36.53125" style="30" bestFit="1" customWidth="1"/>
    <col min="4" max="4" width="9.1328125" style="30"/>
    <col min="5" max="6" width="10.6640625" style="82" customWidth="1"/>
    <col min="7" max="16384" width="9.1328125" style="30"/>
  </cols>
  <sheetData>
    <row r="1" spans="1:6" ht="14.65" thickBot="1">
      <c r="A1" s="77" t="s">
        <v>15</v>
      </c>
      <c r="B1" s="78" t="s">
        <v>13</v>
      </c>
      <c r="E1" s="79" t="s">
        <v>0</v>
      </c>
      <c r="F1" s="79" t="s">
        <v>102</v>
      </c>
    </row>
    <row r="2" spans="1:6">
      <c r="A2" s="80" t="s">
        <v>27</v>
      </c>
      <c r="B2" s="81">
        <v>120</v>
      </c>
      <c r="E2" s="82">
        <v>1</v>
      </c>
      <c r="F2" s="83">
        <v>1</v>
      </c>
    </row>
    <row r="3" spans="1:6">
      <c r="A3" s="84" t="s">
        <v>28</v>
      </c>
      <c r="B3" s="85">
        <v>100</v>
      </c>
      <c r="E3" s="82">
        <v>2</v>
      </c>
      <c r="F3" s="83">
        <v>0.9</v>
      </c>
    </row>
    <row r="4" spans="1:6">
      <c r="A4" s="84" t="s">
        <v>32</v>
      </c>
      <c r="B4" s="85">
        <v>80</v>
      </c>
      <c r="E4" s="82">
        <v>3</v>
      </c>
      <c r="F4" s="83">
        <v>0.8</v>
      </c>
    </row>
    <row r="5" spans="1:6">
      <c r="A5" s="84" t="s">
        <v>5</v>
      </c>
      <c r="B5" s="85">
        <v>80</v>
      </c>
      <c r="E5" s="82">
        <v>4</v>
      </c>
      <c r="F5" s="83">
        <v>0.7</v>
      </c>
    </row>
    <row r="6" spans="1:6">
      <c r="A6" s="84" t="s">
        <v>6</v>
      </c>
      <c r="B6" s="85">
        <v>70</v>
      </c>
      <c r="E6" s="82">
        <v>5</v>
      </c>
      <c r="F6" s="83">
        <v>0.6</v>
      </c>
    </row>
    <row r="7" spans="1:6">
      <c r="A7" s="84" t="s">
        <v>329</v>
      </c>
      <c r="B7" s="85">
        <v>80</v>
      </c>
      <c r="E7" s="82">
        <v>6</v>
      </c>
      <c r="F7" s="83">
        <v>0.5</v>
      </c>
    </row>
    <row r="8" spans="1:6">
      <c r="A8" s="84" t="s">
        <v>33</v>
      </c>
      <c r="B8" s="85">
        <v>40</v>
      </c>
      <c r="E8" s="82">
        <v>7</v>
      </c>
      <c r="F8" s="83">
        <v>0.5</v>
      </c>
    </row>
    <row r="9" spans="1:6">
      <c r="A9" s="84" t="s">
        <v>34</v>
      </c>
      <c r="B9" s="85">
        <v>30</v>
      </c>
      <c r="E9" s="82">
        <v>8</v>
      </c>
      <c r="F9" s="83">
        <v>0.5</v>
      </c>
    </row>
    <row r="10" spans="1:6">
      <c r="A10" s="84" t="s">
        <v>49</v>
      </c>
      <c r="B10" s="85">
        <v>30</v>
      </c>
      <c r="E10" s="82">
        <v>9</v>
      </c>
      <c r="F10" s="83">
        <v>0.5</v>
      </c>
    </row>
    <row r="11" spans="1:6">
      <c r="A11" s="84" t="s">
        <v>50</v>
      </c>
      <c r="B11" s="85">
        <v>20</v>
      </c>
      <c r="E11" s="82">
        <v>10</v>
      </c>
      <c r="F11" s="83">
        <v>0.5</v>
      </c>
    </row>
    <row r="12" spans="1:6">
      <c r="A12" s="465" t="s">
        <v>51</v>
      </c>
      <c r="B12" s="85">
        <v>20</v>
      </c>
      <c r="E12" s="82">
        <v>11</v>
      </c>
      <c r="F12" s="83">
        <v>0.5</v>
      </c>
    </row>
    <row r="13" spans="1:6">
      <c r="A13" s="466"/>
      <c r="B13" s="85">
        <v>10</v>
      </c>
      <c r="E13" s="82">
        <v>12</v>
      </c>
      <c r="F13" s="83">
        <v>0.5</v>
      </c>
    </row>
    <row r="14" spans="1:6">
      <c r="A14" s="84" t="s">
        <v>52</v>
      </c>
      <c r="B14" s="85">
        <v>10</v>
      </c>
      <c r="E14" s="82">
        <v>13</v>
      </c>
      <c r="F14" s="83">
        <v>0.5</v>
      </c>
    </row>
    <row r="15" spans="1:6">
      <c r="A15" s="465" t="s">
        <v>10</v>
      </c>
      <c r="B15" s="86">
        <v>100</v>
      </c>
      <c r="E15" s="82">
        <v>14</v>
      </c>
      <c r="F15" s="83">
        <v>0.5</v>
      </c>
    </row>
    <row r="16" spans="1:6">
      <c r="A16" s="467"/>
      <c r="B16" s="86">
        <v>200</v>
      </c>
      <c r="E16" s="82">
        <v>15</v>
      </c>
      <c r="F16" s="83">
        <v>0.5</v>
      </c>
    </row>
    <row r="17" spans="1:6" ht="14.65" thickBot="1">
      <c r="A17" s="468"/>
      <c r="B17" s="87">
        <v>100</v>
      </c>
      <c r="E17" s="82">
        <v>16</v>
      </c>
      <c r="F17" s="83">
        <v>0.5</v>
      </c>
    </row>
    <row r="18" spans="1:6" ht="27">
      <c r="A18" s="80" t="s">
        <v>325</v>
      </c>
      <c r="B18" s="88">
        <v>4</v>
      </c>
      <c r="C18" s="130" t="s">
        <v>795</v>
      </c>
      <c r="E18" s="30"/>
      <c r="F18" s="30"/>
    </row>
    <row r="19" spans="1:6" ht="27.4" thickBot="1">
      <c r="A19" s="89" t="s">
        <v>326</v>
      </c>
      <c r="B19" s="90">
        <v>2</v>
      </c>
      <c r="C19" s="130" t="s">
        <v>796</v>
      </c>
      <c r="E19" s="30"/>
      <c r="F19" s="30"/>
    </row>
    <row r="20" spans="1:6" ht="27">
      <c r="A20" s="80" t="s">
        <v>658</v>
      </c>
      <c r="B20" s="90">
        <v>1.5</v>
      </c>
      <c r="C20" s="130" t="s">
        <v>797</v>
      </c>
      <c r="E20" s="30"/>
      <c r="F20" s="30"/>
    </row>
    <row r="21" spans="1:6" ht="35.65">
      <c r="A21" s="89" t="s">
        <v>669</v>
      </c>
      <c r="B21" s="90">
        <v>1</v>
      </c>
      <c r="C21" s="130" t="s">
        <v>798</v>
      </c>
      <c r="E21" s="30"/>
      <c r="F21" s="30"/>
    </row>
    <row r="22" spans="1:6" ht="27.4" thickBot="1">
      <c r="A22" s="89" t="s">
        <v>670</v>
      </c>
      <c r="B22" s="90">
        <v>0.5</v>
      </c>
      <c r="C22" s="130" t="s">
        <v>810</v>
      </c>
      <c r="E22" s="30"/>
      <c r="F22" s="30"/>
    </row>
    <row r="23" spans="1:6" ht="18.399999999999999">
      <c r="A23" s="80" t="s">
        <v>677</v>
      </c>
      <c r="B23" s="88">
        <v>2</v>
      </c>
      <c r="C23" s="130" t="s">
        <v>683</v>
      </c>
    </row>
    <row r="24" spans="1:6" ht="18.75" thickBot="1">
      <c r="A24" s="89" t="s">
        <v>678</v>
      </c>
      <c r="B24" s="90">
        <v>1</v>
      </c>
      <c r="C24" s="131" t="s">
        <v>684</v>
      </c>
    </row>
    <row r="25" spans="1:6" ht="18.399999999999999">
      <c r="A25" s="80" t="s">
        <v>679</v>
      </c>
      <c r="B25" s="90">
        <f>1.5/2</f>
        <v>0.75</v>
      </c>
      <c r="C25" s="131" t="s">
        <v>685</v>
      </c>
    </row>
    <row r="26" spans="1:6" ht="27">
      <c r="A26" s="89" t="s">
        <v>680</v>
      </c>
      <c r="B26" s="90">
        <v>0.5</v>
      </c>
      <c r="C26" s="130" t="s">
        <v>686</v>
      </c>
    </row>
    <row r="27" spans="1:6" ht="18.399999999999999">
      <c r="A27" s="89" t="s">
        <v>681</v>
      </c>
      <c r="B27" s="90">
        <f>0.5/2</f>
        <v>0.25</v>
      </c>
      <c r="C27" s="130" t="s">
        <v>687</v>
      </c>
    </row>
    <row r="28" spans="1:6">
      <c r="A28" s="84" t="s">
        <v>7</v>
      </c>
      <c r="B28" s="91">
        <v>0.5</v>
      </c>
    </row>
    <row r="29" spans="1:6">
      <c r="A29" s="84" t="s">
        <v>29</v>
      </c>
      <c r="B29" s="91">
        <v>0.2</v>
      </c>
    </row>
    <row r="30" spans="1:6">
      <c r="A30" s="84" t="s">
        <v>701</v>
      </c>
      <c r="B30" s="91">
        <v>1</v>
      </c>
    </row>
    <row r="31" spans="1:6">
      <c r="A31" s="84" t="s">
        <v>703</v>
      </c>
      <c r="B31" s="91">
        <v>0.5</v>
      </c>
    </row>
    <row r="32" spans="1:6">
      <c r="A32" s="84" t="s">
        <v>8</v>
      </c>
      <c r="B32" s="85">
        <v>50</v>
      </c>
    </row>
    <row r="33" spans="1:2">
      <c r="A33" s="84" t="s">
        <v>9</v>
      </c>
      <c r="B33" s="85">
        <v>15</v>
      </c>
    </row>
    <row r="34" spans="1:2">
      <c r="A34" s="84" t="s">
        <v>30</v>
      </c>
      <c r="B34" s="91">
        <v>0.1</v>
      </c>
    </row>
    <row r="35" spans="1:2" ht="14.65" thickBot="1">
      <c r="A35" s="92" t="s">
        <v>31</v>
      </c>
      <c r="B35" s="86">
        <v>0.05</v>
      </c>
    </row>
    <row r="36" spans="1:2">
      <c r="A36" s="462" t="s">
        <v>327</v>
      </c>
      <c r="B36" s="93">
        <v>100</v>
      </c>
    </row>
    <row r="37" spans="1:2">
      <c r="A37" s="463"/>
      <c r="B37" s="94">
        <v>80</v>
      </c>
    </row>
    <row r="38" spans="1:2">
      <c r="A38" s="463"/>
      <c r="B38" s="94">
        <v>0</v>
      </c>
    </row>
    <row r="39" spans="1:2" ht="14.65" thickBot="1">
      <c r="A39" s="464"/>
      <c r="B39" s="95">
        <v>20</v>
      </c>
    </row>
    <row r="40" spans="1:2">
      <c r="A40" s="462" t="s">
        <v>328</v>
      </c>
      <c r="B40" s="96">
        <v>30</v>
      </c>
    </row>
    <row r="41" spans="1:2">
      <c r="A41" s="463"/>
      <c r="B41" s="94">
        <v>20</v>
      </c>
    </row>
    <row r="42" spans="1:2">
      <c r="A42" s="463"/>
      <c r="B42" s="94">
        <v>15</v>
      </c>
    </row>
    <row r="43" spans="1:2" ht="14.65" thickBot="1">
      <c r="A43" s="464"/>
      <c r="B43" s="97">
        <v>10</v>
      </c>
    </row>
    <row r="44" spans="1:2">
      <c r="A44" s="462" t="s">
        <v>11</v>
      </c>
      <c r="B44" s="93">
        <v>60</v>
      </c>
    </row>
    <row r="45" spans="1:2">
      <c r="A45" s="463"/>
      <c r="B45" s="94">
        <v>40</v>
      </c>
    </row>
    <row r="46" spans="1:2">
      <c r="A46" s="463"/>
      <c r="B46" s="94">
        <v>0</v>
      </c>
    </row>
    <row r="47" spans="1:2" ht="14.65" thickBot="1">
      <c r="A47" s="464"/>
      <c r="B47" s="95">
        <v>20</v>
      </c>
    </row>
    <row r="48" spans="1:2">
      <c r="A48" s="462" t="s">
        <v>12</v>
      </c>
      <c r="B48" s="93">
        <v>15</v>
      </c>
    </row>
    <row r="49" spans="1:2">
      <c r="A49" s="463"/>
      <c r="B49" s="94">
        <v>10</v>
      </c>
    </row>
    <row r="50" spans="1:2">
      <c r="A50" s="463"/>
      <c r="B50" s="94">
        <v>7.5</v>
      </c>
    </row>
    <row r="51" spans="1:2" ht="14.65" thickBot="1">
      <c r="A51" s="463"/>
      <c r="B51" s="95">
        <v>5</v>
      </c>
    </row>
    <row r="52" spans="1:2" ht="14.65" thickBot="1">
      <c r="A52" s="98" t="s">
        <v>318</v>
      </c>
      <c r="B52" s="99">
        <v>30</v>
      </c>
    </row>
    <row r="53" spans="1:2" ht="14.65" thickBot="1">
      <c r="A53" s="98" t="s">
        <v>319</v>
      </c>
      <c r="B53" s="100">
        <v>12</v>
      </c>
    </row>
    <row r="54" spans="1:2">
      <c r="A54" s="80" t="s">
        <v>321</v>
      </c>
      <c r="B54" s="81">
        <v>24</v>
      </c>
    </row>
    <row r="55" spans="1:2">
      <c r="A55" s="84" t="s">
        <v>322</v>
      </c>
      <c r="B55" s="85">
        <v>16</v>
      </c>
    </row>
    <row r="56" spans="1:2" ht="14.65" thickBot="1">
      <c r="A56" s="92" t="s">
        <v>323</v>
      </c>
      <c r="B56" s="87">
        <v>12</v>
      </c>
    </row>
    <row r="57" spans="1:2">
      <c r="A57" s="101" t="s">
        <v>422</v>
      </c>
      <c r="B57" s="102">
        <v>40</v>
      </c>
    </row>
    <row r="58" spans="1:2">
      <c r="A58" s="103" t="s">
        <v>423</v>
      </c>
      <c r="B58" s="104">
        <v>40</v>
      </c>
    </row>
    <row r="59" spans="1:2">
      <c r="A59" s="103" t="s">
        <v>448</v>
      </c>
      <c r="B59" s="104">
        <v>100</v>
      </c>
    </row>
    <row r="60" spans="1:2">
      <c r="A60" s="103" t="s">
        <v>449</v>
      </c>
      <c r="B60" s="104">
        <v>40</v>
      </c>
    </row>
    <row r="61" spans="1:2">
      <c r="A61" s="103" t="s">
        <v>655</v>
      </c>
      <c r="B61" s="104">
        <v>1</v>
      </c>
    </row>
    <row r="62" spans="1:2">
      <c r="A62" s="103" t="s">
        <v>656</v>
      </c>
      <c r="B62" s="104">
        <v>0.8</v>
      </c>
    </row>
    <row r="63" spans="1:2">
      <c r="A63" s="105"/>
      <c r="B63" s="106"/>
    </row>
    <row r="65" spans="1:6" ht="28.5">
      <c r="A65" s="107" t="s">
        <v>335</v>
      </c>
      <c r="B65" s="108">
        <v>207</v>
      </c>
      <c r="F65" s="83"/>
    </row>
    <row r="66" spans="1:6">
      <c r="F66" s="83"/>
    </row>
    <row r="67" spans="1:6">
      <c r="F67" s="83"/>
    </row>
    <row r="68" spans="1:6">
      <c r="F68" s="83"/>
    </row>
    <row r="69" spans="1:6">
      <c r="F69" s="83"/>
    </row>
    <row r="70" spans="1:6">
      <c r="F70" s="83"/>
    </row>
    <row r="71" spans="1:6">
      <c r="F71" s="83"/>
    </row>
    <row r="72" spans="1:6">
      <c r="F72" s="83"/>
    </row>
    <row r="73" spans="1:6">
      <c r="F73" s="83"/>
    </row>
    <row r="74" spans="1:6">
      <c r="F74" s="83"/>
    </row>
    <row r="75" spans="1:6">
      <c r="F75" s="83"/>
    </row>
    <row r="76" spans="1:6">
      <c r="F76" s="83"/>
    </row>
    <row r="77" spans="1:6">
      <c r="F77" s="83"/>
    </row>
    <row r="78" spans="1:6">
      <c r="F78" s="83"/>
    </row>
    <row r="79" spans="1:6">
      <c r="F79" s="83"/>
    </row>
    <row r="80" spans="1:6">
      <c r="F80" s="83"/>
    </row>
  </sheetData>
  <sheetProtection algorithmName="SHA-512" hashValue="i8EipnzT+K9AakfoiwH0BKTe18HCqnXQDewv0dof7kVmWOLlkpqjlo7ZPnf/Aoa4krtHhQrq7JkZ97IqK9S21g==" saltValue="p6sthyz1u3/MiFT6wdywOA==" spinCount="100000" sheet="1" objects="1" scenarios="1" formatCells="0" formatRows="0" insertRows="0"/>
  <mergeCells count="6">
    <mergeCell ref="A44:A47"/>
    <mergeCell ref="A48:A51"/>
    <mergeCell ref="A12:A13"/>
    <mergeCell ref="A15:A17"/>
    <mergeCell ref="A36:A39"/>
    <mergeCell ref="A40:A43"/>
  </mergeCells>
  <phoneticPr fontId="15"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N14"/>
  <sheetViews>
    <sheetView zoomScaleNormal="100" workbookViewId="0">
      <selection activeCell="L10" sqref="L10"/>
    </sheetView>
  </sheetViews>
  <sheetFormatPr defaultColWidth="9.1328125" defaultRowHeight="14.25"/>
  <cols>
    <col min="1" max="1" width="9.1328125" style="37"/>
    <col min="2" max="2" width="18.33203125" style="37" customWidth="1"/>
    <col min="3" max="3" width="16.6640625" style="37" customWidth="1"/>
    <col min="4" max="4" width="31.53125" style="37" customWidth="1"/>
    <col min="5" max="10" width="9.1328125" style="37"/>
    <col min="11" max="11" width="19.86328125" style="37" customWidth="1"/>
    <col min="12" max="12" width="9.1328125" style="37"/>
    <col min="13" max="13" width="0" style="37" hidden="1" customWidth="1"/>
    <col min="14" max="16384" width="9.1328125" style="37"/>
  </cols>
  <sheetData>
    <row r="1" spans="1:14" s="45" customFormat="1" ht="15.75">
      <c r="A1" s="44" t="s">
        <v>483</v>
      </c>
      <c r="B1" s="49"/>
      <c r="C1" s="49"/>
      <c r="D1" s="49"/>
      <c r="E1" s="55"/>
      <c r="F1" s="55"/>
      <c r="G1" s="49"/>
      <c r="H1" s="53"/>
      <c r="I1" s="54"/>
      <c r="J1" s="49"/>
      <c r="K1" s="53"/>
      <c r="L1" s="49"/>
    </row>
    <row r="2" spans="1:14" s="45" customFormat="1" ht="15.75">
      <c r="A2" s="294" t="str">
        <f>IF(ISBLANK(facultate), IF(ISBLANK(departament),"","Departament " &amp; departament), "Facultatea " &amp; facultate)</f>
        <v>Facultatea Automatică și Calculatoare</v>
      </c>
      <c r="B2" s="49"/>
      <c r="C2" s="49"/>
      <c r="D2" s="49"/>
      <c r="E2" s="55"/>
      <c r="F2" s="55"/>
      <c r="G2" s="49"/>
      <c r="H2" s="53"/>
      <c r="I2" s="54"/>
      <c r="J2" s="49"/>
      <c r="K2" s="53"/>
      <c r="L2" s="49"/>
    </row>
    <row r="3" spans="1:14" s="45" customFormat="1" ht="15.75">
      <c r="A3" s="294" t="str">
        <f>IF(ISBLANK(departament),"","Departamentul " &amp; departament)</f>
        <v>Departamentul Automatică și Informatică Aplicată</v>
      </c>
      <c r="B3" s="49"/>
      <c r="C3" s="49"/>
      <c r="D3" s="49"/>
      <c r="E3" s="55"/>
      <c r="F3" s="55"/>
      <c r="G3" s="49"/>
      <c r="H3" s="53"/>
      <c r="I3" s="54"/>
      <c r="J3" s="49"/>
      <c r="K3" s="53"/>
      <c r="L3" s="49"/>
    </row>
    <row r="4" spans="1:14" s="49" customFormat="1" ht="15.75">
      <c r="A4" s="472" t="s">
        <v>791</v>
      </c>
      <c r="B4" s="472"/>
      <c r="C4" s="472"/>
      <c r="D4" s="472"/>
      <c r="E4" s="472"/>
      <c r="F4" s="472"/>
      <c r="G4" s="472"/>
      <c r="H4" s="472"/>
      <c r="I4" s="472"/>
      <c r="J4" s="472"/>
      <c r="K4" s="472"/>
      <c r="L4" s="472"/>
      <c r="M4" s="55"/>
    </row>
    <row r="5" spans="1:14" s="49" customFormat="1" ht="15.75">
      <c r="A5" s="472" t="s">
        <v>1023</v>
      </c>
      <c r="B5" s="472"/>
      <c r="C5" s="472"/>
      <c r="D5" s="472"/>
      <c r="E5" s="472"/>
      <c r="F5" s="472"/>
      <c r="G5" s="472"/>
      <c r="H5" s="472"/>
      <c r="I5" s="472"/>
      <c r="J5" s="472"/>
      <c r="K5" s="472"/>
      <c r="L5" s="472"/>
      <c r="M5" s="55"/>
    </row>
    <row r="6" spans="1:14" s="45" customFormat="1" ht="13.5" customHeight="1">
      <c r="E6" s="46"/>
      <c r="F6" s="46"/>
      <c r="H6" s="47"/>
      <c r="I6" s="48"/>
      <c r="K6" s="47"/>
      <c r="L6" s="295" t="str">
        <f>CONCATENATE(functie," ",nume_candidat)</f>
        <v>Conferențiar Bojan-Dragos Claudia-Adina</v>
      </c>
    </row>
    <row r="7" spans="1:14" s="49" customFormat="1" ht="18.75" customHeight="1">
      <c r="A7" s="469" t="s">
        <v>338</v>
      </c>
      <c r="B7" s="469" t="s">
        <v>41</v>
      </c>
      <c r="C7" s="470" t="s">
        <v>543</v>
      </c>
      <c r="D7" s="469" t="s">
        <v>42</v>
      </c>
      <c r="E7" s="473" t="s">
        <v>44</v>
      </c>
      <c r="F7" s="474"/>
      <c r="G7" s="469" t="s">
        <v>16</v>
      </c>
      <c r="H7" s="470" t="s">
        <v>17</v>
      </c>
      <c r="I7" s="475" t="s">
        <v>2</v>
      </c>
      <c r="J7" s="469" t="s">
        <v>47</v>
      </c>
      <c r="K7" s="470" t="s">
        <v>43</v>
      </c>
      <c r="L7" s="470" t="s">
        <v>544</v>
      </c>
      <c r="M7" s="470" t="s">
        <v>541</v>
      </c>
      <c r="N7" s="246"/>
    </row>
    <row r="8" spans="1:14" s="49" customFormat="1" ht="40.5" customHeight="1">
      <c r="A8" s="469"/>
      <c r="B8" s="469"/>
      <c r="C8" s="471"/>
      <c r="D8" s="469"/>
      <c r="E8" s="117" t="s">
        <v>45</v>
      </c>
      <c r="F8" s="117" t="s">
        <v>46</v>
      </c>
      <c r="G8" s="469"/>
      <c r="H8" s="471"/>
      <c r="I8" s="475"/>
      <c r="J8" s="469"/>
      <c r="K8" s="471"/>
      <c r="L8" s="471"/>
      <c r="M8" s="471"/>
      <c r="N8" s="247"/>
    </row>
    <row r="9" spans="1:14" s="49" customFormat="1" ht="15.75">
      <c r="A9" s="71"/>
      <c r="B9" s="50"/>
      <c r="C9" s="50"/>
      <c r="D9" s="50"/>
      <c r="E9" s="51"/>
      <c r="F9" s="51"/>
      <c r="G9" s="50"/>
      <c r="H9" s="51"/>
      <c r="I9" s="22"/>
      <c r="J9" s="51"/>
      <c r="K9" s="52"/>
      <c r="L9" s="324">
        <f>SUMIF(L10:L14,"&gt;0")</f>
        <v>0</v>
      </c>
      <c r="M9" s="248"/>
      <c r="N9" s="249"/>
    </row>
    <row r="10" spans="1:14" s="49" customFormat="1" ht="15.75">
      <c r="A10" s="28">
        <v>1</v>
      </c>
      <c r="B10" s="7" t="s">
        <v>560</v>
      </c>
      <c r="C10" s="7" t="s">
        <v>554</v>
      </c>
      <c r="D10" s="7" t="s">
        <v>555</v>
      </c>
      <c r="E10" s="5" t="s">
        <v>556</v>
      </c>
      <c r="F10" s="5" t="s">
        <v>556</v>
      </c>
      <c r="G10" s="7" t="s">
        <v>553</v>
      </c>
      <c r="H10" s="5" t="s">
        <v>552</v>
      </c>
      <c r="I10" s="180">
        <v>2024</v>
      </c>
      <c r="J10" s="180">
        <v>100</v>
      </c>
      <c r="K10" s="5" t="s">
        <v>657</v>
      </c>
      <c r="L10" s="325" t="str">
        <f>IF(OR($B10="",$C10="",$D10="",$I10&lt;an_initial,$I10&gt;an_final,$K10="",$M10=FALSE),"",100)</f>
        <v/>
      </c>
      <c r="M10" s="43" t="b">
        <f>IF(nume_candidat="",FALSE,ISNUMBER(SEARCH(nume_candidat,$B10)))</f>
        <v>0</v>
      </c>
      <c r="N10" s="250"/>
    </row>
    <row r="11" spans="1:14" s="49" customFormat="1" ht="15.75">
      <c r="A11" s="117">
        <v>2</v>
      </c>
      <c r="B11" s="8"/>
      <c r="C11" s="8"/>
      <c r="D11" s="6"/>
      <c r="E11" s="117"/>
      <c r="F11" s="117"/>
      <c r="G11" s="6"/>
      <c r="H11" s="117"/>
      <c r="I11" s="179"/>
      <c r="J11" s="180"/>
      <c r="K11" s="5"/>
      <c r="L11" s="325" t="str">
        <f>IF(OR($B11="",$C11="",$D11="",$I11&lt;an_initial,$I11&gt;an_final,$K11="",$M11=FALSE),"",100)</f>
        <v/>
      </c>
      <c r="M11" s="43" t="b">
        <f>IF(nume_candidat="",FALSE,ISNUMBER(SEARCH(nume_candidat,$B11)))</f>
        <v>0</v>
      </c>
      <c r="N11" s="250"/>
    </row>
    <row r="12" spans="1:14" s="49" customFormat="1" ht="15.75">
      <c r="A12" s="117">
        <v>3</v>
      </c>
      <c r="B12" s="6"/>
      <c r="C12" s="6"/>
      <c r="D12" s="6"/>
      <c r="E12" s="117"/>
      <c r="F12" s="117"/>
      <c r="G12" s="6"/>
      <c r="H12" s="117"/>
      <c r="I12" s="179"/>
      <c r="J12" s="180"/>
      <c r="K12" s="5"/>
      <c r="L12" s="325" t="str">
        <f>IF(OR($B12="",$C12="",$D12="",$I12&lt;an_initial,$I12&gt;an_final,$K12="",$M12=FALSE),"",100)</f>
        <v/>
      </c>
      <c r="M12" s="43" t="b">
        <f>IF(nume_candidat="",FALSE,ISNUMBER(SEARCH(nume_candidat,$B12)))</f>
        <v>0</v>
      </c>
      <c r="N12" s="250"/>
    </row>
    <row r="13" spans="1:14" s="49" customFormat="1" ht="15.75">
      <c r="A13" s="117">
        <v>4</v>
      </c>
      <c r="B13" s="6"/>
      <c r="C13" s="6"/>
      <c r="D13" s="6"/>
      <c r="E13" s="117"/>
      <c r="F13" s="117"/>
      <c r="G13" s="6"/>
      <c r="H13" s="117"/>
      <c r="I13" s="179"/>
      <c r="J13" s="179"/>
      <c r="K13" s="10"/>
      <c r="L13" s="325" t="str">
        <f>IF(OR($B13="",$C13="",$D13="",$I13&lt;an_initial,$I13&gt;an_final,$K13="",$M13=FALSE),"",100)</f>
        <v/>
      </c>
      <c r="M13" s="43" t="b">
        <f>IF(nume_candidat="",FALSE,ISNUMBER(SEARCH(nume_candidat,$B13)))</f>
        <v>0</v>
      </c>
      <c r="N13" s="250"/>
    </row>
    <row r="14" spans="1:14" s="49" customFormat="1" ht="15.75">
      <c r="A14" s="117">
        <v>5</v>
      </c>
      <c r="B14" s="6"/>
      <c r="C14" s="6"/>
      <c r="D14" s="6"/>
      <c r="E14" s="117"/>
      <c r="F14" s="117"/>
      <c r="G14" s="6"/>
      <c r="H14" s="117"/>
      <c r="I14" s="179"/>
      <c r="J14" s="179"/>
      <c r="K14" s="10"/>
      <c r="L14" s="325" t="str">
        <f>IF(OR($B14="",$C14="",$D14="",$I14&lt;an_initial,$I14&gt;an_final,$K14="",$M14=FALSE),"",100)</f>
        <v/>
      </c>
      <c r="M14" s="43" t="b">
        <f>IF(nume_candidat="",FALSE,ISNUMBER(SEARCH(nume_candidat,$B14)))</f>
        <v>0</v>
      </c>
      <c r="N14" s="250"/>
    </row>
  </sheetData>
  <sheetProtection algorithmName="SHA-512" hashValue="N0M3buDFuxuMYCrc6w3HFkRzNiCOUq8GjHua3Rv8mHMvAXfrMwQF575QDNMsoUiKhJI5BJl9Qdjmuu9nJ0209w==" saltValue="zVdKeBFK2xIlGZAkHEiSbg==" spinCount="100000" sheet="1" objects="1" scenarios="1" formatCells="0" formatRows="0" insertRows="0"/>
  <mergeCells count="14">
    <mergeCell ref="J7:J8"/>
    <mergeCell ref="K7:K8"/>
    <mergeCell ref="M7:M8"/>
    <mergeCell ref="L7:L8"/>
    <mergeCell ref="A4:L4"/>
    <mergeCell ref="A5:L5"/>
    <mergeCell ref="A7:A8"/>
    <mergeCell ref="B7:B8"/>
    <mergeCell ref="C7:C8"/>
    <mergeCell ref="D7:D8"/>
    <mergeCell ref="E7:F7"/>
    <mergeCell ref="G7:G8"/>
    <mergeCell ref="H7:H8"/>
    <mergeCell ref="I7:I8"/>
  </mergeCells>
  <pageMargins left="0.70866141732283472" right="0.70866141732283472" top="0.74803149606299213" bottom="0.74803149606299213" header="0.31496062992125984" footer="0.31496062992125984"/>
  <pageSetup paperSize="9" scale="82" orientation="landscape" r:id="rId1"/>
  <headerFooter>
    <oddFooter xml:space="preserve">&amp;L
 &amp;RCandidat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A1:P259"/>
  <sheetViews>
    <sheetView zoomScaleNormal="100" workbookViewId="0">
      <selection activeCell="B10" sqref="B10:G13"/>
    </sheetView>
  </sheetViews>
  <sheetFormatPr defaultColWidth="9.1328125" defaultRowHeight="15.75"/>
  <cols>
    <col min="1" max="1" width="5.6640625" style="45" customWidth="1"/>
    <col min="2" max="3" width="35.6640625" style="49" customWidth="1"/>
    <col min="4" max="4" width="23" style="49" customWidth="1"/>
    <col min="5" max="5" width="18.6640625" style="53" customWidth="1"/>
    <col min="6" max="6" width="10.6640625" style="54" customWidth="1"/>
    <col min="7" max="7" width="10.6640625" style="49" customWidth="1"/>
    <col min="8" max="8" width="14.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659</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6.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1"/>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 si="1">IF(OR($B10="",$C10="",$D10="",$E10="",$F10&lt;an_initial,$F10&gt;an_final,$O10=FALSE),"",IF($H10="",CS_STR_A*$G10/P10,CS_STR_A*$H10))</f>
        <v/>
      </c>
      <c r="J10" s="15" t="str">
        <f t="shared" ref="J10" si="2">IF(OR($B10="",$C10="",$D10="",$E10="",$F10="",$F10&gt;an_final,$O10=FALSE),"",IF($H10="",CS_STR_A*$G10/P10,CS_STR_A*$H10))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ref="I11:I74" si="9">IF(OR($B11="",$C11="",$D11="",$E11="",$F11&lt;an_initial,$F11&gt;an_final,$O11=FALSE),"",IF($H11="",CS_STR_A*$G11/P11,CS_STR_A*$H11))</f>
        <v/>
      </c>
      <c r="J11" s="15" t="str">
        <f t="shared" ref="J11:J74" si="10">IF(OR($B11="",$C11="",$D11="",$E11="",$F11="",$F11&gt;an_final,$O11=FALSE),"",IF($H11="",CS_STR_A*$G11/P11,CS_STR_A*$H11))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7"/>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28">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28">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28">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28">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28">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28">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28">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28">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28">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28">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28">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28">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28">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28">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28">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28">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28">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28">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28">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28">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28">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28">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28">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28">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28">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28">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28">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28">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28">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28">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28">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28">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28">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28">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28">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28">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28">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28">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28">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28">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28">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28">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28">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28">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28">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28">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28">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28">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28">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28">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28">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28">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28">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28">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28">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28">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28">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28">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28">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28">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28">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28">
        <v>66</v>
      </c>
      <c r="B75" s="6"/>
      <c r="C75" s="6"/>
      <c r="D75" s="6"/>
      <c r="E75" s="117"/>
      <c r="F75" s="179"/>
      <c r="G75" s="179"/>
      <c r="H75" s="179"/>
      <c r="I75" s="15" t="str">
        <f t="shared" ref="I75:I138" si="17">IF(OR($B75="",$C75="",$D75="",$E75="",$F75&lt;an_initial,$F75&gt;an_final,$O75=FALSE),"",IF($H75="",CS_STR_A*$G75/P75,CS_STR_A*$H75))</f>
        <v/>
      </c>
      <c r="J75" s="15" t="str">
        <f t="shared" ref="J75:J138" si="18">IF(OR($B75="",$C75="",$D75="",$E75="",$F75="",$F75&gt;an_final,$O75=FALSE),"",IF($H75="",CS_STR_A*$G75/P75,CS_STR_A*$H75))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28">
        <v>67</v>
      </c>
      <c r="B76" s="6"/>
      <c r="C76" s="6"/>
      <c r="D76" s="6"/>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28">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28">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28">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28">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28">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28">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28">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28">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28">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28">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28">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28">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28">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28">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28">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28">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28">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28">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28">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28">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28">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28">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28">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28">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28">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28">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28">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28">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28">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28">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28">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ref="I139:I202" si="25">IF(OR($B139="",$C139="",$D139="",$E139="",$F139&lt;an_initial,$F139&gt;an_final,$O139=FALSE),"",IF($H139="",CS_STR_A*$G139/P139,CS_STR_A*$H139))</f>
        <v/>
      </c>
      <c r="J139" s="15" t="str">
        <f t="shared" ref="J139:J202" si="26">IF(OR($B139="",$C139="",$D139="",$E139="",$F139="",$F139&gt;an_final,$O139=FALSE),"",IF($H139="",CS_STR_A*$G139/P139,CS_STR_A*$H139))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118"/>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ref="I203:I259" si="33">IF(OR($B203="",$C203="",$D203="",$E203="",$F203&lt;an_initial,$F203&gt;an_final,$O203=FALSE),"",IF($H203="",CS_STR_A*$G203/P203,CS_STR_A*$H203))</f>
        <v/>
      </c>
      <c r="J203" s="15" t="str">
        <f t="shared" ref="J203:J259" si="34">IF(OR($B203="",$C203="",$D203="",$E203="",$F203="",$F203&gt;an_final,$O203=FALSE),"",IF($H203="",CS_STR_A*$G203/P203,CS_STR_A*$H203))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118"/>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U9loqPucJIw/p9ks3oulfkx229AT399kaJ/6F+aRlghR5MSwHdbDmPwANcpwsSQFKTFrVmIKhSp1TsWdGNPv2g==" saltValue="71vJkwfCX2W+B0X/wyruKQ==" spinCount="100000" sheet="1" objects="1" scenarios="1" formatCells="0" formatRows="0" insertRows="0"/>
  <mergeCells count="15">
    <mergeCell ref="A4:I4"/>
    <mergeCell ref="A5:I5"/>
    <mergeCell ref="H7:H8"/>
    <mergeCell ref="I7:J7"/>
    <mergeCell ref="A7:A8"/>
    <mergeCell ref="B7:B8"/>
    <mergeCell ref="C7:C8"/>
    <mergeCell ref="D7:D8"/>
    <mergeCell ref="E7:E8"/>
    <mergeCell ref="O7:O8"/>
    <mergeCell ref="M7:N7"/>
    <mergeCell ref="P7:P8"/>
    <mergeCell ref="F7:F8"/>
    <mergeCell ref="K7:L7"/>
    <mergeCell ref="G7:G8"/>
  </mergeCells>
  <phoneticPr fontId="15" type="noConversion"/>
  <dataValidations count="1">
    <dataValidation type="list" allowBlank="1" showInputMessage="1" showErrorMessage="1" sqref="D10:D108" xr:uid="{00000000-0002-0000-0700-000000000000}">
      <formula1>edituri_a</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fitToPage="1"/>
  </sheetPr>
  <dimension ref="A1:P259"/>
  <sheetViews>
    <sheetView zoomScaleNormal="100" workbookViewId="0">
      <selection activeCell="B10" sqref="B10:H13"/>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660</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 si="1">IF(OR($B10="",$C10="",$D10="",$E10="",$F10&lt;an_initial,$F10&gt;an_final,$O10=FALSE),"",IF($H10="",CS_STR_B*$G10/P10,CS_STR_B*$H10))</f>
        <v/>
      </c>
      <c r="J10" s="15" t="str">
        <f t="shared" ref="J10" si="2">IF(OR($B10="",$C10="",$D10="",$E10="",$F10="",$F10&gt;an_final,$O10=FALSE),"",IF($H10="",CS_STR_B*$G10/P10,CS_STR_B*$H10))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ref="I11:I74" si="9">IF(OR($B11="",$C11="",$D11="",$E11="",$F11&lt;an_initial,$F11&gt;an_final,$O11=FALSE),"",IF($H11="",CS_STR_B*$G11/P11,CS_STR_B*$H11))</f>
        <v/>
      </c>
      <c r="J11" s="15" t="str">
        <f t="shared" ref="J11:J74" si="10">IF(OR($B11="",$C11="",$D11="",$E11="",$F11="",$F11&gt;an_final,$O11=FALSE),"",IF($H11="",CS_STR_B*$G11/P11,CS_STR_B*$H11))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7"/>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117">
        <v>66</v>
      </c>
      <c r="B75" s="6"/>
      <c r="C75" s="6"/>
      <c r="D75" s="6"/>
      <c r="E75" s="117"/>
      <c r="F75" s="179"/>
      <c r="G75" s="179"/>
      <c r="H75" s="179"/>
      <c r="I75" s="15" t="str">
        <f t="shared" ref="I75:I138" si="17">IF(OR($B75="",$C75="",$D75="",$E75="",$F75&lt;an_initial,$F75&gt;an_final,$O75=FALSE),"",IF($H75="",CS_STR_B*$G75/P75,CS_STR_B*$H75))</f>
        <v/>
      </c>
      <c r="J75" s="15" t="str">
        <f t="shared" ref="J75:J138" si="18">IF(OR($B75="",$C75="",$D75="",$E75="",$F75="",$F75&gt;an_final,$O75=FALSE),"",IF($H75="",CS_STR_B*$G75/P75,CS_STR_B*$H75))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117">
        <v>67</v>
      </c>
      <c r="B76" s="6"/>
      <c r="C76" s="6"/>
      <c r="D76" s="6"/>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117">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117">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117">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117">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117">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117">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117">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117">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117">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117">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117">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117">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117">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117">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117">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117">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117">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117">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117">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117">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117">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117">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117">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117">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117">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117">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117">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117">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117">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117">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117">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ref="I139:I202" si="25">IF(OR($B139="",$C139="",$D139="",$E139="",$F139&lt;an_initial,$F139&gt;an_final,$O139=FALSE),"",IF($H139="",CS_STR_B*$G139/P139,CS_STR_B*$H139))</f>
        <v/>
      </c>
      <c r="J139" s="15" t="str">
        <f t="shared" ref="J139:J202" si="26">IF(OR($B139="",$C139="",$D139="",$E139="",$F139="",$F139&gt;an_final,$O139=FALSE),"",IF($H139="",CS_STR_B*$G139/P139,CS_STR_B*$H139))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118"/>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ref="I203:I259" si="33">IF(OR($B203="",$C203="",$D203="",$E203="",$F203&lt;an_initial,$F203&gt;an_final,$O203=FALSE),"",IF($H203="",CS_STR_B*$G203/P203,CS_STR_B*$H203))</f>
        <v/>
      </c>
      <c r="J203" s="15" t="str">
        <f t="shared" ref="J203:J259" si="34">IF(OR($B203="",$C203="",$D203="",$E203="",$F203="",$F203&gt;an_final,$O203=FALSE),"",IF($H203="",CS_STR_B*$G203/P203,CS_STR_B*$H203))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118"/>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SI0hxqgRzqPoX3j5gu+m/qgEaNMfZR0Wajl7KWD4+LuZOUkWm9sbnG572FUggLnWz+QkUsbufUuTT4LkPxRFkg==" saltValue="Pptrwq2o+/NJxEOynGr4Kg==" spinCount="100000" sheet="1" objects="1" scenarios="1" formatCells="0" formatRows="0" insertRows="0"/>
  <mergeCells count="15">
    <mergeCell ref="F7:F8"/>
    <mergeCell ref="A4:I4"/>
    <mergeCell ref="A5:I5"/>
    <mergeCell ref="A7:A8"/>
    <mergeCell ref="B7:B8"/>
    <mergeCell ref="C7:C8"/>
    <mergeCell ref="D7:D8"/>
    <mergeCell ref="E7:E8"/>
    <mergeCell ref="P7:P8"/>
    <mergeCell ref="O7:O8"/>
    <mergeCell ref="G7:G8"/>
    <mergeCell ref="H7:H8"/>
    <mergeCell ref="I7:J7"/>
    <mergeCell ref="K7:L7"/>
    <mergeCell ref="M7:N7"/>
  </mergeCells>
  <dataValidations count="1">
    <dataValidation type="list" allowBlank="1" showInputMessage="1" showErrorMessage="1" sqref="D10:D108" xr:uid="{00000000-0002-0000-0800-000000000000}">
      <formula1>edituri_b</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7">
    <pageSetUpPr fitToPage="1"/>
  </sheetPr>
  <dimension ref="A1:P214"/>
  <sheetViews>
    <sheetView zoomScaleNormal="100" workbookViewId="0">
      <selection activeCell="B10" sqref="B10:H13"/>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661</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SUMIF(J10:J214,"&gt;0")</f>
        <v>0</v>
      </c>
      <c r="K9" s="4">
        <f t="shared" si="0"/>
        <v>0</v>
      </c>
      <c r="L9" s="4">
        <f t="shared" si="0"/>
        <v>0</v>
      </c>
      <c r="M9" s="4">
        <f t="shared" si="0"/>
        <v>0</v>
      </c>
      <c r="N9" s="4">
        <f t="shared" si="0"/>
        <v>0</v>
      </c>
      <c r="O9" s="252"/>
    </row>
    <row r="10" spans="1:16">
      <c r="A10" s="28">
        <v>1</v>
      </c>
      <c r="B10" s="7"/>
      <c r="C10" s="7"/>
      <c r="D10" s="50"/>
      <c r="E10" s="5"/>
      <c r="F10" s="180"/>
      <c r="G10" s="180"/>
      <c r="H10" s="180"/>
      <c r="I10" s="15" t="str">
        <f t="shared" ref="I10" si="1">IF(OR($B10="",$C10="",$D10="",$E10="",$F10&lt;an_initial,$F10&gt;an_final,$O10=FALSE),"",IF($H10="",CS_STR_ALTE*$G10/P10,CS_STR_ALTE*$H10))</f>
        <v/>
      </c>
      <c r="J10" s="15" t="str">
        <f t="shared" ref="J10" si="2">IF(OR($B10="",$C10="",$D10="",$E10="",$F10="",$F10&gt;an_final,$O10=FALSE),"",IF($H10="",CS_STR_ALTE*$G10/P10,CS_STR_ALTE*$H10))</f>
        <v/>
      </c>
      <c r="K10" s="43" t="str">
        <f t="shared" ref="K10:K99" si="3">IF(OR($B10="",$C10="",$D10="",$E10="",$F10="",$F10&gt;an_final,$O10=FALSE),"",IF($F10&gt;=an_initial,1,""))</f>
        <v/>
      </c>
      <c r="L10" s="43" t="str">
        <f t="shared" ref="L10:L99"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99" si="7">IF(nume_candidat="",FALSE,ISNUMBER(SEARCH(nume_candidat,$B10)))</f>
        <v>0</v>
      </c>
      <c r="P10" s="298">
        <f t="shared" ref="P10" si="8">LEN(B10)-LEN(SUBSTITUTE(B10,",",""))+1</f>
        <v>1</v>
      </c>
    </row>
    <row r="11" spans="1:16">
      <c r="A11" s="28">
        <v>2</v>
      </c>
      <c r="B11" s="7"/>
      <c r="C11" s="7"/>
      <c r="D11" s="50"/>
      <c r="E11" s="5"/>
      <c r="F11" s="180"/>
      <c r="G11" s="180"/>
      <c r="H11" s="180"/>
      <c r="I11" s="15" t="str">
        <f t="shared" ref="I11:I74" si="9">IF(OR($B11="",$C11="",$D11="",$E11="",$F11&lt;an_initial,$F11&gt;an_final,$O11=FALSE),"",IF($H11="",CS_STR_ALTE*$G11/P11,CS_STR_ALTE*$H11))</f>
        <v/>
      </c>
      <c r="J11" s="15" t="str">
        <f t="shared" ref="J11:J74" si="10">IF(OR($B11="",$C11="",$D11="",$E11="",$F11="",$F11&gt;an_final,$O11=FALSE),"",IF($H11="",CS_STR_ALTE*$G11/P11,CS_STR_ALTE*$H11))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50"/>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50"/>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50"/>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50"/>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50"/>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50"/>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50"/>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50"/>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50"/>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50"/>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50"/>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50"/>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50"/>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50"/>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50"/>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50"/>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50"/>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50"/>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50"/>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50"/>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50"/>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50"/>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50"/>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50"/>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50"/>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50"/>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50"/>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50"/>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50"/>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50"/>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50"/>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50"/>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50"/>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50"/>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50"/>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50"/>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50"/>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50"/>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50"/>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50"/>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50"/>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50"/>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50"/>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50"/>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50"/>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50"/>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50"/>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50"/>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50"/>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50"/>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50"/>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50"/>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50"/>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50"/>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50"/>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50"/>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50"/>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50"/>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50"/>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50"/>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50"/>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50"/>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50"/>
      <c r="E74" s="117"/>
      <c r="F74" s="179"/>
      <c r="G74" s="179"/>
      <c r="H74" s="179"/>
      <c r="I74" s="15" t="str">
        <f t="shared" si="9"/>
        <v/>
      </c>
      <c r="J74" s="15" t="str">
        <f t="shared" si="10"/>
        <v/>
      </c>
      <c r="K74" s="43" t="str">
        <f t="shared" si="3"/>
        <v/>
      </c>
      <c r="L74" s="43" t="str">
        <f t="shared" si="4"/>
        <v/>
      </c>
      <c r="M74" s="323" t="str">
        <f t="shared" si="11"/>
        <v/>
      </c>
      <c r="N74" s="43" t="str">
        <f t="shared" si="12"/>
        <v/>
      </c>
      <c r="O74" s="297" t="b">
        <f t="shared" si="7"/>
        <v>0</v>
      </c>
      <c r="P74" s="298">
        <f t="shared" si="13"/>
        <v>1</v>
      </c>
    </row>
    <row r="75" spans="1:16">
      <c r="A75" s="117">
        <v>66</v>
      </c>
      <c r="B75" s="6"/>
      <c r="C75" s="6"/>
      <c r="D75" s="50"/>
      <c r="E75" s="117"/>
      <c r="F75" s="179"/>
      <c r="G75" s="179"/>
      <c r="H75" s="179"/>
      <c r="I75" s="15" t="str">
        <f t="shared" ref="I75:I138" si="14">IF(OR($B75="",$C75="",$D75="",$E75="",$F75&lt;an_initial,$F75&gt;an_final,$O75=FALSE),"",IF($H75="",CS_STR_ALTE*$G75/P75,CS_STR_ALTE*$H75))</f>
        <v/>
      </c>
      <c r="J75" s="15" t="str">
        <f t="shared" ref="J75:J138" si="15">IF(OR($B75="",$C75="",$D75="",$E75="",$F75="",$F75&gt;an_final,$O75=FALSE),"",IF($H75="",CS_STR_ALTE*$G75/P75,CS_STR_ALTE*$H75))</f>
        <v/>
      </c>
      <c r="K75" s="43" t="str">
        <f t="shared" si="3"/>
        <v/>
      </c>
      <c r="L75" s="43" t="str">
        <f t="shared" si="4"/>
        <v/>
      </c>
      <c r="M75" s="323" t="str">
        <f t="shared" ref="M75:M138" si="16">IF(OR($B75="",$C75="",$D75="",$E75="",$F75="",$F75&gt;an_final,$O75=FALSE),"",IF($H75="",$G75/P75,$H75))</f>
        <v/>
      </c>
      <c r="N75" s="43" t="str">
        <f t="shared" ref="N75:N138" si="17">IF(OR($B75="",$C75="",$D75="",$E75="",$F75="",$F75&lt;an_initial,$F75&gt;an_final,$O75=FALSE),"",IF($H75="",$G75/P75,$H75))</f>
        <v/>
      </c>
      <c r="O75" s="297" t="b">
        <f t="shared" si="7"/>
        <v>0</v>
      </c>
      <c r="P75" s="298">
        <f t="shared" ref="P75:P138" si="18">LEN(B75)-LEN(SUBSTITUTE(B75,",",""))+1</f>
        <v>1</v>
      </c>
    </row>
    <row r="76" spans="1:16">
      <c r="A76" s="117">
        <v>67</v>
      </c>
      <c r="B76" s="6"/>
      <c r="C76" s="6"/>
      <c r="D76" s="50"/>
      <c r="E76" s="117"/>
      <c r="F76" s="179"/>
      <c r="G76" s="179"/>
      <c r="H76" s="179"/>
      <c r="I76" s="15" t="str">
        <f t="shared" si="14"/>
        <v/>
      </c>
      <c r="J76" s="15" t="str">
        <f t="shared" si="15"/>
        <v/>
      </c>
      <c r="K76" s="43" t="str">
        <f t="shared" si="3"/>
        <v/>
      </c>
      <c r="L76" s="43" t="str">
        <f t="shared" si="4"/>
        <v/>
      </c>
      <c r="M76" s="323" t="str">
        <f t="shared" si="16"/>
        <v/>
      </c>
      <c r="N76" s="43" t="str">
        <f t="shared" si="17"/>
        <v/>
      </c>
      <c r="O76" s="297" t="b">
        <f t="shared" si="7"/>
        <v>0</v>
      </c>
      <c r="P76" s="298">
        <f t="shared" si="18"/>
        <v>1</v>
      </c>
    </row>
    <row r="77" spans="1:16">
      <c r="A77" s="117">
        <v>68</v>
      </c>
      <c r="B77" s="6"/>
      <c r="C77" s="6"/>
      <c r="D77" s="50"/>
      <c r="E77" s="117"/>
      <c r="F77" s="179"/>
      <c r="G77" s="179"/>
      <c r="H77" s="179"/>
      <c r="I77" s="15" t="str">
        <f t="shared" si="14"/>
        <v/>
      </c>
      <c r="J77" s="15" t="str">
        <f t="shared" si="15"/>
        <v/>
      </c>
      <c r="K77" s="43" t="str">
        <f t="shared" si="3"/>
        <v/>
      </c>
      <c r="L77" s="43" t="str">
        <f t="shared" si="4"/>
        <v/>
      </c>
      <c r="M77" s="323" t="str">
        <f t="shared" si="16"/>
        <v/>
      </c>
      <c r="N77" s="43" t="str">
        <f t="shared" si="17"/>
        <v/>
      </c>
      <c r="O77" s="297" t="b">
        <f t="shared" si="7"/>
        <v>0</v>
      </c>
      <c r="P77" s="298">
        <f t="shared" si="18"/>
        <v>1</v>
      </c>
    </row>
    <row r="78" spans="1:16">
      <c r="A78" s="117">
        <v>69</v>
      </c>
      <c r="B78" s="6"/>
      <c r="C78" s="6"/>
      <c r="D78" s="50"/>
      <c r="E78" s="117"/>
      <c r="F78" s="179"/>
      <c r="G78" s="179"/>
      <c r="H78" s="179"/>
      <c r="I78" s="15" t="str">
        <f t="shared" si="14"/>
        <v/>
      </c>
      <c r="J78" s="15" t="str">
        <f t="shared" si="15"/>
        <v/>
      </c>
      <c r="K78" s="43" t="str">
        <f t="shared" si="3"/>
        <v/>
      </c>
      <c r="L78" s="43" t="str">
        <f t="shared" si="4"/>
        <v/>
      </c>
      <c r="M78" s="323" t="str">
        <f t="shared" si="16"/>
        <v/>
      </c>
      <c r="N78" s="43" t="str">
        <f t="shared" si="17"/>
        <v/>
      </c>
      <c r="O78" s="297" t="b">
        <f t="shared" si="7"/>
        <v>0</v>
      </c>
      <c r="P78" s="298">
        <f t="shared" si="18"/>
        <v>1</v>
      </c>
    </row>
    <row r="79" spans="1:16">
      <c r="A79" s="117">
        <v>70</v>
      </c>
      <c r="B79" s="6"/>
      <c r="C79" s="6"/>
      <c r="D79" s="50"/>
      <c r="E79" s="117"/>
      <c r="F79" s="179"/>
      <c r="G79" s="179"/>
      <c r="H79" s="179"/>
      <c r="I79" s="15" t="str">
        <f t="shared" si="14"/>
        <v/>
      </c>
      <c r="J79" s="15" t="str">
        <f t="shared" si="15"/>
        <v/>
      </c>
      <c r="K79" s="43" t="str">
        <f t="shared" si="3"/>
        <v/>
      </c>
      <c r="L79" s="43" t="str">
        <f t="shared" si="4"/>
        <v/>
      </c>
      <c r="M79" s="323" t="str">
        <f t="shared" si="16"/>
        <v/>
      </c>
      <c r="N79" s="43" t="str">
        <f t="shared" si="17"/>
        <v/>
      </c>
      <c r="O79" s="297" t="b">
        <f t="shared" si="7"/>
        <v>0</v>
      </c>
      <c r="P79" s="298">
        <f t="shared" si="18"/>
        <v>1</v>
      </c>
    </row>
    <row r="80" spans="1:16">
      <c r="A80" s="117">
        <v>71</v>
      </c>
      <c r="B80" s="6"/>
      <c r="C80" s="6"/>
      <c r="D80" s="50"/>
      <c r="E80" s="117"/>
      <c r="F80" s="179"/>
      <c r="G80" s="179"/>
      <c r="H80" s="179"/>
      <c r="I80" s="15" t="str">
        <f t="shared" si="14"/>
        <v/>
      </c>
      <c r="J80" s="15" t="str">
        <f t="shared" si="15"/>
        <v/>
      </c>
      <c r="K80" s="43" t="str">
        <f t="shared" si="3"/>
        <v/>
      </c>
      <c r="L80" s="43" t="str">
        <f t="shared" si="4"/>
        <v/>
      </c>
      <c r="M80" s="323" t="str">
        <f t="shared" si="16"/>
        <v/>
      </c>
      <c r="N80" s="43" t="str">
        <f t="shared" si="17"/>
        <v/>
      </c>
      <c r="O80" s="297" t="b">
        <f t="shared" si="7"/>
        <v>0</v>
      </c>
      <c r="P80" s="298">
        <f t="shared" si="18"/>
        <v>1</v>
      </c>
    </row>
    <row r="81" spans="1:16">
      <c r="A81" s="117">
        <v>72</v>
      </c>
      <c r="B81" s="6"/>
      <c r="C81" s="6"/>
      <c r="D81" s="50"/>
      <c r="E81" s="117"/>
      <c r="F81" s="179"/>
      <c r="G81" s="179"/>
      <c r="H81" s="179"/>
      <c r="I81" s="15" t="str">
        <f t="shared" si="14"/>
        <v/>
      </c>
      <c r="J81" s="15" t="str">
        <f t="shared" si="15"/>
        <v/>
      </c>
      <c r="K81" s="43" t="str">
        <f t="shared" si="3"/>
        <v/>
      </c>
      <c r="L81" s="43" t="str">
        <f t="shared" si="4"/>
        <v/>
      </c>
      <c r="M81" s="323" t="str">
        <f t="shared" si="16"/>
        <v/>
      </c>
      <c r="N81" s="43" t="str">
        <f t="shared" si="17"/>
        <v/>
      </c>
      <c r="O81" s="297" t="b">
        <f t="shared" si="7"/>
        <v>0</v>
      </c>
      <c r="P81" s="298">
        <f t="shared" si="18"/>
        <v>1</v>
      </c>
    </row>
    <row r="82" spans="1:16">
      <c r="A82" s="117">
        <v>73</v>
      </c>
      <c r="B82" s="6"/>
      <c r="C82" s="6"/>
      <c r="D82" s="50"/>
      <c r="E82" s="117"/>
      <c r="F82" s="179"/>
      <c r="G82" s="179"/>
      <c r="H82" s="179"/>
      <c r="I82" s="15" t="str">
        <f t="shared" si="14"/>
        <v/>
      </c>
      <c r="J82" s="15" t="str">
        <f t="shared" si="15"/>
        <v/>
      </c>
      <c r="K82" s="43" t="str">
        <f t="shared" si="3"/>
        <v/>
      </c>
      <c r="L82" s="43" t="str">
        <f t="shared" si="4"/>
        <v/>
      </c>
      <c r="M82" s="323" t="str">
        <f t="shared" si="16"/>
        <v/>
      </c>
      <c r="N82" s="43" t="str">
        <f t="shared" si="17"/>
        <v/>
      </c>
      <c r="O82" s="297" t="b">
        <f t="shared" si="7"/>
        <v>0</v>
      </c>
      <c r="P82" s="298">
        <f t="shared" si="18"/>
        <v>1</v>
      </c>
    </row>
    <row r="83" spans="1:16">
      <c r="A83" s="117">
        <v>74</v>
      </c>
      <c r="B83" s="6"/>
      <c r="C83" s="6"/>
      <c r="D83" s="50"/>
      <c r="E83" s="117"/>
      <c r="F83" s="179"/>
      <c r="G83" s="179"/>
      <c r="H83" s="179"/>
      <c r="I83" s="15" t="str">
        <f t="shared" si="14"/>
        <v/>
      </c>
      <c r="J83" s="15" t="str">
        <f t="shared" si="15"/>
        <v/>
      </c>
      <c r="K83" s="43" t="str">
        <f t="shared" si="3"/>
        <v/>
      </c>
      <c r="L83" s="43" t="str">
        <f t="shared" si="4"/>
        <v/>
      </c>
      <c r="M83" s="323" t="str">
        <f t="shared" si="16"/>
        <v/>
      </c>
      <c r="N83" s="43" t="str">
        <f t="shared" si="17"/>
        <v/>
      </c>
      <c r="O83" s="297" t="b">
        <f t="shared" si="7"/>
        <v>0</v>
      </c>
      <c r="P83" s="298">
        <f t="shared" si="18"/>
        <v>1</v>
      </c>
    </row>
    <row r="84" spans="1:16">
      <c r="A84" s="117">
        <v>75</v>
      </c>
      <c r="B84" s="6"/>
      <c r="C84" s="6"/>
      <c r="D84" s="50"/>
      <c r="E84" s="117"/>
      <c r="F84" s="179"/>
      <c r="G84" s="179"/>
      <c r="H84" s="179"/>
      <c r="I84" s="15" t="str">
        <f t="shared" si="14"/>
        <v/>
      </c>
      <c r="J84" s="15" t="str">
        <f t="shared" si="15"/>
        <v/>
      </c>
      <c r="K84" s="43" t="str">
        <f t="shared" si="3"/>
        <v/>
      </c>
      <c r="L84" s="43" t="str">
        <f t="shared" si="4"/>
        <v/>
      </c>
      <c r="M84" s="323" t="str">
        <f t="shared" si="16"/>
        <v/>
      </c>
      <c r="N84" s="43" t="str">
        <f t="shared" si="17"/>
        <v/>
      </c>
      <c r="O84" s="297" t="b">
        <f t="shared" si="7"/>
        <v>0</v>
      </c>
      <c r="P84" s="298">
        <f t="shared" si="18"/>
        <v>1</v>
      </c>
    </row>
    <row r="85" spans="1:16">
      <c r="A85" s="117">
        <v>76</v>
      </c>
      <c r="B85" s="6"/>
      <c r="C85" s="6"/>
      <c r="D85" s="50"/>
      <c r="E85" s="117"/>
      <c r="F85" s="179"/>
      <c r="G85" s="179"/>
      <c r="H85" s="179"/>
      <c r="I85" s="15" t="str">
        <f t="shared" si="14"/>
        <v/>
      </c>
      <c r="J85" s="15" t="str">
        <f t="shared" si="15"/>
        <v/>
      </c>
      <c r="K85" s="43" t="str">
        <f t="shared" si="3"/>
        <v/>
      </c>
      <c r="L85" s="43" t="str">
        <f t="shared" si="4"/>
        <v/>
      </c>
      <c r="M85" s="323" t="str">
        <f t="shared" si="16"/>
        <v/>
      </c>
      <c r="N85" s="43" t="str">
        <f t="shared" si="17"/>
        <v/>
      </c>
      <c r="O85" s="297" t="b">
        <f t="shared" si="7"/>
        <v>0</v>
      </c>
      <c r="P85" s="298">
        <f t="shared" si="18"/>
        <v>1</v>
      </c>
    </row>
    <row r="86" spans="1:16">
      <c r="A86" s="117">
        <v>77</v>
      </c>
      <c r="B86" s="6"/>
      <c r="C86" s="6"/>
      <c r="D86" s="50"/>
      <c r="E86" s="117"/>
      <c r="F86" s="179"/>
      <c r="G86" s="179"/>
      <c r="H86" s="179"/>
      <c r="I86" s="15" t="str">
        <f t="shared" si="14"/>
        <v/>
      </c>
      <c r="J86" s="15" t="str">
        <f t="shared" si="15"/>
        <v/>
      </c>
      <c r="K86" s="43" t="str">
        <f t="shared" si="3"/>
        <v/>
      </c>
      <c r="L86" s="43" t="str">
        <f t="shared" si="4"/>
        <v/>
      </c>
      <c r="M86" s="323" t="str">
        <f t="shared" si="16"/>
        <v/>
      </c>
      <c r="N86" s="43" t="str">
        <f t="shared" si="17"/>
        <v/>
      </c>
      <c r="O86" s="297" t="b">
        <f t="shared" si="7"/>
        <v>0</v>
      </c>
      <c r="P86" s="298">
        <f t="shared" si="18"/>
        <v>1</v>
      </c>
    </row>
    <row r="87" spans="1:16">
      <c r="A87" s="117">
        <v>78</v>
      </c>
      <c r="B87" s="6"/>
      <c r="C87" s="6"/>
      <c r="D87" s="50"/>
      <c r="E87" s="117"/>
      <c r="F87" s="179"/>
      <c r="G87" s="179"/>
      <c r="H87" s="179"/>
      <c r="I87" s="15" t="str">
        <f t="shared" si="14"/>
        <v/>
      </c>
      <c r="J87" s="15" t="str">
        <f t="shared" si="15"/>
        <v/>
      </c>
      <c r="K87" s="43" t="str">
        <f t="shared" si="3"/>
        <v/>
      </c>
      <c r="L87" s="43" t="str">
        <f t="shared" si="4"/>
        <v/>
      </c>
      <c r="M87" s="323" t="str">
        <f t="shared" si="16"/>
        <v/>
      </c>
      <c r="N87" s="43" t="str">
        <f t="shared" si="17"/>
        <v/>
      </c>
      <c r="O87" s="297" t="b">
        <f t="shared" si="7"/>
        <v>0</v>
      </c>
      <c r="P87" s="298">
        <f t="shared" si="18"/>
        <v>1</v>
      </c>
    </row>
    <row r="88" spans="1:16">
      <c r="A88" s="117">
        <v>79</v>
      </c>
      <c r="B88" s="6"/>
      <c r="C88" s="6"/>
      <c r="D88" s="50"/>
      <c r="E88" s="117"/>
      <c r="F88" s="179"/>
      <c r="G88" s="179"/>
      <c r="H88" s="179"/>
      <c r="I88" s="15" t="str">
        <f t="shared" si="14"/>
        <v/>
      </c>
      <c r="J88" s="15" t="str">
        <f t="shared" si="15"/>
        <v/>
      </c>
      <c r="K88" s="43" t="str">
        <f t="shared" si="3"/>
        <v/>
      </c>
      <c r="L88" s="43" t="str">
        <f t="shared" si="4"/>
        <v/>
      </c>
      <c r="M88" s="323" t="str">
        <f t="shared" si="16"/>
        <v/>
      </c>
      <c r="N88" s="43" t="str">
        <f t="shared" si="17"/>
        <v/>
      </c>
      <c r="O88" s="297" t="b">
        <f t="shared" si="7"/>
        <v>0</v>
      </c>
      <c r="P88" s="298">
        <f t="shared" si="18"/>
        <v>1</v>
      </c>
    </row>
    <row r="89" spans="1:16">
      <c r="A89" s="117">
        <v>80</v>
      </c>
      <c r="B89" s="6"/>
      <c r="C89" s="6"/>
      <c r="D89" s="50"/>
      <c r="E89" s="117"/>
      <c r="F89" s="179"/>
      <c r="G89" s="179"/>
      <c r="H89" s="179"/>
      <c r="I89" s="15" t="str">
        <f t="shared" si="14"/>
        <v/>
      </c>
      <c r="J89" s="15" t="str">
        <f t="shared" si="15"/>
        <v/>
      </c>
      <c r="K89" s="43" t="str">
        <f t="shared" si="3"/>
        <v/>
      </c>
      <c r="L89" s="43" t="str">
        <f t="shared" si="4"/>
        <v/>
      </c>
      <c r="M89" s="323" t="str">
        <f t="shared" si="16"/>
        <v/>
      </c>
      <c r="N89" s="43" t="str">
        <f t="shared" si="17"/>
        <v/>
      </c>
      <c r="O89" s="297" t="b">
        <f t="shared" si="7"/>
        <v>0</v>
      </c>
      <c r="P89" s="298">
        <f t="shared" si="18"/>
        <v>1</v>
      </c>
    </row>
    <row r="90" spans="1:16">
      <c r="A90" s="117">
        <v>81</v>
      </c>
      <c r="B90" s="6"/>
      <c r="C90" s="6"/>
      <c r="D90" s="50"/>
      <c r="E90" s="117"/>
      <c r="F90" s="179"/>
      <c r="G90" s="179"/>
      <c r="H90" s="179"/>
      <c r="I90" s="15" t="str">
        <f t="shared" si="14"/>
        <v/>
      </c>
      <c r="J90" s="15" t="str">
        <f t="shared" si="15"/>
        <v/>
      </c>
      <c r="K90" s="43" t="str">
        <f t="shared" si="3"/>
        <v/>
      </c>
      <c r="L90" s="43" t="str">
        <f t="shared" si="4"/>
        <v/>
      </c>
      <c r="M90" s="323" t="str">
        <f t="shared" si="16"/>
        <v/>
      </c>
      <c r="N90" s="43" t="str">
        <f t="shared" si="17"/>
        <v/>
      </c>
      <c r="O90" s="297" t="b">
        <f t="shared" si="7"/>
        <v>0</v>
      </c>
      <c r="P90" s="298">
        <f t="shared" si="18"/>
        <v>1</v>
      </c>
    </row>
    <row r="91" spans="1:16">
      <c r="A91" s="117">
        <v>82</v>
      </c>
      <c r="B91" s="6"/>
      <c r="C91" s="6"/>
      <c r="D91" s="50"/>
      <c r="E91" s="117"/>
      <c r="F91" s="179"/>
      <c r="G91" s="179"/>
      <c r="H91" s="179"/>
      <c r="I91" s="15" t="str">
        <f t="shared" si="14"/>
        <v/>
      </c>
      <c r="J91" s="15" t="str">
        <f t="shared" si="15"/>
        <v/>
      </c>
      <c r="K91" s="43" t="str">
        <f t="shared" si="3"/>
        <v/>
      </c>
      <c r="L91" s="43" t="str">
        <f t="shared" si="4"/>
        <v/>
      </c>
      <c r="M91" s="323" t="str">
        <f t="shared" si="16"/>
        <v/>
      </c>
      <c r="N91" s="43" t="str">
        <f t="shared" si="17"/>
        <v/>
      </c>
      <c r="O91" s="297" t="b">
        <f t="shared" si="7"/>
        <v>0</v>
      </c>
      <c r="P91" s="298">
        <f t="shared" si="18"/>
        <v>1</v>
      </c>
    </row>
    <row r="92" spans="1:16">
      <c r="A92" s="117">
        <v>83</v>
      </c>
      <c r="B92" s="6"/>
      <c r="C92" s="6"/>
      <c r="D92" s="50"/>
      <c r="E92" s="117"/>
      <c r="F92" s="179"/>
      <c r="G92" s="179"/>
      <c r="H92" s="179"/>
      <c r="I92" s="15" t="str">
        <f t="shared" si="14"/>
        <v/>
      </c>
      <c r="J92" s="15" t="str">
        <f t="shared" si="15"/>
        <v/>
      </c>
      <c r="K92" s="43" t="str">
        <f t="shared" si="3"/>
        <v/>
      </c>
      <c r="L92" s="43" t="str">
        <f t="shared" si="4"/>
        <v/>
      </c>
      <c r="M92" s="323" t="str">
        <f t="shared" si="16"/>
        <v/>
      </c>
      <c r="N92" s="43" t="str">
        <f t="shared" si="17"/>
        <v/>
      </c>
      <c r="O92" s="297" t="b">
        <f t="shared" si="7"/>
        <v>0</v>
      </c>
      <c r="P92" s="298">
        <f t="shared" si="18"/>
        <v>1</v>
      </c>
    </row>
    <row r="93" spans="1:16">
      <c r="A93" s="117">
        <v>84</v>
      </c>
      <c r="B93" s="6"/>
      <c r="C93" s="6"/>
      <c r="D93" s="50"/>
      <c r="E93" s="117"/>
      <c r="F93" s="179"/>
      <c r="G93" s="179"/>
      <c r="H93" s="179"/>
      <c r="I93" s="15" t="str">
        <f t="shared" si="14"/>
        <v/>
      </c>
      <c r="J93" s="15" t="str">
        <f t="shared" si="15"/>
        <v/>
      </c>
      <c r="K93" s="43" t="str">
        <f t="shared" si="3"/>
        <v/>
      </c>
      <c r="L93" s="43" t="str">
        <f t="shared" si="4"/>
        <v/>
      </c>
      <c r="M93" s="323" t="str">
        <f t="shared" si="16"/>
        <v/>
      </c>
      <c r="N93" s="43" t="str">
        <f t="shared" si="17"/>
        <v/>
      </c>
      <c r="O93" s="297" t="b">
        <f t="shared" si="7"/>
        <v>0</v>
      </c>
      <c r="P93" s="298">
        <f t="shared" si="18"/>
        <v>1</v>
      </c>
    </row>
    <row r="94" spans="1:16">
      <c r="A94" s="117">
        <v>85</v>
      </c>
      <c r="B94" s="6"/>
      <c r="C94" s="6"/>
      <c r="D94" s="50"/>
      <c r="E94" s="117"/>
      <c r="F94" s="179"/>
      <c r="G94" s="179"/>
      <c r="H94" s="179"/>
      <c r="I94" s="15" t="str">
        <f t="shared" si="14"/>
        <v/>
      </c>
      <c r="J94" s="15" t="str">
        <f t="shared" si="15"/>
        <v/>
      </c>
      <c r="K94" s="43" t="str">
        <f t="shared" si="3"/>
        <v/>
      </c>
      <c r="L94" s="43" t="str">
        <f t="shared" si="4"/>
        <v/>
      </c>
      <c r="M94" s="323" t="str">
        <f t="shared" si="16"/>
        <v/>
      </c>
      <c r="N94" s="43" t="str">
        <f t="shared" si="17"/>
        <v/>
      </c>
      <c r="O94" s="297" t="b">
        <f t="shared" si="7"/>
        <v>0</v>
      </c>
      <c r="P94" s="298">
        <f t="shared" si="18"/>
        <v>1</v>
      </c>
    </row>
    <row r="95" spans="1:16">
      <c r="A95" s="117">
        <v>86</v>
      </c>
      <c r="B95" s="6"/>
      <c r="C95" s="6"/>
      <c r="D95" s="50"/>
      <c r="E95" s="117"/>
      <c r="F95" s="179"/>
      <c r="G95" s="179"/>
      <c r="H95" s="179"/>
      <c r="I95" s="15" t="str">
        <f t="shared" si="14"/>
        <v/>
      </c>
      <c r="J95" s="15" t="str">
        <f t="shared" si="15"/>
        <v/>
      </c>
      <c r="K95" s="43" t="str">
        <f t="shared" si="3"/>
        <v/>
      </c>
      <c r="L95" s="43" t="str">
        <f t="shared" si="4"/>
        <v/>
      </c>
      <c r="M95" s="323" t="str">
        <f t="shared" si="16"/>
        <v/>
      </c>
      <c r="N95" s="43" t="str">
        <f t="shared" si="17"/>
        <v/>
      </c>
      <c r="O95" s="297" t="b">
        <f t="shared" si="7"/>
        <v>0</v>
      </c>
      <c r="P95" s="298">
        <f t="shared" si="18"/>
        <v>1</v>
      </c>
    </row>
    <row r="96" spans="1:16">
      <c r="A96" s="117">
        <v>87</v>
      </c>
      <c r="B96" s="6"/>
      <c r="C96" s="6"/>
      <c r="D96" s="50"/>
      <c r="E96" s="117"/>
      <c r="F96" s="179"/>
      <c r="G96" s="179"/>
      <c r="H96" s="179"/>
      <c r="I96" s="15" t="str">
        <f t="shared" si="14"/>
        <v/>
      </c>
      <c r="J96" s="15" t="str">
        <f t="shared" si="15"/>
        <v/>
      </c>
      <c r="K96" s="43" t="str">
        <f t="shared" si="3"/>
        <v/>
      </c>
      <c r="L96" s="43" t="str">
        <f t="shared" si="4"/>
        <v/>
      </c>
      <c r="M96" s="323" t="str">
        <f t="shared" si="16"/>
        <v/>
      </c>
      <c r="N96" s="43" t="str">
        <f t="shared" si="17"/>
        <v/>
      </c>
      <c r="O96" s="297" t="b">
        <f t="shared" si="7"/>
        <v>0</v>
      </c>
      <c r="P96" s="298">
        <f t="shared" si="18"/>
        <v>1</v>
      </c>
    </row>
    <row r="97" spans="1:16">
      <c r="A97" s="117">
        <v>88</v>
      </c>
      <c r="B97" s="6"/>
      <c r="C97" s="6"/>
      <c r="D97" s="50"/>
      <c r="E97" s="117"/>
      <c r="F97" s="179"/>
      <c r="G97" s="179"/>
      <c r="H97" s="179"/>
      <c r="I97" s="15" t="str">
        <f t="shared" si="14"/>
        <v/>
      </c>
      <c r="J97" s="15" t="str">
        <f t="shared" si="15"/>
        <v/>
      </c>
      <c r="K97" s="43" t="str">
        <f t="shared" si="3"/>
        <v/>
      </c>
      <c r="L97" s="43" t="str">
        <f t="shared" si="4"/>
        <v/>
      </c>
      <c r="M97" s="323" t="str">
        <f t="shared" si="16"/>
        <v/>
      </c>
      <c r="N97" s="43" t="str">
        <f t="shared" si="17"/>
        <v/>
      </c>
      <c r="O97" s="297" t="b">
        <f t="shared" si="7"/>
        <v>0</v>
      </c>
      <c r="P97" s="298">
        <f t="shared" si="18"/>
        <v>1</v>
      </c>
    </row>
    <row r="98" spans="1:16">
      <c r="A98" s="117">
        <v>89</v>
      </c>
      <c r="B98" s="6"/>
      <c r="C98" s="6"/>
      <c r="D98" s="50"/>
      <c r="E98" s="117"/>
      <c r="F98" s="179"/>
      <c r="G98" s="179"/>
      <c r="H98" s="179"/>
      <c r="I98" s="15" t="str">
        <f t="shared" si="14"/>
        <v/>
      </c>
      <c r="J98" s="15" t="str">
        <f t="shared" si="15"/>
        <v/>
      </c>
      <c r="K98" s="43" t="str">
        <f t="shared" si="3"/>
        <v/>
      </c>
      <c r="L98" s="43" t="str">
        <f t="shared" si="4"/>
        <v/>
      </c>
      <c r="M98" s="323" t="str">
        <f t="shared" si="16"/>
        <v/>
      </c>
      <c r="N98" s="43" t="str">
        <f t="shared" si="17"/>
        <v/>
      </c>
      <c r="O98" s="297" t="b">
        <f t="shared" si="7"/>
        <v>0</v>
      </c>
      <c r="P98" s="298">
        <f t="shared" si="18"/>
        <v>1</v>
      </c>
    </row>
    <row r="99" spans="1:16">
      <c r="A99" s="117">
        <v>90</v>
      </c>
      <c r="B99" s="6"/>
      <c r="C99" s="6"/>
      <c r="D99" s="50"/>
      <c r="E99" s="117"/>
      <c r="F99" s="179"/>
      <c r="G99" s="179"/>
      <c r="H99" s="179"/>
      <c r="I99" s="15" t="str">
        <f t="shared" si="14"/>
        <v/>
      </c>
      <c r="J99" s="15" t="str">
        <f t="shared" si="15"/>
        <v/>
      </c>
      <c r="K99" s="43" t="str">
        <f t="shared" si="3"/>
        <v/>
      </c>
      <c r="L99" s="43" t="str">
        <f t="shared" si="4"/>
        <v/>
      </c>
      <c r="M99" s="323" t="str">
        <f t="shared" si="16"/>
        <v/>
      </c>
      <c r="N99" s="43" t="str">
        <f t="shared" si="17"/>
        <v/>
      </c>
      <c r="O99" s="297" t="b">
        <f t="shared" si="7"/>
        <v>0</v>
      </c>
      <c r="P99" s="298">
        <f t="shared" si="18"/>
        <v>1</v>
      </c>
    </row>
    <row r="100" spans="1:16">
      <c r="A100" s="117">
        <v>91</v>
      </c>
      <c r="B100" s="6"/>
      <c r="C100" s="6"/>
      <c r="D100" s="50"/>
      <c r="E100" s="117"/>
      <c r="F100" s="179"/>
      <c r="G100" s="179"/>
      <c r="H100" s="179"/>
      <c r="I100" s="15" t="str">
        <f t="shared" si="14"/>
        <v/>
      </c>
      <c r="J100" s="15" t="str">
        <f t="shared" si="15"/>
        <v/>
      </c>
      <c r="K100" s="43" t="str">
        <f t="shared" ref="K100:K163" si="19">IF(OR($B100="",$C100="",$D100="",$E100="",$F100="",$F100&gt;an_final,$O100=FALSE),"",IF($F100&gt;=an_initial,1,""))</f>
        <v/>
      </c>
      <c r="L100" s="43" t="str">
        <f t="shared" ref="L100:L163" si="20">IF(OR($B100="",$C100="",$D100="",$E100="",$F100="",$F100&gt;an_final,$O100=FALSE),"",1)</f>
        <v/>
      </c>
      <c r="M100" s="323" t="str">
        <f t="shared" si="16"/>
        <v/>
      </c>
      <c r="N100" s="43" t="str">
        <f t="shared" si="17"/>
        <v/>
      </c>
      <c r="O100" s="297" t="b">
        <f t="shared" ref="O100:O163" si="21">IF(nume_candidat="",FALSE,ISNUMBER(SEARCH(nume_candidat,$B100)))</f>
        <v>0</v>
      </c>
      <c r="P100" s="298">
        <f t="shared" si="18"/>
        <v>1</v>
      </c>
    </row>
    <row r="101" spans="1:16">
      <c r="A101" s="117">
        <v>92</v>
      </c>
      <c r="B101" s="6"/>
      <c r="C101" s="6"/>
      <c r="D101" s="50"/>
      <c r="E101" s="117"/>
      <c r="F101" s="179"/>
      <c r="G101" s="179"/>
      <c r="H101" s="179"/>
      <c r="I101" s="15" t="str">
        <f t="shared" si="14"/>
        <v/>
      </c>
      <c r="J101" s="15" t="str">
        <f t="shared" si="15"/>
        <v/>
      </c>
      <c r="K101" s="43" t="str">
        <f t="shared" si="19"/>
        <v/>
      </c>
      <c r="L101" s="43" t="str">
        <f t="shared" si="20"/>
        <v/>
      </c>
      <c r="M101" s="323" t="str">
        <f t="shared" si="16"/>
        <v/>
      </c>
      <c r="N101" s="43" t="str">
        <f t="shared" si="17"/>
        <v/>
      </c>
      <c r="O101" s="297" t="b">
        <f t="shared" si="21"/>
        <v>0</v>
      </c>
      <c r="P101" s="298">
        <f t="shared" si="18"/>
        <v>1</v>
      </c>
    </row>
    <row r="102" spans="1:16">
      <c r="A102" s="117">
        <v>93</v>
      </c>
      <c r="B102" s="6"/>
      <c r="C102" s="6"/>
      <c r="D102" s="50"/>
      <c r="E102" s="117"/>
      <c r="F102" s="179"/>
      <c r="G102" s="179"/>
      <c r="H102" s="179"/>
      <c r="I102" s="15" t="str">
        <f t="shared" si="14"/>
        <v/>
      </c>
      <c r="J102" s="15" t="str">
        <f t="shared" si="15"/>
        <v/>
      </c>
      <c r="K102" s="43" t="str">
        <f t="shared" si="19"/>
        <v/>
      </c>
      <c r="L102" s="43" t="str">
        <f t="shared" si="20"/>
        <v/>
      </c>
      <c r="M102" s="323" t="str">
        <f t="shared" si="16"/>
        <v/>
      </c>
      <c r="N102" s="43" t="str">
        <f t="shared" si="17"/>
        <v/>
      </c>
      <c r="O102" s="297" t="b">
        <f t="shared" si="21"/>
        <v>0</v>
      </c>
      <c r="P102" s="298">
        <f t="shared" si="18"/>
        <v>1</v>
      </c>
    </row>
    <row r="103" spans="1:16">
      <c r="A103" s="117">
        <v>94</v>
      </c>
      <c r="B103" s="6"/>
      <c r="C103" s="6"/>
      <c r="D103" s="50"/>
      <c r="E103" s="117"/>
      <c r="F103" s="179"/>
      <c r="G103" s="179"/>
      <c r="H103" s="179"/>
      <c r="I103" s="15" t="str">
        <f t="shared" si="14"/>
        <v/>
      </c>
      <c r="J103" s="15" t="str">
        <f t="shared" si="15"/>
        <v/>
      </c>
      <c r="K103" s="43" t="str">
        <f t="shared" si="19"/>
        <v/>
      </c>
      <c r="L103" s="43" t="str">
        <f t="shared" si="20"/>
        <v/>
      </c>
      <c r="M103" s="323" t="str">
        <f t="shared" si="16"/>
        <v/>
      </c>
      <c r="N103" s="43" t="str">
        <f t="shared" si="17"/>
        <v/>
      </c>
      <c r="O103" s="297" t="b">
        <f t="shared" si="21"/>
        <v>0</v>
      </c>
      <c r="P103" s="298">
        <f t="shared" si="18"/>
        <v>1</v>
      </c>
    </row>
    <row r="104" spans="1:16">
      <c r="A104" s="117">
        <v>95</v>
      </c>
      <c r="B104" s="6"/>
      <c r="C104" s="6"/>
      <c r="D104" s="50"/>
      <c r="E104" s="117"/>
      <c r="F104" s="179"/>
      <c r="G104" s="179"/>
      <c r="H104" s="179"/>
      <c r="I104" s="15" t="str">
        <f t="shared" si="14"/>
        <v/>
      </c>
      <c r="J104" s="15" t="str">
        <f t="shared" si="15"/>
        <v/>
      </c>
      <c r="K104" s="43" t="str">
        <f t="shared" si="19"/>
        <v/>
      </c>
      <c r="L104" s="43" t="str">
        <f t="shared" si="20"/>
        <v/>
      </c>
      <c r="M104" s="323" t="str">
        <f t="shared" si="16"/>
        <v/>
      </c>
      <c r="N104" s="43" t="str">
        <f t="shared" si="17"/>
        <v/>
      </c>
      <c r="O104" s="297" t="b">
        <f t="shared" si="21"/>
        <v>0</v>
      </c>
      <c r="P104" s="298">
        <f t="shared" si="18"/>
        <v>1</v>
      </c>
    </row>
    <row r="105" spans="1:16">
      <c r="A105" s="117">
        <v>96</v>
      </c>
      <c r="B105" s="6"/>
      <c r="C105" s="6"/>
      <c r="D105" s="50"/>
      <c r="E105" s="117"/>
      <c r="F105" s="179"/>
      <c r="G105" s="179"/>
      <c r="H105" s="179"/>
      <c r="I105" s="15" t="str">
        <f t="shared" si="14"/>
        <v/>
      </c>
      <c r="J105" s="15" t="str">
        <f t="shared" si="15"/>
        <v/>
      </c>
      <c r="K105" s="43" t="str">
        <f t="shared" si="19"/>
        <v/>
      </c>
      <c r="L105" s="43" t="str">
        <f t="shared" si="20"/>
        <v/>
      </c>
      <c r="M105" s="323" t="str">
        <f t="shared" si="16"/>
        <v/>
      </c>
      <c r="N105" s="43" t="str">
        <f t="shared" si="17"/>
        <v/>
      </c>
      <c r="O105" s="297" t="b">
        <f t="shared" si="21"/>
        <v>0</v>
      </c>
      <c r="P105" s="298">
        <f t="shared" si="18"/>
        <v>1</v>
      </c>
    </row>
    <row r="106" spans="1:16">
      <c r="A106" s="117">
        <v>97</v>
      </c>
      <c r="B106" s="6"/>
      <c r="C106" s="6"/>
      <c r="D106" s="50"/>
      <c r="E106" s="117"/>
      <c r="F106" s="179"/>
      <c r="G106" s="179"/>
      <c r="H106" s="179"/>
      <c r="I106" s="15" t="str">
        <f t="shared" si="14"/>
        <v/>
      </c>
      <c r="J106" s="15" t="str">
        <f t="shared" si="15"/>
        <v/>
      </c>
      <c r="K106" s="43" t="str">
        <f t="shared" si="19"/>
        <v/>
      </c>
      <c r="L106" s="43" t="str">
        <f t="shared" si="20"/>
        <v/>
      </c>
      <c r="M106" s="323" t="str">
        <f t="shared" si="16"/>
        <v/>
      </c>
      <c r="N106" s="43" t="str">
        <f t="shared" si="17"/>
        <v/>
      </c>
      <c r="O106" s="297" t="b">
        <f t="shared" si="21"/>
        <v>0</v>
      </c>
      <c r="P106" s="298">
        <f t="shared" si="18"/>
        <v>1</v>
      </c>
    </row>
    <row r="107" spans="1:16">
      <c r="A107" s="117">
        <v>98</v>
      </c>
      <c r="B107" s="6"/>
      <c r="C107" s="6"/>
      <c r="D107" s="50"/>
      <c r="E107" s="117"/>
      <c r="F107" s="179"/>
      <c r="G107" s="179"/>
      <c r="H107" s="179"/>
      <c r="I107" s="15" t="str">
        <f t="shared" si="14"/>
        <v/>
      </c>
      <c r="J107" s="15" t="str">
        <f t="shared" si="15"/>
        <v/>
      </c>
      <c r="K107" s="43" t="str">
        <f t="shared" si="19"/>
        <v/>
      </c>
      <c r="L107" s="43" t="str">
        <f t="shared" si="20"/>
        <v/>
      </c>
      <c r="M107" s="323" t="str">
        <f t="shared" si="16"/>
        <v/>
      </c>
      <c r="N107" s="43" t="str">
        <f t="shared" si="17"/>
        <v/>
      </c>
      <c r="O107" s="297" t="b">
        <f t="shared" si="21"/>
        <v>0</v>
      </c>
      <c r="P107" s="298">
        <f t="shared" si="18"/>
        <v>1</v>
      </c>
    </row>
    <row r="108" spans="1:16">
      <c r="A108" s="117">
        <v>99</v>
      </c>
      <c r="B108" s="6"/>
      <c r="C108" s="6"/>
      <c r="D108" s="50"/>
      <c r="E108" s="117"/>
      <c r="F108" s="179"/>
      <c r="G108" s="179"/>
      <c r="H108" s="179"/>
      <c r="I108" s="15" t="str">
        <f t="shared" si="14"/>
        <v/>
      </c>
      <c r="J108" s="15" t="str">
        <f t="shared" si="15"/>
        <v/>
      </c>
      <c r="K108" s="43" t="str">
        <f t="shared" si="19"/>
        <v/>
      </c>
      <c r="L108" s="43" t="str">
        <f t="shared" si="20"/>
        <v/>
      </c>
      <c r="M108" s="323" t="str">
        <f t="shared" si="16"/>
        <v/>
      </c>
      <c r="N108" s="43" t="str">
        <f t="shared" si="17"/>
        <v/>
      </c>
      <c r="O108" s="297" t="b">
        <f t="shared" si="21"/>
        <v>0</v>
      </c>
      <c r="P108" s="298">
        <f t="shared" si="18"/>
        <v>1</v>
      </c>
    </row>
    <row r="109" spans="1:16">
      <c r="A109" s="117">
        <v>100</v>
      </c>
      <c r="B109" s="6"/>
      <c r="C109" s="6"/>
      <c r="D109" s="50"/>
      <c r="E109" s="117"/>
      <c r="F109" s="179"/>
      <c r="G109" s="179"/>
      <c r="H109" s="179"/>
      <c r="I109" s="15" t="str">
        <f t="shared" si="14"/>
        <v/>
      </c>
      <c r="J109" s="15" t="str">
        <f t="shared" si="15"/>
        <v/>
      </c>
      <c r="K109" s="43" t="str">
        <f t="shared" si="19"/>
        <v/>
      </c>
      <c r="L109" s="43" t="str">
        <f t="shared" si="20"/>
        <v/>
      </c>
      <c r="M109" s="323" t="str">
        <f t="shared" si="16"/>
        <v/>
      </c>
      <c r="N109" s="43" t="str">
        <f t="shared" si="17"/>
        <v/>
      </c>
      <c r="O109" s="297" t="b">
        <f t="shared" si="21"/>
        <v>0</v>
      </c>
      <c r="P109" s="298">
        <f t="shared" si="18"/>
        <v>1</v>
      </c>
    </row>
    <row r="110" spans="1:16">
      <c r="A110" s="117">
        <v>101</v>
      </c>
      <c r="B110" s="6"/>
      <c r="C110" s="6"/>
      <c r="D110" s="50"/>
      <c r="E110" s="117"/>
      <c r="F110" s="179"/>
      <c r="G110" s="179"/>
      <c r="H110" s="179"/>
      <c r="I110" s="15" t="str">
        <f t="shared" si="14"/>
        <v/>
      </c>
      <c r="J110" s="15" t="str">
        <f t="shared" si="15"/>
        <v/>
      </c>
      <c r="K110" s="43" t="str">
        <f t="shared" si="19"/>
        <v/>
      </c>
      <c r="L110" s="43" t="str">
        <f t="shared" si="20"/>
        <v/>
      </c>
      <c r="M110" s="323" t="str">
        <f t="shared" si="16"/>
        <v/>
      </c>
      <c r="N110" s="43" t="str">
        <f t="shared" si="17"/>
        <v/>
      </c>
      <c r="O110" s="297" t="b">
        <f t="shared" si="21"/>
        <v>0</v>
      </c>
      <c r="P110" s="298">
        <f t="shared" si="18"/>
        <v>1</v>
      </c>
    </row>
    <row r="111" spans="1:16">
      <c r="A111" s="117">
        <v>102</v>
      </c>
      <c r="B111" s="6"/>
      <c r="C111" s="6"/>
      <c r="D111" s="50"/>
      <c r="E111" s="117"/>
      <c r="F111" s="179"/>
      <c r="G111" s="179"/>
      <c r="H111" s="179"/>
      <c r="I111" s="15" t="str">
        <f t="shared" si="14"/>
        <v/>
      </c>
      <c r="J111" s="15" t="str">
        <f t="shared" si="15"/>
        <v/>
      </c>
      <c r="K111" s="43" t="str">
        <f t="shared" si="19"/>
        <v/>
      </c>
      <c r="L111" s="43" t="str">
        <f t="shared" si="20"/>
        <v/>
      </c>
      <c r="M111" s="323" t="str">
        <f t="shared" si="16"/>
        <v/>
      </c>
      <c r="N111" s="43" t="str">
        <f t="shared" si="17"/>
        <v/>
      </c>
      <c r="O111" s="297" t="b">
        <f t="shared" si="21"/>
        <v>0</v>
      </c>
      <c r="P111" s="298">
        <f t="shared" si="18"/>
        <v>1</v>
      </c>
    </row>
    <row r="112" spans="1:16">
      <c r="A112" s="117">
        <v>103</v>
      </c>
      <c r="B112" s="6"/>
      <c r="C112" s="6"/>
      <c r="D112" s="50"/>
      <c r="E112" s="117"/>
      <c r="F112" s="179"/>
      <c r="G112" s="179"/>
      <c r="H112" s="179"/>
      <c r="I112" s="15" t="str">
        <f t="shared" si="14"/>
        <v/>
      </c>
      <c r="J112" s="15" t="str">
        <f t="shared" si="15"/>
        <v/>
      </c>
      <c r="K112" s="43" t="str">
        <f t="shared" si="19"/>
        <v/>
      </c>
      <c r="L112" s="43" t="str">
        <f t="shared" si="20"/>
        <v/>
      </c>
      <c r="M112" s="323" t="str">
        <f t="shared" si="16"/>
        <v/>
      </c>
      <c r="N112" s="43" t="str">
        <f t="shared" si="17"/>
        <v/>
      </c>
      <c r="O112" s="297" t="b">
        <f t="shared" si="21"/>
        <v>0</v>
      </c>
      <c r="P112" s="298">
        <f t="shared" si="18"/>
        <v>1</v>
      </c>
    </row>
    <row r="113" spans="1:16">
      <c r="A113" s="117">
        <v>104</v>
      </c>
      <c r="B113" s="6"/>
      <c r="C113" s="6"/>
      <c r="D113" s="50"/>
      <c r="E113" s="117"/>
      <c r="F113" s="179"/>
      <c r="G113" s="179"/>
      <c r="H113" s="179"/>
      <c r="I113" s="15" t="str">
        <f t="shared" si="14"/>
        <v/>
      </c>
      <c r="J113" s="15" t="str">
        <f t="shared" si="15"/>
        <v/>
      </c>
      <c r="K113" s="43" t="str">
        <f t="shared" si="19"/>
        <v/>
      </c>
      <c r="L113" s="43" t="str">
        <f t="shared" si="20"/>
        <v/>
      </c>
      <c r="M113" s="323" t="str">
        <f t="shared" si="16"/>
        <v/>
      </c>
      <c r="N113" s="43" t="str">
        <f t="shared" si="17"/>
        <v/>
      </c>
      <c r="O113" s="297" t="b">
        <f t="shared" si="21"/>
        <v>0</v>
      </c>
      <c r="P113" s="298">
        <f t="shared" si="18"/>
        <v>1</v>
      </c>
    </row>
    <row r="114" spans="1:16">
      <c r="A114" s="117">
        <v>105</v>
      </c>
      <c r="B114" s="6"/>
      <c r="C114" s="6"/>
      <c r="D114" s="50"/>
      <c r="E114" s="117"/>
      <c r="F114" s="179"/>
      <c r="G114" s="179"/>
      <c r="H114" s="179"/>
      <c r="I114" s="15" t="str">
        <f t="shared" si="14"/>
        <v/>
      </c>
      <c r="J114" s="15" t="str">
        <f t="shared" si="15"/>
        <v/>
      </c>
      <c r="K114" s="43" t="str">
        <f t="shared" si="19"/>
        <v/>
      </c>
      <c r="L114" s="43" t="str">
        <f t="shared" si="20"/>
        <v/>
      </c>
      <c r="M114" s="323" t="str">
        <f t="shared" si="16"/>
        <v/>
      </c>
      <c r="N114" s="43" t="str">
        <f t="shared" si="17"/>
        <v/>
      </c>
      <c r="O114" s="297" t="b">
        <f t="shared" si="21"/>
        <v>0</v>
      </c>
      <c r="P114" s="298">
        <f t="shared" si="18"/>
        <v>1</v>
      </c>
    </row>
    <row r="115" spans="1:16">
      <c r="A115" s="117">
        <v>106</v>
      </c>
      <c r="B115" s="6"/>
      <c r="C115" s="6"/>
      <c r="D115" s="50"/>
      <c r="E115" s="117"/>
      <c r="F115" s="179"/>
      <c r="G115" s="179"/>
      <c r="H115" s="179"/>
      <c r="I115" s="15" t="str">
        <f t="shared" si="14"/>
        <v/>
      </c>
      <c r="J115" s="15" t="str">
        <f t="shared" si="15"/>
        <v/>
      </c>
      <c r="K115" s="43" t="str">
        <f t="shared" si="19"/>
        <v/>
      </c>
      <c r="L115" s="43" t="str">
        <f t="shared" si="20"/>
        <v/>
      </c>
      <c r="M115" s="323" t="str">
        <f t="shared" si="16"/>
        <v/>
      </c>
      <c r="N115" s="43" t="str">
        <f t="shared" si="17"/>
        <v/>
      </c>
      <c r="O115" s="297" t="b">
        <f t="shared" si="21"/>
        <v>0</v>
      </c>
      <c r="P115" s="298">
        <f t="shared" si="18"/>
        <v>1</v>
      </c>
    </row>
    <row r="116" spans="1:16">
      <c r="A116" s="117">
        <v>107</v>
      </c>
      <c r="B116" s="6"/>
      <c r="C116" s="6"/>
      <c r="D116" s="50"/>
      <c r="E116" s="117"/>
      <c r="F116" s="179"/>
      <c r="G116" s="179"/>
      <c r="H116" s="179"/>
      <c r="I116" s="15" t="str">
        <f t="shared" si="14"/>
        <v/>
      </c>
      <c r="J116" s="15" t="str">
        <f t="shared" si="15"/>
        <v/>
      </c>
      <c r="K116" s="43" t="str">
        <f t="shared" si="19"/>
        <v/>
      </c>
      <c r="L116" s="43" t="str">
        <f t="shared" si="20"/>
        <v/>
      </c>
      <c r="M116" s="323" t="str">
        <f t="shared" si="16"/>
        <v/>
      </c>
      <c r="N116" s="43" t="str">
        <f t="shared" si="17"/>
        <v/>
      </c>
      <c r="O116" s="297" t="b">
        <f t="shared" si="21"/>
        <v>0</v>
      </c>
      <c r="P116" s="298">
        <f t="shared" si="18"/>
        <v>1</v>
      </c>
    </row>
    <row r="117" spans="1:16">
      <c r="A117" s="117">
        <v>108</v>
      </c>
      <c r="B117" s="6"/>
      <c r="C117" s="6"/>
      <c r="D117" s="50"/>
      <c r="E117" s="117"/>
      <c r="F117" s="179"/>
      <c r="G117" s="179"/>
      <c r="H117" s="179"/>
      <c r="I117" s="15" t="str">
        <f t="shared" si="14"/>
        <v/>
      </c>
      <c r="J117" s="15" t="str">
        <f t="shared" si="15"/>
        <v/>
      </c>
      <c r="K117" s="43" t="str">
        <f t="shared" si="19"/>
        <v/>
      </c>
      <c r="L117" s="43" t="str">
        <f t="shared" si="20"/>
        <v/>
      </c>
      <c r="M117" s="323" t="str">
        <f t="shared" si="16"/>
        <v/>
      </c>
      <c r="N117" s="43" t="str">
        <f t="shared" si="17"/>
        <v/>
      </c>
      <c r="O117" s="297" t="b">
        <f t="shared" si="21"/>
        <v>0</v>
      </c>
      <c r="P117" s="298">
        <f t="shared" si="18"/>
        <v>1</v>
      </c>
    </row>
    <row r="118" spans="1:16">
      <c r="A118" s="117">
        <v>109</v>
      </c>
      <c r="B118" s="6"/>
      <c r="C118" s="6"/>
      <c r="D118" s="50"/>
      <c r="E118" s="117"/>
      <c r="F118" s="179"/>
      <c r="G118" s="179"/>
      <c r="H118" s="179"/>
      <c r="I118" s="15" t="str">
        <f t="shared" si="14"/>
        <v/>
      </c>
      <c r="J118" s="15" t="str">
        <f t="shared" si="15"/>
        <v/>
      </c>
      <c r="K118" s="43" t="str">
        <f t="shared" si="19"/>
        <v/>
      </c>
      <c r="L118" s="43" t="str">
        <f t="shared" si="20"/>
        <v/>
      </c>
      <c r="M118" s="323" t="str">
        <f t="shared" si="16"/>
        <v/>
      </c>
      <c r="N118" s="43" t="str">
        <f t="shared" si="17"/>
        <v/>
      </c>
      <c r="O118" s="297" t="b">
        <f t="shared" si="21"/>
        <v>0</v>
      </c>
      <c r="P118" s="298">
        <f t="shared" si="18"/>
        <v>1</v>
      </c>
    </row>
    <row r="119" spans="1:16">
      <c r="A119" s="117">
        <v>110</v>
      </c>
      <c r="B119" s="6"/>
      <c r="C119" s="6"/>
      <c r="D119" s="50"/>
      <c r="E119" s="117"/>
      <c r="F119" s="179"/>
      <c r="G119" s="179"/>
      <c r="H119" s="179"/>
      <c r="I119" s="15" t="str">
        <f t="shared" si="14"/>
        <v/>
      </c>
      <c r="J119" s="15" t="str">
        <f t="shared" si="15"/>
        <v/>
      </c>
      <c r="K119" s="43" t="str">
        <f t="shared" si="19"/>
        <v/>
      </c>
      <c r="L119" s="43" t="str">
        <f t="shared" si="20"/>
        <v/>
      </c>
      <c r="M119" s="323" t="str">
        <f t="shared" si="16"/>
        <v/>
      </c>
      <c r="N119" s="43" t="str">
        <f t="shared" si="17"/>
        <v/>
      </c>
      <c r="O119" s="297" t="b">
        <f t="shared" si="21"/>
        <v>0</v>
      </c>
      <c r="P119" s="298">
        <f t="shared" si="18"/>
        <v>1</v>
      </c>
    </row>
    <row r="120" spans="1:16">
      <c r="A120" s="117">
        <v>111</v>
      </c>
      <c r="B120" s="6"/>
      <c r="C120" s="6"/>
      <c r="D120" s="50"/>
      <c r="E120" s="117"/>
      <c r="F120" s="179"/>
      <c r="G120" s="179"/>
      <c r="H120" s="179"/>
      <c r="I120" s="15" t="str">
        <f t="shared" si="14"/>
        <v/>
      </c>
      <c r="J120" s="15" t="str">
        <f t="shared" si="15"/>
        <v/>
      </c>
      <c r="K120" s="43" t="str">
        <f t="shared" si="19"/>
        <v/>
      </c>
      <c r="L120" s="43" t="str">
        <f t="shared" si="20"/>
        <v/>
      </c>
      <c r="M120" s="323" t="str">
        <f t="shared" si="16"/>
        <v/>
      </c>
      <c r="N120" s="43" t="str">
        <f t="shared" si="17"/>
        <v/>
      </c>
      <c r="O120" s="297" t="b">
        <f t="shared" si="21"/>
        <v>0</v>
      </c>
      <c r="P120" s="298">
        <f t="shared" si="18"/>
        <v>1</v>
      </c>
    </row>
    <row r="121" spans="1:16">
      <c r="A121" s="117">
        <v>112</v>
      </c>
      <c r="B121" s="6"/>
      <c r="C121" s="6"/>
      <c r="D121" s="50"/>
      <c r="E121" s="117"/>
      <c r="F121" s="179"/>
      <c r="G121" s="179"/>
      <c r="H121" s="179"/>
      <c r="I121" s="15" t="str">
        <f t="shared" si="14"/>
        <v/>
      </c>
      <c r="J121" s="15" t="str">
        <f t="shared" si="15"/>
        <v/>
      </c>
      <c r="K121" s="43" t="str">
        <f t="shared" si="19"/>
        <v/>
      </c>
      <c r="L121" s="43" t="str">
        <f t="shared" si="20"/>
        <v/>
      </c>
      <c r="M121" s="323" t="str">
        <f t="shared" si="16"/>
        <v/>
      </c>
      <c r="N121" s="43" t="str">
        <f t="shared" si="17"/>
        <v/>
      </c>
      <c r="O121" s="297" t="b">
        <f t="shared" si="21"/>
        <v>0</v>
      </c>
      <c r="P121" s="298">
        <f t="shared" si="18"/>
        <v>1</v>
      </c>
    </row>
    <row r="122" spans="1:16">
      <c r="A122" s="117">
        <v>113</v>
      </c>
      <c r="B122" s="6"/>
      <c r="C122" s="6"/>
      <c r="D122" s="50"/>
      <c r="E122" s="117"/>
      <c r="F122" s="179"/>
      <c r="G122" s="179"/>
      <c r="H122" s="179"/>
      <c r="I122" s="15" t="str">
        <f t="shared" si="14"/>
        <v/>
      </c>
      <c r="J122" s="15" t="str">
        <f t="shared" si="15"/>
        <v/>
      </c>
      <c r="K122" s="43" t="str">
        <f t="shared" si="19"/>
        <v/>
      </c>
      <c r="L122" s="43" t="str">
        <f t="shared" si="20"/>
        <v/>
      </c>
      <c r="M122" s="323" t="str">
        <f t="shared" si="16"/>
        <v/>
      </c>
      <c r="N122" s="43" t="str">
        <f t="shared" si="17"/>
        <v/>
      </c>
      <c r="O122" s="297" t="b">
        <f t="shared" si="21"/>
        <v>0</v>
      </c>
      <c r="P122" s="298">
        <f t="shared" si="18"/>
        <v>1</v>
      </c>
    </row>
    <row r="123" spans="1:16">
      <c r="A123" s="117">
        <v>114</v>
      </c>
      <c r="B123" s="6"/>
      <c r="C123" s="6"/>
      <c r="D123" s="50"/>
      <c r="E123" s="117"/>
      <c r="F123" s="179"/>
      <c r="G123" s="179"/>
      <c r="H123" s="179"/>
      <c r="I123" s="15" t="str">
        <f t="shared" si="14"/>
        <v/>
      </c>
      <c r="J123" s="15" t="str">
        <f t="shared" si="15"/>
        <v/>
      </c>
      <c r="K123" s="43" t="str">
        <f t="shared" si="19"/>
        <v/>
      </c>
      <c r="L123" s="43" t="str">
        <f t="shared" si="20"/>
        <v/>
      </c>
      <c r="M123" s="323" t="str">
        <f t="shared" si="16"/>
        <v/>
      </c>
      <c r="N123" s="43" t="str">
        <f t="shared" si="17"/>
        <v/>
      </c>
      <c r="O123" s="297" t="b">
        <f t="shared" si="21"/>
        <v>0</v>
      </c>
      <c r="P123" s="298">
        <f t="shared" si="18"/>
        <v>1</v>
      </c>
    </row>
    <row r="124" spans="1:16">
      <c r="A124" s="117">
        <v>115</v>
      </c>
      <c r="B124" s="6"/>
      <c r="C124" s="6"/>
      <c r="D124" s="50"/>
      <c r="E124" s="117"/>
      <c r="F124" s="179"/>
      <c r="G124" s="179"/>
      <c r="H124" s="179"/>
      <c r="I124" s="15" t="str">
        <f t="shared" si="14"/>
        <v/>
      </c>
      <c r="J124" s="15" t="str">
        <f t="shared" si="15"/>
        <v/>
      </c>
      <c r="K124" s="43" t="str">
        <f t="shared" si="19"/>
        <v/>
      </c>
      <c r="L124" s="43" t="str">
        <f t="shared" si="20"/>
        <v/>
      </c>
      <c r="M124" s="323" t="str">
        <f t="shared" si="16"/>
        <v/>
      </c>
      <c r="N124" s="43" t="str">
        <f t="shared" si="17"/>
        <v/>
      </c>
      <c r="O124" s="297" t="b">
        <f t="shared" si="21"/>
        <v>0</v>
      </c>
      <c r="P124" s="298">
        <f t="shared" si="18"/>
        <v>1</v>
      </c>
    </row>
    <row r="125" spans="1:16">
      <c r="A125" s="117">
        <v>116</v>
      </c>
      <c r="B125" s="6"/>
      <c r="C125" s="6"/>
      <c r="D125" s="50"/>
      <c r="E125" s="117"/>
      <c r="F125" s="179"/>
      <c r="G125" s="179"/>
      <c r="H125" s="179"/>
      <c r="I125" s="15" t="str">
        <f t="shared" si="14"/>
        <v/>
      </c>
      <c r="J125" s="15" t="str">
        <f t="shared" si="15"/>
        <v/>
      </c>
      <c r="K125" s="43" t="str">
        <f t="shared" si="19"/>
        <v/>
      </c>
      <c r="L125" s="43" t="str">
        <f t="shared" si="20"/>
        <v/>
      </c>
      <c r="M125" s="323" t="str">
        <f t="shared" si="16"/>
        <v/>
      </c>
      <c r="N125" s="43" t="str">
        <f t="shared" si="17"/>
        <v/>
      </c>
      <c r="O125" s="297" t="b">
        <f t="shared" si="21"/>
        <v>0</v>
      </c>
      <c r="P125" s="298">
        <f t="shared" si="18"/>
        <v>1</v>
      </c>
    </row>
    <row r="126" spans="1:16">
      <c r="A126" s="117">
        <v>117</v>
      </c>
      <c r="B126" s="6"/>
      <c r="C126" s="6"/>
      <c r="D126" s="50"/>
      <c r="E126" s="117"/>
      <c r="F126" s="179"/>
      <c r="G126" s="179"/>
      <c r="H126" s="179"/>
      <c r="I126" s="15" t="str">
        <f t="shared" si="14"/>
        <v/>
      </c>
      <c r="J126" s="15" t="str">
        <f t="shared" si="15"/>
        <v/>
      </c>
      <c r="K126" s="43" t="str">
        <f t="shared" si="19"/>
        <v/>
      </c>
      <c r="L126" s="43" t="str">
        <f t="shared" si="20"/>
        <v/>
      </c>
      <c r="M126" s="323" t="str">
        <f t="shared" si="16"/>
        <v/>
      </c>
      <c r="N126" s="43" t="str">
        <f t="shared" si="17"/>
        <v/>
      </c>
      <c r="O126" s="297" t="b">
        <f t="shared" si="21"/>
        <v>0</v>
      </c>
      <c r="P126" s="298">
        <f t="shared" si="18"/>
        <v>1</v>
      </c>
    </row>
    <row r="127" spans="1:16">
      <c r="A127" s="117">
        <v>118</v>
      </c>
      <c r="B127" s="6"/>
      <c r="C127" s="6"/>
      <c r="D127" s="50"/>
      <c r="E127" s="117"/>
      <c r="F127" s="179"/>
      <c r="G127" s="179"/>
      <c r="H127" s="179"/>
      <c r="I127" s="15" t="str">
        <f t="shared" si="14"/>
        <v/>
      </c>
      <c r="J127" s="15" t="str">
        <f t="shared" si="15"/>
        <v/>
      </c>
      <c r="K127" s="43" t="str">
        <f t="shared" si="19"/>
        <v/>
      </c>
      <c r="L127" s="43" t="str">
        <f t="shared" si="20"/>
        <v/>
      </c>
      <c r="M127" s="323" t="str">
        <f t="shared" si="16"/>
        <v/>
      </c>
      <c r="N127" s="43" t="str">
        <f t="shared" si="17"/>
        <v/>
      </c>
      <c r="O127" s="297" t="b">
        <f t="shared" si="21"/>
        <v>0</v>
      </c>
      <c r="P127" s="298">
        <f t="shared" si="18"/>
        <v>1</v>
      </c>
    </row>
    <row r="128" spans="1:16">
      <c r="A128" s="117">
        <v>119</v>
      </c>
      <c r="B128" s="6"/>
      <c r="C128" s="6"/>
      <c r="D128" s="50"/>
      <c r="E128" s="117"/>
      <c r="F128" s="179"/>
      <c r="G128" s="179"/>
      <c r="H128" s="179"/>
      <c r="I128" s="15" t="str">
        <f t="shared" si="14"/>
        <v/>
      </c>
      <c r="J128" s="15" t="str">
        <f t="shared" si="15"/>
        <v/>
      </c>
      <c r="K128" s="43" t="str">
        <f t="shared" si="19"/>
        <v/>
      </c>
      <c r="L128" s="43" t="str">
        <f t="shared" si="20"/>
        <v/>
      </c>
      <c r="M128" s="323" t="str">
        <f t="shared" si="16"/>
        <v/>
      </c>
      <c r="N128" s="43" t="str">
        <f t="shared" si="17"/>
        <v/>
      </c>
      <c r="O128" s="297" t="b">
        <f t="shared" si="21"/>
        <v>0</v>
      </c>
      <c r="P128" s="298">
        <f t="shared" si="18"/>
        <v>1</v>
      </c>
    </row>
    <row r="129" spans="1:16">
      <c r="A129" s="117">
        <v>120</v>
      </c>
      <c r="B129" s="6"/>
      <c r="C129" s="6"/>
      <c r="D129" s="50"/>
      <c r="E129" s="117"/>
      <c r="F129" s="179"/>
      <c r="G129" s="179"/>
      <c r="H129" s="179"/>
      <c r="I129" s="15" t="str">
        <f t="shared" si="14"/>
        <v/>
      </c>
      <c r="J129" s="15" t="str">
        <f t="shared" si="15"/>
        <v/>
      </c>
      <c r="K129" s="43" t="str">
        <f t="shared" si="19"/>
        <v/>
      </c>
      <c r="L129" s="43" t="str">
        <f t="shared" si="20"/>
        <v/>
      </c>
      <c r="M129" s="323" t="str">
        <f t="shared" si="16"/>
        <v/>
      </c>
      <c r="N129" s="43" t="str">
        <f t="shared" si="17"/>
        <v/>
      </c>
      <c r="O129" s="297" t="b">
        <f t="shared" si="21"/>
        <v>0</v>
      </c>
      <c r="P129" s="298">
        <f t="shared" si="18"/>
        <v>1</v>
      </c>
    </row>
    <row r="130" spans="1:16">
      <c r="A130" s="117">
        <v>121</v>
      </c>
      <c r="B130" s="6"/>
      <c r="C130" s="6"/>
      <c r="D130" s="50"/>
      <c r="E130" s="117"/>
      <c r="F130" s="179"/>
      <c r="G130" s="179"/>
      <c r="H130" s="179"/>
      <c r="I130" s="15" t="str">
        <f t="shared" si="14"/>
        <v/>
      </c>
      <c r="J130" s="15" t="str">
        <f t="shared" si="15"/>
        <v/>
      </c>
      <c r="K130" s="43" t="str">
        <f t="shared" si="19"/>
        <v/>
      </c>
      <c r="L130" s="43" t="str">
        <f t="shared" si="20"/>
        <v/>
      </c>
      <c r="M130" s="323" t="str">
        <f t="shared" si="16"/>
        <v/>
      </c>
      <c r="N130" s="43" t="str">
        <f t="shared" si="17"/>
        <v/>
      </c>
      <c r="O130" s="297" t="b">
        <f t="shared" si="21"/>
        <v>0</v>
      </c>
      <c r="P130" s="298">
        <f t="shared" si="18"/>
        <v>1</v>
      </c>
    </row>
    <row r="131" spans="1:16">
      <c r="A131" s="117">
        <v>122</v>
      </c>
      <c r="B131" s="6"/>
      <c r="C131" s="6"/>
      <c r="D131" s="50"/>
      <c r="E131" s="117"/>
      <c r="F131" s="179"/>
      <c r="G131" s="179"/>
      <c r="H131" s="179"/>
      <c r="I131" s="15" t="str">
        <f t="shared" si="14"/>
        <v/>
      </c>
      <c r="J131" s="15" t="str">
        <f t="shared" si="15"/>
        <v/>
      </c>
      <c r="K131" s="43" t="str">
        <f t="shared" si="19"/>
        <v/>
      </c>
      <c r="L131" s="43" t="str">
        <f t="shared" si="20"/>
        <v/>
      </c>
      <c r="M131" s="323" t="str">
        <f t="shared" si="16"/>
        <v/>
      </c>
      <c r="N131" s="43" t="str">
        <f t="shared" si="17"/>
        <v/>
      </c>
      <c r="O131" s="297" t="b">
        <f t="shared" si="21"/>
        <v>0</v>
      </c>
      <c r="P131" s="298">
        <f t="shared" si="18"/>
        <v>1</v>
      </c>
    </row>
    <row r="132" spans="1:16">
      <c r="A132" s="117">
        <v>123</v>
      </c>
      <c r="B132" s="6"/>
      <c r="C132" s="6"/>
      <c r="D132" s="50"/>
      <c r="E132" s="117"/>
      <c r="F132" s="179"/>
      <c r="G132" s="179"/>
      <c r="H132" s="179"/>
      <c r="I132" s="15" t="str">
        <f t="shared" si="14"/>
        <v/>
      </c>
      <c r="J132" s="15" t="str">
        <f t="shared" si="15"/>
        <v/>
      </c>
      <c r="K132" s="43" t="str">
        <f t="shared" si="19"/>
        <v/>
      </c>
      <c r="L132" s="43" t="str">
        <f t="shared" si="20"/>
        <v/>
      </c>
      <c r="M132" s="323" t="str">
        <f t="shared" si="16"/>
        <v/>
      </c>
      <c r="N132" s="43" t="str">
        <f t="shared" si="17"/>
        <v/>
      </c>
      <c r="O132" s="297" t="b">
        <f t="shared" si="21"/>
        <v>0</v>
      </c>
      <c r="P132" s="298">
        <f t="shared" si="18"/>
        <v>1</v>
      </c>
    </row>
    <row r="133" spans="1:16">
      <c r="A133" s="117">
        <v>124</v>
      </c>
      <c r="B133" s="6"/>
      <c r="C133" s="6"/>
      <c r="D133" s="50"/>
      <c r="E133" s="117"/>
      <c r="F133" s="179"/>
      <c r="G133" s="179"/>
      <c r="H133" s="179"/>
      <c r="I133" s="15" t="str">
        <f t="shared" si="14"/>
        <v/>
      </c>
      <c r="J133" s="15" t="str">
        <f t="shared" si="15"/>
        <v/>
      </c>
      <c r="K133" s="43" t="str">
        <f t="shared" si="19"/>
        <v/>
      </c>
      <c r="L133" s="43" t="str">
        <f t="shared" si="20"/>
        <v/>
      </c>
      <c r="M133" s="323" t="str">
        <f t="shared" si="16"/>
        <v/>
      </c>
      <c r="N133" s="43" t="str">
        <f t="shared" si="17"/>
        <v/>
      </c>
      <c r="O133" s="297" t="b">
        <f t="shared" si="21"/>
        <v>0</v>
      </c>
      <c r="P133" s="298">
        <f t="shared" si="18"/>
        <v>1</v>
      </c>
    </row>
    <row r="134" spans="1:16">
      <c r="A134" s="117">
        <v>125</v>
      </c>
      <c r="B134" s="6"/>
      <c r="C134" s="6"/>
      <c r="D134" s="50"/>
      <c r="E134" s="117"/>
      <c r="F134" s="179"/>
      <c r="G134" s="179"/>
      <c r="H134" s="179"/>
      <c r="I134" s="15" t="str">
        <f t="shared" si="14"/>
        <v/>
      </c>
      <c r="J134" s="15" t="str">
        <f t="shared" si="15"/>
        <v/>
      </c>
      <c r="K134" s="43" t="str">
        <f t="shared" si="19"/>
        <v/>
      </c>
      <c r="L134" s="43" t="str">
        <f t="shared" si="20"/>
        <v/>
      </c>
      <c r="M134" s="323" t="str">
        <f t="shared" si="16"/>
        <v/>
      </c>
      <c r="N134" s="43" t="str">
        <f t="shared" si="17"/>
        <v/>
      </c>
      <c r="O134" s="297" t="b">
        <f t="shared" si="21"/>
        <v>0</v>
      </c>
      <c r="P134" s="298">
        <f t="shared" si="18"/>
        <v>1</v>
      </c>
    </row>
    <row r="135" spans="1:16">
      <c r="A135" s="117">
        <v>126</v>
      </c>
      <c r="B135" s="6"/>
      <c r="C135" s="6"/>
      <c r="D135" s="50"/>
      <c r="E135" s="117"/>
      <c r="F135" s="179"/>
      <c r="G135" s="179"/>
      <c r="H135" s="179"/>
      <c r="I135" s="15" t="str">
        <f t="shared" si="14"/>
        <v/>
      </c>
      <c r="J135" s="15" t="str">
        <f t="shared" si="15"/>
        <v/>
      </c>
      <c r="K135" s="43" t="str">
        <f t="shared" si="19"/>
        <v/>
      </c>
      <c r="L135" s="43" t="str">
        <f t="shared" si="20"/>
        <v/>
      </c>
      <c r="M135" s="323" t="str">
        <f t="shared" si="16"/>
        <v/>
      </c>
      <c r="N135" s="43" t="str">
        <f t="shared" si="17"/>
        <v/>
      </c>
      <c r="O135" s="297" t="b">
        <f t="shared" si="21"/>
        <v>0</v>
      </c>
      <c r="P135" s="298">
        <f t="shared" si="18"/>
        <v>1</v>
      </c>
    </row>
    <row r="136" spans="1:16">
      <c r="A136" s="117">
        <v>127</v>
      </c>
      <c r="B136" s="6"/>
      <c r="C136" s="6"/>
      <c r="D136" s="50"/>
      <c r="E136" s="117"/>
      <c r="F136" s="179"/>
      <c r="G136" s="179"/>
      <c r="H136" s="179"/>
      <c r="I136" s="15" t="str">
        <f t="shared" si="14"/>
        <v/>
      </c>
      <c r="J136" s="15" t="str">
        <f t="shared" si="15"/>
        <v/>
      </c>
      <c r="K136" s="43" t="str">
        <f t="shared" si="19"/>
        <v/>
      </c>
      <c r="L136" s="43" t="str">
        <f t="shared" si="20"/>
        <v/>
      </c>
      <c r="M136" s="323" t="str">
        <f t="shared" si="16"/>
        <v/>
      </c>
      <c r="N136" s="43" t="str">
        <f t="shared" si="17"/>
        <v/>
      </c>
      <c r="O136" s="297" t="b">
        <f t="shared" si="21"/>
        <v>0</v>
      </c>
      <c r="P136" s="298">
        <f t="shared" si="18"/>
        <v>1</v>
      </c>
    </row>
    <row r="137" spans="1:16">
      <c r="A137" s="117">
        <v>128</v>
      </c>
      <c r="B137" s="6"/>
      <c r="C137" s="6"/>
      <c r="D137" s="50"/>
      <c r="E137" s="117"/>
      <c r="F137" s="179"/>
      <c r="G137" s="179"/>
      <c r="H137" s="179"/>
      <c r="I137" s="15" t="str">
        <f t="shared" si="14"/>
        <v/>
      </c>
      <c r="J137" s="15" t="str">
        <f t="shared" si="15"/>
        <v/>
      </c>
      <c r="K137" s="43" t="str">
        <f t="shared" si="19"/>
        <v/>
      </c>
      <c r="L137" s="43" t="str">
        <f t="shared" si="20"/>
        <v/>
      </c>
      <c r="M137" s="323" t="str">
        <f t="shared" si="16"/>
        <v/>
      </c>
      <c r="N137" s="43" t="str">
        <f t="shared" si="17"/>
        <v/>
      </c>
      <c r="O137" s="297" t="b">
        <f t="shared" si="21"/>
        <v>0</v>
      </c>
      <c r="P137" s="298">
        <f t="shared" si="18"/>
        <v>1</v>
      </c>
    </row>
    <row r="138" spans="1:16">
      <c r="A138" s="117">
        <v>129</v>
      </c>
      <c r="B138" s="6"/>
      <c r="C138" s="6"/>
      <c r="D138" s="50"/>
      <c r="E138" s="117"/>
      <c r="F138" s="179"/>
      <c r="G138" s="179"/>
      <c r="H138" s="179"/>
      <c r="I138" s="15" t="str">
        <f t="shared" si="14"/>
        <v/>
      </c>
      <c r="J138" s="15" t="str">
        <f t="shared" si="15"/>
        <v/>
      </c>
      <c r="K138" s="43" t="str">
        <f t="shared" si="19"/>
        <v/>
      </c>
      <c r="L138" s="43" t="str">
        <f t="shared" si="20"/>
        <v/>
      </c>
      <c r="M138" s="323" t="str">
        <f t="shared" si="16"/>
        <v/>
      </c>
      <c r="N138" s="43" t="str">
        <f t="shared" si="17"/>
        <v/>
      </c>
      <c r="O138" s="297" t="b">
        <f t="shared" si="21"/>
        <v>0</v>
      </c>
      <c r="P138" s="298">
        <f t="shared" si="18"/>
        <v>1</v>
      </c>
    </row>
    <row r="139" spans="1:16">
      <c r="A139" s="117">
        <v>130</v>
      </c>
      <c r="B139" s="6"/>
      <c r="C139" s="6"/>
      <c r="D139" s="50"/>
      <c r="E139" s="117"/>
      <c r="F139" s="179"/>
      <c r="G139" s="179"/>
      <c r="H139" s="179"/>
      <c r="I139" s="15" t="str">
        <f t="shared" ref="I139:I202" si="22">IF(OR($B139="",$C139="",$D139="",$E139="",$F139&lt;an_initial,$F139&gt;an_final,$O139=FALSE),"",IF($H139="",CS_STR_ALTE*$G139/P139,CS_STR_ALTE*$H139))</f>
        <v/>
      </c>
      <c r="J139" s="15" t="str">
        <f t="shared" ref="J139:J202" si="23">IF(OR($B139="",$C139="",$D139="",$E139="",$F139="",$F139&gt;an_final,$O139=FALSE),"",IF($H139="",CS_STR_ALTE*$G139/P139,CS_STR_ALTE*$H139))</f>
        <v/>
      </c>
      <c r="K139" s="43" t="str">
        <f t="shared" si="19"/>
        <v/>
      </c>
      <c r="L139" s="43" t="str">
        <f t="shared" si="20"/>
        <v/>
      </c>
      <c r="M139" s="323" t="str">
        <f t="shared" ref="M139:M202" si="24">IF(OR($B139="",$C139="",$D139="",$E139="",$F139="",$F139&gt;an_final,$O139=FALSE),"",IF($H139="",$G139/P139,$H139))</f>
        <v/>
      </c>
      <c r="N139" s="43" t="str">
        <f t="shared" ref="N139:N202" si="25">IF(OR($B139="",$C139="",$D139="",$E139="",$F139="",$F139&lt;an_initial,$F139&gt;an_final,$O139=FALSE),"",IF($H139="",$G139/P139,$H139))</f>
        <v/>
      </c>
      <c r="O139" s="297" t="b">
        <f t="shared" si="21"/>
        <v>0</v>
      </c>
      <c r="P139" s="298">
        <f t="shared" ref="P139:P202" si="26">LEN(B139)-LEN(SUBSTITUTE(B139,",",""))+1</f>
        <v>1</v>
      </c>
    </row>
    <row r="140" spans="1:16">
      <c r="A140" s="117">
        <v>131</v>
      </c>
      <c r="B140" s="6"/>
      <c r="C140" s="6"/>
      <c r="D140" s="50"/>
      <c r="E140" s="117"/>
      <c r="F140" s="179"/>
      <c r="G140" s="179"/>
      <c r="H140" s="179"/>
      <c r="I140" s="15" t="str">
        <f t="shared" si="22"/>
        <v/>
      </c>
      <c r="J140" s="15" t="str">
        <f t="shared" si="23"/>
        <v/>
      </c>
      <c r="K140" s="43" t="str">
        <f t="shared" si="19"/>
        <v/>
      </c>
      <c r="L140" s="43" t="str">
        <f t="shared" si="20"/>
        <v/>
      </c>
      <c r="M140" s="323" t="str">
        <f t="shared" si="24"/>
        <v/>
      </c>
      <c r="N140" s="43" t="str">
        <f t="shared" si="25"/>
        <v/>
      </c>
      <c r="O140" s="297" t="b">
        <f t="shared" si="21"/>
        <v>0</v>
      </c>
      <c r="P140" s="298">
        <f t="shared" si="26"/>
        <v>1</v>
      </c>
    </row>
    <row r="141" spans="1:16">
      <c r="A141" s="117">
        <v>132</v>
      </c>
      <c r="B141" s="6"/>
      <c r="C141" s="6"/>
      <c r="D141" s="50"/>
      <c r="E141" s="117"/>
      <c r="F141" s="179"/>
      <c r="G141" s="179"/>
      <c r="H141" s="179"/>
      <c r="I141" s="15" t="str">
        <f t="shared" si="22"/>
        <v/>
      </c>
      <c r="J141" s="15" t="str">
        <f t="shared" si="23"/>
        <v/>
      </c>
      <c r="K141" s="43" t="str">
        <f t="shared" si="19"/>
        <v/>
      </c>
      <c r="L141" s="43" t="str">
        <f t="shared" si="20"/>
        <v/>
      </c>
      <c r="M141" s="323" t="str">
        <f t="shared" si="24"/>
        <v/>
      </c>
      <c r="N141" s="43" t="str">
        <f t="shared" si="25"/>
        <v/>
      </c>
      <c r="O141" s="297" t="b">
        <f t="shared" si="21"/>
        <v>0</v>
      </c>
      <c r="P141" s="298">
        <f t="shared" si="26"/>
        <v>1</v>
      </c>
    </row>
    <row r="142" spans="1:16">
      <c r="A142" s="117">
        <v>133</v>
      </c>
      <c r="B142" s="6"/>
      <c r="C142" s="6"/>
      <c r="D142" s="50"/>
      <c r="E142" s="117"/>
      <c r="F142" s="179"/>
      <c r="G142" s="179"/>
      <c r="H142" s="179"/>
      <c r="I142" s="15" t="str">
        <f t="shared" si="22"/>
        <v/>
      </c>
      <c r="J142" s="15" t="str">
        <f t="shared" si="23"/>
        <v/>
      </c>
      <c r="K142" s="43" t="str">
        <f t="shared" si="19"/>
        <v/>
      </c>
      <c r="L142" s="43" t="str">
        <f t="shared" si="20"/>
        <v/>
      </c>
      <c r="M142" s="323" t="str">
        <f t="shared" si="24"/>
        <v/>
      </c>
      <c r="N142" s="43" t="str">
        <f t="shared" si="25"/>
        <v/>
      </c>
      <c r="O142" s="297" t="b">
        <f t="shared" si="21"/>
        <v>0</v>
      </c>
      <c r="P142" s="298">
        <f t="shared" si="26"/>
        <v>1</v>
      </c>
    </row>
    <row r="143" spans="1:16">
      <c r="A143" s="117">
        <v>134</v>
      </c>
      <c r="B143" s="6"/>
      <c r="C143" s="6"/>
      <c r="D143" s="50"/>
      <c r="E143" s="117"/>
      <c r="F143" s="179"/>
      <c r="G143" s="179"/>
      <c r="H143" s="179"/>
      <c r="I143" s="15" t="str">
        <f t="shared" si="22"/>
        <v/>
      </c>
      <c r="J143" s="15" t="str">
        <f t="shared" si="23"/>
        <v/>
      </c>
      <c r="K143" s="43" t="str">
        <f t="shared" si="19"/>
        <v/>
      </c>
      <c r="L143" s="43" t="str">
        <f t="shared" si="20"/>
        <v/>
      </c>
      <c r="M143" s="323" t="str">
        <f t="shared" si="24"/>
        <v/>
      </c>
      <c r="N143" s="43" t="str">
        <f t="shared" si="25"/>
        <v/>
      </c>
      <c r="O143" s="297" t="b">
        <f t="shared" si="21"/>
        <v>0</v>
      </c>
      <c r="P143" s="298">
        <f t="shared" si="26"/>
        <v>1</v>
      </c>
    </row>
    <row r="144" spans="1:16">
      <c r="A144" s="117">
        <v>135</v>
      </c>
      <c r="B144" s="6"/>
      <c r="C144" s="6"/>
      <c r="D144" s="50"/>
      <c r="E144" s="117"/>
      <c r="F144" s="179"/>
      <c r="G144" s="179"/>
      <c r="H144" s="179"/>
      <c r="I144" s="15" t="str">
        <f t="shared" si="22"/>
        <v/>
      </c>
      <c r="J144" s="15" t="str">
        <f t="shared" si="23"/>
        <v/>
      </c>
      <c r="K144" s="43" t="str">
        <f t="shared" si="19"/>
        <v/>
      </c>
      <c r="L144" s="43" t="str">
        <f t="shared" si="20"/>
        <v/>
      </c>
      <c r="M144" s="323" t="str">
        <f t="shared" si="24"/>
        <v/>
      </c>
      <c r="N144" s="43" t="str">
        <f t="shared" si="25"/>
        <v/>
      </c>
      <c r="O144" s="297" t="b">
        <f t="shared" si="21"/>
        <v>0</v>
      </c>
      <c r="P144" s="298">
        <f t="shared" si="26"/>
        <v>1</v>
      </c>
    </row>
    <row r="145" spans="1:16">
      <c r="A145" s="117">
        <v>136</v>
      </c>
      <c r="B145" s="6"/>
      <c r="C145" s="6"/>
      <c r="D145" s="50"/>
      <c r="E145" s="117"/>
      <c r="F145" s="179"/>
      <c r="G145" s="179"/>
      <c r="H145" s="179"/>
      <c r="I145" s="15" t="str">
        <f t="shared" si="22"/>
        <v/>
      </c>
      <c r="J145" s="15" t="str">
        <f t="shared" si="23"/>
        <v/>
      </c>
      <c r="K145" s="43" t="str">
        <f t="shared" si="19"/>
        <v/>
      </c>
      <c r="L145" s="43" t="str">
        <f t="shared" si="20"/>
        <v/>
      </c>
      <c r="M145" s="323" t="str">
        <f t="shared" si="24"/>
        <v/>
      </c>
      <c r="N145" s="43" t="str">
        <f t="shared" si="25"/>
        <v/>
      </c>
      <c r="O145" s="297" t="b">
        <f t="shared" si="21"/>
        <v>0</v>
      </c>
      <c r="P145" s="298">
        <f t="shared" si="26"/>
        <v>1</v>
      </c>
    </row>
    <row r="146" spans="1:16">
      <c r="A146" s="117">
        <v>137</v>
      </c>
      <c r="B146" s="6"/>
      <c r="C146" s="6"/>
      <c r="D146" s="50"/>
      <c r="E146" s="117"/>
      <c r="F146" s="179"/>
      <c r="G146" s="179"/>
      <c r="H146" s="179"/>
      <c r="I146" s="15" t="str">
        <f t="shared" si="22"/>
        <v/>
      </c>
      <c r="J146" s="15" t="str">
        <f t="shared" si="23"/>
        <v/>
      </c>
      <c r="K146" s="43" t="str">
        <f t="shared" si="19"/>
        <v/>
      </c>
      <c r="L146" s="43" t="str">
        <f t="shared" si="20"/>
        <v/>
      </c>
      <c r="M146" s="323" t="str">
        <f t="shared" si="24"/>
        <v/>
      </c>
      <c r="N146" s="43" t="str">
        <f t="shared" si="25"/>
        <v/>
      </c>
      <c r="O146" s="297" t="b">
        <f t="shared" si="21"/>
        <v>0</v>
      </c>
      <c r="P146" s="298">
        <f t="shared" si="26"/>
        <v>1</v>
      </c>
    </row>
    <row r="147" spans="1:16">
      <c r="A147" s="117">
        <v>138</v>
      </c>
      <c r="B147" s="6"/>
      <c r="C147" s="6"/>
      <c r="D147" s="50"/>
      <c r="E147" s="117"/>
      <c r="F147" s="179"/>
      <c r="G147" s="179"/>
      <c r="H147" s="179"/>
      <c r="I147" s="15" t="str">
        <f t="shared" si="22"/>
        <v/>
      </c>
      <c r="J147" s="15" t="str">
        <f t="shared" si="23"/>
        <v/>
      </c>
      <c r="K147" s="43" t="str">
        <f t="shared" si="19"/>
        <v/>
      </c>
      <c r="L147" s="43" t="str">
        <f t="shared" si="20"/>
        <v/>
      </c>
      <c r="M147" s="323" t="str">
        <f t="shared" si="24"/>
        <v/>
      </c>
      <c r="N147" s="43" t="str">
        <f t="shared" si="25"/>
        <v/>
      </c>
      <c r="O147" s="297" t="b">
        <f t="shared" si="21"/>
        <v>0</v>
      </c>
      <c r="P147" s="298">
        <f t="shared" si="26"/>
        <v>1</v>
      </c>
    </row>
    <row r="148" spans="1:16">
      <c r="A148" s="117">
        <v>139</v>
      </c>
      <c r="B148" s="6"/>
      <c r="C148" s="6"/>
      <c r="D148" s="50"/>
      <c r="E148" s="117"/>
      <c r="F148" s="179"/>
      <c r="G148" s="179"/>
      <c r="H148" s="179"/>
      <c r="I148" s="15" t="str">
        <f t="shared" si="22"/>
        <v/>
      </c>
      <c r="J148" s="15" t="str">
        <f t="shared" si="23"/>
        <v/>
      </c>
      <c r="K148" s="43" t="str">
        <f t="shared" si="19"/>
        <v/>
      </c>
      <c r="L148" s="43" t="str">
        <f t="shared" si="20"/>
        <v/>
      </c>
      <c r="M148" s="323" t="str">
        <f t="shared" si="24"/>
        <v/>
      </c>
      <c r="N148" s="43" t="str">
        <f t="shared" si="25"/>
        <v/>
      </c>
      <c r="O148" s="297" t="b">
        <f t="shared" si="21"/>
        <v>0</v>
      </c>
      <c r="P148" s="298">
        <f t="shared" si="26"/>
        <v>1</v>
      </c>
    </row>
    <row r="149" spans="1:16">
      <c r="A149" s="117">
        <v>140</v>
      </c>
      <c r="B149" s="6"/>
      <c r="C149" s="6"/>
      <c r="D149" s="50"/>
      <c r="E149" s="117"/>
      <c r="F149" s="179"/>
      <c r="G149" s="179"/>
      <c r="H149" s="179"/>
      <c r="I149" s="15" t="str">
        <f t="shared" si="22"/>
        <v/>
      </c>
      <c r="J149" s="15" t="str">
        <f t="shared" si="23"/>
        <v/>
      </c>
      <c r="K149" s="43" t="str">
        <f t="shared" si="19"/>
        <v/>
      </c>
      <c r="L149" s="43" t="str">
        <f t="shared" si="20"/>
        <v/>
      </c>
      <c r="M149" s="323" t="str">
        <f t="shared" si="24"/>
        <v/>
      </c>
      <c r="N149" s="43" t="str">
        <f t="shared" si="25"/>
        <v/>
      </c>
      <c r="O149" s="297" t="b">
        <f t="shared" si="21"/>
        <v>0</v>
      </c>
      <c r="P149" s="298">
        <f t="shared" si="26"/>
        <v>1</v>
      </c>
    </row>
    <row r="150" spans="1:16">
      <c r="A150" s="117">
        <v>141</v>
      </c>
      <c r="B150" s="6"/>
      <c r="C150" s="6"/>
      <c r="D150" s="50"/>
      <c r="E150" s="117"/>
      <c r="F150" s="179"/>
      <c r="G150" s="179"/>
      <c r="H150" s="179"/>
      <c r="I150" s="15" t="str">
        <f t="shared" si="22"/>
        <v/>
      </c>
      <c r="J150" s="15" t="str">
        <f t="shared" si="23"/>
        <v/>
      </c>
      <c r="K150" s="43" t="str">
        <f t="shared" si="19"/>
        <v/>
      </c>
      <c r="L150" s="43" t="str">
        <f t="shared" si="20"/>
        <v/>
      </c>
      <c r="M150" s="323" t="str">
        <f t="shared" si="24"/>
        <v/>
      </c>
      <c r="N150" s="43" t="str">
        <f t="shared" si="25"/>
        <v/>
      </c>
      <c r="O150" s="297" t="b">
        <f t="shared" si="21"/>
        <v>0</v>
      </c>
      <c r="P150" s="298">
        <f t="shared" si="26"/>
        <v>1</v>
      </c>
    </row>
    <row r="151" spans="1:16">
      <c r="A151" s="117">
        <v>142</v>
      </c>
      <c r="B151" s="6"/>
      <c r="C151" s="6"/>
      <c r="D151" s="50"/>
      <c r="E151" s="117"/>
      <c r="F151" s="179"/>
      <c r="G151" s="179"/>
      <c r="H151" s="179"/>
      <c r="I151" s="15" t="str">
        <f t="shared" si="22"/>
        <v/>
      </c>
      <c r="J151" s="15" t="str">
        <f t="shared" si="23"/>
        <v/>
      </c>
      <c r="K151" s="43" t="str">
        <f t="shared" si="19"/>
        <v/>
      </c>
      <c r="L151" s="43" t="str">
        <f t="shared" si="20"/>
        <v/>
      </c>
      <c r="M151" s="323" t="str">
        <f t="shared" si="24"/>
        <v/>
      </c>
      <c r="N151" s="43" t="str">
        <f t="shared" si="25"/>
        <v/>
      </c>
      <c r="O151" s="297" t="b">
        <f t="shared" si="21"/>
        <v>0</v>
      </c>
      <c r="P151" s="298">
        <f t="shared" si="26"/>
        <v>1</v>
      </c>
    </row>
    <row r="152" spans="1:16">
      <c r="A152" s="117">
        <v>143</v>
      </c>
      <c r="B152" s="6"/>
      <c r="C152" s="6"/>
      <c r="D152" s="50"/>
      <c r="E152" s="117"/>
      <c r="F152" s="179"/>
      <c r="G152" s="179"/>
      <c r="H152" s="179"/>
      <c r="I152" s="15" t="str">
        <f t="shared" si="22"/>
        <v/>
      </c>
      <c r="J152" s="15" t="str">
        <f t="shared" si="23"/>
        <v/>
      </c>
      <c r="K152" s="43" t="str">
        <f t="shared" si="19"/>
        <v/>
      </c>
      <c r="L152" s="43" t="str">
        <f t="shared" si="20"/>
        <v/>
      </c>
      <c r="M152" s="323" t="str">
        <f t="shared" si="24"/>
        <v/>
      </c>
      <c r="N152" s="43" t="str">
        <f t="shared" si="25"/>
        <v/>
      </c>
      <c r="O152" s="297" t="b">
        <f t="shared" si="21"/>
        <v>0</v>
      </c>
      <c r="P152" s="298">
        <f t="shared" si="26"/>
        <v>1</v>
      </c>
    </row>
    <row r="153" spans="1:16">
      <c r="A153" s="117">
        <v>144</v>
      </c>
      <c r="B153" s="6"/>
      <c r="C153" s="6"/>
      <c r="D153" s="50"/>
      <c r="E153" s="117"/>
      <c r="F153" s="179"/>
      <c r="G153" s="179"/>
      <c r="H153" s="179"/>
      <c r="I153" s="15" t="str">
        <f t="shared" si="22"/>
        <v/>
      </c>
      <c r="J153" s="15" t="str">
        <f t="shared" si="23"/>
        <v/>
      </c>
      <c r="K153" s="43" t="str">
        <f t="shared" si="19"/>
        <v/>
      </c>
      <c r="L153" s="43" t="str">
        <f t="shared" si="20"/>
        <v/>
      </c>
      <c r="M153" s="323" t="str">
        <f t="shared" si="24"/>
        <v/>
      </c>
      <c r="N153" s="43" t="str">
        <f t="shared" si="25"/>
        <v/>
      </c>
      <c r="O153" s="297" t="b">
        <f t="shared" si="21"/>
        <v>0</v>
      </c>
      <c r="P153" s="298">
        <f t="shared" si="26"/>
        <v>1</v>
      </c>
    </row>
    <row r="154" spans="1:16">
      <c r="A154" s="117">
        <v>145</v>
      </c>
      <c r="B154" s="6"/>
      <c r="C154" s="6"/>
      <c r="D154" s="50"/>
      <c r="E154" s="117"/>
      <c r="F154" s="179"/>
      <c r="G154" s="179"/>
      <c r="H154" s="179"/>
      <c r="I154" s="15" t="str">
        <f t="shared" si="22"/>
        <v/>
      </c>
      <c r="J154" s="15" t="str">
        <f t="shared" si="23"/>
        <v/>
      </c>
      <c r="K154" s="43" t="str">
        <f t="shared" si="19"/>
        <v/>
      </c>
      <c r="L154" s="43" t="str">
        <f t="shared" si="20"/>
        <v/>
      </c>
      <c r="M154" s="323" t="str">
        <f t="shared" si="24"/>
        <v/>
      </c>
      <c r="N154" s="43" t="str">
        <f t="shared" si="25"/>
        <v/>
      </c>
      <c r="O154" s="297" t="b">
        <f t="shared" si="21"/>
        <v>0</v>
      </c>
      <c r="P154" s="298">
        <f t="shared" si="26"/>
        <v>1</v>
      </c>
    </row>
    <row r="155" spans="1:16">
      <c r="A155" s="117">
        <v>146</v>
      </c>
      <c r="B155" s="6"/>
      <c r="C155" s="6"/>
      <c r="D155" s="50"/>
      <c r="E155" s="117"/>
      <c r="F155" s="179"/>
      <c r="G155" s="179"/>
      <c r="H155" s="179"/>
      <c r="I155" s="15" t="str">
        <f t="shared" si="22"/>
        <v/>
      </c>
      <c r="J155" s="15" t="str">
        <f t="shared" si="23"/>
        <v/>
      </c>
      <c r="K155" s="43" t="str">
        <f t="shared" si="19"/>
        <v/>
      </c>
      <c r="L155" s="43" t="str">
        <f t="shared" si="20"/>
        <v/>
      </c>
      <c r="M155" s="323" t="str">
        <f t="shared" si="24"/>
        <v/>
      </c>
      <c r="N155" s="43" t="str">
        <f t="shared" si="25"/>
        <v/>
      </c>
      <c r="O155" s="297" t="b">
        <f t="shared" si="21"/>
        <v>0</v>
      </c>
      <c r="P155" s="298">
        <f t="shared" si="26"/>
        <v>1</v>
      </c>
    </row>
    <row r="156" spans="1:16">
      <c r="A156" s="117">
        <v>147</v>
      </c>
      <c r="B156" s="6"/>
      <c r="C156" s="6"/>
      <c r="D156" s="50"/>
      <c r="E156" s="117"/>
      <c r="F156" s="179"/>
      <c r="G156" s="179"/>
      <c r="H156" s="179"/>
      <c r="I156" s="15" t="str">
        <f t="shared" si="22"/>
        <v/>
      </c>
      <c r="J156" s="15" t="str">
        <f t="shared" si="23"/>
        <v/>
      </c>
      <c r="K156" s="43" t="str">
        <f t="shared" si="19"/>
        <v/>
      </c>
      <c r="L156" s="43" t="str">
        <f t="shared" si="20"/>
        <v/>
      </c>
      <c r="M156" s="323" t="str">
        <f t="shared" si="24"/>
        <v/>
      </c>
      <c r="N156" s="43" t="str">
        <f t="shared" si="25"/>
        <v/>
      </c>
      <c r="O156" s="297" t="b">
        <f t="shared" si="21"/>
        <v>0</v>
      </c>
      <c r="P156" s="298">
        <f t="shared" si="26"/>
        <v>1</v>
      </c>
    </row>
    <row r="157" spans="1:16">
      <c r="A157" s="117">
        <v>148</v>
      </c>
      <c r="B157" s="6"/>
      <c r="C157" s="6"/>
      <c r="D157" s="50"/>
      <c r="E157" s="117"/>
      <c r="F157" s="179"/>
      <c r="G157" s="179"/>
      <c r="H157" s="179"/>
      <c r="I157" s="15" t="str">
        <f t="shared" si="22"/>
        <v/>
      </c>
      <c r="J157" s="15" t="str">
        <f t="shared" si="23"/>
        <v/>
      </c>
      <c r="K157" s="43" t="str">
        <f t="shared" si="19"/>
        <v/>
      </c>
      <c r="L157" s="43" t="str">
        <f t="shared" si="20"/>
        <v/>
      </c>
      <c r="M157" s="323" t="str">
        <f t="shared" si="24"/>
        <v/>
      </c>
      <c r="N157" s="43" t="str">
        <f t="shared" si="25"/>
        <v/>
      </c>
      <c r="O157" s="297" t="b">
        <f t="shared" si="21"/>
        <v>0</v>
      </c>
      <c r="P157" s="298">
        <f t="shared" si="26"/>
        <v>1</v>
      </c>
    </row>
    <row r="158" spans="1:16">
      <c r="A158" s="117">
        <v>149</v>
      </c>
      <c r="B158" s="6"/>
      <c r="C158" s="6"/>
      <c r="D158" s="50"/>
      <c r="E158" s="117"/>
      <c r="F158" s="179"/>
      <c r="G158" s="179"/>
      <c r="H158" s="179"/>
      <c r="I158" s="15" t="str">
        <f t="shared" si="22"/>
        <v/>
      </c>
      <c r="J158" s="15" t="str">
        <f t="shared" si="23"/>
        <v/>
      </c>
      <c r="K158" s="43" t="str">
        <f t="shared" si="19"/>
        <v/>
      </c>
      <c r="L158" s="43" t="str">
        <f t="shared" si="20"/>
        <v/>
      </c>
      <c r="M158" s="323" t="str">
        <f t="shared" si="24"/>
        <v/>
      </c>
      <c r="N158" s="43" t="str">
        <f t="shared" si="25"/>
        <v/>
      </c>
      <c r="O158" s="297" t="b">
        <f t="shared" si="21"/>
        <v>0</v>
      </c>
      <c r="P158" s="298">
        <f t="shared" si="26"/>
        <v>1</v>
      </c>
    </row>
    <row r="159" spans="1:16">
      <c r="A159" s="117">
        <v>150</v>
      </c>
      <c r="B159" s="6"/>
      <c r="C159" s="6"/>
      <c r="D159" s="50"/>
      <c r="E159" s="117"/>
      <c r="F159" s="179"/>
      <c r="G159" s="179"/>
      <c r="H159" s="179"/>
      <c r="I159" s="15" t="str">
        <f t="shared" si="22"/>
        <v/>
      </c>
      <c r="J159" s="15" t="str">
        <f t="shared" si="23"/>
        <v/>
      </c>
      <c r="K159" s="43" t="str">
        <f t="shared" si="19"/>
        <v/>
      </c>
      <c r="L159" s="43" t="str">
        <f t="shared" si="20"/>
        <v/>
      </c>
      <c r="M159" s="323" t="str">
        <f t="shared" si="24"/>
        <v/>
      </c>
      <c r="N159" s="43" t="str">
        <f t="shared" si="25"/>
        <v/>
      </c>
      <c r="O159" s="297" t="b">
        <f t="shared" si="21"/>
        <v>0</v>
      </c>
      <c r="P159" s="298">
        <f t="shared" si="26"/>
        <v>1</v>
      </c>
    </row>
    <row r="160" spans="1:16">
      <c r="A160" s="117">
        <v>151</v>
      </c>
      <c r="B160" s="6"/>
      <c r="C160" s="6"/>
      <c r="D160" s="50"/>
      <c r="E160" s="117"/>
      <c r="F160" s="179"/>
      <c r="G160" s="179"/>
      <c r="H160" s="179"/>
      <c r="I160" s="15" t="str">
        <f t="shared" si="22"/>
        <v/>
      </c>
      <c r="J160" s="15" t="str">
        <f t="shared" si="23"/>
        <v/>
      </c>
      <c r="K160" s="43" t="str">
        <f t="shared" si="19"/>
        <v/>
      </c>
      <c r="L160" s="43" t="str">
        <f t="shared" si="20"/>
        <v/>
      </c>
      <c r="M160" s="323" t="str">
        <f t="shared" si="24"/>
        <v/>
      </c>
      <c r="N160" s="43" t="str">
        <f t="shared" si="25"/>
        <v/>
      </c>
      <c r="O160" s="297" t="b">
        <f t="shared" si="21"/>
        <v>0</v>
      </c>
      <c r="P160" s="298">
        <f t="shared" si="26"/>
        <v>1</v>
      </c>
    </row>
    <row r="161" spans="1:16">
      <c r="A161" s="117">
        <v>152</v>
      </c>
      <c r="B161" s="6"/>
      <c r="C161" s="6"/>
      <c r="D161" s="50"/>
      <c r="E161" s="117"/>
      <c r="F161" s="179"/>
      <c r="G161" s="179"/>
      <c r="H161" s="179"/>
      <c r="I161" s="15" t="str">
        <f t="shared" si="22"/>
        <v/>
      </c>
      <c r="J161" s="15" t="str">
        <f t="shared" si="23"/>
        <v/>
      </c>
      <c r="K161" s="43" t="str">
        <f t="shared" si="19"/>
        <v/>
      </c>
      <c r="L161" s="43" t="str">
        <f t="shared" si="20"/>
        <v/>
      </c>
      <c r="M161" s="323" t="str">
        <f t="shared" si="24"/>
        <v/>
      </c>
      <c r="N161" s="43" t="str">
        <f t="shared" si="25"/>
        <v/>
      </c>
      <c r="O161" s="297" t="b">
        <f t="shared" si="21"/>
        <v>0</v>
      </c>
      <c r="P161" s="298">
        <f t="shared" si="26"/>
        <v>1</v>
      </c>
    </row>
    <row r="162" spans="1:16">
      <c r="A162" s="117">
        <v>153</v>
      </c>
      <c r="B162" s="6"/>
      <c r="C162" s="6"/>
      <c r="D162" s="50"/>
      <c r="E162" s="117"/>
      <c r="F162" s="179"/>
      <c r="G162" s="179"/>
      <c r="H162" s="179"/>
      <c r="I162" s="15" t="str">
        <f t="shared" si="22"/>
        <v/>
      </c>
      <c r="J162" s="15" t="str">
        <f t="shared" si="23"/>
        <v/>
      </c>
      <c r="K162" s="43" t="str">
        <f t="shared" si="19"/>
        <v/>
      </c>
      <c r="L162" s="43" t="str">
        <f t="shared" si="20"/>
        <v/>
      </c>
      <c r="M162" s="323" t="str">
        <f t="shared" si="24"/>
        <v/>
      </c>
      <c r="N162" s="43" t="str">
        <f t="shared" si="25"/>
        <v/>
      </c>
      <c r="O162" s="297" t="b">
        <f t="shared" si="21"/>
        <v>0</v>
      </c>
      <c r="P162" s="298">
        <f t="shared" si="26"/>
        <v>1</v>
      </c>
    </row>
    <row r="163" spans="1:16">
      <c r="A163" s="117">
        <v>154</v>
      </c>
      <c r="B163" s="6"/>
      <c r="C163" s="6"/>
      <c r="D163" s="50"/>
      <c r="E163" s="117"/>
      <c r="F163" s="179"/>
      <c r="G163" s="179"/>
      <c r="H163" s="179"/>
      <c r="I163" s="15" t="str">
        <f t="shared" si="22"/>
        <v/>
      </c>
      <c r="J163" s="15" t="str">
        <f t="shared" si="23"/>
        <v/>
      </c>
      <c r="K163" s="43" t="str">
        <f t="shared" si="19"/>
        <v/>
      </c>
      <c r="L163" s="43" t="str">
        <f t="shared" si="20"/>
        <v/>
      </c>
      <c r="M163" s="323" t="str">
        <f t="shared" si="24"/>
        <v/>
      </c>
      <c r="N163" s="43" t="str">
        <f t="shared" si="25"/>
        <v/>
      </c>
      <c r="O163" s="297" t="b">
        <f t="shared" si="21"/>
        <v>0</v>
      </c>
      <c r="P163" s="298">
        <f t="shared" si="26"/>
        <v>1</v>
      </c>
    </row>
    <row r="164" spans="1:16">
      <c r="A164" s="117">
        <v>155</v>
      </c>
      <c r="B164" s="6"/>
      <c r="C164" s="6"/>
      <c r="D164" s="50"/>
      <c r="E164" s="117"/>
      <c r="F164" s="179"/>
      <c r="G164" s="179"/>
      <c r="H164" s="179"/>
      <c r="I164" s="15" t="str">
        <f t="shared" si="22"/>
        <v/>
      </c>
      <c r="J164" s="15" t="str">
        <f t="shared" si="23"/>
        <v/>
      </c>
      <c r="K164" s="43" t="str">
        <f t="shared" ref="K164:K214" si="27">IF(OR($B164="",$C164="",$D164="",$E164="",$F164="",$F164&gt;an_final,$O164=FALSE),"",IF($F164&gt;=an_initial,1,""))</f>
        <v/>
      </c>
      <c r="L164" s="43" t="str">
        <f t="shared" ref="L164:L214" si="28">IF(OR($B164="",$C164="",$D164="",$E164="",$F164="",$F164&gt;an_final,$O164=FALSE),"",1)</f>
        <v/>
      </c>
      <c r="M164" s="323" t="str">
        <f t="shared" si="24"/>
        <v/>
      </c>
      <c r="N164" s="43" t="str">
        <f t="shared" si="25"/>
        <v/>
      </c>
      <c r="O164" s="297" t="b">
        <f t="shared" ref="O164:O214" si="29">IF(nume_candidat="",FALSE,ISNUMBER(SEARCH(nume_candidat,$B164)))</f>
        <v>0</v>
      </c>
      <c r="P164" s="298">
        <f t="shared" si="26"/>
        <v>1</v>
      </c>
    </row>
    <row r="165" spans="1:16">
      <c r="A165" s="117">
        <v>156</v>
      </c>
      <c r="B165" s="6"/>
      <c r="C165" s="6"/>
      <c r="D165" s="50"/>
      <c r="E165" s="117"/>
      <c r="F165" s="179"/>
      <c r="G165" s="179"/>
      <c r="H165" s="179"/>
      <c r="I165" s="15" t="str">
        <f t="shared" si="22"/>
        <v/>
      </c>
      <c r="J165" s="15" t="str">
        <f t="shared" si="23"/>
        <v/>
      </c>
      <c r="K165" s="43" t="str">
        <f t="shared" si="27"/>
        <v/>
      </c>
      <c r="L165" s="43" t="str">
        <f t="shared" si="28"/>
        <v/>
      </c>
      <c r="M165" s="323" t="str">
        <f t="shared" si="24"/>
        <v/>
      </c>
      <c r="N165" s="43" t="str">
        <f t="shared" si="25"/>
        <v/>
      </c>
      <c r="O165" s="297" t="b">
        <f t="shared" si="29"/>
        <v>0</v>
      </c>
      <c r="P165" s="298">
        <f t="shared" si="26"/>
        <v>1</v>
      </c>
    </row>
    <row r="166" spans="1:16">
      <c r="A166" s="117">
        <v>157</v>
      </c>
      <c r="B166" s="6"/>
      <c r="C166" s="6"/>
      <c r="D166" s="50"/>
      <c r="E166" s="117"/>
      <c r="F166" s="179"/>
      <c r="G166" s="179"/>
      <c r="H166" s="179"/>
      <c r="I166" s="15" t="str">
        <f t="shared" si="22"/>
        <v/>
      </c>
      <c r="J166" s="15" t="str">
        <f t="shared" si="23"/>
        <v/>
      </c>
      <c r="K166" s="43" t="str">
        <f t="shared" si="27"/>
        <v/>
      </c>
      <c r="L166" s="43" t="str">
        <f t="shared" si="28"/>
        <v/>
      </c>
      <c r="M166" s="323" t="str">
        <f t="shared" si="24"/>
        <v/>
      </c>
      <c r="N166" s="43" t="str">
        <f t="shared" si="25"/>
        <v/>
      </c>
      <c r="O166" s="297" t="b">
        <f t="shared" si="29"/>
        <v>0</v>
      </c>
      <c r="P166" s="298">
        <f t="shared" si="26"/>
        <v>1</v>
      </c>
    </row>
    <row r="167" spans="1:16">
      <c r="A167" s="117">
        <v>158</v>
      </c>
      <c r="B167" s="6"/>
      <c r="C167" s="6"/>
      <c r="D167" s="50"/>
      <c r="E167" s="117"/>
      <c r="F167" s="179"/>
      <c r="G167" s="179"/>
      <c r="H167" s="179"/>
      <c r="I167" s="15" t="str">
        <f t="shared" si="22"/>
        <v/>
      </c>
      <c r="J167" s="15" t="str">
        <f t="shared" si="23"/>
        <v/>
      </c>
      <c r="K167" s="43" t="str">
        <f t="shared" si="27"/>
        <v/>
      </c>
      <c r="L167" s="43" t="str">
        <f t="shared" si="28"/>
        <v/>
      </c>
      <c r="M167" s="323" t="str">
        <f t="shared" si="24"/>
        <v/>
      </c>
      <c r="N167" s="43" t="str">
        <f t="shared" si="25"/>
        <v/>
      </c>
      <c r="O167" s="297" t="b">
        <f t="shared" si="29"/>
        <v>0</v>
      </c>
      <c r="P167" s="298">
        <f t="shared" si="26"/>
        <v>1</v>
      </c>
    </row>
    <row r="168" spans="1:16">
      <c r="A168" s="117">
        <v>159</v>
      </c>
      <c r="B168" s="6"/>
      <c r="C168" s="6"/>
      <c r="D168" s="50"/>
      <c r="E168" s="117"/>
      <c r="F168" s="179"/>
      <c r="G168" s="179"/>
      <c r="H168" s="179"/>
      <c r="I168" s="15" t="str">
        <f t="shared" si="22"/>
        <v/>
      </c>
      <c r="J168" s="15" t="str">
        <f t="shared" si="23"/>
        <v/>
      </c>
      <c r="K168" s="43" t="str">
        <f t="shared" si="27"/>
        <v/>
      </c>
      <c r="L168" s="43" t="str">
        <f t="shared" si="28"/>
        <v/>
      </c>
      <c r="M168" s="323" t="str">
        <f t="shared" si="24"/>
        <v/>
      </c>
      <c r="N168" s="43" t="str">
        <f t="shared" si="25"/>
        <v/>
      </c>
      <c r="O168" s="297" t="b">
        <f t="shared" si="29"/>
        <v>0</v>
      </c>
      <c r="P168" s="298">
        <f t="shared" si="26"/>
        <v>1</v>
      </c>
    </row>
    <row r="169" spans="1:16">
      <c r="A169" s="117">
        <v>160</v>
      </c>
      <c r="B169" s="6"/>
      <c r="C169" s="6"/>
      <c r="D169" s="50"/>
      <c r="E169" s="117"/>
      <c r="F169" s="179"/>
      <c r="G169" s="179"/>
      <c r="H169" s="179"/>
      <c r="I169" s="15" t="str">
        <f t="shared" si="22"/>
        <v/>
      </c>
      <c r="J169" s="15" t="str">
        <f t="shared" si="23"/>
        <v/>
      </c>
      <c r="K169" s="43" t="str">
        <f t="shared" si="27"/>
        <v/>
      </c>
      <c r="L169" s="43" t="str">
        <f t="shared" si="28"/>
        <v/>
      </c>
      <c r="M169" s="323" t="str">
        <f t="shared" si="24"/>
        <v/>
      </c>
      <c r="N169" s="43" t="str">
        <f t="shared" si="25"/>
        <v/>
      </c>
      <c r="O169" s="297" t="b">
        <f t="shared" si="29"/>
        <v>0</v>
      </c>
      <c r="P169" s="298">
        <f t="shared" si="26"/>
        <v>1</v>
      </c>
    </row>
    <row r="170" spans="1:16">
      <c r="A170" s="117">
        <v>161</v>
      </c>
      <c r="B170" s="6"/>
      <c r="C170" s="6"/>
      <c r="D170" s="50"/>
      <c r="E170" s="117"/>
      <c r="F170" s="179"/>
      <c r="G170" s="179"/>
      <c r="H170" s="179"/>
      <c r="I170" s="15" t="str">
        <f t="shared" si="22"/>
        <v/>
      </c>
      <c r="J170" s="15" t="str">
        <f t="shared" si="23"/>
        <v/>
      </c>
      <c r="K170" s="43" t="str">
        <f t="shared" si="27"/>
        <v/>
      </c>
      <c r="L170" s="43" t="str">
        <f t="shared" si="28"/>
        <v/>
      </c>
      <c r="M170" s="323" t="str">
        <f t="shared" si="24"/>
        <v/>
      </c>
      <c r="N170" s="43" t="str">
        <f t="shared" si="25"/>
        <v/>
      </c>
      <c r="O170" s="297" t="b">
        <f t="shared" si="29"/>
        <v>0</v>
      </c>
      <c r="P170" s="298">
        <f t="shared" si="26"/>
        <v>1</v>
      </c>
    </row>
    <row r="171" spans="1:16">
      <c r="A171" s="117">
        <v>162</v>
      </c>
      <c r="B171" s="6"/>
      <c r="C171" s="6"/>
      <c r="D171" s="50"/>
      <c r="E171" s="117"/>
      <c r="F171" s="179"/>
      <c r="G171" s="179"/>
      <c r="H171" s="179"/>
      <c r="I171" s="15" t="str">
        <f t="shared" si="22"/>
        <v/>
      </c>
      <c r="J171" s="15" t="str">
        <f t="shared" si="23"/>
        <v/>
      </c>
      <c r="K171" s="43" t="str">
        <f t="shared" si="27"/>
        <v/>
      </c>
      <c r="L171" s="43" t="str">
        <f t="shared" si="28"/>
        <v/>
      </c>
      <c r="M171" s="323" t="str">
        <f t="shared" si="24"/>
        <v/>
      </c>
      <c r="N171" s="43" t="str">
        <f t="shared" si="25"/>
        <v/>
      </c>
      <c r="O171" s="297" t="b">
        <f t="shared" si="29"/>
        <v>0</v>
      </c>
      <c r="P171" s="298">
        <f t="shared" si="26"/>
        <v>1</v>
      </c>
    </row>
    <row r="172" spans="1:16">
      <c r="A172" s="117">
        <v>163</v>
      </c>
      <c r="B172" s="6"/>
      <c r="C172" s="6"/>
      <c r="D172" s="50"/>
      <c r="E172" s="117"/>
      <c r="F172" s="179"/>
      <c r="G172" s="179"/>
      <c r="H172" s="179"/>
      <c r="I172" s="15" t="str">
        <f t="shared" si="22"/>
        <v/>
      </c>
      <c r="J172" s="15" t="str">
        <f t="shared" si="23"/>
        <v/>
      </c>
      <c r="K172" s="43" t="str">
        <f t="shared" si="27"/>
        <v/>
      </c>
      <c r="L172" s="43" t="str">
        <f t="shared" si="28"/>
        <v/>
      </c>
      <c r="M172" s="323" t="str">
        <f t="shared" si="24"/>
        <v/>
      </c>
      <c r="N172" s="43" t="str">
        <f t="shared" si="25"/>
        <v/>
      </c>
      <c r="O172" s="297" t="b">
        <f t="shared" si="29"/>
        <v>0</v>
      </c>
      <c r="P172" s="298">
        <f t="shared" si="26"/>
        <v>1</v>
      </c>
    </row>
    <row r="173" spans="1:16">
      <c r="A173" s="117">
        <v>164</v>
      </c>
      <c r="B173" s="6"/>
      <c r="C173" s="6"/>
      <c r="D173" s="50"/>
      <c r="E173" s="117"/>
      <c r="F173" s="179"/>
      <c r="G173" s="179"/>
      <c r="H173" s="179"/>
      <c r="I173" s="15" t="str">
        <f t="shared" si="22"/>
        <v/>
      </c>
      <c r="J173" s="15" t="str">
        <f t="shared" si="23"/>
        <v/>
      </c>
      <c r="K173" s="43" t="str">
        <f t="shared" si="27"/>
        <v/>
      </c>
      <c r="L173" s="43" t="str">
        <f t="shared" si="28"/>
        <v/>
      </c>
      <c r="M173" s="323" t="str">
        <f t="shared" si="24"/>
        <v/>
      </c>
      <c r="N173" s="43" t="str">
        <f t="shared" si="25"/>
        <v/>
      </c>
      <c r="O173" s="297" t="b">
        <f t="shared" si="29"/>
        <v>0</v>
      </c>
      <c r="P173" s="298">
        <f t="shared" si="26"/>
        <v>1</v>
      </c>
    </row>
    <row r="174" spans="1:16">
      <c r="A174" s="117">
        <v>165</v>
      </c>
      <c r="B174" s="6"/>
      <c r="C174" s="6"/>
      <c r="D174" s="50"/>
      <c r="E174" s="117"/>
      <c r="F174" s="179"/>
      <c r="G174" s="179"/>
      <c r="H174" s="179"/>
      <c r="I174" s="15" t="str">
        <f t="shared" si="22"/>
        <v/>
      </c>
      <c r="J174" s="15" t="str">
        <f t="shared" si="23"/>
        <v/>
      </c>
      <c r="K174" s="43" t="str">
        <f t="shared" si="27"/>
        <v/>
      </c>
      <c r="L174" s="43" t="str">
        <f t="shared" si="28"/>
        <v/>
      </c>
      <c r="M174" s="323" t="str">
        <f t="shared" si="24"/>
        <v/>
      </c>
      <c r="N174" s="43" t="str">
        <f t="shared" si="25"/>
        <v/>
      </c>
      <c r="O174" s="297" t="b">
        <f t="shared" si="29"/>
        <v>0</v>
      </c>
      <c r="P174" s="298">
        <f t="shared" si="26"/>
        <v>1</v>
      </c>
    </row>
    <row r="175" spans="1:16">
      <c r="A175" s="117">
        <v>166</v>
      </c>
      <c r="B175" s="6"/>
      <c r="C175" s="6"/>
      <c r="D175" s="50"/>
      <c r="E175" s="117"/>
      <c r="F175" s="179"/>
      <c r="G175" s="179"/>
      <c r="H175" s="179"/>
      <c r="I175" s="15" t="str">
        <f t="shared" si="22"/>
        <v/>
      </c>
      <c r="J175" s="15" t="str">
        <f t="shared" si="23"/>
        <v/>
      </c>
      <c r="K175" s="43" t="str">
        <f t="shared" si="27"/>
        <v/>
      </c>
      <c r="L175" s="43" t="str">
        <f t="shared" si="28"/>
        <v/>
      </c>
      <c r="M175" s="323" t="str">
        <f t="shared" si="24"/>
        <v/>
      </c>
      <c r="N175" s="43" t="str">
        <f t="shared" si="25"/>
        <v/>
      </c>
      <c r="O175" s="297" t="b">
        <f t="shared" si="29"/>
        <v>0</v>
      </c>
      <c r="P175" s="298">
        <f t="shared" si="26"/>
        <v>1</v>
      </c>
    </row>
    <row r="176" spans="1:16">
      <c r="A176" s="117">
        <v>167</v>
      </c>
      <c r="B176" s="6"/>
      <c r="C176" s="6"/>
      <c r="D176" s="50"/>
      <c r="E176" s="117"/>
      <c r="F176" s="179"/>
      <c r="G176" s="179"/>
      <c r="H176" s="179"/>
      <c r="I176" s="15" t="str">
        <f t="shared" si="22"/>
        <v/>
      </c>
      <c r="J176" s="15" t="str">
        <f t="shared" si="23"/>
        <v/>
      </c>
      <c r="K176" s="43" t="str">
        <f t="shared" si="27"/>
        <v/>
      </c>
      <c r="L176" s="43" t="str">
        <f t="shared" si="28"/>
        <v/>
      </c>
      <c r="M176" s="323" t="str">
        <f t="shared" si="24"/>
        <v/>
      </c>
      <c r="N176" s="43" t="str">
        <f t="shared" si="25"/>
        <v/>
      </c>
      <c r="O176" s="297" t="b">
        <f t="shared" si="29"/>
        <v>0</v>
      </c>
      <c r="P176" s="298">
        <f t="shared" si="26"/>
        <v>1</v>
      </c>
    </row>
    <row r="177" spans="1:16">
      <c r="A177" s="117">
        <v>168</v>
      </c>
      <c r="B177" s="6"/>
      <c r="C177" s="6"/>
      <c r="D177" s="50"/>
      <c r="E177" s="117"/>
      <c r="F177" s="179"/>
      <c r="G177" s="179"/>
      <c r="H177" s="179"/>
      <c r="I177" s="15" t="str">
        <f t="shared" si="22"/>
        <v/>
      </c>
      <c r="J177" s="15" t="str">
        <f t="shared" si="23"/>
        <v/>
      </c>
      <c r="K177" s="43" t="str">
        <f t="shared" si="27"/>
        <v/>
      </c>
      <c r="L177" s="43" t="str">
        <f t="shared" si="28"/>
        <v/>
      </c>
      <c r="M177" s="323" t="str">
        <f t="shared" si="24"/>
        <v/>
      </c>
      <c r="N177" s="43" t="str">
        <f t="shared" si="25"/>
        <v/>
      </c>
      <c r="O177" s="297" t="b">
        <f t="shared" si="29"/>
        <v>0</v>
      </c>
      <c r="P177" s="298">
        <f t="shared" si="26"/>
        <v>1</v>
      </c>
    </row>
    <row r="178" spans="1:16">
      <c r="A178" s="117">
        <v>169</v>
      </c>
      <c r="B178" s="6"/>
      <c r="C178" s="6"/>
      <c r="D178" s="50"/>
      <c r="E178" s="117"/>
      <c r="F178" s="179"/>
      <c r="G178" s="179"/>
      <c r="H178" s="179"/>
      <c r="I178" s="15" t="str">
        <f t="shared" si="22"/>
        <v/>
      </c>
      <c r="J178" s="15" t="str">
        <f t="shared" si="23"/>
        <v/>
      </c>
      <c r="K178" s="43" t="str">
        <f t="shared" si="27"/>
        <v/>
      </c>
      <c r="L178" s="43" t="str">
        <f t="shared" si="28"/>
        <v/>
      </c>
      <c r="M178" s="323" t="str">
        <f t="shared" si="24"/>
        <v/>
      </c>
      <c r="N178" s="43" t="str">
        <f t="shared" si="25"/>
        <v/>
      </c>
      <c r="O178" s="297" t="b">
        <f t="shared" si="29"/>
        <v>0</v>
      </c>
      <c r="P178" s="298">
        <f t="shared" si="26"/>
        <v>1</v>
      </c>
    </row>
    <row r="179" spans="1:16">
      <c r="A179" s="117">
        <v>170</v>
      </c>
      <c r="B179" s="6"/>
      <c r="C179" s="6"/>
      <c r="D179" s="50"/>
      <c r="E179" s="117"/>
      <c r="F179" s="179"/>
      <c r="G179" s="179"/>
      <c r="H179" s="179"/>
      <c r="I179" s="15" t="str">
        <f t="shared" si="22"/>
        <v/>
      </c>
      <c r="J179" s="15" t="str">
        <f t="shared" si="23"/>
        <v/>
      </c>
      <c r="K179" s="43" t="str">
        <f t="shared" si="27"/>
        <v/>
      </c>
      <c r="L179" s="43" t="str">
        <f t="shared" si="28"/>
        <v/>
      </c>
      <c r="M179" s="323" t="str">
        <f t="shared" si="24"/>
        <v/>
      </c>
      <c r="N179" s="43" t="str">
        <f t="shared" si="25"/>
        <v/>
      </c>
      <c r="O179" s="297" t="b">
        <f t="shared" si="29"/>
        <v>0</v>
      </c>
      <c r="P179" s="298">
        <f t="shared" si="26"/>
        <v>1</v>
      </c>
    </row>
    <row r="180" spans="1:16">
      <c r="A180" s="117">
        <v>171</v>
      </c>
      <c r="B180" s="6"/>
      <c r="C180" s="6"/>
      <c r="D180" s="50"/>
      <c r="E180" s="117"/>
      <c r="F180" s="179"/>
      <c r="G180" s="179"/>
      <c r="H180" s="179"/>
      <c r="I180" s="15" t="str">
        <f t="shared" si="22"/>
        <v/>
      </c>
      <c r="J180" s="15" t="str">
        <f t="shared" si="23"/>
        <v/>
      </c>
      <c r="K180" s="43" t="str">
        <f t="shared" si="27"/>
        <v/>
      </c>
      <c r="L180" s="43" t="str">
        <f t="shared" si="28"/>
        <v/>
      </c>
      <c r="M180" s="323" t="str">
        <f t="shared" si="24"/>
        <v/>
      </c>
      <c r="N180" s="43" t="str">
        <f t="shared" si="25"/>
        <v/>
      </c>
      <c r="O180" s="297" t="b">
        <f t="shared" si="29"/>
        <v>0</v>
      </c>
      <c r="P180" s="298">
        <f t="shared" si="26"/>
        <v>1</v>
      </c>
    </row>
    <row r="181" spans="1:16">
      <c r="A181" s="117">
        <v>172</v>
      </c>
      <c r="B181" s="6"/>
      <c r="C181" s="6"/>
      <c r="D181" s="50"/>
      <c r="E181" s="117"/>
      <c r="F181" s="179"/>
      <c r="G181" s="179"/>
      <c r="H181" s="179"/>
      <c r="I181" s="15" t="str">
        <f t="shared" si="22"/>
        <v/>
      </c>
      <c r="J181" s="15" t="str">
        <f t="shared" si="23"/>
        <v/>
      </c>
      <c r="K181" s="43" t="str">
        <f t="shared" si="27"/>
        <v/>
      </c>
      <c r="L181" s="43" t="str">
        <f t="shared" si="28"/>
        <v/>
      </c>
      <c r="M181" s="323" t="str">
        <f t="shared" si="24"/>
        <v/>
      </c>
      <c r="N181" s="43" t="str">
        <f t="shared" si="25"/>
        <v/>
      </c>
      <c r="O181" s="297" t="b">
        <f t="shared" si="29"/>
        <v>0</v>
      </c>
      <c r="P181" s="298">
        <f t="shared" si="26"/>
        <v>1</v>
      </c>
    </row>
    <row r="182" spans="1:16">
      <c r="A182" s="117">
        <v>173</v>
      </c>
      <c r="B182" s="6"/>
      <c r="C182" s="6"/>
      <c r="D182" s="50"/>
      <c r="E182" s="117"/>
      <c r="F182" s="179"/>
      <c r="G182" s="179"/>
      <c r="H182" s="179"/>
      <c r="I182" s="15" t="str">
        <f t="shared" si="22"/>
        <v/>
      </c>
      <c r="J182" s="15" t="str">
        <f t="shared" si="23"/>
        <v/>
      </c>
      <c r="K182" s="43" t="str">
        <f t="shared" si="27"/>
        <v/>
      </c>
      <c r="L182" s="43" t="str">
        <f t="shared" si="28"/>
        <v/>
      </c>
      <c r="M182" s="323" t="str">
        <f t="shared" si="24"/>
        <v/>
      </c>
      <c r="N182" s="43" t="str">
        <f t="shared" si="25"/>
        <v/>
      </c>
      <c r="O182" s="297" t="b">
        <f t="shared" si="29"/>
        <v>0</v>
      </c>
      <c r="P182" s="298">
        <f t="shared" si="26"/>
        <v>1</v>
      </c>
    </row>
    <row r="183" spans="1:16">
      <c r="A183" s="117">
        <v>174</v>
      </c>
      <c r="B183" s="6"/>
      <c r="C183" s="6"/>
      <c r="D183" s="50"/>
      <c r="E183" s="117"/>
      <c r="F183" s="179"/>
      <c r="G183" s="179"/>
      <c r="H183" s="179"/>
      <c r="I183" s="15" t="str">
        <f t="shared" si="22"/>
        <v/>
      </c>
      <c r="J183" s="15" t="str">
        <f t="shared" si="23"/>
        <v/>
      </c>
      <c r="K183" s="43" t="str">
        <f t="shared" si="27"/>
        <v/>
      </c>
      <c r="L183" s="43" t="str">
        <f t="shared" si="28"/>
        <v/>
      </c>
      <c r="M183" s="323" t="str">
        <f t="shared" si="24"/>
        <v/>
      </c>
      <c r="N183" s="43" t="str">
        <f t="shared" si="25"/>
        <v/>
      </c>
      <c r="O183" s="297" t="b">
        <f t="shared" si="29"/>
        <v>0</v>
      </c>
      <c r="P183" s="298">
        <f t="shared" si="26"/>
        <v>1</v>
      </c>
    </row>
    <row r="184" spans="1:16">
      <c r="A184" s="117">
        <v>175</v>
      </c>
      <c r="B184" s="6"/>
      <c r="C184" s="6"/>
      <c r="D184" s="50"/>
      <c r="E184" s="117"/>
      <c r="F184" s="179"/>
      <c r="G184" s="179"/>
      <c r="H184" s="179"/>
      <c r="I184" s="15" t="str">
        <f t="shared" si="22"/>
        <v/>
      </c>
      <c r="J184" s="15" t="str">
        <f t="shared" si="23"/>
        <v/>
      </c>
      <c r="K184" s="43" t="str">
        <f t="shared" si="27"/>
        <v/>
      </c>
      <c r="L184" s="43" t="str">
        <f t="shared" si="28"/>
        <v/>
      </c>
      <c r="M184" s="323" t="str">
        <f t="shared" si="24"/>
        <v/>
      </c>
      <c r="N184" s="43" t="str">
        <f t="shared" si="25"/>
        <v/>
      </c>
      <c r="O184" s="297" t="b">
        <f t="shared" si="29"/>
        <v>0</v>
      </c>
      <c r="P184" s="298">
        <f t="shared" si="26"/>
        <v>1</v>
      </c>
    </row>
    <row r="185" spans="1:16">
      <c r="A185" s="117">
        <v>176</v>
      </c>
      <c r="B185" s="6"/>
      <c r="C185" s="6"/>
      <c r="D185" s="50"/>
      <c r="E185" s="117"/>
      <c r="F185" s="179"/>
      <c r="G185" s="179"/>
      <c r="H185" s="179"/>
      <c r="I185" s="15" t="str">
        <f t="shared" si="22"/>
        <v/>
      </c>
      <c r="J185" s="15" t="str">
        <f t="shared" si="23"/>
        <v/>
      </c>
      <c r="K185" s="43" t="str">
        <f t="shared" si="27"/>
        <v/>
      </c>
      <c r="L185" s="43" t="str">
        <f t="shared" si="28"/>
        <v/>
      </c>
      <c r="M185" s="323" t="str">
        <f t="shared" si="24"/>
        <v/>
      </c>
      <c r="N185" s="43" t="str">
        <f t="shared" si="25"/>
        <v/>
      </c>
      <c r="O185" s="297" t="b">
        <f t="shared" si="29"/>
        <v>0</v>
      </c>
      <c r="P185" s="298">
        <f t="shared" si="26"/>
        <v>1</v>
      </c>
    </row>
    <row r="186" spans="1:16">
      <c r="A186" s="117">
        <v>177</v>
      </c>
      <c r="B186" s="6"/>
      <c r="C186" s="6"/>
      <c r="D186" s="50"/>
      <c r="E186" s="117"/>
      <c r="F186" s="179"/>
      <c r="G186" s="179"/>
      <c r="H186" s="179"/>
      <c r="I186" s="15" t="str">
        <f t="shared" si="22"/>
        <v/>
      </c>
      <c r="J186" s="15" t="str">
        <f t="shared" si="23"/>
        <v/>
      </c>
      <c r="K186" s="43" t="str">
        <f t="shared" si="27"/>
        <v/>
      </c>
      <c r="L186" s="43" t="str">
        <f t="shared" si="28"/>
        <v/>
      </c>
      <c r="M186" s="323" t="str">
        <f t="shared" si="24"/>
        <v/>
      </c>
      <c r="N186" s="43" t="str">
        <f t="shared" si="25"/>
        <v/>
      </c>
      <c r="O186" s="297" t="b">
        <f t="shared" si="29"/>
        <v>0</v>
      </c>
      <c r="P186" s="298">
        <f t="shared" si="26"/>
        <v>1</v>
      </c>
    </row>
    <row r="187" spans="1:16">
      <c r="A187" s="117">
        <v>178</v>
      </c>
      <c r="B187" s="6"/>
      <c r="C187" s="6"/>
      <c r="D187" s="50"/>
      <c r="E187" s="117"/>
      <c r="F187" s="179"/>
      <c r="G187" s="179"/>
      <c r="H187" s="179"/>
      <c r="I187" s="15" t="str">
        <f t="shared" si="22"/>
        <v/>
      </c>
      <c r="J187" s="15" t="str">
        <f t="shared" si="23"/>
        <v/>
      </c>
      <c r="K187" s="43" t="str">
        <f t="shared" si="27"/>
        <v/>
      </c>
      <c r="L187" s="43" t="str">
        <f t="shared" si="28"/>
        <v/>
      </c>
      <c r="M187" s="323" t="str">
        <f t="shared" si="24"/>
        <v/>
      </c>
      <c r="N187" s="43" t="str">
        <f t="shared" si="25"/>
        <v/>
      </c>
      <c r="O187" s="297" t="b">
        <f t="shared" si="29"/>
        <v>0</v>
      </c>
      <c r="P187" s="298">
        <f t="shared" si="26"/>
        <v>1</v>
      </c>
    </row>
    <row r="188" spans="1:16">
      <c r="A188" s="117">
        <v>179</v>
      </c>
      <c r="B188" s="6"/>
      <c r="C188" s="6"/>
      <c r="D188" s="50"/>
      <c r="E188" s="117"/>
      <c r="F188" s="179"/>
      <c r="G188" s="179"/>
      <c r="H188" s="179"/>
      <c r="I188" s="15" t="str">
        <f t="shared" si="22"/>
        <v/>
      </c>
      <c r="J188" s="15" t="str">
        <f t="shared" si="23"/>
        <v/>
      </c>
      <c r="K188" s="43" t="str">
        <f t="shared" si="27"/>
        <v/>
      </c>
      <c r="L188" s="43" t="str">
        <f t="shared" si="28"/>
        <v/>
      </c>
      <c r="M188" s="323" t="str">
        <f t="shared" si="24"/>
        <v/>
      </c>
      <c r="N188" s="43" t="str">
        <f t="shared" si="25"/>
        <v/>
      </c>
      <c r="O188" s="297" t="b">
        <f t="shared" si="29"/>
        <v>0</v>
      </c>
      <c r="P188" s="298">
        <f t="shared" si="26"/>
        <v>1</v>
      </c>
    </row>
    <row r="189" spans="1:16">
      <c r="A189" s="117">
        <v>180</v>
      </c>
      <c r="B189" s="6"/>
      <c r="C189" s="6"/>
      <c r="D189" s="50"/>
      <c r="E189" s="117"/>
      <c r="F189" s="179"/>
      <c r="G189" s="179"/>
      <c r="H189" s="179"/>
      <c r="I189" s="15" t="str">
        <f t="shared" si="22"/>
        <v/>
      </c>
      <c r="J189" s="15" t="str">
        <f t="shared" si="23"/>
        <v/>
      </c>
      <c r="K189" s="43" t="str">
        <f t="shared" si="27"/>
        <v/>
      </c>
      <c r="L189" s="43" t="str">
        <f t="shared" si="28"/>
        <v/>
      </c>
      <c r="M189" s="323" t="str">
        <f t="shared" si="24"/>
        <v/>
      </c>
      <c r="N189" s="43" t="str">
        <f t="shared" si="25"/>
        <v/>
      </c>
      <c r="O189" s="297" t="b">
        <f t="shared" si="29"/>
        <v>0</v>
      </c>
      <c r="P189" s="298">
        <f t="shared" si="26"/>
        <v>1</v>
      </c>
    </row>
    <row r="190" spans="1:16">
      <c r="A190" s="117">
        <v>181</v>
      </c>
      <c r="B190" s="6"/>
      <c r="C190" s="6"/>
      <c r="D190" s="50"/>
      <c r="E190" s="117"/>
      <c r="F190" s="179"/>
      <c r="G190" s="179"/>
      <c r="H190" s="179"/>
      <c r="I190" s="15" t="str">
        <f t="shared" si="22"/>
        <v/>
      </c>
      <c r="J190" s="15" t="str">
        <f t="shared" si="23"/>
        <v/>
      </c>
      <c r="K190" s="43" t="str">
        <f t="shared" si="27"/>
        <v/>
      </c>
      <c r="L190" s="43" t="str">
        <f t="shared" si="28"/>
        <v/>
      </c>
      <c r="M190" s="323" t="str">
        <f t="shared" si="24"/>
        <v/>
      </c>
      <c r="N190" s="43" t="str">
        <f t="shared" si="25"/>
        <v/>
      </c>
      <c r="O190" s="297" t="b">
        <f t="shared" si="29"/>
        <v>0</v>
      </c>
      <c r="P190" s="298">
        <f t="shared" si="26"/>
        <v>1</v>
      </c>
    </row>
    <row r="191" spans="1:16">
      <c r="A191" s="117">
        <v>182</v>
      </c>
      <c r="B191" s="6"/>
      <c r="C191" s="6"/>
      <c r="D191" s="50"/>
      <c r="E191" s="117"/>
      <c r="F191" s="179"/>
      <c r="G191" s="179"/>
      <c r="H191" s="179"/>
      <c r="I191" s="15" t="str">
        <f t="shared" si="22"/>
        <v/>
      </c>
      <c r="J191" s="15" t="str">
        <f t="shared" si="23"/>
        <v/>
      </c>
      <c r="K191" s="43" t="str">
        <f t="shared" si="27"/>
        <v/>
      </c>
      <c r="L191" s="43" t="str">
        <f t="shared" si="28"/>
        <v/>
      </c>
      <c r="M191" s="323" t="str">
        <f t="shared" si="24"/>
        <v/>
      </c>
      <c r="N191" s="43" t="str">
        <f t="shared" si="25"/>
        <v/>
      </c>
      <c r="O191" s="297" t="b">
        <f t="shared" si="29"/>
        <v>0</v>
      </c>
      <c r="P191" s="298">
        <f t="shared" si="26"/>
        <v>1</v>
      </c>
    </row>
    <row r="192" spans="1:16">
      <c r="A192" s="117">
        <v>183</v>
      </c>
      <c r="B192" s="6"/>
      <c r="C192" s="6"/>
      <c r="D192" s="50"/>
      <c r="E192" s="117"/>
      <c r="F192" s="179"/>
      <c r="G192" s="179"/>
      <c r="H192" s="179"/>
      <c r="I192" s="15" t="str">
        <f t="shared" si="22"/>
        <v/>
      </c>
      <c r="J192" s="15" t="str">
        <f t="shared" si="23"/>
        <v/>
      </c>
      <c r="K192" s="43" t="str">
        <f t="shared" si="27"/>
        <v/>
      </c>
      <c r="L192" s="43" t="str">
        <f t="shared" si="28"/>
        <v/>
      </c>
      <c r="M192" s="323" t="str">
        <f t="shared" si="24"/>
        <v/>
      </c>
      <c r="N192" s="43" t="str">
        <f t="shared" si="25"/>
        <v/>
      </c>
      <c r="O192" s="297" t="b">
        <f t="shared" si="29"/>
        <v>0</v>
      </c>
      <c r="P192" s="298">
        <f t="shared" si="26"/>
        <v>1</v>
      </c>
    </row>
    <row r="193" spans="1:16">
      <c r="A193" s="117">
        <v>184</v>
      </c>
      <c r="B193" s="6"/>
      <c r="C193" s="6"/>
      <c r="D193" s="50"/>
      <c r="E193" s="117"/>
      <c r="F193" s="179"/>
      <c r="G193" s="179"/>
      <c r="H193" s="179"/>
      <c r="I193" s="15" t="str">
        <f t="shared" si="22"/>
        <v/>
      </c>
      <c r="J193" s="15" t="str">
        <f t="shared" si="23"/>
        <v/>
      </c>
      <c r="K193" s="43" t="str">
        <f t="shared" si="27"/>
        <v/>
      </c>
      <c r="L193" s="43" t="str">
        <f t="shared" si="28"/>
        <v/>
      </c>
      <c r="M193" s="323" t="str">
        <f t="shared" si="24"/>
        <v/>
      </c>
      <c r="N193" s="43" t="str">
        <f t="shared" si="25"/>
        <v/>
      </c>
      <c r="O193" s="297" t="b">
        <f t="shared" si="29"/>
        <v>0</v>
      </c>
      <c r="P193" s="298">
        <f t="shared" si="26"/>
        <v>1</v>
      </c>
    </row>
    <row r="194" spans="1:16">
      <c r="A194" s="117">
        <v>185</v>
      </c>
      <c r="B194" s="6"/>
      <c r="C194" s="6"/>
      <c r="D194" s="50"/>
      <c r="E194" s="117"/>
      <c r="F194" s="179"/>
      <c r="G194" s="179"/>
      <c r="H194" s="179"/>
      <c r="I194" s="15" t="str">
        <f t="shared" si="22"/>
        <v/>
      </c>
      <c r="J194" s="15" t="str">
        <f t="shared" si="23"/>
        <v/>
      </c>
      <c r="K194" s="43" t="str">
        <f t="shared" si="27"/>
        <v/>
      </c>
      <c r="L194" s="43" t="str">
        <f t="shared" si="28"/>
        <v/>
      </c>
      <c r="M194" s="323" t="str">
        <f t="shared" si="24"/>
        <v/>
      </c>
      <c r="N194" s="43" t="str">
        <f t="shared" si="25"/>
        <v/>
      </c>
      <c r="O194" s="297" t="b">
        <f t="shared" si="29"/>
        <v>0</v>
      </c>
      <c r="P194" s="298">
        <f t="shared" si="26"/>
        <v>1</v>
      </c>
    </row>
    <row r="195" spans="1:16">
      <c r="A195" s="117">
        <v>186</v>
      </c>
      <c r="B195" s="6"/>
      <c r="C195" s="6"/>
      <c r="D195" s="50"/>
      <c r="E195" s="117"/>
      <c r="F195" s="179"/>
      <c r="G195" s="179"/>
      <c r="H195" s="179"/>
      <c r="I195" s="15" t="str">
        <f t="shared" si="22"/>
        <v/>
      </c>
      <c r="J195" s="15" t="str">
        <f t="shared" si="23"/>
        <v/>
      </c>
      <c r="K195" s="43" t="str">
        <f t="shared" si="27"/>
        <v/>
      </c>
      <c r="L195" s="43" t="str">
        <f t="shared" si="28"/>
        <v/>
      </c>
      <c r="M195" s="323" t="str">
        <f t="shared" si="24"/>
        <v/>
      </c>
      <c r="N195" s="43" t="str">
        <f t="shared" si="25"/>
        <v/>
      </c>
      <c r="O195" s="297" t="b">
        <f t="shared" si="29"/>
        <v>0</v>
      </c>
      <c r="P195" s="298">
        <f t="shared" si="26"/>
        <v>1</v>
      </c>
    </row>
    <row r="196" spans="1:16">
      <c r="A196" s="117">
        <v>187</v>
      </c>
      <c r="B196" s="6"/>
      <c r="C196" s="6"/>
      <c r="D196" s="50"/>
      <c r="E196" s="117"/>
      <c r="F196" s="179"/>
      <c r="G196" s="179"/>
      <c r="H196" s="179"/>
      <c r="I196" s="15" t="str">
        <f t="shared" si="22"/>
        <v/>
      </c>
      <c r="J196" s="15" t="str">
        <f t="shared" si="23"/>
        <v/>
      </c>
      <c r="K196" s="43" t="str">
        <f t="shared" si="27"/>
        <v/>
      </c>
      <c r="L196" s="43" t="str">
        <f t="shared" si="28"/>
        <v/>
      </c>
      <c r="M196" s="323" t="str">
        <f t="shared" si="24"/>
        <v/>
      </c>
      <c r="N196" s="43" t="str">
        <f t="shared" si="25"/>
        <v/>
      </c>
      <c r="O196" s="297" t="b">
        <f t="shared" si="29"/>
        <v>0</v>
      </c>
      <c r="P196" s="298">
        <f t="shared" si="26"/>
        <v>1</v>
      </c>
    </row>
    <row r="197" spans="1:16">
      <c r="A197" s="117">
        <v>188</v>
      </c>
      <c r="B197" s="6"/>
      <c r="C197" s="6"/>
      <c r="D197" s="50"/>
      <c r="E197" s="117"/>
      <c r="F197" s="179"/>
      <c r="G197" s="179"/>
      <c r="H197" s="179"/>
      <c r="I197" s="15" t="str">
        <f t="shared" si="22"/>
        <v/>
      </c>
      <c r="J197" s="15" t="str">
        <f t="shared" si="23"/>
        <v/>
      </c>
      <c r="K197" s="43" t="str">
        <f t="shared" si="27"/>
        <v/>
      </c>
      <c r="L197" s="43" t="str">
        <f t="shared" si="28"/>
        <v/>
      </c>
      <c r="M197" s="323" t="str">
        <f t="shared" si="24"/>
        <v/>
      </c>
      <c r="N197" s="43" t="str">
        <f t="shared" si="25"/>
        <v/>
      </c>
      <c r="O197" s="297" t="b">
        <f t="shared" si="29"/>
        <v>0</v>
      </c>
      <c r="P197" s="298">
        <f t="shared" si="26"/>
        <v>1</v>
      </c>
    </row>
    <row r="198" spans="1:16">
      <c r="A198" s="117">
        <v>189</v>
      </c>
      <c r="B198" s="6"/>
      <c r="C198" s="6"/>
      <c r="D198" s="50"/>
      <c r="E198" s="117"/>
      <c r="F198" s="179"/>
      <c r="G198" s="179"/>
      <c r="H198" s="179"/>
      <c r="I198" s="15" t="str">
        <f t="shared" si="22"/>
        <v/>
      </c>
      <c r="J198" s="15" t="str">
        <f t="shared" si="23"/>
        <v/>
      </c>
      <c r="K198" s="43" t="str">
        <f t="shared" si="27"/>
        <v/>
      </c>
      <c r="L198" s="43" t="str">
        <f t="shared" si="28"/>
        <v/>
      </c>
      <c r="M198" s="323" t="str">
        <f t="shared" si="24"/>
        <v/>
      </c>
      <c r="N198" s="43" t="str">
        <f t="shared" si="25"/>
        <v/>
      </c>
      <c r="O198" s="297" t="b">
        <f t="shared" si="29"/>
        <v>0</v>
      </c>
      <c r="P198" s="298">
        <f t="shared" si="26"/>
        <v>1</v>
      </c>
    </row>
    <row r="199" spans="1:16">
      <c r="A199" s="117">
        <v>190</v>
      </c>
      <c r="B199" s="6"/>
      <c r="C199" s="6"/>
      <c r="D199" s="50"/>
      <c r="E199" s="117"/>
      <c r="F199" s="179"/>
      <c r="G199" s="179"/>
      <c r="H199" s="179"/>
      <c r="I199" s="15" t="str">
        <f t="shared" si="22"/>
        <v/>
      </c>
      <c r="J199" s="15" t="str">
        <f t="shared" si="23"/>
        <v/>
      </c>
      <c r="K199" s="43" t="str">
        <f t="shared" si="27"/>
        <v/>
      </c>
      <c r="L199" s="43" t="str">
        <f t="shared" si="28"/>
        <v/>
      </c>
      <c r="M199" s="323" t="str">
        <f t="shared" si="24"/>
        <v/>
      </c>
      <c r="N199" s="43" t="str">
        <f t="shared" si="25"/>
        <v/>
      </c>
      <c r="O199" s="297" t="b">
        <f t="shared" si="29"/>
        <v>0</v>
      </c>
      <c r="P199" s="298">
        <f t="shared" si="26"/>
        <v>1</v>
      </c>
    </row>
    <row r="200" spans="1:16">
      <c r="A200" s="117">
        <v>191</v>
      </c>
      <c r="B200" s="6"/>
      <c r="C200" s="6"/>
      <c r="D200" s="50"/>
      <c r="E200" s="117"/>
      <c r="F200" s="179"/>
      <c r="G200" s="179"/>
      <c r="H200" s="179"/>
      <c r="I200" s="15" t="str">
        <f t="shared" si="22"/>
        <v/>
      </c>
      <c r="J200" s="15" t="str">
        <f t="shared" si="23"/>
        <v/>
      </c>
      <c r="K200" s="43" t="str">
        <f t="shared" si="27"/>
        <v/>
      </c>
      <c r="L200" s="43" t="str">
        <f t="shared" si="28"/>
        <v/>
      </c>
      <c r="M200" s="323" t="str">
        <f t="shared" si="24"/>
        <v/>
      </c>
      <c r="N200" s="43" t="str">
        <f t="shared" si="25"/>
        <v/>
      </c>
      <c r="O200" s="297" t="b">
        <f t="shared" si="29"/>
        <v>0</v>
      </c>
      <c r="P200" s="298">
        <f t="shared" si="26"/>
        <v>1</v>
      </c>
    </row>
    <row r="201" spans="1:16">
      <c r="A201" s="117">
        <v>192</v>
      </c>
      <c r="B201" s="6"/>
      <c r="C201" s="6"/>
      <c r="D201" s="50"/>
      <c r="E201" s="117"/>
      <c r="F201" s="179"/>
      <c r="G201" s="179"/>
      <c r="H201" s="179"/>
      <c r="I201" s="15" t="str">
        <f t="shared" si="22"/>
        <v/>
      </c>
      <c r="J201" s="15" t="str">
        <f t="shared" si="23"/>
        <v/>
      </c>
      <c r="K201" s="43" t="str">
        <f t="shared" si="27"/>
        <v/>
      </c>
      <c r="L201" s="43" t="str">
        <f t="shared" si="28"/>
        <v/>
      </c>
      <c r="M201" s="323" t="str">
        <f t="shared" si="24"/>
        <v/>
      </c>
      <c r="N201" s="43" t="str">
        <f t="shared" si="25"/>
        <v/>
      </c>
      <c r="O201" s="297" t="b">
        <f t="shared" si="29"/>
        <v>0</v>
      </c>
      <c r="P201" s="298">
        <f t="shared" si="26"/>
        <v>1</v>
      </c>
    </row>
    <row r="202" spans="1:16">
      <c r="A202" s="117">
        <v>193</v>
      </c>
      <c r="B202" s="6"/>
      <c r="C202" s="6"/>
      <c r="D202" s="50"/>
      <c r="E202" s="117"/>
      <c r="F202" s="179"/>
      <c r="G202" s="179"/>
      <c r="H202" s="179"/>
      <c r="I202" s="15" t="str">
        <f t="shared" si="22"/>
        <v/>
      </c>
      <c r="J202" s="15" t="str">
        <f t="shared" si="23"/>
        <v/>
      </c>
      <c r="K202" s="43" t="str">
        <f t="shared" si="27"/>
        <v/>
      </c>
      <c r="L202" s="43" t="str">
        <f t="shared" si="28"/>
        <v/>
      </c>
      <c r="M202" s="323" t="str">
        <f t="shared" si="24"/>
        <v/>
      </c>
      <c r="N202" s="43" t="str">
        <f t="shared" si="25"/>
        <v/>
      </c>
      <c r="O202" s="297" t="b">
        <f t="shared" si="29"/>
        <v>0</v>
      </c>
      <c r="P202" s="298">
        <f t="shared" si="26"/>
        <v>1</v>
      </c>
    </row>
    <row r="203" spans="1:16">
      <c r="A203" s="117">
        <v>194</v>
      </c>
      <c r="B203" s="6"/>
      <c r="C203" s="6"/>
      <c r="D203" s="50"/>
      <c r="E203" s="117"/>
      <c r="F203" s="179"/>
      <c r="G203" s="179"/>
      <c r="H203" s="179"/>
      <c r="I203" s="15" t="str">
        <f t="shared" ref="I203:I214" si="30">IF(OR($B203="",$C203="",$D203="",$E203="",$F203&lt;an_initial,$F203&gt;an_final,$O203=FALSE),"",IF($H203="",CS_STR_ALTE*$G203/P203,CS_STR_ALTE*$H203))</f>
        <v/>
      </c>
      <c r="J203" s="15" t="str">
        <f t="shared" ref="J203:J214" si="31">IF(OR($B203="",$C203="",$D203="",$E203="",$F203="",$F203&gt;an_final,$O203=FALSE),"",IF($H203="",CS_STR_ALTE*$G203/P203,CS_STR_ALTE*$H203))</f>
        <v/>
      </c>
      <c r="K203" s="43" t="str">
        <f t="shared" si="27"/>
        <v/>
      </c>
      <c r="L203" s="43" t="str">
        <f t="shared" si="28"/>
        <v/>
      </c>
      <c r="M203" s="323" t="str">
        <f t="shared" ref="M203:M214" si="32">IF(OR($B203="",$C203="",$D203="",$E203="",$F203="",$F203&gt;an_final,$O203=FALSE),"",IF($H203="",$G203/P203,$H203))</f>
        <v/>
      </c>
      <c r="N203" s="43" t="str">
        <f t="shared" ref="N203:N214" si="33">IF(OR($B203="",$C203="",$D203="",$E203="",$F203="",$F203&lt;an_initial,$F203&gt;an_final,$O203=FALSE),"",IF($H203="",$G203/P203,$H203))</f>
        <v/>
      </c>
      <c r="O203" s="297" t="b">
        <f t="shared" si="29"/>
        <v>0</v>
      </c>
      <c r="P203" s="298">
        <f t="shared" ref="P203:P214" si="34">LEN(B203)-LEN(SUBSTITUTE(B203,",",""))+1</f>
        <v>1</v>
      </c>
    </row>
    <row r="204" spans="1:16">
      <c r="A204" s="117">
        <v>195</v>
      </c>
      <c r="B204" s="6"/>
      <c r="C204" s="6"/>
      <c r="D204" s="50"/>
      <c r="E204" s="117"/>
      <c r="F204" s="179"/>
      <c r="G204" s="179"/>
      <c r="H204" s="179"/>
      <c r="I204" s="15" t="str">
        <f t="shared" si="30"/>
        <v/>
      </c>
      <c r="J204" s="15" t="str">
        <f t="shared" si="31"/>
        <v/>
      </c>
      <c r="K204" s="43" t="str">
        <f t="shared" si="27"/>
        <v/>
      </c>
      <c r="L204" s="43" t="str">
        <f t="shared" si="28"/>
        <v/>
      </c>
      <c r="M204" s="323" t="str">
        <f t="shared" si="32"/>
        <v/>
      </c>
      <c r="N204" s="43" t="str">
        <f t="shared" si="33"/>
        <v/>
      </c>
      <c r="O204" s="297" t="b">
        <f t="shared" si="29"/>
        <v>0</v>
      </c>
      <c r="P204" s="298">
        <f t="shared" si="34"/>
        <v>1</v>
      </c>
    </row>
    <row r="205" spans="1:16">
      <c r="A205" s="117">
        <v>196</v>
      </c>
      <c r="B205" s="6"/>
      <c r="C205" s="6"/>
      <c r="D205" s="50"/>
      <c r="E205" s="117"/>
      <c r="F205" s="179"/>
      <c r="G205" s="179"/>
      <c r="H205" s="179"/>
      <c r="I205" s="15" t="str">
        <f t="shared" si="30"/>
        <v/>
      </c>
      <c r="J205" s="15" t="str">
        <f t="shared" si="31"/>
        <v/>
      </c>
      <c r="K205" s="43" t="str">
        <f t="shared" si="27"/>
        <v/>
      </c>
      <c r="L205" s="43" t="str">
        <f t="shared" si="28"/>
        <v/>
      </c>
      <c r="M205" s="323" t="str">
        <f t="shared" si="32"/>
        <v/>
      </c>
      <c r="N205" s="43" t="str">
        <f t="shared" si="33"/>
        <v/>
      </c>
      <c r="O205" s="297" t="b">
        <f t="shared" si="29"/>
        <v>0</v>
      </c>
      <c r="P205" s="298">
        <f t="shared" si="34"/>
        <v>1</v>
      </c>
    </row>
    <row r="206" spans="1:16">
      <c r="A206" s="117">
        <v>197</v>
      </c>
      <c r="B206" s="6"/>
      <c r="C206" s="6"/>
      <c r="D206" s="50"/>
      <c r="E206" s="117"/>
      <c r="F206" s="179"/>
      <c r="G206" s="179"/>
      <c r="H206" s="179"/>
      <c r="I206" s="15" t="str">
        <f t="shared" si="30"/>
        <v/>
      </c>
      <c r="J206" s="15" t="str">
        <f t="shared" si="31"/>
        <v/>
      </c>
      <c r="K206" s="43" t="str">
        <f t="shared" si="27"/>
        <v/>
      </c>
      <c r="L206" s="43" t="str">
        <f t="shared" si="28"/>
        <v/>
      </c>
      <c r="M206" s="323" t="str">
        <f t="shared" si="32"/>
        <v/>
      </c>
      <c r="N206" s="43" t="str">
        <f t="shared" si="33"/>
        <v/>
      </c>
      <c r="O206" s="297" t="b">
        <f t="shared" si="29"/>
        <v>0</v>
      </c>
      <c r="P206" s="298">
        <f t="shared" si="34"/>
        <v>1</v>
      </c>
    </row>
    <row r="207" spans="1:16">
      <c r="A207" s="117">
        <v>198</v>
      </c>
      <c r="B207" s="6"/>
      <c r="C207" s="6"/>
      <c r="D207" s="50"/>
      <c r="E207" s="117"/>
      <c r="F207" s="179"/>
      <c r="G207" s="179"/>
      <c r="H207" s="179"/>
      <c r="I207" s="15" t="str">
        <f t="shared" si="30"/>
        <v/>
      </c>
      <c r="J207" s="15" t="str">
        <f t="shared" si="31"/>
        <v/>
      </c>
      <c r="K207" s="43" t="str">
        <f t="shared" si="27"/>
        <v/>
      </c>
      <c r="L207" s="43" t="str">
        <f t="shared" si="28"/>
        <v/>
      </c>
      <c r="M207" s="323" t="str">
        <f t="shared" si="32"/>
        <v/>
      </c>
      <c r="N207" s="43" t="str">
        <f t="shared" si="33"/>
        <v/>
      </c>
      <c r="O207" s="297" t="b">
        <f t="shared" si="29"/>
        <v>0</v>
      </c>
      <c r="P207" s="298">
        <f t="shared" si="34"/>
        <v>1</v>
      </c>
    </row>
    <row r="208" spans="1:16">
      <c r="A208" s="117">
        <v>199</v>
      </c>
      <c r="B208" s="6"/>
      <c r="C208" s="6"/>
      <c r="D208" s="50"/>
      <c r="E208" s="117"/>
      <c r="F208" s="179"/>
      <c r="G208" s="179"/>
      <c r="H208" s="179"/>
      <c r="I208" s="15" t="str">
        <f t="shared" si="30"/>
        <v/>
      </c>
      <c r="J208" s="15" t="str">
        <f t="shared" si="31"/>
        <v/>
      </c>
      <c r="K208" s="43" t="str">
        <f t="shared" si="27"/>
        <v/>
      </c>
      <c r="L208" s="43" t="str">
        <f t="shared" si="28"/>
        <v/>
      </c>
      <c r="M208" s="323" t="str">
        <f t="shared" si="32"/>
        <v/>
      </c>
      <c r="N208" s="43" t="str">
        <f t="shared" si="33"/>
        <v/>
      </c>
      <c r="O208" s="297" t="b">
        <f t="shared" si="29"/>
        <v>0</v>
      </c>
      <c r="P208" s="298">
        <f t="shared" si="34"/>
        <v>1</v>
      </c>
    </row>
    <row r="209" spans="1:16">
      <c r="A209" s="117">
        <v>200</v>
      </c>
      <c r="B209" s="6"/>
      <c r="C209" s="6"/>
      <c r="D209" s="50"/>
      <c r="E209" s="117"/>
      <c r="F209" s="179"/>
      <c r="G209" s="179"/>
      <c r="H209" s="179"/>
      <c r="I209" s="15" t="str">
        <f t="shared" si="30"/>
        <v/>
      </c>
      <c r="J209" s="15" t="str">
        <f t="shared" si="31"/>
        <v/>
      </c>
      <c r="K209" s="43" t="str">
        <f t="shared" si="27"/>
        <v/>
      </c>
      <c r="L209" s="43" t="str">
        <f t="shared" si="28"/>
        <v/>
      </c>
      <c r="M209" s="323" t="str">
        <f t="shared" si="32"/>
        <v/>
      </c>
      <c r="N209" s="43" t="str">
        <f t="shared" si="33"/>
        <v/>
      </c>
      <c r="O209" s="297" t="b">
        <f t="shared" si="29"/>
        <v>0</v>
      </c>
      <c r="P209" s="298">
        <f t="shared" si="34"/>
        <v>1</v>
      </c>
    </row>
    <row r="210" spans="1:16">
      <c r="A210" s="117">
        <v>201</v>
      </c>
      <c r="B210" s="6"/>
      <c r="C210" s="6"/>
      <c r="D210" s="50"/>
      <c r="E210" s="117"/>
      <c r="F210" s="179"/>
      <c r="G210" s="179"/>
      <c r="H210" s="179"/>
      <c r="I210" s="15" t="str">
        <f t="shared" si="30"/>
        <v/>
      </c>
      <c r="J210" s="15" t="str">
        <f t="shared" si="31"/>
        <v/>
      </c>
      <c r="K210" s="43" t="str">
        <f t="shared" si="27"/>
        <v/>
      </c>
      <c r="L210" s="43" t="str">
        <f t="shared" si="28"/>
        <v/>
      </c>
      <c r="M210" s="323" t="str">
        <f t="shared" si="32"/>
        <v/>
      </c>
      <c r="N210" s="43" t="str">
        <f t="shared" si="33"/>
        <v/>
      </c>
      <c r="O210" s="297" t="b">
        <f t="shared" si="29"/>
        <v>0</v>
      </c>
      <c r="P210" s="298">
        <f t="shared" si="34"/>
        <v>1</v>
      </c>
    </row>
    <row r="211" spans="1:16">
      <c r="A211" s="117">
        <v>202</v>
      </c>
      <c r="B211" s="6"/>
      <c r="C211" s="6"/>
      <c r="D211" s="50"/>
      <c r="E211" s="117"/>
      <c r="F211" s="179"/>
      <c r="G211" s="179"/>
      <c r="H211" s="179"/>
      <c r="I211" s="15" t="str">
        <f t="shared" si="30"/>
        <v/>
      </c>
      <c r="J211" s="15" t="str">
        <f t="shared" si="31"/>
        <v/>
      </c>
      <c r="K211" s="43" t="str">
        <f t="shared" si="27"/>
        <v/>
      </c>
      <c r="L211" s="43" t="str">
        <f t="shared" si="28"/>
        <v/>
      </c>
      <c r="M211" s="323" t="str">
        <f t="shared" si="32"/>
        <v/>
      </c>
      <c r="N211" s="43" t="str">
        <f t="shared" si="33"/>
        <v/>
      </c>
      <c r="O211" s="297" t="b">
        <f t="shared" si="29"/>
        <v>0</v>
      </c>
      <c r="P211" s="298">
        <f t="shared" si="34"/>
        <v>1</v>
      </c>
    </row>
    <row r="212" spans="1:16">
      <c r="A212" s="117">
        <v>203</v>
      </c>
      <c r="B212" s="6"/>
      <c r="C212" s="6"/>
      <c r="D212" s="50"/>
      <c r="E212" s="117"/>
      <c r="F212" s="179"/>
      <c r="G212" s="179"/>
      <c r="H212" s="179"/>
      <c r="I212" s="15" t="str">
        <f t="shared" si="30"/>
        <v/>
      </c>
      <c r="J212" s="15" t="str">
        <f t="shared" si="31"/>
        <v/>
      </c>
      <c r="K212" s="43" t="str">
        <f t="shared" si="27"/>
        <v/>
      </c>
      <c r="L212" s="43" t="str">
        <f t="shared" si="28"/>
        <v/>
      </c>
      <c r="M212" s="323" t="str">
        <f t="shared" si="32"/>
        <v/>
      </c>
      <c r="N212" s="43" t="str">
        <f t="shared" si="33"/>
        <v/>
      </c>
      <c r="O212" s="297" t="b">
        <f t="shared" si="29"/>
        <v>0</v>
      </c>
      <c r="P212" s="298">
        <f t="shared" si="34"/>
        <v>1</v>
      </c>
    </row>
    <row r="213" spans="1:16">
      <c r="A213" s="117">
        <v>204</v>
      </c>
      <c r="B213" s="6"/>
      <c r="C213" s="6"/>
      <c r="D213" s="50"/>
      <c r="E213" s="117"/>
      <c r="F213" s="179"/>
      <c r="G213" s="179"/>
      <c r="H213" s="179"/>
      <c r="I213" s="15" t="str">
        <f t="shared" si="30"/>
        <v/>
      </c>
      <c r="J213" s="15" t="str">
        <f t="shared" si="31"/>
        <v/>
      </c>
      <c r="K213" s="43" t="str">
        <f t="shared" si="27"/>
        <v/>
      </c>
      <c r="L213" s="43" t="str">
        <f t="shared" si="28"/>
        <v/>
      </c>
      <c r="M213" s="323" t="str">
        <f t="shared" si="32"/>
        <v/>
      </c>
      <c r="N213" s="43" t="str">
        <f t="shared" si="33"/>
        <v/>
      </c>
      <c r="O213" s="297" t="b">
        <f t="shared" si="29"/>
        <v>0</v>
      </c>
      <c r="P213" s="298">
        <f t="shared" si="34"/>
        <v>1</v>
      </c>
    </row>
    <row r="214" spans="1:16">
      <c r="A214" s="117">
        <v>205</v>
      </c>
      <c r="B214" s="6"/>
      <c r="C214" s="6"/>
      <c r="D214" s="50"/>
      <c r="E214" s="117"/>
      <c r="F214" s="179"/>
      <c r="G214" s="179"/>
      <c r="H214" s="179"/>
      <c r="I214" s="15" t="str">
        <f t="shared" si="30"/>
        <v/>
      </c>
      <c r="J214" s="15" t="str">
        <f t="shared" si="31"/>
        <v/>
      </c>
      <c r="K214" s="43" t="str">
        <f t="shared" si="27"/>
        <v/>
      </c>
      <c r="L214" s="43" t="str">
        <f t="shared" si="28"/>
        <v/>
      </c>
      <c r="M214" s="323" t="str">
        <f t="shared" si="32"/>
        <v/>
      </c>
      <c r="N214" s="43" t="str">
        <f t="shared" si="33"/>
        <v/>
      </c>
      <c r="O214" s="297" t="b">
        <f t="shared" si="29"/>
        <v>0</v>
      </c>
      <c r="P214" s="298">
        <f t="shared" si="34"/>
        <v>1</v>
      </c>
    </row>
  </sheetData>
  <sheetProtection algorithmName="SHA-512" hashValue="NQKTbX/sk9Rys4fjX3HbIsdFVL+b94A1skliDMexpRdiL04jC4SwRE8De0inUSWZByz0/8uyCsqxXgCUa+gw7Q==" saltValue="F/zuRxGePvFrCTtngWzOm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9">
    <tabColor theme="5" tint="0.59999389629810485"/>
    <pageSetUpPr fitToPage="1"/>
  </sheetPr>
  <dimension ref="A1:P260"/>
  <sheetViews>
    <sheetView topLeftCell="A5" zoomScaleNormal="100" workbookViewId="0">
      <selection activeCell="C13" sqref="C13"/>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ht="36.75" customHeight="1">
      <c r="A5" s="478" t="s">
        <v>663</v>
      </c>
      <c r="B5" s="478"/>
      <c r="C5" s="478"/>
      <c r="D5" s="478"/>
      <c r="E5" s="478"/>
      <c r="F5" s="478"/>
      <c r="G5" s="478"/>
      <c r="H5" s="478"/>
      <c r="I5" s="478"/>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54</v>
      </c>
      <c r="J9" s="122">
        <f t="shared" ref="J9:N9" si="0">SUMIF(J10:J108,"&gt;0")</f>
        <v>54</v>
      </c>
      <c r="K9" s="4">
        <f t="shared" si="0"/>
        <v>1</v>
      </c>
      <c r="L9" s="4">
        <f t="shared" si="0"/>
        <v>1</v>
      </c>
      <c r="M9" s="4">
        <f t="shared" si="0"/>
        <v>54</v>
      </c>
      <c r="N9" s="4">
        <f t="shared" si="0"/>
        <v>54</v>
      </c>
      <c r="O9" s="252"/>
    </row>
    <row r="10" spans="1:16" ht="31.5">
      <c r="A10" s="117">
        <v>1</v>
      </c>
      <c r="B10" s="8" t="s">
        <v>1247</v>
      </c>
      <c r="C10" s="8" t="s">
        <v>1248</v>
      </c>
      <c r="D10" s="8" t="s">
        <v>664</v>
      </c>
      <c r="E10" s="10" t="s">
        <v>1249</v>
      </c>
      <c r="F10" s="179">
        <v>2022</v>
      </c>
      <c r="G10" s="179">
        <v>164</v>
      </c>
      <c r="H10" s="179">
        <v>54</v>
      </c>
      <c r="I10" s="15">
        <f t="shared" ref="I10" si="1">IF(OR($B10="",$C10="",$D10="",$E10="",$F10&lt;an_initial,$F10&gt;an_final,$O10=FALSE),"",IF($H10="",CS_STR_RO*$G10/P10,CS_STR_RO*$H10))</f>
        <v>54</v>
      </c>
      <c r="J10" s="15">
        <f t="shared" ref="J10" si="2">IF(OR($B10="",$C10="",$D10="",$E10="",$F10="",$F10&gt;an_final,$O10=FALSE),"",IF($H10="",CS_STR_RO*$G10/P10,CS_STR_RO*$H10))</f>
        <v>54</v>
      </c>
      <c r="K10" s="43">
        <f t="shared" ref="K10:K73" si="3">IF(OR($B10="",$C10="",$D10="",$E10="",$F10="",$F10&gt;an_final,$O10=FALSE),"",IF($F10&gt;=an_initial,1,""))</f>
        <v>1</v>
      </c>
      <c r="L10" s="43">
        <f t="shared" ref="L10:L73" si="4">IF(OR($B10="",$C10="",$D10="",$E10="",$F10="",$F10&gt;an_final,$O10=FALSE),"",1)</f>
        <v>1</v>
      </c>
      <c r="M10" s="323">
        <f t="shared" ref="M10" si="5">IF(OR($B10="",$C10="",$D10="",$E10="",$F10="",$F10&gt;an_final,$O10=FALSE),"",IF($H10="",$G10/P10,$H10))</f>
        <v>54</v>
      </c>
      <c r="N10" s="43">
        <f t="shared" ref="N10" si="6">IF(OR($B10="",$C10="",$D10="",$E10="",$F10="",$F10&lt;an_initial,$F10&gt;an_final,$O10=FALSE),"",IF($H10="",$G10/P10,$H10))</f>
        <v>54</v>
      </c>
      <c r="O10" s="297" t="b">
        <f t="shared" ref="O10:O73" si="7">IF(nume_candidat="",FALSE,ISNUMBER(SEARCH(nume_candidat,$B10)))</f>
        <v>1</v>
      </c>
      <c r="P10" s="298">
        <f t="shared" ref="P10" si="8">LEN(B10)-LEN(SUBSTITUTE(B10,",",""))+1</f>
        <v>3</v>
      </c>
    </row>
    <row r="11" spans="1:16">
      <c r="A11" s="546"/>
      <c r="B11" s="547"/>
      <c r="C11" s="547"/>
      <c r="D11" s="547"/>
      <c r="E11" s="548"/>
      <c r="F11" s="549"/>
      <c r="G11" s="549"/>
      <c r="H11" s="549"/>
      <c r="I11" s="555" t="str">
        <f t="shared" ref="I11:I74" si="9">IF(OR($B11="",$C11="",$D11="",$E11="",$F11&lt;an_initial,$F11&gt;an_final,$O11=FALSE),"",IF($H11="",CS_STR_RO*$G11/P11,CS_STR_RO*$H11))</f>
        <v/>
      </c>
      <c r="J11" s="325" t="str">
        <f t="shared" ref="J11:J74" si="10">IF(OR($B11="",$C11="",$D11="",$E11="",$F11="",$F11&gt;an_final,$O11=FALSE),"",IF($H11="",CS_STR_RO*$G11/P11,CS_STR_RO*$H11))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546"/>
      <c r="B12" s="547"/>
      <c r="C12" s="547"/>
      <c r="D12" s="547"/>
      <c r="E12" s="548"/>
      <c r="F12" s="549"/>
      <c r="G12" s="549"/>
      <c r="H12" s="549"/>
      <c r="I12" s="555" t="str">
        <f t="shared" si="9"/>
        <v/>
      </c>
      <c r="J12" s="325" t="str">
        <f t="shared" si="10"/>
        <v/>
      </c>
      <c r="K12" s="43" t="str">
        <f t="shared" si="3"/>
        <v/>
      </c>
      <c r="L12" s="43" t="str">
        <f t="shared" si="4"/>
        <v/>
      </c>
      <c r="M12" s="323" t="str">
        <f t="shared" si="11"/>
        <v/>
      </c>
      <c r="N12" s="43" t="str">
        <f t="shared" si="12"/>
        <v/>
      </c>
      <c r="O12" s="297" t="b">
        <f t="shared" si="7"/>
        <v>0</v>
      </c>
      <c r="P12" s="298">
        <f t="shared" si="13"/>
        <v>1</v>
      </c>
    </row>
    <row r="13" spans="1:16">
      <c r="A13" s="546"/>
      <c r="B13" s="550"/>
      <c r="C13" s="550"/>
      <c r="D13" s="550"/>
      <c r="E13" s="546"/>
      <c r="F13" s="549"/>
      <c r="G13" s="549"/>
      <c r="H13" s="549"/>
      <c r="I13" s="555" t="str">
        <f t="shared" si="9"/>
        <v/>
      </c>
      <c r="J13" s="325" t="str">
        <f t="shared" si="10"/>
        <v/>
      </c>
      <c r="K13" s="43" t="str">
        <f t="shared" si="3"/>
        <v/>
      </c>
      <c r="L13" s="43" t="str">
        <f t="shared" si="4"/>
        <v/>
      </c>
      <c r="M13" s="323" t="str">
        <f t="shared" si="11"/>
        <v/>
      </c>
      <c r="N13" s="43" t="str">
        <f t="shared" si="12"/>
        <v/>
      </c>
      <c r="O13" s="297" t="b">
        <f t="shared" si="7"/>
        <v>0</v>
      </c>
      <c r="P13" s="298">
        <f t="shared" si="13"/>
        <v>1</v>
      </c>
    </row>
    <row r="14" spans="1:16">
      <c r="A14" s="546"/>
      <c r="B14" s="550"/>
      <c r="C14" s="550"/>
      <c r="D14" s="550"/>
      <c r="E14" s="546"/>
      <c r="F14" s="549"/>
      <c r="G14" s="549"/>
      <c r="H14" s="549"/>
      <c r="I14" s="555" t="str">
        <f t="shared" si="9"/>
        <v/>
      </c>
      <c r="J14" s="325" t="str">
        <f t="shared" si="10"/>
        <v/>
      </c>
      <c r="K14" s="43" t="str">
        <f t="shared" si="3"/>
        <v/>
      </c>
      <c r="L14" s="43" t="str">
        <f t="shared" si="4"/>
        <v/>
      </c>
      <c r="M14" s="323" t="str">
        <f t="shared" si="11"/>
        <v/>
      </c>
      <c r="N14" s="43" t="str">
        <f t="shared" si="12"/>
        <v/>
      </c>
      <c r="O14" s="297" t="b">
        <f t="shared" si="7"/>
        <v>0</v>
      </c>
      <c r="P14" s="298">
        <f t="shared" si="13"/>
        <v>1</v>
      </c>
    </row>
    <row r="15" spans="1:16">
      <c r="A15" s="546"/>
      <c r="B15" s="550"/>
      <c r="C15" s="550"/>
      <c r="D15" s="550"/>
      <c r="E15" s="546"/>
      <c r="F15" s="549"/>
      <c r="G15" s="549"/>
      <c r="H15" s="549"/>
      <c r="I15" s="555" t="str">
        <f t="shared" si="9"/>
        <v/>
      </c>
      <c r="J15" s="325" t="str">
        <f t="shared" si="10"/>
        <v/>
      </c>
      <c r="K15" s="43" t="str">
        <f t="shared" si="3"/>
        <v/>
      </c>
      <c r="L15" s="43" t="str">
        <f t="shared" si="4"/>
        <v/>
      </c>
      <c r="M15" s="323" t="str">
        <f t="shared" si="11"/>
        <v/>
      </c>
      <c r="N15" s="43" t="str">
        <f t="shared" si="12"/>
        <v/>
      </c>
      <c r="O15" s="297" t="b">
        <f t="shared" si="7"/>
        <v>0</v>
      </c>
      <c r="P15" s="298">
        <f t="shared" si="13"/>
        <v>1</v>
      </c>
    </row>
    <row r="16" spans="1:16">
      <c r="A16" s="546"/>
      <c r="B16" s="550"/>
      <c r="C16" s="550"/>
      <c r="D16" s="550"/>
      <c r="E16" s="546"/>
      <c r="F16" s="549"/>
      <c r="G16" s="549"/>
      <c r="H16" s="549"/>
      <c r="I16" s="555" t="str">
        <f t="shared" si="9"/>
        <v/>
      </c>
      <c r="J16" s="325" t="str">
        <f t="shared" si="10"/>
        <v/>
      </c>
      <c r="K16" s="43" t="str">
        <f t="shared" si="3"/>
        <v/>
      </c>
      <c r="L16" s="43" t="str">
        <f t="shared" si="4"/>
        <v/>
      </c>
      <c r="M16" s="323" t="str">
        <f t="shared" si="11"/>
        <v/>
      </c>
      <c r="N16" s="43" t="str">
        <f t="shared" si="12"/>
        <v/>
      </c>
      <c r="O16" s="297" t="b">
        <f t="shared" si="7"/>
        <v>0</v>
      </c>
      <c r="P16" s="298">
        <f t="shared" si="13"/>
        <v>1</v>
      </c>
    </row>
    <row r="17" spans="1:16">
      <c r="A17" s="546"/>
      <c r="B17" s="550"/>
      <c r="C17" s="550"/>
      <c r="D17" s="550"/>
      <c r="E17" s="546"/>
      <c r="F17" s="549"/>
      <c r="G17" s="549"/>
      <c r="H17" s="549"/>
      <c r="I17" s="555" t="str">
        <f t="shared" si="9"/>
        <v/>
      </c>
      <c r="J17" s="325" t="str">
        <f t="shared" si="10"/>
        <v/>
      </c>
      <c r="K17" s="43" t="str">
        <f t="shared" si="3"/>
        <v/>
      </c>
      <c r="L17" s="43" t="str">
        <f t="shared" si="4"/>
        <v/>
      </c>
      <c r="M17" s="323" t="str">
        <f t="shared" si="11"/>
        <v/>
      </c>
      <c r="N17" s="43" t="str">
        <f t="shared" si="12"/>
        <v/>
      </c>
      <c r="O17" s="297" t="b">
        <f t="shared" si="7"/>
        <v>0</v>
      </c>
      <c r="P17" s="298">
        <f t="shared" si="13"/>
        <v>1</v>
      </c>
    </row>
    <row r="18" spans="1:16">
      <c r="A18" s="546"/>
      <c r="B18" s="550"/>
      <c r="C18" s="550"/>
      <c r="D18" s="550"/>
      <c r="E18" s="546"/>
      <c r="F18" s="549"/>
      <c r="G18" s="549"/>
      <c r="H18" s="549"/>
      <c r="I18" s="555" t="str">
        <f t="shared" si="9"/>
        <v/>
      </c>
      <c r="J18" s="325" t="str">
        <f t="shared" si="10"/>
        <v/>
      </c>
      <c r="K18" s="43" t="str">
        <f t="shared" si="3"/>
        <v/>
      </c>
      <c r="L18" s="43" t="str">
        <f t="shared" si="4"/>
        <v/>
      </c>
      <c r="M18" s="323" t="str">
        <f t="shared" si="11"/>
        <v/>
      </c>
      <c r="N18" s="43" t="str">
        <f t="shared" si="12"/>
        <v/>
      </c>
      <c r="O18" s="297" t="b">
        <f t="shared" si="7"/>
        <v>0</v>
      </c>
      <c r="P18" s="298">
        <f t="shared" si="13"/>
        <v>1</v>
      </c>
    </row>
    <row r="19" spans="1:16">
      <c r="A19" s="546"/>
      <c r="B19" s="550"/>
      <c r="C19" s="550"/>
      <c r="D19" s="550"/>
      <c r="E19" s="546"/>
      <c r="F19" s="549"/>
      <c r="G19" s="549"/>
      <c r="H19" s="549"/>
      <c r="I19" s="555" t="str">
        <f t="shared" si="9"/>
        <v/>
      </c>
      <c r="J19" s="325" t="str">
        <f t="shared" si="10"/>
        <v/>
      </c>
      <c r="K19" s="43" t="str">
        <f t="shared" si="3"/>
        <v/>
      </c>
      <c r="L19" s="43" t="str">
        <f t="shared" si="4"/>
        <v/>
      </c>
      <c r="M19" s="323" t="str">
        <f t="shared" si="11"/>
        <v/>
      </c>
      <c r="N19" s="43" t="str">
        <f t="shared" si="12"/>
        <v/>
      </c>
      <c r="O19" s="297" t="b">
        <f t="shared" si="7"/>
        <v>0</v>
      </c>
      <c r="P19" s="298">
        <f t="shared" si="13"/>
        <v>1</v>
      </c>
    </row>
    <row r="20" spans="1:16">
      <c r="A20" s="546"/>
      <c r="B20" s="550"/>
      <c r="C20" s="550"/>
      <c r="D20" s="550"/>
      <c r="E20" s="546"/>
      <c r="F20" s="549"/>
      <c r="G20" s="549"/>
      <c r="H20" s="549"/>
      <c r="I20" s="555" t="str">
        <f t="shared" si="9"/>
        <v/>
      </c>
      <c r="J20" s="325" t="str">
        <f t="shared" si="10"/>
        <v/>
      </c>
      <c r="K20" s="43" t="str">
        <f t="shared" si="3"/>
        <v/>
      </c>
      <c r="L20" s="43" t="str">
        <f t="shared" si="4"/>
        <v/>
      </c>
      <c r="M20" s="323" t="str">
        <f t="shared" si="11"/>
        <v/>
      </c>
      <c r="N20" s="43" t="str">
        <f t="shared" si="12"/>
        <v/>
      </c>
      <c r="O20" s="297" t="b">
        <f t="shared" si="7"/>
        <v>0</v>
      </c>
      <c r="P20" s="298">
        <f t="shared" si="13"/>
        <v>1</v>
      </c>
    </row>
    <row r="21" spans="1:16">
      <c r="A21" s="546"/>
      <c r="B21" s="550"/>
      <c r="C21" s="550"/>
      <c r="D21" s="550"/>
      <c r="E21" s="546"/>
      <c r="F21" s="549"/>
      <c r="G21" s="549"/>
      <c r="H21" s="549"/>
      <c r="I21" s="555" t="str">
        <f t="shared" si="9"/>
        <v/>
      </c>
      <c r="J21" s="325" t="str">
        <f t="shared" si="10"/>
        <v/>
      </c>
      <c r="K21" s="43" t="str">
        <f t="shared" si="3"/>
        <v/>
      </c>
      <c r="L21" s="43" t="str">
        <f t="shared" si="4"/>
        <v/>
      </c>
      <c r="M21" s="323" t="str">
        <f t="shared" si="11"/>
        <v/>
      </c>
      <c r="N21" s="43" t="str">
        <f t="shared" si="12"/>
        <v/>
      </c>
      <c r="O21" s="297" t="b">
        <f t="shared" si="7"/>
        <v>0</v>
      </c>
      <c r="P21" s="298">
        <f t="shared" si="13"/>
        <v>1</v>
      </c>
    </row>
    <row r="22" spans="1:16">
      <c r="A22" s="546"/>
      <c r="B22" s="550"/>
      <c r="C22" s="550"/>
      <c r="D22" s="550"/>
      <c r="E22" s="546"/>
      <c r="F22" s="549"/>
      <c r="G22" s="549"/>
      <c r="H22" s="549"/>
      <c r="I22" s="555" t="str">
        <f t="shared" si="9"/>
        <v/>
      </c>
      <c r="J22" s="325" t="str">
        <f t="shared" si="10"/>
        <v/>
      </c>
      <c r="K22" s="43" t="str">
        <f t="shared" si="3"/>
        <v/>
      </c>
      <c r="L22" s="43" t="str">
        <f t="shared" si="4"/>
        <v/>
      </c>
      <c r="M22" s="323" t="str">
        <f t="shared" si="11"/>
        <v/>
      </c>
      <c r="N22" s="43" t="str">
        <f t="shared" si="12"/>
        <v/>
      </c>
      <c r="O22" s="297" t="b">
        <f t="shared" si="7"/>
        <v>0</v>
      </c>
      <c r="P22" s="298">
        <f t="shared" si="13"/>
        <v>1</v>
      </c>
    </row>
    <row r="23" spans="1:16">
      <c r="A23" s="546"/>
      <c r="B23" s="550"/>
      <c r="C23" s="550"/>
      <c r="D23" s="550"/>
      <c r="E23" s="546"/>
      <c r="F23" s="549"/>
      <c r="G23" s="549"/>
      <c r="H23" s="549"/>
      <c r="I23" s="555" t="str">
        <f t="shared" si="9"/>
        <v/>
      </c>
      <c r="J23" s="325" t="str">
        <f t="shared" si="10"/>
        <v/>
      </c>
      <c r="K23" s="43" t="str">
        <f t="shared" si="3"/>
        <v/>
      </c>
      <c r="L23" s="43" t="str">
        <f t="shared" si="4"/>
        <v/>
      </c>
      <c r="M23" s="323" t="str">
        <f t="shared" si="11"/>
        <v/>
      </c>
      <c r="N23" s="43" t="str">
        <f t="shared" si="12"/>
        <v/>
      </c>
      <c r="O23" s="297" t="b">
        <f t="shared" si="7"/>
        <v>0</v>
      </c>
      <c r="P23" s="298">
        <f t="shared" si="13"/>
        <v>1</v>
      </c>
    </row>
    <row r="24" spans="1:16">
      <c r="A24" s="546"/>
      <c r="B24" s="550"/>
      <c r="C24" s="550"/>
      <c r="D24" s="550"/>
      <c r="E24" s="546"/>
      <c r="F24" s="549"/>
      <c r="G24" s="549"/>
      <c r="H24" s="549"/>
      <c r="I24" s="555" t="str">
        <f t="shared" si="9"/>
        <v/>
      </c>
      <c r="J24" s="325" t="str">
        <f t="shared" si="10"/>
        <v/>
      </c>
      <c r="K24" s="43" t="str">
        <f t="shared" si="3"/>
        <v/>
      </c>
      <c r="L24" s="43" t="str">
        <f t="shared" si="4"/>
        <v/>
      </c>
      <c r="M24" s="323" t="str">
        <f t="shared" si="11"/>
        <v/>
      </c>
      <c r="N24" s="43" t="str">
        <f t="shared" si="12"/>
        <v/>
      </c>
      <c r="O24" s="297" t="b">
        <f t="shared" si="7"/>
        <v>0</v>
      </c>
      <c r="P24" s="298">
        <f t="shared" si="13"/>
        <v>1</v>
      </c>
    </row>
    <row r="25" spans="1:16">
      <c r="A25" s="546"/>
      <c r="B25" s="550"/>
      <c r="C25" s="550"/>
      <c r="D25" s="550"/>
      <c r="E25" s="546"/>
      <c r="F25" s="549"/>
      <c r="G25" s="549"/>
      <c r="H25" s="549"/>
      <c r="I25" s="555" t="str">
        <f t="shared" si="9"/>
        <v/>
      </c>
      <c r="J25" s="325" t="str">
        <f t="shared" si="10"/>
        <v/>
      </c>
      <c r="K25" s="43" t="str">
        <f t="shared" si="3"/>
        <v/>
      </c>
      <c r="L25" s="43" t="str">
        <f t="shared" si="4"/>
        <v/>
      </c>
      <c r="M25" s="323" t="str">
        <f t="shared" si="11"/>
        <v/>
      </c>
      <c r="N25" s="43" t="str">
        <f t="shared" si="12"/>
        <v/>
      </c>
      <c r="O25" s="297" t="b">
        <f t="shared" si="7"/>
        <v>0</v>
      </c>
      <c r="P25" s="298">
        <f t="shared" si="13"/>
        <v>1</v>
      </c>
    </row>
    <row r="26" spans="1:16">
      <c r="A26" s="546"/>
      <c r="B26" s="550"/>
      <c r="C26" s="550"/>
      <c r="D26" s="550"/>
      <c r="E26" s="546"/>
      <c r="F26" s="549"/>
      <c r="G26" s="549"/>
      <c r="H26" s="549"/>
      <c r="I26" s="555" t="str">
        <f t="shared" si="9"/>
        <v/>
      </c>
      <c r="J26" s="325" t="str">
        <f t="shared" si="10"/>
        <v/>
      </c>
      <c r="K26" s="43" t="str">
        <f t="shared" si="3"/>
        <v/>
      </c>
      <c r="L26" s="43" t="str">
        <f t="shared" si="4"/>
        <v/>
      </c>
      <c r="M26" s="323" t="str">
        <f t="shared" si="11"/>
        <v/>
      </c>
      <c r="N26" s="43" t="str">
        <f t="shared" si="12"/>
        <v/>
      </c>
      <c r="O26" s="297" t="b">
        <f t="shared" si="7"/>
        <v>0</v>
      </c>
      <c r="P26" s="298">
        <f t="shared" si="13"/>
        <v>1</v>
      </c>
    </row>
    <row r="27" spans="1:16">
      <c r="A27" s="546"/>
      <c r="B27" s="550"/>
      <c r="C27" s="550"/>
      <c r="D27" s="550"/>
      <c r="E27" s="546"/>
      <c r="F27" s="549"/>
      <c r="G27" s="549"/>
      <c r="H27" s="549"/>
      <c r="I27" s="555" t="str">
        <f t="shared" si="9"/>
        <v/>
      </c>
      <c r="J27" s="325" t="str">
        <f t="shared" si="10"/>
        <v/>
      </c>
      <c r="K27" s="43" t="str">
        <f t="shared" si="3"/>
        <v/>
      </c>
      <c r="L27" s="43" t="str">
        <f t="shared" si="4"/>
        <v/>
      </c>
      <c r="M27" s="323" t="str">
        <f t="shared" si="11"/>
        <v/>
      </c>
      <c r="N27" s="43" t="str">
        <f t="shared" si="12"/>
        <v/>
      </c>
      <c r="O27" s="297" t="b">
        <f t="shared" si="7"/>
        <v>0</v>
      </c>
      <c r="P27" s="298">
        <f t="shared" si="13"/>
        <v>1</v>
      </c>
    </row>
    <row r="28" spans="1:16">
      <c r="A28" s="546"/>
      <c r="B28" s="550"/>
      <c r="C28" s="550"/>
      <c r="D28" s="550"/>
      <c r="E28" s="546"/>
      <c r="F28" s="549"/>
      <c r="G28" s="549"/>
      <c r="H28" s="549"/>
      <c r="I28" s="555" t="str">
        <f t="shared" si="9"/>
        <v/>
      </c>
      <c r="J28" s="325" t="str">
        <f t="shared" si="10"/>
        <v/>
      </c>
      <c r="K28" s="43" t="str">
        <f t="shared" si="3"/>
        <v/>
      </c>
      <c r="L28" s="43" t="str">
        <f t="shared" si="4"/>
        <v/>
      </c>
      <c r="M28" s="323" t="str">
        <f t="shared" si="11"/>
        <v/>
      </c>
      <c r="N28" s="43" t="str">
        <f t="shared" si="12"/>
        <v/>
      </c>
      <c r="O28" s="297" t="b">
        <f t="shared" si="7"/>
        <v>0</v>
      </c>
      <c r="P28" s="298">
        <f t="shared" si="13"/>
        <v>1</v>
      </c>
    </row>
    <row r="29" spans="1:16">
      <c r="A29" s="546"/>
      <c r="B29" s="550"/>
      <c r="C29" s="550"/>
      <c r="D29" s="550"/>
      <c r="E29" s="546"/>
      <c r="F29" s="549"/>
      <c r="G29" s="549"/>
      <c r="H29" s="549"/>
      <c r="I29" s="555" t="str">
        <f t="shared" si="9"/>
        <v/>
      </c>
      <c r="J29" s="325" t="str">
        <f t="shared" si="10"/>
        <v/>
      </c>
      <c r="K29" s="43" t="str">
        <f t="shared" si="3"/>
        <v/>
      </c>
      <c r="L29" s="43" t="str">
        <f t="shared" si="4"/>
        <v/>
      </c>
      <c r="M29" s="323" t="str">
        <f t="shared" si="11"/>
        <v/>
      </c>
      <c r="N29" s="43" t="str">
        <f t="shared" si="12"/>
        <v/>
      </c>
      <c r="O29" s="297" t="b">
        <f t="shared" si="7"/>
        <v>0</v>
      </c>
      <c r="P29" s="298">
        <f t="shared" si="13"/>
        <v>1</v>
      </c>
    </row>
    <row r="30" spans="1:16">
      <c r="A30" s="546"/>
      <c r="B30" s="550"/>
      <c r="C30" s="550"/>
      <c r="D30" s="550"/>
      <c r="E30" s="546"/>
      <c r="F30" s="549"/>
      <c r="G30" s="549"/>
      <c r="H30" s="549"/>
      <c r="I30" s="555" t="str">
        <f t="shared" si="9"/>
        <v/>
      </c>
      <c r="J30" s="325" t="str">
        <f t="shared" si="10"/>
        <v/>
      </c>
      <c r="K30" s="43" t="str">
        <f t="shared" si="3"/>
        <v/>
      </c>
      <c r="L30" s="43" t="str">
        <f t="shared" si="4"/>
        <v/>
      </c>
      <c r="M30" s="323" t="str">
        <f t="shared" si="11"/>
        <v/>
      </c>
      <c r="N30" s="43" t="str">
        <f t="shared" si="12"/>
        <v/>
      </c>
      <c r="O30" s="297" t="b">
        <f t="shared" si="7"/>
        <v>0</v>
      </c>
      <c r="P30" s="298">
        <f t="shared" si="13"/>
        <v>1</v>
      </c>
    </row>
    <row r="31" spans="1:16">
      <c r="A31" s="546"/>
      <c r="B31" s="550"/>
      <c r="C31" s="550"/>
      <c r="D31" s="550"/>
      <c r="E31" s="546"/>
      <c r="F31" s="549"/>
      <c r="G31" s="549"/>
      <c r="H31" s="549"/>
      <c r="I31" s="555" t="str">
        <f t="shared" si="9"/>
        <v/>
      </c>
      <c r="J31" s="325" t="str">
        <f t="shared" si="10"/>
        <v/>
      </c>
      <c r="K31" s="43" t="str">
        <f t="shared" si="3"/>
        <v/>
      </c>
      <c r="L31" s="43" t="str">
        <f t="shared" si="4"/>
        <v/>
      </c>
      <c r="M31" s="323" t="str">
        <f t="shared" si="11"/>
        <v/>
      </c>
      <c r="N31" s="43" t="str">
        <f t="shared" si="12"/>
        <v/>
      </c>
      <c r="O31" s="297" t="b">
        <f t="shared" si="7"/>
        <v>0</v>
      </c>
      <c r="P31" s="298">
        <f t="shared" si="13"/>
        <v>1</v>
      </c>
    </row>
    <row r="32" spans="1:16">
      <c r="A32" s="546"/>
      <c r="B32" s="550"/>
      <c r="C32" s="550"/>
      <c r="D32" s="550"/>
      <c r="E32" s="546"/>
      <c r="F32" s="549"/>
      <c r="G32" s="549"/>
      <c r="H32" s="549"/>
      <c r="I32" s="555" t="str">
        <f t="shared" si="9"/>
        <v/>
      </c>
      <c r="J32" s="325" t="str">
        <f t="shared" si="10"/>
        <v/>
      </c>
      <c r="K32" s="43" t="str">
        <f t="shared" si="3"/>
        <v/>
      </c>
      <c r="L32" s="43" t="str">
        <f t="shared" si="4"/>
        <v/>
      </c>
      <c r="M32" s="323" t="str">
        <f t="shared" si="11"/>
        <v/>
      </c>
      <c r="N32" s="43" t="str">
        <f t="shared" si="12"/>
        <v/>
      </c>
      <c r="O32" s="297" t="b">
        <f t="shared" si="7"/>
        <v>0</v>
      </c>
      <c r="P32" s="298">
        <f t="shared" si="13"/>
        <v>1</v>
      </c>
    </row>
    <row r="33" spans="1:16">
      <c r="A33" s="546"/>
      <c r="B33" s="550"/>
      <c r="C33" s="550"/>
      <c r="D33" s="550"/>
      <c r="E33" s="546"/>
      <c r="F33" s="549"/>
      <c r="G33" s="549"/>
      <c r="H33" s="549"/>
      <c r="I33" s="555" t="str">
        <f t="shared" si="9"/>
        <v/>
      </c>
      <c r="J33" s="325" t="str">
        <f t="shared" si="10"/>
        <v/>
      </c>
      <c r="K33" s="43" t="str">
        <f t="shared" si="3"/>
        <v/>
      </c>
      <c r="L33" s="43" t="str">
        <f t="shared" si="4"/>
        <v/>
      </c>
      <c r="M33" s="323" t="str">
        <f t="shared" si="11"/>
        <v/>
      </c>
      <c r="N33" s="43" t="str">
        <f t="shared" si="12"/>
        <v/>
      </c>
      <c r="O33" s="297" t="b">
        <f t="shared" si="7"/>
        <v>0</v>
      </c>
      <c r="P33" s="298">
        <f t="shared" si="13"/>
        <v>1</v>
      </c>
    </row>
    <row r="34" spans="1:16">
      <c r="A34" s="546"/>
      <c r="B34" s="550"/>
      <c r="C34" s="550"/>
      <c r="D34" s="550"/>
      <c r="E34" s="546"/>
      <c r="F34" s="549"/>
      <c r="G34" s="549"/>
      <c r="H34" s="549"/>
      <c r="I34" s="555" t="str">
        <f t="shared" si="9"/>
        <v/>
      </c>
      <c r="J34" s="325" t="str">
        <f t="shared" si="10"/>
        <v/>
      </c>
      <c r="K34" s="43" t="str">
        <f t="shared" si="3"/>
        <v/>
      </c>
      <c r="L34" s="43" t="str">
        <f t="shared" si="4"/>
        <v/>
      </c>
      <c r="M34" s="323" t="str">
        <f t="shared" si="11"/>
        <v/>
      </c>
      <c r="N34" s="43" t="str">
        <f t="shared" si="12"/>
        <v/>
      </c>
      <c r="O34" s="297" t="b">
        <f t="shared" si="7"/>
        <v>0</v>
      </c>
      <c r="P34" s="298">
        <f t="shared" si="13"/>
        <v>1</v>
      </c>
    </row>
    <row r="35" spans="1:16">
      <c r="A35" s="546"/>
      <c r="B35" s="550"/>
      <c r="C35" s="550"/>
      <c r="D35" s="550"/>
      <c r="E35" s="546"/>
      <c r="F35" s="549"/>
      <c r="G35" s="549"/>
      <c r="H35" s="549"/>
      <c r="I35" s="555" t="str">
        <f t="shared" si="9"/>
        <v/>
      </c>
      <c r="J35" s="325" t="str">
        <f t="shared" si="10"/>
        <v/>
      </c>
      <c r="K35" s="43" t="str">
        <f t="shared" si="3"/>
        <v/>
      </c>
      <c r="L35" s="43" t="str">
        <f t="shared" si="4"/>
        <v/>
      </c>
      <c r="M35" s="323" t="str">
        <f t="shared" si="11"/>
        <v/>
      </c>
      <c r="N35" s="43" t="str">
        <f t="shared" si="12"/>
        <v/>
      </c>
      <c r="O35" s="297" t="b">
        <f t="shared" si="7"/>
        <v>0</v>
      </c>
      <c r="P35" s="298">
        <f t="shared" si="13"/>
        <v>1</v>
      </c>
    </row>
    <row r="36" spans="1:16">
      <c r="A36" s="546"/>
      <c r="B36" s="550"/>
      <c r="C36" s="550"/>
      <c r="D36" s="550"/>
      <c r="E36" s="546"/>
      <c r="F36" s="549"/>
      <c r="G36" s="549"/>
      <c r="H36" s="549"/>
      <c r="I36" s="555" t="str">
        <f t="shared" si="9"/>
        <v/>
      </c>
      <c r="J36" s="325" t="str">
        <f t="shared" si="10"/>
        <v/>
      </c>
      <c r="K36" s="43" t="str">
        <f t="shared" si="3"/>
        <v/>
      </c>
      <c r="L36" s="43" t="str">
        <f t="shared" si="4"/>
        <v/>
      </c>
      <c r="M36" s="323" t="str">
        <f t="shared" si="11"/>
        <v/>
      </c>
      <c r="N36" s="43" t="str">
        <f t="shared" si="12"/>
        <v/>
      </c>
      <c r="O36" s="297" t="b">
        <f t="shared" si="7"/>
        <v>0</v>
      </c>
      <c r="P36" s="298">
        <f t="shared" si="13"/>
        <v>1</v>
      </c>
    </row>
    <row r="37" spans="1:16">
      <c r="A37" s="546"/>
      <c r="B37" s="550"/>
      <c r="C37" s="550"/>
      <c r="D37" s="550"/>
      <c r="E37" s="546"/>
      <c r="F37" s="549"/>
      <c r="G37" s="549"/>
      <c r="H37" s="549"/>
      <c r="I37" s="555" t="str">
        <f t="shared" si="9"/>
        <v/>
      </c>
      <c r="J37" s="325" t="str">
        <f t="shared" si="10"/>
        <v/>
      </c>
      <c r="K37" s="43" t="str">
        <f t="shared" si="3"/>
        <v/>
      </c>
      <c r="L37" s="43" t="str">
        <f t="shared" si="4"/>
        <v/>
      </c>
      <c r="M37" s="323" t="str">
        <f t="shared" si="11"/>
        <v/>
      </c>
      <c r="N37" s="43" t="str">
        <f t="shared" si="12"/>
        <v/>
      </c>
      <c r="O37" s="297" t="b">
        <f t="shared" si="7"/>
        <v>0</v>
      </c>
      <c r="P37" s="298">
        <f t="shared" si="13"/>
        <v>1</v>
      </c>
    </row>
    <row r="38" spans="1:16">
      <c r="A38" s="546"/>
      <c r="B38" s="550"/>
      <c r="C38" s="550"/>
      <c r="D38" s="550"/>
      <c r="E38" s="546"/>
      <c r="F38" s="549"/>
      <c r="G38" s="549"/>
      <c r="H38" s="549"/>
      <c r="I38" s="555" t="str">
        <f t="shared" si="9"/>
        <v/>
      </c>
      <c r="J38" s="325" t="str">
        <f t="shared" si="10"/>
        <v/>
      </c>
      <c r="K38" s="43" t="str">
        <f t="shared" si="3"/>
        <v/>
      </c>
      <c r="L38" s="43" t="str">
        <f t="shared" si="4"/>
        <v/>
      </c>
      <c r="M38" s="323" t="str">
        <f t="shared" si="11"/>
        <v/>
      </c>
      <c r="N38" s="43" t="str">
        <f t="shared" si="12"/>
        <v/>
      </c>
      <c r="O38" s="297" t="b">
        <f t="shared" si="7"/>
        <v>0</v>
      </c>
      <c r="P38" s="298">
        <f t="shared" si="13"/>
        <v>1</v>
      </c>
    </row>
    <row r="39" spans="1:16">
      <c r="A39" s="546"/>
      <c r="B39" s="550"/>
      <c r="C39" s="550"/>
      <c r="D39" s="550"/>
      <c r="E39" s="546"/>
      <c r="F39" s="549"/>
      <c r="G39" s="549"/>
      <c r="H39" s="549"/>
      <c r="I39" s="555" t="str">
        <f t="shared" si="9"/>
        <v/>
      </c>
      <c r="J39" s="325" t="str">
        <f t="shared" si="10"/>
        <v/>
      </c>
      <c r="K39" s="43" t="str">
        <f t="shared" si="3"/>
        <v/>
      </c>
      <c r="L39" s="43" t="str">
        <f t="shared" si="4"/>
        <v/>
      </c>
      <c r="M39" s="323" t="str">
        <f t="shared" si="11"/>
        <v/>
      </c>
      <c r="N39" s="43" t="str">
        <f t="shared" si="12"/>
        <v/>
      </c>
      <c r="O39" s="297" t="b">
        <f t="shared" si="7"/>
        <v>0</v>
      </c>
      <c r="P39" s="298">
        <f t="shared" si="13"/>
        <v>1</v>
      </c>
    </row>
    <row r="40" spans="1:16">
      <c r="A40" s="546"/>
      <c r="B40" s="550"/>
      <c r="C40" s="550"/>
      <c r="D40" s="550"/>
      <c r="E40" s="546"/>
      <c r="F40" s="549"/>
      <c r="G40" s="549"/>
      <c r="H40" s="549"/>
      <c r="I40" s="555" t="str">
        <f t="shared" si="9"/>
        <v/>
      </c>
      <c r="J40" s="325" t="str">
        <f t="shared" si="10"/>
        <v/>
      </c>
      <c r="K40" s="43" t="str">
        <f t="shared" si="3"/>
        <v/>
      </c>
      <c r="L40" s="43" t="str">
        <f t="shared" si="4"/>
        <v/>
      </c>
      <c r="M40" s="323" t="str">
        <f t="shared" si="11"/>
        <v/>
      </c>
      <c r="N40" s="43" t="str">
        <f t="shared" si="12"/>
        <v/>
      </c>
      <c r="O40" s="297" t="b">
        <f t="shared" si="7"/>
        <v>0</v>
      </c>
      <c r="P40" s="298">
        <f t="shared" si="13"/>
        <v>1</v>
      </c>
    </row>
    <row r="41" spans="1:16">
      <c r="A41" s="546"/>
      <c r="B41" s="550"/>
      <c r="C41" s="550"/>
      <c r="D41" s="550"/>
      <c r="E41" s="546"/>
      <c r="F41" s="549"/>
      <c r="G41" s="549"/>
      <c r="H41" s="549"/>
      <c r="I41" s="555" t="str">
        <f t="shared" si="9"/>
        <v/>
      </c>
      <c r="J41" s="325" t="str">
        <f t="shared" si="10"/>
        <v/>
      </c>
      <c r="K41" s="43" t="str">
        <f t="shared" si="3"/>
        <v/>
      </c>
      <c r="L41" s="43" t="str">
        <f t="shared" si="4"/>
        <v/>
      </c>
      <c r="M41" s="323" t="str">
        <f t="shared" si="11"/>
        <v/>
      </c>
      <c r="N41" s="43" t="str">
        <f t="shared" si="12"/>
        <v/>
      </c>
      <c r="O41" s="297" t="b">
        <f t="shared" si="7"/>
        <v>0</v>
      </c>
      <c r="P41" s="298">
        <f t="shared" si="13"/>
        <v>1</v>
      </c>
    </row>
    <row r="42" spans="1:16">
      <c r="A42" s="546"/>
      <c r="B42" s="550"/>
      <c r="C42" s="550"/>
      <c r="D42" s="550"/>
      <c r="E42" s="546"/>
      <c r="F42" s="549"/>
      <c r="G42" s="549"/>
      <c r="H42" s="549"/>
      <c r="I42" s="555" t="str">
        <f t="shared" si="9"/>
        <v/>
      </c>
      <c r="J42" s="325" t="str">
        <f t="shared" si="10"/>
        <v/>
      </c>
      <c r="K42" s="43" t="str">
        <f t="shared" si="3"/>
        <v/>
      </c>
      <c r="L42" s="43" t="str">
        <f t="shared" si="4"/>
        <v/>
      </c>
      <c r="M42" s="323" t="str">
        <f t="shared" si="11"/>
        <v/>
      </c>
      <c r="N42" s="43" t="str">
        <f t="shared" si="12"/>
        <v/>
      </c>
      <c r="O42" s="297" t="b">
        <f t="shared" si="7"/>
        <v>0</v>
      </c>
      <c r="P42" s="298">
        <f t="shared" si="13"/>
        <v>1</v>
      </c>
    </row>
    <row r="43" spans="1:16">
      <c r="A43" s="546"/>
      <c r="B43" s="550"/>
      <c r="C43" s="550"/>
      <c r="D43" s="550"/>
      <c r="E43" s="546"/>
      <c r="F43" s="549"/>
      <c r="G43" s="549"/>
      <c r="H43" s="549"/>
      <c r="I43" s="555" t="str">
        <f t="shared" si="9"/>
        <v/>
      </c>
      <c r="J43" s="325" t="str">
        <f t="shared" si="10"/>
        <v/>
      </c>
      <c r="K43" s="43" t="str">
        <f t="shared" si="3"/>
        <v/>
      </c>
      <c r="L43" s="43" t="str">
        <f t="shared" si="4"/>
        <v/>
      </c>
      <c r="M43" s="323" t="str">
        <f t="shared" si="11"/>
        <v/>
      </c>
      <c r="N43" s="43" t="str">
        <f t="shared" si="12"/>
        <v/>
      </c>
      <c r="O43" s="297" t="b">
        <f t="shared" si="7"/>
        <v>0</v>
      </c>
      <c r="P43" s="298">
        <f t="shared" si="13"/>
        <v>1</v>
      </c>
    </row>
    <row r="44" spans="1:16">
      <c r="A44" s="546"/>
      <c r="B44" s="550"/>
      <c r="C44" s="550"/>
      <c r="D44" s="550"/>
      <c r="E44" s="546"/>
      <c r="F44" s="549"/>
      <c r="G44" s="549"/>
      <c r="H44" s="549"/>
      <c r="I44" s="555" t="str">
        <f t="shared" si="9"/>
        <v/>
      </c>
      <c r="J44" s="325" t="str">
        <f t="shared" si="10"/>
        <v/>
      </c>
      <c r="K44" s="43" t="str">
        <f t="shared" si="3"/>
        <v/>
      </c>
      <c r="L44" s="43" t="str">
        <f t="shared" si="4"/>
        <v/>
      </c>
      <c r="M44" s="323" t="str">
        <f t="shared" si="11"/>
        <v/>
      </c>
      <c r="N44" s="43" t="str">
        <f t="shared" si="12"/>
        <v/>
      </c>
      <c r="O44" s="297" t="b">
        <f t="shared" si="7"/>
        <v>0</v>
      </c>
      <c r="P44" s="298">
        <f t="shared" si="13"/>
        <v>1</v>
      </c>
    </row>
    <row r="45" spans="1:16">
      <c r="A45" s="546"/>
      <c r="B45" s="550"/>
      <c r="C45" s="550"/>
      <c r="D45" s="550"/>
      <c r="E45" s="546"/>
      <c r="F45" s="549"/>
      <c r="G45" s="549"/>
      <c r="H45" s="549"/>
      <c r="I45" s="555" t="str">
        <f t="shared" si="9"/>
        <v/>
      </c>
      <c r="J45" s="325" t="str">
        <f t="shared" si="10"/>
        <v/>
      </c>
      <c r="K45" s="43" t="str">
        <f t="shared" si="3"/>
        <v/>
      </c>
      <c r="L45" s="43" t="str">
        <f t="shared" si="4"/>
        <v/>
      </c>
      <c r="M45" s="323" t="str">
        <f t="shared" si="11"/>
        <v/>
      </c>
      <c r="N45" s="43" t="str">
        <f t="shared" si="12"/>
        <v/>
      </c>
      <c r="O45" s="297" t="b">
        <f t="shared" si="7"/>
        <v>0</v>
      </c>
      <c r="P45" s="298">
        <f t="shared" si="13"/>
        <v>1</v>
      </c>
    </row>
    <row r="46" spans="1:16">
      <c r="A46" s="546"/>
      <c r="B46" s="550"/>
      <c r="C46" s="550"/>
      <c r="D46" s="550"/>
      <c r="E46" s="546"/>
      <c r="F46" s="549"/>
      <c r="G46" s="549"/>
      <c r="H46" s="549"/>
      <c r="I46" s="555" t="str">
        <f t="shared" si="9"/>
        <v/>
      </c>
      <c r="J46" s="325" t="str">
        <f t="shared" si="10"/>
        <v/>
      </c>
      <c r="K46" s="43" t="str">
        <f t="shared" si="3"/>
        <v/>
      </c>
      <c r="L46" s="43" t="str">
        <f t="shared" si="4"/>
        <v/>
      </c>
      <c r="M46" s="323" t="str">
        <f t="shared" si="11"/>
        <v/>
      </c>
      <c r="N46" s="43" t="str">
        <f t="shared" si="12"/>
        <v/>
      </c>
      <c r="O46" s="297" t="b">
        <f t="shared" si="7"/>
        <v>0</v>
      </c>
      <c r="P46" s="298">
        <f t="shared" si="13"/>
        <v>1</v>
      </c>
    </row>
    <row r="47" spans="1:16">
      <c r="A47" s="546"/>
      <c r="B47" s="550"/>
      <c r="C47" s="550"/>
      <c r="D47" s="550"/>
      <c r="E47" s="546"/>
      <c r="F47" s="549"/>
      <c r="G47" s="549"/>
      <c r="H47" s="549"/>
      <c r="I47" s="555" t="str">
        <f t="shared" si="9"/>
        <v/>
      </c>
      <c r="J47" s="325" t="str">
        <f t="shared" si="10"/>
        <v/>
      </c>
      <c r="K47" s="43" t="str">
        <f t="shared" si="3"/>
        <v/>
      </c>
      <c r="L47" s="43" t="str">
        <f t="shared" si="4"/>
        <v/>
      </c>
      <c r="M47" s="323" t="str">
        <f t="shared" si="11"/>
        <v/>
      </c>
      <c r="N47" s="43" t="str">
        <f t="shared" si="12"/>
        <v/>
      </c>
      <c r="O47" s="297" t="b">
        <f t="shared" si="7"/>
        <v>0</v>
      </c>
      <c r="P47" s="298">
        <f t="shared" si="13"/>
        <v>1</v>
      </c>
    </row>
    <row r="48" spans="1:16">
      <c r="A48" s="546"/>
      <c r="B48" s="550"/>
      <c r="C48" s="550"/>
      <c r="D48" s="550"/>
      <c r="E48" s="546"/>
      <c r="F48" s="549"/>
      <c r="G48" s="549"/>
      <c r="H48" s="549"/>
      <c r="I48" s="555" t="str">
        <f t="shared" si="9"/>
        <v/>
      </c>
      <c r="J48" s="325" t="str">
        <f t="shared" si="10"/>
        <v/>
      </c>
      <c r="K48" s="43" t="str">
        <f t="shared" si="3"/>
        <v/>
      </c>
      <c r="L48" s="43" t="str">
        <f t="shared" si="4"/>
        <v/>
      </c>
      <c r="M48" s="323" t="str">
        <f t="shared" si="11"/>
        <v/>
      </c>
      <c r="N48" s="43" t="str">
        <f t="shared" si="12"/>
        <v/>
      </c>
      <c r="O48" s="297" t="b">
        <f t="shared" si="7"/>
        <v>0</v>
      </c>
      <c r="P48" s="298">
        <f t="shared" si="13"/>
        <v>1</v>
      </c>
    </row>
    <row r="49" spans="1:16">
      <c r="A49" s="546"/>
      <c r="B49" s="550"/>
      <c r="C49" s="550"/>
      <c r="D49" s="550"/>
      <c r="E49" s="546"/>
      <c r="F49" s="549"/>
      <c r="G49" s="549"/>
      <c r="H49" s="549"/>
      <c r="I49" s="555" t="str">
        <f t="shared" si="9"/>
        <v/>
      </c>
      <c r="J49" s="325" t="str">
        <f t="shared" si="10"/>
        <v/>
      </c>
      <c r="K49" s="43" t="str">
        <f t="shared" si="3"/>
        <v/>
      </c>
      <c r="L49" s="43" t="str">
        <f t="shared" si="4"/>
        <v/>
      </c>
      <c r="M49" s="323" t="str">
        <f t="shared" si="11"/>
        <v/>
      </c>
      <c r="N49" s="43" t="str">
        <f t="shared" si="12"/>
        <v/>
      </c>
      <c r="O49" s="297" t="b">
        <f t="shared" si="7"/>
        <v>0</v>
      </c>
      <c r="P49" s="298">
        <f t="shared" si="13"/>
        <v>1</v>
      </c>
    </row>
    <row r="50" spans="1:16">
      <c r="A50" s="546"/>
      <c r="B50" s="550"/>
      <c r="C50" s="550"/>
      <c r="D50" s="550"/>
      <c r="E50" s="546"/>
      <c r="F50" s="549"/>
      <c r="G50" s="549"/>
      <c r="H50" s="549"/>
      <c r="I50" s="555" t="str">
        <f t="shared" si="9"/>
        <v/>
      </c>
      <c r="J50" s="325" t="str">
        <f t="shared" si="10"/>
        <v/>
      </c>
      <c r="K50" s="43" t="str">
        <f t="shared" si="3"/>
        <v/>
      </c>
      <c r="L50" s="43" t="str">
        <f t="shared" si="4"/>
        <v/>
      </c>
      <c r="M50" s="323" t="str">
        <f t="shared" si="11"/>
        <v/>
      </c>
      <c r="N50" s="43" t="str">
        <f t="shared" si="12"/>
        <v/>
      </c>
      <c r="O50" s="297" t="b">
        <f t="shared" si="7"/>
        <v>0</v>
      </c>
      <c r="P50" s="298">
        <f t="shared" si="13"/>
        <v>1</v>
      </c>
    </row>
    <row r="51" spans="1:16">
      <c r="A51" s="546"/>
      <c r="B51" s="550"/>
      <c r="C51" s="550"/>
      <c r="D51" s="550"/>
      <c r="E51" s="546"/>
      <c r="F51" s="549"/>
      <c r="G51" s="549"/>
      <c r="H51" s="549"/>
      <c r="I51" s="555" t="str">
        <f t="shared" si="9"/>
        <v/>
      </c>
      <c r="J51" s="325" t="str">
        <f t="shared" si="10"/>
        <v/>
      </c>
      <c r="K51" s="43" t="str">
        <f t="shared" si="3"/>
        <v/>
      </c>
      <c r="L51" s="43" t="str">
        <f t="shared" si="4"/>
        <v/>
      </c>
      <c r="M51" s="323" t="str">
        <f t="shared" si="11"/>
        <v/>
      </c>
      <c r="N51" s="43" t="str">
        <f t="shared" si="12"/>
        <v/>
      </c>
      <c r="O51" s="297" t="b">
        <f t="shared" si="7"/>
        <v>0</v>
      </c>
      <c r="P51" s="298">
        <f t="shared" si="13"/>
        <v>1</v>
      </c>
    </row>
    <row r="52" spans="1:16">
      <c r="A52" s="546"/>
      <c r="B52" s="550"/>
      <c r="C52" s="550"/>
      <c r="D52" s="550"/>
      <c r="E52" s="546"/>
      <c r="F52" s="549"/>
      <c r="G52" s="549"/>
      <c r="H52" s="549"/>
      <c r="I52" s="555" t="str">
        <f t="shared" si="9"/>
        <v/>
      </c>
      <c r="J52" s="325" t="str">
        <f t="shared" si="10"/>
        <v/>
      </c>
      <c r="K52" s="43" t="str">
        <f t="shared" si="3"/>
        <v/>
      </c>
      <c r="L52" s="43" t="str">
        <f t="shared" si="4"/>
        <v/>
      </c>
      <c r="M52" s="323" t="str">
        <f t="shared" si="11"/>
        <v/>
      </c>
      <c r="N52" s="43" t="str">
        <f t="shared" si="12"/>
        <v/>
      </c>
      <c r="O52" s="297" t="b">
        <f t="shared" si="7"/>
        <v>0</v>
      </c>
      <c r="P52" s="298">
        <f t="shared" si="13"/>
        <v>1</v>
      </c>
    </row>
    <row r="53" spans="1:16">
      <c r="A53" s="546"/>
      <c r="B53" s="550"/>
      <c r="C53" s="550"/>
      <c r="D53" s="550"/>
      <c r="E53" s="546"/>
      <c r="F53" s="549"/>
      <c r="G53" s="549"/>
      <c r="H53" s="549"/>
      <c r="I53" s="555" t="str">
        <f t="shared" si="9"/>
        <v/>
      </c>
      <c r="J53" s="325" t="str">
        <f t="shared" si="10"/>
        <v/>
      </c>
      <c r="K53" s="43" t="str">
        <f t="shared" si="3"/>
        <v/>
      </c>
      <c r="L53" s="43" t="str">
        <f t="shared" si="4"/>
        <v/>
      </c>
      <c r="M53" s="323" t="str">
        <f t="shared" si="11"/>
        <v/>
      </c>
      <c r="N53" s="43" t="str">
        <f t="shared" si="12"/>
        <v/>
      </c>
      <c r="O53" s="297" t="b">
        <f t="shared" si="7"/>
        <v>0</v>
      </c>
      <c r="P53" s="298">
        <f t="shared" si="13"/>
        <v>1</v>
      </c>
    </row>
    <row r="54" spans="1:16">
      <c r="A54" s="546"/>
      <c r="B54" s="550"/>
      <c r="C54" s="550"/>
      <c r="D54" s="550"/>
      <c r="E54" s="546"/>
      <c r="F54" s="549"/>
      <c r="G54" s="549"/>
      <c r="H54" s="549"/>
      <c r="I54" s="555" t="str">
        <f t="shared" si="9"/>
        <v/>
      </c>
      <c r="J54" s="325" t="str">
        <f t="shared" si="10"/>
        <v/>
      </c>
      <c r="K54" s="43" t="str">
        <f t="shared" si="3"/>
        <v/>
      </c>
      <c r="L54" s="43" t="str">
        <f t="shared" si="4"/>
        <v/>
      </c>
      <c r="M54" s="323" t="str">
        <f t="shared" si="11"/>
        <v/>
      </c>
      <c r="N54" s="43" t="str">
        <f t="shared" si="12"/>
        <v/>
      </c>
      <c r="O54" s="297" t="b">
        <f t="shared" si="7"/>
        <v>0</v>
      </c>
      <c r="P54" s="298">
        <f t="shared" si="13"/>
        <v>1</v>
      </c>
    </row>
    <row r="55" spans="1:16">
      <c r="A55" s="546"/>
      <c r="B55" s="550"/>
      <c r="C55" s="550"/>
      <c r="D55" s="550"/>
      <c r="E55" s="546"/>
      <c r="F55" s="549"/>
      <c r="G55" s="549"/>
      <c r="H55" s="549"/>
      <c r="I55" s="555" t="str">
        <f t="shared" si="9"/>
        <v/>
      </c>
      <c r="J55" s="325" t="str">
        <f t="shared" si="10"/>
        <v/>
      </c>
      <c r="K55" s="43" t="str">
        <f t="shared" si="3"/>
        <v/>
      </c>
      <c r="L55" s="43" t="str">
        <f t="shared" si="4"/>
        <v/>
      </c>
      <c r="M55" s="323" t="str">
        <f t="shared" si="11"/>
        <v/>
      </c>
      <c r="N55" s="43" t="str">
        <f t="shared" si="12"/>
        <v/>
      </c>
      <c r="O55" s="297" t="b">
        <f t="shared" si="7"/>
        <v>0</v>
      </c>
      <c r="P55" s="298">
        <f t="shared" si="13"/>
        <v>1</v>
      </c>
    </row>
    <row r="56" spans="1:16">
      <c r="A56" s="546"/>
      <c r="B56" s="550"/>
      <c r="C56" s="550"/>
      <c r="D56" s="550"/>
      <c r="E56" s="546"/>
      <c r="F56" s="549"/>
      <c r="G56" s="549"/>
      <c r="H56" s="549"/>
      <c r="I56" s="555" t="str">
        <f t="shared" si="9"/>
        <v/>
      </c>
      <c r="J56" s="325" t="str">
        <f t="shared" si="10"/>
        <v/>
      </c>
      <c r="K56" s="43" t="str">
        <f t="shared" si="3"/>
        <v/>
      </c>
      <c r="L56" s="43" t="str">
        <f t="shared" si="4"/>
        <v/>
      </c>
      <c r="M56" s="323" t="str">
        <f t="shared" si="11"/>
        <v/>
      </c>
      <c r="N56" s="43" t="str">
        <f t="shared" si="12"/>
        <v/>
      </c>
      <c r="O56" s="297" t="b">
        <f t="shared" si="7"/>
        <v>0</v>
      </c>
      <c r="P56" s="298">
        <f t="shared" si="13"/>
        <v>1</v>
      </c>
    </row>
    <row r="57" spans="1:16">
      <c r="A57" s="546"/>
      <c r="B57" s="550"/>
      <c r="C57" s="550"/>
      <c r="D57" s="550"/>
      <c r="E57" s="546"/>
      <c r="F57" s="549"/>
      <c r="G57" s="549"/>
      <c r="H57" s="549"/>
      <c r="I57" s="555" t="str">
        <f t="shared" si="9"/>
        <v/>
      </c>
      <c r="J57" s="325" t="str">
        <f t="shared" si="10"/>
        <v/>
      </c>
      <c r="K57" s="43" t="str">
        <f t="shared" si="3"/>
        <v/>
      </c>
      <c r="L57" s="43" t="str">
        <f t="shared" si="4"/>
        <v/>
      </c>
      <c r="M57" s="323" t="str">
        <f t="shared" si="11"/>
        <v/>
      </c>
      <c r="N57" s="43" t="str">
        <f t="shared" si="12"/>
        <v/>
      </c>
      <c r="O57" s="297" t="b">
        <f t="shared" si="7"/>
        <v>0</v>
      </c>
      <c r="P57" s="298">
        <f t="shared" si="13"/>
        <v>1</v>
      </c>
    </row>
    <row r="58" spans="1:16">
      <c r="A58" s="546"/>
      <c r="B58" s="550"/>
      <c r="C58" s="550"/>
      <c r="D58" s="550"/>
      <c r="E58" s="546"/>
      <c r="F58" s="549"/>
      <c r="G58" s="549"/>
      <c r="H58" s="549"/>
      <c r="I58" s="555" t="str">
        <f t="shared" si="9"/>
        <v/>
      </c>
      <c r="J58" s="325" t="str">
        <f t="shared" si="10"/>
        <v/>
      </c>
      <c r="K58" s="43" t="str">
        <f t="shared" si="3"/>
        <v/>
      </c>
      <c r="L58" s="43" t="str">
        <f t="shared" si="4"/>
        <v/>
      </c>
      <c r="M58" s="323" t="str">
        <f t="shared" si="11"/>
        <v/>
      </c>
      <c r="N58" s="43" t="str">
        <f t="shared" si="12"/>
        <v/>
      </c>
      <c r="O58" s="297" t="b">
        <f t="shared" si="7"/>
        <v>0</v>
      </c>
      <c r="P58" s="298">
        <f t="shared" si="13"/>
        <v>1</v>
      </c>
    </row>
    <row r="59" spans="1:16">
      <c r="A59" s="546"/>
      <c r="B59" s="550"/>
      <c r="C59" s="550"/>
      <c r="D59" s="550"/>
      <c r="E59" s="546"/>
      <c r="F59" s="549"/>
      <c r="G59" s="549"/>
      <c r="H59" s="549"/>
      <c r="I59" s="555" t="str">
        <f t="shared" si="9"/>
        <v/>
      </c>
      <c r="J59" s="325" t="str">
        <f t="shared" si="10"/>
        <v/>
      </c>
      <c r="K59" s="43" t="str">
        <f t="shared" si="3"/>
        <v/>
      </c>
      <c r="L59" s="43" t="str">
        <f t="shared" si="4"/>
        <v/>
      </c>
      <c r="M59" s="323" t="str">
        <f t="shared" si="11"/>
        <v/>
      </c>
      <c r="N59" s="43" t="str">
        <f t="shared" si="12"/>
        <v/>
      </c>
      <c r="O59" s="297" t="b">
        <f t="shared" si="7"/>
        <v>0</v>
      </c>
      <c r="P59" s="298">
        <f t="shared" si="13"/>
        <v>1</v>
      </c>
    </row>
    <row r="60" spans="1:16">
      <c r="A60" s="546"/>
      <c r="B60" s="550"/>
      <c r="C60" s="550"/>
      <c r="D60" s="550"/>
      <c r="E60" s="546"/>
      <c r="F60" s="549"/>
      <c r="G60" s="549"/>
      <c r="H60" s="549"/>
      <c r="I60" s="555" t="str">
        <f t="shared" si="9"/>
        <v/>
      </c>
      <c r="J60" s="325" t="str">
        <f t="shared" si="10"/>
        <v/>
      </c>
      <c r="K60" s="43" t="str">
        <f t="shared" si="3"/>
        <v/>
      </c>
      <c r="L60" s="43" t="str">
        <f t="shared" si="4"/>
        <v/>
      </c>
      <c r="M60" s="323" t="str">
        <f t="shared" si="11"/>
        <v/>
      </c>
      <c r="N60" s="43" t="str">
        <f t="shared" si="12"/>
        <v/>
      </c>
      <c r="O60" s="297" t="b">
        <f t="shared" si="7"/>
        <v>0</v>
      </c>
      <c r="P60" s="298">
        <f t="shared" si="13"/>
        <v>1</v>
      </c>
    </row>
    <row r="61" spans="1:16">
      <c r="A61" s="546"/>
      <c r="B61" s="550"/>
      <c r="C61" s="550"/>
      <c r="D61" s="550"/>
      <c r="E61" s="546"/>
      <c r="F61" s="549"/>
      <c r="G61" s="549"/>
      <c r="H61" s="549"/>
      <c r="I61" s="555" t="str">
        <f t="shared" si="9"/>
        <v/>
      </c>
      <c r="J61" s="325" t="str">
        <f t="shared" si="10"/>
        <v/>
      </c>
      <c r="K61" s="43" t="str">
        <f t="shared" si="3"/>
        <v/>
      </c>
      <c r="L61" s="43" t="str">
        <f t="shared" si="4"/>
        <v/>
      </c>
      <c r="M61" s="323" t="str">
        <f t="shared" si="11"/>
        <v/>
      </c>
      <c r="N61" s="43" t="str">
        <f t="shared" si="12"/>
        <v/>
      </c>
      <c r="O61" s="297" t="b">
        <f t="shared" si="7"/>
        <v>0</v>
      </c>
      <c r="P61" s="298">
        <f t="shared" si="13"/>
        <v>1</v>
      </c>
    </row>
    <row r="62" spans="1:16">
      <c r="A62" s="546"/>
      <c r="B62" s="550"/>
      <c r="C62" s="550"/>
      <c r="D62" s="550"/>
      <c r="E62" s="546"/>
      <c r="F62" s="549"/>
      <c r="G62" s="549"/>
      <c r="H62" s="549"/>
      <c r="I62" s="555" t="str">
        <f t="shared" si="9"/>
        <v/>
      </c>
      <c r="J62" s="325" t="str">
        <f t="shared" si="10"/>
        <v/>
      </c>
      <c r="K62" s="43" t="str">
        <f t="shared" si="3"/>
        <v/>
      </c>
      <c r="L62" s="43" t="str">
        <f t="shared" si="4"/>
        <v/>
      </c>
      <c r="M62" s="323" t="str">
        <f t="shared" si="11"/>
        <v/>
      </c>
      <c r="N62" s="43" t="str">
        <f t="shared" si="12"/>
        <v/>
      </c>
      <c r="O62" s="297" t="b">
        <f t="shared" si="7"/>
        <v>0</v>
      </c>
      <c r="P62" s="298">
        <f t="shared" si="13"/>
        <v>1</v>
      </c>
    </row>
    <row r="63" spans="1:16">
      <c r="A63" s="546"/>
      <c r="B63" s="550"/>
      <c r="C63" s="550"/>
      <c r="D63" s="550"/>
      <c r="E63" s="546"/>
      <c r="F63" s="549"/>
      <c r="G63" s="549"/>
      <c r="H63" s="549"/>
      <c r="I63" s="555" t="str">
        <f t="shared" si="9"/>
        <v/>
      </c>
      <c r="J63" s="325" t="str">
        <f t="shared" si="10"/>
        <v/>
      </c>
      <c r="K63" s="43" t="str">
        <f t="shared" si="3"/>
        <v/>
      </c>
      <c r="L63" s="43" t="str">
        <f t="shared" si="4"/>
        <v/>
      </c>
      <c r="M63" s="323" t="str">
        <f t="shared" si="11"/>
        <v/>
      </c>
      <c r="N63" s="43" t="str">
        <f t="shared" si="12"/>
        <v/>
      </c>
      <c r="O63" s="297" t="b">
        <f t="shared" si="7"/>
        <v>0</v>
      </c>
      <c r="P63" s="298">
        <f t="shared" si="13"/>
        <v>1</v>
      </c>
    </row>
    <row r="64" spans="1:16">
      <c r="A64" s="546"/>
      <c r="B64" s="550"/>
      <c r="C64" s="550"/>
      <c r="D64" s="550"/>
      <c r="E64" s="546"/>
      <c r="F64" s="549"/>
      <c r="G64" s="549"/>
      <c r="H64" s="549"/>
      <c r="I64" s="555" t="str">
        <f t="shared" si="9"/>
        <v/>
      </c>
      <c r="J64" s="325" t="str">
        <f t="shared" si="10"/>
        <v/>
      </c>
      <c r="K64" s="43" t="str">
        <f t="shared" si="3"/>
        <v/>
      </c>
      <c r="L64" s="43" t="str">
        <f t="shared" si="4"/>
        <v/>
      </c>
      <c r="M64" s="323" t="str">
        <f t="shared" si="11"/>
        <v/>
      </c>
      <c r="N64" s="43" t="str">
        <f t="shared" si="12"/>
        <v/>
      </c>
      <c r="O64" s="297" t="b">
        <f t="shared" si="7"/>
        <v>0</v>
      </c>
      <c r="P64" s="298">
        <f t="shared" si="13"/>
        <v>1</v>
      </c>
    </row>
    <row r="65" spans="1:16">
      <c r="A65" s="546"/>
      <c r="B65" s="550"/>
      <c r="C65" s="550"/>
      <c r="D65" s="550"/>
      <c r="E65" s="546"/>
      <c r="F65" s="549"/>
      <c r="G65" s="549"/>
      <c r="H65" s="549"/>
      <c r="I65" s="555" t="str">
        <f t="shared" si="9"/>
        <v/>
      </c>
      <c r="J65" s="325" t="str">
        <f t="shared" si="10"/>
        <v/>
      </c>
      <c r="K65" s="43" t="str">
        <f t="shared" si="3"/>
        <v/>
      </c>
      <c r="L65" s="43" t="str">
        <f t="shared" si="4"/>
        <v/>
      </c>
      <c r="M65" s="323" t="str">
        <f t="shared" si="11"/>
        <v/>
      </c>
      <c r="N65" s="43" t="str">
        <f t="shared" si="12"/>
        <v/>
      </c>
      <c r="O65" s="297" t="b">
        <f t="shared" si="7"/>
        <v>0</v>
      </c>
      <c r="P65" s="298">
        <f t="shared" si="13"/>
        <v>1</v>
      </c>
    </row>
    <row r="66" spans="1:16">
      <c r="A66" s="546"/>
      <c r="B66" s="550"/>
      <c r="C66" s="550"/>
      <c r="D66" s="550"/>
      <c r="E66" s="546"/>
      <c r="F66" s="549"/>
      <c r="G66" s="549"/>
      <c r="H66" s="549"/>
      <c r="I66" s="555" t="str">
        <f t="shared" si="9"/>
        <v/>
      </c>
      <c r="J66" s="325" t="str">
        <f t="shared" si="10"/>
        <v/>
      </c>
      <c r="K66" s="43" t="str">
        <f t="shared" si="3"/>
        <v/>
      </c>
      <c r="L66" s="43" t="str">
        <f t="shared" si="4"/>
        <v/>
      </c>
      <c r="M66" s="323" t="str">
        <f t="shared" si="11"/>
        <v/>
      </c>
      <c r="N66" s="43" t="str">
        <f t="shared" si="12"/>
        <v/>
      </c>
      <c r="O66" s="297" t="b">
        <f t="shared" si="7"/>
        <v>0</v>
      </c>
      <c r="P66" s="298">
        <f t="shared" si="13"/>
        <v>1</v>
      </c>
    </row>
    <row r="67" spans="1:16">
      <c r="A67" s="546"/>
      <c r="B67" s="550"/>
      <c r="C67" s="550"/>
      <c r="D67" s="550"/>
      <c r="E67" s="546"/>
      <c r="F67" s="549"/>
      <c r="G67" s="549"/>
      <c r="H67" s="549"/>
      <c r="I67" s="555" t="str">
        <f t="shared" si="9"/>
        <v/>
      </c>
      <c r="J67" s="325" t="str">
        <f t="shared" si="10"/>
        <v/>
      </c>
      <c r="K67" s="43" t="str">
        <f t="shared" si="3"/>
        <v/>
      </c>
      <c r="L67" s="43" t="str">
        <f t="shared" si="4"/>
        <v/>
      </c>
      <c r="M67" s="323" t="str">
        <f t="shared" si="11"/>
        <v/>
      </c>
      <c r="N67" s="43" t="str">
        <f t="shared" si="12"/>
        <v/>
      </c>
      <c r="O67" s="297" t="b">
        <f t="shared" si="7"/>
        <v>0</v>
      </c>
      <c r="P67" s="298">
        <f t="shared" si="13"/>
        <v>1</v>
      </c>
    </row>
    <row r="68" spans="1:16">
      <c r="A68" s="546"/>
      <c r="B68" s="550"/>
      <c r="C68" s="550"/>
      <c r="D68" s="550"/>
      <c r="E68" s="546"/>
      <c r="F68" s="549"/>
      <c r="G68" s="549"/>
      <c r="H68" s="549"/>
      <c r="I68" s="555" t="str">
        <f t="shared" si="9"/>
        <v/>
      </c>
      <c r="J68" s="325" t="str">
        <f t="shared" si="10"/>
        <v/>
      </c>
      <c r="K68" s="43" t="str">
        <f t="shared" si="3"/>
        <v/>
      </c>
      <c r="L68" s="43" t="str">
        <f t="shared" si="4"/>
        <v/>
      </c>
      <c r="M68" s="323" t="str">
        <f t="shared" si="11"/>
        <v/>
      </c>
      <c r="N68" s="43" t="str">
        <f t="shared" si="12"/>
        <v/>
      </c>
      <c r="O68" s="297" t="b">
        <f t="shared" si="7"/>
        <v>0</v>
      </c>
      <c r="P68" s="298">
        <f t="shared" si="13"/>
        <v>1</v>
      </c>
    </row>
    <row r="69" spans="1:16">
      <c r="A69" s="546"/>
      <c r="B69" s="550"/>
      <c r="C69" s="550"/>
      <c r="D69" s="550"/>
      <c r="E69" s="546"/>
      <c r="F69" s="549"/>
      <c r="G69" s="549"/>
      <c r="H69" s="549"/>
      <c r="I69" s="555" t="str">
        <f t="shared" si="9"/>
        <v/>
      </c>
      <c r="J69" s="325" t="str">
        <f t="shared" si="10"/>
        <v/>
      </c>
      <c r="K69" s="43" t="str">
        <f t="shared" si="3"/>
        <v/>
      </c>
      <c r="L69" s="43" t="str">
        <f t="shared" si="4"/>
        <v/>
      </c>
      <c r="M69" s="323" t="str">
        <f t="shared" si="11"/>
        <v/>
      </c>
      <c r="N69" s="43" t="str">
        <f t="shared" si="12"/>
        <v/>
      </c>
      <c r="O69" s="297" t="b">
        <f t="shared" si="7"/>
        <v>0</v>
      </c>
      <c r="P69" s="298">
        <f t="shared" si="13"/>
        <v>1</v>
      </c>
    </row>
    <row r="70" spans="1:16">
      <c r="A70" s="546"/>
      <c r="B70" s="550"/>
      <c r="C70" s="550"/>
      <c r="D70" s="550"/>
      <c r="E70" s="546"/>
      <c r="F70" s="549"/>
      <c r="G70" s="549"/>
      <c r="H70" s="549"/>
      <c r="I70" s="555" t="str">
        <f t="shared" si="9"/>
        <v/>
      </c>
      <c r="J70" s="325" t="str">
        <f t="shared" si="10"/>
        <v/>
      </c>
      <c r="K70" s="43" t="str">
        <f t="shared" si="3"/>
        <v/>
      </c>
      <c r="L70" s="43" t="str">
        <f t="shared" si="4"/>
        <v/>
      </c>
      <c r="M70" s="323" t="str">
        <f t="shared" si="11"/>
        <v/>
      </c>
      <c r="N70" s="43" t="str">
        <f t="shared" si="12"/>
        <v/>
      </c>
      <c r="O70" s="297" t="b">
        <f t="shared" si="7"/>
        <v>0</v>
      </c>
      <c r="P70" s="298">
        <f t="shared" si="13"/>
        <v>1</v>
      </c>
    </row>
    <row r="71" spans="1:16">
      <c r="A71" s="546"/>
      <c r="B71" s="550"/>
      <c r="C71" s="550"/>
      <c r="D71" s="550"/>
      <c r="E71" s="546"/>
      <c r="F71" s="549"/>
      <c r="G71" s="549"/>
      <c r="H71" s="549"/>
      <c r="I71" s="555" t="str">
        <f t="shared" si="9"/>
        <v/>
      </c>
      <c r="J71" s="325" t="str">
        <f t="shared" si="10"/>
        <v/>
      </c>
      <c r="K71" s="43" t="str">
        <f t="shared" si="3"/>
        <v/>
      </c>
      <c r="L71" s="43" t="str">
        <f t="shared" si="4"/>
        <v/>
      </c>
      <c r="M71" s="323" t="str">
        <f t="shared" si="11"/>
        <v/>
      </c>
      <c r="N71" s="43" t="str">
        <f t="shared" si="12"/>
        <v/>
      </c>
      <c r="O71" s="297" t="b">
        <f t="shared" si="7"/>
        <v>0</v>
      </c>
      <c r="P71" s="298">
        <f t="shared" si="13"/>
        <v>1</v>
      </c>
    </row>
    <row r="72" spans="1:16">
      <c r="A72" s="546"/>
      <c r="B72" s="550"/>
      <c r="C72" s="550"/>
      <c r="D72" s="550"/>
      <c r="E72" s="546"/>
      <c r="F72" s="549"/>
      <c r="G72" s="549"/>
      <c r="H72" s="549"/>
      <c r="I72" s="555" t="str">
        <f t="shared" si="9"/>
        <v/>
      </c>
      <c r="J72" s="325" t="str">
        <f t="shared" si="10"/>
        <v/>
      </c>
      <c r="K72" s="43" t="str">
        <f t="shared" si="3"/>
        <v/>
      </c>
      <c r="L72" s="43" t="str">
        <f t="shared" si="4"/>
        <v/>
      </c>
      <c r="M72" s="323" t="str">
        <f t="shared" si="11"/>
        <v/>
      </c>
      <c r="N72" s="43" t="str">
        <f t="shared" si="12"/>
        <v/>
      </c>
      <c r="O72" s="297" t="b">
        <f t="shared" si="7"/>
        <v>0</v>
      </c>
      <c r="P72" s="298">
        <f t="shared" si="13"/>
        <v>1</v>
      </c>
    </row>
    <row r="73" spans="1:16">
      <c r="A73" s="546"/>
      <c r="B73" s="550"/>
      <c r="C73" s="550"/>
      <c r="D73" s="550"/>
      <c r="E73" s="546"/>
      <c r="F73" s="549"/>
      <c r="G73" s="549"/>
      <c r="H73" s="549"/>
      <c r="I73" s="555" t="str">
        <f t="shared" si="9"/>
        <v/>
      </c>
      <c r="J73" s="325" t="str">
        <f t="shared" si="10"/>
        <v/>
      </c>
      <c r="K73" s="43" t="str">
        <f t="shared" si="3"/>
        <v/>
      </c>
      <c r="L73" s="43" t="str">
        <f t="shared" si="4"/>
        <v/>
      </c>
      <c r="M73" s="323" t="str">
        <f t="shared" si="11"/>
        <v/>
      </c>
      <c r="N73" s="43" t="str">
        <f t="shared" si="12"/>
        <v/>
      </c>
      <c r="O73" s="297" t="b">
        <f t="shared" si="7"/>
        <v>0</v>
      </c>
      <c r="P73" s="298">
        <f t="shared" si="13"/>
        <v>1</v>
      </c>
    </row>
    <row r="74" spans="1:16">
      <c r="A74" s="546"/>
      <c r="B74" s="550"/>
      <c r="C74" s="550"/>
      <c r="D74" s="550"/>
      <c r="E74" s="546"/>
      <c r="F74" s="549"/>
      <c r="G74" s="549"/>
      <c r="H74" s="549"/>
      <c r="I74" s="555" t="str">
        <f t="shared" si="9"/>
        <v/>
      </c>
      <c r="J74" s="32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546"/>
      <c r="B75" s="550"/>
      <c r="C75" s="550"/>
      <c r="D75" s="550"/>
      <c r="E75" s="546"/>
      <c r="F75" s="549"/>
      <c r="G75" s="549"/>
      <c r="H75" s="549"/>
      <c r="I75" s="555" t="str">
        <f t="shared" ref="I75:I138" si="17">IF(OR($B75="",$C75="",$D75="",$E75="",$F75&lt;an_initial,$F75&gt;an_final,$O75=FALSE),"",IF($H75="",CS_STR_RO*$G75/P75,CS_STR_RO*$H75))</f>
        <v/>
      </c>
      <c r="J75" s="325" t="str">
        <f t="shared" ref="J75:J138" si="18">IF(OR($B75="",$C75="",$D75="",$E75="",$F75="",$F75&gt;an_final,$O75=FALSE),"",IF($H75="",CS_STR_RO*$G75/P75,CS_STR_RO*$H75))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546"/>
      <c r="B76" s="550"/>
      <c r="C76" s="550"/>
      <c r="D76" s="550"/>
      <c r="E76" s="546"/>
      <c r="F76" s="549"/>
      <c r="G76" s="549"/>
      <c r="H76" s="549"/>
      <c r="I76" s="555" t="str">
        <f t="shared" si="17"/>
        <v/>
      </c>
      <c r="J76" s="325" t="str">
        <f t="shared" si="18"/>
        <v/>
      </c>
      <c r="K76" s="43" t="str">
        <f t="shared" si="14"/>
        <v/>
      </c>
      <c r="L76" s="43" t="str">
        <f t="shared" si="15"/>
        <v/>
      </c>
      <c r="M76" s="323" t="str">
        <f t="shared" si="19"/>
        <v/>
      </c>
      <c r="N76" s="43" t="str">
        <f t="shared" si="20"/>
        <v/>
      </c>
      <c r="O76" s="297" t="b">
        <f t="shared" si="16"/>
        <v>0</v>
      </c>
      <c r="P76" s="298">
        <f t="shared" si="21"/>
        <v>1</v>
      </c>
    </row>
    <row r="77" spans="1:16">
      <c r="A77" s="546"/>
      <c r="B77" s="550"/>
      <c r="C77" s="550"/>
      <c r="D77" s="550"/>
      <c r="E77" s="546"/>
      <c r="F77" s="549"/>
      <c r="G77" s="549"/>
      <c r="H77" s="549"/>
      <c r="I77" s="555" t="str">
        <f t="shared" si="17"/>
        <v/>
      </c>
      <c r="J77" s="325" t="str">
        <f t="shared" si="18"/>
        <v/>
      </c>
      <c r="K77" s="43" t="str">
        <f t="shared" si="14"/>
        <v/>
      </c>
      <c r="L77" s="43" t="str">
        <f t="shared" si="15"/>
        <v/>
      </c>
      <c r="M77" s="323" t="str">
        <f t="shared" si="19"/>
        <v/>
      </c>
      <c r="N77" s="43" t="str">
        <f t="shared" si="20"/>
        <v/>
      </c>
      <c r="O77" s="297" t="b">
        <f t="shared" si="16"/>
        <v>0</v>
      </c>
      <c r="P77" s="298">
        <f t="shared" si="21"/>
        <v>1</v>
      </c>
    </row>
    <row r="78" spans="1:16">
      <c r="A78" s="546"/>
      <c r="B78" s="550"/>
      <c r="C78" s="550"/>
      <c r="D78" s="550"/>
      <c r="E78" s="546"/>
      <c r="F78" s="549"/>
      <c r="G78" s="549"/>
      <c r="H78" s="549"/>
      <c r="I78" s="555" t="str">
        <f t="shared" si="17"/>
        <v/>
      </c>
      <c r="J78" s="325" t="str">
        <f t="shared" si="18"/>
        <v/>
      </c>
      <c r="K78" s="43" t="str">
        <f t="shared" si="14"/>
        <v/>
      </c>
      <c r="L78" s="43" t="str">
        <f t="shared" si="15"/>
        <v/>
      </c>
      <c r="M78" s="323" t="str">
        <f t="shared" si="19"/>
        <v/>
      </c>
      <c r="N78" s="43" t="str">
        <f t="shared" si="20"/>
        <v/>
      </c>
      <c r="O78" s="297" t="b">
        <f t="shared" si="16"/>
        <v>0</v>
      </c>
      <c r="P78" s="298">
        <f t="shared" si="21"/>
        <v>1</v>
      </c>
    </row>
    <row r="79" spans="1:16">
      <c r="A79" s="546"/>
      <c r="B79" s="550"/>
      <c r="C79" s="550"/>
      <c r="D79" s="550"/>
      <c r="E79" s="546"/>
      <c r="F79" s="549"/>
      <c r="G79" s="549"/>
      <c r="H79" s="549"/>
      <c r="I79" s="555" t="str">
        <f t="shared" si="17"/>
        <v/>
      </c>
      <c r="J79" s="325" t="str">
        <f t="shared" si="18"/>
        <v/>
      </c>
      <c r="K79" s="43" t="str">
        <f t="shared" si="14"/>
        <v/>
      </c>
      <c r="L79" s="43" t="str">
        <f t="shared" si="15"/>
        <v/>
      </c>
      <c r="M79" s="323" t="str">
        <f t="shared" si="19"/>
        <v/>
      </c>
      <c r="N79" s="43" t="str">
        <f t="shared" si="20"/>
        <v/>
      </c>
      <c r="O79" s="297" t="b">
        <f t="shared" si="16"/>
        <v>0</v>
      </c>
      <c r="P79" s="298">
        <f t="shared" si="21"/>
        <v>1</v>
      </c>
    </row>
    <row r="80" spans="1:16">
      <c r="A80" s="546"/>
      <c r="B80" s="550"/>
      <c r="C80" s="550"/>
      <c r="D80" s="550"/>
      <c r="E80" s="546"/>
      <c r="F80" s="549"/>
      <c r="G80" s="549"/>
      <c r="H80" s="549"/>
      <c r="I80" s="555" t="str">
        <f t="shared" si="17"/>
        <v/>
      </c>
      <c r="J80" s="325" t="str">
        <f t="shared" si="18"/>
        <v/>
      </c>
      <c r="K80" s="43" t="str">
        <f t="shared" si="14"/>
        <v/>
      </c>
      <c r="L80" s="43" t="str">
        <f t="shared" si="15"/>
        <v/>
      </c>
      <c r="M80" s="323" t="str">
        <f t="shared" si="19"/>
        <v/>
      </c>
      <c r="N80" s="43" t="str">
        <f t="shared" si="20"/>
        <v/>
      </c>
      <c r="O80" s="297" t="b">
        <f t="shared" si="16"/>
        <v>0</v>
      </c>
      <c r="P80" s="298">
        <f t="shared" si="21"/>
        <v>1</v>
      </c>
    </row>
    <row r="81" spans="1:16">
      <c r="A81" s="546"/>
      <c r="B81" s="550"/>
      <c r="C81" s="550"/>
      <c r="D81" s="550"/>
      <c r="E81" s="546"/>
      <c r="F81" s="549"/>
      <c r="G81" s="549"/>
      <c r="H81" s="549"/>
      <c r="I81" s="555" t="str">
        <f t="shared" si="17"/>
        <v/>
      </c>
      <c r="J81" s="325" t="str">
        <f t="shared" si="18"/>
        <v/>
      </c>
      <c r="K81" s="43" t="str">
        <f t="shared" si="14"/>
        <v/>
      </c>
      <c r="L81" s="43" t="str">
        <f t="shared" si="15"/>
        <v/>
      </c>
      <c r="M81" s="323" t="str">
        <f t="shared" si="19"/>
        <v/>
      </c>
      <c r="N81" s="43" t="str">
        <f t="shared" si="20"/>
        <v/>
      </c>
      <c r="O81" s="297" t="b">
        <f t="shared" si="16"/>
        <v>0</v>
      </c>
      <c r="P81" s="298">
        <f t="shared" si="21"/>
        <v>1</v>
      </c>
    </row>
    <row r="82" spans="1:16">
      <c r="A82" s="546"/>
      <c r="B82" s="550"/>
      <c r="C82" s="550"/>
      <c r="D82" s="550"/>
      <c r="E82" s="546"/>
      <c r="F82" s="549"/>
      <c r="G82" s="549"/>
      <c r="H82" s="549"/>
      <c r="I82" s="555" t="str">
        <f t="shared" si="17"/>
        <v/>
      </c>
      <c r="J82" s="325" t="str">
        <f t="shared" si="18"/>
        <v/>
      </c>
      <c r="K82" s="43" t="str">
        <f t="shared" si="14"/>
        <v/>
      </c>
      <c r="L82" s="43" t="str">
        <f t="shared" si="15"/>
        <v/>
      </c>
      <c r="M82" s="323" t="str">
        <f t="shared" si="19"/>
        <v/>
      </c>
      <c r="N82" s="43" t="str">
        <f t="shared" si="20"/>
        <v/>
      </c>
      <c r="O82" s="297" t="b">
        <f t="shared" si="16"/>
        <v>0</v>
      </c>
      <c r="P82" s="298">
        <f t="shared" si="21"/>
        <v>1</v>
      </c>
    </row>
    <row r="83" spans="1:16">
      <c r="A83" s="546"/>
      <c r="B83" s="550"/>
      <c r="C83" s="550"/>
      <c r="D83" s="550"/>
      <c r="E83" s="546"/>
      <c r="F83" s="549"/>
      <c r="G83" s="549"/>
      <c r="H83" s="549"/>
      <c r="I83" s="555" t="str">
        <f t="shared" si="17"/>
        <v/>
      </c>
      <c r="J83" s="325" t="str">
        <f t="shared" si="18"/>
        <v/>
      </c>
      <c r="K83" s="43" t="str">
        <f t="shared" si="14"/>
        <v/>
      </c>
      <c r="L83" s="43" t="str">
        <f t="shared" si="15"/>
        <v/>
      </c>
      <c r="M83" s="323" t="str">
        <f t="shared" si="19"/>
        <v/>
      </c>
      <c r="N83" s="43" t="str">
        <f t="shared" si="20"/>
        <v/>
      </c>
      <c r="O83" s="297" t="b">
        <f t="shared" si="16"/>
        <v>0</v>
      </c>
      <c r="P83" s="298">
        <f t="shared" si="21"/>
        <v>1</v>
      </c>
    </row>
    <row r="84" spans="1:16">
      <c r="A84" s="546"/>
      <c r="B84" s="550"/>
      <c r="C84" s="550"/>
      <c r="D84" s="550"/>
      <c r="E84" s="546"/>
      <c r="F84" s="549"/>
      <c r="G84" s="549"/>
      <c r="H84" s="549"/>
      <c r="I84" s="555" t="str">
        <f t="shared" si="17"/>
        <v/>
      </c>
      <c r="J84" s="325" t="str">
        <f t="shared" si="18"/>
        <v/>
      </c>
      <c r="K84" s="43" t="str">
        <f t="shared" si="14"/>
        <v/>
      </c>
      <c r="L84" s="43" t="str">
        <f t="shared" si="15"/>
        <v/>
      </c>
      <c r="M84" s="323" t="str">
        <f t="shared" si="19"/>
        <v/>
      </c>
      <c r="N84" s="43" t="str">
        <f t="shared" si="20"/>
        <v/>
      </c>
      <c r="O84" s="297" t="b">
        <f t="shared" si="16"/>
        <v>0</v>
      </c>
      <c r="P84" s="298">
        <f t="shared" si="21"/>
        <v>1</v>
      </c>
    </row>
    <row r="85" spans="1:16">
      <c r="A85" s="546"/>
      <c r="B85" s="550"/>
      <c r="C85" s="550"/>
      <c r="D85" s="550"/>
      <c r="E85" s="546"/>
      <c r="F85" s="549"/>
      <c r="G85" s="549"/>
      <c r="H85" s="549"/>
      <c r="I85" s="555" t="str">
        <f t="shared" si="17"/>
        <v/>
      </c>
      <c r="J85" s="325" t="str">
        <f t="shared" si="18"/>
        <v/>
      </c>
      <c r="K85" s="43" t="str">
        <f t="shared" si="14"/>
        <v/>
      </c>
      <c r="L85" s="43" t="str">
        <f t="shared" si="15"/>
        <v/>
      </c>
      <c r="M85" s="323" t="str">
        <f t="shared" si="19"/>
        <v/>
      </c>
      <c r="N85" s="43" t="str">
        <f t="shared" si="20"/>
        <v/>
      </c>
      <c r="O85" s="297" t="b">
        <f t="shared" si="16"/>
        <v>0</v>
      </c>
      <c r="P85" s="298">
        <f t="shared" si="21"/>
        <v>1</v>
      </c>
    </row>
    <row r="86" spans="1:16">
      <c r="A86" s="546"/>
      <c r="B86" s="550"/>
      <c r="C86" s="550"/>
      <c r="D86" s="550"/>
      <c r="E86" s="546"/>
      <c r="F86" s="549"/>
      <c r="G86" s="549"/>
      <c r="H86" s="549"/>
      <c r="I86" s="555" t="str">
        <f t="shared" si="17"/>
        <v/>
      </c>
      <c r="J86" s="325" t="str">
        <f t="shared" si="18"/>
        <v/>
      </c>
      <c r="K86" s="43" t="str">
        <f t="shared" si="14"/>
        <v/>
      </c>
      <c r="L86" s="43" t="str">
        <f t="shared" si="15"/>
        <v/>
      </c>
      <c r="M86" s="323" t="str">
        <f t="shared" si="19"/>
        <v/>
      </c>
      <c r="N86" s="43" t="str">
        <f t="shared" si="20"/>
        <v/>
      </c>
      <c r="O86" s="297" t="b">
        <f t="shared" si="16"/>
        <v>0</v>
      </c>
      <c r="P86" s="298">
        <f t="shared" si="21"/>
        <v>1</v>
      </c>
    </row>
    <row r="87" spans="1:16">
      <c r="A87" s="546"/>
      <c r="B87" s="550"/>
      <c r="C87" s="550"/>
      <c r="D87" s="550"/>
      <c r="E87" s="546"/>
      <c r="F87" s="549"/>
      <c r="G87" s="549"/>
      <c r="H87" s="549"/>
      <c r="I87" s="555" t="str">
        <f t="shared" si="17"/>
        <v/>
      </c>
      <c r="J87" s="325" t="str">
        <f t="shared" si="18"/>
        <v/>
      </c>
      <c r="K87" s="43" t="str">
        <f t="shared" si="14"/>
        <v/>
      </c>
      <c r="L87" s="43" t="str">
        <f t="shared" si="15"/>
        <v/>
      </c>
      <c r="M87" s="323" t="str">
        <f t="shared" si="19"/>
        <v/>
      </c>
      <c r="N87" s="43" t="str">
        <f t="shared" si="20"/>
        <v/>
      </c>
      <c r="O87" s="297" t="b">
        <f t="shared" si="16"/>
        <v>0</v>
      </c>
      <c r="P87" s="298">
        <f t="shared" si="21"/>
        <v>1</v>
      </c>
    </row>
    <row r="88" spans="1:16">
      <c r="A88" s="546"/>
      <c r="B88" s="550"/>
      <c r="C88" s="550"/>
      <c r="D88" s="550"/>
      <c r="E88" s="546"/>
      <c r="F88" s="549"/>
      <c r="G88" s="549"/>
      <c r="H88" s="549"/>
      <c r="I88" s="555" t="str">
        <f t="shared" si="17"/>
        <v/>
      </c>
      <c r="J88" s="325" t="str">
        <f t="shared" si="18"/>
        <v/>
      </c>
      <c r="K88" s="43" t="str">
        <f t="shared" si="14"/>
        <v/>
      </c>
      <c r="L88" s="43" t="str">
        <f t="shared" si="15"/>
        <v/>
      </c>
      <c r="M88" s="323" t="str">
        <f t="shared" si="19"/>
        <v/>
      </c>
      <c r="N88" s="43" t="str">
        <f t="shared" si="20"/>
        <v/>
      </c>
      <c r="O88" s="297" t="b">
        <f t="shared" si="16"/>
        <v>0</v>
      </c>
      <c r="P88" s="298">
        <f t="shared" si="21"/>
        <v>1</v>
      </c>
    </row>
    <row r="89" spans="1:16">
      <c r="A89" s="546"/>
      <c r="B89" s="550"/>
      <c r="C89" s="550"/>
      <c r="D89" s="550"/>
      <c r="E89" s="546"/>
      <c r="F89" s="549"/>
      <c r="G89" s="549"/>
      <c r="H89" s="549"/>
      <c r="I89" s="555" t="str">
        <f t="shared" si="17"/>
        <v/>
      </c>
      <c r="J89" s="325" t="str">
        <f t="shared" si="18"/>
        <v/>
      </c>
      <c r="K89" s="43" t="str">
        <f t="shared" si="14"/>
        <v/>
      </c>
      <c r="L89" s="43" t="str">
        <f t="shared" si="15"/>
        <v/>
      </c>
      <c r="M89" s="323" t="str">
        <f t="shared" si="19"/>
        <v/>
      </c>
      <c r="N89" s="43" t="str">
        <f t="shared" si="20"/>
        <v/>
      </c>
      <c r="O89" s="297" t="b">
        <f t="shared" si="16"/>
        <v>0</v>
      </c>
      <c r="P89" s="298">
        <f t="shared" si="21"/>
        <v>1</v>
      </c>
    </row>
    <row r="90" spans="1:16">
      <c r="A90" s="546"/>
      <c r="B90" s="550"/>
      <c r="C90" s="550"/>
      <c r="D90" s="550"/>
      <c r="E90" s="546"/>
      <c r="F90" s="549"/>
      <c r="G90" s="549"/>
      <c r="H90" s="549"/>
      <c r="I90" s="555" t="str">
        <f t="shared" si="17"/>
        <v/>
      </c>
      <c r="J90" s="325" t="str">
        <f t="shared" si="18"/>
        <v/>
      </c>
      <c r="K90" s="43" t="str">
        <f t="shared" si="14"/>
        <v/>
      </c>
      <c r="L90" s="43" t="str">
        <f t="shared" si="15"/>
        <v/>
      </c>
      <c r="M90" s="323" t="str">
        <f t="shared" si="19"/>
        <v/>
      </c>
      <c r="N90" s="43" t="str">
        <f t="shared" si="20"/>
        <v/>
      </c>
      <c r="O90" s="297" t="b">
        <f t="shared" si="16"/>
        <v>0</v>
      </c>
      <c r="P90" s="298">
        <f t="shared" si="21"/>
        <v>1</v>
      </c>
    </row>
    <row r="91" spans="1:16">
      <c r="A91" s="546"/>
      <c r="B91" s="550"/>
      <c r="C91" s="550"/>
      <c r="D91" s="550"/>
      <c r="E91" s="546"/>
      <c r="F91" s="549"/>
      <c r="G91" s="549"/>
      <c r="H91" s="549"/>
      <c r="I91" s="555" t="str">
        <f t="shared" si="17"/>
        <v/>
      </c>
      <c r="J91" s="325" t="str">
        <f t="shared" si="18"/>
        <v/>
      </c>
      <c r="K91" s="43" t="str">
        <f t="shared" si="14"/>
        <v/>
      </c>
      <c r="L91" s="43" t="str">
        <f t="shared" si="15"/>
        <v/>
      </c>
      <c r="M91" s="323" t="str">
        <f t="shared" si="19"/>
        <v/>
      </c>
      <c r="N91" s="43" t="str">
        <f t="shared" si="20"/>
        <v/>
      </c>
      <c r="O91" s="297" t="b">
        <f t="shared" si="16"/>
        <v>0</v>
      </c>
      <c r="P91" s="298">
        <f t="shared" si="21"/>
        <v>1</v>
      </c>
    </row>
    <row r="92" spans="1:16">
      <c r="A92" s="546"/>
      <c r="B92" s="550"/>
      <c r="C92" s="550"/>
      <c r="D92" s="550"/>
      <c r="E92" s="546"/>
      <c r="F92" s="549"/>
      <c r="G92" s="549"/>
      <c r="H92" s="549"/>
      <c r="I92" s="555" t="str">
        <f t="shared" si="17"/>
        <v/>
      </c>
      <c r="J92" s="325" t="str">
        <f t="shared" si="18"/>
        <v/>
      </c>
      <c r="K92" s="43" t="str">
        <f t="shared" si="14"/>
        <v/>
      </c>
      <c r="L92" s="43" t="str">
        <f t="shared" si="15"/>
        <v/>
      </c>
      <c r="M92" s="323" t="str">
        <f t="shared" si="19"/>
        <v/>
      </c>
      <c r="N92" s="43" t="str">
        <f t="shared" si="20"/>
        <v/>
      </c>
      <c r="O92" s="297" t="b">
        <f t="shared" si="16"/>
        <v>0</v>
      </c>
      <c r="P92" s="298">
        <f t="shared" si="21"/>
        <v>1</v>
      </c>
    </row>
    <row r="93" spans="1:16">
      <c r="A93" s="546"/>
      <c r="B93" s="550"/>
      <c r="C93" s="550"/>
      <c r="D93" s="550"/>
      <c r="E93" s="546"/>
      <c r="F93" s="549"/>
      <c r="G93" s="549"/>
      <c r="H93" s="549"/>
      <c r="I93" s="555" t="str">
        <f t="shared" si="17"/>
        <v/>
      </c>
      <c r="J93" s="325" t="str">
        <f t="shared" si="18"/>
        <v/>
      </c>
      <c r="K93" s="43" t="str">
        <f t="shared" si="14"/>
        <v/>
      </c>
      <c r="L93" s="43" t="str">
        <f t="shared" si="15"/>
        <v/>
      </c>
      <c r="M93" s="323" t="str">
        <f t="shared" si="19"/>
        <v/>
      </c>
      <c r="N93" s="43" t="str">
        <f t="shared" si="20"/>
        <v/>
      </c>
      <c r="O93" s="297" t="b">
        <f t="shared" si="16"/>
        <v>0</v>
      </c>
      <c r="P93" s="298">
        <f t="shared" si="21"/>
        <v>1</v>
      </c>
    </row>
    <row r="94" spans="1:16">
      <c r="A94" s="546"/>
      <c r="B94" s="550"/>
      <c r="C94" s="550"/>
      <c r="D94" s="550"/>
      <c r="E94" s="546"/>
      <c r="F94" s="549"/>
      <c r="G94" s="549"/>
      <c r="H94" s="549"/>
      <c r="I94" s="555" t="str">
        <f t="shared" si="17"/>
        <v/>
      </c>
      <c r="J94" s="325" t="str">
        <f t="shared" si="18"/>
        <v/>
      </c>
      <c r="K94" s="43" t="str">
        <f t="shared" si="14"/>
        <v/>
      </c>
      <c r="L94" s="43" t="str">
        <f t="shared" si="15"/>
        <v/>
      </c>
      <c r="M94" s="323" t="str">
        <f t="shared" si="19"/>
        <v/>
      </c>
      <c r="N94" s="43" t="str">
        <f t="shared" si="20"/>
        <v/>
      </c>
      <c r="O94" s="297" t="b">
        <f t="shared" si="16"/>
        <v>0</v>
      </c>
      <c r="P94" s="298">
        <f t="shared" si="21"/>
        <v>1</v>
      </c>
    </row>
    <row r="95" spans="1:16">
      <c r="A95" s="546"/>
      <c r="B95" s="550"/>
      <c r="C95" s="550"/>
      <c r="D95" s="550"/>
      <c r="E95" s="546"/>
      <c r="F95" s="549"/>
      <c r="G95" s="549"/>
      <c r="H95" s="549"/>
      <c r="I95" s="555" t="str">
        <f t="shared" si="17"/>
        <v/>
      </c>
      <c r="J95" s="325" t="str">
        <f t="shared" si="18"/>
        <v/>
      </c>
      <c r="K95" s="43" t="str">
        <f t="shared" si="14"/>
        <v/>
      </c>
      <c r="L95" s="43" t="str">
        <f t="shared" si="15"/>
        <v/>
      </c>
      <c r="M95" s="323" t="str">
        <f t="shared" si="19"/>
        <v/>
      </c>
      <c r="N95" s="43" t="str">
        <f t="shared" si="20"/>
        <v/>
      </c>
      <c r="O95" s="297" t="b">
        <f t="shared" si="16"/>
        <v>0</v>
      </c>
      <c r="P95" s="298">
        <f t="shared" si="21"/>
        <v>1</v>
      </c>
    </row>
    <row r="96" spans="1:16">
      <c r="A96" s="546"/>
      <c r="B96" s="550"/>
      <c r="C96" s="550"/>
      <c r="D96" s="550"/>
      <c r="E96" s="546"/>
      <c r="F96" s="549"/>
      <c r="G96" s="549"/>
      <c r="H96" s="549"/>
      <c r="I96" s="555" t="str">
        <f t="shared" si="17"/>
        <v/>
      </c>
      <c r="J96" s="325" t="str">
        <f t="shared" si="18"/>
        <v/>
      </c>
      <c r="K96" s="43" t="str">
        <f t="shared" si="14"/>
        <v/>
      </c>
      <c r="L96" s="43" t="str">
        <f t="shared" si="15"/>
        <v/>
      </c>
      <c r="M96" s="323" t="str">
        <f t="shared" si="19"/>
        <v/>
      </c>
      <c r="N96" s="43" t="str">
        <f t="shared" si="20"/>
        <v/>
      </c>
      <c r="O96" s="297" t="b">
        <f t="shared" si="16"/>
        <v>0</v>
      </c>
      <c r="P96" s="298">
        <f t="shared" si="21"/>
        <v>1</v>
      </c>
    </row>
    <row r="97" spans="1:16">
      <c r="A97" s="546"/>
      <c r="B97" s="550"/>
      <c r="C97" s="550"/>
      <c r="D97" s="550"/>
      <c r="E97" s="546"/>
      <c r="F97" s="549"/>
      <c r="G97" s="549"/>
      <c r="H97" s="549"/>
      <c r="I97" s="555" t="str">
        <f t="shared" si="17"/>
        <v/>
      </c>
      <c r="J97" s="325" t="str">
        <f t="shared" si="18"/>
        <v/>
      </c>
      <c r="K97" s="43" t="str">
        <f t="shared" si="14"/>
        <v/>
      </c>
      <c r="L97" s="43" t="str">
        <f t="shared" si="15"/>
        <v/>
      </c>
      <c r="M97" s="323" t="str">
        <f t="shared" si="19"/>
        <v/>
      </c>
      <c r="N97" s="43" t="str">
        <f t="shared" si="20"/>
        <v/>
      </c>
      <c r="O97" s="297" t="b">
        <f t="shared" si="16"/>
        <v>0</v>
      </c>
      <c r="P97" s="298">
        <f t="shared" si="21"/>
        <v>1</v>
      </c>
    </row>
    <row r="98" spans="1:16">
      <c r="A98" s="546"/>
      <c r="B98" s="550"/>
      <c r="C98" s="550"/>
      <c r="D98" s="550"/>
      <c r="E98" s="546"/>
      <c r="F98" s="549"/>
      <c r="G98" s="549"/>
      <c r="H98" s="549"/>
      <c r="I98" s="555" t="str">
        <f t="shared" si="17"/>
        <v/>
      </c>
      <c r="J98" s="325" t="str">
        <f t="shared" si="18"/>
        <v/>
      </c>
      <c r="K98" s="43" t="str">
        <f t="shared" si="14"/>
        <v/>
      </c>
      <c r="L98" s="43" t="str">
        <f t="shared" si="15"/>
        <v/>
      </c>
      <c r="M98" s="323" t="str">
        <f t="shared" si="19"/>
        <v/>
      </c>
      <c r="N98" s="43" t="str">
        <f t="shared" si="20"/>
        <v/>
      </c>
      <c r="O98" s="297" t="b">
        <f t="shared" si="16"/>
        <v>0</v>
      </c>
      <c r="P98" s="298">
        <f t="shared" si="21"/>
        <v>1</v>
      </c>
    </row>
    <row r="99" spans="1:16">
      <c r="A99" s="546"/>
      <c r="B99" s="550"/>
      <c r="C99" s="550"/>
      <c r="D99" s="550"/>
      <c r="E99" s="546"/>
      <c r="F99" s="549"/>
      <c r="G99" s="549"/>
      <c r="H99" s="549"/>
      <c r="I99" s="555" t="str">
        <f t="shared" si="17"/>
        <v/>
      </c>
      <c r="J99" s="325" t="str">
        <f t="shared" si="18"/>
        <v/>
      </c>
      <c r="K99" s="43" t="str">
        <f t="shared" si="14"/>
        <v/>
      </c>
      <c r="L99" s="43" t="str">
        <f t="shared" si="15"/>
        <v/>
      </c>
      <c r="M99" s="323" t="str">
        <f t="shared" si="19"/>
        <v/>
      </c>
      <c r="N99" s="43" t="str">
        <f t="shared" si="20"/>
        <v/>
      </c>
      <c r="O99" s="297" t="b">
        <f t="shared" si="16"/>
        <v>0</v>
      </c>
      <c r="P99" s="298">
        <f t="shared" si="21"/>
        <v>1</v>
      </c>
    </row>
    <row r="100" spans="1:16">
      <c r="A100" s="546"/>
      <c r="B100" s="550"/>
      <c r="C100" s="550"/>
      <c r="D100" s="550"/>
      <c r="E100" s="546"/>
      <c r="F100" s="549"/>
      <c r="G100" s="549"/>
      <c r="H100" s="549"/>
      <c r="I100" s="555" t="str">
        <f t="shared" si="17"/>
        <v/>
      </c>
      <c r="J100" s="325" t="str">
        <f t="shared" si="18"/>
        <v/>
      </c>
      <c r="K100" s="43" t="str">
        <f t="shared" si="14"/>
        <v/>
      </c>
      <c r="L100" s="43" t="str">
        <f t="shared" si="15"/>
        <v/>
      </c>
      <c r="M100" s="323" t="str">
        <f t="shared" si="19"/>
        <v/>
      </c>
      <c r="N100" s="43" t="str">
        <f t="shared" si="20"/>
        <v/>
      </c>
      <c r="O100" s="297" t="b">
        <f t="shared" si="16"/>
        <v>0</v>
      </c>
      <c r="P100" s="298">
        <f t="shared" si="21"/>
        <v>1</v>
      </c>
    </row>
    <row r="101" spans="1:16">
      <c r="A101" s="546"/>
      <c r="B101" s="550"/>
      <c r="C101" s="550"/>
      <c r="D101" s="550"/>
      <c r="E101" s="546"/>
      <c r="F101" s="549"/>
      <c r="G101" s="549"/>
      <c r="H101" s="549"/>
      <c r="I101" s="555" t="str">
        <f t="shared" si="17"/>
        <v/>
      </c>
      <c r="J101" s="325" t="str">
        <f t="shared" si="18"/>
        <v/>
      </c>
      <c r="K101" s="43" t="str">
        <f t="shared" si="14"/>
        <v/>
      </c>
      <c r="L101" s="43" t="str">
        <f t="shared" si="15"/>
        <v/>
      </c>
      <c r="M101" s="323" t="str">
        <f t="shared" si="19"/>
        <v/>
      </c>
      <c r="N101" s="43" t="str">
        <f t="shared" si="20"/>
        <v/>
      </c>
      <c r="O101" s="297" t="b">
        <f t="shared" si="16"/>
        <v>0</v>
      </c>
      <c r="P101" s="298">
        <f t="shared" si="21"/>
        <v>1</v>
      </c>
    </row>
    <row r="102" spans="1:16">
      <c r="A102" s="546"/>
      <c r="B102" s="550"/>
      <c r="C102" s="550"/>
      <c r="D102" s="550"/>
      <c r="E102" s="546"/>
      <c r="F102" s="549"/>
      <c r="G102" s="549"/>
      <c r="H102" s="549"/>
      <c r="I102" s="555" t="str">
        <f t="shared" si="17"/>
        <v/>
      </c>
      <c r="J102" s="325" t="str">
        <f t="shared" si="18"/>
        <v/>
      </c>
      <c r="K102" s="43" t="str">
        <f t="shared" si="14"/>
        <v/>
      </c>
      <c r="L102" s="43" t="str">
        <f t="shared" si="15"/>
        <v/>
      </c>
      <c r="M102" s="323" t="str">
        <f t="shared" si="19"/>
        <v/>
      </c>
      <c r="N102" s="43" t="str">
        <f t="shared" si="20"/>
        <v/>
      </c>
      <c r="O102" s="297" t="b">
        <f t="shared" si="16"/>
        <v>0</v>
      </c>
      <c r="P102" s="298">
        <f t="shared" si="21"/>
        <v>1</v>
      </c>
    </row>
    <row r="103" spans="1:16">
      <c r="A103" s="546"/>
      <c r="B103" s="550"/>
      <c r="C103" s="550"/>
      <c r="D103" s="550"/>
      <c r="E103" s="546"/>
      <c r="F103" s="549"/>
      <c r="G103" s="549"/>
      <c r="H103" s="549"/>
      <c r="I103" s="555" t="str">
        <f t="shared" si="17"/>
        <v/>
      </c>
      <c r="J103" s="325" t="str">
        <f t="shared" si="18"/>
        <v/>
      </c>
      <c r="K103" s="43" t="str">
        <f t="shared" si="14"/>
        <v/>
      </c>
      <c r="L103" s="43" t="str">
        <f t="shared" si="15"/>
        <v/>
      </c>
      <c r="M103" s="323" t="str">
        <f t="shared" si="19"/>
        <v/>
      </c>
      <c r="N103" s="43" t="str">
        <f t="shared" si="20"/>
        <v/>
      </c>
      <c r="O103" s="297" t="b">
        <f t="shared" si="16"/>
        <v>0</v>
      </c>
      <c r="P103" s="298">
        <f t="shared" si="21"/>
        <v>1</v>
      </c>
    </row>
    <row r="104" spans="1:16">
      <c r="A104" s="546"/>
      <c r="B104" s="550"/>
      <c r="C104" s="550"/>
      <c r="D104" s="550"/>
      <c r="E104" s="546"/>
      <c r="F104" s="549"/>
      <c r="G104" s="549"/>
      <c r="H104" s="549"/>
      <c r="I104" s="555" t="str">
        <f t="shared" si="17"/>
        <v/>
      </c>
      <c r="J104" s="325" t="str">
        <f t="shared" si="18"/>
        <v/>
      </c>
      <c r="K104" s="43" t="str">
        <f t="shared" si="14"/>
        <v/>
      </c>
      <c r="L104" s="43" t="str">
        <f t="shared" si="15"/>
        <v/>
      </c>
      <c r="M104" s="323" t="str">
        <f t="shared" si="19"/>
        <v/>
      </c>
      <c r="N104" s="43" t="str">
        <f t="shared" si="20"/>
        <v/>
      </c>
      <c r="O104" s="297" t="b">
        <f t="shared" si="16"/>
        <v>0</v>
      </c>
      <c r="P104" s="298">
        <f t="shared" si="21"/>
        <v>1</v>
      </c>
    </row>
    <row r="105" spans="1:16">
      <c r="A105" s="546"/>
      <c r="B105" s="550"/>
      <c r="C105" s="550"/>
      <c r="D105" s="550"/>
      <c r="E105" s="546"/>
      <c r="F105" s="549"/>
      <c r="G105" s="549"/>
      <c r="H105" s="549"/>
      <c r="I105" s="555" t="str">
        <f t="shared" si="17"/>
        <v/>
      </c>
      <c r="J105" s="325" t="str">
        <f t="shared" si="18"/>
        <v/>
      </c>
      <c r="K105" s="43" t="str">
        <f t="shared" si="14"/>
        <v/>
      </c>
      <c r="L105" s="43" t="str">
        <f t="shared" si="15"/>
        <v/>
      </c>
      <c r="M105" s="323" t="str">
        <f t="shared" si="19"/>
        <v/>
      </c>
      <c r="N105" s="43" t="str">
        <f t="shared" si="20"/>
        <v/>
      </c>
      <c r="O105" s="297" t="b">
        <f t="shared" si="16"/>
        <v>0</v>
      </c>
      <c r="P105" s="298">
        <f t="shared" si="21"/>
        <v>1</v>
      </c>
    </row>
    <row r="106" spans="1:16">
      <c r="A106" s="546"/>
      <c r="B106" s="550"/>
      <c r="C106" s="550"/>
      <c r="D106" s="550"/>
      <c r="E106" s="546"/>
      <c r="F106" s="549"/>
      <c r="G106" s="549"/>
      <c r="H106" s="549"/>
      <c r="I106" s="555" t="str">
        <f t="shared" si="17"/>
        <v/>
      </c>
      <c r="J106" s="325" t="str">
        <f t="shared" si="18"/>
        <v/>
      </c>
      <c r="K106" s="43" t="str">
        <f t="shared" si="14"/>
        <v/>
      </c>
      <c r="L106" s="43" t="str">
        <f t="shared" si="15"/>
        <v/>
      </c>
      <c r="M106" s="323" t="str">
        <f t="shared" si="19"/>
        <v/>
      </c>
      <c r="N106" s="43" t="str">
        <f t="shared" si="20"/>
        <v/>
      </c>
      <c r="O106" s="297" t="b">
        <f t="shared" si="16"/>
        <v>0</v>
      </c>
      <c r="P106" s="298">
        <f t="shared" si="21"/>
        <v>1</v>
      </c>
    </row>
    <row r="107" spans="1:16">
      <c r="A107" s="546"/>
      <c r="B107" s="550"/>
      <c r="C107" s="550"/>
      <c r="D107" s="550"/>
      <c r="E107" s="546"/>
      <c r="F107" s="549"/>
      <c r="G107" s="549"/>
      <c r="H107" s="549"/>
      <c r="I107" s="555" t="str">
        <f t="shared" si="17"/>
        <v/>
      </c>
      <c r="J107" s="325" t="str">
        <f t="shared" si="18"/>
        <v/>
      </c>
      <c r="K107" s="43" t="str">
        <f t="shared" si="14"/>
        <v/>
      </c>
      <c r="L107" s="43" t="str">
        <f t="shared" si="15"/>
        <v/>
      </c>
      <c r="M107" s="323" t="str">
        <f t="shared" si="19"/>
        <v/>
      </c>
      <c r="N107" s="43" t="str">
        <f t="shared" si="20"/>
        <v/>
      </c>
      <c r="O107" s="297" t="b">
        <f t="shared" si="16"/>
        <v>0</v>
      </c>
      <c r="P107" s="298">
        <f t="shared" si="21"/>
        <v>1</v>
      </c>
    </row>
    <row r="108" spans="1:16">
      <c r="A108" s="546"/>
      <c r="B108" s="550"/>
      <c r="C108" s="550"/>
      <c r="D108" s="550"/>
      <c r="E108" s="546"/>
      <c r="F108" s="549"/>
      <c r="G108" s="549"/>
      <c r="H108" s="549"/>
      <c r="I108" s="555" t="str">
        <f t="shared" si="17"/>
        <v/>
      </c>
      <c r="J108" s="325" t="str">
        <f t="shared" si="18"/>
        <v/>
      </c>
      <c r="K108" s="43" t="str">
        <f t="shared" si="14"/>
        <v/>
      </c>
      <c r="L108" s="43" t="str">
        <f t="shared" si="15"/>
        <v/>
      </c>
      <c r="M108" s="323" t="str">
        <f t="shared" si="19"/>
        <v/>
      </c>
      <c r="N108" s="43" t="str">
        <f t="shared" si="20"/>
        <v/>
      </c>
      <c r="O108" s="297" t="b">
        <f t="shared" si="16"/>
        <v>0</v>
      </c>
      <c r="P108" s="298">
        <f t="shared" si="21"/>
        <v>1</v>
      </c>
    </row>
    <row r="109" spans="1:16">
      <c r="A109" s="546"/>
      <c r="B109" s="551"/>
      <c r="C109" s="551"/>
      <c r="D109" s="551"/>
      <c r="E109" s="552"/>
      <c r="F109" s="553"/>
      <c r="G109" s="551"/>
      <c r="H109" s="552"/>
      <c r="I109" s="555" t="str">
        <f t="shared" si="17"/>
        <v/>
      </c>
      <c r="J109" s="325" t="str">
        <f t="shared" si="18"/>
        <v/>
      </c>
      <c r="K109" s="43" t="str">
        <f t="shared" si="14"/>
        <v/>
      </c>
      <c r="L109" s="43" t="str">
        <f t="shared" si="15"/>
        <v/>
      </c>
      <c r="M109" s="323" t="str">
        <f t="shared" si="19"/>
        <v/>
      </c>
      <c r="N109" s="43" t="str">
        <f t="shared" si="20"/>
        <v/>
      </c>
      <c r="O109" s="297" t="b">
        <f t="shared" si="16"/>
        <v>0</v>
      </c>
      <c r="P109" s="298">
        <f t="shared" si="21"/>
        <v>1</v>
      </c>
    </row>
    <row r="110" spans="1:16">
      <c r="A110" s="546"/>
      <c r="B110" s="551"/>
      <c r="C110" s="551"/>
      <c r="D110" s="551"/>
      <c r="E110" s="552"/>
      <c r="F110" s="553"/>
      <c r="G110" s="551"/>
      <c r="H110" s="552"/>
      <c r="I110" s="555" t="str">
        <f t="shared" si="17"/>
        <v/>
      </c>
      <c r="J110" s="325" t="str">
        <f t="shared" si="18"/>
        <v/>
      </c>
      <c r="K110" s="43" t="str">
        <f t="shared" si="14"/>
        <v/>
      </c>
      <c r="L110" s="43" t="str">
        <f t="shared" si="15"/>
        <v/>
      </c>
      <c r="M110" s="323" t="str">
        <f t="shared" si="19"/>
        <v/>
      </c>
      <c r="N110" s="43" t="str">
        <f t="shared" si="20"/>
        <v/>
      </c>
      <c r="O110" s="297" t="b">
        <f t="shared" si="16"/>
        <v>0</v>
      </c>
      <c r="P110" s="298">
        <f t="shared" si="21"/>
        <v>1</v>
      </c>
    </row>
    <row r="111" spans="1:16">
      <c r="A111" s="546"/>
      <c r="B111" s="551"/>
      <c r="C111" s="551"/>
      <c r="D111" s="551"/>
      <c r="E111" s="552"/>
      <c r="F111" s="553"/>
      <c r="G111" s="551"/>
      <c r="H111" s="552"/>
      <c r="I111" s="555" t="str">
        <f t="shared" si="17"/>
        <v/>
      </c>
      <c r="J111" s="325" t="str">
        <f t="shared" si="18"/>
        <v/>
      </c>
      <c r="K111" s="43" t="str">
        <f t="shared" si="14"/>
        <v/>
      </c>
      <c r="L111" s="43" t="str">
        <f t="shared" si="15"/>
        <v/>
      </c>
      <c r="M111" s="323" t="str">
        <f t="shared" si="19"/>
        <v/>
      </c>
      <c r="N111" s="43" t="str">
        <f t="shared" si="20"/>
        <v/>
      </c>
      <c r="O111" s="297" t="b">
        <f t="shared" si="16"/>
        <v>0</v>
      </c>
      <c r="P111" s="298">
        <f t="shared" si="21"/>
        <v>1</v>
      </c>
    </row>
    <row r="112" spans="1:16">
      <c r="A112" s="546"/>
      <c r="B112" s="551"/>
      <c r="C112" s="551"/>
      <c r="D112" s="551"/>
      <c r="E112" s="552"/>
      <c r="F112" s="553"/>
      <c r="G112" s="551"/>
      <c r="H112" s="552"/>
      <c r="I112" s="555" t="str">
        <f t="shared" si="17"/>
        <v/>
      </c>
      <c r="J112" s="325" t="str">
        <f t="shared" si="18"/>
        <v/>
      </c>
      <c r="K112" s="43" t="str">
        <f t="shared" si="14"/>
        <v/>
      </c>
      <c r="L112" s="43" t="str">
        <f t="shared" si="15"/>
        <v/>
      </c>
      <c r="M112" s="323" t="str">
        <f t="shared" si="19"/>
        <v/>
      </c>
      <c r="N112" s="43" t="str">
        <f t="shared" si="20"/>
        <v/>
      </c>
      <c r="O112" s="297" t="b">
        <f t="shared" si="16"/>
        <v>0</v>
      </c>
      <c r="P112" s="298">
        <f t="shared" si="21"/>
        <v>1</v>
      </c>
    </row>
    <row r="113" spans="1:16">
      <c r="A113" s="546"/>
      <c r="B113" s="551"/>
      <c r="C113" s="551"/>
      <c r="D113" s="551"/>
      <c r="E113" s="552"/>
      <c r="F113" s="553"/>
      <c r="G113" s="551"/>
      <c r="H113" s="552"/>
      <c r="I113" s="555" t="str">
        <f t="shared" si="17"/>
        <v/>
      </c>
      <c r="J113" s="325" t="str">
        <f t="shared" si="18"/>
        <v/>
      </c>
      <c r="K113" s="43" t="str">
        <f t="shared" si="14"/>
        <v/>
      </c>
      <c r="L113" s="43" t="str">
        <f t="shared" si="15"/>
        <v/>
      </c>
      <c r="M113" s="323" t="str">
        <f t="shared" si="19"/>
        <v/>
      </c>
      <c r="N113" s="43" t="str">
        <f t="shared" si="20"/>
        <v/>
      </c>
      <c r="O113" s="297" t="b">
        <f t="shared" si="16"/>
        <v>0</v>
      </c>
      <c r="P113" s="298">
        <f t="shared" si="21"/>
        <v>1</v>
      </c>
    </row>
    <row r="114" spans="1:16">
      <c r="A114" s="546"/>
      <c r="B114" s="551"/>
      <c r="C114" s="551"/>
      <c r="D114" s="551"/>
      <c r="E114" s="552"/>
      <c r="F114" s="553"/>
      <c r="G114" s="551"/>
      <c r="H114" s="552"/>
      <c r="I114" s="555" t="str">
        <f t="shared" si="17"/>
        <v/>
      </c>
      <c r="J114" s="325" t="str">
        <f t="shared" si="18"/>
        <v/>
      </c>
      <c r="K114" s="43" t="str">
        <f t="shared" si="14"/>
        <v/>
      </c>
      <c r="L114" s="43" t="str">
        <f t="shared" si="15"/>
        <v/>
      </c>
      <c r="M114" s="323" t="str">
        <f t="shared" si="19"/>
        <v/>
      </c>
      <c r="N114" s="43" t="str">
        <f t="shared" si="20"/>
        <v/>
      </c>
      <c r="O114" s="297" t="b">
        <f t="shared" si="16"/>
        <v>0</v>
      </c>
      <c r="P114" s="298">
        <f t="shared" si="21"/>
        <v>1</v>
      </c>
    </row>
    <row r="115" spans="1:16">
      <c r="A115" s="546"/>
      <c r="B115" s="551"/>
      <c r="C115" s="551"/>
      <c r="D115" s="551"/>
      <c r="E115" s="552"/>
      <c r="F115" s="553"/>
      <c r="G115" s="551"/>
      <c r="H115" s="552"/>
      <c r="I115" s="555" t="str">
        <f t="shared" si="17"/>
        <v/>
      </c>
      <c r="J115" s="325" t="str">
        <f t="shared" si="18"/>
        <v/>
      </c>
      <c r="K115" s="43" t="str">
        <f t="shared" si="14"/>
        <v/>
      </c>
      <c r="L115" s="43" t="str">
        <f t="shared" si="15"/>
        <v/>
      </c>
      <c r="M115" s="323" t="str">
        <f t="shared" si="19"/>
        <v/>
      </c>
      <c r="N115" s="43" t="str">
        <f t="shared" si="20"/>
        <v/>
      </c>
      <c r="O115" s="297" t="b">
        <f t="shared" si="16"/>
        <v>0</v>
      </c>
      <c r="P115" s="298">
        <f t="shared" si="21"/>
        <v>1</v>
      </c>
    </row>
    <row r="116" spans="1:16">
      <c r="A116" s="546"/>
      <c r="B116" s="551"/>
      <c r="C116" s="551"/>
      <c r="D116" s="551"/>
      <c r="E116" s="552"/>
      <c r="F116" s="553"/>
      <c r="G116" s="551"/>
      <c r="H116" s="552"/>
      <c r="I116" s="555" t="str">
        <f t="shared" si="17"/>
        <v/>
      </c>
      <c r="J116" s="325" t="str">
        <f t="shared" si="18"/>
        <v/>
      </c>
      <c r="K116" s="43" t="str">
        <f t="shared" si="14"/>
        <v/>
      </c>
      <c r="L116" s="43" t="str">
        <f t="shared" si="15"/>
        <v/>
      </c>
      <c r="M116" s="323" t="str">
        <f t="shared" si="19"/>
        <v/>
      </c>
      <c r="N116" s="43" t="str">
        <f t="shared" si="20"/>
        <v/>
      </c>
      <c r="O116" s="297" t="b">
        <f t="shared" si="16"/>
        <v>0</v>
      </c>
      <c r="P116" s="298">
        <f t="shared" si="21"/>
        <v>1</v>
      </c>
    </row>
    <row r="117" spans="1:16">
      <c r="A117" s="546"/>
      <c r="B117" s="551"/>
      <c r="C117" s="551"/>
      <c r="D117" s="551"/>
      <c r="E117" s="552"/>
      <c r="F117" s="553"/>
      <c r="G117" s="551"/>
      <c r="H117" s="552"/>
      <c r="I117" s="555" t="str">
        <f t="shared" si="17"/>
        <v/>
      </c>
      <c r="J117" s="325" t="str">
        <f t="shared" si="18"/>
        <v/>
      </c>
      <c r="K117" s="43" t="str">
        <f t="shared" si="14"/>
        <v/>
      </c>
      <c r="L117" s="43" t="str">
        <f t="shared" si="15"/>
        <v/>
      </c>
      <c r="M117" s="323" t="str">
        <f t="shared" si="19"/>
        <v/>
      </c>
      <c r="N117" s="43" t="str">
        <f t="shared" si="20"/>
        <v/>
      </c>
      <c r="O117" s="297" t="b">
        <f t="shared" si="16"/>
        <v>0</v>
      </c>
      <c r="P117" s="298">
        <f t="shared" si="21"/>
        <v>1</v>
      </c>
    </row>
    <row r="118" spans="1:16">
      <c r="A118" s="546"/>
      <c r="B118" s="551"/>
      <c r="C118" s="551"/>
      <c r="D118" s="551"/>
      <c r="E118" s="552"/>
      <c r="F118" s="553"/>
      <c r="G118" s="551"/>
      <c r="H118" s="552"/>
      <c r="I118" s="555" t="str">
        <f t="shared" si="17"/>
        <v/>
      </c>
      <c r="J118" s="325" t="str">
        <f t="shared" si="18"/>
        <v/>
      </c>
      <c r="K118" s="43" t="str">
        <f t="shared" si="14"/>
        <v/>
      </c>
      <c r="L118" s="43" t="str">
        <f t="shared" si="15"/>
        <v/>
      </c>
      <c r="M118" s="323" t="str">
        <f t="shared" si="19"/>
        <v/>
      </c>
      <c r="N118" s="43" t="str">
        <f t="shared" si="20"/>
        <v/>
      </c>
      <c r="O118" s="297" t="b">
        <f t="shared" si="16"/>
        <v>0</v>
      </c>
      <c r="P118" s="298">
        <f t="shared" si="21"/>
        <v>1</v>
      </c>
    </row>
    <row r="119" spans="1:16">
      <c r="A119" s="546"/>
      <c r="B119" s="551"/>
      <c r="C119" s="551"/>
      <c r="D119" s="551"/>
      <c r="E119" s="552"/>
      <c r="F119" s="553"/>
      <c r="G119" s="551"/>
      <c r="H119" s="552"/>
      <c r="I119" s="555" t="str">
        <f t="shared" si="17"/>
        <v/>
      </c>
      <c r="J119" s="325" t="str">
        <f t="shared" si="18"/>
        <v/>
      </c>
      <c r="K119" s="43" t="str">
        <f t="shared" si="14"/>
        <v/>
      </c>
      <c r="L119" s="43" t="str">
        <f t="shared" si="15"/>
        <v/>
      </c>
      <c r="M119" s="323" t="str">
        <f t="shared" si="19"/>
        <v/>
      </c>
      <c r="N119" s="43" t="str">
        <f t="shared" si="20"/>
        <v/>
      </c>
      <c r="O119" s="297" t="b">
        <f t="shared" si="16"/>
        <v>0</v>
      </c>
      <c r="P119" s="298">
        <f t="shared" si="21"/>
        <v>1</v>
      </c>
    </row>
    <row r="120" spans="1:16">
      <c r="A120" s="546"/>
      <c r="B120" s="551"/>
      <c r="C120" s="551"/>
      <c r="D120" s="551"/>
      <c r="E120" s="552"/>
      <c r="F120" s="553"/>
      <c r="G120" s="551"/>
      <c r="H120" s="552"/>
      <c r="I120" s="555" t="str">
        <f t="shared" si="17"/>
        <v/>
      </c>
      <c r="J120" s="325" t="str">
        <f t="shared" si="18"/>
        <v/>
      </c>
      <c r="K120" s="43" t="str">
        <f t="shared" si="14"/>
        <v/>
      </c>
      <c r="L120" s="43" t="str">
        <f t="shared" si="15"/>
        <v/>
      </c>
      <c r="M120" s="323" t="str">
        <f t="shared" si="19"/>
        <v/>
      </c>
      <c r="N120" s="43" t="str">
        <f t="shared" si="20"/>
        <v/>
      </c>
      <c r="O120" s="297" t="b">
        <f t="shared" si="16"/>
        <v>0</v>
      </c>
      <c r="P120" s="298">
        <f t="shared" si="21"/>
        <v>1</v>
      </c>
    </row>
    <row r="121" spans="1:16">
      <c r="A121" s="546"/>
      <c r="B121" s="551"/>
      <c r="C121" s="551"/>
      <c r="D121" s="551"/>
      <c r="E121" s="552"/>
      <c r="F121" s="553"/>
      <c r="G121" s="551"/>
      <c r="H121" s="552"/>
      <c r="I121" s="555" t="str">
        <f t="shared" si="17"/>
        <v/>
      </c>
      <c r="J121" s="325" t="str">
        <f t="shared" si="18"/>
        <v/>
      </c>
      <c r="K121" s="43" t="str">
        <f t="shared" si="14"/>
        <v/>
      </c>
      <c r="L121" s="43" t="str">
        <f t="shared" si="15"/>
        <v/>
      </c>
      <c r="M121" s="323" t="str">
        <f t="shared" si="19"/>
        <v/>
      </c>
      <c r="N121" s="43" t="str">
        <f t="shared" si="20"/>
        <v/>
      </c>
      <c r="O121" s="297" t="b">
        <f t="shared" si="16"/>
        <v>0</v>
      </c>
      <c r="P121" s="298">
        <f t="shared" si="21"/>
        <v>1</v>
      </c>
    </row>
    <row r="122" spans="1:16">
      <c r="A122" s="546"/>
      <c r="B122" s="551"/>
      <c r="C122" s="551"/>
      <c r="D122" s="551"/>
      <c r="E122" s="552"/>
      <c r="F122" s="553"/>
      <c r="G122" s="551"/>
      <c r="H122" s="552"/>
      <c r="I122" s="555" t="str">
        <f t="shared" si="17"/>
        <v/>
      </c>
      <c r="J122" s="325" t="str">
        <f t="shared" si="18"/>
        <v/>
      </c>
      <c r="K122" s="43" t="str">
        <f t="shared" si="14"/>
        <v/>
      </c>
      <c r="L122" s="43" t="str">
        <f t="shared" si="15"/>
        <v/>
      </c>
      <c r="M122" s="323" t="str">
        <f t="shared" si="19"/>
        <v/>
      </c>
      <c r="N122" s="43" t="str">
        <f t="shared" si="20"/>
        <v/>
      </c>
      <c r="O122" s="297" t="b">
        <f t="shared" si="16"/>
        <v>0</v>
      </c>
      <c r="P122" s="298">
        <f t="shared" si="21"/>
        <v>1</v>
      </c>
    </row>
    <row r="123" spans="1:16">
      <c r="A123" s="546"/>
      <c r="B123" s="551"/>
      <c r="C123" s="551"/>
      <c r="D123" s="551"/>
      <c r="E123" s="552"/>
      <c r="F123" s="553"/>
      <c r="G123" s="551"/>
      <c r="H123" s="552"/>
      <c r="I123" s="555" t="str">
        <f t="shared" si="17"/>
        <v/>
      </c>
      <c r="J123" s="325" t="str">
        <f t="shared" si="18"/>
        <v/>
      </c>
      <c r="K123" s="43" t="str">
        <f t="shared" si="14"/>
        <v/>
      </c>
      <c r="L123" s="43" t="str">
        <f t="shared" si="15"/>
        <v/>
      </c>
      <c r="M123" s="323" t="str">
        <f t="shared" si="19"/>
        <v/>
      </c>
      <c r="N123" s="43" t="str">
        <f t="shared" si="20"/>
        <v/>
      </c>
      <c r="O123" s="297" t="b">
        <f t="shared" si="16"/>
        <v>0</v>
      </c>
      <c r="P123" s="298">
        <f t="shared" si="21"/>
        <v>1</v>
      </c>
    </row>
    <row r="124" spans="1:16">
      <c r="A124" s="546"/>
      <c r="B124" s="551"/>
      <c r="C124" s="551"/>
      <c r="D124" s="551"/>
      <c r="E124" s="552"/>
      <c r="F124" s="553"/>
      <c r="G124" s="551"/>
      <c r="H124" s="552"/>
      <c r="I124" s="555" t="str">
        <f t="shared" si="17"/>
        <v/>
      </c>
      <c r="J124" s="325" t="str">
        <f t="shared" si="18"/>
        <v/>
      </c>
      <c r="K124" s="43" t="str">
        <f t="shared" si="14"/>
        <v/>
      </c>
      <c r="L124" s="43" t="str">
        <f t="shared" si="15"/>
        <v/>
      </c>
      <c r="M124" s="323" t="str">
        <f t="shared" si="19"/>
        <v/>
      </c>
      <c r="N124" s="43" t="str">
        <f t="shared" si="20"/>
        <v/>
      </c>
      <c r="O124" s="297" t="b">
        <f t="shared" si="16"/>
        <v>0</v>
      </c>
      <c r="P124" s="298">
        <f t="shared" si="21"/>
        <v>1</v>
      </c>
    </row>
    <row r="125" spans="1:16">
      <c r="A125" s="546"/>
      <c r="B125" s="551"/>
      <c r="C125" s="551"/>
      <c r="D125" s="551"/>
      <c r="E125" s="552"/>
      <c r="F125" s="553"/>
      <c r="G125" s="551"/>
      <c r="H125" s="552"/>
      <c r="I125" s="555" t="str">
        <f t="shared" si="17"/>
        <v/>
      </c>
      <c r="J125" s="325" t="str">
        <f t="shared" si="18"/>
        <v/>
      </c>
      <c r="K125" s="43" t="str">
        <f t="shared" si="14"/>
        <v/>
      </c>
      <c r="L125" s="43" t="str">
        <f t="shared" si="15"/>
        <v/>
      </c>
      <c r="M125" s="323" t="str">
        <f t="shared" si="19"/>
        <v/>
      </c>
      <c r="N125" s="43" t="str">
        <f t="shared" si="20"/>
        <v/>
      </c>
      <c r="O125" s="297" t="b">
        <f t="shared" si="16"/>
        <v>0</v>
      </c>
      <c r="P125" s="298">
        <f t="shared" si="21"/>
        <v>1</v>
      </c>
    </row>
    <row r="126" spans="1:16">
      <c r="A126" s="546"/>
      <c r="B126" s="551"/>
      <c r="C126" s="551"/>
      <c r="D126" s="551"/>
      <c r="E126" s="552"/>
      <c r="F126" s="553"/>
      <c r="G126" s="551"/>
      <c r="H126" s="552"/>
      <c r="I126" s="555" t="str">
        <f t="shared" si="17"/>
        <v/>
      </c>
      <c r="J126" s="325" t="str">
        <f t="shared" si="18"/>
        <v/>
      </c>
      <c r="K126" s="43" t="str">
        <f t="shared" si="14"/>
        <v/>
      </c>
      <c r="L126" s="43" t="str">
        <f t="shared" si="15"/>
        <v/>
      </c>
      <c r="M126" s="323" t="str">
        <f t="shared" si="19"/>
        <v/>
      </c>
      <c r="N126" s="43" t="str">
        <f t="shared" si="20"/>
        <v/>
      </c>
      <c r="O126" s="297" t="b">
        <f t="shared" si="16"/>
        <v>0</v>
      </c>
      <c r="P126" s="298">
        <f t="shared" si="21"/>
        <v>1</v>
      </c>
    </row>
    <row r="127" spans="1:16">
      <c r="A127" s="546"/>
      <c r="B127" s="551"/>
      <c r="C127" s="551"/>
      <c r="D127" s="551"/>
      <c r="E127" s="552"/>
      <c r="F127" s="553"/>
      <c r="G127" s="551"/>
      <c r="H127" s="552"/>
      <c r="I127" s="555" t="str">
        <f t="shared" si="17"/>
        <v/>
      </c>
      <c r="J127" s="325" t="str">
        <f t="shared" si="18"/>
        <v/>
      </c>
      <c r="K127" s="43" t="str">
        <f t="shared" si="14"/>
        <v/>
      </c>
      <c r="L127" s="43" t="str">
        <f t="shared" si="15"/>
        <v/>
      </c>
      <c r="M127" s="323" t="str">
        <f t="shared" si="19"/>
        <v/>
      </c>
      <c r="N127" s="43" t="str">
        <f t="shared" si="20"/>
        <v/>
      </c>
      <c r="O127" s="297" t="b">
        <f t="shared" si="16"/>
        <v>0</v>
      </c>
      <c r="P127" s="298">
        <f t="shared" si="21"/>
        <v>1</v>
      </c>
    </row>
    <row r="128" spans="1:16">
      <c r="A128" s="546"/>
      <c r="B128" s="551"/>
      <c r="C128" s="551"/>
      <c r="D128" s="551"/>
      <c r="E128" s="552"/>
      <c r="F128" s="553"/>
      <c r="G128" s="551"/>
      <c r="H128" s="552"/>
      <c r="I128" s="555" t="str">
        <f t="shared" si="17"/>
        <v/>
      </c>
      <c r="J128" s="325" t="str">
        <f t="shared" si="18"/>
        <v/>
      </c>
      <c r="K128" s="43" t="str">
        <f t="shared" si="14"/>
        <v/>
      </c>
      <c r="L128" s="43" t="str">
        <f t="shared" si="15"/>
        <v/>
      </c>
      <c r="M128" s="323" t="str">
        <f t="shared" si="19"/>
        <v/>
      </c>
      <c r="N128" s="43" t="str">
        <f t="shared" si="20"/>
        <v/>
      </c>
      <c r="O128" s="297" t="b">
        <f t="shared" si="16"/>
        <v>0</v>
      </c>
      <c r="P128" s="298">
        <f t="shared" si="21"/>
        <v>1</v>
      </c>
    </row>
    <row r="129" spans="1:16">
      <c r="A129" s="546"/>
      <c r="B129" s="551"/>
      <c r="C129" s="551"/>
      <c r="D129" s="551"/>
      <c r="E129" s="552"/>
      <c r="F129" s="553"/>
      <c r="G129" s="551"/>
      <c r="H129" s="552"/>
      <c r="I129" s="555" t="str">
        <f t="shared" si="17"/>
        <v/>
      </c>
      <c r="J129" s="325" t="str">
        <f t="shared" si="18"/>
        <v/>
      </c>
      <c r="K129" s="43" t="str">
        <f t="shared" si="14"/>
        <v/>
      </c>
      <c r="L129" s="43" t="str">
        <f t="shared" si="15"/>
        <v/>
      </c>
      <c r="M129" s="323" t="str">
        <f t="shared" si="19"/>
        <v/>
      </c>
      <c r="N129" s="43" t="str">
        <f t="shared" si="20"/>
        <v/>
      </c>
      <c r="O129" s="297" t="b">
        <f t="shared" si="16"/>
        <v>0</v>
      </c>
      <c r="P129" s="298">
        <f t="shared" si="21"/>
        <v>1</v>
      </c>
    </row>
    <row r="130" spans="1:16">
      <c r="A130" s="546"/>
      <c r="B130" s="551"/>
      <c r="C130" s="551"/>
      <c r="D130" s="551"/>
      <c r="E130" s="552"/>
      <c r="F130" s="553"/>
      <c r="G130" s="551"/>
      <c r="H130" s="552"/>
      <c r="I130" s="555" t="str">
        <f t="shared" si="17"/>
        <v/>
      </c>
      <c r="J130" s="325" t="str">
        <f t="shared" si="18"/>
        <v/>
      </c>
      <c r="K130" s="43" t="str">
        <f t="shared" si="14"/>
        <v/>
      </c>
      <c r="L130" s="43" t="str">
        <f t="shared" si="15"/>
        <v/>
      </c>
      <c r="M130" s="323" t="str">
        <f t="shared" si="19"/>
        <v/>
      </c>
      <c r="N130" s="43" t="str">
        <f t="shared" si="20"/>
        <v/>
      </c>
      <c r="O130" s="297" t="b">
        <f t="shared" si="16"/>
        <v>0</v>
      </c>
      <c r="P130" s="298">
        <f t="shared" si="21"/>
        <v>1</v>
      </c>
    </row>
    <row r="131" spans="1:16">
      <c r="A131" s="546"/>
      <c r="B131" s="551"/>
      <c r="C131" s="551"/>
      <c r="D131" s="551"/>
      <c r="E131" s="552"/>
      <c r="F131" s="553"/>
      <c r="G131" s="551"/>
      <c r="H131" s="552"/>
      <c r="I131" s="555" t="str">
        <f t="shared" si="17"/>
        <v/>
      </c>
      <c r="J131" s="325" t="str">
        <f t="shared" si="18"/>
        <v/>
      </c>
      <c r="K131" s="43" t="str">
        <f t="shared" si="14"/>
        <v/>
      </c>
      <c r="L131" s="43" t="str">
        <f t="shared" si="15"/>
        <v/>
      </c>
      <c r="M131" s="323" t="str">
        <f t="shared" si="19"/>
        <v/>
      </c>
      <c r="N131" s="43" t="str">
        <f t="shared" si="20"/>
        <v/>
      </c>
      <c r="O131" s="297" t="b">
        <f t="shared" si="16"/>
        <v>0</v>
      </c>
      <c r="P131" s="298">
        <f t="shared" si="21"/>
        <v>1</v>
      </c>
    </row>
    <row r="132" spans="1:16">
      <c r="A132" s="546"/>
      <c r="B132" s="551"/>
      <c r="C132" s="551"/>
      <c r="D132" s="551"/>
      <c r="E132" s="552"/>
      <c r="F132" s="553"/>
      <c r="G132" s="551"/>
      <c r="H132" s="552"/>
      <c r="I132" s="555" t="str">
        <f t="shared" si="17"/>
        <v/>
      </c>
      <c r="J132" s="325" t="str">
        <f t="shared" si="18"/>
        <v/>
      </c>
      <c r="K132" s="43" t="str">
        <f t="shared" si="14"/>
        <v/>
      </c>
      <c r="L132" s="43" t="str">
        <f t="shared" si="15"/>
        <v/>
      </c>
      <c r="M132" s="323" t="str">
        <f t="shared" si="19"/>
        <v/>
      </c>
      <c r="N132" s="43" t="str">
        <f t="shared" si="20"/>
        <v/>
      </c>
      <c r="O132" s="297" t="b">
        <f t="shared" si="16"/>
        <v>0</v>
      </c>
      <c r="P132" s="298">
        <f t="shared" si="21"/>
        <v>1</v>
      </c>
    </row>
    <row r="133" spans="1:16">
      <c r="A133" s="546"/>
      <c r="B133" s="551"/>
      <c r="C133" s="551"/>
      <c r="D133" s="551"/>
      <c r="E133" s="552"/>
      <c r="F133" s="553"/>
      <c r="G133" s="551"/>
      <c r="H133" s="552"/>
      <c r="I133" s="555" t="str">
        <f t="shared" si="17"/>
        <v/>
      </c>
      <c r="J133" s="325" t="str">
        <f t="shared" si="18"/>
        <v/>
      </c>
      <c r="K133" s="43" t="str">
        <f t="shared" si="14"/>
        <v/>
      </c>
      <c r="L133" s="43" t="str">
        <f t="shared" si="15"/>
        <v/>
      </c>
      <c r="M133" s="323" t="str">
        <f t="shared" si="19"/>
        <v/>
      </c>
      <c r="N133" s="43" t="str">
        <f t="shared" si="20"/>
        <v/>
      </c>
      <c r="O133" s="297" t="b">
        <f t="shared" si="16"/>
        <v>0</v>
      </c>
      <c r="P133" s="298">
        <f t="shared" si="21"/>
        <v>1</v>
      </c>
    </row>
    <row r="134" spans="1:16">
      <c r="A134" s="546"/>
      <c r="B134" s="551"/>
      <c r="C134" s="551"/>
      <c r="D134" s="551"/>
      <c r="E134" s="552"/>
      <c r="F134" s="553"/>
      <c r="G134" s="551"/>
      <c r="H134" s="552"/>
      <c r="I134" s="555" t="str">
        <f t="shared" si="17"/>
        <v/>
      </c>
      <c r="J134" s="325" t="str">
        <f t="shared" si="18"/>
        <v/>
      </c>
      <c r="K134" s="43" t="str">
        <f t="shared" si="14"/>
        <v/>
      </c>
      <c r="L134" s="43" t="str">
        <f t="shared" si="15"/>
        <v/>
      </c>
      <c r="M134" s="323" t="str">
        <f t="shared" si="19"/>
        <v/>
      </c>
      <c r="N134" s="43" t="str">
        <f t="shared" si="20"/>
        <v/>
      </c>
      <c r="O134" s="297" t="b">
        <f t="shared" si="16"/>
        <v>0</v>
      </c>
      <c r="P134" s="298">
        <f t="shared" si="21"/>
        <v>1</v>
      </c>
    </row>
    <row r="135" spans="1:16">
      <c r="A135" s="546"/>
      <c r="B135" s="551"/>
      <c r="C135" s="551"/>
      <c r="D135" s="551"/>
      <c r="E135" s="552"/>
      <c r="F135" s="553"/>
      <c r="G135" s="551"/>
      <c r="H135" s="552"/>
      <c r="I135" s="555" t="str">
        <f t="shared" si="17"/>
        <v/>
      </c>
      <c r="J135" s="325" t="str">
        <f t="shared" si="18"/>
        <v/>
      </c>
      <c r="K135" s="43" t="str">
        <f t="shared" si="14"/>
        <v/>
      </c>
      <c r="L135" s="43" t="str">
        <f t="shared" si="15"/>
        <v/>
      </c>
      <c r="M135" s="323" t="str">
        <f t="shared" si="19"/>
        <v/>
      </c>
      <c r="N135" s="43" t="str">
        <f t="shared" si="20"/>
        <v/>
      </c>
      <c r="O135" s="297" t="b">
        <f t="shared" si="16"/>
        <v>0</v>
      </c>
      <c r="P135" s="298">
        <f t="shared" si="21"/>
        <v>1</v>
      </c>
    </row>
    <row r="136" spans="1:16">
      <c r="A136" s="546"/>
      <c r="B136" s="551"/>
      <c r="C136" s="551"/>
      <c r="D136" s="551"/>
      <c r="E136" s="552"/>
      <c r="F136" s="553"/>
      <c r="G136" s="551"/>
      <c r="H136" s="552"/>
      <c r="I136" s="555" t="str">
        <f t="shared" si="17"/>
        <v/>
      </c>
      <c r="J136" s="325" t="str">
        <f t="shared" si="18"/>
        <v/>
      </c>
      <c r="K136" s="43" t="str">
        <f t="shared" si="14"/>
        <v/>
      </c>
      <c r="L136" s="43" t="str">
        <f t="shared" si="15"/>
        <v/>
      </c>
      <c r="M136" s="323" t="str">
        <f t="shared" si="19"/>
        <v/>
      </c>
      <c r="N136" s="43" t="str">
        <f t="shared" si="20"/>
        <v/>
      </c>
      <c r="O136" s="297" t="b">
        <f t="shared" si="16"/>
        <v>0</v>
      </c>
      <c r="P136" s="298">
        <f t="shared" si="21"/>
        <v>1</v>
      </c>
    </row>
    <row r="137" spans="1:16">
      <c r="A137" s="546"/>
      <c r="B137" s="551"/>
      <c r="C137" s="551"/>
      <c r="D137" s="551"/>
      <c r="E137" s="552"/>
      <c r="F137" s="553"/>
      <c r="G137" s="551"/>
      <c r="H137" s="552"/>
      <c r="I137" s="555" t="str">
        <f t="shared" si="17"/>
        <v/>
      </c>
      <c r="J137" s="325" t="str">
        <f t="shared" si="18"/>
        <v/>
      </c>
      <c r="K137" s="43" t="str">
        <f t="shared" si="14"/>
        <v/>
      </c>
      <c r="L137" s="43" t="str">
        <f t="shared" si="15"/>
        <v/>
      </c>
      <c r="M137" s="323" t="str">
        <f t="shared" si="19"/>
        <v/>
      </c>
      <c r="N137" s="43" t="str">
        <f t="shared" si="20"/>
        <v/>
      </c>
      <c r="O137" s="297" t="b">
        <f t="shared" si="16"/>
        <v>0</v>
      </c>
      <c r="P137" s="298">
        <f t="shared" si="21"/>
        <v>1</v>
      </c>
    </row>
    <row r="138" spans="1:16">
      <c r="A138" s="546"/>
      <c r="B138" s="551"/>
      <c r="C138" s="551"/>
      <c r="D138" s="551"/>
      <c r="E138" s="552"/>
      <c r="F138" s="553"/>
      <c r="G138" s="551"/>
      <c r="H138" s="552"/>
      <c r="I138" s="555" t="str">
        <f t="shared" si="17"/>
        <v/>
      </c>
      <c r="J138" s="32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546"/>
      <c r="B139" s="551"/>
      <c r="C139" s="551"/>
      <c r="D139" s="551"/>
      <c r="E139" s="552"/>
      <c r="F139" s="553"/>
      <c r="G139" s="551"/>
      <c r="H139" s="552"/>
      <c r="I139" s="555" t="str">
        <f t="shared" ref="I139:I202" si="25">IF(OR($B139="",$C139="",$D139="",$E139="",$F139&lt;an_initial,$F139&gt;an_final,$O139=FALSE),"",IF($H139="",CS_STR_RO*$G139/P139,CS_STR_RO*$H139))</f>
        <v/>
      </c>
      <c r="J139" s="325" t="str">
        <f t="shared" ref="J139:J202" si="26">IF(OR($B139="",$C139="",$D139="",$E139="",$F139="",$F139&gt;an_final,$O139=FALSE),"",IF($H139="",CS_STR_RO*$G139/P139,CS_STR_RO*$H139))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546"/>
      <c r="B140" s="551"/>
      <c r="C140" s="551"/>
      <c r="D140" s="551"/>
      <c r="E140" s="552"/>
      <c r="F140" s="553"/>
      <c r="G140" s="551"/>
      <c r="H140" s="552"/>
      <c r="I140" s="555" t="str">
        <f t="shared" si="25"/>
        <v/>
      </c>
      <c r="J140" s="325" t="str">
        <f t="shared" si="26"/>
        <v/>
      </c>
      <c r="K140" s="43" t="str">
        <f t="shared" si="22"/>
        <v/>
      </c>
      <c r="L140" s="43" t="str">
        <f t="shared" si="23"/>
        <v/>
      </c>
      <c r="M140" s="323" t="str">
        <f t="shared" si="27"/>
        <v/>
      </c>
      <c r="N140" s="43" t="str">
        <f t="shared" si="28"/>
        <v/>
      </c>
      <c r="O140" s="297" t="b">
        <f t="shared" si="24"/>
        <v>0</v>
      </c>
      <c r="P140" s="298">
        <f t="shared" si="29"/>
        <v>1</v>
      </c>
    </row>
    <row r="141" spans="1:16">
      <c r="A141" s="546"/>
      <c r="B141" s="551"/>
      <c r="C141" s="551"/>
      <c r="D141" s="551"/>
      <c r="E141" s="552"/>
      <c r="F141" s="553"/>
      <c r="G141" s="551"/>
      <c r="H141" s="552"/>
      <c r="I141" s="555" t="str">
        <f t="shared" si="25"/>
        <v/>
      </c>
      <c r="J141" s="325" t="str">
        <f t="shared" si="26"/>
        <v/>
      </c>
      <c r="K141" s="43" t="str">
        <f t="shared" si="22"/>
        <v/>
      </c>
      <c r="L141" s="43" t="str">
        <f t="shared" si="23"/>
        <v/>
      </c>
      <c r="M141" s="323" t="str">
        <f t="shared" si="27"/>
        <v/>
      </c>
      <c r="N141" s="43" t="str">
        <f t="shared" si="28"/>
        <v/>
      </c>
      <c r="O141" s="297" t="b">
        <f t="shared" si="24"/>
        <v>0</v>
      </c>
      <c r="P141" s="298">
        <f t="shared" si="29"/>
        <v>1</v>
      </c>
    </row>
    <row r="142" spans="1:16">
      <c r="A142" s="546"/>
      <c r="B142" s="551"/>
      <c r="C142" s="551"/>
      <c r="D142" s="551"/>
      <c r="E142" s="552"/>
      <c r="F142" s="553"/>
      <c r="G142" s="551"/>
      <c r="H142" s="552"/>
      <c r="I142" s="555" t="str">
        <f t="shared" si="25"/>
        <v/>
      </c>
      <c r="J142" s="325" t="str">
        <f t="shared" si="26"/>
        <v/>
      </c>
      <c r="K142" s="43" t="str">
        <f t="shared" si="22"/>
        <v/>
      </c>
      <c r="L142" s="43" t="str">
        <f t="shared" si="23"/>
        <v/>
      </c>
      <c r="M142" s="323" t="str">
        <f t="shared" si="27"/>
        <v/>
      </c>
      <c r="N142" s="43" t="str">
        <f t="shared" si="28"/>
        <v/>
      </c>
      <c r="O142" s="297" t="b">
        <f t="shared" si="24"/>
        <v>0</v>
      </c>
      <c r="P142" s="298">
        <f t="shared" si="29"/>
        <v>1</v>
      </c>
    </row>
    <row r="143" spans="1:16">
      <c r="A143" s="546"/>
      <c r="B143" s="551"/>
      <c r="C143" s="551"/>
      <c r="D143" s="551"/>
      <c r="E143" s="552"/>
      <c r="F143" s="553"/>
      <c r="G143" s="551"/>
      <c r="H143" s="552"/>
      <c r="I143" s="555" t="str">
        <f t="shared" si="25"/>
        <v/>
      </c>
      <c r="J143" s="325" t="str">
        <f t="shared" si="26"/>
        <v/>
      </c>
      <c r="K143" s="43" t="str">
        <f t="shared" si="22"/>
        <v/>
      </c>
      <c r="L143" s="43" t="str">
        <f t="shared" si="23"/>
        <v/>
      </c>
      <c r="M143" s="323" t="str">
        <f t="shared" si="27"/>
        <v/>
      </c>
      <c r="N143" s="43" t="str">
        <f t="shared" si="28"/>
        <v/>
      </c>
      <c r="O143" s="297" t="b">
        <f t="shared" si="24"/>
        <v>0</v>
      </c>
      <c r="P143" s="298">
        <f t="shared" si="29"/>
        <v>1</v>
      </c>
    </row>
    <row r="144" spans="1:16">
      <c r="A144" s="546"/>
      <c r="B144" s="551"/>
      <c r="C144" s="551"/>
      <c r="D144" s="551"/>
      <c r="E144" s="552"/>
      <c r="F144" s="553"/>
      <c r="G144" s="551"/>
      <c r="H144" s="552"/>
      <c r="I144" s="555" t="str">
        <f t="shared" si="25"/>
        <v/>
      </c>
      <c r="J144" s="325" t="str">
        <f t="shared" si="26"/>
        <v/>
      </c>
      <c r="K144" s="43" t="str">
        <f t="shared" si="22"/>
        <v/>
      </c>
      <c r="L144" s="43" t="str">
        <f t="shared" si="23"/>
        <v/>
      </c>
      <c r="M144" s="323" t="str">
        <f t="shared" si="27"/>
        <v/>
      </c>
      <c r="N144" s="43" t="str">
        <f t="shared" si="28"/>
        <v/>
      </c>
      <c r="O144" s="297" t="b">
        <f t="shared" si="24"/>
        <v>0</v>
      </c>
      <c r="P144" s="298">
        <f t="shared" si="29"/>
        <v>1</v>
      </c>
    </row>
    <row r="145" spans="1:16">
      <c r="A145" s="546"/>
      <c r="B145" s="551"/>
      <c r="C145" s="551"/>
      <c r="D145" s="551"/>
      <c r="E145" s="552"/>
      <c r="F145" s="553"/>
      <c r="G145" s="551"/>
      <c r="H145" s="552"/>
      <c r="I145" s="555" t="str">
        <f t="shared" si="25"/>
        <v/>
      </c>
      <c r="J145" s="325" t="str">
        <f t="shared" si="26"/>
        <v/>
      </c>
      <c r="K145" s="43" t="str">
        <f t="shared" si="22"/>
        <v/>
      </c>
      <c r="L145" s="43" t="str">
        <f t="shared" si="23"/>
        <v/>
      </c>
      <c r="M145" s="323" t="str">
        <f t="shared" si="27"/>
        <v/>
      </c>
      <c r="N145" s="43" t="str">
        <f t="shared" si="28"/>
        <v/>
      </c>
      <c r="O145" s="297" t="b">
        <f t="shared" si="24"/>
        <v>0</v>
      </c>
      <c r="P145" s="298">
        <f t="shared" si="29"/>
        <v>1</v>
      </c>
    </row>
    <row r="146" spans="1:16">
      <c r="A146" s="546"/>
      <c r="B146" s="551"/>
      <c r="C146" s="551"/>
      <c r="D146" s="551"/>
      <c r="E146" s="552"/>
      <c r="F146" s="553"/>
      <c r="G146" s="551"/>
      <c r="H146" s="552"/>
      <c r="I146" s="555" t="str">
        <f t="shared" si="25"/>
        <v/>
      </c>
      <c r="J146" s="325" t="str">
        <f t="shared" si="26"/>
        <v/>
      </c>
      <c r="K146" s="43" t="str">
        <f t="shared" si="22"/>
        <v/>
      </c>
      <c r="L146" s="43" t="str">
        <f t="shared" si="23"/>
        <v/>
      </c>
      <c r="M146" s="323" t="str">
        <f t="shared" si="27"/>
        <v/>
      </c>
      <c r="N146" s="43" t="str">
        <f t="shared" si="28"/>
        <v/>
      </c>
      <c r="O146" s="297" t="b">
        <f t="shared" si="24"/>
        <v>0</v>
      </c>
      <c r="P146" s="298">
        <f t="shared" si="29"/>
        <v>1</v>
      </c>
    </row>
    <row r="147" spans="1:16">
      <c r="A147" s="546"/>
      <c r="B147" s="551"/>
      <c r="C147" s="551"/>
      <c r="D147" s="551"/>
      <c r="E147" s="552"/>
      <c r="F147" s="553"/>
      <c r="G147" s="551"/>
      <c r="H147" s="552"/>
      <c r="I147" s="555" t="str">
        <f t="shared" si="25"/>
        <v/>
      </c>
      <c r="J147" s="325" t="str">
        <f t="shared" si="26"/>
        <v/>
      </c>
      <c r="K147" s="43" t="str">
        <f t="shared" si="22"/>
        <v/>
      </c>
      <c r="L147" s="43" t="str">
        <f t="shared" si="23"/>
        <v/>
      </c>
      <c r="M147" s="323" t="str">
        <f t="shared" si="27"/>
        <v/>
      </c>
      <c r="N147" s="43" t="str">
        <f t="shared" si="28"/>
        <v/>
      </c>
      <c r="O147" s="297" t="b">
        <f t="shared" si="24"/>
        <v>0</v>
      </c>
      <c r="P147" s="298">
        <f t="shared" si="29"/>
        <v>1</v>
      </c>
    </row>
    <row r="148" spans="1:16">
      <c r="A148" s="546"/>
      <c r="B148" s="551"/>
      <c r="C148" s="551"/>
      <c r="D148" s="551"/>
      <c r="E148" s="552"/>
      <c r="F148" s="553"/>
      <c r="G148" s="551"/>
      <c r="H148" s="552"/>
      <c r="I148" s="555" t="str">
        <f t="shared" si="25"/>
        <v/>
      </c>
      <c r="J148" s="325" t="str">
        <f t="shared" si="26"/>
        <v/>
      </c>
      <c r="K148" s="43" t="str">
        <f t="shared" si="22"/>
        <v/>
      </c>
      <c r="L148" s="43" t="str">
        <f t="shared" si="23"/>
        <v/>
      </c>
      <c r="M148" s="323" t="str">
        <f t="shared" si="27"/>
        <v/>
      </c>
      <c r="N148" s="43" t="str">
        <f t="shared" si="28"/>
        <v/>
      </c>
      <c r="O148" s="297" t="b">
        <f t="shared" si="24"/>
        <v>0</v>
      </c>
      <c r="P148" s="298">
        <f t="shared" si="29"/>
        <v>1</v>
      </c>
    </row>
    <row r="149" spans="1:16">
      <c r="A149" s="546"/>
      <c r="B149" s="551"/>
      <c r="C149" s="551"/>
      <c r="D149" s="551"/>
      <c r="E149" s="552"/>
      <c r="F149" s="553"/>
      <c r="G149" s="551"/>
      <c r="H149" s="552"/>
      <c r="I149" s="555" t="str">
        <f t="shared" si="25"/>
        <v/>
      </c>
      <c r="J149" s="325" t="str">
        <f t="shared" si="26"/>
        <v/>
      </c>
      <c r="K149" s="43" t="str">
        <f t="shared" si="22"/>
        <v/>
      </c>
      <c r="L149" s="43" t="str">
        <f t="shared" si="23"/>
        <v/>
      </c>
      <c r="M149" s="323" t="str">
        <f t="shared" si="27"/>
        <v/>
      </c>
      <c r="N149" s="43" t="str">
        <f t="shared" si="28"/>
        <v/>
      </c>
      <c r="O149" s="297" t="b">
        <f t="shared" si="24"/>
        <v>0</v>
      </c>
      <c r="P149" s="298">
        <f t="shared" si="29"/>
        <v>1</v>
      </c>
    </row>
    <row r="150" spans="1:16">
      <c r="A150" s="546"/>
      <c r="B150" s="551"/>
      <c r="C150" s="551"/>
      <c r="D150" s="551"/>
      <c r="E150" s="552"/>
      <c r="F150" s="553"/>
      <c r="G150" s="551"/>
      <c r="H150" s="552"/>
      <c r="I150" s="555" t="str">
        <f t="shared" si="25"/>
        <v/>
      </c>
      <c r="J150" s="325" t="str">
        <f t="shared" si="26"/>
        <v/>
      </c>
      <c r="K150" s="43" t="str">
        <f t="shared" si="22"/>
        <v/>
      </c>
      <c r="L150" s="43" t="str">
        <f t="shared" si="23"/>
        <v/>
      </c>
      <c r="M150" s="323" t="str">
        <f t="shared" si="27"/>
        <v/>
      </c>
      <c r="N150" s="43" t="str">
        <f t="shared" si="28"/>
        <v/>
      </c>
      <c r="O150" s="297" t="b">
        <f t="shared" si="24"/>
        <v>0</v>
      </c>
      <c r="P150" s="298">
        <f t="shared" si="29"/>
        <v>1</v>
      </c>
    </row>
    <row r="151" spans="1:16">
      <c r="A151" s="546"/>
      <c r="B151" s="551"/>
      <c r="C151" s="551"/>
      <c r="D151" s="551"/>
      <c r="E151" s="552"/>
      <c r="F151" s="553"/>
      <c r="G151" s="551"/>
      <c r="H151" s="552"/>
      <c r="I151" s="555" t="str">
        <f t="shared" si="25"/>
        <v/>
      </c>
      <c r="J151" s="325" t="str">
        <f t="shared" si="26"/>
        <v/>
      </c>
      <c r="K151" s="43" t="str">
        <f t="shared" si="22"/>
        <v/>
      </c>
      <c r="L151" s="43" t="str">
        <f t="shared" si="23"/>
        <v/>
      </c>
      <c r="M151" s="323" t="str">
        <f t="shared" si="27"/>
        <v/>
      </c>
      <c r="N151" s="43" t="str">
        <f t="shared" si="28"/>
        <v/>
      </c>
      <c r="O151" s="297" t="b">
        <f t="shared" si="24"/>
        <v>0</v>
      </c>
      <c r="P151" s="298">
        <f t="shared" si="29"/>
        <v>1</v>
      </c>
    </row>
    <row r="152" spans="1:16">
      <c r="A152" s="546"/>
      <c r="B152" s="551"/>
      <c r="C152" s="551"/>
      <c r="D152" s="551"/>
      <c r="E152" s="552"/>
      <c r="F152" s="553"/>
      <c r="G152" s="551"/>
      <c r="H152" s="552"/>
      <c r="I152" s="555" t="str">
        <f t="shared" si="25"/>
        <v/>
      </c>
      <c r="J152" s="325" t="str">
        <f t="shared" si="26"/>
        <v/>
      </c>
      <c r="K152" s="43" t="str">
        <f t="shared" si="22"/>
        <v/>
      </c>
      <c r="L152" s="43" t="str">
        <f t="shared" si="23"/>
        <v/>
      </c>
      <c r="M152" s="323" t="str">
        <f t="shared" si="27"/>
        <v/>
      </c>
      <c r="N152" s="43" t="str">
        <f t="shared" si="28"/>
        <v/>
      </c>
      <c r="O152" s="297" t="b">
        <f t="shared" si="24"/>
        <v>0</v>
      </c>
      <c r="P152" s="298">
        <f t="shared" si="29"/>
        <v>1</v>
      </c>
    </row>
    <row r="153" spans="1:16">
      <c r="A153" s="546"/>
      <c r="B153" s="551"/>
      <c r="C153" s="551"/>
      <c r="D153" s="551"/>
      <c r="E153" s="552"/>
      <c r="F153" s="553"/>
      <c r="G153" s="551"/>
      <c r="H153" s="552"/>
      <c r="I153" s="555" t="str">
        <f t="shared" si="25"/>
        <v/>
      </c>
      <c r="J153" s="325" t="str">
        <f t="shared" si="26"/>
        <v/>
      </c>
      <c r="K153" s="43" t="str">
        <f t="shared" si="22"/>
        <v/>
      </c>
      <c r="L153" s="43" t="str">
        <f t="shared" si="23"/>
        <v/>
      </c>
      <c r="M153" s="323" t="str">
        <f t="shared" si="27"/>
        <v/>
      </c>
      <c r="N153" s="43" t="str">
        <f t="shared" si="28"/>
        <v/>
      </c>
      <c r="O153" s="297" t="b">
        <f t="shared" si="24"/>
        <v>0</v>
      </c>
      <c r="P153" s="298">
        <f t="shared" si="29"/>
        <v>1</v>
      </c>
    </row>
    <row r="154" spans="1:16">
      <c r="A154" s="546"/>
      <c r="B154" s="551"/>
      <c r="C154" s="551"/>
      <c r="D154" s="551"/>
      <c r="E154" s="552"/>
      <c r="F154" s="553"/>
      <c r="G154" s="551"/>
      <c r="H154" s="552"/>
      <c r="I154" s="555" t="str">
        <f t="shared" si="25"/>
        <v/>
      </c>
      <c r="J154" s="325" t="str">
        <f t="shared" si="26"/>
        <v/>
      </c>
      <c r="K154" s="43" t="str">
        <f t="shared" si="22"/>
        <v/>
      </c>
      <c r="L154" s="43" t="str">
        <f t="shared" si="23"/>
        <v/>
      </c>
      <c r="M154" s="323" t="str">
        <f t="shared" si="27"/>
        <v/>
      </c>
      <c r="N154" s="43" t="str">
        <f t="shared" si="28"/>
        <v/>
      </c>
      <c r="O154" s="297" t="b">
        <f t="shared" si="24"/>
        <v>0</v>
      </c>
      <c r="P154" s="298">
        <f t="shared" si="29"/>
        <v>1</v>
      </c>
    </row>
    <row r="155" spans="1:16">
      <c r="A155" s="546"/>
      <c r="B155" s="551"/>
      <c r="C155" s="551"/>
      <c r="D155" s="551"/>
      <c r="E155" s="552"/>
      <c r="F155" s="553"/>
      <c r="G155" s="551"/>
      <c r="H155" s="552"/>
      <c r="I155" s="555" t="str">
        <f t="shared" si="25"/>
        <v/>
      </c>
      <c r="J155" s="325" t="str">
        <f t="shared" si="26"/>
        <v/>
      </c>
      <c r="K155" s="43" t="str">
        <f t="shared" si="22"/>
        <v/>
      </c>
      <c r="L155" s="43" t="str">
        <f t="shared" si="23"/>
        <v/>
      </c>
      <c r="M155" s="323" t="str">
        <f t="shared" si="27"/>
        <v/>
      </c>
      <c r="N155" s="43" t="str">
        <f t="shared" si="28"/>
        <v/>
      </c>
      <c r="O155" s="297" t="b">
        <f t="shared" si="24"/>
        <v>0</v>
      </c>
      <c r="P155" s="298">
        <f t="shared" si="29"/>
        <v>1</v>
      </c>
    </row>
    <row r="156" spans="1:16">
      <c r="A156" s="546"/>
      <c r="B156" s="551"/>
      <c r="C156" s="551"/>
      <c r="D156" s="551"/>
      <c r="E156" s="552"/>
      <c r="F156" s="553"/>
      <c r="G156" s="551"/>
      <c r="H156" s="552"/>
      <c r="I156" s="555" t="str">
        <f t="shared" si="25"/>
        <v/>
      </c>
      <c r="J156" s="325" t="str">
        <f t="shared" si="26"/>
        <v/>
      </c>
      <c r="K156" s="43" t="str">
        <f t="shared" si="22"/>
        <v/>
      </c>
      <c r="L156" s="43" t="str">
        <f t="shared" si="23"/>
        <v/>
      </c>
      <c r="M156" s="323" t="str">
        <f t="shared" si="27"/>
        <v/>
      </c>
      <c r="N156" s="43" t="str">
        <f t="shared" si="28"/>
        <v/>
      </c>
      <c r="O156" s="297" t="b">
        <f t="shared" si="24"/>
        <v>0</v>
      </c>
      <c r="P156" s="298">
        <f t="shared" si="29"/>
        <v>1</v>
      </c>
    </row>
    <row r="157" spans="1:16">
      <c r="A157" s="546"/>
      <c r="B157" s="551"/>
      <c r="C157" s="551"/>
      <c r="D157" s="551"/>
      <c r="E157" s="552"/>
      <c r="F157" s="553"/>
      <c r="G157" s="551"/>
      <c r="H157" s="552"/>
      <c r="I157" s="555" t="str">
        <f t="shared" si="25"/>
        <v/>
      </c>
      <c r="J157" s="325" t="str">
        <f t="shared" si="26"/>
        <v/>
      </c>
      <c r="K157" s="43" t="str">
        <f t="shared" si="22"/>
        <v/>
      </c>
      <c r="L157" s="43" t="str">
        <f t="shared" si="23"/>
        <v/>
      </c>
      <c r="M157" s="323" t="str">
        <f t="shared" si="27"/>
        <v/>
      </c>
      <c r="N157" s="43" t="str">
        <f t="shared" si="28"/>
        <v/>
      </c>
      <c r="O157" s="297" t="b">
        <f t="shared" si="24"/>
        <v>0</v>
      </c>
      <c r="P157" s="298">
        <f t="shared" si="29"/>
        <v>1</v>
      </c>
    </row>
    <row r="158" spans="1:16">
      <c r="A158" s="546"/>
      <c r="B158" s="551"/>
      <c r="C158" s="551"/>
      <c r="D158" s="551"/>
      <c r="E158" s="552"/>
      <c r="F158" s="553"/>
      <c r="G158" s="551"/>
      <c r="H158" s="552"/>
      <c r="I158" s="555" t="str">
        <f t="shared" si="25"/>
        <v/>
      </c>
      <c r="J158" s="325" t="str">
        <f t="shared" si="26"/>
        <v/>
      </c>
      <c r="K158" s="43" t="str">
        <f t="shared" si="22"/>
        <v/>
      </c>
      <c r="L158" s="43" t="str">
        <f t="shared" si="23"/>
        <v/>
      </c>
      <c r="M158" s="323" t="str">
        <f t="shared" si="27"/>
        <v/>
      </c>
      <c r="N158" s="43" t="str">
        <f t="shared" si="28"/>
        <v/>
      </c>
      <c r="O158" s="297" t="b">
        <f t="shared" si="24"/>
        <v>0</v>
      </c>
      <c r="P158" s="298">
        <f t="shared" si="29"/>
        <v>1</v>
      </c>
    </row>
    <row r="159" spans="1:16">
      <c r="A159" s="546"/>
      <c r="B159" s="551"/>
      <c r="C159" s="551"/>
      <c r="D159" s="551"/>
      <c r="E159" s="552"/>
      <c r="F159" s="553"/>
      <c r="G159" s="551"/>
      <c r="H159" s="552"/>
      <c r="I159" s="555" t="str">
        <f t="shared" si="25"/>
        <v/>
      </c>
      <c r="J159" s="325" t="str">
        <f t="shared" si="26"/>
        <v/>
      </c>
      <c r="K159" s="43" t="str">
        <f t="shared" si="22"/>
        <v/>
      </c>
      <c r="L159" s="43" t="str">
        <f t="shared" si="23"/>
        <v/>
      </c>
      <c r="M159" s="323" t="str">
        <f t="shared" si="27"/>
        <v/>
      </c>
      <c r="N159" s="43" t="str">
        <f t="shared" si="28"/>
        <v/>
      </c>
      <c r="O159" s="297" t="b">
        <f t="shared" si="24"/>
        <v>0</v>
      </c>
      <c r="P159" s="298">
        <f t="shared" si="29"/>
        <v>1</v>
      </c>
    </row>
    <row r="160" spans="1:16">
      <c r="A160" s="546"/>
      <c r="B160" s="551"/>
      <c r="C160" s="551"/>
      <c r="D160" s="551"/>
      <c r="E160" s="552"/>
      <c r="F160" s="553"/>
      <c r="G160" s="551"/>
      <c r="H160" s="552"/>
      <c r="I160" s="555" t="str">
        <f t="shared" si="25"/>
        <v/>
      </c>
      <c r="J160" s="325" t="str">
        <f t="shared" si="26"/>
        <v/>
      </c>
      <c r="K160" s="43" t="str">
        <f t="shared" si="22"/>
        <v/>
      </c>
      <c r="L160" s="43" t="str">
        <f t="shared" si="23"/>
        <v/>
      </c>
      <c r="M160" s="323" t="str">
        <f t="shared" si="27"/>
        <v/>
      </c>
      <c r="N160" s="43" t="str">
        <f t="shared" si="28"/>
        <v/>
      </c>
      <c r="O160" s="297" t="b">
        <f t="shared" si="24"/>
        <v>0</v>
      </c>
      <c r="P160" s="298">
        <f t="shared" si="29"/>
        <v>1</v>
      </c>
    </row>
    <row r="161" spans="1:16">
      <c r="A161" s="546"/>
      <c r="B161" s="551"/>
      <c r="C161" s="551"/>
      <c r="D161" s="551"/>
      <c r="E161" s="552"/>
      <c r="F161" s="553"/>
      <c r="G161" s="551"/>
      <c r="H161" s="552"/>
      <c r="I161" s="555" t="str">
        <f t="shared" si="25"/>
        <v/>
      </c>
      <c r="J161" s="325" t="str">
        <f t="shared" si="26"/>
        <v/>
      </c>
      <c r="K161" s="43" t="str">
        <f t="shared" si="22"/>
        <v/>
      </c>
      <c r="L161" s="43" t="str">
        <f t="shared" si="23"/>
        <v/>
      </c>
      <c r="M161" s="323" t="str">
        <f t="shared" si="27"/>
        <v/>
      </c>
      <c r="N161" s="43" t="str">
        <f t="shared" si="28"/>
        <v/>
      </c>
      <c r="O161" s="297" t="b">
        <f t="shared" si="24"/>
        <v>0</v>
      </c>
      <c r="P161" s="298">
        <f t="shared" si="29"/>
        <v>1</v>
      </c>
    </row>
    <row r="162" spans="1:16">
      <c r="A162" s="546"/>
      <c r="B162" s="551"/>
      <c r="C162" s="551"/>
      <c r="D162" s="551"/>
      <c r="E162" s="552"/>
      <c r="F162" s="553"/>
      <c r="G162" s="551"/>
      <c r="H162" s="552"/>
      <c r="I162" s="555" t="str">
        <f t="shared" si="25"/>
        <v/>
      </c>
      <c r="J162" s="325" t="str">
        <f t="shared" si="26"/>
        <v/>
      </c>
      <c r="K162" s="43" t="str">
        <f t="shared" si="22"/>
        <v/>
      </c>
      <c r="L162" s="43" t="str">
        <f t="shared" si="23"/>
        <v/>
      </c>
      <c r="M162" s="323" t="str">
        <f t="shared" si="27"/>
        <v/>
      </c>
      <c r="N162" s="43" t="str">
        <f t="shared" si="28"/>
        <v/>
      </c>
      <c r="O162" s="297" t="b">
        <f t="shared" si="24"/>
        <v>0</v>
      </c>
      <c r="P162" s="298">
        <f t="shared" si="29"/>
        <v>1</v>
      </c>
    </row>
    <row r="163" spans="1:16">
      <c r="A163" s="546"/>
      <c r="B163" s="551"/>
      <c r="C163" s="551"/>
      <c r="D163" s="551"/>
      <c r="E163" s="552"/>
      <c r="F163" s="553"/>
      <c r="G163" s="551"/>
      <c r="H163" s="552"/>
      <c r="I163" s="555" t="str">
        <f t="shared" si="25"/>
        <v/>
      </c>
      <c r="J163" s="325" t="str">
        <f t="shared" si="26"/>
        <v/>
      </c>
      <c r="K163" s="43" t="str">
        <f t="shared" si="22"/>
        <v/>
      </c>
      <c r="L163" s="43" t="str">
        <f t="shared" si="23"/>
        <v/>
      </c>
      <c r="M163" s="323" t="str">
        <f t="shared" si="27"/>
        <v/>
      </c>
      <c r="N163" s="43" t="str">
        <f t="shared" si="28"/>
        <v/>
      </c>
      <c r="O163" s="297" t="b">
        <f t="shared" si="24"/>
        <v>0</v>
      </c>
      <c r="P163" s="298">
        <f t="shared" si="29"/>
        <v>1</v>
      </c>
    </row>
    <row r="164" spans="1:16">
      <c r="A164" s="546"/>
      <c r="B164" s="551"/>
      <c r="C164" s="551"/>
      <c r="D164" s="551"/>
      <c r="E164" s="552"/>
      <c r="F164" s="553"/>
      <c r="G164" s="551"/>
      <c r="H164" s="552"/>
      <c r="I164" s="555" t="str">
        <f t="shared" si="25"/>
        <v/>
      </c>
      <c r="J164" s="325" t="str">
        <f t="shared" si="26"/>
        <v/>
      </c>
      <c r="K164" s="43" t="str">
        <f t="shared" si="22"/>
        <v/>
      </c>
      <c r="L164" s="43" t="str">
        <f t="shared" si="23"/>
        <v/>
      </c>
      <c r="M164" s="323" t="str">
        <f t="shared" si="27"/>
        <v/>
      </c>
      <c r="N164" s="43" t="str">
        <f t="shared" si="28"/>
        <v/>
      </c>
      <c r="O164" s="297" t="b">
        <f t="shared" si="24"/>
        <v>0</v>
      </c>
      <c r="P164" s="298">
        <f t="shared" si="29"/>
        <v>1</v>
      </c>
    </row>
    <row r="165" spans="1:16">
      <c r="A165" s="546"/>
      <c r="B165" s="551"/>
      <c r="C165" s="551"/>
      <c r="D165" s="551"/>
      <c r="E165" s="552"/>
      <c r="F165" s="553"/>
      <c r="G165" s="551"/>
      <c r="H165" s="552"/>
      <c r="I165" s="555" t="str">
        <f t="shared" si="25"/>
        <v/>
      </c>
      <c r="J165" s="325" t="str">
        <f t="shared" si="26"/>
        <v/>
      </c>
      <c r="K165" s="43" t="str">
        <f t="shared" si="22"/>
        <v/>
      </c>
      <c r="L165" s="43" t="str">
        <f t="shared" si="23"/>
        <v/>
      </c>
      <c r="M165" s="323" t="str">
        <f t="shared" si="27"/>
        <v/>
      </c>
      <c r="N165" s="43" t="str">
        <f t="shared" si="28"/>
        <v/>
      </c>
      <c r="O165" s="297" t="b">
        <f t="shared" si="24"/>
        <v>0</v>
      </c>
      <c r="P165" s="298">
        <f t="shared" si="29"/>
        <v>1</v>
      </c>
    </row>
    <row r="166" spans="1:16">
      <c r="A166" s="546"/>
      <c r="B166" s="551"/>
      <c r="C166" s="551"/>
      <c r="D166" s="551"/>
      <c r="E166" s="552"/>
      <c r="F166" s="553"/>
      <c r="G166" s="551"/>
      <c r="H166" s="552"/>
      <c r="I166" s="555" t="str">
        <f t="shared" si="25"/>
        <v/>
      </c>
      <c r="J166" s="325" t="str">
        <f t="shared" si="26"/>
        <v/>
      </c>
      <c r="K166" s="43" t="str">
        <f t="shared" si="22"/>
        <v/>
      </c>
      <c r="L166" s="43" t="str">
        <f t="shared" si="23"/>
        <v/>
      </c>
      <c r="M166" s="323" t="str">
        <f t="shared" si="27"/>
        <v/>
      </c>
      <c r="N166" s="43" t="str">
        <f t="shared" si="28"/>
        <v/>
      </c>
      <c r="O166" s="297" t="b">
        <f t="shared" si="24"/>
        <v>0</v>
      </c>
      <c r="P166" s="298">
        <f t="shared" si="29"/>
        <v>1</v>
      </c>
    </row>
    <row r="167" spans="1:16">
      <c r="A167" s="546"/>
      <c r="B167" s="551"/>
      <c r="C167" s="551"/>
      <c r="D167" s="551"/>
      <c r="E167" s="552"/>
      <c r="F167" s="553"/>
      <c r="G167" s="551"/>
      <c r="H167" s="552"/>
      <c r="I167" s="555" t="str">
        <f t="shared" si="25"/>
        <v/>
      </c>
      <c r="J167" s="325" t="str">
        <f t="shared" si="26"/>
        <v/>
      </c>
      <c r="K167" s="43" t="str">
        <f t="shared" si="22"/>
        <v/>
      </c>
      <c r="L167" s="43" t="str">
        <f t="shared" si="23"/>
        <v/>
      </c>
      <c r="M167" s="323" t="str">
        <f t="shared" si="27"/>
        <v/>
      </c>
      <c r="N167" s="43" t="str">
        <f t="shared" si="28"/>
        <v/>
      </c>
      <c r="O167" s="297" t="b">
        <f t="shared" si="24"/>
        <v>0</v>
      </c>
      <c r="P167" s="298">
        <f t="shared" si="29"/>
        <v>1</v>
      </c>
    </row>
    <row r="168" spans="1:16">
      <c r="A168" s="546"/>
      <c r="B168" s="551"/>
      <c r="C168" s="551"/>
      <c r="D168" s="551"/>
      <c r="E168" s="552"/>
      <c r="F168" s="553"/>
      <c r="G168" s="551"/>
      <c r="H168" s="552"/>
      <c r="I168" s="555" t="str">
        <f t="shared" si="25"/>
        <v/>
      </c>
      <c r="J168" s="325" t="str">
        <f t="shared" si="26"/>
        <v/>
      </c>
      <c r="K168" s="43" t="str">
        <f t="shared" si="22"/>
        <v/>
      </c>
      <c r="L168" s="43" t="str">
        <f t="shared" si="23"/>
        <v/>
      </c>
      <c r="M168" s="323" t="str">
        <f t="shared" si="27"/>
        <v/>
      </c>
      <c r="N168" s="43" t="str">
        <f t="shared" si="28"/>
        <v/>
      </c>
      <c r="O168" s="297" t="b">
        <f t="shared" si="24"/>
        <v>0</v>
      </c>
      <c r="P168" s="298">
        <f t="shared" si="29"/>
        <v>1</v>
      </c>
    </row>
    <row r="169" spans="1:16">
      <c r="A169" s="546"/>
      <c r="B169" s="551"/>
      <c r="C169" s="551"/>
      <c r="D169" s="551"/>
      <c r="E169" s="552"/>
      <c r="F169" s="553"/>
      <c r="G169" s="551"/>
      <c r="H169" s="552"/>
      <c r="I169" s="555" t="str">
        <f t="shared" si="25"/>
        <v/>
      </c>
      <c r="J169" s="325" t="str">
        <f t="shared" si="26"/>
        <v/>
      </c>
      <c r="K169" s="43" t="str">
        <f t="shared" si="22"/>
        <v/>
      </c>
      <c r="L169" s="43" t="str">
        <f t="shared" si="23"/>
        <v/>
      </c>
      <c r="M169" s="323" t="str">
        <f t="shared" si="27"/>
        <v/>
      </c>
      <c r="N169" s="43" t="str">
        <f t="shared" si="28"/>
        <v/>
      </c>
      <c r="O169" s="297" t="b">
        <f t="shared" si="24"/>
        <v>0</v>
      </c>
      <c r="P169" s="298">
        <f t="shared" si="29"/>
        <v>1</v>
      </c>
    </row>
    <row r="170" spans="1:16">
      <c r="A170" s="546"/>
      <c r="B170" s="551"/>
      <c r="C170" s="551"/>
      <c r="D170" s="551"/>
      <c r="E170" s="552"/>
      <c r="F170" s="553"/>
      <c r="G170" s="551"/>
      <c r="H170" s="552"/>
      <c r="I170" s="555" t="str">
        <f t="shared" si="25"/>
        <v/>
      </c>
      <c r="J170" s="325" t="str">
        <f t="shared" si="26"/>
        <v/>
      </c>
      <c r="K170" s="43" t="str">
        <f t="shared" si="22"/>
        <v/>
      </c>
      <c r="L170" s="43" t="str">
        <f t="shared" si="23"/>
        <v/>
      </c>
      <c r="M170" s="323" t="str">
        <f t="shared" si="27"/>
        <v/>
      </c>
      <c r="N170" s="43" t="str">
        <f t="shared" si="28"/>
        <v/>
      </c>
      <c r="O170" s="297" t="b">
        <f t="shared" si="24"/>
        <v>0</v>
      </c>
      <c r="P170" s="298">
        <f t="shared" si="29"/>
        <v>1</v>
      </c>
    </row>
    <row r="171" spans="1:16">
      <c r="A171" s="546"/>
      <c r="B171" s="551"/>
      <c r="C171" s="551"/>
      <c r="D171" s="551"/>
      <c r="E171" s="552"/>
      <c r="F171" s="553"/>
      <c r="G171" s="551"/>
      <c r="H171" s="552"/>
      <c r="I171" s="555" t="str">
        <f t="shared" si="25"/>
        <v/>
      </c>
      <c r="J171" s="325" t="str">
        <f t="shared" si="26"/>
        <v/>
      </c>
      <c r="K171" s="43" t="str">
        <f t="shared" si="22"/>
        <v/>
      </c>
      <c r="L171" s="43" t="str">
        <f t="shared" si="23"/>
        <v/>
      </c>
      <c r="M171" s="323" t="str">
        <f t="shared" si="27"/>
        <v/>
      </c>
      <c r="N171" s="43" t="str">
        <f t="shared" si="28"/>
        <v/>
      </c>
      <c r="O171" s="297" t="b">
        <f t="shared" si="24"/>
        <v>0</v>
      </c>
      <c r="P171" s="298">
        <f t="shared" si="29"/>
        <v>1</v>
      </c>
    </row>
    <row r="172" spans="1:16">
      <c r="A172" s="546"/>
      <c r="B172" s="551"/>
      <c r="C172" s="551"/>
      <c r="D172" s="551"/>
      <c r="E172" s="552"/>
      <c r="F172" s="553"/>
      <c r="G172" s="551"/>
      <c r="H172" s="552"/>
      <c r="I172" s="555" t="str">
        <f t="shared" si="25"/>
        <v/>
      </c>
      <c r="J172" s="325" t="str">
        <f t="shared" si="26"/>
        <v/>
      </c>
      <c r="K172" s="43" t="str">
        <f t="shared" si="22"/>
        <v/>
      </c>
      <c r="L172" s="43" t="str">
        <f t="shared" si="23"/>
        <v/>
      </c>
      <c r="M172" s="323" t="str">
        <f t="shared" si="27"/>
        <v/>
      </c>
      <c r="N172" s="43" t="str">
        <f t="shared" si="28"/>
        <v/>
      </c>
      <c r="O172" s="297" t="b">
        <f t="shared" si="24"/>
        <v>0</v>
      </c>
      <c r="P172" s="298">
        <f t="shared" si="29"/>
        <v>1</v>
      </c>
    </row>
    <row r="173" spans="1:16">
      <c r="A173" s="546"/>
      <c r="B173" s="551"/>
      <c r="C173" s="551"/>
      <c r="D173" s="551"/>
      <c r="E173" s="552"/>
      <c r="F173" s="553"/>
      <c r="G173" s="551"/>
      <c r="H173" s="552"/>
      <c r="I173" s="555" t="str">
        <f t="shared" si="25"/>
        <v/>
      </c>
      <c r="J173" s="325" t="str">
        <f t="shared" si="26"/>
        <v/>
      </c>
      <c r="K173" s="43" t="str">
        <f t="shared" si="22"/>
        <v/>
      </c>
      <c r="L173" s="43" t="str">
        <f t="shared" si="23"/>
        <v/>
      </c>
      <c r="M173" s="323" t="str">
        <f t="shared" si="27"/>
        <v/>
      </c>
      <c r="N173" s="43" t="str">
        <f t="shared" si="28"/>
        <v/>
      </c>
      <c r="O173" s="297" t="b">
        <f t="shared" si="24"/>
        <v>0</v>
      </c>
      <c r="P173" s="298">
        <f t="shared" si="29"/>
        <v>1</v>
      </c>
    </row>
    <row r="174" spans="1:16">
      <c r="A174" s="546"/>
      <c r="B174" s="551"/>
      <c r="C174" s="551"/>
      <c r="D174" s="551"/>
      <c r="E174" s="552"/>
      <c r="F174" s="553"/>
      <c r="G174" s="551"/>
      <c r="H174" s="552"/>
      <c r="I174" s="555" t="str">
        <f t="shared" si="25"/>
        <v/>
      </c>
      <c r="J174" s="325" t="str">
        <f t="shared" si="26"/>
        <v/>
      </c>
      <c r="K174" s="43" t="str">
        <f t="shared" si="22"/>
        <v/>
      </c>
      <c r="L174" s="43" t="str">
        <f t="shared" si="23"/>
        <v/>
      </c>
      <c r="M174" s="323" t="str">
        <f t="shared" si="27"/>
        <v/>
      </c>
      <c r="N174" s="43" t="str">
        <f t="shared" si="28"/>
        <v/>
      </c>
      <c r="O174" s="297" t="b">
        <f t="shared" si="24"/>
        <v>0</v>
      </c>
      <c r="P174" s="298">
        <f t="shared" si="29"/>
        <v>1</v>
      </c>
    </row>
    <row r="175" spans="1:16">
      <c r="A175" s="546"/>
      <c r="B175" s="551"/>
      <c r="C175" s="551"/>
      <c r="D175" s="551"/>
      <c r="E175" s="552"/>
      <c r="F175" s="553"/>
      <c r="G175" s="551"/>
      <c r="H175" s="552"/>
      <c r="I175" s="555" t="str">
        <f t="shared" si="25"/>
        <v/>
      </c>
      <c r="J175" s="325" t="str">
        <f t="shared" si="26"/>
        <v/>
      </c>
      <c r="K175" s="43" t="str">
        <f t="shared" si="22"/>
        <v/>
      </c>
      <c r="L175" s="43" t="str">
        <f t="shared" si="23"/>
        <v/>
      </c>
      <c r="M175" s="323" t="str">
        <f t="shared" si="27"/>
        <v/>
      </c>
      <c r="N175" s="43" t="str">
        <f t="shared" si="28"/>
        <v/>
      </c>
      <c r="O175" s="297" t="b">
        <f t="shared" si="24"/>
        <v>0</v>
      </c>
      <c r="P175" s="298">
        <f t="shared" si="29"/>
        <v>1</v>
      </c>
    </row>
    <row r="176" spans="1:16">
      <c r="A176" s="546"/>
      <c r="B176" s="551"/>
      <c r="C176" s="551"/>
      <c r="D176" s="551"/>
      <c r="E176" s="552"/>
      <c r="F176" s="553"/>
      <c r="G176" s="551"/>
      <c r="H176" s="552"/>
      <c r="I176" s="555" t="str">
        <f t="shared" si="25"/>
        <v/>
      </c>
      <c r="J176" s="325" t="str">
        <f t="shared" si="26"/>
        <v/>
      </c>
      <c r="K176" s="43" t="str">
        <f t="shared" si="22"/>
        <v/>
      </c>
      <c r="L176" s="43" t="str">
        <f t="shared" si="23"/>
        <v/>
      </c>
      <c r="M176" s="323" t="str">
        <f t="shared" si="27"/>
        <v/>
      </c>
      <c r="N176" s="43" t="str">
        <f t="shared" si="28"/>
        <v/>
      </c>
      <c r="O176" s="297" t="b">
        <f t="shared" si="24"/>
        <v>0</v>
      </c>
      <c r="P176" s="298">
        <f t="shared" si="29"/>
        <v>1</v>
      </c>
    </row>
    <row r="177" spans="1:16">
      <c r="A177" s="546"/>
      <c r="B177" s="551"/>
      <c r="C177" s="551"/>
      <c r="D177" s="551"/>
      <c r="E177" s="552"/>
      <c r="F177" s="553"/>
      <c r="G177" s="551"/>
      <c r="H177" s="552"/>
      <c r="I177" s="555" t="str">
        <f t="shared" si="25"/>
        <v/>
      </c>
      <c r="J177" s="325" t="str">
        <f t="shared" si="26"/>
        <v/>
      </c>
      <c r="K177" s="43" t="str">
        <f t="shared" si="22"/>
        <v/>
      </c>
      <c r="L177" s="43" t="str">
        <f t="shared" si="23"/>
        <v/>
      </c>
      <c r="M177" s="323" t="str">
        <f t="shared" si="27"/>
        <v/>
      </c>
      <c r="N177" s="43" t="str">
        <f t="shared" si="28"/>
        <v/>
      </c>
      <c r="O177" s="297" t="b">
        <f t="shared" si="24"/>
        <v>0</v>
      </c>
      <c r="P177" s="298">
        <f t="shared" si="29"/>
        <v>1</v>
      </c>
    </row>
    <row r="178" spans="1:16">
      <c r="A178" s="546"/>
      <c r="B178" s="551"/>
      <c r="C178" s="551"/>
      <c r="D178" s="551"/>
      <c r="E178" s="552"/>
      <c r="F178" s="553"/>
      <c r="G178" s="551"/>
      <c r="H178" s="552"/>
      <c r="I178" s="555" t="str">
        <f t="shared" si="25"/>
        <v/>
      </c>
      <c r="J178" s="325" t="str">
        <f t="shared" si="26"/>
        <v/>
      </c>
      <c r="K178" s="43" t="str">
        <f t="shared" si="22"/>
        <v/>
      </c>
      <c r="L178" s="43" t="str">
        <f t="shared" si="23"/>
        <v/>
      </c>
      <c r="M178" s="323" t="str">
        <f t="shared" si="27"/>
        <v/>
      </c>
      <c r="N178" s="43" t="str">
        <f t="shared" si="28"/>
        <v/>
      </c>
      <c r="O178" s="297" t="b">
        <f t="shared" si="24"/>
        <v>0</v>
      </c>
      <c r="P178" s="298">
        <f t="shared" si="29"/>
        <v>1</v>
      </c>
    </row>
    <row r="179" spans="1:16">
      <c r="A179" s="546"/>
      <c r="B179" s="551"/>
      <c r="C179" s="551"/>
      <c r="D179" s="551"/>
      <c r="E179" s="552"/>
      <c r="F179" s="553"/>
      <c r="G179" s="551"/>
      <c r="H179" s="552"/>
      <c r="I179" s="555" t="str">
        <f t="shared" si="25"/>
        <v/>
      </c>
      <c r="J179" s="325" t="str">
        <f t="shared" si="26"/>
        <v/>
      </c>
      <c r="K179" s="43" t="str">
        <f t="shared" si="22"/>
        <v/>
      </c>
      <c r="L179" s="43" t="str">
        <f t="shared" si="23"/>
        <v/>
      </c>
      <c r="M179" s="323" t="str">
        <f t="shared" si="27"/>
        <v/>
      </c>
      <c r="N179" s="43" t="str">
        <f t="shared" si="28"/>
        <v/>
      </c>
      <c r="O179" s="297" t="b">
        <f t="shared" si="24"/>
        <v>0</v>
      </c>
      <c r="P179" s="298">
        <f t="shared" si="29"/>
        <v>1</v>
      </c>
    </row>
    <row r="180" spans="1:16">
      <c r="A180" s="546"/>
      <c r="B180" s="551"/>
      <c r="C180" s="551"/>
      <c r="D180" s="551"/>
      <c r="E180" s="552"/>
      <c r="F180" s="553"/>
      <c r="G180" s="551"/>
      <c r="H180" s="552"/>
      <c r="I180" s="555" t="str">
        <f t="shared" si="25"/>
        <v/>
      </c>
      <c r="J180" s="325" t="str">
        <f t="shared" si="26"/>
        <v/>
      </c>
      <c r="K180" s="43" t="str">
        <f t="shared" si="22"/>
        <v/>
      </c>
      <c r="L180" s="43" t="str">
        <f t="shared" si="23"/>
        <v/>
      </c>
      <c r="M180" s="323" t="str">
        <f t="shared" si="27"/>
        <v/>
      </c>
      <c r="N180" s="43" t="str">
        <f t="shared" si="28"/>
        <v/>
      </c>
      <c r="O180" s="297" t="b">
        <f t="shared" si="24"/>
        <v>0</v>
      </c>
      <c r="P180" s="298">
        <f t="shared" si="29"/>
        <v>1</v>
      </c>
    </row>
    <row r="181" spans="1:16">
      <c r="A181" s="546"/>
      <c r="B181" s="551"/>
      <c r="C181" s="551"/>
      <c r="D181" s="551"/>
      <c r="E181" s="552"/>
      <c r="F181" s="553"/>
      <c r="G181" s="551"/>
      <c r="H181" s="552"/>
      <c r="I181" s="555" t="str">
        <f t="shared" si="25"/>
        <v/>
      </c>
      <c r="J181" s="325" t="str">
        <f t="shared" si="26"/>
        <v/>
      </c>
      <c r="K181" s="43" t="str">
        <f t="shared" si="22"/>
        <v/>
      </c>
      <c r="L181" s="43" t="str">
        <f t="shared" si="23"/>
        <v/>
      </c>
      <c r="M181" s="323" t="str">
        <f t="shared" si="27"/>
        <v/>
      </c>
      <c r="N181" s="43" t="str">
        <f t="shared" si="28"/>
        <v/>
      </c>
      <c r="O181" s="297" t="b">
        <f t="shared" si="24"/>
        <v>0</v>
      </c>
      <c r="P181" s="298">
        <f t="shared" si="29"/>
        <v>1</v>
      </c>
    </row>
    <row r="182" spans="1:16">
      <c r="A182" s="546"/>
      <c r="B182" s="551"/>
      <c r="C182" s="551"/>
      <c r="D182" s="551"/>
      <c r="E182" s="552"/>
      <c r="F182" s="553"/>
      <c r="G182" s="551"/>
      <c r="H182" s="552"/>
      <c r="I182" s="555" t="str">
        <f t="shared" si="25"/>
        <v/>
      </c>
      <c r="J182" s="325" t="str">
        <f t="shared" si="26"/>
        <v/>
      </c>
      <c r="K182" s="43" t="str">
        <f t="shared" si="22"/>
        <v/>
      </c>
      <c r="L182" s="43" t="str">
        <f t="shared" si="23"/>
        <v/>
      </c>
      <c r="M182" s="323" t="str">
        <f t="shared" si="27"/>
        <v/>
      </c>
      <c r="N182" s="43" t="str">
        <f t="shared" si="28"/>
        <v/>
      </c>
      <c r="O182" s="297" t="b">
        <f t="shared" si="24"/>
        <v>0</v>
      </c>
      <c r="P182" s="298">
        <f t="shared" si="29"/>
        <v>1</v>
      </c>
    </row>
    <row r="183" spans="1:16">
      <c r="A183" s="546"/>
      <c r="B183" s="551"/>
      <c r="C183" s="551"/>
      <c r="D183" s="551"/>
      <c r="E183" s="552"/>
      <c r="F183" s="553"/>
      <c r="G183" s="551"/>
      <c r="H183" s="552"/>
      <c r="I183" s="555" t="str">
        <f t="shared" si="25"/>
        <v/>
      </c>
      <c r="J183" s="325" t="str">
        <f t="shared" si="26"/>
        <v/>
      </c>
      <c r="K183" s="43" t="str">
        <f t="shared" si="22"/>
        <v/>
      </c>
      <c r="L183" s="43" t="str">
        <f t="shared" si="23"/>
        <v/>
      </c>
      <c r="M183" s="323" t="str">
        <f t="shared" si="27"/>
        <v/>
      </c>
      <c r="N183" s="43" t="str">
        <f t="shared" si="28"/>
        <v/>
      </c>
      <c r="O183" s="297" t="b">
        <f t="shared" si="24"/>
        <v>0</v>
      </c>
      <c r="P183" s="298">
        <f t="shared" si="29"/>
        <v>1</v>
      </c>
    </row>
    <row r="184" spans="1:16">
      <c r="A184" s="546"/>
      <c r="B184" s="551"/>
      <c r="C184" s="551"/>
      <c r="D184" s="551"/>
      <c r="E184" s="552"/>
      <c r="F184" s="553"/>
      <c r="G184" s="551"/>
      <c r="H184" s="552"/>
      <c r="I184" s="555" t="str">
        <f t="shared" si="25"/>
        <v/>
      </c>
      <c r="J184" s="325" t="str">
        <f t="shared" si="26"/>
        <v/>
      </c>
      <c r="K184" s="43" t="str">
        <f t="shared" si="22"/>
        <v/>
      </c>
      <c r="L184" s="43" t="str">
        <f t="shared" si="23"/>
        <v/>
      </c>
      <c r="M184" s="323" t="str">
        <f t="shared" si="27"/>
        <v/>
      </c>
      <c r="N184" s="43" t="str">
        <f t="shared" si="28"/>
        <v/>
      </c>
      <c r="O184" s="297" t="b">
        <f t="shared" si="24"/>
        <v>0</v>
      </c>
      <c r="P184" s="298">
        <f t="shared" si="29"/>
        <v>1</v>
      </c>
    </row>
    <row r="185" spans="1:16">
      <c r="A185" s="546"/>
      <c r="B185" s="551"/>
      <c r="C185" s="551"/>
      <c r="D185" s="551"/>
      <c r="E185" s="552"/>
      <c r="F185" s="553"/>
      <c r="G185" s="551"/>
      <c r="H185" s="552"/>
      <c r="I185" s="555" t="str">
        <f t="shared" si="25"/>
        <v/>
      </c>
      <c r="J185" s="325" t="str">
        <f t="shared" si="26"/>
        <v/>
      </c>
      <c r="K185" s="43" t="str">
        <f t="shared" si="22"/>
        <v/>
      </c>
      <c r="L185" s="43" t="str">
        <f t="shared" si="23"/>
        <v/>
      </c>
      <c r="M185" s="323" t="str">
        <f t="shared" si="27"/>
        <v/>
      </c>
      <c r="N185" s="43" t="str">
        <f t="shared" si="28"/>
        <v/>
      </c>
      <c r="O185" s="297" t="b">
        <f t="shared" si="24"/>
        <v>0</v>
      </c>
      <c r="P185" s="298">
        <f t="shared" si="29"/>
        <v>1</v>
      </c>
    </row>
    <row r="186" spans="1:16">
      <c r="A186" s="546"/>
      <c r="B186" s="551"/>
      <c r="C186" s="551"/>
      <c r="D186" s="551"/>
      <c r="E186" s="552"/>
      <c r="F186" s="553"/>
      <c r="G186" s="551"/>
      <c r="H186" s="552"/>
      <c r="I186" s="555" t="str">
        <f t="shared" si="25"/>
        <v/>
      </c>
      <c r="J186" s="325" t="str">
        <f t="shared" si="26"/>
        <v/>
      </c>
      <c r="K186" s="43" t="str">
        <f t="shared" si="22"/>
        <v/>
      </c>
      <c r="L186" s="43" t="str">
        <f t="shared" si="23"/>
        <v/>
      </c>
      <c r="M186" s="323" t="str">
        <f t="shared" si="27"/>
        <v/>
      </c>
      <c r="N186" s="43" t="str">
        <f t="shared" si="28"/>
        <v/>
      </c>
      <c r="O186" s="297" t="b">
        <f t="shared" si="24"/>
        <v>0</v>
      </c>
      <c r="P186" s="298">
        <f t="shared" si="29"/>
        <v>1</v>
      </c>
    </row>
    <row r="187" spans="1:16">
      <c r="A187" s="546"/>
      <c r="B187" s="551"/>
      <c r="C187" s="551"/>
      <c r="D187" s="551"/>
      <c r="E187" s="552"/>
      <c r="F187" s="553"/>
      <c r="G187" s="551"/>
      <c r="H187" s="552"/>
      <c r="I187" s="555" t="str">
        <f t="shared" si="25"/>
        <v/>
      </c>
      <c r="J187" s="325" t="str">
        <f t="shared" si="26"/>
        <v/>
      </c>
      <c r="K187" s="43" t="str">
        <f t="shared" si="22"/>
        <v/>
      </c>
      <c r="L187" s="43" t="str">
        <f t="shared" si="23"/>
        <v/>
      </c>
      <c r="M187" s="323" t="str">
        <f t="shared" si="27"/>
        <v/>
      </c>
      <c r="N187" s="43" t="str">
        <f t="shared" si="28"/>
        <v/>
      </c>
      <c r="O187" s="297" t="b">
        <f t="shared" si="24"/>
        <v>0</v>
      </c>
      <c r="P187" s="298">
        <f t="shared" si="29"/>
        <v>1</v>
      </c>
    </row>
    <row r="188" spans="1:16">
      <c r="A188" s="546"/>
      <c r="B188" s="551"/>
      <c r="C188" s="551"/>
      <c r="D188" s="551"/>
      <c r="E188" s="552"/>
      <c r="F188" s="553"/>
      <c r="G188" s="551"/>
      <c r="H188" s="552"/>
      <c r="I188" s="555" t="str">
        <f t="shared" si="25"/>
        <v/>
      </c>
      <c r="J188" s="325" t="str">
        <f t="shared" si="26"/>
        <v/>
      </c>
      <c r="K188" s="43" t="str">
        <f t="shared" si="22"/>
        <v/>
      </c>
      <c r="L188" s="43" t="str">
        <f t="shared" si="23"/>
        <v/>
      </c>
      <c r="M188" s="323" t="str">
        <f t="shared" si="27"/>
        <v/>
      </c>
      <c r="N188" s="43" t="str">
        <f t="shared" si="28"/>
        <v/>
      </c>
      <c r="O188" s="297" t="b">
        <f t="shared" si="24"/>
        <v>0</v>
      </c>
      <c r="P188" s="298">
        <f t="shared" si="29"/>
        <v>1</v>
      </c>
    </row>
    <row r="189" spans="1:16">
      <c r="A189" s="546"/>
      <c r="B189" s="551"/>
      <c r="C189" s="551"/>
      <c r="D189" s="551"/>
      <c r="E189" s="552"/>
      <c r="F189" s="553"/>
      <c r="G189" s="551"/>
      <c r="H189" s="552"/>
      <c r="I189" s="555" t="str">
        <f t="shared" si="25"/>
        <v/>
      </c>
      <c r="J189" s="325" t="str">
        <f t="shared" si="26"/>
        <v/>
      </c>
      <c r="K189" s="43" t="str">
        <f t="shared" si="22"/>
        <v/>
      </c>
      <c r="L189" s="43" t="str">
        <f t="shared" si="23"/>
        <v/>
      </c>
      <c r="M189" s="323" t="str">
        <f t="shared" si="27"/>
        <v/>
      </c>
      <c r="N189" s="43" t="str">
        <f t="shared" si="28"/>
        <v/>
      </c>
      <c r="O189" s="297" t="b">
        <f t="shared" si="24"/>
        <v>0</v>
      </c>
      <c r="P189" s="298">
        <f t="shared" si="29"/>
        <v>1</v>
      </c>
    </row>
    <row r="190" spans="1:16">
      <c r="A190" s="546"/>
      <c r="B190" s="551"/>
      <c r="C190" s="551"/>
      <c r="D190" s="551"/>
      <c r="E190" s="552"/>
      <c r="F190" s="553"/>
      <c r="G190" s="551"/>
      <c r="H190" s="552"/>
      <c r="I190" s="555" t="str">
        <f t="shared" si="25"/>
        <v/>
      </c>
      <c r="J190" s="325" t="str">
        <f t="shared" si="26"/>
        <v/>
      </c>
      <c r="K190" s="43" t="str">
        <f t="shared" si="22"/>
        <v/>
      </c>
      <c r="L190" s="43" t="str">
        <f t="shared" si="23"/>
        <v/>
      </c>
      <c r="M190" s="323" t="str">
        <f t="shared" si="27"/>
        <v/>
      </c>
      <c r="N190" s="43" t="str">
        <f t="shared" si="28"/>
        <v/>
      </c>
      <c r="O190" s="297" t="b">
        <f t="shared" si="24"/>
        <v>0</v>
      </c>
      <c r="P190" s="298">
        <f t="shared" si="29"/>
        <v>1</v>
      </c>
    </row>
    <row r="191" spans="1:16">
      <c r="A191" s="546"/>
      <c r="B191" s="551"/>
      <c r="C191" s="551"/>
      <c r="D191" s="551"/>
      <c r="E191" s="552"/>
      <c r="F191" s="553"/>
      <c r="G191" s="551"/>
      <c r="H191" s="552"/>
      <c r="I191" s="555" t="str">
        <f t="shared" si="25"/>
        <v/>
      </c>
      <c r="J191" s="325" t="str">
        <f t="shared" si="26"/>
        <v/>
      </c>
      <c r="K191" s="43" t="str">
        <f t="shared" si="22"/>
        <v/>
      </c>
      <c r="L191" s="43" t="str">
        <f t="shared" si="23"/>
        <v/>
      </c>
      <c r="M191" s="323" t="str">
        <f t="shared" si="27"/>
        <v/>
      </c>
      <c r="N191" s="43" t="str">
        <f t="shared" si="28"/>
        <v/>
      </c>
      <c r="O191" s="297" t="b">
        <f t="shared" si="24"/>
        <v>0</v>
      </c>
      <c r="P191" s="298">
        <f t="shared" si="29"/>
        <v>1</v>
      </c>
    </row>
    <row r="192" spans="1:16">
      <c r="A192" s="546"/>
      <c r="B192" s="551"/>
      <c r="C192" s="551"/>
      <c r="D192" s="551"/>
      <c r="E192" s="552"/>
      <c r="F192" s="553"/>
      <c r="G192" s="551"/>
      <c r="H192" s="552"/>
      <c r="I192" s="555" t="str">
        <f t="shared" si="25"/>
        <v/>
      </c>
      <c r="J192" s="325" t="str">
        <f t="shared" si="26"/>
        <v/>
      </c>
      <c r="K192" s="43" t="str">
        <f t="shared" si="22"/>
        <v/>
      </c>
      <c r="L192" s="43" t="str">
        <f t="shared" si="23"/>
        <v/>
      </c>
      <c r="M192" s="323" t="str">
        <f t="shared" si="27"/>
        <v/>
      </c>
      <c r="N192" s="43" t="str">
        <f t="shared" si="28"/>
        <v/>
      </c>
      <c r="O192" s="297" t="b">
        <f t="shared" si="24"/>
        <v>0</v>
      </c>
      <c r="P192" s="298">
        <f t="shared" si="29"/>
        <v>1</v>
      </c>
    </row>
    <row r="193" spans="1:16">
      <c r="A193" s="546"/>
      <c r="B193" s="551"/>
      <c r="C193" s="551"/>
      <c r="D193" s="551"/>
      <c r="E193" s="552"/>
      <c r="F193" s="553"/>
      <c r="G193" s="551"/>
      <c r="H193" s="552"/>
      <c r="I193" s="555" t="str">
        <f t="shared" si="25"/>
        <v/>
      </c>
      <c r="J193" s="325" t="str">
        <f t="shared" si="26"/>
        <v/>
      </c>
      <c r="K193" s="43" t="str">
        <f t="shared" si="22"/>
        <v/>
      </c>
      <c r="L193" s="43" t="str">
        <f t="shared" si="23"/>
        <v/>
      </c>
      <c r="M193" s="323" t="str">
        <f t="shared" si="27"/>
        <v/>
      </c>
      <c r="N193" s="43" t="str">
        <f t="shared" si="28"/>
        <v/>
      </c>
      <c r="O193" s="297" t="b">
        <f t="shared" si="24"/>
        <v>0</v>
      </c>
      <c r="P193" s="298">
        <f t="shared" si="29"/>
        <v>1</v>
      </c>
    </row>
    <row r="194" spans="1:16">
      <c r="A194" s="546"/>
      <c r="B194" s="551"/>
      <c r="C194" s="551"/>
      <c r="D194" s="551"/>
      <c r="E194" s="552"/>
      <c r="F194" s="553"/>
      <c r="G194" s="551"/>
      <c r="H194" s="552"/>
      <c r="I194" s="555" t="str">
        <f t="shared" si="25"/>
        <v/>
      </c>
      <c r="J194" s="325" t="str">
        <f t="shared" si="26"/>
        <v/>
      </c>
      <c r="K194" s="43" t="str">
        <f t="shared" si="22"/>
        <v/>
      </c>
      <c r="L194" s="43" t="str">
        <f t="shared" si="23"/>
        <v/>
      </c>
      <c r="M194" s="323" t="str">
        <f t="shared" si="27"/>
        <v/>
      </c>
      <c r="N194" s="43" t="str">
        <f t="shared" si="28"/>
        <v/>
      </c>
      <c r="O194" s="297" t="b">
        <f t="shared" si="24"/>
        <v>0</v>
      </c>
      <c r="P194" s="298">
        <f t="shared" si="29"/>
        <v>1</v>
      </c>
    </row>
    <row r="195" spans="1:16">
      <c r="A195" s="546"/>
      <c r="B195" s="551"/>
      <c r="C195" s="551"/>
      <c r="D195" s="551"/>
      <c r="E195" s="552"/>
      <c r="F195" s="553"/>
      <c r="G195" s="551"/>
      <c r="H195" s="552"/>
      <c r="I195" s="555" t="str">
        <f t="shared" si="25"/>
        <v/>
      </c>
      <c r="J195" s="325" t="str">
        <f t="shared" si="26"/>
        <v/>
      </c>
      <c r="K195" s="43" t="str">
        <f t="shared" si="22"/>
        <v/>
      </c>
      <c r="L195" s="43" t="str">
        <f t="shared" si="23"/>
        <v/>
      </c>
      <c r="M195" s="323" t="str">
        <f t="shared" si="27"/>
        <v/>
      </c>
      <c r="N195" s="43" t="str">
        <f t="shared" si="28"/>
        <v/>
      </c>
      <c r="O195" s="297" t="b">
        <f t="shared" si="24"/>
        <v>0</v>
      </c>
      <c r="P195" s="298">
        <f t="shared" si="29"/>
        <v>1</v>
      </c>
    </row>
    <row r="196" spans="1:16">
      <c r="A196" s="546"/>
      <c r="B196" s="551"/>
      <c r="C196" s="551"/>
      <c r="D196" s="551"/>
      <c r="E196" s="552"/>
      <c r="F196" s="553"/>
      <c r="G196" s="551"/>
      <c r="H196" s="552"/>
      <c r="I196" s="555" t="str">
        <f t="shared" si="25"/>
        <v/>
      </c>
      <c r="J196" s="325" t="str">
        <f t="shared" si="26"/>
        <v/>
      </c>
      <c r="K196" s="43" t="str">
        <f t="shared" si="22"/>
        <v/>
      </c>
      <c r="L196" s="43" t="str">
        <f t="shared" si="23"/>
        <v/>
      </c>
      <c r="M196" s="323" t="str">
        <f t="shared" si="27"/>
        <v/>
      </c>
      <c r="N196" s="43" t="str">
        <f t="shared" si="28"/>
        <v/>
      </c>
      <c r="O196" s="297" t="b">
        <f t="shared" si="24"/>
        <v>0</v>
      </c>
      <c r="P196" s="298">
        <f t="shared" si="29"/>
        <v>1</v>
      </c>
    </row>
    <row r="197" spans="1:16">
      <c r="A197" s="546"/>
      <c r="B197" s="551"/>
      <c r="C197" s="551"/>
      <c r="D197" s="551"/>
      <c r="E197" s="552"/>
      <c r="F197" s="553"/>
      <c r="G197" s="551"/>
      <c r="H197" s="552"/>
      <c r="I197" s="555" t="str">
        <f t="shared" si="25"/>
        <v/>
      </c>
      <c r="J197" s="325" t="str">
        <f t="shared" si="26"/>
        <v/>
      </c>
      <c r="K197" s="43" t="str">
        <f t="shared" si="22"/>
        <v/>
      </c>
      <c r="L197" s="43" t="str">
        <f t="shared" si="23"/>
        <v/>
      </c>
      <c r="M197" s="323" t="str">
        <f t="shared" si="27"/>
        <v/>
      </c>
      <c r="N197" s="43" t="str">
        <f t="shared" si="28"/>
        <v/>
      </c>
      <c r="O197" s="297" t="b">
        <f t="shared" si="24"/>
        <v>0</v>
      </c>
      <c r="P197" s="298">
        <f t="shared" si="29"/>
        <v>1</v>
      </c>
    </row>
    <row r="198" spans="1:16">
      <c r="A198" s="546"/>
      <c r="B198" s="551"/>
      <c r="C198" s="551"/>
      <c r="D198" s="551"/>
      <c r="E198" s="552"/>
      <c r="F198" s="553"/>
      <c r="G198" s="551"/>
      <c r="H198" s="552"/>
      <c r="I198" s="555" t="str">
        <f t="shared" si="25"/>
        <v/>
      </c>
      <c r="J198" s="325" t="str">
        <f t="shared" si="26"/>
        <v/>
      </c>
      <c r="K198" s="43" t="str">
        <f t="shared" si="22"/>
        <v/>
      </c>
      <c r="L198" s="43" t="str">
        <f t="shared" si="23"/>
        <v/>
      </c>
      <c r="M198" s="323" t="str">
        <f t="shared" si="27"/>
        <v/>
      </c>
      <c r="N198" s="43" t="str">
        <f t="shared" si="28"/>
        <v/>
      </c>
      <c r="O198" s="297" t="b">
        <f t="shared" si="24"/>
        <v>0</v>
      </c>
      <c r="P198" s="298">
        <f t="shared" si="29"/>
        <v>1</v>
      </c>
    </row>
    <row r="199" spans="1:16">
      <c r="A199" s="546"/>
      <c r="B199" s="551"/>
      <c r="C199" s="551"/>
      <c r="D199" s="551"/>
      <c r="E199" s="552"/>
      <c r="F199" s="553"/>
      <c r="G199" s="551"/>
      <c r="H199" s="552"/>
      <c r="I199" s="555" t="str">
        <f t="shared" si="25"/>
        <v/>
      </c>
      <c r="J199" s="325" t="str">
        <f t="shared" si="26"/>
        <v/>
      </c>
      <c r="K199" s="43" t="str">
        <f t="shared" si="22"/>
        <v/>
      </c>
      <c r="L199" s="43" t="str">
        <f t="shared" si="23"/>
        <v/>
      </c>
      <c r="M199" s="323" t="str">
        <f t="shared" si="27"/>
        <v/>
      </c>
      <c r="N199" s="43" t="str">
        <f t="shared" si="28"/>
        <v/>
      </c>
      <c r="O199" s="297" t="b">
        <f t="shared" si="24"/>
        <v>0</v>
      </c>
      <c r="P199" s="298">
        <f t="shared" si="29"/>
        <v>1</v>
      </c>
    </row>
    <row r="200" spans="1:16">
      <c r="A200" s="546"/>
      <c r="B200" s="551"/>
      <c r="C200" s="551"/>
      <c r="D200" s="551"/>
      <c r="E200" s="552"/>
      <c r="F200" s="553"/>
      <c r="G200" s="551"/>
      <c r="H200" s="552"/>
      <c r="I200" s="555" t="str">
        <f t="shared" si="25"/>
        <v/>
      </c>
      <c r="J200" s="325" t="str">
        <f t="shared" si="26"/>
        <v/>
      </c>
      <c r="K200" s="43" t="str">
        <f t="shared" si="22"/>
        <v/>
      </c>
      <c r="L200" s="43" t="str">
        <f t="shared" si="23"/>
        <v/>
      </c>
      <c r="M200" s="323" t="str">
        <f t="shared" si="27"/>
        <v/>
      </c>
      <c r="N200" s="43" t="str">
        <f t="shared" si="28"/>
        <v/>
      </c>
      <c r="O200" s="297" t="b">
        <f t="shared" si="24"/>
        <v>0</v>
      </c>
      <c r="P200" s="298">
        <f t="shared" si="29"/>
        <v>1</v>
      </c>
    </row>
    <row r="201" spans="1:16">
      <c r="A201" s="546"/>
      <c r="B201" s="551"/>
      <c r="C201" s="551"/>
      <c r="D201" s="551"/>
      <c r="E201" s="552"/>
      <c r="F201" s="553"/>
      <c r="G201" s="551"/>
      <c r="H201" s="552"/>
      <c r="I201" s="555" t="str">
        <f t="shared" si="25"/>
        <v/>
      </c>
      <c r="J201" s="325" t="str">
        <f t="shared" si="26"/>
        <v/>
      </c>
      <c r="K201" s="43" t="str">
        <f t="shared" si="22"/>
        <v/>
      </c>
      <c r="L201" s="43" t="str">
        <f t="shared" si="23"/>
        <v/>
      </c>
      <c r="M201" s="323" t="str">
        <f t="shared" si="27"/>
        <v/>
      </c>
      <c r="N201" s="43" t="str">
        <f t="shared" si="28"/>
        <v/>
      </c>
      <c r="O201" s="297" t="b">
        <f t="shared" si="24"/>
        <v>0</v>
      </c>
      <c r="P201" s="298">
        <f t="shared" si="29"/>
        <v>1</v>
      </c>
    </row>
    <row r="202" spans="1:16">
      <c r="A202" s="546"/>
      <c r="B202" s="551"/>
      <c r="C202" s="551"/>
      <c r="D202" s="551"/>
      <c r="E202" s="552"/>
      <c r="F202" s="553"/>
      <c r="G202" s="551"/>
      <c r="H202" s="552"/>
      <c r="I202" s="555" t="str">
        <f t="shared" si="25"/>
        <v/>
      </c>
      <c r="J202" s="32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546"/>
      <c r="B203" s="551"/>
      <c r="C203" s="551"/>
      <c r="D203" s="551"/>
      <c r="E203" s="552"/>
      <c r="F203" s="553"/>
      <c r="G203" s="551"/>
      <c r="H203" s="552"/>
      <c r="I203" s="555" t="str">
        <f t="shared" ref="I203:I259" si="33">IF(OR($B203="",$C203="",$D203="",$E203="",$F203&lt;an_initial,$F203&gt;an_final,$O203=FALSE),"",IF($H203="",CS_STR_RO*$G203/P203,CS_STR_RO*$H203))</f>
        <v/>
      </c>
      <c r="J203" s="325" t="str">
        <f t="shared" ref="J203:J259" si="34">IF(OR($B203="",$C203="",$D203="",$E203="",$F203="",$F203&gt;an_final,$O203=FALSE),"",IF($H203="",CS_STR_RO*$G203/P203,CS_STR_RO*$H203))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546"/>
      <c r="B204" s="551"/>
      <c r="C204" s="551"/>
      <c r="D204" s="551"/>
      <c r="E204" s="552"/>
      <c r="F204" s="553"/>
      <c r="G204" s="551"/>
      <c r="H204" s="552"/>
      <c r="I204" s="555" t="str">
        <f t="shared" si="33"/>
        <v/>
      </c>
      <c r="J204" s="325" t="str">
        <f t="shared" si="34"/>
        <v/>
      </c>
      <c r="K204" s="43" t="str">
        <f t="shared" si="30"/>
        <v/>
      </c>
      <c r="L204" s="43" t="str">
        <f t="shared" si="31"/>
        <v/>
      </c>
      <c r="M204" s="323" t="str">
        <f t="shared" si="35"/>
        <v/>
      </c>
      <c r="N204" s="43" t="str">
        <f t="shared" si="36"/>
        <v/>
      </c>
      <c r="O204" s="297" t="b">
        <f t="shared" si="32"/>
        <v>0</v>
      </c>
      <c r="P204" s="298">
        <f t="shared" si="37"/>
        <v>1</v>
      </c>
    </row>
    <row r="205" spans="1:16">
      <c r="A205" s="546"/>
      <c r="B205" s="551"/>
      <c r="C205" s="551"/>
      <c r="D205" s="551"/>
      <c r="E205" s="552"/>
      <c r="F205" s="553"/>
      <c r="G205" s="551"/>
      <c r="H205" s="552"/>
      <c r="I205" s="555" t="str">
        <f t="shared" si="33"/>
        <v/>
      </c>
      <c r="J205" s="325" t="str">
        <f t="shared" si="34"/>
        <v/>
      </c>
      <c r="K205" s="43" t="str">
        <f t="shared" si="30"/>
        <v/>
      </c>
      <c r="L205" s="43" t="str">
        <f t="shared" si="31"/>
        <v/>
      </c>
      <c r="M205" s="323" t="str">
        <f t="shared" si="35"/>
        <v/>
      </c>
      <c r="N205" s="43" t="str">
        <f t="shared" si="36"/>
        <v/>
      </c>
      <c r="O205" s="297" t="b">
        <f t="shared" si="32"/>
        <v>0</v>
      </c>
      <c r="P205" s="298">
        <f t="shared" si="37"/>
        <v>1</v>
      </c>
    </row>
    <row r="206" spans="1:16">
      <c r="A206" s="546"/>
      <c r="B206" s="551"/>
      <c r="C206" s="551"/>
      <c r="D206" s="551"/>
      <c r="E206" s="552"/>
      <c r="F206" s="553"/>
      <c r="G206" s="551"/>
      <c r="H206" s="552"/>
      <c r="I206" s="555" t="str">
        <f t="shared" si="33"/>
        <v/>
      </c>
      <c r="J206" s="325" t="str">
        <f t="shared" si="34"/>
        <v/>
      </c>
      <c r="K206" s="43" t="str">
        <f t="shared" si="30"/>
        <v/>
      </c>
      <c r="L206" s="43" t="str">
        <f t="shared" si="31"/>
        <v/>
      </c>
      <c r="M206" s="323" t="str">
        <f t="shared" si="35"/>
        <v/>
      </c>
      <c r="N206" s="43" t="str">
        <f t="shared" si="36"/>
        <v/>
      </c>
      <c r="O206" s="297" t="b">
        <f t="shared" si="32"/>
        <v>0</v>
      </c>
      <c r="P206" s="298">
        <f t="shared" si="37"/>
        <v>1</v>
      </c>
    </row>
    <row r="207" spans="1:16">
      <c r="A207" s="546"/>
      <c r="B207" s="551"/>
      <c r="C207" s="551"/>
      <c r="D207" s="551"/>
      <c r="E207" s="552"/>
      <c r="F207" s="553"/>
      <c r="G207" s="551"/>
      <c r="H207" s="552"/>
      <c r="I207" s="555" t="str">
        <f t="shared" si="33"/>
        <v/>
      </c>
      <c r="J207" s="325" t="str">
        <f t="shared" si="34"/>
        <v/>
      </c>
      <c r="K207" s="43" t="str">
        <f t="shared" si="30"/>
        <v/>
      </c>
      <c r="L207" s="43" t="str">
        <f t="shared" si="31"/>
        <v/>
      </c>
      <c r="M207" s="323" t="str">
        <f t="shared" si="35"/>
        <v/>
      </c>
      <c r="N207" s="43" t="str">
        <f t="shared" si="36"/>
        <v/>
      </c>
      <c r="O207" s="297" t="b">
        <f t="shared" si="32"/>
        <v>0</v>
      </c>
      <c r="P207" s="298">
        <f t="shared" si="37"/>
        <v>1</v>
      </c>
    </row>
    <row r="208" spans="1:16">
      <c r="A208" s="546"/>
      <c r="B208" s="551"/>
      <c r="C208" s="551"/>
      <c r="D208" s="551"/>
      <c r="E208" s="552"/>
      <c r="F208" s="553"/>
      <c r="G208" s="551"/>
      <c r="H208" s="552"/>
      <c r="I208" s="555" t="str">
        <f t="shared" si="33"/>
        <v/>
      </c>
      <c r="J208" s="325" t="str">
        <f t="shared" si="34"/>
        <v/>
      </c>
      <c r="K208" s="43" t="str">
        <f t="shared" si="30"/>
        <v/>
      </c>
      <c r="L208" s="43" t="str">
        <f t="shared" si="31"/>
        <v/>
      </c>
      <c r="M208" s="323" t="str">
        <f t="shared" si="35"/>
        <v/>
      </c>
      <c r="N208" s="43" t="str">
        <f t="shared" si="36"/>
        <v/>
      </c>
      <c r="O208" s="297" t="b">
        <f t="shared" si="32"/>
        <v>0</v>
      </c>
      <c r="P208" s="298">
        <f t="shared" si="37"/>
        <v>1</v>
      </c>
    </row>
    <row r="209" spans="1:16">
      <c r="A209" s="546"/>
      <c r="B209" s="551"/>
      <c r="C209" s="551"/>
      <c r="D209" s="551"/>
      <c r="E209" s="552"/>
      <c r="F209" s="553"/>
      <c r="G209" s="551"/>
      <c r="H209" s="552"/>
      <c r="I209" s="555" t="str">
        <f t="shared" si="33"/>
        <v/>
      </c>
      <c r="J209" s="325" t="str">
        <f t="shared" si="34"/>
        <v/>
      </c>
      <c r="K209" s="43" t="str">
        <f t="shared" si="30"/>
        <v/>
      </c>
      <c r="L209" s="43" t="str">
        <f t="shared" si="31"/>
        <v/>
      </c>
      <c r="M209" s="323" t="str">
        <f t="shared" si="35"/>
        <v/>
      </c>
      <c r="N209" s="43" t="str">
        <f t="shared" si="36"/>
        <v/>
      </c>
      <c r="O209" s="297" t="b">
        <f t="shared" si="32"/>
        <v>0</v>
      </c>
      <c r="P209" s="298">
        <f t="shared" si="37"/>
        <v>1</v>
      </c>
    </row>
    <row r="210" spans="1:16">
      <c r="A210" s="546"/>
      <c r="B210" s="551"/>
      <c r="C210" s="551"/>
      <c r="D210" s="551"/>
      <c r="E210" s="552"/>
      <c r="F210" s="553"/>
      <c r="G210" s="551"/>
      <c r="H210" s="552"/>
      <c r="I210" s="555" t="str">
        <f t="shared" si="33"/>
        <v/>
      </c>
      <c r="J210" s="325" t="str">
        <f t="shared" si="34"/>
        <v/>
      </c>
      <c r="K210" s="43" t="str">
        <f t="shared" si="30"/>
        <v/>
      </c>
      <c r="L210" s="43" t="str">
        <f t="shared" si="31"/>
        <v/>
      </c>
      <c r="M210" s="323" t="str">
        <f t="shared" si="35"/>
        <v/>
      </c>
      <c r="N210" s="43" t="str">
        <f t="shared" si="36"/>
        <v/>
      </c>
      <c r="O210" s="297" t="b">
        <f t="shared" si="32"/>
        <v>0</v>
      </c>
      <c r="P210" s="298">
        <f t="shared" si="37"/>
        <v>1</v>
      </c>
    </row>
    <row r="211" spans="1:16">
      <c r="A211" s="546"/>
      <c r="B211" s="551"/>
      <c r="C211" s="551"/>
      <c r="D211" s="551"/>
      <c r="E211" s="552"/>
      <c r="F211" s="553"/>
      <c r="G211" s="551"/>
      <c r="H211" s="552"/>
      <c r="I211" s="555" t="str">
        <f t="shared" si="33"/>
        <v/>
      </c>
      <c r="J211" s="325" t="str">
        <f t="shared" si="34"/>
        <v/>
      </c>
      <c r="K211" s="43" t="str">
        <f t="shared" si="30"/>
        <v/>
      </c>
      <c r="L211" s="43" t="str">
        <f t="shared" si="31"/>
        <v/>
      </c>
      <c r="M211" s="323" t="str">
        <f t="shared" si="35"/>
        <v/>
      </c>
      <c r="N211" s="43" t="str">
        <f t="shared" si="36"/>
        <v/>
      </c>
      <c r="O211" s="297" t="b">
        <f t="shared" si="32"/>
        <v>0</v>
      </c>
      <c r="P211" s="298">
        <f t="shared" si="37"/>
        <v>1</v>
      </c>
    </row>
    <row r="212" spans="1:16">
      <c r="A212" s="546"/>
      <c r="B212" s="551"/>
      <c r="C212" s="551"/>
      <c r="D212" s="551"/>
      <c r="E212" s="552"/>
      <c r="F212" s="553"/>
      <c r="G212" s="551"/>
      <c r="H212" s="552"/>
      <c r="I212" s="555" t="str">
        <f t="shared" si="33"/>
        <v/>
      </c>
      <c r="J212" s="325" t="str">
        <f t="shared" si="34"/>
        <v/>
      </c>
      <c r="K212" s="43" t="str">
        <f t="shared" si="30"/>
        <v/>
      </c>
      <c r="L212" s="43" t="str">
        <f t="shared" si="31"/>
        <v/>
      </c>
      <c r="M212" s="323" t="str">
        <f t="shared" si="35"/>
        <v/>
      </c>
      <c r="N212" s="43" t="str">
        <f t="shared" si="36"/>
        <v/>
      </c>
      <c r="O212" s="297" t="b">
        <f t="shared" si="32"/>
        <v>0</v>
      </c>
      <c r="P212" s="298">
        <f t="shared" si="37"/>
        <v>1</v>
      </c>
    </row>
    <row r="213" spans="1:16">
      <c r="A213" s="546"/>
      <c r="B213" s="551"/>
      <c r="C213" s="551"/>
      <c r="D213" s="551"/>
      <c r="E213" s="552"/>
      <c r="F213" s="553"/>
      <c r="G213" s="551"/>
      <c r="H213" s="552"/>
      <c r="I213" s="555" t="str">
        <f t="shared" si="33"/>
        <v/>
      </c>
      <c r="J213" s="325" t="str">
        <f t="shared" si="34"/>
        <v/>
      </c>
      <c r="K213" s="43" t="str">
        <f t="shared" si="30"/>
        <v/>
      </c>
      <c r="L213" s="43" t="str">
        <f t="shared" si="31"/>
        <v/>
      </c>
      <c r="M213" s="323" t="str">
        <f t="shared" si="35"/>
        <v/>
      </c>
      <c r="N213" s="43" t="str">
        <f t="shared" si="36"/>
        <v/>
      </c>
      <c r="O213" s="297" t="b">
        <f t="shared" si="32"/>
        <v>0</v>
      </c>
      <c r="P213" s="298">
        <f t="shared" si="37"/>
        <v>1</v>
      </c>
    </row>
    <row r="214" spans="1:16">
      <c r="A214" s="546"/>
      <c r="B214" s="551"/>
      <c r="C214" s="551"/>
      <c r="D214" s="551"/>
      <c r="E214" s="552"/>
      <c r="F214" s="553"/>
      <c r="G214" s="551"/>
      <c r="H214" s="552"/>
      <c r="I214" s="555" t="str">
        <f t="shared" si="33"/>
        <v/>
      </c>
      <c r="J214" s="325" t="str">
        <f t="shared" si="34"/>
        <v/>
      </c>
      <c r="K214" s="43" t="str">
        <f t="shared" si="30"/>
        <v/>
      </c>
      <c r="L214" s="43" t="str">
        <f t="shared" si="31"/>
        <v/>
      </c>
      <c r="M214" s="323" t="str">
        <f t="shared" si="35"/>
        <v/>
      </c>
      <c r="N214" s="43" t="str">
        <f t="shared" si="36"/>
        <v/>
      </c>
      <c r="O214" s="297" t="b">
        <f t="shared" si="32"/>
        <v>0</v>
      </c>
      <c r="P214" s="298">
        <f t="shared" si="37"/>
        <v>1</v>
      </c>
    </row>
    <row r="215" spans="1:16">
      <c r="A215" s="546"/>
      <c r="B215" s="551"/>
      <c r="C215" s="551"/>
      <c r="D215" s="551"/>
      <c r="E215" s="552"/>
      <c r="F215" s="553"/>
      <c r="G215" s="551"/>
      <c r="H215" s="552"/>
      <c r="I215" s="555" t="str">
        <f t="shared" si="33"/>
        <v/>
      </c>
      <c r="J215" s="325" t="str">
        <f t="shared" si="34"/>
        <v/>
      </c>
      <c r="K215" s="43" t="str">
        <f t="shared" si="30"/>
        <v/>
      </c>
      <c r="L215" s="43" t="str">
        <f t="shared" si="31"/>
        <v/>
      </c>
      <c r="M215" s="323" t="str">
        <f t="shared" si="35"/>
        <v/>
      </c>
      <c r="N215" s="43" t="str">
        <f t="shared" si="36"/>
        <v/>
      </c>
      <c r="O215" s="297" t="b">
        <f t="shared" si="32"/>
        <v>0</v>
      </c>
      <c r="P215" s="298">
        <f t="shared" si="37"/>
        <v>1</v>
      </c>
    </row>
    <row r="216" spans="1:16">
      <c r="A216" s="546"/>
      <c r="B216" s="551"/>
      <c r="C216" s="551"/>
      <c r="D216" s="551"/>
      <c r="E216" s="552"/>
      <c r="F216" s="553"/>
      <c r="G216" s="551"/>
      <c r="H216" s="552"/>
      <c r="I216" s="555" t="str">
        <f t="shared" si="33"/>
        <v/>
      </c>
      <c r="J216" s="325" t="str">
        <f t="shared" si="34"/>
        <v/>
      </c>
      <c r="K216" s="43" t="str">
        <f t="shared" si="30"/>
        <v/>
      </c>
      <c r="L216" s="43" t="str">
        <f t="shared" si="31"/>
        <v/>
      </c>
      <c r="M216" s="323" t="str">
        <f t="shared" si="35"/>
        <v/>
      </c>
      <c r="N216" s="43" t="str">
        <f t="shared" si="36"/>
        <v/>
      </c>
      <c r="O216" s="297" t="b">
        <f t="shared" si="32"/>
        <v>0</v>
      </c>
      <c r="P216" s="298">
        <f t="shared" si="37"/>
        <v>1</v>
      </c>
    </row>
    <row r="217" spans="1:16">
      <c r="A217" s="546"/>
      <c r="B217" s="551"/>
      <c r="C217" s="551"/>
      <c r="D217" s="551"/>
      <c r="E217" s="552"/>
      <c r="F217" s="553"/>
      <c r="G217" s="551"/>
      <c r="H217" s="552"/>
      <c r="I217" s="555" t="str">
        <f t="shared" si="33"/>
        <v/>
      </c>
      <c r="J217" s="325" t="str">
        <f t="shared" si="34"/>
        <v/>
      </c>
      <c r="K217" s="43" t="str">
        <f t="shared" si="30"/>
        <v/>
      </c>
      <c r="L217" s="43" t="str">
        <f t="shared" si="31"/>
        <v/>
      </c>
      <c r="M217" s="323" t="str">
        <f t="shared" si="35"/>
        <v/>
      </c>
      <c r="N217" s="43" t="str">
        <f t="shared" si="36"/>
        <v/>
      </c>
      <c r="O217" s="297" t="b">
        <f t="shared" si="32"/>
        <v>0</v>
      </c>
      <c r="P217" s="298">
        <f t="shared" si="37"/>
        <v>1</v>
      </c>
    </row>
    <row r="218" spans="1:16">
      <c r="A218" s="546"/>
      <c r="B218" s="551"/>
      <c r="C218" s="551"/>
      <c r="D218" s="551"/>
      <c r="E218" s="552"/>
      <c r="F218" s="553"/>
      <c r="G218" s="551"/>
      <c r="H218" s="552"/>
      <c r="I218" s="555" t="str">
        <f t="shared" si="33"/>
        <v/>
      </c>
      <c r="J218" s="325" t="str">
        <f t="shared" si="34"/>
        <v/>
      </c>
      <c r="K218" s="43" t="str">
        <f t="shared" si="30"/>
        <v/>
      </c>
      <c r="L218" s="43" t="str">
        <f t="shared" si="31"/>
        <v/>
      </c>
      <c r="M218" s="323" t="str">
        <f t="shared" si="35"/>
        <v/>
      </c>
      <c r="N218" s="43" t="str">
        <f t="shared" si="36"/>
        <v/>
      </c>
      <c r="O218" s="297" t="b">
        <f t="shared" si="32"/>
        <v>0</v>
      </c>
      <c r="P218" s="298">
        <f t="shared" si="37"/>
        <v>1</v>
      </c>
    </row>
    <row r="219" spans="1:16">
      <c r="A219" s="546"/>
      <c r="B219" s="551"/>
      <c r="C219" s="551"/>
      <c r="D219" s="551"/>
      <c r="E219" s="552"/>
      <c r="F219" s="553"/>
      <c r="G219" s="551"/>
      <c r="H219" s="552"/>
      <c r="I219" s="555" t="str">
        <f t="shared" si="33"/>
        <v/>
      </c>
      <c r="J219" s="325" t="str">
        <f t="shared" si="34"/>
        <v/>
      </c>
      <c r="K219" s="43" t="str">
        <f t="shared" si="30"/>
        <v/>
      </c>
      <c r="L219" s="43" t="str">
        <f t="shared" si="31"/>
        <v/>
      </c>
      <c r="M219" s="323" t="str">
        <f t="shared" si="35"/>
        <v/>
      </c>
      <c r="N219" s="43" t="str">
        <f t="shared" si="36"/>
        <v/>
      </c>
      <c r="O219" s="297" t="b">
        <f t="shared" si="32"/>
        <v>0</v>
      </c>
      <c r="P219" s="298">
        <f t="shared" si="37"/>
        <v>1</v>
      </c>
    </row>
    <row r="220" spans="1:16">
      <c r="A220" s="546"/>
      <c r="B220" s="551"/>
      <c r="C220" s="551"/>
      <c r="D220" s="551"/>
      <c r="E220" s="552"/>
      <c r="F220" s="553"/>
      <c r="G220" s="551"/>
      <c r="H220" s="552"/>
      <c r="I220" s="555" t="str">
        <f t="shared" si="33"/>
        <v/>
      </c>
      <c r="J220" s="325" t="str">
        <f t="shared" si="34"/>
        <v/>
      </c>
      <c r="K220" s="43" t="str">
        <f t="shared" si="30"/>
        <v/>
      </c>
      <c r="L220" s="43" t="str">
        <f t="shared" si="31"/>
        <v/>
      </c>
      <c r="M220" s="323" t="str">
        <f t="shared" si="35"/>
        <v/>
      </c>
      <c r="N220" s="43" t="str">
        <f t="shared" si="36"/>
        <v/>
      </c>
      <c r="O220" s="297" t="b">
        <f t="shared" si="32"/>
        <v>0</v>
      </c>
      <c r="P220" s="298">
        <f t="shared" si="37"/>
        <v>1</v>
      </c>
    </row>
    <row r="221" spans="1:16">
      <c r="A221" s="546"/>
      <c r="B221" s="551"/>
      <c r="C221" s="551"/>
      <c r="D221" s="551"/>
      <c r="E221" s="552"/>
      <c r="F221" s="553"/>
      <c r="G221" s="551"/>
      <c r="H221" s="552"/>
      <c r="I221" s="555" t="str">
        <f t="shared" si="33"/>
        <v/>
      </c>
      <c r="J221" s="325" t="str">
        <f t="shared" si="34"/>
        <v/>
      </c>
      <c r="K221" s="43" t="str">
        <f t="shared" si="30"/>
        <v/>
      </c>
      <c r="L221" s="43" t="str">
        <f t="shared" si="31"/>
        <v/>
      </c>
      <c r="M221" s="323" t="str">
        <f t="shared" si="35"/>
        <v/>
      </c>
      <c r="N221" s="43" t="str">
        <f t="shared" si="36"/>
        <v/>
      </c>
      <c r="O221" s="297" t="b">
        <f t="shared" si="32"/>
        <v>0</v>
      </c>
      <c r="P221" s="298">
        <f t="shared" si="37"/>
        <v>1</v>
      </c>
    </row>
    <row r="222" spans="1:16">
      <c r="A222" s="546"/>
      <c r="B222" s="551"/>
      <c r="C222" s="551"/>
      <c r="D222" s="551"/>
      <c r="E222" s="552"/>
      <c r="F222" s="553"/>
      <c r="G222" s="551"/>
      <c r="H222" s="552"/>
      <c r="I222" s="555" t="str">
        <f t="shared" si="33"/>
        <v/>
      </c>
      <c r="J222" s="325" t="str">
        <f t="shared" si="34"/>
        <v/>
      </c>
      <c r="K222" s="43" t="str">
        <f t="shared" si="30"/>
        <v/>
      </c>
      <c r="L222" s="43" t="str">
        <f t="shared" si="31"/>
        <v/>
      </c>
      <c r="M222" s="323" t="str">
        <f t="shared" si="35"/>
        <v/>
      </c>
      <c r="N222" s="43" t="str">
        <f t="shared" si="36"/>
        <v/>
      </c>
      <c r="O222" s="297" t="b">
        <f t="shared" si="32"/>
        <v>0</v>
      </c>
      <c r="P222" s="298">
        <f t="shared" si="37"/>
        <v>1</v>
      </c>
    </row>
    <row r="223" spans="1:16">
      <c r="A223" s="546"/>
      <c r="B223" s="551"/>
      <c r="C223" s="551"/>
      <c r="D223" s="551"/>
      <c r="E223" s="552"/>
      <c r="F223" s="553"/>
      <c r="G223" s="551"/>
      <c r="H223" s="552"/>
      <c r="I223" s="555" t="str">
        <f t="shared" si="33"/>
        <v/>
      </c>
      <c r="J223" s="325" t="str">
        <f t="shared" si="34"/>
        <v/>
      </c>
      <c r="K223" s="43" t="str">
        <f t="shared" si="30"/>
        <v/>
      </c>
      <c r="L223" s="43" t="str">
        <f t="shared" si="31"/>
        <v/>
      </c>
      <c r="M223" s="323" t="str">
        <f t="shared" si="35"/>
        <v/>
      </c>
      <c r="N223" s="43" t="str">
        <f t="shared" si="36"/>
        <v/>
      </c>
      <c r="O223" s="297" t="b">
        <f t="shared" si="32"/>
        <v>0</v>
      </c>
      <c r="P223" s="298">
        <f t="shared" si="37"/>
        <v>1</v>
      </c>
    </row>
    <row r="224" spans="1:16">
      <c r="A224" s="546"/>
      <c r="B224" s="551"/>
      <c r="C224" s="551"/>
      <c r="D224" s="551"/>
      <c r="E224" s="552"/>
      <c r="F224" s="553"/>
      <c r="G224" s="551"/>
      <c r="H224" s="552"/>
      <c r="I224" s="555" t="str">
        <f t="shared" si="33"/>
        <v/>
      </c>
      <c r="J224" s="325" t="str">
        <f t="shared" si="34"/>
        <v/>
      </c>
      <c r="K224" s="43" t="str">
        <f t="shared" si="30"/>
        <v/>
      </c>
      <c r="L224" s="43" t="str">
        <f t="shared" si="31"/>
        <v/>
      </c>
      <c r="M224" s="323" t="str">
        <f t="shared" si="35"/>
        <v/>
      </c>
      <c r="N224" s="43" t="str">
        <f t="shared" si="36"/>
        <v/>
      </c>
      <c r="O224" s="297" t="b">
        <f t="shared" si="32"/>
        <v>0</v>
      </c>
      <c r="P224" s="298">
        <f t="shared" si="37"/>
        <v>1</v>
      </c>
    </row>
    <row r="225" spans="1:16">
      <c r="A225" s="546"/>
      <c r="B225" s="551"/>
      <c r="C225" s="551"/>
      <c r="D225" s="551"/>
      <c r="E225" s="552"/>
      <c r="F225" s="553"/>
      <c r="G225" s="551"/>
      <c r="H225" s="552"/>
      <c r="I225" s="555" t="str">
        <f t="shared" si="33"/>
        <v/>
      </c>
      <c r="J225" s="325" t="str">
        <f t="shared" si="34"/>
        <v/>
      </c>
      <c r="K225" s="43" t="str">
        <f t="shared" si="30"/>
        <v/>
      </c>
      <c r="L225" s="43" t="str">
        <f t="shared" si="31"/>
        <v/>
      </c>
      <c r="M225" s="323" t="str">
        <f t="shared" si="35"/>
        <v/>
      </c>
      <c r="N225" s="43" t="str">
        <f t="shared" si="36"/>
        <v/>
      </c>
      <c r="O225" s="297" t="b">
        <f t="shared" si="32"/>
        <v>0</v>
      </c>
      <c r="P225" s="298">
        <f t="shared" si="37"/>
        <v>1</v>
      </c>
    </row>
    <row r="226" spans="1:16">
      <c r="A226" s="546"/>
      <c r="B226" s="551"/>
      <c r="C226" s="551"/>
      <c r="D226" s="551"/>
      <c r="E226" s="552"/>
      <c r="F226" s="553"/>
      <c r="G226" s="551"/>
      <c r="H226" s="552"/>
      <c r="I226" s="555" t="str">
        <f t="shared" si="33"/>
        <v/>
      </c>
      <c r="J226" s="325" t="str">
        <f t="shared" si="34"/>
        <v/>
      </c>
      <c r="K226" s="43" t="str">
        <f t="shared" si="30"/>
        <v/>
      </c>
      <c r="L226" s="43" t="str">
        <f t="shared" si="31"/>
        <v/>
      </c>
      <c r="M226" s="323" t="str">
        <f t="shared" si="35"/>
        <v/>
      </c>
      <c r="N226" s="43" t="str">
        <f t="shared" si="36"/>
        <v/>
      </c>
      <c r="O226" s="297" t="b">
        <f t="shared" si="32"/>
        <v>0</v>
      </c>
      <c r="P226" s="298">
        <f t="shared" si="37"/>
        <v>1</v>
      </c>
    </row>
    <row r="227" spans="1:16">
      <c r="A227" s="546"/>
      <c r="B227" s="551"/>
      <c r="C227" s="551"/>
      <c r="D227" s="551"/>
      <c r="E227" s="552"/>
      <c r="F227" s="553"/>
      <c r="G227" s="551"/>
      <c r="H227" s="552"/>
      <c r="I227" s="555" t="str">
        <f t="shared" si="33"/>
        <v/>
      </c>
      <c r="J227" s="325" t="str">
        <f t="shared" si="34"/>
        <v/>
      </c>
      <c r="K227" s="43" t="str">
        <f t="shared" si="30"/>
        <v/>
      </c>
      <c r="L227" s="43" t="str">
        <f t="shared" si="31"/>
        <v/>
      </c>
      <c r="M227" s="323" t="str">
        <f t="shared" si="35"/>
        <v/>
      </c>
      <c r="N227" s="43" t="str">
        <f t="shared" si="36"/>
        <v/>
      </c>
      <c r="O227" s="297" t="b">
        <f t="shared" si="32"/>
        <v>0</v>
      </c>
      <c r="P227" s="298">
        <f t="shared" si="37"/>
        <v>1</v>
      </c>
    </row>
    <row r="228" spans="1:16">
      <c r="A228" s="546"/>
      <c r="B228" s="551"/>
      <c r="C228" s="551"/>
      <c r="D228" s="551"/>
      <c r="E228" s="552"/>
      <c r="F228" s="553"/>
      <c r="G228" s="551"/>
      <c r="H228" s="552"/>
      <c r="I228" s="555" t="str">
        <f t="shared" si="33"/>
        <v/>
      </c>
      <c r="J228" s="325" t="str">
        <f t="shared" si="34"/>
        <v/>
      </c>
      <c r="K228" s="43" t="str">
        <f t="shared" si="30"/>
        <v/>
      </c>
      <c r="L228" s="43" t="str">
        <f t="shared" si="31"/>
        <v/>
      </c>
      <c r="M228" s="323" t="str">
        <f t="shared" si="35"/>
        <v/>
      </c>
      <c r="N228" s="43" t="str">
        <f t="shared" si="36"/>
        <v/>
      </c>
      <c r="O228" s="297" t="b">
        <f t="shared" si="32"/>
        <v>0</v>
      </c>
      <c r="P228" s="298">
        <f t="shared" si="37"/>
        <v>1</v>
      </c>
    </row>
    <row r="229" spans="1:16">
      <c r="A229" s="546"/>
      <c r="B229" s="551"/>
      <c r="C229" s="551"/>
      <c r="D229" s="551"/>
      <c r="E229" s="552"/>
      <c r="F229" s="553"/>
      <c r="G229" s="551"/>
      <c r="H229" s="552"/>
      <c r="I229" s="555" t="str">
        <f t="shared" si="33"/>
        <v/>
      </c>
      <c r="J229" s="325" t="str">
        <f t="shared" si="34"/>
        <v/>
      </c>
      <c r="K229" s="43" t="str">
        <f t="shared" si="30"/>
        <v/>
      </c>
      <c r="L229" s="43" t="str">
        <f t="shared" si="31"/>
        <v/>
      </c>
      <c r="M229" s="323" t="str">
        <f t="shared" si="35"/>
        <v/>
      </c>
      <c r="N229" s="43" t="str">
        <f t="shared" si="36"/>
        <v/>
      </c>
      <c r="O229" s="297" t="b">
        <f t="shared" si="32"/>
        <v>0</v>
      </c>
      <c r="P229" s="298">
        <f t="shared" si="37"/>
        <v>1</v>
      </c>
    </row>
    <row r="230" spans="1:16">
      <c r="A230" s="546"/>
      <c r="B230" s="551"/>
      <c r="C230" s="551"/>
      <c r="D230" s="551"/>
      <c r="E230" s="552"/>
      <c r="F230" s="553"/>
      <c r="G230" s="551"/>
      <c r="H230" s="552"/>
      <c r="I230" s="555" t="str">
        <f t="shared" si="33"/>
        <v/>
      </c>
      <c r="J230" s="325" t="str">
        <f t="shared" si="34"/>
        <v/>
      </c>
      <c r="K230" s="43" t="str">
        <f t="shared" si="30"/>
        <v/>
      </c>
      <c r="L230" s="43" t="str">
        <f t="shared" si="31"/>
        <v/>
      </c>
      <c r="M230" s="323" t="str">
        <f t="shared" si="35"/>
        <v/>
      </c>
      <c r="N230" s="43" t="str">
        <f t="shared" si="36"/>
        <v/>
      </c>
      <c r="O230" s="297" t="b">
        <f t="shared" si="32"/>
        <v>0</v>
      </c>
      <c r="P230" s="298">
        <f t="shared" si="37"/>
        <v>1</v>
      </c>
    </row>
    <row r="231" spans="1:16">
      <c r="A231" s="546"/>
      <c r="B231" s="551"/>
      <c r="C231" s="551"/>
      <c r="D231" s="551"/>
      <c r="E231" s="552"/>
      <c r="F231" s="553"/>
      <c r="G231" s="551"/>
      <c r="H231" s="552"/>
      <c r="I231" s="555" t="str">
        <f t="shared" si="33"/>
        <v/>
      </c>
      <c r="J231" s="325" t="str">
        <f t="shared" si="34"/>
        <v/>
      </c>
      <c r="K231" s="43" t="str">
        <f t="shared" si="30"/>
        <v/>
      </c>
      <c r="L231" s="43" t="str">
        <f t="shared" si="31"/>
        <v/>
      </c>
      <c r="M231" s="323" t="str">
        <f t="shared" si="35"/>
        <v/>
      </c>
      <c r="N231" s="43" t="str">
        <f t="shared" si="36"/>
        <v/>
      </c>
      <c r="O231" s="297" t="b">
        <f t="shared" si="32"/>
        <v>0</v>
      </c>
      <c r="P231" s="298">
        <f t="shared" si="37"/>
        <v>1</v>
      </c>
    </row>
    <row r="232" spans="1:16">
      <c r="A232" s="546"/>
      <c r="B232" s="551"/>
      <c r="C232" s="551"/>
      <c r="D232" s="551"/>
      <c r="E232" s="552"/>
      <c r="F232" s="553"/>
      <c r="G232" s="551"/>
      <c r="H232" s="552"/>
      <c r="I232" s="555" t="str">
        <f t="shared" si="33"/>
        <v/>
      </c>
      <c r="J232" s="325" t="str">
        <f t="shared" si="34"/>
        <v/>
      </c>
      <c r="K232" s="43" t="str">
        <f t="shared" si="30"/>
        <v/>
      </c>
      <c r="L232" s="43" t="str">
        <f t="shared" si="31"/>
        <v/>
      </c>
      <c r="M232" s="323" t="str">
        <f t="shared" si="35"/>
        <v/>
      </c>
      <c r="N232" s="43" t="str">
        <f t="shared" si="36"/>
        <v/>
      </c>
      <c r="O232" s="297" t="b">
        <f t="shared" si="32"/>
        <v>0</v>
      </c>
      <c r="P232" s="298">
        <f t="shared" si="37"/>
        <v>1</v>
      </c>
    </row>
    <row r="233" spans="1:16">
      <c r="A233" s="546"/>
      <c r="B233" s="551"/>
      <c r="C233" s="551"/>
      <c r="D233" s="551"/>
      <c r="E233" s="552"/>
      <c r="F233" s="553"/>
      <c r="G233" s="551"/>
      <c r="H233" s="552"/>
      <c r="I233" s="555" t="str">
        <f t="shared" si="33"/>
        <v/>
      </c>
      <c r="J233" s="325" t="str">
        <f t="shared" si="34"/>
        <v/>
      </c>
      <c r="K233" s="43" t="str">
        <f t="shared" si="30"/>
        <v/>
      </c>
      <c r="L233" s="43" t="str">
        <f t="shared" si="31"/>
        <v/>
      </c>
      <c r="M233" s="323" t="str">
        <f t="shared" si="35"/>
        <v/>
      </c>
      <c r="N233" s="43" t="str">
        <f t="shared" si="36"/>
        <v/>
      </c>
      <c r="O233" s="297" t="b">
        <f t="shared" si="32"/>
        <v>0</v>
      </c>
      <c r="P233" s="298">
        <f t="shared" si="37"/>
        <v>1</v>
      </c>
    </row>
    <row r="234" spans="1:16">
      <c r="A234" s="546"/>
      <c r="B234" s="551"/>
      <c r="C234" s="551"/>
      <c r="D234" s="551"/>
      <c r="E234" s="552"/>
      <c r="F234" s="553"/>
      <c r="G234" s="551"/>
      <c r="H234" s="552"/>
      <c r="I234" s="555" t="str">
        <f t="shared" si="33"/>
        <v/>
      </c>
      <c r="J234" s="325" t="str">
        <f t="shared" si="34"/>
        <v/>
      </c>
      <c r="K234" s="43" t="str">
        <f t="shared" si="30"/>
        <v/>
      </c>
      <c r="L234" s="43" t="str">
        <f t="shared" si="31"/>
        <v/>
      </c>
      <c r="M234" s="323" t="str">
        <f t="shared" si="35"/>
        <v/>
      </c>
      <c r="N234" s="43" t="str">
        <f t="shared" si="36"/>
        <v/>
      </c>
      <c r="O234" s="297" t="b">
        <f t="shared" si="32"/>
        <v>0</v>
      </c>
      <c r="P234" s="298">
        <f t="shared" si="37"/>
        <v>1</v>
      </c>
    </row>
    <row r="235" spans="1:16">
      <c r="A235" s="546"/>
      <c r="B235" s="551"/>
      <c r="C235" s="551"/>
      <c r="D235" s="551"/>
      <c r="E235" s="552"/>
      <c r="F235" s="553"/>
      <c r="G235" s="551"/>
      <c r="H235" s="552"/>
      <c r="I235" s="555" t="str">
        <f t="shared" si="33"/>
        <v/>
      </c>
      <c r="J235" s="325" t="str">
        <f t="shared" si="34"/>
        <v/>
      </c>
      <c r="K235" s="43" t="str">
        <f t="shared" si="30"/>
        <v/>
      </c>
      <c r="L235" s="43" t="str">
        <f t="shared" si="31"/>
        <v/>
      </c>
      <c r="M235" s="323" t="str">
        <f t="shared" si="35"/>
        <v/>
      </c>
      <c r="N235" s="43" t="str">
        <f t="shared" si="36"/>
        <v/>
      </c>
      <c r="O235" s="297" t="b">
        <f t="shared" si="32"/>
        <v>0</v>
      </c>
      <c r="P235" s="298">
        <f t="shared" si="37"/>
        <v>1</v>
      </c>
    </row>
    <row r="236" spans="1:16">
      <c r="A236" s="546"/>
      <c r="B236" s="551"/>
      <c r="C236" s="551"/>
      <c r="D236" s="551"/>
      <c r="E236" s="552"/>
      <c r="F236" s="553"/>
      <c r="G236" s="551"/>
      <c r="H236" s="552"/>
      <c r="I236" s="555" t="str">
        <f t="shared" si="33"/>
        <v/>
      </c>
      <c r="J236" s="325" t="str">
        <f t="shared" si="34"/>
        <v/>
      </c>
      <c r="K236" s="43" t="str">
        <f t="shared" si="30"/>
        <v/>
      </c>
      <c r="L236" s="43" t="str">
        <f t="shared" si="31"/>
        <v/>
      </c>
      <c r="M236" s="323" t="str">
        <f t="shared" si="35"/>
        <v/>
      </c>
      <c r="N236" s="43" t="str">
        <f t="shared" si="36"/>
        <v/>
      </c>
      <c r="O236" s="297" t="b">
        <f t="shared" si="32"/>
        <v>0</v>
      </c>
      <c r="P236" s="298">
        <f t="shared" si="37"/>
        <v>1</v>
      </c>
    </row>
    <row r="237" spans="1:16">
      <c r="A237" s="546"/>
      <c r="B237" s="551"/>
      <c r="C237" s="551"/>
      <c r="D237" s="551"/>
      <c r="E237" s="552"/>
      <c r="F237" s="553"/>
      <c r="G237" s="551"/>
      <c r="H237" s="552"/>
      <c r="I237" s="555" t="str">
        <f t="shared" si="33"/>
        <v/>
      </c>
      <c r="J237" s="325" t="str">
        <f t="shared" si="34"/>
        <v/>
      </c>
      <c r="K237" s="43" t="str">
        <f t="shared" si="30"/>
        <v/>
      </c>
      <c r="L237" s="43" t="str">
        <f t="shared" si="31"/>
        <v/>
      </c>
      <c r="M237" s="323" t="str">
        <f t="shared" si="35"/>
        <v/>
      </c>
      <c r="N237" s="43" t="str">
        <f t="shared" si="36"/>
        <v/>
      </c>
      <c r="O237" s="297" t="b">
        <f t="shared" si="32"/>
        <v>0</v>
      </c>
      <c r="P237" s="298">
        <f t="shared" si="37"/>
        <v>1</v>
      </c>
    </row>
    <row r="238" spans="1:16">
      <c r="A238" s="546"/>
      <c r="B238" s="551"/>
      <c r="C238" s="551"/>
      <c r="D238" s="551"/>
      <c r="E238" s="552"/>
      <c r="F238" s="553"/>
      <c r="G238" s="551"/>
      <c r="H238" s="552"/>
      <c r="I238" s="555" t="str">
        <f t="shared" si="33"/>
        <v/>
      </c>
      <c r="J238" s="325" t="str">
        <f t="shared" si="34"/>
        <v/>
      </c>
      <c r="K238" s="43" t="str">
        <f t="shared" si="30"/>
        <v/>
      </c>
      <c r="L238" s="43" t="str">
        <f t="shared" si="31"/>
        <v/>
      </c>
      <c r="M238" s="323" t="str">
        <f t="shared" si="35"/>
        <v/>
      </c>
      <c r="N238" s="43" t="str">
        <f t="shared" si="36"/>
        <v/>
      </c>
      <c r="O238" s="297" t="b">
        <f t="shared" si="32"/>
        <v>0</v>
      </c>
      <c r="P238" s="298">
        <f t="shared" si="37"/>
        <v>1</v>
      </c>
    </row>
    <row r="239" spans="1:16">
      <c r="A239" s="546"/>
      <c r="B239" s="551"/>
      <c r="C239" s="551"/>
      <c r="D239" s="551"/>
      <c r="E239" s="552"/>
      <c r="F239" s="553"/>
      <c r="G239" s="551"/>
      <c r="H239" s="552"/>
      <c r="I239" s="555" t="str">
        <f t="shared" si="33"/>
        <v/>
      </c>
      <c r="J239" s="325" t="str">
        <f t="shared" si="34"/>
        <v/>
      </c>
      <c r="K239" s="43" t="str">
        <f t="shared" si="30"/>
        <v/>
      </c>
      <c r="L239" s="43" t="str">
        <f t="shared" si="31"/>
        <v/>
      </c>
      <c r="M239" s="323" t="str">
        <f t="shared" si="35"/>
        <v/>
      </c>
      <c r="N239" s="43" t="str">
        <f t="shared" si="36"/>
        <v/>
      </c>
      <c r="O239" s="297" t="b">
        <f t="shared" si="32"/>
        <v>0</v>
      </c>
      <c r="P239" s="298">
        <f t="shared" si="37"/>
        <v>1</v>
      </c>
    </row>
    <row r="240" spans="1:16">
      <c r="A240" s="546"/>
      <c r="B240" s="551"/>
      <c r="C240" s="551"/>
      <c r="D240" s="551"/>
      <c r="E240" s="552"/>
      <c r="F240" s="553"/>
      <c r="G240" s="551"/>
      <c r="H240" s="552"/>
      <c r="I240" s="555" t="str">
        <f t="shared" si="33"/>
        <v/>
      </c>
      <c r="J240" s="325" t="str">
        <f t="shared" si="34"/>
        <v/>
      </c>
      <c r="K240" s="43" t="str">
        <f t="shared" si="30"/>
        <v/>
      </c>
      <c r="L240" s="43" t="str">
        <f t="shared" si="31"/>
        <v/>
      </c>
      <c r="M240" s="323" t="str">
        <f t="shared" si="35"/>
        <v/>
      </c>
      <c r="N240" s="43" t="str">
        <f t="shared" si="36"/>
        <v/>
      </c>
      <c r="O240" s="297" t="b">
        <f t="shared" si="32"/>
        <v>0</v>
      </c>
      <c r="P240" s="298">
        <f t="shared" si="37"/>
        <v>1</v>
      </c>
    </row>
    <row r="241" spans="1:16">
      <c r="A241" s="546"/>
      <c r="B241" s="551"/>
      <c r="C241" s="551"/>
      <c r="D241" s="551"/>
      <c r="E241" s="552"/>
      <c r="F241" s="553"/>
      <c r="G241" s="551"/>
      <c r="H241" s="552"/>
      <c r="I241" s="555" t="str">
        <f t="shared" si="33"/>
        <v/>
      </c>
      <c r="J241" s="325" t="str">
        <f t="shared" si="34"/>
        <v/>
      </c>
      <c r="K241" s="43" t="str">
        <f t="shared" si="30"/>
        <v/>
      </c>
      <c r="L241" s="43" t="str">
        <f t="shared" si="31"/>
        <v/>
      </c>
      <c r="M241" s="323" t="str">
        <f t="shared" si="35"/>
        <v/>
      </c>
      <c r="N241" s="43" t="str">
        <f t="shared" si="36"/>
        <v/>
      </c>
      <c r="O241" s="297" t="b">
        <f t="shared" si="32"/>
        <v>0</v>
      </c>
      <c r="P241" s="298">
        <f t="shared" si="37"/>
        <v>1</v>
      </c>
    </row>
    <row r="242" spans="1:16">
      <c r="A242" s="546"/>
      <c r="B242" s="551"/>
      <c r="C242" s="551"/>
      <c r="D242" s="551"/>
      <c r="E242" s="552"/>
      <c r="F242" s="553"/>
      <c r="G242" s="551"/>
      <c r="H242" s="552"/>
      <c r="I242" s="555" t="str">
        <f t="shared" si="33"/>
        <v/>
      </c>
      <c r="J242" s="325" t="str">
        <f t="shared" si="34"/>
        <v/>
      </c>
      <c r="K242" s="43" t="str">
        <f t="shared" si="30"/>
        <v/>
      </c>
      <c r="L242" s="43" t="str">
        <f t="shared" si="31"/>
        <v/>
      </c>
      <c r="M242" s="323" t="str">
        <f t="shared" si="35"/>
        <v/>
      </c>
      <c r="N242" s="43" t="str">
        <f t="shared" si="36"/>
        <v/>
      </c>
      <c r="O242" s="297" t="b">
        <f t="shared" si="32"/>
        <v>0</v>
      </c>
      <c r="P242" s="298">
        <f t="shared" si="37"/>
        <v>1</v>
      </c>
    </row>
    <row r="243" spans="1:16">
      <c r="A243" s="546"/>
      <c r="B243" s="551"/>
      <c r="C243" s="551"/>
      <c r="D243" s="551"/>
      <c r="E243" s="552"/>
      <c r="F243" s="553"/>
      <c r="G243" s="551"/>
      <c r="H243" s="552"/>
      <c r="I243" s="555" t="str">
        <f t="shared" si="33"/>
        <v/>
      </c>
      <c r="J243" s="325" t="str">
        <f t="shared" si="34"/>
        <v/>
      </c>
      <c r="K243" s="43" t="str">
        <f t="shared" si="30"/>
        <v/>
      </c>
      <c r="L243" s="43" t="str">
        <f t="shared" si="31"/>
        <v/>
      </c>
      <c r="M243" s="323" t="str">
        <f t="shared" si="35"/>
        <v/>
      </c>
      <c r="N243" s="43" t="str">
        <f t="shared" si="36"/>
        <v/>
      </c>
      <c r="O243" s="297" t="b">
        <f t="shared" si="32"/>
        <v>0</v>
      </c>
      <c r="P243" s="298">
        <f t="shared" si="37"/>
        <v>1</v>
      </c>
    </row>
    <row r="244" spans="1:16">
      <c r="A244" s="546"/>
      <c r="B244" s="551"/>
      <c r="C244" s="551"/>
      <c r="D244" s="551"/>
      <c r="E244" s="552"/>
      <c r="F244" s="553"/>
      <c r="G244" s="551"/>
      <c r="H244" s="552"/>
      <c r="I244" s="555" t="str">
        <f t="shared" si="33"/>
        <v/>
      </c>
      <c r="J244" s="325" t="str">
        <f t="shared" si="34"/>
        <v/>
      </c>
      <c r="K244" s="43" t="str">
        <f t="shared" si="30"/>
        <v/>
      </c>
      <c r="L244" s="43" t="str">
        <f t="shared" si="31"/>
        <v/>
      </c>
      <c r="M244" s="323" t="str">
        <f t="shared" si="35"/>
        <v/>
      </c>
      <c r="N244" s="43" t="str">
        <f t="shared" si="36"/>
        <v/>
      </c>
      <c r="O244" s="297" t="b">
        <f t="shared" si="32"/>
        <v>0</v>
      </c>
      <c r="P244" s="298">
        <f t="shared" si="37"/>
        <v>1</v>
      </c>
    </row>
    <row r="245" spans="1:16">
      <c r="A245" s="546"/>
      <c r="B245" s="551"/>
      <c r="C245" s="551"/>
      <c r="D245" s="551"/>
      <c r="E245" s="552"/>
      <c r="F245" s="553"/>
      <c r="G245" s="551"/>
      <c r="H245" s="552"/>
      <c r="I245" s="555" t="str">
        <f t="shared" si="33"/>
        <v/>
      </c>
      <c r="J245" s="325" t="str">
        <f t="shared" si="34"/>
        <v/>
      </c>
      <c r="K245" s="43" t="str">
        <f t="shared" si="30"/>
        <v/>
      </c>
      <c r="L245" s="43" t="str">
        <f t="shared" si="31"/>
        <v/>
      </c>
      <c r="M245" s="323" t="str">
        <f t="shared" si="35"/>
        <v/>
      </c>
      <c r="N245" s="43" t="str">
        <f t="shared" si="36"/>
        <v/>
      </c>
      <c r="O245" s="297" t="b">
        <f t="shared" si="32"/>
        <v>0</v>
      </c>
      <c r="P245" s="298">
        <f t="shared" si="37"/>
        <v>1</v>
      </c>
    </row>
    <row r="246" spans="1:16">
      <c r="A246" s="546"/>
      <c r="B246" s="551"/>
      <c r="C246" s="551"/>
      <c r="D246" s="551"/>
      <c r="E246" s="552"/>
      <c r="F246" s="553"/>
      <c r="G246" s="551"/>
      <c r="H246" s="552"/>
      <c r="I246" s="555" t="str">
        <f t="shared" si="33"/>
        <v/>
      </c>
      <c r="J246" s="325" t="str">
        <f t="shared" si="34"/>
        <v/>
      </c>
      <c r="K246" s="43" t="str">
        <f t="shared" si="30"/>
        <v/>
      </c>
      <c r="L246" s="43" t="str">
        <f t="shared" si="31"/>
        <v/>
      </c>
      <c r="M246" s="323" t="str">
        <f t="shared" si="35"/>
        <v/>
      </c>
      <c r="N246" s="43" t="str">
        <f t="shared" si="36"/>
        <v/>
      </c>
      <c r="O246" s="297" t="b">
        <f t="shared" si="32"/>
        <v>0</v>
      </c>
      <c r="P246" s="298">
        <f t="shared" si="37"/>
        <v>1</v>
      </c>
    </row>
    <row r="247" spans="1:16">
      <c r="A247" s="546"/>
      <c r="B247" s="551"/>
      <c r="C247" s="551"/>
      <c r="D247" s="551"/>
      <c r="E247" s="552"/>
      <c r="F247" s="553"/>
      <c r="G247" s="551"/>
      <c r="H247" s="552"/>
      <c r="I247" s="555" t="str">
        <f t="shared" si="33"/>
        <v/>
      </c>
      <c r="J247" s="325" t="str">
        <f t="shared" si="34"/>
        <v/>
      </c>
      <c r="K247" s="43" t="str">
        <f t="shared" si="30"/>
        <v/>
      </c>
      <c r="L247" s="43" t="str">
        <f t="shared" si="31"/>
        <v/>
      </c>
      <c r="M247" s="323" t="str">
        <f t="shared" si="35"/>
        <v/>
      </c>
      <c r="N247" s="43" t="str">
        <f t="shared" si="36"/>
        <v/>
      </c>
      <c r="O247" s="297" t="b">
        <f t="shared" si="32"/>
        <v>0</v>
      </c>
      <c r="P247" s="298">
        <f t="shared" si="37"/>
        <v>1</v>
      </c>
    </row>
    <row r="248" spans="1:16">
      <c r="A248" s="546"/>
      <c r="B248" s="551"/>
      <c r="C248" s="551"/>
      <c r="D248" s="551"/>
      <c r="E248" s="552"/>
      <c r="F248" s="553"/>
      <c r="G248" s="551"/>
      <c r="H248" s="552"/>
      <c r="I248" s="555" t="str">
        <f t="shared" si="33"/>
        <v/>
      </c>
      <c r="J248" s="325" t="str">
        <f t="shared" si="34"/>
        <v/>
      </c>
      <c r="K248" s="43" t="str">
        <f t="shared" si="30"/>
        <v/>
      </c>
      <c r="L248" s="43" t="str">
        <f t="shared" si="31"/>
        <v/>
      </c>
      <c r="M248" s="323" t="str">
        <f t="shared" si="35"/>
        <v/>
      </c>
      <c r="N248" s="43" t="str">
        <f t="shared" si="36"/>
        <v/>
      </c>
      <c r="O248" s="297" t="b">
        <f t="shared" si="32"/>
        <v>0</v>
      </c>
      <c r="P248" s="298">
        <f t="shared" si="37"/>
        <v>1</v>
      </c>
    </row>
    <row r="249" spans="1:16">
      <c r="A249" s="546"/>
      <c r="B249" s="551"/>
      <c r="C249" s="551"/>
      <c r="D249" s="551"/>
      <c r="E249" s="552"/>
      <c r="F249" s="553"/>
      <c r="G249" s="551"/>
      <c r="H249" s="552"/>
      <c r="I249" s="555" t="str">
        <f t="shared" si="33"/>
        <v/>
      </c>
      <c r="J249" s="325" t="str">
        <f t="shared" si="34"/>
        <v/>
      </c>
      <c r="K249" s="43" t="str">
        <f t="shared" si="30"/>
        <v/>
      </c>
      <c r="L249" s="43" t="str">
        <f t="shared" si="31"/>
        <v/>
      </c>
      <c r="M249" s="323" t="str">
        <f t="shared" si="35"/>
        <v/>
      </c>
      <c r="N249" s="43" t="str">
        <f t="shared" si="36"/>
        <v/>
      </c>
      <c r="O249" s="297" t="b">
        <f t="shared" si="32"/>
        <v>0</v>
      </c>
      <c r="P249" s="298">
        <f t="shared" si="37"/>
        <v>1</v>
      </c>
    </row>
    <row r="250" spans="1:16">
      <c r="A250" s="546"/>
      <c r="B250" s="551"/>
      <c r="C250" s="551"/>
      <c r="D250" s="551"/>
      <c r="E250" s="552"/>
      <c r="F250" s="553"/>
      <c r="G250" s="551"/>
      <c r="H250" s="552"/>
      <c r="I250" s="555" t="str">
        <f t="shared" si="33"/>
        <v/>
      </c>
      <c r="J250" s="325" t="str">
        <f t="shared" si="34"/>
        <v/>
      </c>
      <c r="K250" s="43" t="str">
        <f t="shared" si="30"/>
        <v/>
      </c>
      <c r="L250" s="43" t="str">
        <f t="shared" si="31"/>
        <v/>
      </c>
      <c r="M250" s="323" t="str">
        <f t="shared" si="35"/>
        <v/>
      </c>
      <c r="N250" s="43" t="str">
        <f t="shared" si="36"/>
        <v/>
      </c>
      <c r="O250" s="297" t="b">
        <f t="shared" si="32"/>
        <v>0</v>
      </c>
      <c r="P250" s="298">
        <f t="shared" si="37"/>
        <v>1</v>
      </c>
    </row>
    <row r="251" spans="1:16">
      <c r="A251" s="546"/>
      <c r="B251" s="551"/>
      <c r="C251" s="551"/>
      <c r="D251" s="551"/>
      <c r="E251" s="552"/>
      <c r="F251" s="553"/>
      <c r="G251" s="551"/>
      <c r="H251" s="552"/>
      <c r="I251" s="555" t="str">
        <f t="shared" si="33"/>
        <v/>
      </c>
      <c r="J251" s="325" t="str">
        <f t="shared" si="34"/>
        <v/>
      </c>
      <c r="K251" s="43" t="str">
        <f t="shared" si="30"/>
        <v/>
      </c>
      <c r="L251" s="43" t="str">
        <f t="shared" si="31"/>
        <v/>
      </c>
      <c r="M251" s="323" t="str">
        <f t="shared" si="35"/>
        <v/>
      </c>
      <c r="N251" s="43" t="str">
        <f t="shared" si="36"/>
        <v/>
      </c>
      <c r="O251" s="297" t="b">
        <f t="shared" si="32"/>
        <v>0</v>
      </c>
      <c r="P251" s="298">
        <f t="shared" si="37"/>
        <v>1</v>
      </c>
    </row>
    <row r="252" spans="1:16">
      <c r="A252" s="546"/>
      <c r="B252" s="551"/>
      <c r="C252" s="551"/>
      <c r="D252" s="551"/>
      <c r="E252" s="552"/>
      <c r="F252" s="553"/>
      <c r="G252" s="551"/>
      <c r="H252" s="552"/>
      <c r="I252" s="555" t="str">
        <f t="shared" si="33"/>
        <v/>
      </c>
      <c r="J252" s="325" t="str">
        <f t="shared" si="34"/>
        <v/>
      </c>
      <c r="K252" s="43" t="str">
        <f t="shared" si="30"/>
        <v/>
      </c>
      <c r="L252" s="43" t="str">
        <f t="shared" si="31"/>
        <v/>
      </c>
      <c r="M252" s="323" t="str">
        <f t="shared" si="35"/>
        <v/>
      </c>
      <c r="N252" s="43" t="str">
        <f t="shared" si="36"/>
        <v/>
      </c>
      <c r="O252" s="297" t="b">
        <f t="shared" si="32"/>
        <v>0</v>
      </c>
      <c r="P252" s="298">
        <f t="shared" si="37"/>
        <v>1</v>
      </c>
    </row>
    <row r="253" spans="1:16">
      <c r="A253" s="546"/>
      <c r="B253" s="551"/>
      <c r="C253" s="551"/>
      <c r="D253" s="551"/>
      <c r="E253" s="552"/>
      <c r="F253" s="553"/>
      <c r="G253" s="551"/>
      <c r="H253" s="552"/>
      <c r="I253" s="555" t="str">
        <f t="shared" si="33"/>
        <v/>
      </c>
      <c r="J253" s="325" t="str">
        <f t="shared" si="34"/>
        <v/>
      </c>
      <c r="K253" s="43" t="str">
        <f t="shared" si="30"/>
        <v/>
      </c>
      <c r="L253" s="43" t="str">
        <f t="shared" si="31"/>
        <v/>
      </c>
      <c r="M253" s="323" t="str">
        <f t="shared" si="35"/>
        <v/>
      </c>
      <c r="N253" s="43" t="str">
        <f t="shared" si="36"/>
        <v/>
      </c>
      <c r="O253" s="297" t="b">
        <f t="shared" si="32"/>
        <v>0</v>
      </c>
      <c r="P253" s="298">
        <f t="shared" si="37"/>
        <v>1</v>
      </c>
    </row>
    <row r="254" spans="1:16">
      <c r="A254" s="546"/>
      <c r="B254" s="551"/>
      <c r="C254" s="551"/>
      <c r="D254" s="551"/>
      <c r="E254" s="552"/>
      <c r="F254" s="553"/>
      <c r="G254" s="551"/>
      <c r="H254" s="552"/>
      <c r="I254" s="555" t="str">
        <f t="shared" si="33"/>
        <v/>
      </c>
      <c r="J254" s="325" t="str">
        <f t="shared" si="34"/>
        <v/>
      </c>
      <c r="K254" s="43" t="str">
        <f t="shared" si="30"/>
        <v/>
      </c>
      <c r="L254" s="43" t="str">
        <f t="shared" si="31"/>
        <v/>
      </c>
      <c r="M254" s="323" t="str">
        <f t="shared" si="35"/>
        <v/>
      </c>
      <c r="N254" s="43" t="str">
        <f t="shared" si="36"/>
        <v/>
      </c>
      <c r="O254" s="297" t="b">
        <f t="shared" si="32"/>
        <v>0</v>
      </c>
      <c r="P254" s="298">
        <f t="shared" si="37"/>
        <v>1</v>
      </c>
    </row>
    <row r="255" spans="1:16">
      <c r="A255" s="546"/>
      <c r="B255" s="551"/>
      <c r="C255" s="551"/>
      <c r="D255" s="551"/>
      <c r="E255" s="552"/>
      <c r="F255" s="553"/>
      <c r="G255" s="551"/>
      <c r="H255" s="552"/>
      <c r="I255" s="555" t="str">
        <f t="shared" si="33"/>
        <v/>
      </c>
      <c r="J255" s="325" t="str">
        <f t="shared" si="34"/>
        <v/>
      </c>
      <c r="K255" s="43" t="str">
        <f t="shared" si="30"/>
        <v/>
      </c>
      <c r="L255" s="43" t="str">
        <f t="shared" si="31"/>
        <v/>
      </c>
      <c r="M255" s="323" t="str">
        <f t="shared" si="35"/>
        <v/>
      </c>
      <c r="N255" s="43" t="str">
        <f t="shared" si="36"/>
        <v/>
      </c>
      <c r="O255" s="297" t="b">
        <f t="shared" si="32"/>
        <v>0</v>
      </c>
      <c r="P255" s="298">
        <f t="shared" si="37"/>
        <v>1</v>
      </c>
    </row>
    <row r="256" spans="1:16">
      <c r="A256" s="546"/>
      <c r="B256" s="551"/>
      <c r="C256" s="551"/>
      <c r="D256" s="551"/>
      <c r="E256" s="552"/>
      <c r="F256" s="553"/>
      <c r="G256" s="551"/>
      <c r="H256" s="552"/>
      <c r="I256" s="555" t="str">
        <f t="shared" si="33"/>
        <v/>
      </c>
      <c r="J256" s="325" t="str">
        <f t="shared" si="34"/>
        <v/>
      </c>
      <c r="K256" s="43" t="str">
        <f t="shared" si="30"/>
        <v/>
      </c>
      <c r="L256" s="43" t="str">
        <f t="shared" si="31"/>
        <v/>
      </c>
      <c r="M256" s="323" t="str">
        <f t="shared" si="35"/>
        <v/>
      </c>
      <c r="N256" s="43" t="str">
        <f t="shared" si="36"/>
        <v/>
      </c>
      <c r="O256" s="297" t="b">
        <f t="shared" si="32"/>
        <v>0</v>
      </c>
      <c r="P256" s="298">
        <f t="shared" si="37"/>
        <v>1</v>
      </c>
    </row>
    <row r="257" spans="1:16">
      <c r="A257" s="546"/>
      <c r="B257" s="551"/>
      <c r="C257" s="551"/>
      <c r="D257" s="551"/>
      <c r="E257" s="552"/>
      <c r="F257" s="553"/>
      <c r="G257" s="551"/>
      <c r="H257" s="552"/>
      <c r="I257" s="555" t="str">
        <f t="shared" si="33"/>
        <v/>
      </c>
      <c r="J257" s="325" t="str">
        <f t="shared" si="34"/>
        <v/>
      </c>
      <c r="K257" s="43" t="str">
        <f t="shared" si="30"/>
        <v/>
      </c>
      <c r="L257" s="43" t="str">
        <f t="shared" si="31"/>
        <v/>
      </c>
      <c r="M257" s="323" t="str">
        <f t="shared" si="35"/>
        <v/>
      </c>
      <c r="N257" s="43" t="str">
        <f t="shared" si="36"/>
        <v/>
      </c>
      <c r="O257" s="297" t="b">
        <f t="shared" si="32"/>
        <v>0</v>
      </c>
      <c r="P257" s="298">
        <f t="shared" si="37"/>
        <v>1</v>
      </c>
    </row>
    <row r="258" spans="1:16">
      <c r="A258" s="546"/>
      <c r="B258" s="551"/>
      <c r="C258" s="551"/>
      <c r="D258" s="551"/>
      <c r="E258" s="552"/>
      <c r="F258" s="553"/>
      <c r="G258" s="551"/>
      <c r="H258" s="552"/>
      <c r="I258" s="555" t="str">
        <f t="shared" si="33"/>
        <v/>
      </c>
      <c r="J258" s="325" t="str">
        <f t="shared" si="34"/>
        <v/>
      </c>
      <c r="K258" s="43" t="str">
        <f t="shared" si="30"/>
        <v/>
      </c>
      <c r="L258" s="43" t="str">
        <f t="shared" si="31"/>
        <v/>
      </c>
      <c r="M258" s="323" t="str">
        <f t="shared" si="35"/>
        <v/>
      </c>
      <c r="N258" s="43" t="str">
        <f t="shared" si="36"/>
        <v/>
      </c>
      <c r="O258" s="297" t="b">
        <f t="shared" si="32"/>
        <v>0</v>
      </c>
      <c r="P258" s="298">
        <f t="shared" si="37"/>
        <v>1</v>
      </c>
    </row>
    <row r="259" spans="1:16">
      <c r="A259" s="546"/>
      <c r="B259" s="551"/>
      <c r="C259" s="551"/>
      <c r="D259" s="551"/>
      <c r="E259" s="552"/>
      <c r="F259" s="553"/>
      <c r="G259" s="551"/>
      <c r="H259" s="552"/>
      <c r="I259" s="555" t="str">
        <f t="shared" si="33"/>
        <v/>
      </c>
      <c r="J259" s="325" t="str">
        <f t="shared" si="34"/>
        <v/>
      </c>
      <c r="K259" s="43" t="str">
        <f t="shared" si="30"/>
        <v/>
      </c>
      <c r="L259" s="43" t="str">
        <f t="shared" si="31"/>
        <v/>
      </c>
      <c r="M259" s="323" t="str">
        <f t="shared" si="35"/>
        <v/>
      </c>
      <c r="N259" s="43" t="str">
        <f t="shared" si="36"/>
        <v/>
      </c>
      <c r="O259" s="297" t="b">
        <f t="shared" si="32"/>
        <v>0</v>
      </c>
      <c r="P259" s="298">
        <f t="shared" si="37"/>
        <v>1</v>
      </c>
    </row>
    <row r="260" spans="1:16">
      <c r="A260" s="554"/>
      <c r="B260" s="551"/>
      <c r="C260" s="551"/>
      <c r="D260" s="551"/>
      <c r="E260" s="552"/>
      <c r="F260" s="553"/>
      <c r="G260" s="551"/>
      <c r="H260" s="552"/>
      <c r="I260" s="551"/>
    </row>
  </sheetData>
  <sheetProtection algorithmName="SHA-512" hashValue="+9UW7rqoPt3nUHWgBfi1rrfg982XD4AclXC/j5vQkCFIcb8cz/QNSlfYTsm9SRIWpxJ5PbRgnBprQIgTVcz/wA==" saltValue="RvKo0D7pGqO3feJoZVwmR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A00-000000000000}">
      <formula1>edituri_ro</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pageSetUpPr fitToPage="1"/>
  </sheetPr>
  <dimension ref="A1:P259"/>
  <sheetViews>
    <sheetView zoomScaleNormal="100" workbookViewId="0">
      <selection activeCell="B10" sqref="B10:H12"/>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8" t="s">
        <v>671</v>
      </c>
      <c r="B5" s="478"/>
      <c r="C5" s="478"/>
      <c r="D5" s="478"/>
      <c r="E5" s="478"/>
      <c r="F5" s="478"/>
      <c r="G5" s="478"/>
      <c r="H5" s="478"/>
      <c r="I5" s="478"/>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50"/>
      <c r="E10" s="5"/>
      <c r="F10" s="180"/>
      <c r="G10" s="180"/>
      <c r="H10" s="180"/>
      <c r="I10" s="15" t="str">
        <f t="shared" ref="I10" si="1">IF(OR($B10="",$C10="",$D10="",$E10="",$F10&lt;an_initial,$F10&gt;an_final,$O10=FALSE),"",IF($H10="",CS_STR_RO_ALT*$G10/P10,CS_STR_RO_ALT*$H10))</f>
        <v/>
      </c>
      <c r="J10" s="15" t="str">
        <f t="shared" ref="J10" si="2">IF(OR($B10="",$C10="",$D10="",$E10="",$F10="",$F10&gt;an_final,$O10=FALSE),"",IF($H10="",CS_STR_RO_ALT*$G10/P10,CS_STR_RO_ALT*$H10))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50"/>
      <c r="E11" s="5"/>
      <c r="F11" s="180"/>
      <c r="G11" s="180"/>
      <c r="H11" s="180"/>
      <c r="I11" s="15" t="str">
        <f t="shared" ref="I11:I74" si="9">IF(OR($B11="",$C11="",$D11="",$E11="",$F11&lt;an_initial,$F11&gt;an_final,$O11=FALSE),"",IF($H11="",CS_STR_RO_ALT*$G11/P11,CS_STR_RO_ALT*$H11))</f>
        <v/>
      </c>
      <c r="J11" s="15" t="str">
        <f t="shared" ref="J11:J74" si="10">IF(OR($B11="",$C11="",$D11="",$E11="",$F11="",$F11&gt;an_final,$O11=FALSE),"",IF($H11="",CS_STR_RO_ALT*$G11/P11,CS_STR_RO_ALT*$H11))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50"/>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50"/>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50"/>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50"/>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50"/>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50"/>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50"/>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50"/>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50"/>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50"/>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50"/>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50"/>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50"/>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50"/>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50"/>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50"/>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50"/>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50"/>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50"/>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50"/>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50"/>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50"/>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50"/>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50"/>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50"/>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50"/>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50"/>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50"/>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50"/>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50"/>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50"/>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50"/>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50"/>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50"/>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50"/>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50"/>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50"/>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50"/>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50"/>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50"/>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50"/>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50"/>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50"/>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50"/>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50"/>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50"/>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50"/>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50"/>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50"/>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50"/>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50"/>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50"/>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50"/>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50"/>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50"/>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50"/>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50"/>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50"/>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50"/>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50"/>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50"/>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50"/>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50"/>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117">
        <v>66</v>
      </c>
      <c r="B75" s="6"/>
      <c r="C75" s="6"/>
      <c r="D75" s="50"/>
      <c r="E75" s="117"/>
      <c r="F75" s="179"/>
      <c r="G75" s="179"/>
      <c r="H75" s="179"/>
      <c r="I75" s="15" t="str">
        <f t="shared" ref="I75:I138" si="17">IF(OR($B75="",$C75="",$D75="",$E75="",$F75&lt;an_initial,$F75&gt;an_final,$O75=FALSE),"",IF($H75="",CS_STR_RO_ALT*$G75/P75,CS_STR_RO_ALT*$H75))</f>
        <v/>
      </c>
      <c r="J75" s="15" t="str">
        <f t="shared" ref="J75:J138" si="18">IF(OR($B75="",$C75="",$D75="",$E75="",$F75="",$F75&gt;an_final,$O75=FALSE),"",IF($H75="",CS_STR_RO_ALT*$G75/P75,CS_STR_RO_ALT*$H75))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117">
        <v>67</v>
      </c>
      <c r="B76" s="6"/>
      <c r="C76" s="6"/>
      <c r="D76" s="50"/>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117">
        <v>68</v>
      </c>
      <c r="B77" s="6"/>
      <c r="C77" s="6"/>
      <c r="D77" s="50"/>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117">
        <v>69</v>
      </c>
      <c r="B78" s="6"/>
      <c r="C78" s="6"/>
      <c r="D78" s="50"/>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117">
        <v>70</v>
      </c>
      <c r="B79" s="6"/>
      <c r="C79" s="6"/>
      <c r="D79" s="50"/>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117">
        <v>71</v>
      </c>
      <c r="B80" s="6"/>
      <c r="C80" s="6"/>
      <c r="D80" s="50"/>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117">
        <v>72</v>
      </c>
      <c r="B81" s="6"/>
      <c r="C81" s="6"/>
      <c r="D81" s="50"/>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117">
        <v>73</v>
      </c>
      <c r="B82" s="6"/>
      <c r="C82" s="6"/>
      <c r="D82" s="50"/>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117">
        <v>74</v>
      </c>
      <c r="B83" s="6"/>
      <c r="C83" s="6"/>
      <c r="D83" s="50"/>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117">
        <v>75</v>
      </c>
      <c r="B84" s="6"/>
      <c r="C84" s="6"/>
      <c r="D84" s="50"/>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117">
        <v>76</v>
      </c>
      <c r="B85" s="6"/>
      <c r="C85" s="6"/>
      <c r="D85" s="50"/>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117">
        <v>77</v>
      </c>
      <c r="B86" s="6"/>
      <c r="C86" s="6"/>
      <c r="D86" s="50"/>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117">
        <v>78</v>
      </c>
      <c r="B87" s="6"/>
      <c r="C87" s="6"/>
      <c r="D87" s="50"/>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117">
        <v>79</v>
      </c>
      <c r="B88" s="6"/>
      <c r="C88" s="6"/>
      <c r="D88" s="50"/>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117">
        <v>80</v>
      </c>
      <c r="B89" s="6"/>
      <c r="C89" s="6"/>
      <c r="D89" s="50"/>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117">
        <v>81</v>
      </c>
      <c r="B90" s="6"/>
      <c r="C90" s="6"/>
      <c r="D90" s="50"/>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117">
        <v>82</v>
      </c>
      <c r="B91" s="6"/>
      <c r="C91" s="6"/>
      <c r="D91" s="50"/>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117">
        <v>83</v>
      </c>
      <c r="B92" s="6"/>
      <c r="C92" s="6"/>
      <c r="D92" s="50"/>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117">
        <v>84</v>
      </c>
      <c r="B93" s="6"/>
      <c r="C93" s="6"/>
      <c r="D93" s="50"/>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117">
        <v>85</v>
      </c>
      <c r="B94" s="6"/>
      <c r="C94" s="6"/>
      <c r="D94" s="50"/>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117">
        <v>86</v>
      </c>
      <c r="B95" s="6"/>
      <c r="C95" s="6"/>
      <c r="D95" s="50"/>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117">
        <v>87</v>
      </c>
      <c r="B96" s="6"/>
      <c r="C96" s="6"/>
      <c r="D96" s="50"/>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117">
        <v>88</v>
      </c>
      <c r="B97" s="6"/>
      <c r="C97" s="6"/>
      <c r="D97" s="50"/>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117">
        <v>89</v>
      </c>
      <c r="B98" s="6"/>
      <c r="C98" s="6"/>
      <c r="D98" s="50"/>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117">
        <v>90</v>
      </c>
      <c r="B99" s="6"/>
      <c r="C99" s="6"/>
      <c r="D99" s="50"/>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117">
        <v>91</v>
      </c>
      <c r="B100" s="6"/>
      <c r="C100" s="6"/>
      <c r="D100" s="50"/>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117">
        <v>92</v>
      </c>
      <c r="B101" s="6"/>
      <c r="C101" s="6"/>
      <c r="D101" s="50"/>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117">
        <v>93</v>
      </c>
      <c r="B102" s="6"/>
      <c r="C102" s="6"/>
      <c r="D102" s="50"/>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117">
        <v>94</v>
      </c>
      <c r="B103" s="6"/>
      <c r="C103" s="6"/>
      <c r="D103" s="50"/>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117">
        <v>95</v>
      </c>
      <c r="B104" s="6"/>
      <c r="C104" s="6"/>
      <c r="D104" s="50"/>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117">
        <v>96</v>
      </c>
      <c r="B105" s="6"/>
      <c r="C105" s="6"/>
      <c r="D105" s="50"/>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117">
        <v>97</v>
      </c>
      <c r="B106" s="6"/>
      <c r="C106" s="6"/>
      <c r="D106" s="50"/>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117">
        <v>98</v>
      </c>
      <c r="B107" s="6"/>
      <c r="C107" s="6"/>
      <c r="D107" s="50"/>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50"/>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50"/>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50"/>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50"/>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50"/>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50"/>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50"/>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50"/>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50"/>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50"/>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50"/>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50"/>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50"/>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50"/>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50"/>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50"/>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50"/>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50"/>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50"/>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50"/>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50"/>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50"/>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50"/>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50"/>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50"/>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50"/>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50"/>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50"/>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50"/>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50"/>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50"/>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50"/>
      <c r="E139" s="119"/>
      <c r="F139" s="120"/>
      <c r="G139" s="118"/>
      <c r="H139" s="119"/>
      <c r="I139" s="15" t="str">
        <f t="shared" ref="I139:I202" si="25">IF(OR($B139="",$C139="",$D139="",$E139="",$F139&lt;an_initial,$F139&gt;an_final,$O139=FALSE),"",IF($H139="",CS_STR_RO_ALT*$G139/P139,CS_STR_RO_ALT*$H139))</f>
        <v/>
      </c>
      <c r="J139" s="15" t="str">
        <f t="shared" ref="J139:J202" si="26">IF(OR($B139="",$C139="",$D139="",$E139="",$F139="",$F139&gt;an_final,$O139=FALSE),"",IF($H139="",CS_STR_RO_ALT*$G139/P139,CS_STR_RO_ALT*$H139))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50"/>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50"/>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50"/>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50"/>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50"/>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50"/>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50"/>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50"/>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50"/>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50"/>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50"/>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50"/>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50"/>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50"/>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50"/>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50"/>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50"/>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50"/>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50"/>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50"/>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50"/>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50"/>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50"/>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50"/>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50"/>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50"/>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50"/>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50"/>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50"/>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50"/>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50"/>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50"/>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50"/>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50"/>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50"/>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50"/>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50"/>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50"/>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50"/>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50"/>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50"/>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50"/>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50"/>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50"/>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50"/>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50"/>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50"/>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50"/>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50"/>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50"/>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50"/>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50"/>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50"/>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50"/>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50"/>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50"/>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50"/>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50"/>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50"/>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50"/>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50"/>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50"/>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50"/>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50"/>
      <c r="E203" s="119"/>
      <c r="F203" s="120"/>
      <c r="G203" s="118"/>
      <c r="H203" s="119"/>
      <c r="I203" s="15" t="str">
        <f t="shared" ref="I203:I259" si="33">IF(OR($B203="",$C203="",$D203="",$E203="",$F203&lt;an_initial,$F203&gt;an_final,$O203=FALSE),"",IF($H203="",CS_STR_RO_ALT*$G203/P203,CS_STR_RO_ALT*$H203))</f>
        <v/>
      </c>
      <c r="J203" s="15" t="str">
        <f t="shared" ref="J203:J259" si="34">IF(OR($B203="",$C203="",$D203="",$E203="",$F203="",$F203&gt;an_final,$O203=FALSE),"",IF($H203="",CS_STR_RO_ALT*$G203/P203,CS_STR_RO_ALT*$H203))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50"/>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50"/>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50"/>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50"/>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50"/>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50"/>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50"/>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50"/>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50"/>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50"/>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50"/>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50"/>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50"/>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50"/>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50"/>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50"/>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50"/>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50"/>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50"/>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50"/>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50"/>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50"/>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50"/>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50"/>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50"/>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50"/>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50"/>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50"/>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50"/>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50"/>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50"/>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50"/>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50"/>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50"/>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50"/>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50"/>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50"/>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50"/>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50"/>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50"/>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50"/>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50"/>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50"/>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50"/>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50"/>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50"/>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50"/>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50"/>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50"/>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50"/>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50"/>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50"/>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50"/>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50"/>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50"/>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50"/>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PmJogPhfRLUjpzNG3qTzcNoYEL2ETAOGhc9rWAM16LP4FgpWpOaY40gvgHtMwAfPMxgXw0BpiykOPY7zSkk5/g==" saltValue="H6KWp/XCspyDwynZ8p2od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P259"/>
  <sheetViews>
    <sheetView zoomScaleNormal="100" workbookViewId="0">
      <selection activeCell="B10" sqref="B10:G12"/>
    </sheetView>
  </sheetViews>
  <sheetFormatPr defaultColWidth="9.1328125" defaultRowHeight="15.75"/>
  <cols>
    <col min="1" max="1" width="5.6640625" style="45" customWidth="1"/>
    <col min="2" max="3" width="35.6640625" style="49" customWidth="1"/>
    <col min="4" max="4" width="23" style="49" customWidth="1"/>
    <col min="5" max="5" width="18.6640625" style="53" customWidth="1"/>
    <col min="6" max="6" width="10.6640625" style="54" customWidth="1"/>
    <col min="7" max="7" width="10.6640625" style="49" customWidth="1"/>
    <col min="8" max="8" width="14.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676</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6.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1"/>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 si="1">IF(OR($B10="",$C10="",$D10="",$E10="",$F10&lt;an_initial,$F10&gt;an_final,$O10=FALSE),"",IF($H10="",CS_STR_A2*$G10/P10,CS_STR_A2*$H10))</f>
        <v/>
      </c>
      <c r="J10" s="15" t="str">
        <f t="shared" ref="J10" si="2">IF(OR($B10="",$C10="",$D10="",$E10="",$F10="",$F10&gt;an_final,$O10=FALSE),"",IF($H10="",CS_STR_A2*$G10/P10,CS_STR_A2*$H10))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ref="I11:I74" si="9">IF(OR($B11="",$C11="",$D11="",$E11="",$F11&lt;an_initial,$F11&gt;an_final,$O11=FALSE),"",IF($H11="",CS_STR_A2*$G11/P11,CS_STR_A2*$H11))</f>
        <v/>
      </c>
      <c r="J11" s="15" t="str">
        <f t="shared" ref="J11:J74" si="10">IF(OR($B11="",$C11="",$D11="",$E11="",$F11="",$F11&gt;an_final,$O11=FALSE),"",IF($H11="",CS_STR_A2*$G11/P11,CS_STR_A2*$H11))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7"/>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28">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28">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28">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28">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28">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28">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28">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28">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28">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28">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28">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28">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28">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28">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28">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28">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28">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28">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28">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28">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28">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28">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28">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28">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28">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28">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28">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28">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28">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28">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28">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28">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28">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28">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28">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28">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28">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28">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28">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28">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28">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28">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28">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28">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28">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28">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28">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28">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28">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28">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28">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28">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28">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28">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28">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28">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28">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28">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28">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28">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28">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28">
        <v>66</v>
      </c>
      <c r="B75" s="6"/>
      <c r="C75" s="6"/>
      <c r="D75" s="6"/>
      <c r="E75" s="117"/>
      <c r="F75" s="179"/>
      <c r="G75" s="179"/>
      <c r="H75" s="179"/>
      <c r="I75" s="15" t="str">
        <f t="shared" ref="I75:I138" si="17">IF(OR($B75="",$C75="",$D75="",$E75="",$F75&lt;an_initial,$F75&gt;an_final,$O75=FALSE),"",IF($H75="",CS_STR_A2*$G75/P75,CS_STR_A2*$H75))</f>
        <v/>
      </c>
      <c r="J75" s="15" t="str">
        <f t="shared" ref="J75:J138" si="18">IF(OR($B75="",$C75="",$D75="",$E75="",$F75="",$F75&gt;an_final,$O75=FALSE),"",IF($H75="",CS_STR_A2*$G75/P75,CS_STR_A2*$H75))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28">
        <v>67</v>
      </c>
      <c r="B76" s="6"/>
      <c r="C76" s="6"/>
      <c r="D76" s="6"/>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28">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28">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28">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28">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28">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28">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28">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28">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28">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28">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28">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28">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28">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28">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28">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28">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28">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28">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28">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28">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28">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28">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28">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28">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28">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28">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28">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28">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28">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28">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28">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ref="I139:I202" si="25">IF(OR($B139="",$C139="",$D139="",$E139="",$F139&lt;an_initial,$F139&gt;an_final,$O139=FALSE),"",IF($H139="",CS_STR_A2*$G139/P139,CS_STR_A2*$H139))</f>
        <v/>
      </c>
      <c r="J139" s="15" t="str">
        <f t="shared" ref="J139:J202" si="26">IF(OR($B139="",$C139="",$D139="",$E139="",$F139="",$F139&gt;an_final,$O139=FALSE),"",IF($H139="",CS_STR_A2*$G139/P139,CS_STR_A2*$H139))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118"/>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ref="I203:I259" si="33">IF(OR($B203="",$C203="",$D203="",$E203="",$F203&lt;an_initial,$F203&gt;an_final,$O203=FALSE),"",IF($H203="",CS_STR_A2*$G203/P203,CS_STR_A2*$H203))</f>
        <v/>
      </c>
      <c r="J203" s="15" t="str">
        <f t="shared" ref="J203:J259" si="34">IF(OR($B203="",$C203="",$D203="",$E203="",$F203="",$F203&gt;an_final,$O203=FALSE),"",IF($H203="",CS_STR_A2*$G203/P203,CS_STR_A2*$H203))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118"/>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PhAP1FyWkiynD7AqMpO9wO6zRoT+2C/6f9s1pUJ5lTQx6yPT8cwlriRpJeOfXCkZv79qDu9LI/I0v9U/RiqjVw==" saltValue="mCtkcZ8CQP1iJQnv2PTY/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C00-000000000000}">
      <formula1>edituri_a</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P259"/>
  <sheetViews>
    <sheetView zoomScaleNormal="100" workbookViewId="0">
      <selection activeCell="B10" sqref="B10:H12"/>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675</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I11" si="1">IF(OR($B10="",$C10="",$D10="",$E10="",$F10&lt;an_initial,$F10&gt;an_final,$O10=FALSE),"",IF($H10="",CS_STR_B2*$G10/P10,CS_STR_B2*$H10))</f>
        <v/>
      </c>
      <c r="J10" s="15" t="str">
        <f t="shared" ref="J10:J11" si="2">IF(OR($B10="",$C10="",$D10="",$E10="",$F10="",$F10&gt;an_final,$O10=FALSE),"",IF($H10="",CS_STR_B2*$G10/P10,CS_STR_B2*$H10))</f>
        <v/>
      </c>
      <c r="K10" s="43" t="str">
        <f t="shared" ref="K10:K73" si="3">IF(OR($B10="",$C10="",$D10="",$E10="",$F10="",$F10&gt;an_final,$O10=FALSE),"",IF($F10&gt;=an_initial,1,""))</f>
        <v/>
      </c>
      <c r="L10" s="43" t="str">
        <f t="shared" ref="L10:L73" si="4">IF(OR($B10="",$C10="",$D10="",$E10="",$F10="",$F10&gt;an_final,$O10=FALSE),"",1)</f>
        <v/>
      </c>
      <c r="M10" s="323" t="str">
        <f t="shared" ref="M10:M11" si="5">IF(OR($B10="",$C10="",$D10="",$E10="",$F10="",$F10&gt;an_final,$O10=FALSE),"",IF($H10="",$G10/P10,$H10))</f>
        <v/>
      </c>
      <c r="N10" s="43" t="str">
        <f t="shared" ref="N10:N11" si="6">IF(OR($B10="",$C10="",$D10="",$E10="",$F10="",$F10&lt;an_initial,$F10&gt;an_final,$O10=FALSE),"",IF($H10="",$G10/P10,$H10))</f>
        <v/>
      </c>
      <c r="O10" s="297" t="b">
        <f t="shared" ref="O10:O73" si="7">IF(nume_candidat="",FALSE,ISNUMBER(SEARCH(nume_candidat,$B10)))</f>
        <v>0</v>
      </c>
      <c r="P10" s="298">
        <f t="shared" ref="P10:P11" si="8">LEN(B10)-LEN(SUBSTITUTE(B10,",",""))+1</f>
        <v>1</v>
      </c>
    </row>
    <row r="11" spans="1:16">
      <c r="A11" s="28">
        <v>2</v>
      </c>
      <c r="B11" s="7"/>
      <c r="C11" s="7"/>
      <c r="D11" s="7"/>
      <c r="E11" s="5"/>
      <c r="F11" s="180"/>
      <c r="G11" s="180"/>
      <c r="H11" s="180"/>
      <c r="I11" s="15" t="str">
        <f t="shared" si="1"/>
        <v/>
      </c>
      <c r="J11" s="15" t="str">
        <f t="shared" si="2"/>
        <v/>
      </c>
      <c r="K11" s="43" t="str">
        <f t="shared" si="3"/>
        <v/>
      </c>
      <c r="L11" s="43" t="str">
        <f t="shared" si="4"/>
        <v/>
      </c>
      <c r="M11" s="323" t="str">
        <f t="shared" si="5"/>
        <v/>
      </c>
      <c r="N11" s="43" t="str">
        <f t="shared" si="6"/>
        <v/>
      </c>
      <c r="O11" s="297" t="b">
        <f t="shared" si="7"/>
        <v>0</v>
      </c>
      <c r="P11" s="298">
        <f t="shared" si="8"/>
        <v>1</v>
      </c>
    </row>
    <row r="12" spans="1:16">
      <c r="A12" s="28">
        <v>3</v>
      </c>
      <c r="B12" s="6"/>
      <c r="C12" s="7"/>
      <c r="D12" s="7"/>
      <c r="E12" s="5"/>
      <c r="F12" s="180"/>
      <c r="G12" s="180"/>
      <c r="H12" s="180"/>
      <c r="I12" s="15" t="str">
        <f t="shared" ref="I12:I75" si="9">IF(OR($B12="",$C12="",$D12="",$E12="",$F12&lt;an_initial,$F12&gt;an_final,$O12=FALSE),"",IF($H12="",CS_STR_B2*$G12/P12,CS_STR_B2*$H12))</f>
        <v/>
      </c>
      <c r="J12" s="15" t="str">
        <f t="shared" ref="J12:J75" si="10">IF(OR($B12="",$C12="",$D12="",$E12="",$F12="",$F12&gt;an_final,$O12=FALSE),"",IF($H12="",CS_STR_B2*$G12/P12,CS_STR_B2*$H12))</f>
        <v/>
      </c>
      <c r="K12" s="43" t="str">
        <f t="shared" si="3"/>
        <v/>
      </c>
      <c r="L12" s="43" t="str">
        <f t="shared" si="4"/>
        <v/>
      </c>
      <c r="M12" s="323" t="str">
        <f t="shared" ref="M12:M75" si="11">IF(OR($B12="",$C12="",$D12="",$E12="",$F12="",$F12&gt;an_final,$O12=FALSE),"",IF($H12="",$G12/P12,$H12))</f>
        <v/>
      </c>
      <c r="N12" s="43" t="str">
        <f t="shared" ref="N12:N75" si="12">IF(OR($B12="",$C12="",$D12="",$E12="",$F12="",$F12&lt;an_initial,$F12&gt;an_final,$O12=FALSE),"",IF($H12="",$G12/P12,$H12))</f>
        <v/>
      </c>
      <c r="O12" s="297" t="b">
        <f t="shared" si="7"/>
        <v>0</v>
      </c>
      <c r="P12" s="298">
        <f t="shared" ref="P12:P75" si="13">LEN(B12)-LEN(SUBSTITUTE(B12,",",""))+1</f>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117">
        <v>66</v>
      </c>
      <c r="B75" s="6"/>
      <c r="C75" s="6"/>
      <c r="D75" s="6"/>
      <c r="E75" s="117"/>
      <c r="F75" s="179"/>
      <c r="G75" s="179"/>
      <c r="H75" s="179"/>
      <c r="I75" s="15" t="str">
        <f t="shared" si="9"/>
        <v/>
      </c>
      <c r="J75" s="15" t="str">
        <f t="shared" si="10"/>
        <v/>
      </c>
      <c r="K75" s="43" t="str">
        <f t="shared" si="14"/>
        <v/>
      </c>
      <c r="L75" s="43" t="str">
        <f t="shared" si="15"/>
        <v/>
      </c>
      <c r="M75" s="323" t="str">
        <f t="shared" si="11"/>
        <v/>
      </c>
      <c r="N75" s="43" t="str">
        <f t="shared" si="12"/>
        <v/>
      </c>
      <c r="O75" s="297" t="b">
        <f t="shared" si="16"/>
        <v>0</v>
      </c>
      <c r="P75" s="298">
        <f t="shared" si="13"/>
        <v>1</v>
      </c>
    </row>
    <row r="76" spans="1:16">
      <c r="A76" s="117">
        <v>67</v>
      </c>
      <c r="B76" s="6"/>
      <c r="C76" s="6"/>
      <c r="D76" s="6"/>
      <c r="E76" s="117"/>
      <c r="F76" s="179"/>
      <c r="G76" s="179"/>
      <c r="H76" s="179"/>
      <c r="I76" s="15" t="str">
        <f t="shared" ref="I76:I139" si="17">IF(OR($B76="",$C76="",$D76="",$E76="",$F76&lt;an_initial,$F76&gt;an_final,$O76=FALSE),"",IF($H76="",CS_STR_B2*$G76/P76,CS_STR_B2*$H76))</f>
        <v/>
      </c>
      <c r="J76" s="15" t="str">
        <f t="shared" ref="J76:J139" si="18">IF(OR($B76="",$C76="",$D76="",$E76="",$F76="",$F76&gt;an_final,$O76=FALSE),"",IF($H76="",CS_STR_B2*$G76/P76,CS_STR_B2*$H76))</f>
        <v/>
      </c>
      <c r="K76" s="43" t="str">
        <f t="shared" si="14"/>
        <v/>
      </c>
      <c r="L76" s="43" t="str">
        <f t="shared" si="15"/>
        <v/>
      </c>
      <c r="M76" s="323" t="str">
        <f t="shared" ref="M76:M139" si="19">IF(OR($B76="",$C76="",$D76="",$E76="",$F76="",$F76&gt;an_final,$O76=FALSE),"",IF($H76="",$G76/P76,$H76))</f>
        <v/>
      </c>
      <c r="N76" s="43" t="str">
        <f t="shared" ref="N76:N139" si="20">IF(OR($B76="",$C76="",$D76="",$E76="",$F76="",$F76&lt;an_initial,$F76&gt;an_final,$O76=FALSE),"",IF($H76="",$G76/P76,$H76))</f>
        <v/>
      </c>
      <c r="O76" s="297" t="b">
        <f t="shared" si="16"/>
        <v>0</v>
      </c>
      <c r="P76" s="298">
        <f t="shared" ref="P76:P139" si="21">LEN(B76)-LEN(SUBSTITUTE(B76,",",""))+1</f>
        <v>1</v>
      </c>
    </row>
    <row r="77" spans="1:16">
      <c r="A77" s="117">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117">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117">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117">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117">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117">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117">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117">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117">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117">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117">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117">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117">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117">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117">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117">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117">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117">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117">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117">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117">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117">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117">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117">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117">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117">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117">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117">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117">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117">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117">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si="17"/>
        <v/>
      </c>
      <c r="J139" s="15" t="str">
        <f t="shared" si="18"/>
        <v/>
      </c>
      <c r="K139" s="43" t="str">
        <f t="shared" si="22"/>
        <v/>
      </c>
      <c r="L139" s="43" t="str">
        <f t="shared" si="23"/>
        <v/>
      </c>
      <c r="M139" s="323" t="str">
        <f t="shared" si="19"/>
        <v/>
      </c>
      <c r="N139" s="43" t="str">
        <f t="shared" si="20"/>
        <v/>
      </c>
      <c r="O139" s="297" t="b">
        <f t="shared" si="24"/>
        <v>0</v>
      </c>
      <c r="P139" s="298">
        <f t="shared" si="21"/>
        <v>1</v>
      </c>
    </row>
    <row r="140" spans="1:16">
      <c r="A140" s="117">
        <v>131</v>
      </c>
      <c r="B140" s="118"/>
      <c r="C140" s="118"/>
      <c r="D140" s="118"/>
      <c r="E140" s="119"/>
      <c r="F140" s="120"/>
      <c r="G140" s="118"/>
      <c r="H140" s="119"/>
      <c r="I140" s="15" t="str">
        <f t="shared" ref="I140:I203" si="25">IF(OR($B140="",$C140="",$D140="",$E140="",$F140&lt;an_initial,$F140&gt;an_final,$O140=FALSE),"",IF($H140="",CS_STR_B2*$G140/P140,CS_STR_B2*$H140))</f>
        <v/>
      </c>
      <c r="J140" s="15" t="str">
        <f t="shared" ref="J140:J203" si="26">IF(OR($B140="",$C140="",$D140="",$E140="",$F140="",$F140&gt;an_final,$O140=FALSE),"",IF($H140="",CS_STR_B2*$G140/P140,CS_STR_B2*$H140))</f>
        <v/>
      </c>
      <c r="K140" s="43" t="str">
        <f t="shared" si="22"/>
        <v/>
      </c>
      <c r="L140" s="43" t="str">
        <f t="shared" si="23"/>
        <v/>
      </c>
      <c r="M140" s="323" t="str">
        <f t="shared" ref="M140:M203" si="27">IF(OR($B140="",$C140="",$D140="",$E140="",$F140="",$F140&gt;an_final,$O140=FALSE),"",IF($H140="",$G140/P140,$H140))</f>
        <v/>
      </c>
      <c r="N140" s="43" t="str">
        <f t="shared" ref="N140:N203" si="28">IF(OR($B140="",$C140="",$D140="",$E140="",$F140="",$F140&lt;an_initial,$F140&gt;an_final,$O140=FALSE),"",IF($H140="",$G140/P140,$H140))</f>
        <v/>
      </c>
      <c r="O140" s="297" t="b">
        <f t="shared" si="24"/>
        <v>0</v>
      </c>
      <c r="P140" s="298">
        <f t="shared" ref="P140:P203" si="29">LEN(B140)-LEN(SUBSTITUTE(B140,",",""))+1</f>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si="25"/>
        <v/>
      </c>
      <c r="J203" s="15" t="str">
        <f t="shared" si="26"/>
        <v/>
      </c>
      <c r="K203" s="43" t="str">
        <f t="shared" si="30"/>
        <v/>
      </c>
      <c r="L203" s="43" t="str">
        <f t="shared" si="31"/>
        <v/>
      </c>
      <c r="M203" s="323" t="str">
        <f t="shared" si="27"/>
        <v/>
      </c>
      <c r="N203" s="43" t="str">
        <f t="shared" si="28"/>
        <v/>
      </c>
      <c r="O203" s="297" t="b">
        <f t="shared" si="32"/>
        <v>0</v>
      </c>
      <c r="P203" s="298">
        <f t="shared" si="29"/>
        <v>1</v>
      </c>
    </row>
    <row r="204" spans="1:16">
      <c r="A204" s="117">
        <v>195</v>
      </c>
      <c r="B204" s="118"/>
      <c r="C204" s="118"/>
      <c r="D204" s="118"/>
      <c r="E204" s="119"/>
      <c r="F204" s="120"/>
      <c r="G204" s="118"/>
      <c r="H204" s="119"/>
      <c r="I204" s="15" t="str">
        <f t="shared" ref="I204:I259" si="33">IF(OR($B204="",$C204="",$D204="",$E204="",$F204&lt;an_initial,$F204&gt;an_final,$O204=FALSE),"",IF($H204="",CS_STR_B2*$G204/P204,CS_STR_B2*$H204))</f>
        <v/>
      </c>
      <c r="J204" s="15" t="str">
        <f t="shared" ref="J204:J259" si="34">IF(OR($B204="",$C204="",$D204="",$E204="",$F204="",$F204&gt;an_final,$O204=FALSE),"",IF($H204="",CS_STR_B2*$G204/P204,CS_STR_B2*$H204))</f>
        <v/>
      </c>
      <c r="K204" s="43" t="str">
        <f t="shared" si="30"/>
        <v/>
      </c>
      <c r="L204" s="43" t="str">
        <f t="shared" si="31"/>
        <v/>
      </c>
      <c r="M204" s="323" t="str">
        <f t="shared" ref="M204:M259" si="35">IF(OR($B204="",$C204="",$D204="",$E204="",$F204="",$F204&gt;an_final,$O204=FALSE),"",IF($H204="",$G204/P204,$H204))</f>
        <v/>
      </c>
      <c r="N204" s="43" t="str">
        <f t="shared" ref="N204:N259" si="36">IF(OR($B204="",$C204="",$D204="",$E204="",$F204="",$F204&lt;an_initial,$F204&gt;an_final,$O204=FALSE),"",IF($H204="",$G204/P204,$H204))</f>
        <v/>
      </c>
      <c r="O204" s="297" t="b">
        <f t="shared" si="32"/>
        <v>0</v>
      </c>
      <c r="P204" s="298">
        <f t="shared" ref="P204:P259" si="37">LEN(B204)-LEN(SUBSTITUTE(B204,",",""))+1</f>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PbI2y3KxwBgo6jqhnARd4xRNR5dOnNY6QJjAttISIYMuRtOkVhP7G3yE62am6S/002WwiGRvIrEmQ0ZlsIE/bA==" saltValue="4R7yxKidAvASKYJOQP4qg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disablePrompts="1" count="1">
    <dataValidation type="list" allowBlank="1" showInputMessage="1" showErrorMessage="1" sqref="D10:D108" xr:uid="{00000000-0002-0000-0D00-000000000000}">
      <formula1>edituri_b</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P214"/>
  <sheetViews>
    <sheetView zoomScaleNormal="100" workbookViewId="0">
      <selection activeCell="B10" sqref="B10:H12"/>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674</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SUMIF(J10:J214,"&gt;0")</f>
        <v>0</v>
      </c>
      <c r="K9" s="4">
        <f t="shared" si="0"/>
        <v>0</v>
      </c>
      <c r="L9" s="4">
        <f t="shared" si="0"/>
        <v>0</v>
      </c>
      <c r="M9" s="4">
        <f t="shared" si="0"/>
        <v>0</v>
      </c>
      <c r="N9" s="4">
        <f t="shared" si="0"/>
        <v>0</v>
      </c>
      <c r="O9" s="252"/>
    </row>
    <row r="10" spans="1:16">
      <c r="A10" s="28">
        <v>1</v>
      </c>
      <c r="B10" s="7"/>
      <c r="C10" s="7"/>
      <c r="D10" s="50"/>
      <c r="E10" s="5"/>
      <c r="F10" s="180"/>
      <c r="G10" s="180"/>
      <c r="H10" s="180"/>
      <c r="I10" s="15" t="str">
        <f t="shared" ref="I10" si="1">IF(OR($B10="",$C10="",$D10="",$E10="",$F10&lt;an_initial,$F10&gt;an_final,$O10=FALSE),"",IF($H10="",CS_STR_ALTE2*$G10/P10,CS_STR_ALTE2*$H10))</f>
        <v/>
      </c>
      <c r="J10" s="15" t="str">
        <f t="shared" ref="J10" si="2">IF(OR($B10="",$C10="",$D10="",$E10="",$F10="",$F10&gt;an_final,$O10=FALSE),"",IF($H10="",CS_STR_ALTE2*$G10/P10,CS_STR_ALTE2*$H10))</f>
        <v/>
      </c>
      <c r="K10" s="43" t="str">
        <f t="shared" ref="K10" si="3">IF(OR($B10="",$C10="",$D10="",$E10="",$F10="",$F10&gt;an_final,$O10=FALSE),"",IF($F10&gt;=an_initial,1,""))</f>
        <v/>
      </c>
      <c r="L10" s="43" t="str">
        <f t="shared" ref="L10"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 si="7">IF(nume_candidat="",FALSE,ISNUMBER(SEARCH(nume_candidat,$B10)))</f>
        <v>0</v>
      </c>
      <c r="P10" s="298">
        <f t="shared" ref="P10" si="8">LEN(B10)-LEN(SUBSTITUTE(B10,",",""))+1</f>
        <v>1</v>
      </c>
    </row>
    <row r="11" spans="1:16">
      <c r="A11" s="28">
        <v>2</v>
      </c>
      <c r="B11" s="7"/>
      <c r="C11" s="7"/>
      <c r="D11" s="50"/>
      <c r="E11" s="5"/>
      <c r="F11" s="180"/>
      <c r="G11" s="180"/>
      <c r="H11" s="180"/>
      <c r="I11" s="15" t="str">
        <f t="shared" ref="I11:I74" si="9">IF(OR($B11="",$C11="",$D11="",$E11="",$F11&lt;an_initial,$F11&gt;an_final,$O11=FALSE),"",IF($H11="",CS_STR_ALTE2*$G11/P11,CS_STR_ALTE2*$H11))</f>
        <v/>
      </c>
      <c r="J11" s="15" t="str">
        <f t="shared" ref="J11:J74" si="10">IF(OR($B11="",$C11="",$D11="",$E11="",$F11="",$F11&gt;an_final,$O11=FALSE),"",IF($H11="",CS_STR_ALTE2*$G11/P11,CS_STR_ALTE2*$H11))</f>
        <v/>
      </c>
      <c r="K11" s="43" t="str">
        <f t="shared" ref="K11:K74" si="11">IF(OR($B11="",$C11="",$D11="",$E11="",$F11="",$F11&gt;an_final,$O11=FALSE),"",IF($F11&gt;=an_initial,1,""))</f>
        <v/>
      </c>
      <c r="L11" s="43" t="str">
        <f t="shared" ref="L11:L74" si="12">IF(OR($B11="",$C11="",$D11="",$E11="",$F11="",$F11&gt;an_final,$O11=FALSE),"",1)</f>
        <v/>
      </c>
      <c r="M11" s="323" t="str">
        <f t="shared" ref="M11:M74" si="13">IF(OR($B11="",$C11="",$D11="",$E11="",$F11="",$F11&gt;an_final,$O11=FALSE),"",IF($H11="",$G11/P11,$H11))</f>
        <v/>
      </c>
      <c r="N11" s="43" t="str">
        <f t="shared" ref="N11:N74" si="14">IF(OR($B11="",$C11="",$D11="",$E11="",$F11="",$F11&lt;an_initial,$F11&gt;an_final,$O11=FALSE),"",IF($H11="",$G11/P11,$H11))</f>
        <v/>
      </c>
      <c r="O11" s="297" t="b">
        <f t="shared" ref="O11:O74" si="15">IF(nume_candidat="",FALSE,ISNUMBER(SEARCH(nume_candidat,$B11)))</f>
        <v>0</v>
      </c>
      <c r="P11" s="298">
        <f t="shared" ref="P11:P74" si="16">LEN(B11)-LEN(SUBSTITUTE(B11,",",""))+1</f>
        <v>1</v>
      </c>
    </row>
    <row r="12" spans="1:16">
      <c r="A12" s="28">
        <v>3</v>
      </c>
      <c r="B12" s="6"/>
      <c r="C12" s="7"/>
      <c r="D12" s="50"/>
      <c r="E12" s="5"/>
      <c r="F12" s="180"/>
      <c r="G12" s="180"/>
      <c r="H12" s="180"/>
      <c r="I12" s="15" t="str">
        <f t="shared" si="9"/>
        <v/>
      </c>
      <c r="J12" s="15" t="str">
        <f t="shared" si="10"/>
        <v/>
      </c>
      <c r="K12" s="43" t="str">
        <f t="shared" si="11"/>
        <v/>
      </c>
      <c r="L12" s="43" t="str">
        <f t="shared" si="12"/>
        <v/>
      </c>
      <c r="M12" s="323" t="str">
        <f t="shared" si="13"/>
        <v/>
      </c>
      <c r="N12" s="43" t="str">
        <f t="shared" si="14"/>
        <v/>
      </c>
      <c r="O12" s="297" t="b">
        <f t="shared" si="15"/>
        <v>0</v>
      </c>
      <c r="P12" s="298">
        <f t="shared" si="16"/>
        <v>1</v>
      </c>
    </row>
    <row r="13" spans="1:16">
      <c r="A13" s="28">
        <v>4</v>
      </c>
      <c r="B13" s="6"/>
      <c r="C13" s="6"/>
      <c r="D13" s="50"/>
      <c r="E13" s="117"/>
      <c r="F13" s="179"/>
      <c r="G13" s="179"/>
      <c r="H13" s="179"/>
      <c r="I13" s="15" t="str">
        <f t="shared" si="9"/>
        <v/>
      </c>
      <c r="J13" s="15" t="str">
        <f t="shared" si="10"/>
        <v/>
      </c>
      <c r="K13" s="43" t="str">
        <f t="shared" si="11"/>
        <v/>
      </c>
      <c r="L13" s="43" t="str">
        <f t="shared" si="12"/>
        <v/>
      </c>
      <c r="M13" s="323" t="str">
        <f t="shared" si="13"/>
        <v/>
      </c>
      <c r="N13" s="43" t="str">
        <f t="shared" si="14"/>
        <v/>
      </c>
      <c r="O13" s="297" t="b">
        <f t="shared" si="15"/>
        <v>0</v>
      </c>
      <c r="P13" s="298">
        <f t="shared" si="16"/>
        <v>1</v>
      </c>
    </row>
    <row r="14" spans="1:16">
      <c r="A14" s="117">
        <v>5</v>
      </c>
      <c r="B14" s="6"/>
      <c r="C14" s="6"/>
      <c r="D14" s="50"/>
      <c r="E14" s="117"/>
      <c r="F14" s="179"/>
      <c r="G14" s="179"/>
      <c r="H14" s="179"/>
      <c r="I14" s="15" t="str">
        <f t="shared" si="9"/>
        <v/>
      </c>
      <c r="J14" s="15" t="str">
        <f t="shared" si="10"/>
        <v/>
      </c>
      <c r="K14" s="43" t="str">
        <f t="shared" si="11"/>
        <v/>
      </c>
      <c r="L14" s="43" t="str">
        <f t="shared" si="12"/>
        <v/>
      </c>
      <c r="M14" s="323" t="str">
        <f t="shared" si="13"/>
        <v/>
      </c>
      <c r="N14" s="43" t="str">
        <f t="shared" si="14"/>
        <v/>
      </c>
      <c r="O14" s="297" t="b">
        <f t="shared" si="15"/>
        <v>0</v>
      </c>
      <c r="P14" s="298">
        <f t="shared" si="16"/>
        <v>1</v>
      </c>
    </row>
    <row r="15" spans="1:16">
      <c r="A15" s="117">
        <v>6</v>
      </c>
      <c r="B15" s="6"/>
      <c r="C15" s="6"/>
      <c r="D15" s="50"/>
      <c r="E15" s="117"/>
      <c r="F15" s="179"/>
      <c r="G15" s="179"/>
      <c r="H15" s="179"/>
      <c r="I15" s="15" t="str">
        <f t="shared" si="9"/>
        <v/>
      </c>
      <c r="J15" s="15" t="str">
        <f t="shared" si="10"/>
        <v/>
      </c>
      <c r="K15" s="43" t="str">
        <f t="shared" si="11"/>
        <v/>
      </c>
      <c r="L15" s="43" t="str">
        <f t="shared" si="12"/>
        <v/>
      </c>
      <c r="M15" s="323" t="str">
        <f t="shared" si="13"/>
        <v/>
      </c>
      <c r="N15" s="43" t="str">
        <f t="shared" si="14"/>
        <v/>
      </c>
      <c r="O15" s="297" t="b">
        <f t="shared" si="15"/>
        <v>0</v>
      </c>
      <c r="P15" s="298">
        <f t="shared" si="16"/>
        <v>1</v>
      </c>
    </row>
    <row r="16" spans="1:16">
      <c r="A16" s="117">
        <v>7</v>
      </c>
      <c r="B16" s="6"/>
      <c r="C16" s="6"/>
      <c r="D16" s="50"/>
      <c r="E16" s="117"/>
      <c r="F16" s="179"/>
      <c r="G16" s="179"/>
      <c r="H16" s="179"/>
      <c r="I16" s="15" t="str">
        <f t="shared" si="9"/>
        <v/>
      </c>
      <c r="J16" s="15" t="str">
        <f t="shared" si="10"/>
        <v/>
      </c>
      <c r="K16" s="43" t="str">
        <f t="shared" si="11"/>
        <v/>
      </c>
      <c r="L16" s="43" t="str">
        <f t="shared" si="12"/>
        <v/>
      </c>
      <c r="M16" s="323" t="str">
        <f t="shared" si="13"/>
        <v/>
      </c>
      <c r="N16" s="43" t="str">
        <f t="shared" si="14"/>
        <v/>
      </c>
      <c r="O16" s="297" t="b">
        <f t="shared" si="15"/>
        <v>0</v>
      </c>
      <c r="P16" s="298">
        <f t="shared" si="16"/>
        <v>1</v>
      </c>
    </row>
    <row r="17" spans="1:16">
      <c r="A17" s="117">
        <v>8</v>
      </c>
      <c r="B17" s="6"/>
      <c r="C17" s="6"/>
      <c r="D17" s="50"/>
      <c r="E17" s="117"/>
      <c r="F17" s="179"/>
      <c r="G17" s="179"/>
      <c r="H17" s="179"/>
      <c r="I17" s="15" t="str">
        <f t="shared" si="9"/>
        <v/>
      </c>
      <c r="J17" s="15" t="str">
        <f t="shared" si="10"/>
        <v/>
      </c>
      <c r="K17" s="43" t="str">
        <f t="shared" si="11"/>
        <v/>
      </c>
      <c r="L17" s="43" t="str">
        <f t="shared" si="12"/>
        <v/>
      </c>
      <c r="M17" s="323" t="str">
        <f t="shared" si="13"/>
        <v/>
      </c>
      <c r="N17" s="43" t="str">
        <f t="shared" si="14"/>
        <v/>
      </c>
      <c r="O17" s="297" t="b">
        <f t="shared" si="15"/>
        <v>0</v>
      </c>
      <c r="P17" s="298">
        <f t="shared" si="16"/>
        <v>1</v>
      </c>
    </row>
    <row r="18" spans="1:16">
      <c r="A18" s="117">
        <v>9</v>
      </c>
      <c r="B18" s="6"/>
      <c r="C18" s="6"/>
      <c r="D18" s="50"/>
      <c r="E18" s="117"/>
      <c r="F18" s="179"/>
      <c r="G18" s="179"/>
      <c r="H18" s="179"/>
      <c r="I18" s="15" t="str">
        <f t="shared" si="9"/>
        <v/>
      </c>
      <c r="J18" s="15" t="str">
        <f t="shared" si="10"/>
        <v/>
      </c>
      <c r="K18" s="43" t="str">
        <f t="shared" si="11"/>
        <v/>
      </c>
      <c r="L18" s="43" t="str">
        <f t="shared" si="12"/>
        <v/>
      </c>
      <c r="M18" s="323" t="str">
        <f t="shared" si="13"/>
        <v/>
      </c>
      <c r="N18" s="43" t="str">
        <f t="shared" si="14"/>
        <v/>
      </c>
      <c r="O18" s="297" t="b">
        <f t="shared" si="15"/>
        <v>0</v>
      </c>
      <c r="P18" s="298">
        <f t="shared" si="16"/>
        <v>1</v>
      </c>
    </row>
    <row r="19" spans="1:16">
      <c r="A19" s="117">
        <v>10</v>
      </c>
      <c r="B19" s="6"/>
      <c r="C19" s="6"/>
      <c r="D19" s="50"/>
      <c r="E19" s="117"/>
      <c r="F19" s="179"/>
      <c r="G19" s="179"/>
      <c r="H19" s="179"/>
      <c r="I19" s="15" t="str">
        <f t="shared" si="9"/>
        <v/>
      </c>
      <c r="J19" s="15" t="str">
        <f t="shared" si="10"/>
        <v/>
      </c>
      <c r="K19" s="43" t="str">
        <f t="shared" si="11"/>
        <v/>
      </c>
      <c r="L19" s="43" t="str">
        <f t="shared" si="12"/>
        <v/>
      </c>
      <c r="M19" s="323" t="str">
        <f t="shared" si="13"/>
        <v/>
      </c>
      <c r="N19" s="43" t="str">
        <f t="shared" si="14"/>
        <v/>
      </c>
      <c r="O19" s="297" t="b">
        <f t="shared" si="15"/>
        <v>0</v>
      </c>
      <c r="P19" s="298">
        <f t="shared" si="16"/>
        <v>1</v>
      </c>
    </row>
    <row r="20" spans="1:16">
      <c r="A20" s="117">
        <v>11</v>
      </c>
      <c r="B20" s="6"/>
      <c r="C20" s="6"/>
      <c r="D20" s="50"/>
      <c r="E20" s="117"/>
      <c r="F20" s="179"/>
      <c r="G20" s="179"/>
      <c r="H20" s="179"/>
      <c r="I20" s="15" t="str">
        <f t="shared" si="9"/>
        <v/>
      </c>
      <c r="J20" s="15" t="str">
        <f t="shared" si="10"/>
        <v/>
      </c>
      <c r="K20" s="43" t="str">
        <f t="shared" si="11"/>
        <v/>
      </c>
      <c r="L20" s="43" t="str">
        <f t="shared" si="12"/>
        <v/>
      </c>
      <c r="M20" s="323" t="str">
        <f t="shared" si="13"/>
        <v/>
      </c>
      <c r="N20" s="43" t="str">
        <f t="shared" si="14"/>
        <v/>
      </c>
      <c r="O20" s="297" t="b">
        <f t="shared" si="15"/>
        <v>0</v>
      </c>
      <c r="P20" s="298">
        <f t="shared" si="16"/>
        <v>1</v>
      </c>
    </row>
    <row r="21" spans="1:16">
      <c r="A21" s="117">
        <v>12</v>
      </c>
      <c r="B21" s="6"/>
      <c r="C21" s="6"/>
      <c r="D21" s="50"/>
      <c r="E21" s="117"/>
      <c r="F21" s="179"/>
      <c r="G21" s="179"/>
      <c r="H21" s="179"/>
      <c r="I21" s="15" t="str">
        <f t="shared" si="9"/>
        <v/>
      </c>
      <c r="J21" s="15" t="str">
        <f t="shared" si="10"/>
        <v/>
      </c>
      <c r="K21" s="43" t="str">
        <f t="shared" si="11"/>
        <v/>
      </c>
      <c r="L21" s="43" t="str">
        <f t="shared" si="12"/>
        <v/>
      </c>
      <c r="M21" s="323" t="str">
        <f t="shared" si="13"/>
        <v/>
      </c>
      <c r="N21" s="43" t="str">
        <f t="shared" si="14"/>
        <v/>
      </c>
      <c r="O21" s="297" t="b">
        <f t="shared" si="15"/>
        <v>0</v>
      </c>
      <c r="P21" s="298">
        <f t="shared" si="16"/>
        <v>1</v>
      </c>
    </row>
    <row r="22" spans="1:16">
      <c r="A22" s="117">
        <v>13</v>
      </c>
      <c r="B22" s="6"/>
      <c r="C22" s="6"/>
      <c r="D22" s="50"/>
      <c r="E22" s="117"/>
      <c r="F22" s="179"/>
      <c r="G22" s="179"/>
      <c r="H22" s="179"/>
      <c r="I22" s="15" t="str">
        <f t="shared" si="9"/>
        <v/>
      </c>
      <c r="J22" s="15" t="str">
        <f t="shared" si="10"/>
        <v/>
      </c>
      <c r="K22" s="43" t="str">
        <f t="shared" si="11"/>
        <v/>
      </c>
      <c r="L22" s="43" t="str">
        <f t="shared" si="12"/>
        <v/>
      </c>
      <c r="M22" s="323" t="str">
        <f t="shared" si="13"/>
        <v/>
      </c>
      <c r="N22" s="43" t="str">
        <f t="shared" si="14"/>
        <v/>
      </c>
      <c r="O22" s="297" t="b">
        <f t="shared" si="15"/>
        <v>0</v>
      </c>
      <c r="P22" s="298">
        <f t="shared" si="16"/>
        <v>1</v>
      </c>
    </row>
    <row r="23" spans="1:16">
      <c r="A23" s="117">
        <v>14</v>
      </c>
      <c r="B23" s="6"/>
      <c r="C23" s="6"/>
      <c r="D23" s="50"/>
      <c r="E23" s="117"/>
      <c r="F23" s="179"/>
      <c r="G23" s="179"/>
      <c r="H23" s="179"/>
      <c r="I23" s="15" t="str">
        <f t="shared" si="9"/>
        <v/>
      </c>
      <c r="J23" s="15" t="str">
        <f t="shared" si="10"/>
        <v/>
      </c>
      <c r="K23" s="43" t="str">
        <f t="shared" si="11"/>
        <v/>
      </c>
      <c r="L23" s="43" t="str">
        <f t="shared" si="12"/>
        <v/>
      </c>
      <c r="M23" s="323" t="str">
        <f t="shared" si="13"/>
        <v/>
      </c>
      <c r="N23" s="43" t="str">
        <f t="shared" si="14"/>
        <v/>
      </c>
      <c r="O23" s="297" t="b">
        <f t="shared" si="15"/>
        <v>0</v>
      </c>
      <c r="P23" s="298">
        <f t="shared" si="16"/>
        <v>1</v>
      </c>
    </row>
    <row r="24" spans="1:16">
      <c r="A24" s="117">
        <v>15</v>
      </c>
      <c r="B24" s="6"/>
      <c r="C24" s="6"/>
      <c r="D24" s="50"/>
      <c r="E24" s="117"/>
      <c r="F24" s="179"/>
      <c r="G24" s="179"/>
      <c r="H24" s="179"/>
      <c r="I24" s="15" t="str">
        <f t="shared" si="9"/>
        <v/>
      </c>
      <c r="J24" s="15" t="str">
        <f t="shared" si="10"/>
        <v/>
      </c>
      <c r="K24" s="43" t="str">
        <f t="shared" si="11"/>
        <v/>
      </c>
      <c r="L24" s="43" t="str">
        <f t="shared" si="12"/>
        <v/>
      </c>
      <c r="M24" s="323" t="str">
        <f t="shared" si="13"/>
        <v/>
      </c>
      <c r="N24" s="43" t="str">
        <f t="shared" si="14"/>
        <v/>
      </c>
      <c r="O24" s="297" t="b">
        <f t="shared" si="15"/>
        <v>0</v>
      </c>
      <c r="P24" s="298">
        <f t="shared" si="16"/>
        <v>1</v>
      </c>
    </row>
    <row r="25" spans="1:16">
      <c r="A25" s="117">
        <v>16</v>
      </c>
      <c r="B25" s="6"/>
      <c r="C25" s="6"/>
      <c r="D25" s="50"/>
      <c r="E25" s="117"/>
      <c r="F25" s="179"/>
      <c r="G25" s="179"/>
      <c r="H25" s="179"/>
      <c r="I25" s="15" t="str">
        <f t="shared" si="9"/>
        <v/>
      </c>
      <c r="J25" s="15" t="str">
        <f t="shared" si="10"/>
        <v/>
      </c>
      <c r="K25" s="43" t="str">
        <f t="shared" si="11"/>
        <v/>
      </c>
      <c r="L25" s="43" t="str">
        <f t="shared" si="12"/>
        <v/>
      </c>
      <c r="M25" s="323" t="str">
        <f t="shared" si="13"/>
        <v/>
      </c>
      <c r="N25" s="43" t="str">
        <f t="shared" si="14"/>
        <v/>
      </c>
      <c r="O25" s="297" t="b">
        <f t="shared" si="15"/>
        <v>0</v>
      </c>
      <c r="P25" s="298">
        <f t="shared" si="16"/>
        <v>1</v>
      </c>
    </row>
    <row r="26" spans="1:16">
      <c r="A26" s="117">
        <v>17</v>
      </c>
      <c r="B26" s="6"/>
      <c r="C26" s="6"/>
      <c r="D26" s="50"/>
      <c r="E26" s="117"/>
      <c r="F26" s="179"/>
      <c r="G26" s="179"/>
      <c r="H26" s="179"/>
      <c r="I26" s="15" t="str">
        <f t="shared" si="9"/>
        <v/>
      </c>
      <c r="J26" s="15" t="str">
        <f t="shared" si="10"/>
        <v/>
      </c>
      <c r="K26" s="43" t="str">
        <f t="shared" si="11"/>
        <v/>
      </c>
      <c r="L26" s="43" t="str">
        <f t="shared" si="12"/>
        <v/>
      </c>
      <c r="M26" s="323" t="str">
        <f t="shared" si="13"/>
        <v/>
      </c>
      <c r="N26" s="43" t="str">
        <f t="shared" si="14"/>
        <v/>
      </c>
      <c r="O26" s="297" t="b">
        <f t="shared" si="15"/>
        <v>0</v>
      </c>
      <c r="P26" s="298">
        <f t="shared" si="16"/>
        <v>1</v>
      </c>
    </row>
    <row r="27" spans="1:16">
      <c r="A27" s="117">
        <v>18</v>
      </c>
      <c r="B27" s="6"/>
      <c r="C27" s="6"/>
      <c r="D27" s="50"/>
      <c r="E27" s="117"/>
      <c r="F27" s="179"/>
      <c r="G27" s="179"/>
      <c r="H27" s="179"/>
      <c r="I27" s="15" t="str">
        <f t="shared" si="9"/>
        <v/>
      </c>
      <c r="J27" s="15" t="str">
        <f t="shared" si="10"/>
        <v/>
      </c>
      <c r="K27" s="43" t="str">
        <f t="shared" si="11"/>
        <v/>
      </c>
      <c r="L27" s="43" t="str">
        <f t="shared" si="12"/>
        <v/>
      </c>
      <c r="M27" s="323" t="str">
        <f t="shared" si="13"/>
        <v/>
      </c>
      <c r="N27" s="43" t="str">
        <f t="shared" si="14"/>
        <v/>
      </c>
      <c r="O27" s="297" t="b">
        <f t="shared" si="15"/>
        <v>0</v>
      </c>
      <c r="P27" s="298">
        <f t="shared" si="16"/>
        <v>1</v>
      </c>
    </row>
    <row r="28" spans="1:16">
      <c r="A28" s="117">
        <v>19</v>
      </c>
      <c r="B28" s="6"/>
      <c r="C28" s="6"/>
      <c r="D28" s="50"/>
      <c r="E28" s="117"/>
      <c r="F28" s="179"/>
      <c r="G28" s="179"/>
      <c r="H28" s="179"/>
      <c r="I28" s="15" t="str">
        <f t="shared" si="9"/>
        <v/>
      </c>
      <c r="J28" s="15" t="str">
        <f t="shared" si="10"/>
        <v/>
      </c>
      <c r="K28" s="43" t="str">
        <f t="shared" si="11"/>
        <v/>
      </c>
      <c r="L28" s="43" t="str">
        <f t="shared" si="12"/>
        <v/>
      </c>
      <c r="M28" s="323" t="str">
        <f t="shared" si="13"/>
        <v/>
      </c>
      <c r="N28" s="43" t="str">
        <f t="shared" si="14"/>
        <v/>
      </c>
      <c r="O28" s="297" t="b">
        <f t="shared" si="15"/>
        <v>0</v>
      </c>
      <c r="P28" s="298">
        <f t="shared" si="16"/>
        <v>1</v>
      </c>
    </row>
    <row r="29" spans="1:16">
      <c r="A29" s="117">
        <v>20</v>
      </c>
      <c r="B29" s="6"/>
      <c r="C29" s="6"/>
      <c r="D29" s="50"/>
      <c r="E29" s="117"/>
      <c r="F29" s="179"/>
      <c r="G29" s="179"/>
      <c r="H29" s="179"/>
      <c r="I29" s="15" t="str">
        <f t="shared" si="9"/>
        <v/>
      </c>
      <c r="J29" s="15" t="str">
        <f t="shared" si="10"/>
        <v/>
      </c>
      <c r="K29" s="43" t="str">
        <f t="shared" si="11"/>
        <v/>
      </c>
      <c r="L29" s="43" t="str">
        <f t="shared" si="12"/>
        <v/>
      </c>
      <c r="M29" s="323" t="str">
        <f t="shared" si="13"/>
        <v/>
      </c>
      <c r="N29" s="43" t="str">
        <f t="shared" si="14"/>
        <v/>
      </c>
      <c r="O29" s="297" t="b">
        <f t="shared" si="15"/>
        <v>0</v>
      </c>
      <c r="P29" s="298">
        <f t="shared" si="16"/>
        <v>1</v>
      </c>
    </row>
    <row r="30" spans="1:16">
      <c r="A30" s="117">
        <v>21</v>
      </c>
      <c r="B30" s="6"/>
      <c r="C30" s="6"/>
      <c r="D30" s="50"/>
      <c r="E30" s="117"/>
      <c r="F30" s="179"/>
      <c r="G30" s="179"/>
      <c r="H30" s="179"/>
      <c r="I30" s="15" t="str">
        <f t="shared" si="9"/>
        <v/>
      </c>
      <c r="J30" s="15" t="str">
        <f t="shared" si="10"/>
        <v/>
      </c>
      <c r="K30" s="43" t="str">
        <f t="shared" si="11"/>
        <v/>
      </c>
      <c r="L30" s="43" t="str">
        <f t="shared" si="12"/>
        <v/>
      </c>
      <c r="M30" s="323" t="str">
        <f t="shared" si="13"/>
        <v/>
      </c>
      <c r="N30" s="43" t="str">
        <f t="shared" si="14"/>
        <v/>
      </c>
      <c r="O30" s="297" t="b">
        <f t="shared" si="15"/>
        <v>0</v>
      </c>
      <c r="P30" s="298">
        <f t="shared" si="16"/>
        <v>1</v>
      </c>
    </row>
    <row r="31" spans="1:16">
      <c r="A31" s="117">
        <v>22</v>
      </c>
      <c r="B31" s="6"/>
      <c r="C31" s="6"/>
      <c r="D31" s="50"/>
      <c r="E31" s="117"/>
      <c r="F31" s="179"/>
      <c r="G31" s="179"/>
      <c r="H31" s="179"/>
      <c r="I31" s="15" t="str">
        <f t="shared" si="9"/>
        <v/>
      </c>
      <c r="J31" s="15" t="str">
        <f t="shared" si="10"/>
        <v/>
      </c>
      <c r="K31" s="43" t="str">
        <f t="shared" si="11"/>
        <v/>
      </c>
      <c r="L31" s="43" t="str">
        <f t="shared" si="12"/>
        <v/>
      </c>
      <c r="M31" s="323" t="str">
        <f t="shared" si="13"/>
        <v/>
      </c>
      <c r="N31" s="43" t="str">
        <f t="shared" si="14"/>
        <v/>
      </c>
      <c r="O31" s="297" t="b">
        <f t="shared" si="15"/>
        <v>0</v>
      </c>
      <c r="P31" s="298">
        <f t="shared" si="16"/>
        <v>1</v>
      </c>
    </row>
    <row r="32" spans="1:16">
      <c r="A32" s="117">
        <v>23</v>
      </c>
      <c r="B32" s="6"/>
      <c r="C32" s="6"/>
      <c r="D32" s="50"/>
      <c r="E32" s="117"/>
      <c r="F32" s="179"/>
      <c r="G32" s="179"/>
      <c r="H32" s="179"/>
      <c r="I32" s="15" t="str">
        <f t="shared" si="9"/>
        <v/>
      </c>
      <c r="J32" s="15" t="str">
        <f t="shared" si="10"/>
        <v/>
      </c>
      <c r="K32" s="43" t="str">
        <f t="shared" si="11"/>
        <v/>
      </c>
      <c r="L32" s="43" t="str">
        <f t="shared" si="12"/>
        <v/>
      </c>
      <c r="M32" s="323" t="str">
        <f t="shared" si="13"/>
        <v/>
      </c>
      <c r="N32" s="43" t="str">
        <f t="shared" si="14"/>
        <v/>
      </c>
      <c r="O32" s="297" t="b">
        <f t="shared" si="15"/>
        <v>0</v>
      </c>
      <c r="P32" s="298">
        <f t="shared" si="16"/>
        <v>1</v>
      </c>
    </row>
    <row r="33" spans="1:16">
      <c r="A33" s="117">
        <v>24</v>
      </c>
      <c r="B33" s="6"/>
      <c r="C33" s="6"/>
      <c r="D33" s="50"/>
      <c r="E33" s="117"/>
      <c r="F33" s="179"/>
      <c r="G33" s="179"/>
      <c r="H33" s="179"/>
      <c r="I33" s="15" t="str">
        <f t="shared" si="9"/>
        <v/>
      </c>
      <c r="J33" s="15" t="str">
        <f t="shared" si="10"/>
        <v/>
      </c>
      <c r="K33" s="43" t="str">
        <f t="shared" si="11"/>
        <v/>
      </c>
      <c r="L33" s="43" t="str">
        <f t="shared" si="12"/>
        <v/>
      </c>
      <c r="M33" s="323" t="str">
        <f t="shared" si="13"/>
        <v/>
      </c>
      <c r="N33" s="43" t="str">
        <f t="shared" si="14"/>
        <v/>
      </c>
      <c r="O33" s="297" t="b">
        <f t="shared" si="15"/>
        <v>0</v>
      </c>
      <c r="P33" s="298">
        <f t="shared" si="16"/>
        <v>1</v>
      </c>
    </row>
    <row r="34" spans="1:16">
      <c r="A34" s="117">
        <v>25</v>
      </c>
      <c r="B34" s="6"/>
      <c r="C34" s="6"/>
      <c r="D34" s="50"/>
      <c r="E34" s="117"/>
      <c r="F34" s="179"/>
      <c r="G34" s="179"/>
      <c r="H34" s="179"/>
      <c r="I34" s="15" t="str">
        <f t="shared" si="9"/>
        <v/>
      </c>
      <c r="J34" s="15" t="str">
        <f t="shared" si="10"/>
        <v/>
      </c>
      <c r="K34" s="43" t="str">
        <f t="shared" si="11"/>
        <v/>
      </c>
      <c r="L34" s="43" t="str">
        <f t="shared" si="12"/>
        <v/>
      </c>
      <c r="M34" s="323" t="str">
        <f t="shared" si="13"/>
        <v/>
      </c>
      <c r="N34" s="43" t="str">
        <f t="shared" si="14"/>
        <v/>
      </c>
      <c r="O34" s="297" t="b">
        <f t="shared" si="15"/>
        <v>0</v>
      </c>
      <c r="P34" s="298">
        <f t="shared" si="16"/>
        <v>1</v>
      </c>
    </row>
    <row r="35" spans="1:16">
      <c r="A35" s="117">
        <v>26</v>
      </c>
      <c r="B35" s="6"/>
      <c r="C35" s="6"/>
      <c r="D35" s="50"/>
      <c r="E35" s="117"/>
      <c r="F35" s="179"/>
      <c r="G35" s="179"/>
      <c r="H35" s="179"/>
      <c r="I35" s="15" t="str">
        <f t="shared" si="9"/>
        <v/>
      </c>
      <c r="J35" s="15" t="str">
        <f t="shared" si="10"/>
        <v/>
      </c>
      <c r="K35" s="43" t="str">
        <f t="shared" si="11"/>
        <v/>
      </c>
      <c r="L35" s="43" t="str">
        <f t="shared" si="12"/>
        <v/>
      </c>
      <c r="M35" s="323" t="str">
        <f t="shared" si="13"/>
        <v/>
      </c>
      <c r="N35" s="43" t="str">
        <f t="shared" si="14"/>
        <v/>
      </c>
      <c r="O35" s="297" t="b">
        <f t="shared" si="15"/>
        <v>0</v>
      </c>
      <c r="P35" s="298">
        <f t="shared" si="16"/>
        <v>1</v>
      </c>
    </row>
    <row r="36" spans="1:16">
      <c r="A36" s="117">
        <v>27</v>
      </c>
      <c r="B36" s="6"/>
      <c r="C36" s="6"/>
      <c r="D36" s="50"/>
      <c r="E36" s="117"/>
      <c r="F36" s="179"/>
      <c r="G36" s="179"/>
      <c r="H36" s="179"/>
      <c r="I36" s="15" t="str">
        <f t="shared" si="9"/>
        <v/>
      </c>
      <c r="J36" s="15" t="str">
        <f t="shared" si="10"/>
        <v/>
      </c>
      <c r="K36" s="43" t="str">
        <f t="shared" si="11"/>
        <v/>
      </c>
      <c r="L36" s="43" t="str">
        <f t="shared" si="12"/>
        <v/>
      </c>
      <c r="M36" s="323" t="str">
        <f t="shared" si="13"/>
        <v/>
      </c>
      <c r="N36" s="43" t="str">
        <f t="shared" si="14"/>
        <v/>
      </c>
      <c r="O36" s="297" t="b">
        <f t="shared" si="15"/>
        <v>0</v>
      </c>
      <c r="P36" s="298">
        <f t="shared" si="16"/>
        <v>1</v>
      </c>
    </row>
    <row r="37" spans="1:16">
      <c r="A37" s="117">
        <v>28</v>
      </c>
      <c r="B37" s="6"/>
      <c r="C37" s="6"/>
      <c r="D37" s="50"/>
      <c r="E37" s="117"/>
      <c r="F37" s="179"/>
      <c r="G37" s="179"/>
      <c r="H37" s="179"/>
      <c r="I37" s="15" t="str">
        <f t="shared" si="9"/>
        <v/>
      </c>
      <c r="J37" s="15" t="str">
        <f t="shared" si="10"/>
        <v/>
      </c>
      <c r="K37" s="43" t="str">
        <f t="shared" si="11"/>
        <v/>
      </c>
      <c r="L37" s="43" t="str">
        <f t="shared" si="12"/>
        <v/>
      </c>
      <c r="M37" s="323" t="str">
        <f t="shared" si="13"/>
        <v/>
      </c>
      <c r="N37" s="43" t="str">
        <f t="shared" si="14"/>
        <v/>
      </c>
      <c r="O37" s="297" t="b">
        <f t="shared" si="15"/>
        <v>0</v>
      </c>
      <c r="P37" s="298">
        <f t="shared" si="16"/>
        <v>1</v>
      </c>
    </row>
    <row r="38" spans="1:16">
      <c r="A38" s="117">
        <v>29</v>
      </c>
      <c r="B38" s="6"/>
      <c r="C38" s="6"/>
      <c r="D38" s="50"/>
      <c r="E38" s="117"/>
      <c r="F38" s="179"/>
      <c r="G38" s="179"/>
      <c r="H38" s="179"/>
      <c r="I38" s="15" t="str">
        <f t="shared" si="9"/>
        <v/>
      </c>
      <c r="J38" s="15" t="str">
        <f t="shared" si="10"/>
        <v/>
      </c>
      <c r="K38" s="43" t="str">
        <f t="shared" si="11"/>
        <v/>
      </c>
      <c r="L38" s="43" t="str">
        <f t="shared" si="12"/>
        <v/>
      </c>
      <c r="M38" s="323" t="str">
        <f t="shared" si="13"/>
        <v/>
      </c>
      <c r="N38" s="43" t="str">
        <f t="shared" si="14"/>
        <v/>
      </c>
      <c r="O38" s="297" t="b">
        <f t="shared" si="15"/>
        <v>0</v>
      </c>
      <c r="P38" s="298">
        <f t="shared" si="16"/>
        <v>1</v>
      </c>
    </row>
    <row r="39" spans="1:16">
      <c r="A39" s="117">
        <v>30</v>
      </c>
      <c r="B39" s="6"/>
      <c r="C39" s="6"/>
      <c r="D39" s="50"/>
      <c r="E39" s="117"/>
      <c r="F39" s="179"/>
      <c r="G39" s="179"/>
      <c r="H39" s="179"/>
      <c r="I39" s="15" t="str">
        <f t="shared" si="9"/>
        <v/>
      </c>
      <c r="J39" s="15" t="str">
        <f t="shared" si="10"/>
        <v/>
      </c>
      <c r="K39" s="43" t="str">
        <f t="shared" si="11"/>
        <v/>
      </c>
      <c r="L39" s="43" t="str">
        <f t="shared" si="12"/>
        <v/>
      </c>
      <c r="M39" s="323" t="str">
        <f t="shared" si="13"/>
        <v/>
      </c>
      <c r="N39" s="43" t="str">
        <f t="shared" si="14"/>
        <v/>
      </c>
      <c r="O39" s="297" t="b">
        <f t="shared" si="15"/>
        <v>0</v>
      </c>
      <c r="P39" s="298">
        <f t="shared" si="16"/>
        <v>1</v>
      </c>
    </row>
    <row r="40" spans="1:16">
      <c r="A40" s="117">
        <v>31</v>
      </c>
      <c r="B40" s="6"/>
      <c r="C40" s="6"/>
      <c r="D40" s="50"/>
      <c r="E40" s="117"/>
      <c r="F40" s="179"/>
      <c r="G40" s="179"/>
      <c r="H40" s="179"/>
      <c r="I40" s="15" t="str">
        <f t="shared" si="9"/>
        <v/>
      </c>
      <c r="J40" s="15" t="str">
        <f t="shared" si="10"/>
        <v/>
      </c>
      <c r="K40" s="43" t="str">
        <f t="shared" si="11"/>
        <v/>
      </c>
      <c r="L40" s="43" t="str">
        <f t="shared" si="12"/>
        <v/>
      </c>
      <c r="M40" s="323" t="str">
        <f t="shared" si="13"/>
        <v/>
      </c>
      <c r="N40" s="43" t="str">
        <f t="shared" si="14"/>
        <v/>
      </c>
      <c r="O40" s="297" t="b">
        <f t="shared" si="15"/>
        <v>0</v>
      </c>
      <c r="P40" s="298">
        <f t="shared" si="16"/>
        <v>1</v>
      </c>
    </row>
    <row r="41" spans="1:16">
      <c r="A41" s="117">
        <v>32</v>
      </c>
      <c r="B41" s="6"/>
      <c r="C41" s="6"/>
      <c r="D41" s="50"/>
      <c r="E41" s="117"/>
      <c r="F41" s="179"/>
      <c r="G41" s="179"/>
      <c r="H41" s="179"/>
      <c r="I41" s="15" t="str">
        <f t="shared" si="9"/>
        <v/>
      </c>
      <c r="J41" s="15" t="str">
        <f t="shared" si="10"/>
        <v/>
      </c>
      <c r="K41" s="43" t="str">
        <f t="shared" si="11"/>
        <v/>
      </c>
      <c r="L41" s="43" t="str">
        <f t="shared" si="12"/>
        <v/>
      </c>
      <c r="M41" s="323" t="str">
        <f t="shared" si="13"/>
        <v/>
      </c>
      <c r="N41" s="43" t="str">
        <f t="shared" si="14"/>
        <v/>
      </c>
      <c r="O41" s="297" t="b">
        <f t="shared" si="15"/>
        <v>0</v>
      </c>
      <c r="P41" s="298">
        <f t="shared" si="16"/>
        <v>1</v>
      </c>
    </row>
    <row r="42" spans="1:16">
      <c r="A42" s="117">
        <v>33</v>
      </c>
      <c r="B42" s="6"/>
      <c r="C42" s="6"/>
      <c r="D42" s="50"/>
      <c r="E42" s="117"/>
      <c r="F42" s="179"/>
      <c r="G42" s="179"/>
      <c r="H42" s="179"/>
      <c r="I42" s="15" t="str">
        <f t="shared" si="9"/>
        <v/>
      </c>
      <c r="J42" s="15" t="str">
        <f t="shared" si="10"/>
        <v/>
      </c>
      <c r="K42" s="43" t="str">
        <f t="shared" si="11"/>
        <v/>
      </c>
      <c r="L42" s="43" t="str">
        <f t="shared" si="12"/>
        <v/>
      </c>
      <c r="M42" s="323" t="str">
        <f t="shared" si="13"/>
        <v/>
      </c>
      <c r="N42" s="43" t="str">
        <f t="shared" si="14"/>
        <v/>
      </c>
      <c r="O42" s="297" t="b">
        <f t="shared" si="15"/>
        <v>0</v>
      </c>
      <c r="P42" s="298">
        <f t="shared" si="16"/>
        <v>1</v>
      </c>
    </row>
    <row r="43" spans="1:16">
      <c r="A43" s="117">
        <v>34</v>
      </c>
      <c r="B43" s="6"/>
      <c r="C43" s="6"/>
      <c r="D43" s="50"/>
      <c r="E43" s="117"/>
      <c r="F43" s="179"/>
      <c r="G43" s="179"/>
      <c r="H43" s="179"/>
      <c r="I43" s="15" t="str">
        <f t="shared" si="9"/>
        <v/>
      </c>
      <c r="J43" s="15" t="str">
        <f t="shared" si="10"/>
        <v/>
      </c>
      <c r="K43" s="43" t="str">
        <f t="shared" si="11"/>
        <v/>
      </c>
      <c r="L43" s="43" t="str">
        <f t="shared" si="12"/>
        <v/>
      </c>
      <c r="M43" s="323" t="str">
        <f t="shared" si="13"/>
        <v/>
      </c>
      <c r="N43" s="43" t="str">
        <f t="shared" si="14"/>
        <v/>
      </c>
      <c r="O43" s="297" t="b">
        <f t="shared" si="15"/>
        <v>0</v>
      </c>
      <c r="P43" s="298">
        <f t="shared" si="16"/>
        <v>1</v>
      </c>
    </row>
    <row r="44" spans="1:16">
      <c r="A44" s="117">
        <v>35</v>
      </c>
      <c r="B44" s="6"/>
      <c r="C44" s="6"/>
      <c r="D44" s="50"/>
      <c r="E44" s="117"/>
      <c r="F44" s="179"/>
      <c r="G44" s="179"/>
      <c r="H44" s="179"/>
      <c r="I44" s="15" t="str">
        <f t="shared" si="9"/>
        <v/>
      </c>
      <c r="J44" s="15" t="str">
        <f t="shared" si="10"/>
        <v/>
      </c>
      <c r="K44" s="43" t="str">
        <f t="shared" si="11"/>
        <v/>
      </c>
      <c r="L44" s="43" t="str">
        <f t="shared" si="12"/>
        <v/>
      </c>
      <c r="M44" s="323" t="str">
        <f t="shared" si="13"/>
        <v/>
      </c>
      <c r="N44" s="43" t="str">
        <f t="shared" si="14"/>
        <v/>
      </c>
      <c r="O44" s="297" t="b">
        <f t="shared" si="15"/>
        <v>0</v>
      </c>
      <c r="P44" s="298">
        <f t="shared" si="16"/>
        <v>1</v>
      </c>
    </row>
    <row r="45" spans="1:16">
      <c r="A45" s="117">
        <v>36</v>
      </c>
      <c r="B45" s="6"/>
      <c r="C45" s="6"/>
      <c r="D45" s="50"/>
      <c r="E45" s="117"/>
      <c r="F45" s="179"/>
      <c r="G45" s="179"/>
      <c r="H45" s="179"/>
      <c r="I45" s="15" t="str">
        <f t="shared" si="9"/>
        <v/>
      </c>
      <c r="J45" s="15" t="str">
        <f t="shared" si="10"/>
        <v/>
      </c>
      <c r="K45" s="43" t="str">
        <f t="shared" si="11"/>
        <v/>
      </c>
      <c r="L45" s="43" t="str">
        <f t="shared" si="12"/>
        <v/>
      </c>
      <c r="M45" s="323" t="str">
        <f t="shared" si="13"/>
        <v/>
      </c>
      <c r="N45" s="43" t="str">
        <f t="shared" si="14"/>
        <v/>
      </c>
      <c r="O45" s="297" t="b">
        <f t="shared" si="15"/>
        <v>0</v>
      </c>
      <c r="P45" s="298">
        <f t="shared" si="16"/>
        <v>1</v>
      </c>
    </row>
    <row r="46" spans="1:16">
      <c r="A46" s="117">
        <v>37</v>
      </c>
      <c r="B46" s="6"/>
      <c r="C46" s="6"/>
      <c r="D46" s="50"/>
      <c r="E46" s="117"/>
      <c r="F46" s="179"/>
      <c r="G46" s="179"/>
      <c r="H46" s="179"/>
      <c r="I46" s="15" t="str">
        <f t="shared" si="9"/>
        <v/>
      </c>
      <c r="J46" s="15" t="str">
        <f t="shared" si="10"/>
        <v/>
      </c>
      <c r="K46" s="43" t="str">
        <f t="shared" si="11"/>
        <v/>
      </c>
      <c r="L46" s="43" t="str">
        <f t="shared" si="12"/>
        <v/>
      </c>
      <c r="M46" s="323" t="str">
        <f t="shared" si="13"/>
        <v/>
      </c>
      <c r="N46" s="43" t="str">
        <f t="shared" si="14"/>
        <v/>
      </c>
      <c r="O46" s="297" t="b">
        <f t="shared" si="15"/>
        <v>0</v>
      </c>
      <c r="P46" s="298">
        <f t="shared" si="16"/>
        <v>1</v>
      </c>
    </row>
    <row r="47" spans="1:16">
      <c r="A47" s="117">
        <v>38</v>
      </c>
      <c r="B47" s="6"/>
      <c r="C47" s="6"/>
      <c r="D47" s="50"/>
      <c r="E47" s="117"/>
      <c r="F47" s="179"/>
      <c r="G47" s="179"/>
      <c r="H47" s="179"/>
      <c r="I47" s="15" t="str">
        <f t="shared" si="9"/>
        <v/>
      </c>
      <c r="J47" s="15" t="str">
        <f t="shared" si="10"/>
        <v/>
      </c>
      <c r="K47" s="43" t="str">
        <f t="shared" si="11"/>
        <v/>
      </c>
      <c r="L47" s="43" t="str">
        <f t="shared" si="12"/>
        <v/>
      </c>
      <c r="M47" s="323" t="str">
        <f t="shared" si="13"/>
        <v/>
      </c>
      <c r="N47" s="43" t="str">
        <f t="shared" si="14"/>
        <v/>
      </c>
      <c r="O47" s="297" t="b">
        <f t="shared" si="15"/>
        <v>0</v>
      </c>
      <c r="P47" s="298">
        <f t="shared" si="16"/>
        <v>1</v>
      </c>
    </row>
    <row r="48" spans="1:16">
      <c r="A48" s="117">
        <v>39</v>
      </c>
      <c r="B48" s="6"/>
      <c r="C48" s="6"/>
      <c r="D48" s="50"/>
      <c r="E48" s="117"/>
      <c r="F48" s="179"/>
      <c r="G48" s="179"/>
      <c r="H48" s="179"/>
      <c r="I48" s="15" t="str">
        <f t="shared" si="9"/>
        <v/>
      </c>
      <c r="J48" s="15" t="str">
        <f t="shared" si="10"/>
        <v/>
      </c>
      <c r="K48" s="43" t="str">
        <f t="shared" si="11"/>
        <v/>
      </c>
      <c r="L48" s="43" t="str">
        <f t="shared" si="12"/>
        <v/>
      </c>
      <c r="M48" s="323" t="str">
        <f t="shared" si="13"/>
        <v/>
      </c>
      <c r="N48" s="43" t="str">
        <f t="shared" si="14"/>
        <v/>
      </c>
      <c r="O48" s="297" t="b">
        <f t="shared" si="15"/>
        <v>0</v>
      </c>
      <c r="P48" s="298">
        <f t="shared" si="16"/>
        <v>1</v>
      </c>
    </row>
    <row r="49" spans="1:16">
      <c r="A49" s="117">
        <v>40</v>
      </c>
      <c r="B49" s="6"/>
      <c r="C49" s="6"/>
      <c r="D49" s="50"/>
      <c r="E49" s="117"/>
      <c r="F49" s="179"/>
      <c r="G49" s="179"/>
      <c r="H49" s="179"/>
      <c r="I49" s="15" t="str">
        <f t="shared" si="9"/>
        <v/>
      </c>
      <c r="J49" s="15" t="str">
        <f t="shared" si="10"/>
        <v/>
      </c>
      <c r="K49" s="43" t="str">
        <f t="shared" si="11"/>
        <v/>
      </c>
      <c r="L49" s="43" t="str">
        <f t="shared" si="12"/>
        <v/>
      </c>
      <c r="M49" s="323" t="str">
        <f t="shared" si="13"/>
        <v/>
      </c>
      <c r="N49" s="43" t="str">
        <f t="shared" si="14"/>
        <v/>
      </c>
      <c r="O49" s="297" t="b">
        <f t="shared" si="15"/>
        <v>0</v>
      </c>
      <c r="P49" s="298">
        <f t="shared" si="16"/>
        <v>1</v>
      </c>
    </row>
    <row r="50" spans="1:16">
      <c r="A50" s="117">
        <v>41</v>
      </c>
      <c r="B50" s="6"/>
      <c r="C50" s="6"/>
      <c r="D50" s="50"/>
      <c r="E50" s="117"/>
      <c r="F50" s="179"/>
      <c r="G50" s="179"/>
      <c r="H50" s="179"/>
      <c r="I50" s="15" t="str">
        <f t="shared" si="9"/>
        <v/>
      </c>
      <c r="J50" s="15" t="str">
        <f t="shared" si="10"/>
        <v/>
      </c>
      <c r="K50" s="43" t="str">
        <f t="shared" si="11"/>
        <v/>
      </c>
      <c r="L50" s="43" t="str">
        <f t="shared" si="12"/>
        <v/>
      </c>
      <c r="M50" s="323" t="str">
        <f t="shared" si="13"/>
        <v/>
      </c>
      <c r="N50" s="43" t="str">
        <f t="shared" si="14"/>
        <v/>
      </c>
      <c r="O50" s="297" t="b">
        <f t="shared" si="15"/>
        <v>0</v>
      </c>
      <c r="P50" s="298">
        <f t="shared" si="16"/>
        <v>1</v>
      </c>
    </row>
    <row r="51" spans="1:16">
      <c r="A51" s="117">
        <v>42</v>
      </c>
      <c r="B51" s="6"/>
      <c r="C51" s="6"/>
      <c r="D51" s="50"/>
      <c r="E51" s="117"/>
      <c r="F51" s="179"/>
      <c r="G51" s="179"/>
      <c r="H51" s="179"/>
      <c r="I51" s="15" t="str">
        <f t="shared" si="9"/>
        <v/>
      </c>
      <c r="J51" s="15" t="str">
        <f t="shared" si="10"/>
        <v/>
      </c>
      <c r="K51" s="43" t="str">
        <f t="shared" si="11"/>
        <v/>
      </c>
      <c r="L51" s="43" t="str">
        <f t="shared" si="12"/>
        <v/>
      </c>
      <c r="M51" s="323" t="str">
        <f t="shared" si="13"/>
        <v/>
      </c>
      <c r="N51" s="43" t="str">
        <f t="shared" si="14"/>
        <v/>
      </c>
      <c r="O51" s="297" t="b">
        <f t="shared" si="15"/>
        <v>0</v>
      </c>
      <c r="P51" s="298">
        <f t="shared" si="16"/>
        <v>1</v>
      </c>
    </row>
    <row r="52" spans="1:16">
      <c r="A52" s="117">
        <v>43</v>
      </c>
      <c r="B52" s="6"/>
      <c r="C52" s="6"/>
      <c r="D52" s="50"/>
      <c r="E52" s="117"/>
      <c r="F52" s="179"/>
      <c r="G52" s="179"/>
      <c r="H52" s="179"/>
      <c r="I52" s="15" t="str">
        <f t="shared" si="9"/>
        <v/>
      </c>
      <c r="J52" s="15" t="str">
        <f t="shared" si="10"/>
        <v/>
      </c>
      <c r="K52" s="43" t="str">
        <f t="shared" si="11"/>
        <v/>
      </c>
      <c r="L52" s="43" t="str">
        <f t="shared" si="12"/>
        <v/>
      </c>
      <c r="M52" s="323" t="str">
        <f t="shared" si="13"/>
        <v/>
      </c>
      <c r="N52" s="43" t="str">
        <f t="shared" si="14"/>
        <v/>
      </c>
      <c r="O52" s="297" t="b">
        <f t="shared" si="15"/>
        <v>0</v>
      </c>
      <c r="P52" s="298">
        <f t="shared" si="16"/>
        <v>1</v>
      </c>
    </row>
    <row r="53" spans="1:16">
      <c r="A53" s="117">
        <v>44</v>
      </c>
      <c r="B53" s="6"/>
      <c r="C53" s="6"/>
      <c r="D53" s="50"/>
      <c r="E53" s="117"/>
      <c r="F53" s="179"/>
      <c r="G53" s="179"/>
      <c r="H53" s="179"/>
      <c r="I53" s="15" t="str">
        <f t="shared" si="9"/>
        <v/>
      </c>
      <c r="J53" s="15" t="str">
        <f t="shared" si="10"/>
        <v/>
      </c>
      <c r="K53" s="43" t="str">
        <f t="shared" si="11"/>
        <v/>
      </c>
      <c r="L53" s="43" t="str">
        <f t="shared" si="12"/>
        <v/>
      </c>
      <c r="M53" s="323" t="str">
        <f t="shared" si="13"/>
        <v/>
      </c>
      <c r="N53" s="43" t="str">
        <f t="shared" si="14"/>
        <v/>
      </c>
      <c r="O53" s="297" t="b">
        <f t="shared" si="15"/>
        <v>0</v>
      </c>
      <c r="P53" s="298">
        <f t="shared" si="16"/>
        <v>1</v>
      </c>
    </row>
    <row r="54" spans="1:16">
      <c r="A54" s="117">
        <v>45</v>
      </c>
      <c r="B54" s="6"/>
      <c r="C54" s="6"/>
      <c r="D54" s="50"/>
      <c r="E54" s="117"/>
      <c r="F54" s="179"/>
      <c r="G54" s="179"/>
      <c r="H54" s="179"/>
      <c r="I54" s="15" t="str">
        <f t="shared" si="9"/>
        <v/>
      </c>
      <c r="J54" s="15" t="str">
        <f t="shared" si="10"/>
        <v/>
      </c>
      <c r="K54" s="43" t="str">
        <f t="shared" si="11"/>
        <v/>
      </c>
      <c r="L54" s="43" t="str">
        <f t="shared" si="12"/>
        <v/>
      </c>
      <c r="M54" s="323" t="str">
        <f t="shared" si="13"/>
        <v/>
      </c>
      <c r="N54" s="43" t="str">
        <f t="shared" si="14"/>
        <v/>
      </c>
      <c r="O54" s="297" t="b">
        <f t="shared" si="15"/>
        <v>0</v>
      </c>
      <c r="P54" s="298">
        <f t="shared" si="16"/>
        <v>1</v>
      </c>
    </row>
    <row r="55" spans="1:16">
      <c r="A55" s="117">
        <v>46</v>
      </c>
      <c r="B55" s="6"/>
      <c r="C55" s="6"/>
      <c r="D55" s="50"/>
      <c r="E55" s="117"/>
      <c r="F55" s="179"/>
      <c r="G55" s="179"/>
      <c r="H55" s="179"/>
      <c r="I55" s="15" t="str">
        <f t="shared" si="9"/>
        <v/>
      </c>
      <c r="J55" s="15" t="str">
        <f t="shared" si="10"/>
        <v/>
      </c>
      <c r="K55" s="43" t="str">
        <f t="shared" si="11"/>
        <v/>
      </c>
      <c r="L55" s="43" t="str">
        <f t="shared" si="12"/>
        <v/>
      </c>
      <c r="M55" s="323" t="str">
        <f t="shared" si="13"/>
        <v/>
      </c>
      <c r="N55" s="43" t="str">
        <f t="shared" si="14"/>
        <v/>
      </c>
      <c r="O55" s="297" t="b">
        <f t="shared" si="15"/>
        <v>0</v>
      </c>
      <c r="P55" s="298">
        <f t="shared" si="16"/>
        <v>1</v>
      </c>
    </row>
    <row r="56" spans="1:16">
      <c r="A56" s="117">
        <v>47</v>
      </c>
      <c r="B56" s="6"/>
      <c r="C56" s="6"/>
      <c r="D56" s="50"/>
      <c r="E56" s="117"/>
      <c r="F56" s="179"/>
      <c r="G56" s="179"/>
      <c r="H56" s="179"/>
      <c r="I56" s="15" t="str">
        <f t="shared" si="9"/>
        <v/>
      </c>
      <c r="J56" s="15" t="str">
        <f t="shared" si="10"/>
        <v/>
      </c>
      <c r="K56" s="43" t="str">
        <f t="shared" si="11"/>
        <v/>
      </c>
      <c r="L56" s="43" t="str">
        <f t="shared" si="12"/>
        <v/>
      </c>
      <c r="M56" s="323" t="str">
        <f t="shared" si="13"/>
        <v/>
      </c>
      <c r="N56" s="43" t="str">
        <f t="shared" si="14"/>
        <v/>
      </c>
      <c r="O56" s="297" t="b">
        <f t="shared" si="15"/>
        <v>0</v>
      </c>
      <c r="P56" s="298">
        <f t="shared" si="16"/>
        <v>1</v>
      </c>
    </row>
    <row r="57" spans="1:16">
      <c r="A57" s="117">
        <v>48</v>
      </c>
      <c r="B57" s="6"/>
      <c r="C57" s="6"/>
      <c r="D57" s="50"/>
      <c r="E57" s="117"/>
      <c r="F57" s="179"/>
      <c r="G57" s="179"/>
      <c r="H57" s="179"/>
      <c r="I57" s="15" t="str">
        <f t="shared" si="9"/>
        <v/>
      </c>
      <c r="J57" s="15" t="str">
        <f t="shared" si="10"/>
        <v/>
      </c>
      <c r="K57" s="43" t="str">
        <f t="shared" si="11"/>
        <v/>
      </c>
      <c r="L57" s="43" t="str">
        <f t="shared" si="12"/>
        <v/>
      </c>
      <c r="M57" s="323" t="str">
        <f t="shared" si="13"/>
        <v/>
      </c>
      <c r="N57" s="43" t="str">
        <f t="shared" si="14"/>
        <v/>
      </c>
      <c r="O57" s="297" t="b">
        <f t="shared" si="15"/>
        <v>0</v>
      </c>
      <c r="P57" s="298">
        <f t="shared" si="16"/>
        <v>1</v>
      </c>
    </row>
    <row r="58" spans="1:16">
      <c r="A58" s="117">
        <v>49</v>
      </c>
      <c r="B58" s="6"/>
      <c r="C58" s="6"/>
      <c r="D58" s="50"/>
      <c r="E58" s="117"/>
      <c r="F58" s="179"/>
      <c r="G58" s="179"/>
      <c r="H58" s="179"/>
      <c r="I58" s="15" t="str">
        <f t="shared" si="9"/>
        <v/>
      </c>
      <c r="J58" s="15" t="str">
        <f t="shared" si="10"/>
        <v/>
      </c>
      <c r="K58" s="43" t="str">
        <f t="shared" si="11"/>
        <v/>
      </c>
      <c r="L58" s="43" t="str">
        <f t="shared" si="12"/>
        <v/>
      </c>
      <c r="M58" s="323" t="str">
        <f t="shared" si="13"/>
        <v/>
      </c>
      <c r="N58" s="43" t="str">
        <f t="shared" si="14"/>
        <v/>
      </c>
      <c r="O58" s="297" t="b">
        <f t="shared" si="15"/>
        <v>0</v>
      </c>
      <c r="P58" s="298">
        <f t="shared" si="16"/>
        <v>1</v>
      </c>
    </row>
    <row r="59" spans="1:16">
      <c r="A59" s="117">
        <v>50</v>
      </c>
      <c r="B59" s="6"/>
      <c r="C59" s="6"/>
      <c r="D59" s="50"/>
      <c r="E59" s="117"/>
      <c r="F59" s="179"/>
      <c r="G59" s="179"/>
      <c r="H59" s="179"/>
      <c r="I59" s="15" t="str">
        <f t="shared" si="9"/>
        <v/>
      </c>
      <c r="J59" s="15" t="str">
        <f t="shared" si="10"/>
        <v/>
      </c>
      <c r="K59" s="43" t="str">
        <f t="shared" si="11"/>
        <v/>
      </c>
      <c r="L59" s="43" t="str">
        <f t="shared" si="12"/>
        <v/>
      </c>
      <c r="M59" s="323" t="str">
        <f t="shared" si="13"/>
        <v/>
      </c>
      <c r="N59" s="43" t="str">
        <f t="shared" si="14"/>
        <v/>
      </c>
      <c r="O59" s="297" t="b">
        <f t="shared" si="15"/>
        <v>0</v>
      </c>
      <c r="P59" s="298">
        <f t="shared" si="16"/>
        <v>1</v>
      </c>
    </row>
    <row r="60" spans="1:16">
      <c r="A60" s="117">
        <v>51</v>
      </c>
      <c r="B60" s="6"/>
      <c r="C60" s="6"/>
      <c r="D60" s="50"/>
      <c r="E60" s="117"/>
      <c r="F60" s="179"/>
      <c r="G60" s="179"/>
      <c r="H60" s="179"/>
      <c r="I60" s="15" t="str">
        <f t="shared" si="9"/>
        <v/>
      </c>
      <c r="J60" s="15" t="str">
        <f t="shared" si="10"/>
        <v/>
      </c>
      <c r="K60" s="43" t="str">
        <f t="shared" si="11"/>
        <v/>
      </c>
      <c r="L60" s="43" t="str">
        <f t="shared" si="12"/>
        <v/>
      </c>
      <c r="M60" s="323" t="str">
        <f t="shared" si="13"/>
        <v/>
      </c>
      <c r="N60" s="43" t="str">
        <f t="shared" si="14"/>
        <v/>
      </c>
      <c r="O60" s="297" t="b">
        <f t="shared" si="15"/>
        <v>0</v>
      </c>
      <c r="P60" s="298">
        <f t="shared" si="16"/>
        <v>1</v>
      </c>
    </row>
    <row r="61" spans="1:16">
      <c r="A61" s="117">
        <v>52</v>
      </c>
      <c r="B61" s="6"/>
      <c r="C61" s="6"/>
      <c r="D61" s="50"/>
      <c r="E61" s="117"/>
      <c r="F61" s="179"/>
      <c r="G61" s="179"/>
      <c r="H61" s="179"/>
      <c r="I61" s="15" t="str">
        <f t="shared" si="9"/>
        <v/>
      </c>
      <c r="J61" s="15" t="str">
        <f t="shared" si="10"/>
        <v/>
      </c>
      <c r="K61" s="43" t="str">
        <f t="shared" si="11"/>
        <v/>
      </c>
      <c r="L61" s="43" t="str">
        <f t="shared" si="12"/>
        <v/>
      </c>
      <c r="M61" s="323" t="str">
        <f t="shared" si="13"/>
        <v/>
      </c>
      <c r="N61" s="43" t="str">
        <f t="shared" si="14"/>
        <v/>
      </c>
      <c r="O61" s="297" t="b">
        <f t="shared" si="15"/>
        <v>0</v>
      </c>
      <c r="P61" s="298">
        <f t="shared" si="16"/>
        <v>1</v>
      </c>
    </row>
    <row r="62" spans="1:16">
      <c r="A62" s="117">
        <v>53</v>
      </c>
      <c r="B62" s="6"/>
      <c r="C62" s="6"/>
      <c r="D62" s="50"/>
      <c r="E62" s="117"/>
      <c r="F62" s="179"/>
      <c r="G62" s="179"/>
      <c r="H62" s="179"/>
      <c r="I62" s="15" t="str">
        <f t="shared" si="9"/>
        <v/>
      </c>
      <c r="J62" s="15" t="str">
        <f t="shared" si="10"/>
        <v/>
      </c>
      <c r="K62" s="43" t="str">
        <f t="shared" si="11"/>
        <v/>
      </c>
      <c r="L62" s="43" t="str">
        <f t="shared" si="12"/>
        <v/>
      </c>
      <c r="M62" s="323" t="str">
        <f t="shared" si="13"/>
        <v/>
      </c>
      <c r="N62" s="43" t="str">
        <f t="shared" si="14"/>
        <v/>
      </c>
      <c r="O62" s="297" t="b">
        <f t="shared" si="15"/>
        <v>0</v>
      </c>
      <c r="P62" s="298">
        <f t="shared" si="16"/>
        <v>1</v>
      </c>
    </row>
    <row r="63" spans="1:16">
      <c r="A63" s="117">
        <v>54</v>
      </c>
      <c r="B63" s="6"/>
      <c r="C63" s="6"/>
      <c r="D63" s="50"/>
      <c r="E63" s="117"/>
      <c r="F63" s="179"/>
      <c r="G63" s="179"/>
      <c r="H63" s="179"/>
      <c r="I63" s="15" t="str">
        <f t="shared" si="9"/>
        <v/>
      </c>
      <c r="J63" s="15" t="str">
        <f t="shared" si="10"/>
        <v/>
      </c>
      <c r="K63" s="43" t="str">
        <f t="shared" si="11"/>
        <v/>
      </c>
      <c r="L63" s="43" t="str">
        <f t="shared" si="12"/>
        <v/>
      </c>
      <c r="M63" s="323" t="str">
        <f t="shared" si="13"/>
        <v/>
      </c>
      <c r="N63" s="43" t="str">
        <f t="shared" si="14"/>
        <v/>
      </c>
      <c r="O63" s="297" t="b">
        <f t="shared" si="15"/>
        <v>0</v>
      </c>
      <c r="P63" s="298">
        <f t="shared" si="16"/>
        <v>1</v>
      </c>
    </row>
    <row r="64" spans="1:16">
      <c r="A64" s="117">
        <v>55</v>
      </c>
      <c r="B64" s="6"/>
      <c r="C64" s="6"/>
      <c r="D64" s="50"/>
      <c r="E64" s="117"/>
      <c r="F64" s="179"/>
      <c r="G64" s="179"/>
      <c r="H64" s="179"/>
      <c r="I64" s="15" t="str">
        <f t="shared" si="9"/>
        <v/>
      </c>
      <c r="J64" s="15" t="str">
        <f t="shared" si="10"/>
        <v/>
      </c>
      <c r="K64" s="43" t="str">
        <f t="shared" si="11"/>
        <v/>
      </c>
      <c r="L64" s="43" t="str">
        <f t="shared" si="12"/>
        <v/>
      </c>
      <c r="M64" s="323" t="str">
        <f t="shared" si="13"/>
        <v/>
      </c>
      <c r="N64" s="43" t="str">
        <f t="shared" si="14"/>
        <v/>
      </c>
      <c r="O64" s="297" t="b">
        <f t="shared" si="15"/>
        <v>0</v>
      </c>
      <c r="P64" s="298">
        <f t="shared" si="16"/>
        <v>1</v>
      </c>
    </row>
    <row r="65" spans="1:16">
      <c r="A65" s="117">
        <v>56</v>
      </c>
      <c r="B65" s="6"/>
      <c r="C65" s="6"/>
      <c r="D65" s="50"/>
      <c r="E65" s="117"/>
      <c r="F65" s="179"/>
      <c r="G65" s="179"/>
      <c r="H65" s="179"/>
      <c r="I65" s="15" t="str">
        <f t="shared" si="9"/>
        <v/>
      </c>
      <c r="J65" s="15" t="str">
        <f t="shared" si="10"/>
        <v/>
      </c>
      <c r="K65" s="43" t="str">
        <f t="shared" si="11"/>
        <v/>
      </c>
      <c r="L65" s="43" t="str">
        <f t="shared" si="12"/>
        <v/>
      </c>
      <c r="M65" s="323" t="str">
        <f t="shared" si="13"/>
        <v/>
      </c>
      <c r="N65" s="43" t="str">
        <f t="shared" si="14"/>
        <v/>
      </c>
      <c r="O65" s="297" t="b">
        <f t="shared" si="15"/>
        <v>0</v>
      </c>
      <c r="P65" s="298">
        <f t="shared" si="16"/>
        <v>1</v>
      </c>
    </row>
    <row r="66" spans="1:16">
      <c r="A66" s="117">
        <v>57</v>
      </c>
      <c r="B66" s="6"/>
      <c r="C66" s="6"/>
      <c r="D66" s="50"/>
      <c r="E66" s="117"/>
      <c r="F66" s="179"/>
      <c r="G66" s="179"/>
      <c r="H66" s="179"/>
      <c r="I66" s="15" t="str">
        <f t="shared" si="9"/>
        <v/>
      </c>
      <c r="J66" s="15" t="str">
        <f t="shared" si="10"/>
        <v/>
      </c>
      <c r="K66" s="43" t="str">
        <f t="shared" si="11"/>
        <v/>
      </c>
      <c r="L66" s="43" t="str">
        <f t="shared" si="12"/>
        <v/>
      </c>
      <c r="M66" s="323" t="str">
        <f t="shared" si="13"/>
        <v/>
      </c>
      <c r="N66" s="43" t="str">
        <f t="shared" si="14"/>
        <v/>
      </c>
      <c r="O66" s="297" t="b">
        <f t="shared" si="15"/>
        <v>0</v>
      </c>
      <c r="P66" s="298">
        <f t="shared" si="16"/>
        <v>1</v>
      </c>
    </row>
    <row r="67" spans="1:16">
      <c r="A67" s="117">
        <v>58</v>
      </c>
      <c r="B67" s="6"/>
      <c r="C67" s="6"/>
      <c r="D67" s="50"/>
      <c r="E67" s="117"/>
      <c r="F67" s="179"/>
      <c r="G67" s="179"/>
      <c r="H67" s="179"/>
      <c r="I67" s="15" t="str">
        <f t="shared" si="9"/>
        <v/>
      </c>
      <c r="J67" s="15" t="str">
        <f t="shared" si="10"/>
        <v/>
      </c>
      <c r="K67" s="43" t="str">
        <f t="shared" si="11"/>
        <v/>
      </c>
      <c r="L67" s="43" t="str">
        <f t="shared" si="12"/>
        <v/>
      </c>
      <c r="M67" s="323" t="str">
        <f t="shared" si="13"/>
        <v/>
      </c>
      <c r="N67" s="43" t="str">
        <f t="shared" si="14"/>
        <v/>
      </c>
      <c r="O67" s="297" t="b">
        <f t="shared" si="15"/>
        <v>0</v>
      </c>
      <c r="P67" s="298">
        <f t="shared" si="16"/>
        <v>1</v>
      </c>
    </row>
    <row r="68" spans="1:16">
      <c r="A68" s="117">
        <v>59</v>
      </c>
      <c r="B68" s="6"/>
      <c r="C68" s="6"/>
      <c r="D68" s="50"/>
      <c r="E68" s="117"/>
      <c r="F68" s="179"/>
      <c r="G68" s="179"/>
      <c r="H68" s="179"/>
      <c r="I68" s="15" t="str">
        <f t="shared" si="9"/>
        <v/>
      </c>
      <c r="J68" s="15" t="str">
        <f t="shared" si="10"/>
        <v/>
      </c>
      <c r="K68" s="43" t="str">
        <f t="shared" si="11"/>
        <v/>
      </c>
      <c r="L68" s="43" t="str">
        <f t="shared" si="12"/>
        <v/>
      </c>
      <c r="M68" s="323" t="str">
        <f t="shared" si="13"/>
        <v/>
      </c>
      <c r="N68" s="43" t="str">
        <f t="shared" si="14"/>
        <v/>
      </c>
      <c r="O68" s="297" t="b">
        <f t="shared" si="15"/>
        <v>0</v>
      </c>
      <c r="P68" s="298">
        <f t="shared" si="16"/>
        <v>1</v>
      </c>
    </row>
    <row r="69" spans="1:16">
      <c r="A69" s="117">
        <v>60</v>
      </c>
      <c r="B69" s="6"/>
      <c r="C69" s="6"/>
      <c r="D69" s="50"/>
      <c r="E69" s="117"/>
      <c r="F69" s="179"/>
      <c r="G69" s="179"/>
      <c r="H69" s="179"/>
      <c r="I69" s="15" t="str">
        <f t="shared" si="9"/>
        <v/>
      </c>
      <c r="J69" s="15" t="str">
        <f t="shared" si="10"/>
        <v/>
      </c>
      <c r="K69" s="43" t="str">
        <f t="shared" si="11"/>
        <v/>
      </c>
      <c r="L69" s="43" t="str">
        <f t="shared" si="12"/>
        <v/>
      </c>
      <c r="M69" s="323" t="str">
        <f t="shared" si="13"/>
        <v/>
      </c>
      <c r="N69" s="43" t="str">
        <f t="shared" si="14"/>
        <v/>
      </c>
      <c r="O69" s="297" t="b">
        <f t="shared" si="15"/>
        <v>0</v>
      </c>
      <c r="P69" s="298">
        <f t="shared" si="16"/>
        <v>1</v>
      </c>
    </row>
    <row r="70" spans="1:16">
      <c r="A70" s="117">
        <v>61</v>
      </c>
      <c r="B70" s="6"/>
      <c r="C70" s="6"/>
      <c r="D70" s="50"/>
      <c r="E70" s="117"/>
      <c r="F70" s="179"/>
      <c r="G70" s="179"/>
      <c r="H70" s="179"/>
      <c r="I70" s="15" t="str">
        <f t="shared" si="9"/>
        <v/>
      </c>
      <c r="J70" s="15" t="str">
        <f t="shared" si="10"/>
        <v/>
      </c>
      <c r="K70" s="43" t="str">
        <f t="shared" si="11"/>
        <v/>
      </c>
      <c r="L70" s="43" t="str">
        <f t="shared" si="12"/>
        <v/>
      </c>
      <c r="M70" s="323" t="str">
        <f t="shared" si="13"/>
        <v/>
      </c>
      <c r="N70" s="43" t="str">
        <f t="shared" si="14"/>
        <v/>
      </c>
      <c r="O70" s="297" t="b">
        <f t="shared" si="15"/>
        <v>0</v>
      </c>
      <c r="P70" s="298">
        <f t="shared" si="16"/>
        <v>1</v>
      </c>
    </row>
    <row r="71" spans="1:16">
      <c r="A71" s="117">
        <v>62</v>
      </c>
      <c r="B71" s="6"/>
      <c r="C71" s="6"/>
      <c r="D71" s="50"/>
      <c r="E71" s="117"/>
      <c r="F71" s="179"/>
      <c r="G71" s="179"/>
      <c r="H71" s="179"/>
      <c r="I71" s="15" t="str">
        <f t="shared" si="9"/>
        <v/>
      </c>
      <c r="J71" s="15" t="str">
        <f t="shared" si="10"/>
        <v/>
      </c>
      <c r="K71" s="43" t="str">
        <f t="shared" si="11"/>
        <v/>
      </c>
      <c r="L71" s="43" t="str">
        <f t="shared" si="12"/>
        <v/>
      </c>
      <c r="M71" s="323" t="str">
        <f t="shared" si="13"/>
        <v/>
      </c>
      <c r="N71" s="43" t="str">
        <f t="shared" si="14"/>
        <v/>
      </c>
      <c r="O71" s="297" t="b">
        <f t="shared" si="15"/>
        <v>0</v>
      </c>
      <c r="P71" s="298">
        <f t="shared" si="16"/>
        <v>1</v>
      </c>
    </row>
    <row r="72" spans="1:16">
      <c r="A72" s="117">
        <v>63</v>
      </c>
      <c r="B72" s="6"/>
      <c r="C72" s="6"/>
      <c r="D72" s="50"/>
      <c r="E72" s="117"/>
      <c r="F72" s="179"/>
      <c r="G72" s="179"/>
      <c r="H72" s="179"/>
      <c r="I72" s="15" t="str">
        <f t="shared" si="9"/>
        <v/>
      </c>
      <c r="J72" s="15" t="str">
        <f t="shared" si="10"/>
        <v/>
      </c>
      <c r="K72" s="43" t="str">
        <f t="shared" si="11"/>
        <v/>
      </c>
      <c r="L72" s="43" t="str">
        <f t="shared" si="12"/>
        <v/>
      </c>
      <c r="M72" s="323" t="str">
        <f t="shared" si="13"/>
        <v/>
      </c>
      <c r="N72" s="43" t="str">
        <f t="shared" si="14"/>
        <v/>
      </c>
      <c r="O72" s="297" t="b">
        <f t="shared" si="15"/>
        <v>0</v>
      </c>
      <c r="P72" s="298">
        <f t="shared" si="16"/>
        <v>1</v>
      </c>
    </row>
    <row r="73" spans="1:16">
      <c r="A73" s="117">
        <v>64</v>
      </c>
      <c r="B73" s="6"/>
      <c r="C73" s="6"/>
      <c r="D73" s="50"/>
      <c r="E73" s="117"/>
      <c r="F73" s="179"/>
      <c r="G73" s="179"/>
      <c r="H73" s="179"/>
      <c r="I73" s="15" t="str">
        <f t="shared" si="9"/>
        <v/>
      </c>
      <c r="J73" s="15" t="str">
        <f t="shared" si="10"/>
        <v/>
      </c>
      <c r="K73" s="43" t="str">
        <f t="shared" si="11"/>
        <v/>
      </c>
      <c r="L73" s="43" t="str">
        <f t="shared" si="12"/>
        <v/>
      </c>
      <c r="M73" s="323" t="str">
        <f t="shared" si="13"/>
        <v/>
      </c>
      <c r="N73" s="43" t="str">
        <f t="shared" si="14"/>
        <v/>
      </c>
      <c r="O73" s="297" t="b">
        <f t="shared" si="15"/>
        <v>0</v>
      </c>
      <c r="P73" s="298">
        <f t="shared" si="16"/>
        <v>1</v>
      </c>
    </row>
    <row r="74" spans="1:16">
      <c r="A74" s="117">
        <v>65</v>
      </c>
      <c r="B74" s="6"/>
      <c r="C74" s="6"/>
      <c r="D74" s="50"/>
      <c r="E74" s="117"/>
      <c r="F74" s="179"/>
      <c r="G74" s="179"/>
      <c r="H74" s="179"/>
      <c r="I74" s="15" t="str">
        <f t="shared" si="9"/>
        <v/>
      </c>
      <c r="J74" s="15" t="str">
        <f t="shared" si="10"/>
        <v/>
      </c>
      <c r="K74" s="43" t="str">
        <f t="shared" si="11"/>
        <v/>
      </c>
      <c r="L74" s="43" t="str">
        <f t="shared" si="12"/>
        <v/>
      </c>
      <c r="M74" s="323" t="str">
        <f t="shared" si="13"/>
        <v/>
      </c>
      <c r="N74" s="43" t="str">
        <f t="shared" si="14"/>
        <v/>
      </c>
      <c r="O74" s="297" t="b">
        <f t="shared" si="15"/>
        <v>0</v>
      </c>
      <c r="P74" s="298">
        <f t="shared" si="16"/>
        <v>1</v>
      </c>
    </row>
    <row r="75" spans="1:16">
      <c r="A75" s="117">
        <v>66</v>
      </c>
      <c r="B75" s="6"/>
      <c r="C75" s="6"/>
      <c r="D75" s="50"/>
      <c r="E75" s="117"/>
      <c r="F75" s="179"/>
      <c r="G75" s="179"/>
      <c r="H75" s="179"/>
      <c r="I75" s="15" t="str">
        <f t="shared" ref="I75:I138" si="17">IF(OR($B75="",$C75="",$D75="",$E75="",$F75&lt;an_initial,$F75&gt;an_final,$O75=FALSE),"",IF($H75="",CS_STR_ALTE2*$G75/P75,CS_STR_ALTE2*$H75))</f>
        <v/>
      </c>
      <c r="J75" s="15" t="str">
        <f t="shared" ref="J75:J138" si="18">IF(OR($B75="",$C75="",$D75="",$E75="",$F75="",$F75&gt;an_final,$O75=FALSE),"",IF($H75="",CS_STR_ALTE2*$G75/P75,CS_STR_ALTE2*$H75))</f>
        <v/>
      </c>
      <c r="K75" s="43" t="str">
        <f t="shared" ref="K75:K138" si="19">IF(OR($B75="",$C75="",$D75="",$E75="",$F75="",$F75&gt;an_final,$O75=FALSE),"",IF($F75&gt;=an_initial,1,""))</f>
        <v/>
      </c>
      <c r="L75" s="43" t="str">
        <f t="shared" ref="L75:L138" si="20">IF(OR($B75="",$C75="",$D75="",$E75="",$F75="",$F75&gt;an_final,$O75=FALSE),"",1)</f>
        <v/>
      </c>
      <c r="M75" s="323" t="str">
        <f t="shared" ref="M75:M138" si="21">IF(OR($B75="",$C75="",$D75="",$E75="",$F75="",$F75&gt;an_final,$O75=FALSE),"",IF($H75="",$G75/P75,$H75))</f>
        <v/>
      </c>
      <c r="N75" s="43" t="str">
        <f t="shared" ref="N75:N138" si="22">IF(OR($B75="",$C75="",$D75="",$E75="",$F75="",$F75&lt;an_initial,$F75&gt;an_final,$O75=FALSE),"",IF($H75="",$G75/P75,$H75))</f>
        <v/>
      </c>
      <c r="O75" s="297" t="b">
        <f t="shared" ref="O75:O138" si="23">IF(nume_candidat="",FALSE,ISNUMBER(SEARCH(nume_candidat,$B75)))</f>
        <v>0</v>
      </c>
      <c r="P75" s="298">
        <f t="shared" ref="P75:P138" si="24">LEN(B75)-LEN(SUBSTITUTE(B75,",",""))+1</f>
        <v>1</v>
      </c>
    </row>
    <row r="76" spans="1:16">
      <c r="A76" s="117">
        <v>67</v>
      </c>
      <c r="B76" s="6"/>
      <c r="C76" s="6"/>
      <c r="D76" s="50"/>
      <c r="E76" s="117"/>
      <c r="F76" s="179"/>
      <c r="G76" s="179"/>
      <c r="H76" s="179"/>
      <c r="I76" s="15" t="str">
        <f t="shared" si="17"/>
        <v/>
      </c>
      <c r="J76" s="15" t="str">
        <f t="shared" si="18"/>
        <v/>
      </c>
      <c r="K76" s="43" t="str">
        <f t="shared" si="19"/>
        <v/>
      </c>
      <c r="L76" s="43" t="str">
        <f t="shared" si="20"/>
        <v/>
      </c>
      <c r="M76" s="323" t="str">
        <f t="shared" si="21"/>
        <v/>
      </c>
      <c r="N76" s="43" t="str">
        <f t="shared" si="22"/>
        <v/>
      </c>
      <c r="O76" s="297" t="b">
        <f t="shared" si="23"/>
        <v>0</v>
      </c>
      <c r="P76" s="298">
        <f t="shared" si="24"/>
        <v>1</v>
      </c>
    </row>
    <row r="77" spans="1:16">
      <c r="A77" s="117">
        <v>68</v>
      </c>
      <c r="B77" s="6"/>
      <c r="C77" s="6"/>
      <c r="D77" s="50"/>
      <c r="E77" s="117"/>
      <c r="F77" s="179"/>
      <c r="G77" s="179"/>
      <c r="H77" s="179"/>
      <c r="I77" s="15" t="str">
        <f t="shared" si="17"/>
        <v/>
      </c>
      <c r="J77" s="15" t="str">
        <f t="shared" si="18"/>
        <v/>
      </c>
      <c r="K77" s="43" t="str">
        <f t="shared" si="19"/>
        <v/>
      </c>
      <c r="L77" s="43" t="str">
        <f t="shared" si="20"/>
        <v/>
      </c>
      <c r="M77" s="323" t="str">
        <f t="shared" si="21"/>
        <v/>
      </c>
      <c r="N77" s="43" t="str">
        <f t="shared" si="22"/>
        <v/>
      </c>
      <c r="O77" s="297" t="b">
        <f t="shared" si="23"/>
        <v>0</v>
      </c>
      <c r="P77" s="298">
        <f t="shared" si="24"/>
        <v>1</v>
      </c>
    </row>
    <row r="78" spans="1:16">
      <c r="A78" s="117">
        <v>69</v>
      </c>
      <c r="B78" s="6"/>
      <c r="C78" s="6"/>
      <c r="D78" s="50"/>
      <c r="E78" s="117"/>
      <c r="F78" s="179"/>
      <c r="G78" s="179"/>
      <c r="H78" s="179"/>
      <c r="I78" s="15" t="str">
        <f t="shared" si="17"/>
        <v/>
      </c>
      <c r="J78" s="15" t="str">
        <f t="shared" si="18"/>
        <v/>
      </c>
      <c r="K78" s="43" t="str">
        <f t="shared" si="19"/>
        <v/>
      </c>
      <c r="L78" s="43" t="str">
        <f t="shared" si="20"/>
        <v/>
      </c>
      <c r="M78" s="323" t="str">
        <f t="shared" si="21"/>
        <v/>
      </c>
      <c r="N78" s="43" t="str">
        <f t="shared" si="22"/>
        <v/>
      </c>
      <c r="O78" s="297" t="b">
        <f t="shared" si="23"/>
        <v>0</v>
      </c>
      <c r="P78" s="298">
        <f t="shared" si="24"/>
        <v>1</v>
      </c>
    </row>
    <row r="79" spans="1:16">
      <c r="A79" s="117">
        <v>70</v>
      </c>
      <c r="B79" s="6"/>
      <c r="C79" s="6"/>
      <c r="D79" s="50"/>
      <c r="E79" s="117"/>
      <c r="F79" s="179"/>
      <c r="G79" s="179"/>
      <c r="H79" s="179"/>
      <c r="I79" s="15" t="str">
        <f t="shared" si="17"/>
        <v/>
      </c>
      <c r="J79" s="15" t="str">
        <f t="shared" si="18"/>
        <v/>
      </c>
      <c r="K79" s="43" t="str">
        <f t="shared" si="19"/>
        <v/>
      </c>
      <c r="L79" s="43" t="str">
        <f t="shared" si="20"/>
        <v/>
      </c>
      <c r="M79" s="323" t="str">
        <f t="shared" si="21"/>
        <v/>
      </c>
      <c r="N79" s="43" t="str">
        <f t="shared" si="22"/>
        <v/>
      </c>
      <c r="O79" s="297" t="b">
        <f t="shared" si="23"/>
        <v>0</v>
      </c>
      <c r="P79" s="298">
        <f t="shared" si="24"/>
        <v>1</v>
      </c>
    </row>
    <row r="80" spans="1:16">
      <c r="A80" s="117">
        <v>71</v>
      </c>
      <c r="B80" s="6"/>
      <c r="C80" s="6"/>
      <c r="D80" s="50"/>
      <c r="E80" s="117"/>
      <c r="F80" s="179"/>
      <c r="G80" s="179"/>
      <c r="H80" s="179"/>
      <c r="I80" s="15" t="str">
        <f t="shared" si="17"/>
        <v/>
      </c>
      <c r="J80" s="15" t="str">
        <f t="shared" si="18"/>
        <v/>
      </c>
      <c r="K80" s="43" t="str">
        <f t="shared" si="19"/>
        <v/>
      </c>
      <c r="L80" s="43" t="str">
        <f t="shared" si="20"/>
        <v/>
      </c>
      <c r="M80" s="323" t="str">
        <f t="shared" si="21"/>
        <v/>
      </c>
      <c r="N80" s="43" t="str">
        <f t="shared" si="22"/>
        <v/>
      </c>
      <c r="O80" s="297" t="b">
        <f t="shared" si="23"/>
        <v>0</v>
      </c>
      <c r="P80" s="298">
        <f t="shared" si="24"/>
        <v>1</v>
      </c>
    </row>
    <row r="81" spans="1:16">
      <c r="A81" s="117">
        <v>72</v>
      </c>
      <c r="B81" s="6"/>
      <c r="C81" s="6"/>
      <c r="D81" s="50"/>
      <c r="E81" s="117"/>
      <c r="F81" s="179"/>
      <c r="G81" s="179"/>
      <c r="H81" s="179"/>
      <c r="I81" s="15" t="str">
        <f t="shared" si="17"/>
        <v/>
      </c>
      <c r="J81" s="15" t="str">
        <f t="shared" si="18"/>
        <v/>
      </c>
      <c r="K81" s="43" t="str">
        <f t="shared" si="19"/>
        <v/>
      </c>
      <c r="L81" s="43" t="str">
        <f t="shared" si="20"/>
        <v/>
      </c>
      <c r="M81" s="323" t="str">
        <f t="shared" si="21"/>
        <v/>
      </c>
      <c r="N81" s="43" t="str">
        <f t="shared" si="22"/>
        <v/>
      </c>
      <c r="O81" s="297" t="b">
        <f t="shared" si="23"/>
        <v>0</v>
      </c>
      <c r="P81" s="298">
        <f t="shared" si="24"/>
        <v>1</v>
      </c>
    </row>
    <row r="82" spans="1:16">
      <c r="A82" s="117">
        <v>73</v>
      </c>
      <c r="B82" s="6"/>
      <c r="C82" s="6"/>
      <c r="D82" s="50"/>
      <c r="E82" s="117"/>
      <c r="F82" s="179"/>
      <c r="G82" s="179"/>
      <c r="H82" s="179"/>
      <c r="I82" s="15" t="str">
        <f t="shared" si="17"/>
        <v/>
      </c>
      <c r="J82" s="15" t="str">
        <f t="shared" si="18"/>
        <v/>
      </c>
      <c r="K82" s="43" t="str">
        <f t="shared" si="19"/>
        <v/>
      </c>
      <c r="L82" s="43" t="str">
        <f t="shared" si="20"/>
        <v/>
      </c>
      <c r="M82" s="323" t="str">
        <f t="shared" si="21"/>
        <v/>
      </c>
      <c r="N82" s="43" t="str">
        <f t="shared" si="22"/>
        <v/>
      </c>
      <c r="O82" s="297" t="b">
        <f t="shared" si="23"/>
        <v>0</v>
      </c>
      <c r="P82" s="298">
        <f t="shared" si="24"/>
        <v>1</v>
      </c>
    </row>
    <row r="83" spans="1:16">
      <c r="A83" s="117">
        <v>74</v>
      </c>
      <c r="B83" s="6"/>
      <c r="C83" s="6"/>
      <c r="D83" s="50"/>
      <c r="E83" s="117"/>
      <c r="F83" s="179"/>
      <c r="G83" s="179"/>
      <c r="H83" s="179"/>
      <c r="I83" s="15" t="str">
        <f t="shared" si="17"/>
        <v/>
      </c>
      <c r="J83" s="15" t="str">
        <f t="shared" si="18"/>
        <v/>
      </c>
      <c r="K83" s="43" t="str">
        <f t="shared" si="19"/>
        <v/>
      </c>
      <c r="L83" s="43" t="str">
        <f t="shared" si="20"/>
        <v/>
      </c>
      <c r="M83" s="323" t="str">
        <f t="shared" si="21"/>
        <v/>
      </c>
      <c r="N83" s="43" t="str">
        <f t="shared" si="22"/>
        <v/>
      </c>
      <c r="O83" s="297" t="b">
        <f t="shared" si="23"/>
        <v>0</v>
      </c>
      <c r="P83" s="298">
        <f t="shared" si="24"/>
        <v>1</v>
      </c>
    </row>
    <row r="84" spans="1:16">
      <c r="A84" s="117">
        <v>75</v>
      </c>
      <c r="B84" s="6"/>
      <c r="C84" s="6"/>
      <c r="D84" s="50"/>
      <c r="E84" s="117"/>
      <c r="F84" s="179"/>
      <c r="G84" s="179"/>
      <c r="H84" s="179"/>
      <c r="I84" s="15" t="str">
        <f t="shared" si="17"/>
        <v/>
      </c>
      <c r="J84" s="15" t="str">
        <f t="shared" si="18"/>
        <v/>
      </c>
      <c r="K84" s="43" t="str">
        <f t="shared" si="19"/>
        <v/>
      </c>
      <c r="L84" s="43" t="str">
        <f t="shared" si="20"/>
        <v/>
      </c>
      <c r="M84" s="323" t="str">
        <f t="shared" si="21"/>
        <v/>
      </c>
      <c r="N84" s="43" t="str">
        <f t="shared" si="22"/>
        <v/>
      </c>
      <c r="O84" s="297" t="b">
        <f t="shared" si="23"/>
        <v>0</v>
      </c>
      <c r="P84" s="298">
        <f t="shared" si="24"/>
        <v>1</v>
      </c>
    </row>
    <row r="85" spans="1:16">
      <c r="A85" s="117">
        <v>76</v>
      </c>
      <c r="B85" s="6"/>
      <c r="C85" s="6"/>
      <c r="D85" s="50"/>
      <c r="E85" s="117"/>
      <c r="F85" s="179"/>
      <c r="G85" s="179"/>
      <c r="H85" s="179"/>
      <c r="I85" s="15" t="str">
        <f t="shared" si="17"/>
        <v/>
      </c>
      <c r="J85" s="15" t="str">
        <f t="shared" si="18"/>
        <v/>
      </c>
      <c r="K85" s="43" t="str">
        <f t="shared" si="19"/>
        <v/>
      </c>
      <c r="L85" s="43" t="str">
        <f t="shared" si="20"/>
        <v/>
      </c>
      <c r="M85" s="323" t="str">
        <f t="shared" si="21"/>
        <v/>
      </c>
      <c r="N85" s="43" t="str">
        <f t="shared" si="22"/>
        <v/>
      </c>
      <c r="O85" s="297" t="b">
        <f t="shared" si="23"/>
        <v>0</v>
      </c>
      <c r="P85" s="298">
        <f t="shared" si="24"/>
        <v>1</v>
      </c>
    </row>
    <row r="86" spans="1:16">
      <c r="A86" s="117">
        <v>77</v>
      </c>
      <c r="B86" s="6"/>
      <c r="C86" s="6"/>
      <c r="D86" s="50"/>
      <c r="E86" s="117"/>
      <c r="F86" s="179"/>
      <c r="G86" s="179"/>
      <c r="H86" s="179"/>
      <c r="I86" s="15" t="str">
        <f t="shared" si="17"/>
        <v/>
      </c>
      <c r="J86" s="15" t="str">
        <f t="shared" si="18"/>
        <v/>
      </c>
      <c r="K86" s="43" t="str">
        <f t="shared" si="19"/>
        <v/>
      </c>
      <c r="L86" s="43" t="str">
        <f t="shared" si="20"/>
        <v/>
      </c>
      <c r="M86" s="323" t="str">
        <f t="shared" si="21"/>
        <v/>
      </c>
      <c r="N86" s="43" t="str">
        <f t="shared" si="22"/>
        <v/>
      </c>
      <c r="O86" s="297" t="b">
        <f t="shared" si="23"/>
        <v>0</v>
      </c>
      <c r="P86" s="298">
        <f t="shared" si="24"/>
        <v>1</v>
      </c>
    </row>
    <row r="87" spans="1:16">
      <c r="A87" s="117">
        <v>78</v>
      </c>
      <c r="B87" s="6"/>
      <c r="C87" s="6"/>
      <c r="D87" s="50"/>
      <c r="E87" s="117"/>
      <c r="F87" s="179"/>
      <c r="G87" s="179"/>
      <c r="H87" s="179"/>
      <c r="I87" s="15" t="str">
        <f t="shared" si="17"/>
        <v/>
      </c>
      <c r="J87" s="15" t="str">
        <f t="shared" si="18"/>
        <v/>
      </c>
      <c r="K87" s="43" t="str">
        <f t="shared" si="19"/>
        <v/>
      </c>
      <c r="L87" s="43" t="str">
        <f t="shared" si="20"/>
        <v/>
      </c>
      <c r="M87" s="323" t="str">
        <f t="shared" si="21"/>
        <v/>
      </c>
      <c r="N87" s="43" t="str">
        <f t="shared" si="22"/>
        <v/>
      </c>
      <c r="O87" s="297" t="b">
        <f t="shared" si="23"/>
        <v>0</v>
      </c>
      <c r="P87" s="298">
        <f t="shared" si="24"/>
        <v>1</v>
      </c>
    </row>
    <row r="88" spans="1:16">
      <c r="A88" s="117">
        <v>79</v>
      </c>
      <c r="B88" s="6"/>
      <c r="C88" s="6"/>
      <c r="D88" s="50"/>
      <c r="E88" s="117"/>
      <c r="F88" s="179"/>
      <c r="G88" s="179"/>
      <c r="H88" s="179"/>
      <c r="I88" s="15" t="str">
        <f t="shared" si="17"/>
        <v/>
      </c>
      <c r="J88" s="15" t="str">
        <f t="shared" si="18"/>
        <v/>
      </c>
      <c r="K88" s="43" t="str">
        <f t="shared" si="19"/>
        <v/>
      </c>
      <c r="L88" s="43" t="str">
        <f t="shared" si="20"/>
        <v/>
      </c>
      <c r="M88" s="323" t="str">
        <f t="shared" si="21"/>
        <v/>
      </c>
      <c r="N88" s="43" t="str">
        <f t="shared" si="22"/>
        <v/>
      </c>
      <c r="O88" s="297" t="b">
        <f t="shared" si="23"/>
        <v>0</v>
      </c>
      <c r="P88" s="298">
        <f t="shared" si="24"/>
        <v>1</v>
      </c>
    </row>
    <row r="89" spans="1:16">
      <c r="A89" s="117">
        <v>80</v>
      </c>
      <c r="B89" s="6"/>
      <c r="C89" s="6"/>
      <c r="D89" s="50"/>
      <c r="E89" s="117"/>
      <c r="F89" s="179"/>
      <c r="G89" s="179"/>
      <c r="H89" s="179"/>
      <c r="I89" s="15" t="str">
        <f t="shared" si="17"/>
        <v/>
      </c>
      <c r="J89" s="15" t="str">
        <f t="shared" si="18"/>
        <v/>
      </c>
      <c r="K89" s="43" t="str">
        <f t="shared" si="19"/>
        <v/>
      </c>
      <c r="L89" s="43" t="str">
        <f t="shared" si="20"/>
        <v/>
      </c>
      <c r="M89" s="323" t="str">
        <f t="shared" si="21"/>
        <v/>
      </c>
      <c r="N89" s="43" t="str">
        <f t="shared" si="22"/>
        <v/>
      </c>
      <c r="O89" s="297" t="b">
        <f t="shared" si="23"/>
        <v>0</v>
      </c>
      <c r="P89" s="298">
        <f t="shared" si="24"/>
        <v>1</v>
      </c>
    </row>
    <row r="90" spans="1:16">
      <c r="A90" s="117">
        <v>81</v>
      </c>
      <c r="B90" s="6"/>
      <c r="C90" s="6"/>
      <c r="D90" s="50"/>
      <c r="E90" s="117"/>
      <c r="F90" s="179"/>
      <c r="G90" s="179"/>
      <c r="H90" s="179"/>
      <c r="I90" s="15" t="str">
        <f t="shared" si="17"/>
        <v/>
      </c>
      <c r="J90" s="15" t="str">
        <f t="shared" si="18"/>
        <v/>
      </c>
      <c r="K90" s="43" t="str">
        <f t="shared" si="19"/>
        <v/>
      </c>
      <c r="L90" s="43" t="str">
        <f t="shared" si="20"/>
        <v/>
      </c>
      <c r="M90" s="323" t="str">
        <f t="shared" si="21"/>
        <v/>
      </c>
      <c r="N90" s="43" t="str">
        <f t="shared" si="22"/>
        <v/>
      </c>
      <c r="O90" s="297" t="b">
        <f t="shared" si="23"/>
        <v>0</v>
      </c>
      <c r="P90" s="298">
        <f t="shared" si="24"/>
        <v>1</v>
      </c>
    </row>
    <row r="91" spans="1:16">
      <c r="A91" s="117">
        <v>82</v>
      </c>
      <c r="B91" s="6"/>
      <c r="C91" s="6"/>
      <c r="D91" s="50"/>
      <c r="E91" s="117"/>
      <c r="F91" s="179"/>
      <c r="G91" s="179"/>
      <c r="H91" s="179"/>
      <c r="I91" s="15" t="str">
        <f t="shared" si="17"/>
        <v/>
      </c>
      <c r="J91" s="15" t="str">
        <f t="shared" si="18"/>
        <v/>
      </c>
      <c r="K91" s="43" t="str">
        <f t="shared" si="19"/>
        <v/>
      </c>
      <c r="L91" s="43" t="str">
        <f t="shared" si="20"/>
        <v/>
      </c>
      <c r="M91" s="323" t="str">
        <f t="shared" si="21"/>
        <v/>
      </c>
      <c r="N91" s="43" t="str">
        <f t="shared" si="22"/>
        <v/>
      </c>
      <c r="O91" s="297" t="b">
        <f t="shared" si="23"/>
        <v>0</v>
      </c>
      <c r="P91" s="298">
        <f t="shared" si="24"/>
        <v>1</v>
      </c>
    </row>
    <row r="92" spans="1:16">
      <c r="A92" s="117">
        <v>83</v>
      </c>
      <c r="B92" s="6"/>
      <c r="C92" s="6"/>
      <c r="D92" s="50"/>
      <c r="E92" s="117"/>
      <c r="F92" s="179"/>
      <c r="G92" s="179"/>
      <c r="H92" s="179"/>
      <c r="I92" s="15" t="str">
        <f t="shared" si="17"/>
        <v/>
      </c>
      <c r="J92" s="15" t="str">
        <f t="shared" si="18"/>
        <v/>
      </c>
      <c r="K92" s="43" t="str">
        <f t="shared" si="19"/>
        <v/>
      </c>
      <c r="L92" s="43" t="str">
        <f t="shared" si="20"/>
        <v/>
      </c>
      <c r="M92" s="323" t="str">
        <f t="shared" si="21"/>
        <v/>
      </c>
      <c r="N92" s="43" t="str">
        <f t="shared" si="22"/>
        <v/>
      </c>
      <c r="O92" s="297" t="b">
        <f t="shared" si="23"/>
        <v>0</v>
      </c>
      <c r="P92" s="298">
        <f t="shared" si="24"/>
        <v>1</v>
      </c>
    </row>
    <row r="93" spans="1:16">
      <c r="A93" s="117">
        <v>84</v>
      </c>
      <c r="B93" s="6"/>
      <c r="C93" s="6"/>
      <c r="D93" s="50"/>
      <c r="E93" s="117"/>
      <c r="F93" s="179"/>
      <c r="G93" s="179"/>
      <c r="H93" s="179"/>
      <c r="I93" s="15" t="str">
        <f t="shared" si="17"/>
        <v/>
      </c>
      <c r="J93" s="15" t="str">
        <f t="shared" si="18"/>
        <v/>
      </c>
      <c r="K93" s="43" t="str">
        <f t="shared" si="19"/>
        <v/>
      </c>
      <c r="L93" s="43" t="str">
        <f t="shared" si="20"/>
        <v/>
      </c>
      <c r="M93" s="323" t="str">
        <f t="shared" si="21"/>
        <v/>
      </c>
      <c r="N93" s="43" t="str">
        <f t="shared" si="22"/>
        <v/>
      </c>
      <c r="O93" s="297" t="b">
        <f t="shared" si="23"/>
        <v>0</v>
      </c>
      <c r="P93" s="298">
        <f t="shared" si="24"/>
        <v>1</v>
      </c>
    </row>
    <row r="94" spans="1:16">
      <c r="A94" s="117">
        <v>85</v>
      </c>
      <c r="B94" s="6"/>
      <c r="C94" s="6"/>
      <c r="D94" s="50"/>
      <c r="E94" s="117"/>
      <c r="F94" s="179"/>
      <c r="G94" s="179"/>
      <c r="H94" s="179"/>
      <c r="I94" s="15" t="str">
        <f t="shared" si="17"/>
        <v/>
      </c>
      <c r="J94" s="15" t="str">
        <f t="shared" si="18"/>
        <v/>
      </c>
      <c r="K94" s="43" t="str">
        <f t="shared" si="19"/>
        <v/>
      </c>
      <c r="L94" s="43" t="str">
        <f t="shared" si="20"/>
        <v/>
      </c>
      <c r="M94" s="323" t="str">
        <f t="shared" si="21"/>
        <v/>
      </c>
      <c r="N94" s="43" t="str">
        <f t="shared" si="22"/>
        <v/>
      </c>
      <c r="O94" s="297" t="b">
        <f t="shared" si="23"/>
        <v>0</v>
      </c>
      <c r="P94" s="298">
        <f t="shared" si="24"/>
        <v>1</v>
      </c>
    </row>
    <row r="95" spans="1:16">
      <c r="A95" s="117">
        <v>86</v>
      </c>
      <c r="B95" s="6"/>
      <c r="C95" s="6"/>
      <c r="D95" s="50"/>
      <c r="E95" s="117"/>
      <c r="F95" s="179"/>
      <c r="G95" s="179"/>
      <c r="H95" s="179"/>
      <c r="I95" s="15" t="str">
        <f t="shared" si="17"/>
        <v/>
      </c>
      <c r="J95" s="15" t="str">
        <f t="shared" si="18"/>
        <v/>
      </c>
      <c r="K95" s="43" t="str">
        <f t="shared" si="19"/>
        <v/>
      </c>
      <c r="L95" s="43" t="str">
        <f t="shared" si="20"/>
        <v/>
      </c>
      <c r="M95" s="323" t="str">
        <f t="shared" si="21"/>
        <v/>
      </c>
      <c r="N95" s="43" t="str">
        <f t="shared" si="22"/>
        <v/>
      </c>
      <c r="O95" s="297" t="b">
        <f t="shared" si="23"/>
        <v>0</v>
      </c>
      <c r="P95" s="298">
        <f t="shared" si="24"/>
        <v>1</v>
      </c>
    </row>
    <row r="96" spans="1:16">
      <c r="A96" s="117">
        <v>87</v>
      </c>
      <c r="B96" s="6"/>
      <c r="C96" s="6"/>
      <c r="D96" s="50"/>
      <c r="E96" s="117"/>
      <c r="F96" s="179"/>
      <c r="G96" s="179"/>
      <c r="H96" s="179"/>
      <c r="I96" s="15" t="str">
        <f t="shared" si="17"/>
        <v/>
      </c>
      <c r="J96" s="15" t="str">
        <f t="shared" si="18"/>
        <v/>
      </c>
      <c r="K96" s="43" t="str">
        <f t="shared" si="19"/>
        <v/>
      </c>
      <c r="L96" s="43" t="str">
        <f t="shared" si="20"/>
        <v/>
      </c>
      <c r="M96" s="323" t="str">
        <f t="shared" si="21"/>
        <v/>
      </c>
      <c r="N96" s="43" t="str">
        <f t="shared" si="22"/>
        <v/>
      </c>
      <c r="O96" s="297" t="b">
        <f t="shared" si="23"/>
        <v>0</v>
      </c>
      <c r="P96" s="298">
        <f t="shared" si="24"/>
        <v>1</v>
      </c>
    </row>
    <row r="97" spans="1:16">
      <c r="A97" s="117">
        <v>88</v>
      </c>
      <c r="B97" s="6"/>
      <c r="C97" s="6"/>
      <c r="D97" s="50"/>
      <c r="E97" s="117"/>
      <c r="F97" s="179"/>
      <c r="G97" s="179"/>
      <c r="H97" s="179"/>
      <c r="I97" s="15" t="str">
        <f t="shared" si="17"/>
        <v/>
      </c>
      <c r="J97" s="15" t="str">
        <f t="shared" si="18"/>
        <v/>
      </c>
      <c r="K97" s="43" t="str">
        <f t="shared" si="19"/>
        <v/>
      </c>
      <c r="L97" s="43" t="str">
        <f t="shared" si="20"/>
        <v/>
      </c>
      <c r="M97" s="323" t="str">
        <f t="shared" si="21"/>
        <v/>
      </c>
      <c r="N97" s="43" t="str">
        <f t="shared" si="22"/>
        <v/>
      </c>
      <c r="O97" s="297" t="b">
        <f t="shared" si="23"/>
        <v>0</v>
      </c>
      <c r="P97" s="298">
        <f t="shared" si="24"/>
        <v>1</v>
      </c>
    </row>
    <row r="98" spans="1:16">
      <c r="A98" s="117">
        <v>89</v>
      </c>
      <c r="B98" s="6"/>
      <c r="C98" s="6"/>
      <c r="D98" s="50"/>
      <c r="E98" s="117"/>
      <c r="F98" s="179"/>
      <c r="G98" s="179"/>
      <c r="H98" s="179"/>
      <c r="I98" s="15" t="str">
        <f t="shared" si="17"/>
        <v/>
      </c>
      <c r="J98" s="15" t="str">
        <f t="shared" si="18"/>
        <v/>
      </c>
      <c r="K98" s="43" t="str">
        <f t="shared" si="19"/>
        <v/>
      </c>
      <c r="L98" s="43" t="str">
        <f t="shared" si="20"/>
        <v/>
      </c>
      <c r="M98" s="323" t="str">
        <f t="shared" si="21"/>
        <v/>
      </c>
      <c r="N98" s="43" t="str">
        <f t="shared" si="22"/>
        <v/>
      </c>
      <c r="O98" s="297" t="b">
        <f t="shared" si="23"/>
        <v>0</v>
      </c>
      <c r="P98" s="298">
        <f t="shared" si="24"/>
        <v>1</v>
      </c>
    </row>
    <row r="99" spans="1:16">
      <c r="A99" s="117">
        <v>90</v>
      </c>
      <c r="B99" s="6"/>
      <c r="C99" s="6"/>
      <c r="D99" s="50"/>
      <c r="E99" s="117"/>
      <c r="F99" s="179"/>
      <c r="G99" s="179"/>
      <c r="H99" s="179"/>
      <c r="I99" s="15" t="str">
        <f t="shared" si="17"/>
        <v/>
      </c>
      <c r="J99" s="15" t="str">
        <f t="shared" si="18"/>
        <v/>
      </c>
      <c r="K99" s="43" t="str">
        <f t="shared" si="19"/>
        <v/>
      </c>
      <c r="L99" s="43" t="str">
        <f t="shared" si="20"/>
        <v/>
      </c>
      <c r="M99" s="323" t="str">
        <f t="shared" si="21"/>
        <v/>
      </c>
      <c r="N99" s="43" t="str">
        <f t="shared" si="22"/>
        <v/>
      </c>
      <c r="O99" s="297" t="b">
        <f t="shared" si="23"/>
        <v>0</v>
      </c>
      <c r="P99" s="298">
        <f t="shared" si="24"/>
        <v>1</v>
      </c>
    </row>
    <row r="100" spans="1:16">
      <c r="A100" s="117">
        <v>91</v>
      </c>
      <c r="B100" s="6"/>
      <c r="C100" s="6"/>
      <c r="D100" s="50"/>
      <c r="E100" s="117"/>
      <c r="F100" s="179"/>
      <c r="G100" s="179"/>
      <c r="H100" s="179"/>
      <c r="I100" s="15" t="str">
        <f t="shared" si="17"/>
        <v/>
      </c>
      <c r="J100" s="15" t="str">
        <f t="shared" si="18"/>
        <v/>
      </c>
      <c r="K100" s="43" t="str">
        <f t="shared" si="19"/>
        <v/>
      </c>
      <c r="L100" s="43" t="str">
        <f t="shared" si="20"/>
        <v/>
      </c>
      <c r="M100" s="323" t="str">
        <f t="shared" si="21"/>
        <v/>
      </c>
      <c r="N100" s="43" t="str">
        <f t="shared" si="22"/>
        <v/>
      </c>
      <c r="O100" s="297" t="b">
        <f t="shared" si="23"/>
        <v>0</v>
      </c>
      <c r="P100" s="298">
        <f t="shared" si="24"/>
        <v>1</v>
      </c>
    </row>
    <row r="101" spans="1:16">
      <c r="A101" s="117">
        <v>92</v>
      </c>
      <c r="B101" s="6"/>
      <c r="C101" s="6"/>
      <c r="D101" s="50"/>
      <c r="E101" s="117"/>
      <c r="F101" s="179"/>
      <c r="G101" s="179"/>
      <c r="H101" s="179"/>
      <c r="I101" s="15" t="str">
        <f t="shared" si="17"/>
        <v/>
      </c>
      <c r="J101" s="15" t="str">
        <f t="shared" si="18"/>
        <v/>
      </c>
      <c r="K101" s="43" t="str">
        <f t="shared" si="19"/>
        <v/>
      </c>
      <c r="L101" s="43" t="str">
        <f t="shared" si="20"/>
        <v/>
      </c>
      <c r="M101" s="323" t="str">
        <f t="shared" si="21"/>
        <v/>
      </c>
      <c r="N101" s="43" t="str">
        <f t="shared" si="22"/>
        <v/>
      </c>
      <c r="O101" s="297" t="b">
        <f t="shared" si="23"/>
        <v>0</v>
      </c>
      <c r="P101" s="298">
        <f t="shared" si="24"/>
        <v>1</v>
      </c>
    </row>
    <row r="102" spans="1:16">
      <c r="A102" s="117">
        <v>93</v>
      </c>
      <c r="B102" s="6"/>
      <c r="C102" s="6"/>
      <c r="D102" s="50"/>
      <c r="E102" s="117"/>
      <c r="F102" s="179"/>
      <c r="G102" s="179"/>
      <c r="H102" s="179"/>
      <c r="I102" s="15" t="str">
        <f t="shared" si="17"/>
        <v/>
      </c>
      <c r="J102" s="15" t="str">
        <f t="shared" si="18"/>
        <v/>
      </c>
      <c r="K102" s="43" t="str">
        <f t="shared" si="19"/>
        <v/>
      </c>
      <c r="L102" s="43" t="str">
        <f t="shared" si="20"/>
        <v/>
      </c>
      <c r="M102" s="323" t="str">
        <f t="shared" si="21"/>
        <v/>
      </c>
      <c r="N102" s="43" t="str">
        <f t="shared" si="22"/>
        <v/>
      </c>
      <c r="O102" s="297" t="b">
        <f t="shared" si="23"/>
        <v>0</v>
      </c>
      <c r="P102" s="298">
        <f t="shared" si="24"/>
        <v>1</v>
      </c>
    </row>
    <row r="103" spans="1:16">
      <c r="A103" s="117">
        <v>94</v>
      </c>
      <c r="B103" s="6"/>
      <c r="C103" s="6"/>
      <c r="D103" s="50"/>
      <c r="E103" s="117"/>
      <c r="F103" s="179"/>
      <c r="G103" s="179"/>
      <c r="H103" s="179"/>
      <c r="I103" s="15" t="str">
        <f t="shared" si="17"/>
        <v/>
      </c>
      <c r="J103" s="15" t="str">
        <f t="shared" si="18"/>
        <v/>
      </c>
      <c r="K103" s="43" t="str">
        <f t="shared" si="19"/>
        <v/>
      </c>
      <c r="L103" s="43" t="str">
        <f t="shared" si="20"/>
        <v/>
      </c>
      <c r="M103" s="323" t="str">
        <f t="shared" si="21"/>
        <v/>
      </c>
      <c r="N103" s="43" t="str">
        <f t="shared" si="22"/>
        <v/>
      </c>
      <c r="O103" s="297" t="b">
        <f t="shared" si="23"/>
        <v>0</v>
      </c>
      <c r="P103" s="298">
        <f t="shared" si="24"/>
        <v>1</v>
      </c>
    </row>
    <row r="104" spans="1:16">
      <c r="A104" s="117">
        <v>95</v>
      </c>
      <c r="B104" s="6"/>
      <c r="C104" s="6"/>
      <c r="D104" s="50"/>
      <c r="E104" s="117"/>
      <c r="F104" s="179"/>
      <c r="G104" s="179"/>
      <c r="H104" s="179"/>
      <c r="I104" s="15" t="str">
        <f t="shared" si="17"/>
        <v/>
      </c>
      <c r="J104" s="15" t="str">
        <f t="shared" si="18"/>
        <v/>
      </c>
      <c r="K104" s="43" t="str">
        <f t="shared" si="19"/>
        <v/>
      </c>
      <c r="L104" s="43" t="str">
        <f t="shared" si="20"/>
        <v/>
      </c>
      <c r="M104" s="323" t="str">
        <f t="shared" si="21"/>
        <v/>
      </c>
      <c r="N104" s="43" t="str">
        <f t="shared" si="22"/>
        <v/>
      </c>
      <c r="O104" s="297" t="b">
        <f t="shared" si="23"/>
        <v>0</v>
      </c>
      <c r="P104" s="298">
        <f t="shared" si="24"/>
        <v>1</v>
      </c>
    </row>
    <row r="105" spans="1:16">
      <c r="A105" s="117">
        <v>96</v>
      </c>
      <c r="B105" s="6"/>
      <c r="C105" s="6"/>
      <c r="D105" s="50"/>
      <c r="E105" s="117"/>
      <c r="F105" s="179"/>
      <c r="G105" s="179"/>
      <c r="H105" s="179"/>
      <c r="I105" s="15" t="str">
        <f t="shared" si="17"/>
        <v/>
      </c>
      <c r="J105" s="15" t="str">
        <f t="shared" si="18"/>
        <v/>
      </c>
      <c r="K105" s="43" t="str">
        <f t="shared" si="19"/>
        <v/>
      </c>
      <c r="L105" s="43" t="str">
        <f t="shared" si="20"/>
        <v/>
      </c>
      <c r="M105" s="323" t="str">
        <f t="shared" si="21"/>
        <v/>
      </c>
      <c r="N105" s="43" t="str">
        <f t="shared" si="22"/>
        <v/>
      </c>
      <c r="O105" s="297" t="b">
        <f t="shared" si="23"/>
        <v>0</v>
      </c>
      <c r="P105" s="298">
        <f t="shared" si="24"/>
        <v>1</v>
      </c>
    </row>
    <row r="106" spans="1:16">
      <c r="A106" s="117">
        <v>97</v>
      </c>
      <c r="B106" s="6"/>
      <c r="C106" s="6"/>
      <c r="D106" s="50"/>
      <c r="E106" s="117"/>
      <c r="F106" s="179"/>
      <c r="G106" s="179"/>
      <c r="H106" s="179"/>
      <c r="I106" s="15" t="str">
        <f t="shared" si="17"/>
        <v/>
      </c>
      <c r="J106" s="15" t="str">
        <f t="shared" si="18"/>
        <v/>
      </c>
      <c r="K106" s="43" t="str">
        <f t="shared" si="19"/>
        <v/>
      </c>
      <c r="L106" s="43" t="str">
        <f t="shared" si="20"/>
        <v/>
      </c>
      <c r="M106" s="323" t="str">
        <f t="shared" si="21"/>
        <v/>
      </c>
      <c r="N106" s="43" t="str">
        <f t="shared" si="22"/>
        <v/>
      </c>
      <c r="O106" s="297" t="b">
        <f t="shared" si="23"/>
        <v>0</v>
      </c>
      <c r="P106" s="298">
        <f t="shared" si="24"/>
        <v>1</v>
      </c>
    </row>
    <row r="107" spans="1:16">
      <c r="A107" s="117">
        <v>98</v>
      </c>
      <c r="B107" s="6"/>
      <c r="C107" s="6"/>
      <c r="D107" s="50"/>
      <c r="E107" s="117"/>
      <c r="F107" s="179"/>
      <c r="G107" s="179"/>
      <c r="H107" s="179"/>
      <c r="I107" s="15" t="str">
        <f t="shared" si="17"/>
        <v/>
      </c>
      <c r="J107" s="15" t="str">
        <f t="shared" si="18"/>
        <v/>
      </c>
      <c r="K107" s="43" t="str">
        <f t="shared" si="19"/>
        <v/>
      </c>
      <c r="L107" s="43" t="str">
        <f t="shared" si="20"/>
        <v/>
      </c>
      <c r="M107" s="323" t="str">
        <f t="shared" si="21"/>
        <v/>
      </c>
      <c r="N107" s="43" t="str">
        <f t="shared" si="22"/>
        <v/>
      </c>
      <c r="O107" s="297" t="b">
        <f t="shared" si="23"/>
        <v>0</v>
      </c>
      <c r="P107" s="298">
        <f t="shared" si="24"/>
        <v>1</v>
      </c>
    </row>
    <row r="108" spans="1:16">
      <c r="A108" s="117">
        <v>99</v>
      </c>
      <c r="B108" s="6"/>
      <c r="C108" s="6"/>
      <c r="D108" s="50"/>
      <c r="E108" s="117"/>
      <c r="F108" s="179"/>
      <c r="G108" s="179"/>
      <c r="H108" s="179"/>
      <c r="I108" s="15" t="str">
        <f t="shared" si="17"/>
        <v/>
      </c>
      <c r="J108" s="15" t="str">
        <f t="shared" si="18"/>
        <v/>
      </c>
      <c r="K108" s="43" t="str">
        <f t="shared" si="19"/>
        <v/>
      </c>
      <c r="L108" s="43" t="str">
        <f t="shared" si="20"/>
        <v/>
      </c>
      <c r="M108" s="323" t="str">
        <f t="shared" si="21"/>
        <v/>
      </c>
      <c r="N108" s="43" t="str">
        <f t="shared" si="22"/>
        <v/>
      </c>
      <c r="O108" s="297" t="b">
        <f t="shared" si="23"/>
        <v>0</v>
      </c>
      <c r="P108" s="298">
        <f t="shared" si="24"/>
        <v>1</v>
      </c>
    </row>
    <row r="109" spans="1:16">
      <c r="A109" s="117">
        <v>100</v>
      </c>
      <c r="B109" s="6"/>
      <c r="C109" s="6"/>
      <c r="D109" s="50"/>
      <c r="E109" s="117"/>
      <c r="F109" s="179"/>
      <c r="G109" s="179"/>
      <c r="H109" s="179"/>
      <c r="I109" s="15" t="str">
        <f t="shared" si="17"/>
        <v/>
      </c>
      <c r="J109" s="15" t="str">
        <f t="shared" si="18"/>
        <v/>
      </c>
      <c r="K109" s="43" t="str">
        <f t="shared" si="19"/>
        <v/>
      </c>
      <c r="L109" s="43" t="str">
        <f t="shared" si="20"/>
        <v/>
      </c>
      <c r="M109" s="323" t="str">
        <f t="shared" si="21"/>
        <v/>
      </c>
      <c r="N109" s="43" t="str">
        <f t="shared" si="22"/>
        <v/>
      </c>
      <c r="O109" s="297" t="b">
        <f t="shared" si="23"/>
        <v>0</v>
      </c>
      <c r="P109" s="298">
        <f t="shared" si="24"/>
        <v>1</v>
      </c>
    </row>
    <row r="110" spans="1:16">
      <c r="A110" s="117">
        <v>101</v>
      </c>
      <c r="B110" s="6"/>
      <c r="C110" s="6"/>
      <c r="D110" s="50"/>
      <c r="E110" s="117"/>
      <c r="F110" s="179"/>
      <c r="G110" s="179"/>
      <c r="H110" s="179"/>
      <c r="I110" s="15" t="str">
        <f t="shared" si="17"/>
        <v/>
      </c>
      <c r="J110" s="15" t="str">
        <f t="shared" si="18"/>
        <v/>
      </c>
      <c r="K110" s="43" t="str">
        <f t="shared" si="19"/>
        <v/>
      </c>
      <c r="L110" s="43" t="str">
        <f t="shared" si="20"/>
        <v/>
      </c>
      <c r="M110" s="323" t="str">
        <f t="shared" si="21"/>
        <v/>
      </c>
      <c r="N110" s="43" t="str">
        <f t="shared" si="22"/>
        <v/>
      </c>
      <c r="O110" s="297" t="b">
        <f t="shared" si="23"/>
        <v>0</v>
      </c>
      <c r="P110" s="298">
        <f t="shared" si="24"/>
        <v>1</v>
      </c>
    </row>
    <row r="111" spans="1:16">
      <c r="A111" s="117">
        <v>102</v>
      </c>
      <c r="B111" s="6"/>
      <c r="C111" s="6"/>
      <c r="D111" s="50"/>
      <c r="E111" s="117"/>
      <c r="F111" s="179"/>
      <c r="G111" s="179"/>
      <c r="H111" s="179"/>
      <c r="I111" s="15" t="str">
        <f t="shared" si="17"/>
        <v/>
      </c>
      <c r="J111" s="15" t="str">
        <f t="shared" si="18"/>
        <v/>
      </c>
      <c r="K111" s="43" t="str">
        <f t="shared" si="19"/>
        <v/>
      </c>
      <c r="L111" s="43" t="str">
        <f t="shared" si="20"/>
        <v/>
      </c>
      <c r="M111" s="323" t="str">
        <f t="shared" si="21"/>
        <v/>
      </c>
      <c r="N111" s="43" t="str">
        <f t="shared" si="22"/>
        <v/>
      </c>
      <c r="O111" s="297" t="b">
        <f t="shared" si="23"/>
        <v>0</v>
      </c>
      <c r="P111" s="298">
        <f t="shared" si="24"/>
        <v>1</v>
      </c>
    </row>
    <row r="112" spans="1:16">
      <c r="A112" s="117">
        <v>103</v>
      </c>
      <c r="B112" s="6"/>
      <c r="C112" s="6"/>
      <c r="D112" s="50"/>
      <c r="E112" s="117"/>
      <c r="F112" s="179"/>
      <c r="G112" s="179"/>
      <c r="H112" s="179"/>
      <c r="I112" s="15" t="str">
        <f t="shared" si="17"/>
        <v/>
      </c>
      <c r="J112" s="15" t="str">
        <f t="shared" si="18"/>
        <v/>
      </c>
      <c r="K112" s="43" t="str">
        <f t="shared" si="19"/>
        <v/>
      </c>
      <c r="L112" s="43" t="str">
        <f t="shared" si="20"/>
        <v/>
      </c>
      <c r="M112" s="323" t="str">
        <f t="shared" si="21"/>
        <v/>
      </c>
      <c r="N112" s="43" t="str">
        <f t="shared" si="22"/>
        <v/>
      </c>
      <c r="O112" s="297" t="b">
        <f t="shared" si="23"/>
        <v>0</v>
      </c>
      <c r="P112" s="298">
        <f t="shared" si="24"/>
        <v>1</v>
      </c>
    </row>
    <row r="113" spans="1:16">
      <c r="A113" s="117">
        <v>104</v>
      </c>
      <c r="B113" s="6"/>
      <c r="C113" s="6"/>
      <c r="D113" s="50"/>
      <c r="E113" s="117"/>
      <c r="F113" s="179"/>
      <c r="G113" s="179"/>
      <c r="H113" s="179"/>
      <c r="I113" s="15" t="str">
        <f t="shared" si="17"/>
        <v/>
      </c>
      <c r="J113" s="15" t="str">
        <f t="shared" si="18"/>
        <v/>
      </c>
      <c r="K113" s="43" t="str">
        <f t="shared" si="19"/>
        <v/>
      </c>
      <c r="L113" s="43" t="str">
        <f t="shared" si="20"/>
        <v/>
      </c>
      <c r="M113" s="323" t="str">
        <f t="shared" si="21"/>
        <v/>
      </c>
      <c r="N113" s="43" t="str">
        <f t="shared" si="22"/>
        <v/>
      </c>
      <c r="O113" s="297" t="b">
        <f t="shared" si="23"/>
        <v>0</v>
      </c>
      <c r="P113" s="298">
        <f t="shared" si="24"/>
        <v>1</v>
      </c>
    </row>
    <row r="114" spans="1:16">
      <c r="A114" s="117">
        <v>105</v>
      </c>
      <c r="B114" s="6"/>
      <c r="C114" s="6"/>
      <c r="D114" s="50"/>
      <c r="E114" s="117"/>
      <c r="F114" s="179"/>
      <c r="G114" s="179"/>
      <c r="H114" s="179"/>
      <c r="I114" s="15" t="str">
        <f t="shared" si="17"/>
        <v/>
      </c>
      <c r="J114" s="15" t="str">
        <f t="shared" si="18"/>
        <v/>
      </c>
      <c r="K114" s="43" t="str">
        <f t="shared" si="19"/>
        <v/>
      </c>
      <c r="L114" s="43" t="str">
        <f t="shared" si="20"/>
        <v/>
      </c>
      <c r="M114" s="323" t="str">
        <f t="shared" si="21"/>
        <v/>
      </c>
      <c r="N114" s="43" t="str">
        <f t="shared" si="22"/>
        <v/>
      </c>
      <c r="O114" s="297" t="b">
        <f t="shared" si="23"/>
        <v>0</v>
      </c>
      <c r="P114" s="298">
        <f t="shared" si="24"/>
        <v>1</v>
      </c>
    </row>
    <row r="115" spans="1:16">
      <c r="A115" s="117">
        <v>106</v>
      </c>
      <c r="B115" s="6"/>
      <c r="C115" s="6"/>
      <c r="D115" s="50"/>
      <c r="E115" s="117"/>
      <c r="F115" s="179"/>
      <c r="G115" s="179"/>
      <c r="H115" s="179"/>
      <c r="I115" s="15" t="str">
        <f t="shared" si="17"/>
        <v/>
      </c>
      <c r="J115" s="15" t="str">
        <f t="shared" si="18"/>
        <v/>
      </c>
      <c r="K115" s="43" t="str">
        <f t="shared" si="19"/>
        <v/>
      </c>
      <c r="L115" s="43" t="str">
        <f t="shared" si="20"/>
        <v/>
      </c>
      <c r="M115" s="323" t="str">
        <f t="shared" si="21"/>
        <v/>
      </c>
      <c r="N115" s="43" t="str">
        <f t="shared" si="22"/>
        <v/>
      </c>
      <c r="O115" s="297" t="b">
        <f t="shared" si="23"/>
        <v>0</v>
      </c>
      <c r="P115" s="298">
        <f t="shared" si="24"/>
        <v>1</v>
      </c>
    </row>
    <row r="116" spans="1:16">
      <c r="A116" s="117">
        <v>107</v>
      </c>
      <c r="B116" s="6"/>
      <c r="C116" s="6"/>
      <c r="D116" s="50"/>
      <c r="E116" s="117"/>
      <c r="F116" s="179"/>
      <c r="G116" s="179"/>
      <c r="H116" s="179"/>
      <c r="I116" s="15" t="str">
        <f t="shared" si="17"/>
        <v/>
      </c>
      <c r="J116" s="15" t="str">
        <f t="shared" si="18"/>
        <v/>
      </c>
      <c r="K116" s="43" t="str">
        <f t="shared" si="19"/>
        <v/>
      </c>
      <c r="L116" s="43" t="str">
        <f t="shared" si="20"/>
        <v/>
      </c>
      <c r="M116" s="323" t="str">
        <f t="shared" si="21"/>
        <v/>
      </c>
      <c r="N116" s="43" t="str">
        <f t="shared" si="22"/>
        <v/>
      </c>
      <c r="O116" s="297" t="b">
        <f t="shared" si="23"/>
        <v>0</v>
      </c>
      <c r="P116" s="298">
        <f t="shared" si="24"/>
        <v>1</v>
      </c>
    </row>
    <row r="117" spans="1:16">
      <c r="A117" s="117">
        <v>108</v>
      </c>
      <c r="B117" s="6"/>
      <c r="C117" s="6"/>
      <c r="D117" s="50"/>
      <c r="E117" s="117"/>
      <c r="F117" s="179"/>
      <c r="G117" s="179"/>
      <c r="H117" s="179"/>
      <c r="I117" s="15" t="str">
        <f t="shared" si="17"/>
        <v/>
      </c>
      <c r="J117" s="15" t="str">
        <f t="shared" si="18"/>
        <v/>
      </c>
      <c r="K117" s="43" t="str">
        <f t="shared" si="19"/>
        <v/>
      </c>
      <c r="L117" s="43" t="str">
        <f t="shared" si="20"/>
        <v/>
      </c>
      <c r="M117" s="323" t="str">
        <f t="shared" si="21"/>
        <v/>
      </c>
      <c r="N117" s="43" t="str">
        <f t="shared" si="22"/>
        <v/>
      </c>
      <c r="O117" s="297" t="b">
        <f t="shared" si="23"/>
        <v>0</v>
      </c>
      <c r="P117" s="298">
        <f t="shared" si="24"/>
        <v>1</v>
      </c>
    </row>
    <row r="118" spans="1:16">
      <c r="A118" s="117">
        <v>109</v>
      </c>
      <c r="B118" s="6"/>
      <c r="C118" s="6"/>
      <c r="D118" s="50"/>
      <c r="E118" s="117"/>
      <c r="F118" s="179"/>
      <c r="G118" s="179"/>
      <c r="H118" s="179"/>
      <c r="I118" s="15" t="str">
        <f t="shared" si="17"/>
        <v/>
      </c>
      <c r="J118" s="15" t="str">
        <f t="shared" si="18"/>
        <v/>
      </c>
      <c r="K118" s="43" t="str">
        <f t="shared" si="19"/>
        <v/>
      </c>
      <c r="L118" s="43" t="str">
        <f t="shared" si="20"/>
        <v/>
      </c>
      <c r="M118" s="323" t="str">
        <f t="shared" si="21"/>
        <v/>
      </c>
      <c r="N118" s="43" t="str">
        <f t="shared" si="22"/>
        <v/>
      </c>
      <c r="O118" s="297" t="b">
        <f t="shared" si="23"/>
        <v>0</v>
      </c>
      <c r="P118" s="298">
        <f t="shared" si="24"/>
        <v>1</v>
      </c>
    </row>
    <row r="119" spans="1:16">
      <c r="A119" s="117">
        <v>110</v>
      </c>
      <c r="B119" s="6"/>
      <c r="C119" s="6"/>
      <c r="D119" s="50"/>
      <c r="E119" s="117"/>
      <c r="F119" s="179"/>
      <c r="G119" s="179"/>
      <c r="H119" s="179"/>
      <c r="I119" s="15" t="str">
        <f t="shared" si="17"/>
        <v/>
      </c>
      <c r="J119" s="15" t="str">
        <f t="shared" si="18"/>
        <v/>
      </c>
      <c r="K119" s="43" t="str">
        <f t="shared" si="19"/>
        <v/>
      </c>
      <c r="L119" s="43" t="str">
        <f t="shared" si="20"/>
        <v/>
      </c>
      <c r="M119" s="323" t="str">
        <f t="shared" si="21"/>
        <v/>
      </c>
      <c r="N119" s="43" t="str">
        <f t="shared" si="22"/>
        <v/>
      </c>
      <c r="O119" s="297" t="b">
        <f t="shared" si="23"/>
        <v>0</v>
      </c>
      <c r="P119" s="298">
        <f t="shared" si="24"/>
        <v>1</v>
      </c>
    </row>
    <row r="120" spans="1:16">
      <c r="A120" s="117">
        <v>111</v>
      </c>
      <c r="B120" s="6"/>
      <c r="C120" s="6"/>
      <c r="D120" s="50"/>
      <c r="E120" s="117"/>
      <c r="F120" s="179"/>
      <c r="G120" s="179"/>
      <c r="H120" s="179"/>
      <c r="I120" s="15" t="str">
        <f t="shared" si="17"/>
        <v/>
      </c>
      <c r="J120" s="15" t="str">
        <f t="shared" si="18"/>
        <v/>
      </c>
      <c r="K120" s="43" t="str">
        <f t="shared" si="19"/>
        <v/>
      </c>
      <c r="L120" s="43" t="str">
        <f t="shared" si="20"/>
        <v/>
      </c>
      <c r="M120" s="323" t="str">
        <f t="shared" si="21"/>
        <v/>
      </c>
      <c r="N120" s="43" t="str">
        <f t="shared" si="22"/>
        <v/>
      </c>
      <c r="O120" s="297" t="b">
        <f t="shared" si="23"/>
        <v>0</v>
      </c>
      <c r="P120" s="298">
        <f t="shared" si="24"/>
        <v>1</v>
      </c>
    </row>
    <row r="121" spans="1:16">
      <c r="A121" s="117">
        <v>112</v>
      </c>
      <c r="B121" s="6"/>
      <c r="C121" s="6"/>
      <c r="D121" s="50"/>
      <c r="E121" s="117"/>
      <c r="F121" s="179"/>
      <c r="G121" s="179"/>
      <c r="H121" s="179"/>
      <c r="I121" s="15" t="str">
        <f t="shared" si="17"/>
        <v/>
      </c>
      <c r="J121" s="15" t="str">
        <f t="shared" si="18"/>
        <v/>
      </c>
      <c r="K121" s="43" t="str">
        <f t="shared" si="19"/>
        <v/>
      </c>
      <c r="L121" s="43" t="str">
        <f t="shared" si="20"/>
        <v/>
      </c>
      <c r="M121" s="323" t="str">
        <f t="shared" si="21"/>
        <v/>
      </c>
      <c r="N121" s="43" t="str">
        <f t="shared" si="22"/>
        <v/>
      </c>
      <c r="O121" s="297" t="b">
        <f t="shared" si="23"/>
        <v>0</v>
      </c>
      <c r="P121" s="298">
        <f t="shared" si="24"/>
        <v>1</v>
      </c>
    </row>
    <row r="122" spans="1:16">
      <c r="A122" s="117">
        <v>113</v>
      </c>
      <c r="B122" s="6"/>
      <c r="C122" s="6"/>
      <c r="D122" s="50"/>
      <c r="E122" s="117"/>
      <c r="F122" s="179"/>
      <c r="G122" s="179"/>
      <c r="H122" s="179"/>
      <c r="I122" s="15" t="str">
        <f t="shared" si="17"/>
        <v/>
      </c>
      <c r="J122" s="15" t="str">
        <f t="shared" si="18"/>
        <v/>
      </c>
      <c r="K122" s="43" t="str">
        <f t="shared" si="19"/>
        <v/>
      </c>
      <c r="L122" s="43" t="str">
        <f t="shared" si="20"/>
        <v/>
      </c>
      <c r="M122" s="323" t="str">
        <f t="shared" si="21"/>
        <v/>
      </c>
      <c r="N122" s="43" t="str">
        <f t="shared" si="22"/>
        <v/>
      </c>
      <c r="O122" s="297" t="b">
        <f t="shared" si="23"/>
        <v>0</v>
      </c>
      <c r="P122" s="298">
        <f t="shared" si="24"/>
        <v>1</v>
      </c>
    </row>
    <row r="123" spans="1:16">
      <c r="A123" s="117">
        <v>114</v>
      </c>
      <c r="B123" s="6"/>
      <c r="C123" s="6"/>
      <c r="D123" s="50"/>
      <c r="E123" s="117"/>
      <c r="F123" s="179"/>
      <c r="G123" s="179"/>
      <c r="H123" s="179"/>
      <c r="I123" s="15" t="str">
        <f t="shared" si="17"/>
        <v/>
      </c>
      <c r="J123" s="15" t="str">
        <f t="shared" si="18"/>
        <v/>
      </c>
      <c r="K123" s="43" t="str">
        <f t="shared" si="19"/>
        <v/>
      </c>
      <c r="L123" s="43" t="str">
        <f t="shared" si="20"/>
        <v/>
      </c>
      <c r="M123" s="323" t="str">
        <f t="shared" si="21"/>
        <v/>
      </c>
      <c r="N123" s="43" t="str">
        <f t="shared" si="22"/>
        <v/>
      </c>
      <c r="O123" s="297" t="b">
        <f t="shared" si="23"/>
        <v>0</v>
      </c>
      <c r="P123" s="298">
        <f t="shared" si="24"/>
        <v>1</v>
      </c>
    </row>
    <row r="124" spans="1:16">
      <c r="A124" s="117">
        <v>115</v>
      </c>
      <c r="B124" s="6"/>
      <c r="C124" s="6"/>
      <c r="D124" s="50"/>
      <c r="E124" s="117"/>
      <c r="F124" s="179"/>
      <c r="G124" s="179"/>
      <c r="H124" s="179"/>
      <c r="I124" s="15" t="str">
        <f t="shared" si="17"/>
        <v/>
      </c>
      <c r="J124" s="15" t="str">
        <f t="shared" si="18"/>
        <v/>
      </c>
      <c r="K124" s="43" t="str">
        <f t="shared" si="19"/>
        <v/>
      </c>
      <c r="L124" s="43" t="str">
        <f t="shared" si="20"/>
        <v/>
      </c>
      <c r="M124" s="323" t="str">
        <f t="shared" si="21"/>
        <v/>
      </c>
      <c r="N124" s="43" t="str">
        <f t="shared" si="22"/>
        <v/>
      </c>
      <c r="O124" s="297" t="b">
        <f t="shared" si="23"/>
        <v>0</v>
      </c>
      <c r="P124" s="298">
        <f t="shared" si="24"/>
        <v>1</v>
      </c>
    </row>
    <row r="125" spans="1:16">
      <c r="A125" s="117">
        <v>116</v>
      </c>
      <c r="B125" s="6"/>
      <c r="C125" s="6"/>
      <c r="D125" s="50"/>
      <c r="E125" s="117"/>
      <c r="F125" s="179"/>
      <c r="G125" s="179"/>
      <c r="H125" s="179"/>
      <c r="I125" s="15" t="str">
        <f t="shared" si="17"/>
        <v/>
      </c>
      <c r="J125" s="15" t="str">
        <f t="shared" si="18"/>
        <v/>
      </c>
      <c r="K125" s="43" t="str">
        <f t="shared" si="19"/>
        <v/>
      </c>
      <c r="L125" s="43" t="str">
        <f t="shared" si="20"/>
        <v/>
      </c>
      <c r="M125" s="323" t="str">
        <f t="shared" si="21"/>
        <v/>
      </c>
      <c r="N125" s="43" t="str">
        <f t="shared" si="22"/>
        <v/>
      </c>
      <c r="O125" s="297" t="b">
        <f t="shared" si="23"/>
        <v>0</v>
      </c>
      <c r="P125" s="298">
        <f t="shared" si="24"/>
        <v>1</v>
      </c>
    </row>
    <row r="126" spans="1:16">
      <c r="A126" s="117">
        <v>117</v>
      </c>
      <c r="B126" s="6"/>
      <c r="C126" s="6"/>
      <c r="D126" s="50"/>
      <c r="E126" s="117"/>
      <c r="F126" s="179"/>
      <c r="G126" s="179"/>
      <c r="H126" s="179"/>
      <c r="I126" s="15" t="str">
        <f t="shared" si="17"/>
        <v/>
      </c>
      <c r="J126" s="15" t="str">
        <f t="shared" si="18"/>
        <v/>
      </c>
      <c r="K126" s="43" t="str">
        <f t="shared" si="19"/>
        <v/>
      </c>
      <c r="L126" s="43" t="str">
        <f t="shared" si="20"/>
        <v/>
      </c>
      <c r="M126" s="323" t="str">
        <f t="shared" si="21"/>
        <v/>
      </c>
      <c r="N126" s="43" t="str">
        <f t="shared" si="22"/>
        <v/>
      </c>
      <c r="O126" s="297" t="b">
        <f t="shared" si="23"/>
        <v>0</v>
      </c>
      <c r="P126" s="298">
        <f t="shared" si="24"/>
        <v>1</v>
      </c>
    </row>
    <row r="127" spans="1:16">
      <c r="A127" s="117">
        <v>118</v>
      </c>
      <c r="B127" s="6"/>
      <c r="C127" s="6"/>
      <c r="D127" s="50"/>
      <c r="E127" s="117"/>
      <c r="F127" s="179"/>
      <c r="G127" s="179"/>
      <c r="H127" s="179"/>
      <c r="I127" s="15" t="str">
        <f t="shared" si="17"/>
        <v/>
      </c>
      <c r="J127" s="15" t="str">
        <f t="shared" si="18"/>
        <v/>
      </c>
      <c r="K127" s="43" t="str">
        <f t="shared" si="19"/>
        <v/>
      </c>
      <c r="L127" s="43" t="str">
        <f t="shared" si="20"/>
        <v/>
      </c>
      <c r="M127" s="323" t="str">
        <f t="shared" si="21"/>
        <v/>
      </c>
      <c r="N127" s="43" t="str">
        <f t="shared" si="22"/>
        <v/>
      </c>
      <c r="O127" s="297" t="b">
        <f t="shared" si="23"/>
        <v>0</v>
      </c>
      <c r="P127" s="298">
        <f t="shared" si="24"/>
        <v>1</v>
      </c>
    </row>
    <row r="128" spans="1:16">
      <c r="A128" s="117">
        <v>119</v>
      </c>
      <c r="B128" s="6"/>
      <c r="C128" s="6"/>
      <c r="D128" s="50"/>
      <c r="E128" s="117"/>
      <c r="F128" s="179"/>
      <c r="G128" s="179"/>
      <c r="H128" s="179"/>
      <c r="I128" s="15" t="str">
        <f t="shared" si="17"/>
        <v/>
      </c>
      <c r="J128" s="15" t="str">
        <f t="shared" si="18"/>
        <v/>
      </c>
      <c r="K128" s="43" t="str">
        <f t="shared" si="19"/>
        <v/>
      </c>
      <c r="L128" s="43" t="str">
        <f t="shared" si="20"/>
        <v/>
      </c>
      <c r="M128" s="323" t="str">
        <f t="shared" si="21"/>
        <v/>
      </c>
      <c r="N128" s="43" t="str">
        <f t="shared" si="22"/>
        <v/>
      </c>
      <c r="O128" s="297" t="b">
        <f t="shared" si="23"/>
        <v>0</v>
      </c>
      <c r="P128" s="298">
        <f t="shared" si="24"/>
        <v>1</v>
      </c>
    </row>
    <row r="129" spans="1:16">
      <c r="A129" s="117">
        <v>120</v>
      </c>
      <c r="B129" s="6"/>
      <c r="C129" s="6"/>
      <c r="D129" s="50"/>
      <c r="E129" s="117"/>
      <c r="F129" s="179"/>
      <c r="G129" s="179"/>
      <c r="H129" s="179"/>
      <c r="I129" s="15" t="str">
        <f t="shared" si="17"/>
        <v/>
      </c>
      <c r="J129" s="15" t="str">
        <f t="shared" si="18"/>
        <v/>
      </c>
      <c r="K129" s="43" t="str">
        <f t="shared" si="19"/>
        <v/>
      </c>
      <c r="L129" s="43" t="str">
        <f t="shared" si="20"/>
        <v/>
      </c>
      <c r="M129" s="323" t="str">
        <f t="shared" si="21"/>
        <v/>
      </c>
      <c r="N129" s="43" t="str">
        <f t="shared" si="22"/>
        <v/>
      </c>
      <c r="O129" s="297" t="b">
        <f t="shared" si="23"/>
        <v>0</v>
      </c>
      <c r="P129" s="298">
        <f t="shared" si="24"/>
        <v>1</v>
      </c>
    </row>
    <row r="130" spans="1:16">
      <c r="A130" s="117">
        <v>121</v>
      </c>
      <c r="B130" s="6"/>
      <c r="C130" s="6"/>
      <c r="D130" s="50"/>
      <c r="E130" s="117"/>
      <c r="F130" s="179"/>
      <c r="G130" s="179"/>
      <c r="H130" s="179"/>
      <c r="I130" s="15" t="str">
        <f t="shared" si="17"/>
        <v/>
      </c>
      <c r="J130" s="15" t="str">
        <f t="shared" si="18"/>
        <v/>
      </c>
      <c r="K130" s="43" t="str">
        <f t="shared" si="19"/>
        <v/>
      </c>
      <c r="L130" s="43" t="str">
        <f t="shared" si="20"/>
        <v/>
      </c>
      <c r="M130" s="323" t="str">
        <f t="shared" si="21"/>
        <v/>
      </c>
      <c r="N130" s="43" t="str">
        <f t="shared" si="22"/>
        <v/>
      </c>
      <c r="O130" s="297" t="b">
        <f t="shared" si="23"/>
        <v>0</v>
      </c>
      <c r="P130" s="298">
        <f t="shared" si="24"/>
        <v>1</v>
      </c>
    </row>
    <row r="131" spans="1:16">
      <c r="A131" s="117">
        <v>122</v>
      </c>
      <c r="B131" s="6"/>
      <c r="C131" s="6"/>
      <c r="D131" s="50"/>
      <c r="E131" s="117"/>
      <c r="F131" s="179"/>
      <c r="G131" s="179"/>
      <c r="H131" s="179"/>
      <c r="I131" s="15" t="str">
        <f t="shared" si="17"/>
        <v/>
      </c>
      <c r="J131" s="15" t="str">
        <f t="shared" si="18"/>
        <v/>
      </c>
      <c r="K131" s="43" t="str">
        <f t="shared" si="19"/>
        <v/>
      </c>
      <c r="L131" s="43" t="str">
        <f t="shared" si="20"/>
        <v/>
      </c>
      <c r="M131" s="323" t="str">
        <f t="shared" si="21"/>
        <v/>
      </c>
      <c r="N131" s="43" t="str">
        <f t="shared" si="22"/>
        <v/>
      </c>
      <c r="O131" s="297" t="b">
        <f t="shared" si="23"/>
        <v>0</v>
      </c>
      <c r="P131" s="298">
        <f t="shared" si="24"/>
        <v>1</v>
      </c>
    </row>
    <row r="132" spans="1:16">
      <c r="A132" s="117">
        <v>123</v>
      </c>
      <c r="B132" s="6"/>
      <c r="C132" s="6"/>
      <c r="D132" s="50"/>
      <c r="E132" s="117"/>
      <c r="F132" s="179"/>
      <c r="G132" s="179"/>
      <c r="H132" s="179"/>
      <c r="I132" s="15" t="str">
        <f t="shared" si="17"/>
        <v/>
      </c>
      <c r="J132" s="15" t="str">
        <f t="shared" si="18"/>
        <v/>
      </c>
      <c r="K132" s="43" t="str">
        <f t="shared" si="19"/>
        <v/>
      </c>
      <c r="L132" s="43" t="str">
        <f t="shared" si="20"/>
        <v/>
      </c>
      <c r="M132" s="323" t="str">
        <f t="shared" si="21"/>
        <v/>
      </c>
      <c r="N132" s="43" t="str">
        <f t="shared" si="22"/>
        <v/>
      </c>
      <c r="O132" s="297" t="b">
        <f t="shared" si="23"/>
        <v>0</v>
      </c>
      <c r="P132" s="298">
        <f t="shared" si="24"/>
        <v>1</v>
      </c>
    </row>
    <row r="133" spans="1:16">
      <c r="A133" s="117">
        <v>124</v>
      </c>
      <c r="B133" s="6"/>
      <c r="C133" s="6"/>
      <c r="D133" s="50"/>
      <c r="E133" s="117"/>
      <c r="F133" s="179"/>
      <c r="G133" s="179"/>
      <c r="H133" s="179"/>
      <c r="I133" s="15" t="str">
        <f t="shared" si="17"/>
        <v/>
      </c>
      <c r="J133" s="15" t="str">
        <f t="shared" si="18"/>
        <v/>
      </c>
      <c r="K133" s="43" t="str">
        <f t="shared" si="19"/>
        <v/>
      </c>
      <c r="L133" s="43" t="str">
        <f t="shared" si="20"/>
        <v/>
      </c>
      <c r="M133" s="323" t="str">
        <f t="shared" si="21"/>
        <v/>
      </c>
      <c r="N133" s="43" t="str">
        <f t="shared" si="22"/>
        <v/>
      </c>
      <c r="O133" s="297" t="b">
        <f t="shared" si="23"/>
        <v>0</v>
      </c>
      <c r="P133" s="298">
        <f t="shared" si="24"/>
        <v>1</v>
      </c>
    </row>
    <row r="134" spans="1:16">
      <c r="A134" s="117">
        <v>125</v>
      </c>
      <c r="B134" s="6"/>
      <c r="C134" s="6"/>
      <c r="D134" s="50"/>
      <c r="E134" s="117"/>
      <c r="F134" s="179"/>
      <c r="G134" s="179"/>
      <c r="H134" s="179"/>
      <c r="I134" s="15" t="str">
        <f t="shared" si="17"/>
        <v/>
      </c>
      <c r="J134" s="15" t="str">
        <f t="shared" si="18"/>
        <v/>
      </c>
      <c r="K134" s="43" t="str">
        <f t="shared" si="19"/>
        <v/>
      </c>
      <c r="L134" s="43" t="str">
        <f t="shared" si="20"/>
        <v/>
      </c>
      <c r="M134" s="323" t="str">
        <f t="shared" si="21"/>
        <v/>
      </c>
      <c r="N134" s="43" t="str">
        <f t="shared" si="22"/>
        <v/>
      </c>
      <c r="O134" s="297" t="b">
        <f t="shared" si="23"/>
        <v>0</v>
      </c>
      <c r="P134" s="298">
        <f t="shared" si="24"/>
        <v>1</v>
      </c>
    </row>
    <row r="135" spans="1:16">
      <c r="A135" s="117">
        <v>126</v>
      </c>
      <c r="B135" s="6"/>
      <c r="C135" s="6"/>
      <c r="D135" s="50"/>
      <c r="E135" s="117"/>
      <c r="F135" s="179"/>
      <c r="G135" s="179"/>
      <c r="H135" s="179"/>
      <c r="I135" s="15" t="str">
        <f t="shared" si="17"/>
        <v/>
      </c>
      <c r="J135" s="15" t="str">
        <f t="shared" si="18"/>
        <v/>
      </c>
      <c r="K135" s="43" t="str">
        <f t="shared" si="19"/>
        <v/>
      </c>
      <c r="L135" s="43" t="str">
        <f t="shared" si="20"/>
        <v/>
      </c>
      <c r="M135" s="323" t="str">
        <f t="shared" si="21"/>
        <v/>
      </c>
      <c r="N135" s="43" t="str">
        <f t="shared" si="22"/>
        <v/>
      </c>
      <c r="O135" s="297" t="b">
        <f t="shared" si="23"/>
        <v>0</v>
      </c>
      <c r="P135" s="298">
        <f t="shared" si="24"/>
        <v>1</v>
      </c>
    </row>
    <row r="136" spans="1:16">
      <c r="A136" s="117">
        <v>127</v>
      </c>
      <c r="B136" s="6"/>
      <c r="C136" s="6"/>
      <c r="D136" s="50"/>
      <c r="E136" s="117"/>
      <c r="F136" s="179"/>
      <c r="G136" s="179"/>
      <c r="H136" s="179"/>
      <c r="I136" s="15" t="str">
        <f t="shared" si="17"/>
        <v/>
      </c>
      <c r="J136" s="15" t="str">
        <f t="shared" si="18"/>
        <v/>
      </c>
      <c r="K136" s="43" t="str">
        <f t="shared" si="19"/>
        <v/>
      </c>
      <c r="L136" s="43" t="str">
        <f t="shared" si="20"/>
        <v/>
      </c>
      <c r="M136" s="323" t="str">
        <f t="shared" si="21"/>
        <v/>
      </c>
      <c r="N136" s="43" t="str">
        <f t="shared" si="22"/>
        <v/>
      </c>
      <c r="O136" s="297" t="b">
        <f t="shared" si="23"/>
        <v>0</v>
      </c>
      <c r="P136" s="298">
        <f t="shared" si="24"/>
        <v>1</v>
      </c>
    </row>
    <row r="137" spans="1:16">
      <c r="A137" s="117">
        <v>128</v>
      </c>
      <c r="B137" s="6"/>
      <c r="C137" s="6"/>
      <c r="D137" s="50"/>
      <c r="E137" s="117"/>
      <c r="F137" s="179"/>
      <c r="G137" s="179"/>
      <c r="H137" s="179"/>
      <c r="I137" s="15" t="str">
        <f t="shared" si="17"/>
        <v/>
      </c>
      <c r="J137" s="15" t="str">
        <f t="shared" si="18"/>
        <v/>
      </c>
      <c r="K137" s="43" t="str">
        <f t="shared" si="19"/>
        <v/>
      </c>
      <c r="L137" s="43" t="str">
        <f t="shared" si="20"/>
        <v/>
      </c>
      <c r="M137" s="323" t="str">
        <f t="shared" si="21"/>
        <v/>
      </c>
      <c r="N137" s="43" t="str">
        <f t="shared" si="22"/>
        <v/>
      </c>
      <c r="O137" s="297" t="b">
        <f t="shared" si="23"/>
        <v>0</v>
      </c>
      <c r="P137" s="298">
        <f t="shared" si="24"/>
        <v>1</v>
      </c>
    </row>
    <row r="138" spans="1:16">
      <c r="A138" s="117">
        <v>129</v>
      </c>
      <c r="B138" s="6"/>
      <c r="C138" s="6"/>
      <c r="D138" s="50"/>
      <c r="E138" s="117"/>
      <c r="F138" s="179"/>
      <c r="G138" s="179"/>
      <c r="H138" s="179"/>
      <c r="I138" s="15" t="str">
        <f t="shared" si="17"/>
        <v/>
      </c>
      <c r="J138" s="15" t="str">
        <f t="shared" si="18"/>
        <v/>
      </c>
      <c r="K138" s="43" t="str">
        <f t="shared" si="19"/>
        <v/>
      </c>
      <c r="L138" s="43" t="str">
        <f t="shared" si="20"/>
        <v/>
      </c>
      <c r="M138" s="323" t="str">
        <f t="shared" si="21"/>
        <v/>
      </c>
      <c r="N138" s="43" t="str">
        <f t="shared" si="22"/>
        <v/>
      </c>
      <c r="O138" s="297" t="b">
        <f t="shared" si="23"/>
        <v>0</v>
      </c>
      <c r="P138" s="298">
        <f t="shared" si="24"/>
        <v>1</v>
      </c>
    </row>
    <row r="139" spans="1:16">
      <c r="A139" s="117">
        <v>130</v>
      </c>
      <c r="B139" s="6"/>
      <c r="C139" s="6"/>
      <c r="D139" s="50"/>
      <c r="E139" s="117"/>
      <c r="F139" s="179"/>
      <c r="G139" s="179"/>
      <c r="H139" s="179"/>
      <c r="I139" s="15" t="str">
        <f t="shared" ref="I139:I202" si="25">IF(OR($B139="",$C139="",$D139="",$E139="",$F139&lt;an_initial,$F139&gt;an_final,$O139=FALSE),"",IF($H139="",CS_STR_ALTE2*$G139/P139,CS_STR_ALTE2*$H139))</f>
        <v/>
      </c>
      <c r="J139" s="15" t="str">
        <f t="shared" ref="J139:J202" si="26">IF(OR($B139="",$C139="",$D139="",$E139="",$F139="",$F139&gt;an_final,$O139=FALSE),"",IF($H139="",CS_STR_ALTE2*$G139/P139,CS_STR_ALTE2*$H139))</f>
        <v/>
      </c>
      <c r="K139" s="43" t="str">
        <f t="shared" ref="K139:K202" si="27">IF(OR($B139="",$C139="",$D139="",$E139="",$F139="",$F139&gt;an_final,$O139=FALSE),"",IF($F139&gt;=an_initial,1,""))</f>
        <v/>
      </c>
      <c r="L139" s="43" t="str">
        <f t="shared" ref="L139:L202" si="28">IF(OR($B139="",$C139="",$D139="",$E139="",$F139="",$F139&gt;an_final,$O139=FALSE),"",1)</f>
        <v/>
      </c>
      <c r="M139" s="323" t="str">
        <f t="shared" ref="M139:M202" si="29">IF(OR($B139="",$C139="",$D139="",$E139="",$F139="",$F139&gt;an_final,$O139=FALSE),"",IF($H139="",$G139/P139,$H139))</f>
        <v/>
      </c>
      <c r="N139" s="43" t="str">
        <f t="shared" ref="N139:N202" si="30">IF(OR($B139="",$C139="",$D139="",$E139="",$F139="",$F139&lt;an_initial,$F139&gt;an_final,$O139=FALSE),"",IF($H139="",$G139/P139,$H139))</f>
        <v/>
      </c>
      <c r="O139" s="297" t="b">
        <f t="shared" ref="O139:O202" si="31">IF(nume_candidat="",FALSE,ISNUMBER(SEARCH(nume_candidat,$B139)))</f>
        <v>0</v>
      </c>
      <c r="P139" s="298">
        <f t="shared" ref="P139:P202" si="32">LEN(B139)-LEN(SUBSTITUTE(B139,",",""))+1</f>
        <v>1</v>
      </c>
    </row>
    <row r="140" spans="1:16">
      <c r="A140" s="117">
        <v>131</v>
      </c>
      <c r="B140" s="6"/>
      <c r="C140" s="6"/>
      <c r="D140" s="50"/>
      <c r="E140" s="117"/>
      <c r="F140" s="179"/>
      <c r="G140" s="179"/>
      <c r="H140" s="179"/>
      <c r="I140" s="15" t="str">
        <f t="shared" si="25"/>
        <v/>
      </c>
      <c r="J140" s="15" t="str">
        <f t="shared" si="26"/>
        <v/>
      </c>
      <c r="K140" s="43" t="str">
        <f t="shared" si="27"/>
        <v/>
      </c>
      <c r="L140" s="43" t="str">
        <f t="shared" si="28"/>
        <v/>
      </c>
      <c r="M140" s="323" t="str">
        <f t="shared" si="29"/>
        <v/>
      </c>
      <c r="N140" s="43" t="str">
        <f t="shared" si="30"/>
        <v/>
      </c>
      <c r="O140" s="297" t="b">
        <f t="shared" si="31"/>
        <v>0</v>
      </c>
      <c r="P140" s="298">
        <f t="shared" si="32"/>
        <v>1</v>
      </c>
    </row>
    <row r="141" spans="1:16">
      <c r="A141" s="117">
        <v>132</v>
      </c>
      <c r="B141" s="6"/>
      <c r="C141" s="6"/>
      <c r="D141" s="50"/>
      <c r="E141" s="117"/>
      <c r="F141" s="179"/>
      <c r="G141" s="179"/>
      <c r="H141" s="179"/>
      <c r="I141" s="15" t="str">
        <f t="shared" si="25"/>
        <v/>
      </c>
      <c r="J141" s="15" t="str">
        <f t="shared" si="26"/>
        <v/>
      </c>
      <c r="K141" s="43" t="str">
        <f t="shared" si="27"/>
        <v/>
      </c>
      <c r="L141" s="43" t="str">
        <f t="shared" si="28"/>
        <v/>
      </c>
      <c r="M141" s="323" t="str">
        <f t="shared" si="29"/>
        <v/>
      </c>
      <c r="N141" s="43" t="str">
        <f t="shared" si="30"/>
        <v/>
      </c>
      <c r="O141" s="297" t="b">
        <f t="shared" si="31"/>
        <v>0</v>
      </c>
      <c r="P141" s="298">
        <f t="shared" si="32"/>
        <v>1</v>
      </c>
    </row>
    <row r="142" spans="1:16">
      <c r="A142" s="117">
        <v>133</v>
      </c>
      <c r="B142" s="6"/>
      <c r="C142" s="6"/>
      <c r="D142" s="50"/>
      <c r="E142" s="117"/>
      <c r="F142" s="179"/>
      <c r="G142" s="179"/>
      <c r="H142" s="179"/>
      <c r="I142" s="15" t="str">
        <f t="shared" si="25"/>
        <v/>
      </c>
      <c r="J142" s="15" t="str">
        <f t="shared" si="26"/>
        <v/>
      </c>
      <c r="K142" s="43" t="str">
        <f t="shared" si="27"/>
        <v/>
      </c>
      <c r="L142" s="43" t="str">
        <f t="shared" si="28"/>
        <v/>
      </c>
      <c r="M142" s="323" t="str">
        <f t="shared" si="29"/>
        <v/>
      </c>
      <c r="N142" s="43" t="str">
        <f t="shared" si="30"/>
        <v/>
      </c>
      <c r="O142" s="297" t="b">
        <f t="shared" si="31"/>
        <v>0</v>
      </c>
      <c r="P142" s="298">
        <f t="shared" si="32"/>
        <v>1</v>
      </c>
    </row>
    <row r="143" spans="1:16">
      <c r="A143" s="117">
        <v>134</v>
      </c>
      <c r="B143" s="6"/>
      <c r="C143" s="6"/>
      <c r="D143" s="50"/>
      <c r="E143" s="117"/>
      <c r="F143" s="179"/>
      <c r="G143" s="179"/>
      <c r="H143" s="179"/>
      <c r="I143" s="15" t="str">
        <f t="shared" si="25"/>
        <v/>
      </c>
      <c r="J143" s="15" t="str">
        <f t="shared" si="26"/>
        <v/>
      </c>
      <c r="K143" s="43" t="str">
        <f t="shared" si="27"/>
        <v/>
      </c>
      <c r="L143" s="43" t="str">
        <f t="shared" si="28"/>
        <v/>
      </c>
      <c r="M143" s="323" t="str">
        <f t="shared" si="29"/>
        <v/>
      </c>
      <c r="N143" s="43" t="str">
        <f t="shared" si="30"/>
        <v/>
      </c>
      <c r="O143" s="297" t="b">
        <f t="shared" si="31"/>
        <v>0</v>
      </c>
      <c r="P143" s="298">
        <f t="shared" si="32"/>
        <v>1</v>
      </c>
    </row>
    <row r="144" spans="1:16">
      <c r="A144" s="117">
        <v>135</v>
      </c>
      <c r="B144" s="6"/>
      <c r="C144" s="6"/>
      <c r="D144" s="50"/>
      <c r="E144" s="117"/>
      <c r="F144" s="179"/>
      <c r="G144" s="179"/>
      <c r="H144" s="179"/>
      <c r="I144" s="15" t="str">
        <f t="shared" si="25"/>
        <v/>
      </c>
      <c r="J144" s="15" t="str">
        <f t="shared" si="26"/>
        <v/>
      </c>
      <c r="K144" s="43" t="str">
        <f t="shared" si="27"/>
        <v/>
      </c>
      <c r="L144" s="43" t="str">
        <f t="shared" si="28"/>
        <v/>
      </c>
      <c r="M144" s="323" t="str">
        <f t="shared" si="29"/>
        <v/>
      </c>
      <c r="N144" s="43" t="str">
        <f t="shared" si="30"/>
        <v/>
      </c>
      <c r="O144" s="297" t="b">
        <f t="shared" si="31"/>
        <v>0</v>
      </c>
      <c r="P144" s="298">
        <f t="shared" si="32"/>
        <v>1</v>
      </c>
    </row>
    <row r="145" spans="1:16">
      <c r="A145" s="117">
        <v>136</v>
      </c>
      <c r="B145" s="6"/>
      <c r="C145" s="6"/>
      <c r="D145" s="50"/>
      <c r="E145" s="117"/>
      <c r="F145" s="179"/>
      <c r="G145" s="179"/>
      <c r="H145" s="179"/>
      <c r="I145" s="15" t="str">
        <f t="shared" si="25"/>
        <v/>
      </c>
      <c r="J145" s="15" t="str">
        <f t="shared" si="26"/>
        <v/>
      </c>
      <c r="K145" s="43" t="str">
        <f t="shared" si="27"/>
        <v/>
      </c>
      <c r="L145" s="43" t="str">
        <f t="shared" si="28"/>
        <v/>
      </c>
      <c r="M145" s="323" t="str">
        <f t="shared" si="29"/>
        <v/>
      </c>
      <c r="N145" s="43" t="str">
        <f t="shared" si="30"/>
        <v/>
      </c>
      <c r="O145" s="297" t="b">
        <f t="shared" si="31"/>
        <v>0</v>
      </c>
      <c r="P145" s="298">
        <f t="shared" si="32"/>
        <v>1</v>
      </c>
    </row>
    <row r="146" spans="1:16">
      <c r="A146" s="117">
        <v>137</v>
      </c>
      <c r="B146" s="6"/>
      <c r="C146" s="6"/>
      <c r="D146" s="50"/>
      <c r="E146" s="117"/>
      <c r="F146" s="179"/>
      <c r="G146" s="179"/>
      <c r="H146" s="179"/>
      <c r="I146" s="15" t="str">
        <f t="shared" si="25"/>
        <v/>
      </c>
      <c r="J146" s="15" t="str">
        <f t="shared" si="26"/>
        <v/>
      </c>
      <c r="K146" s="43" t="str">
        <f t="shared" si="27"/>
        <v/>
      </c>
      <c r="L146" s="43" t="str">
        <f t="shared" si="28"/>
        <v/>
      </c>
      <c r="M146" s="323" t="str">
        <f t="shared" si="29"/>
        <v/>
      </c>
      <c r="N146" s="43" t="str">
        <f t="shared" si="30"/>
        <v/>
      </c>
      <c r="O146" s="297" t="b">
        <f t="shared" si="31"/>
        <v>0</v>
      </c>
      <c r="P146" s="298">
        <f t="shared" si="32"/>
        <v>1</v>
      </c>
    </row>
    <row r="147" spans="1:16">
      <c r="A147" s="117">
        <v>138</v>
      </c>
      <c r="B147" s="6"/>
      <c r="C147" s="6"/>
      <c r="D147" s="50"/>
      <c r="E147" s="117"/>
      <c r="F147" s="179"/>
      <c r="G147" s="179"/>
      <c r="H147" s="179"/>
      <c r="I147" s="15" t="str">
        <f t="shared" si="25"/>
        <v/>
      </c>
      <c r="J147" s="15" t="str">
        <f t="shared" si="26"/>
        <v/>
      </c>
      <c r="K147" s="43" t="str">
        <f t="shared" si="27"/>
        <v/>
      </c>
      <c r="L147" s="43" t="str">
        <f t="shared" si="28"/>
        <v/>
      </c>
      <c r="M147" s="323" t="str">
        <f t="shared" si="29"/>
        <v/>
      </c>
      <c r="N147" s="43" t="str">
        <f t="shared" si="30"/>
        <v/>
      </c>
      <c r="O147" s="297" t="b">
        <f t="shared" si="31"/>
        <v>0</v>
      </c>
      <c r="P147" s="298">
        <f t="shared" si="32"/>
        <v>1</v>
      </c>
    </row>
    <row r="148" spans="1:16">
      <c r="A148" s="117">
        <v>139</v>
      </c>
      <c r="B148" s="6"/>
      <c r="C148" s="6"/>
      <c r="D148" s="50"/>
      <c r="E148" s="117"/>
      <c r="F148" s="179"/>
      <c r="G148" s="179"/>
      <c r="H148" s="179"/>
      <c r="I148" s="15" t="str">
        <f t="shared" si="25"/>
        <v/>
      </c>
      <c r="J148" s="15" t="str">
        <f t="shared" si="26"/>
        <v/>
      </c>
      <c r="K148" s="43" t="str">
        <f t="shared" si="27"/>
        <v/>
      </c>
      <c r="L148" s="43" t="str">
        <f t="shared" si="28"/>
        <v/>
      </c>
      <c r="M148" s="323" t="str">
        <f t="shared" si="29"/>
        <v/>
      </c>
      <c r="N148" s="43" t="str">
        <f t="shared" si="30"/>
        <v/>
      </c>
      <c r="O148" s="297" t="b">
        <f t="shared" si="31"/>
        <v>0</v>
      </c>
      <c r="P148" s="298">
        <f t="shared" si="32"/>
        <v>1</v>
      </c>
    </row>
    <row r="149" spans="1:16">
      <c r="A149" s="117">
        <v>140</v>
      </c>
      <c r="B149" s="6"/>
      <c r="C149" s="6"/>
      <c r="D149" s="50"/>
      <c r="E149" s="117"/>
      <c r="F149" s="179"/>
      <c r="G149" s="179"/>
      <c r="H149" s="179"/>
      <c r="I149" s="15" t="str">
        <f t="shared" si="25"/>
        <v/>
      </c>
      <c r="J149" s="15" t="str">
        <f t="shared" si="26"/>
        <v/>
      </c>
      <c r="K149" s="43" t="str">
        <f t="shared" si="27"/>
        <v/>
      </c>
      <c r="L149" s="43" t="str">
        <f t="shared" si="28"/>
        <v/>
      </c>
      <c r="M149" s="323" t="str">
        <f t="shared" si="29"/>
        <v/>
      </c>
      <c r="N149" s="43" t="str">
        <f t="shared" si="30"/>
        <v/>
      </c>
      <c r="O149" s="297" t="b">
        <f t="shared" si="31"/>
        <v>0</v>
      </c>
      <c r="P149" s="298">
        <f t="shared" si="32"/>
        <v>1</v>
      </c>
    </row>
    <row r="150" spans="1:16">
      <c r="A150" s="117">
        <v>141</v>
      </c>
      <c r="B150" s="6"/>
      <c r="C150" s="6"/>
      <c r="D150" s="50"/>
      <c r="E150" s="117"/>
      <c r="F150" s="179"/>
      <c r="G150" s="179"/>
      <c r="H150" s="179"/>
      <c r="I150" s="15" t="str">
        <f t="shared" si="25"/>
        <v/>
      </c>
      <c r="J150" s="15" t="str">
        <f t="shared" si="26"/>
        <v/>
      </c>
      <c r="K150" s="43" t="str">
        <f t="shared" si="27"/>
        <v/>
      </c>
      <c r="L150" s="43" t="str">
        <f t="shared" si="28"/>
        <v/>
      </c>
      <c r="M150" s="323" t="str">
        <f t="shared" si="29"/>
        <v/>
      </c>
      <c r="N150" s="43" t="str">
        <f t="shared" si="30"/>
        <v/>
      </c>
      <c r="O150" s="297" t="b">
        <f t="shared" si="31"/>
        <v>0</v>
      </c>
      <c r="P150" s="298">
        <f t="shared" si="32"/>
        <v>1</v>
      </c>
    </row>
    <row r="151" spans="1:16">
      <c r="A151" s="117">
        <v>142</v>
      </c>
      <c r="B151" s="6"/>
      <c r="C151" s="6"/>
      <c r="D151" s="50"/>
      <c r="E151" s="117"/>
      <c r="F151" s="179"/>
      <c r="G151" s="179"/>
      <c r="H151" s="179"/>
      <c r="I151" s="15" t="str">
        <f t="shared" si="25"/>
        <v/>
      </c>
      <c r="J151" s="15" t="str">
        <f t="shared" si="26"/>
        <v/>
      </c>
      <c r="K151" s="43" t="str">
        <f t="shared" si="27"/>
        <v/>
      </c>
      <c r="L151" s="43" t="str">
        <f t="shared" si="28"/>
        <v/>
      </c>
      <c r="M151" s="323" t="str">
        <f t="shared" si="29"/>
        <v/>
      </c>
      <c r="N151" s="43" t="str">
        <f t="shared" si="30"/>
        <v/>
      </c>
      <c r="O151" s="297" t="b">
        <f t="shared" si="31"/>
        <v>0</v>
      </c>
      <c r="P151" s="298">
        <f t="shared" si="32"/>
        <v>1</v>
      </c>
    </row>
    <row r="152" spans="1:16">
      <c r="A152" s="117">
        <v>143</v>
      </c>
      <c r="B152" s="6"/>
      <c r="C152" s="6"/>
      <c r="D152" s="50"/>
      <c r="E152" s="117"/>
      <c r="F152" s="179"/>
      <c r="G152" s="179"/>
      <c r="H152" s="179"/>
      <c r="I152" s="15" t="str">
        <f t="shared" si="25"/>
        <v/>
      </c>
      <c r="J152" s="15" t="str">
        <f t="shared" si="26"/>
        <v/>
      </c>
      <c r="K152" s="43" t="str">
        <f t="shared" si="27"/>
        <v/>
      </c>
      <c r="L152" s="43" t="str">
        <f t="shared" si="28"/>
        <v/>
      </c>
      <c r="M152" s="323" t="str">
        <f t="shared" si="29"/>
        <v/>
      </c>
      <c r="N152" s="43" t="str">
        <f t="shared" si="30"/>
        <v/>
      </c>
      <c r="O152" s="297" t="b">
        <f t="shared" si="31"/>
        <v>0</v>
      </c>
      <c r="P152" s="298">
        <f t="shared" si="32"/>
        <v>1</v>
      </c>
    </row>
    <row r="153" spans="1:16">
      <c r="A153" s="117">
        <v>144</v>
      </c>
      <c r="B153" s="6"/>
      <c r="C153" s="6"/>
      <c r="D153" s="50"/>
      <c r="E153" s="117"/>
      <c r="F153" s="179"/>
      <c r="G153" s="179"/>
      <c r="H153" s="179"/>
      <c r="I153" s="15" t="str">
        <f t="shared" si="25"/>
        <v/>
      </c>
      <c r="J153" s="15" t="str">
        <f t="shared" si="26"/>
        <v/>
      </c>
      <c r="K153" s="43" t="str">
        <f t="shared" si="27"/>
        <v/>
      </c>
      <c r="L153" s="43" t="str">
        <f t="shared" si="28"/>
        <v/>
      </c>
      <c r="M153" s="323" t="str">
        <f t="shared" si="29"/>
        <v/>
      </c>
      <c r="N153" s="43" t="str">
        <f t="shared" si="30"/>
        <v/>
      </c>
      <c r="O153" s="297" t="b">
        <f t="shared" si="31"/>
        <v>0</v>
      </c>
      <c r="P153" s="298">
        <f t="shared" si="32"/>
        <v>1</v>
      </c>
    </row>
    <row r="154" spans="1:16">
      <c r="A154" s="117">
        <v>145</v>
      </c>
      <c r="B154" s="6"/>
      <c r="C154" s="6"/>
      <c r="D154" s="50"/>
      <c r="E154" s="117"/>
      <c r="F154" s="179"/>
      <c r="G154" s="179"/>
      <c r="H154" s="179"/>
      <c r="I154" s="15" t="str">
        <f t="shared" si="25"/>
        <v/>
      </c>
      <c r="J154" s="15" t="str">
        <f t="shared" si="26"/>
        <v/>
      </c>
      <c r="K154" s="43" t="str">
        <f t="shared" si="27"/>
        <v/>
      </c>
      <c r="L154" s="43" t="str">
        <f t="shared" si="28"/>
        <v/>
      </c>
      <c r="M154" s="323" t="str">
        <f t="shared" si="29"/>
        <v/>
      </c>
      <c r="N154" s="43" t="str">
        <f t="shared" si="30"/>
        <v/>
      </c>
      <c r="O154" s="297" t="b">
        <f t="shared" si="31"/>
        <v>0</v>
      </c>
      <c r="P154" s="298">
        <f t="shared" si="32"/>
        <v>1</v>
      </c>
    </row>
    <row r="155" spans="1:16">
      <c r="A155" s="117">
        <v>146</v>
      </c>
      <c r="B155" s="6"/>
      <c r="C155" s="6"/>
      <c r="D155" s="50"/>
      <c r="E155" s="117"/>
      <c r="F155" s="179"/>
      <c r="G155" s="179"/>
      <c r="H155" s="179"/>
      <c r="I155" s="15" t="str">
        <f t="shared" si="25"/>
        <v/>
      </c>
      <c r="J155" s="15" t="str">
        <f t="shared" si="26"/>
        <v/>
      </c>
      <c r="K155" s="43" t="str">
        <f t="shared" si="27"/>
        <v/>
      </c>
      <c r="L155" s="43" t="str">
        <f t="shared" si="28"/>
        <v/>
      </c>
      <c r="M155" s="323" t="str">
        <f t="shared" si="29"/>
        <v/>
      </c>
      <c r="N155" s="43" t="str">
        <f t="shared" si="30"/>
        <v/>
      </c>
      <c r="O155" s="297" t="b">
        <f t="shared" si="31"/>
        <v>0</v>
      </c>
      <c r="P155" s="298">
        <f t="shared" si="32"/>
        <v>1</v>
      </c>
    </row>
    <row r="156" spans="1:16">
      <c r="A156" s="117">
        <v>147</v>
      </c>
      <c r="B156" s="6"/>
      <c r="C156" s="6"/>
      <c r="D156" s="50"/>
      <c r="E156" s="117"/>
      <c r="F156" s="179"/>
      <c r="G156" s="179"/>
      <c r="H156" s="179"/>
      <c r="I156" s="15" t="str">
        <f t="shared" si="25"/>
        <v/>
      </c>
      <c r="J156" s="15" t="str">
        <f t="shared" si="26"/>
        <v/>
      </c>
      <c r="K156" s="43" t="str">
        <f t="shared" si="27"/>
        <v/>
      </c>
      <c r="L156" s="43" t="str">
        <f t="shared" si="28"/>
        <v/>
      </c>
      <c r="M156" s="323" t="str">
        <f t="shared" si="29"/>
        <v/>
      </c>
      <c r="N156" s="43" t="str">
        <f t="shared" si="30"/>
        <v/>
      </c>
      <c r="O156" s="297" t="b">
        <f t="shared" si="31"/>
        <v>0</v>
      </c>
      <c r="P156" s="298">
        <f t="shared" si="32"/>
        <v>1</v>
      </c>
    </row>
    <row r="157" spans="1:16">
      <c r="A157" s="117">
        <v>148</v>
      </c>
      <c r="B157" s="6"/>
      <c r="C157" s="6"/>
      <c r="D157" s="50"/>
      <c r="E157" s="117"/>
      <c r="F157" s="179"/>
      <c r="G157" s="179"/>
      <c r="H157" s="179"/>
      <c r="I157" s="15" t="str">
        <f t="shared" si="25"/>
        <v/>
      </c>
      <c r="J157" s="15" t="str">
        <f t="shared" si="26"/>
        <v/>
      </c>
      <c r="K157" s="43" t="str">
        <f t="shared" si="27"/>
        <v/>
      </c>
      <c r="L157" s="43" t="str">
        <f t="shared" si="28"/>
        <v/>
      </c>
      <c r="M157" s="323" t="str">
        <f t="shared" si="29"/>
        <v/>
      </c>
      <c r="N157" s="43" t="str">
        <f t="shared" si="30"/>
        <v/>
      </c>
      <c r="O157" s="297" t="b">
        <f t="shared" si="31"/>
        <v>0</v>
      </c>
      <c r="P157" s="298">
        <f t="shared" si="32"/>
        <v>1</v>
      </c>
    </row>
    <row r="158" spans="1:16">
      <c r="A158" s="117">
        <v>149</v>
      </c>
      <c r="B158" s="6"/>
      <c r="C158" s="6"/>
      <c r="D158" s="50"/>
      <c r="E158" s="117"/>
      <c r="F158" s="179"/>
      <c r="G158" s="179"/>
      <c r="H158" s="179"/>
      <c r="I158" s="15" t="str">
        <f t="shared" si="25"/>
        <v/>
      </c>
      <c r="J158" s="15" t="str">
        <f t="shared" si="26"/>
        <v/>
      </c>
      <c r="K158" s="43" t="str">
        <f t="shared" si="27"/>
        <v/>
      </c>
      <c r="L158" s="43" t="str">
        <f t="shared" si="28"/>
        <v/>
      </c>
      <c r="M158" s="323" t="str">
        <f t="shared" si="29"/>
        <v/>
      </c>
      <c r="N158" s="43" t="str">
        <f t="shared" si="30"/>
        <v/>
      </c>
      <c r="O158" s="297" t="b">
        <f t="shared" si="31"/>
        <v>0</v>
      </c>
      <c r="P158" s="298">
        <f t="shared" si="32"/>
        <v>1</v>
      </c>
    </row>
    <row r="159" spans="1:16">
      <c r="A159" s="117">
        <v>150</v>
      </c>
      <c r="B159" s="6"/>
      <c r="C159" s="6"/>
      <c r="D159" s="50"/>
      <c r="E159" s="117"/>
      <c r="F159" s="179"/>
      <c r="G159" s="179"/>
      <c r="H159" s="179"/>
      <c r="I159" s="15" t="str">
        <f t="shared" si="25"/>
        <v/>
      </c>
      <c r="J159" s="15" t="str">
        <f t="shared" si="26"/>
        <v/>
      </c>
      <c r="K159" s="43" t="str">
        <f t="shared" si="27"/>
        <v/>
      </c>
      <c r="L159" s="43" t="str">
        <f t="shared" si="28"/>
        <v/>
      </c>
      <c r="M159" s="323" t="str">
        <f t="shared" si="29"/>
        <v/>
      </c>
      <c r="N159" s="43" t="str">
        <f t="shared" si="30"/>
        <v/>
      </c>
      <c r="O159" s="297" t="b">
        <f t="shared" si="31"/>
        <v>0</v>
      </c>
      <c r="P159" s="298">
        <f t="shared" si="32"/>
        <v>1</v>
      </c>
    </row>
    <row r="160" spans="1:16">
      <c r="A160" s="117">
        <v>151</v>
      </c>
      <c r="B160" s="6"/>
      <c r="C160" s="6"/>
      <c r="D160" s="50"/>
      <c r="E160" s="117"/>
      <c r="F160" s="179"/>
      <c r="G160" s="179"/>
      <c r="H160" s="179"/>
      <c r="I160" s="15" t="str">
        <f t="shared" si="25"/>
        <v/>
      </c>
      <c r="J160" s="15" t="str">
        <f t="shared" si="26"/>
        <v/>
      </c>
      <c r="K160" s="43" t="str">
        <f t="shared" si="27"/>
        <v/>
      </c>
      <c r="L160" s="43" t="str">
        <f t="shared" si="28"/>
        <v/>
      </c>
      <c r="M160" s="323" t="str">
        <f t="shared" si="29"/>
        <v/>
      </c>
      <c r="N160" s="43" t="str">
        <f t="shared" si="30"/>
        <v/>
      </c>
      <c r="O160" s="297" t="b">
        <f t="shared" si="31"/>
        <v>0</v>
      </c>
      <c r="P160" s="298">
        <f t="shared" si="32"/>
        <v>1</v>
      </c>
    </row>
    <row r="161" spans="1:16">
      <c r="A161" s="117">
        <v>152</v>
      </c>
      <c r="B161" s="6"/>
      <c r="C161" s="6"/>
      <c r="D161" s="50"/>
      <c r="E161" s="117"/>
      <c r="F161" s="179"/>
      <c r="G161" s="179"/>
      <c r="H161" s="179"/>
      <c r="I161" s="15" t="str">
        <f t="shared" si="25"/>
        <v/>
      </c>
      <c r="J161" s="15" t="str">
        <f t="shared" si="26"/>
        <v/>
      </c>
      <c r="K161" s="43" t="str">
        <f t="shared" si="27"/>
        <v/>
      </c>
      <c r="L161" s="43" t="str">
        <f t="shared" si="28"/>
        <v/>
      </c>
      <c r="M161" s="323" t="str">
        <f t="shared" si="29"/>
        <v/>
      </c>
      <c r="N161" s="43" t="str">
        <f t="shared" si="30"/>
        <v/>
      </c>
      <c r="O161" s="297" t="b">
        <f t="shared" si="31"/>
        <v>0</v>
      </c>
      <c r="P161" s="298">
        <f t="shared" si="32"/>
        <v>1</v>
      </c>
    </row>
    <row r="162" spans="1:16">
      <c r="A162" s="117">
        <v>153</v>
      </c>
      <c r="B162" s="6"/>
      <c r="C162" s="6"/>
      <c r="D162" s="50"/>
      <c r="E162" s="117"/>
      <c r="F162" s="179"/>
      <c r="G162" s="179"/>
      <c r="H162" s="179"/>
      <c r="I162" s="15" t="str">
        <f t="shared" si="25"/>
        <v/>
      </c>
      <c r="J162" s="15" t="str">
        <f t="shared" si="26"/>
        <v/>
      </c>
      <c r="K162" s="43" t="str">
        <f t="shared" si="27"/>
        <v/>
      </c>
      <c r="L162" s="43" t="str">
        <f t="shared" si="28"/>
        <v/>
      </c>
      <c r="M162" s="323" t="str">
        <f t="shared" si="29"/>
        <v/>
      </c>
      <c r="N162" s="43" t="str">
        <f t="shared" si="30"/>
        <v/>
      </c>
      <c r="O162" s="297" t="b">
        <f t="shared" si="31"/>
        <v>0</v>
      </c>
      <c r="P162" s="298">
        <f t="shared" si="32"/>
        <v>1</v>
      </c>
    </row>
    <row r="163" spans="1:16">
      <c r="A163" s="117">
        <v>154</v>
      </c>
      <c r="B163" s="6"/>
      <c r="C163" s="6"/>
      <c r="D163" s="50"/>
      <c r="E163" s="117"/>
      <c r="F163" s="179"/>
      <c r="G163" s="179"/>
      <c r="H163" s="179"/>
      <c r="I163" s="15" t="str">
        <f t="shared" si="25"/>
        <v/>
      </c>
      <c r="J163" s="15" t="str">
        <f t="shared" si="26"/>
        <v/>
      </c>
      <c r="K163" s="43" t="str">
        <f t="shared" si="27"/>
        <v/>
      </c>
      <c r="L163" s="43" t="str">
        <f t="shared" si="28"/>
        <v/>
      </c>
      <c r="M163" s="323" t="str">
        <f t="shared" si="29"/>
        <v/>
      </c>
      <c r="N163" s="43" t="str">
        <f t="shared" si="30"/>
        <v/>
      </c>
      <c r="O163" s="297" t="b">
        <f t="shared" si="31"/>
        <v>0</v>
      </c>
      <c r="P163" s="298">
        <f t="shared" si="32"/>
        <v>1</v>
      </c>
    </row>
    <row r="164" spans="1:16">
      <c r="A164" s="117">
        <v>155</v>
      </c>
      <c r="B164" s="6"/>
      <c r="C164" s="6"/>
      <c r="D164" s="50"/>
      <c r="E164" s="117"/>
      <c r="F164" s="179"/>
      <c r="G164" s="179"/>
      <c r="H164" s="179"/>
      <c r="I164" s="15" t="str">
        <f t="shared" si="25"/>
        <v/>
      </c>
      <c r="J164" s="15" t="str">
        <f t="shared" si="26"/>
        <v/>
      </c>
      <c r="K164" s="43" t="str">
        <f t="shared" si="27"/>
        <v/>
      </c>
      <c r="L164" s="43" t="str">
        <f t="shared" si="28"/>
        <v/>
      </c>
      <c r="M164" s="323" t="str">
        <f t="shared" si="29"/>
        <v/>
      </c>
      <c r="N164" s="43" t="str">
        <f t="shared" si="30"/>
        <v/>
      </c>
      <c r="O164" s="297" t="b">
        <f t="shared" si="31"/>
        <v>0</v>
      </c>
      <c r="P164" s="298">
        <f t="shared" si="32"/>
        <v>1</v>
      </c>
    </row>
    <row r="165" spans="1:16">
      <c r="A165" s="117">
        <v>156</v>
      </c>
      <c r="B165" s="6"/>
      <c r="C165" s="6"/>
      <c r="D165" s="50"/>
      <c r="E165" s="117"/>
      <c r="F165" s="179"/>
      <c r="G165" s="179"/>
      <c r="H165" s="179"/>
      <c r="I165" s="15" t="str">
        <f t="shared" si="25"/>
        <v/>
      </c>
      <c r="J165" s="15" t="str">
        <f t="shared" si="26"/>
        <v/>
      </c>
      <c r="K165" s="43" t="str">
        <f t="shared" si="27"/>
        <v/>
      </c>
      <c r="L165" s="43" t="str">
        <f t="shared" si="28"/>
        <v/>
      </c>
      <c r="M165" s="323" t="str">
        <f t="shared" si="29"/>
        <v/>
      </c>
      <c r="N165" s="43" t="str">
        <f t="shared" si="30"/>
        <v/>
      </c>
      <c r="O165" s="297" t="b">
        <f t="shared" si="31"/>
        <v>0</v>
      </c>
      <c r="P165" s="298">
        <f t="shared" si="32"/>
        <v>1</v>
      </c>
    </row>
    <row r="166" spans="1:16">
      <c r="A166" s="117">
        <v>157</v>
      </c>
      <c r="B166" s="6"/>
      <c r="C166" s="6"/>
      <c r="D166" s="50"/>
      <c r="E166" s="117"/>
      <c r="F166" s="179"/>
      <c r="G166" s="179"/>
      <c r="H166" s="179"/>
      <c r="I166" s="15" t="str">
        <f t="shared" si="25"/>
        <v/>
      </c>
      <c r="J166" s="15" t="str">
        <f t="shared" si="26"/>
        <v/>
      </c>
      <c r="K166" s="43" t="str">
        <f t="shared" si="27"/>
        <v/>
      </c>
      <c r="L166" s="43" t="str">
        <f t="shared" si="28"/>
        <v/>
      </c>
      <c r="M166" s="323" t="str">
        <f t="shared" si="29"/>
        <v/>
      </c>
      <c r="N166" s="43" t="str">
        <f t="shared" si="30"/>
        <v/>
      </c>
      <c r="O166" s="297" t="b">
        <f t="shared" si="31"/>
        <v>0</v>
      </c>
      <c r="P166" s="298">
        <f t="shared" si="32"/>
        <v>1</v>
      </c>
    </row>
    <row r="167" spans="1:16">
      <c r="A167" s="117">
        <v>158</v>
      </c>
      <c r="B167" s="6"/>
      <c r="C167" s="6"/>
      <c r="D167" s="50"/>
      <c r="E167" s="117"/>
      <c r="F167" s="179"/>
      <c r="G167" s="179"/>
      <c r="H167" s="179"/>
      <c r="I167" s="15" t="str">
        <f t="shared" si="25"/>
        <v/>
      </c>
      <c r="J167" s="15" t="str">
        <f t="shared" si="26"/>
        <v/>
      </c>
      <c r="K167" s="43" t="str">
        <f t="shared" si="27"/>
        <v/>
      </c>
      <c r="L167" s="43" t="str">
        <f t="shared" si="28"/>
        <v/>
      </c>
      <c r="M167" s="323" t="str">
        <f t="shared" si="29"/>
        <v/>
      </c>
      <c r="N167" s="43" t="str">
        <f t="shared" si="30"/>
        <v/>
      </c>
      <c r="O167" s="297" t="b">
        <f t="shared" si="31"/>
        <v>0</v>
      </c>
      <c r="P167" s="298">
        <f t="shared" si="32"/>
        <v>1</v>
      </c>
    </row>
    <row r="168" spans="1:16">
      <c r="A168" s="117">
        <v>159</v>
      </c>
      <c r="B168" s="6"/>
      <c r="C168" s="6"/>
      <c r="D168" s="50"/>
      <c r="E168" s="117"/>
      <c r="F168" s="179"/>
      <c r="G168" s="179"/>
      <c r="H168" s="179"/>
      <c r="I168" s="15" t="str">
        <f t="shared" si="25"/>
        <v/>
      </c>
      <c r="J168" s="15" t="str">
        <f t="shared" si="26"/>
        <v/>
      </c>
      <c r="K168" s="43" t="str">
        <f t="shared" si="27"/>
        <v/>
      </c>
      <c r="L168" s="43" t="str">
        <f t="shared" si="28"/>
        <v/>
      </c>
      <c r="M168" s="323" t="str">
        <f t="shared" si="29"/>
        <v/>
      </c>
      <c r="N168" s="43" t="str">
        <f t="shared" si="30"/>
        <v/>
      </c>
      <c r="O168" s="297" t="b">
        <f t="shared" si="31"/>
        <v>0</v>
      </c>
      <c r="P168" s="298">
        <f t="shared" si="32"/>
        <v>1</v>
      </c>
    </row>
    <row r="169" spans="1:16">
      <c r="A169" s="117">
        <v>160</v>
      </c>
      <c r="B169" s="6"/>
      <c r="C169" s="6"/>
      <c r="D169" s="50"/>
      <c r="E169" s="117"/>
      <c r="F169" s="179"/>
      <c r="G169" s="179"/>
      <c r="H169" s="179"/>
      <c r="I169" s="15" t="str">
        <f t="shared" si="25"/>
        <v/>
      </c>
      <c r="J169" s="15" t="str">
        <f t="shared" si="26"/>
        <v/>
      </c>
      <c r="K169" s="43" t="str">
        <f t="shared" si="27"/>
        <v/>
      </c>
      <c r="L169" s="43" t="str">
        <f t="shared" si="28"/>
        <v/>
      </c>
      <c r="M169" s="323" t="str">
        <f t="shared" si="29"/>
        <v/>
      </c>
      <c r="N169" s="43" t="str">
        <f t="shared" si="30"/>
        <v/>
      </c>
      <c r="O169" s="297" t="b">
        <f t="shared" si="31"/>
        <v>0</v>
      </c>
      <c r="P169" s="298">
        <f t="shared" si="32"/>
        <v>1</v>
      </c>
    </row>
    <row r="170" spans="1:16">
      <c r="A170" s="117">
        <v>161</v>
      </c>
      <c r="B170" s="6"/>
      <c r="C170" s="6"/>
      <c r="D170" s="50"/>
      <c r="E170" s="117"/>
      <c r="F170" s="179"/>
      <c r="G170" s="179"/>
      <c r="H170" s="179"/>
      <c r="I170" s="15" t="str">
        <f t="shared" si="25"/>
        <v/>
      </c>
      <c r="J170" s="15" t="str">
        <f t="shared" si="26"/>
        <v/>
      </c>
      <c r="K170" s="43" t="str">
        <f t="shared" si="27"/>
        <v/>
      </c>
      <c r="L170" s="43" t="str">
        <f t="shared" si="28"/>
        <v/>
      </c>
      <c r="M170" s="323" t="str">
        <f t="shared" si="29"/>
        <v/>
      </c>
      <c r="N170" s="43" t="str">
        <f t="shared" si="30"/>
        <v/>
      </c>
      <c r="O170" s="297" t="b">
        <f t="shared" si="31"/>
        <v>0</v>
      </c>
      <c r="P170" s="298">
        <f t="shared" si="32"/>
        <v>1</v>
      </c>
    </row>
    <row r="171" spans="1:16">
      <c r="A171" s="117">
        <v>162</v>
      </c>
      <c r="B171" s="6"/>
      <c r="C171" s="6"/>
      <c r="D171" s="50"/>
      <c r="E171" s="117"/>
      <c r="F171" s="179"/>
      <c r="G171" s="179"/>
      <c r="H171" s="179"/>
      <c r="I171" s="15" t="str">
        <f t="shared" si="25"/>
        <v/>
      </c>
      <c r="J171" s="15" t="str">
        <f t="shared" si="26"/>
        <v/>
      </c>
      <c r="K171" s="43" t="str">
        <f t="shared" si="27"/>
        <v/>
      </c>
      <c r="L171" s="43" t="str">
        <f t="shared" si="28"/>
        <v/>
      </c>
      <c r="M171" s="323" t="str">
        <f t="shared" si="29"/>
        <v/>
      </c>
      <c r="N171" s="43" t="str">
        <f t="shared" si="30"/>
        <v/>
      </c>
      <c r="O171" s="297" t="b">
        <f t="shared" si="31"/>
        <v>0</v>
      </c>
      <c r="P171" s="298">
        <f t="shared" si="32"/>
        <v>1</v>
      </c>
    </row>
    <row r="172" spans="1:16">
      <c r="A172" s="117">
        <v>163</v>
      </c>
      <c r="B172" s="6"/>
      <c r="C172" s="6"/>
      <c r="D172" s="50"/>
      <c r="E172" s="117"/>
      <c r="F172" s="179"/>
      <c r="G172" s="179"/>
      <c r="H172" s="179"/>
      <c r="I172" s="15" t="str">
        <f t="shared" si="25"/>
        <v/>
      </c>
      <c r="J172" s="15" t="str">
        <f t="shared" si="26"/>
        <v/>
      </c>
      <c r="K172" s="43" t="str">
        <f t="shared" si="27"/>
        <v/>
      </c>
      <c r="L172" s="43" t="str">
        <f t="shared" si="28"/>
        <v/>
      </c>
      <c r="M172" s="323" t="str">
        <f t="shared" si="29"/>
        <v/>
      </c>
      <c r="N172" s="43" t="str">
        <f t="shared" si="30"/>
        <v/>
      </c>
      <c r="O172" s="297" t="b">
        <f t="shared" si="31"/>
        <v>0</v>
      </c>
      <c r="P172" s="298">
        <f t="shared" si="32"/>
        <v>1</v>
      </c>
    </row>
    <row r="173" spans="1:16">
      <c r="A173" s="117">
        <v>164</v>
      </c>
      <c r="B173" s="6"/>
      <c r="C173" s="6"/>
      <c r="D173" s="50"/>
      <c r="E173" s="117"/>
      <c r="F173" s="179"/>
      <c r="G173" s="179"/>
      <c r="H173" s="179"/>
      <c r="I173" s="15" t="str">
        <f t="shared" si="25"/>
        <v/>
      </c>
      <c r="J173" s="15" t="str">
        <f t="shared" si="26"/>
        <v/>
      </c>
      <c r="K173" s="43" t="str">
        <f t="shared" si="27"/>
        <v/>
      </c>
      <c r="L173" s="43" t="str">
        <f t="shared" si="28"/>
        <v/>
      </c>
      <c r="M173" s="323" t="str">
        <f t="shared" si="29"/>
        <v/>
      </c>
      <c r="N173" s="43" t="str">
        <f t="shared" si="30"/>
        <v/>
      </c>
      <c r="O173" s="297" t="b">
        <f t="shared" si="31"/>
        <v>0</v>
      </c>
      <c r="P173" s="298">
        <f t="shared" si="32"/>
        <v>1</v>
      </c>
    </row>
    <row r="174" spans="1:16">
      <c r="A174" s="117">
        <v>165</v>
      </c>
      <c r="B174" s="6"/>
      <c r="C174" s="6"/>
      <c r="D174" s="50"/>
      <c r="E174" s="117"/>
      <c r="F174" s="179"/>
      <c r="G174" s="179"/>
      <c r="H174" s="179"/>
      <c r="I174" s="15" t="str">
        <f t="shared" si="25"/>
        <v/>
      </c>
      <c r="J174" s="15" t="str">
        <f t="shared" si="26"/>
        <v/>
      </c>
      <c r="K174" s="43" t="str">
        <f t="shared" si="27"/>
        <v/>
      </c>
      <c r="L174" s="43" t="str">
        <f t="shared" si="28"/>
        <v/>
      </c>
      <c r="M174" s="323" t="str">
        <f t="shared" si="29"/>
        <v/>
      </c>
      <c r="N174" s="43" t="str">
        <f t="shared" si="30"/>
        <v/>
      </c>
      <c r="O174" s="297" t="b">
        <f t="shared" si="31"/>
        <v>0</v>
      </c>
      <c r="P174" s="298">
        <f t="shared" si="32"/>
        <v>1</v>
      </c>
    </row>
    <row r="175" spans="1:16">
      <c r="A175" s="117">
        <v>166</v>
      </c>
      <c r="B175" s="6"/>
      <c r="C175" s="6"/>
      <c r="D175" s="50"/>
      <c r="E175" s="117"/>
      <c r="F175" s="179"/>
      <c r="G175" s="179"/>
      <c r="H175" s="179"/>
      <c r="I175" s="15" t="str">
        <f t="shared" si="25"/>
        <v/>
      </c>
      <c r="J175" s="15" t="str">
        <f t="shared" si="26"/>
        <v/>
      </c>
      <c r="K175" s="43" t="str">
        <f t="shared" si="27"/>
        <v/>
      </c>
      <c r="L175" s="43" t="str">
        <f t="shared" si="28"/>
        <v/>
      </c>
      <c r="M175" s="323" t="str">
        <f t="shared" si="29"/>
        <v/>
      </c>
      <c r="N175" s="43" t="str">
        <f t="shared" si="30"/>
        <v/>
      </c>
      <c r="O175" s="297" t="b">
        <f t="shared" si="31"/>
        <v>0</v>
      </c>
      <c r="P175" s="298">
        <f t="shared" si="32"/>
        <v>1</v>
      </c>
    </row>
    <row r="176" spans="1:16">
      <c r="A176" s="117">
        <v>167</v>
      </c>
      <c r="B176" s="6"/>
      <c r="C176" s="6"/>
      <c r="D176" s="50"/>
      <c r="E176" s="117"/>
      <c r="F176" s="179"/>
      <c r="G176" s="179"/>
      <c r="H176" s="179"/>
      <c r="I176" s="15" t="str">
        <f t="shared" si="25"/>
        <v/>
      </c>
      <c r="J176" s="15" t="str">
        <f t="shared" si="26"/>
        <v/>
      </c>
      <c r="K176" s="43" t="str">
        <f t="shared" si="27"/>
        <v/>
      </c>
      <c r="L176" s="43" t="str">
        <f t="shared" si="28"/>
        <v/>
      </c>
      <c r="M176" s="323" t="str">
        <f t="shared" si="29"/>
        <v/>
      </c>
      <c r="N176" s="43" t="str">
        <f t="shared" si="30"/>
        <v/>
      </c>
      <c r="O176" s="297" t="b">
        <f t="shared" si="31"/>
        <v>0</v>
      </c>
      <c r="P176" s="298">
        <f t="shared" si="32"/>
        <v>1</v>
      </c>
    </row>
    <row r="177" spans="1:16">
      <c r="A177" s="117">
        <v>168</v>
      </c>
      <c r="B177" s="6"/>
      <c r="C177" s="6"/>
      <c r="D177" s="50"/>
      <c r="E177" s="117"/>
      <c r="F177" s="179"/>
      <c r="G177" s="179"/>
      <c r="H177" s="179"/>
      <c r="I177" s="15" t="str">
        <f t="shared" si="25"/>
        <v/>
      </c>
      <c r="J177" s="15" t="str">
        <f t="shared" si="26"/>
        <v/>
      </c>
      <c r="K177" s="43" t="str">
        <f t="shared" si="27"/>
        <v/>
      </c>
      <c r="L177" s="43" t="str">
        <f t="shared" si="28"/>
        <v/>
      </c>
      <c r="M177" s="323" t="str">
        <f t="shared" si="29"/>
        <v/>
      </c>
      <c r="N177" s="43" t="str">
        <f t="shared" si="30"/>
        <v/>
      </c>
      <c r="O177" s="297" t="b">
        <f t="shared" si="31"/>
        <v>0</v>
      </c>
      <c r="P177" s="298">
        <f t="shared" si="32"/>
        <v>1</v>
      </c>
    </row>
    <row r="178" spans="1:16">
      <c r="A178" s="117">
        <v>169</v>
      </c>
      <c r="B178" s="6"/>
      <c r="C178" s="6"/>
      <c r="D178" s="50"/>
      <c r="E178" s="117"/>
      <c r="F178" s="179"/>
      <c r="G178" s="179"/>
      <c r="H178" s="179"/>
      <c r="I178" s="15" t="str">
        <f t="shared" si="25"/>
        <v/>
      </c>
      <c r="J178" s="15" t="str">
        <f t="shared" si="26"/>
        <v/>
      </c>
      <c r="K178" s="43" t="str">
        <f t="shared" si="27"/>
        <v/>
      </c>
      <c r="L178" s="43" t="str">
        <f t="shared" si="28"/>
        <v/>
      </c>
      <c r="M178" s="323" t="str">
        <f t="shared" si="29"/>
        <v/>
      </c>
      <c r="N178" s="43" t="str">
        <f t="shared" si="30"/>
        <v/>
      </c>
      <c r="O178" s="297" t="b">
        <f t="shared" si="31"/>
        <v>0</v>
      </c>
      <c r="P178" s="298">
        <f t="shared" si="32"/>
        <v>1</v>
      </c>
    </row>
    <row r="179" spans="1:16">
      <c r="A179" s="117">
        <v>170</v>
      </c>
      <c r="B179" s="6"/>
      <c r="C179" s="6"/>
      <c r="D179" s="50"/>
      <c r="E179" s="117"/>
      <c r="F179" s="179"/>
      <c r="G179" s="179"/>
      <c r="H179" s="179"/>
      <c r="I179" s="15" t="str">
        <f t="shared" si="25"/>
        <v/>
      </c>
      <c r="J179" s="15" t="str">
        <f t="shared" si="26"/>
        <v/>
      </c>
      <c r="K179" s="43" t="str">
        <f t="shared" si="27"/>
        <v/>
      </c>
      <c r="L179" s="43" t="str">
        <f t="shared" si="28"/>
        <v/>
      </c>
      <c r="M179" s="323" t="str">
        <f t="shared" si="29"/>
        <v/>
      </c>
      <c r="N179" s="43" t="str">
        <f t="shared" si="30"/>
        <v/>
      </c>
      <c r="O179" s="297" t="b">
        <f t="shared" si="31"/>
        <v>0</v>
      </c>
      <c r="P179" s="298">
        <f t="shared" si="32"/>
        <v>1</v>
      </c>
    </row>
    <row r="180" spans="1:16">
      <c r="A180" s="117">
        <v>171</v>
      </c>
      <c r="B180" s="6"/>
      <c r="C180" s="6"/>
      <c r="D180" s="50"/>
      <c r="E180" s="117"/>
      <c r="F180" s="179"/>
      <c r="G180" s="179"/>
      <c r="H180" s="179"/>
      <c r="I180" s="15" t="str">
        <f t="shared" si="25"/>
        <v/>
      </c>
      <c r="J180" s="15" t="str">
        <f t="shared" si="26"/>
        <v/>
      </c>
      <c r="K180" s="43" t="str">
        <f t="shared" si="27"/>
        <v/>
      </c>
      <c r="L180" s="43" t="str">
        <f t="shared" si="28"/>
        <v/>
      </c>
      <c r="M180" s="323" t="str">
        <f t="shared" si="29"/>
        <v/>
      </c>
      <c r="N180" s="43" t="str">
        <f t="shared" si="30"/>
        <v/>
      </c>
      <c r="O180" s="297" t="b">
        <f t="shared" si="31"/>
        <v>0</v>
      </c>
      <c r="P180" s="298">
        <f t="shared" si="32"/>
        <v>1</v>
      </c>
    </row>
    <row r="181" spans="1:16">
      <c r="A181" s="117">
        <v>172</v>
      </c>
      <c r="B181" s="6"/>
      <c r="C181" s="6"/>
      <c r="D181" s="50"/>
      <c r="E181" s="117"/>
      <c r="F181" s="179"/>
      <c r="G181" s="179"/>
      <c r="H181" s="179"/>
      <c r="I181" s="15" t="str">
        <f t="shared" si="25"/>
        <v/>
      </c>
      <c r="J181" s="15" t="str">
        <f t="shared" si="26"/>
        <v/>
      </c>
      <c r="K181" s="43" t="str">
        <f t="shared" si="27"/>
        <v/>
      </c>
      <c r="L181" s="43" t="str">
        <f t="shared" si="28"/>
        <v/>
      </c>
      <c r="M181" s="323" t="str">
        <f t="shared" si="29"/>
        <v/>
      </c>
      <c r="N181" s="43" t="str">
        <f t="shared" si="30"/>
        <v/>
      </c>
      <c r="O181" s="297" t="b">
        <f t="shared" si="31"/>
        <v>0</v>
      </c>
      <c r="P181" s="298">
        <f t="shared" si="32"/>
        <v>1</v>
      </c>
    </row>
    <row r="182" spans="1:16">
      <c r="A182" s="117">
        <v>173</v>
      </c>
      <c r="B182" s="6"/>
      <c r="C182" s="6"/>
      <c r="D182" s="50"/>
      <c r="E182" s="117"/>
      <c r="F182" s="179"/>
      <c r="G182" s="179"/>
      <c r="H182" s="179"/>
      <c r="I182" s="15" t="str">
        <f t="shared" si="25"/>
        <v/>
      </c>
      <c r="J182" s="15" t="str">
        <f t="shared" si="26"/>
        <v/>
      </c>
      <c r="K182" s="43" t="str">
        <f t="shared" si="27"/>
        <v/>
      </c>
      <c r="L182" s="43" t="str">
        <f t="shared" si="28"/>
        <v/>
      </c>
      <c r="M182" s="323" t="str">
        <f t="shared" si="29"/>
        <v/>
      </c>
      <c r="N182" s="43" t="str">
        <f t="shared" si="30"/>
        <v/>
      </c>
      <c r="O182" s="297" t="b">
        <f t="shared" si="31"/>
        <v>0</v>
      </c>
      <c r="P182" s="298">
        <f t="shared" si="32"/>
        <v>1</v>
      </c>
    </row>
    <row r="183" spans="1:16">
      <c r="A183" s="117">
        <v>174</v>
      </c>
      <c r="B183" s="6"/>
      <c r="C183" s="6"/>
      <c r="D183" s="50"/>
      <c r="E183" s="117"/>
      <c r="F183" s="179"/>
      <c r="G183" s="179"/>
      <c r="H183" s="179"/>
      <c r="I183" s="15" t="str">
        <f t="shared" si="25"/>
        <v/>
      </c>
      <c r="J183" s="15" t="str">
        <f t="shared" si="26"/>
        <v/>
      </c>
      <c r="K183" s="43" t="str">
        <f t="shared" si="27"/>
        <v/>
      </c>
      <c r="L183" s="43" t="str">
        <f t="shared" si="28"/>
        <v/>
      </c>
      <c r="M183" s="323" t="str">
        <f t="shared" si="29"/>
        <v/>
      </c>
      <c r="N183" s="43" t="str">
        <f t="shared" si="30"/>
        <v/>
      </c>
      <c r="O183" s="297" t="b">
        <f t="shared" si="31"/>
        <v>0</v>
      </c>
      <c r="P183" s="298">
        <f t="shared" si="32"/>
        <v>1</v>
      </c>
    </row>
    <row r="184" spans="1:16">
      <c r="A184" s="117">
        <v>175</v>
      </c>
      <c r="B184" s="6"/>
      <c r="C184" s="6"/>
      <c r="D184" s="50"/>
      <c r="E184" s="117"/>
      <c r="F184" s="179"/>
      <c r="G184" s="179"/>
      <c r="H184" s="179"/>
      <c r="I184" s="15" t="str">
        <f t="shared" si="25"/>
        <v/>
      </c>
      <c r="J184" s="15" t="str">
        <f t="shared" si="26"/>
        <v/>
      </c>
      <c r="K184" s="43" t="str">
        <f t="shared" si="27"/>
        <v/>
      </c>
      <c r="L184" s="43" t="str">
        <f t="shared" si="28"/>
        <v/>
      </c>
      <c r="M184" s="323" t="str">
        <f t="shared" si="29"/>
        <v/>
      </c>
      <c r="N184" s="43" t="str">
        <f t="shared" si="30"/>
        <v/>
      </c>
      <c r="O184" s="297" t="b">
        <f t="shared" si="31"/>
        <v>0</v>
      </c>
      <c r="P184" s="298">
        <f t="shared" si="32"/>
        <v>1</v>
      </c>
    </row>
    <row r="185" spans="1:16">
      <c r="A185" s="117">
        <v>176</v>
      </c>
      <c r="B185" s="6"/>
      <c r="C185" s="6"/>
      <c r="D185" s="50"/>
      <c r="E185" s="117"/>
      <c r="F185" s="179"/>
      <c r="G185" s="179"/>
      <c r="H185" s="179"/>
      <c r="I185" s="15" t="str">
        <f t="shared" si="25"/>
        <v/>
      </c>
      <c r="J185" s="15" t="str">
        <f t="shared" si="26"/>
        <v/>
      </c>
      <c r="K185" s="43" t="str">
        <f t="shared" si="27"/>
        <v/>
      </c>
      <c r="L185" s="43" t="str">
        <f t="shared" si="28"/>
        <v/>
      </c>
      <c r="M185" s="323" t="str">
        <f t="shared" si="29"/>
        <v/>
      </c>
      <c r="N185" s="43" t="str">
        <f t="shared" si="30"/>
        <v/>
      </c>
      <c r="O185" s="297" t="b">
        <f t="shared" si="31"/>
        <v>0</v>
      </c>
      <c r="P185" s="298">
        <f t="shared" si="32"/>
        <v>1</v>
      </c>
    </row>
    <row r="186" spans="1:16">
      <c r="A186" s="117">
        <v>177</v>
      </c>
      <c r="B186" s="6"/>
      <c r="C186" s="6"/>
      <c r="D186" s="50"/>
      <c r="E186" s="117"/>
      <c r="F186" s="179"/>
      <c r="G186" s="179"/>
      <c r="H186" s="179"/>
      <c r="I186" s="15" t="str">
        <f t="shared" si="25"/>
        <v/>
      </c>
      <c r="J186" s="15" t="str">
        <f t="shared" si="26"/>
        <v/>
      </c>
      <c r="K186" s="43" t="str">
        <f t="shared" si="27"/>
        <v/>
      </c>
      <c r="L186" s="43" t="str">
        <f t="shared" si="28"/>
        <v/>
      </c>
      <c r="M186" s="323" t="str">
        <f t="shared" si="29"/>
        <v/>
      </c>
      <c r="N186" s="43" t="str">
        <f t="shared" si="30"/>
        <v/>
      </c>
      <c r="O186" s="297" t="b">
        <f t="shared" si="31"/>
        <v>0</v>
      </c>
      <c r="P186" s="298">
        <f t="shared" si="32"/>
        <v>1</v>
      </c>
    </row>
    <row r="187" spans="1:16">
      <c r="A187" s="117">
        <v>178</v>
      </c>
      <c r="B187" s="6"/>
      <c r="C187" s="6"/>
      <c r="D187" s="50"/>
      <c r="E187" s="117"/>
      <c r="F187" s="179"/>
      <c r="G187" s="179"/>
      <c r="H187" s="179"/>
      <c r="I187" s="15" t="str">
        <f t="shared" si="25"/>
        <v/>
      </c>
      <c r="J187" s="15" t="str">
        <f t="shared" si="26"/>
        <v/>
      </c>
      <c r="K187" s="43" t="str">
        <f t="shared" si="27"/>
        <v/>
      </c>
      <c r="L187" s="43" t="str">
        <f t="shared" si="28"/>
        <v/>
      </c>
      <c r="M187" s="323" t="str">
        <f t="shared" si="29"/>
        <v/>
      </c>
      <c r="N187" s="43" t="str">
        <f t="shared" si="30"/>
        <v/>
      </c>
      <c r="O187" s="297" t="b">
        <f t="shared" si="31"/>
        <v>0</v>
      </c>
      <c r="P187" s="298">
        <f t="shared" si="32"/>
        <v>1</v>
      </c>
    </row>
    <row r="188" spans="1:16">
      <c r="A188" s="117">
        <v>179</v>
      </c>
      <c r="B188" s="6"/>
      <c r="C188" s="6"/>
      <c r="D188" s="50"/>
      <c r="E188" s="117"/>
      <c r="F188" s="179"/>
      <c r="G188" s="179"/>
      <c r="H188" s="179"/>
      <c r="I188" s="15" t="str">
        <f t="shared" si="25"/>
        <v/>
      </c>
      <c r="J188" s="15" t="str">
        <f t="shared" si="26"/>
        <v/>
      </c>
      <c r="K188" s="43" t="str">
        <f t="shared" si="27"/>
        <v/>
      </c>
      <c r="L188" s="43" t="str">
        <f t="shared" si="28"/>
        <v/>
      </c>
      <c r="M188" s="323" t="str">
        <f t="shared" si="29"/>
        <v/>
      </c>
      <c r="N188" s="43" t="str">
        <f t="shared" si="30"/>
        <v/>
      </c>
      <c r="O188" s="297" t="b">
        <f t="shared" si="31"/>
        <v>0</v>
      </c>
      <c r="P188" s="298">
        <f t="shared" si="32"/>
        <v>1</v>
      </c>
    </row>
    <row r="189" spans="1:16">
      <c r="A189" s="117">
        <v>180</v>
      </c>
      <c r="B189" s="6"/>
      <c r="C189" s="6"/>
      <c r="D189" s="50"/>
      <c r="E189" s="117"/>
      <c r="F189" s="179"/>
      <c r="G189" s="179"/>
      <c r="H189" s="179"/>
      <c r="I189" s="15" t="str">
        <f t="shared" si="25"/>
        <v/>
      </c>
      <c r="J189" s="15" t="str">
        <f t="shared" si="26"/>
        <v/>
      </c>
      <c r="K189" s="43" t="str">
        <f t="shared" si="27"/>
        <v/>
      </c>
      <c r="L189" s="43" t="str">
        <f t="shared" si="28"/>
        <v/>
      </c>
      <c r="M189" s="323" t="str">
        <f t="shared" si="29"/>
        <v/>
      </c>
      <c r="N189" s="43" t="str">
        <f t="shared" si="30"/>
        <v/>
      </c>
      <c r="O189" s="297" t="b">
        <f t="shared" si="31"/>
        <v>0</v>
      </c>
      <c r="P189" s="298">
        <f t="shared" si="32"/>
        <v>1</v>
      </c>
    </row>
    <row r="190" spans="1:16">
      <c r="A190" s="117">
        <v>181</v>
      </c>
      <c r="B190" s="6"/>
      <c r="C190" s="6"/>
      <c r="D190" s="50"/>
      <c r="E190" s="117"/>
      <c r="F190" s="179"/>
      <c r="G190" s="179"/>
      <c r="H190" s="179"/>
      <c r="I190" s="15" t="str">
        <f t="shared" si="25"/>
        <v/>
      </c>
      <c r="J190" s="15" t="str">
        <f t="shared" si="26"/>
        <v/>
      </c>
      <c r="K190" s="43" t="str">
        <f t="shared" si="27"/>
        <v/>
      </c>
      <c r="L190" s="43" t="str">
        <f t="shared" si="28"/>
        <v/>
      </c>
      <c r="M190" s="323" t="str">
        <f t="shared" si="29"/>
        <v/>
      </c>
      <c r="N190" s="43" t="str">
        <f t="shared" si="30"/>
        <v/>
      </c>
      <c r="O190" s="297" t="b">
        <f t="shared" si="31"/>
        <v>0</v>
      </c>
      <c r="P190" s="298">
        <f t="shared" si="32"/>
        <v>1</v>
      </c>
    </row>
    <row r="191" spans="1:16">
      <c r="A191" s="117">
        <v>182</v>
      </c>
      <c r="B191" s="6"/>
      <c r="C191" s="6"/>
      <c r="D191" s="50"/>
      <c r="E191" s="117"/>
      <c r="F191" s="179"/>
      <c r="G191" s="179"/>
      <c r="H191" s="179"/>
      <c r="I191" s="15" t="str">
        <f t="shared" si="25"/>
        <v/>
      </c>
      <c r="J191" s="15" t="str">
        <f t="shared" si="26"/>
        <v/>
      </c>
      <c r="K191" s="43" t="str">
        <f t="shared" si="27"/>
        <v/>
      </c>
      <c r="L191" s="43" t="str">
        <f t="shared" si="28"/>
        <v/>
      </c>
      <c r="M191" s="323" t="str">
        <f t="shared" si="29"/>
        <v/>
      </c>
      <c r="N191" s="43" t="str">
        <f t="shared" si="30"/>
        <v/>
      </c>
      <c r="O191" s="297" t="b">
        <f t="shared" si="31"/>
        <v>0</v>
      </c>
      <c r="P191" s="298">
        <f t="shared" si="32"/>
        <v>1</v>
      </c>
    </row>
    <row r="192" spans="1:16">
      <c r="A192" s="117">
        <v>183</v>
      </c>
      <c r="B192" s="6"/>
      <c r="C192" s="6"/>
      <c r="D192" s="50"/>
      <c r="E192" s="117"/>
      <c r="F192" s="179"/>
      <c r="G192" s="179"/>
      <c r="H192" s="179"/>
      <c r="I192" s="15" t="str">
        <f t="shared" si="25"/>
        <v/>
      </c>
      <c r="J192" s="15" t="str">
        <f t="shared" si="26"/>
        <v/>
      </c>
      <c r="K192" s="43" t="str">
        <f t="shared" si="27"/>
        <v/>
      </c>
      <c r="L192" s="43" t="str">
        <f t="shared" si="28"/>
        <v/>
      </c>
      <c r="M192" s="323" t="str">
        <f t="shared" si="29"/>
        <v/>
      </c>
      <c r="N192" s="43" t="str">
        <f t="shared" si="30"/>
        <v/>
      </c>
      <c r="O192" s="297" t="b">
        <f t="shared" si="31"/>
        <v>0</v>
      </c>
      <c r="P192" s="298">
        <f t="shared" si="32"/>
        <v>1</v>
      </c>
    </row>
    <row r="193" spans="1:16">
      <c r="A193" s="117">
        <v>184</v>
      </c>
      <c r="B193" s="6"/>
      <c r="C193" s="6"/>
      <c r="D193" s="50"/>
      <c r="E193" s="117"/>
      <c r="F193" s="179"/>
      <c r="G193" s="179"/>
      <c r="H193" s="179"/>
      <c r="I193" s="15" t="str">
        <f t="shared" si="25"/>
        <v/>
      </c>
      <c r="J193" s="15" t="str">
        <f t="shared" si="26"/>
        <v/>
      </c>
      <c r="K193" s="43" t="str">
        <f t="shared" si="27"/>
        <v/>
      </c>
      <c r="L193" s="43" t="str">
        <f t="shared" si="28"/>
        <v/>
      </c>
      <c r="M193" s="323" t="str">
        <f t="shared" si="29"/>
        <v/>
      </c>
      <c r="N193" s="43" t="str">
        <f t="shared" si="30"/>
        <v/>
      </c>
      <c r="O193" s="297" t="b">
        <f t="shared" si="31"/>
        <v>0</v>
      </c>
      <c r="P193" s="298">
        <f t="shared" si="32"/>
        <v>1</v>
      </c>
    </row>
    <row r="194" spans="1:16">
      <c r="A194" s="117">
        <v>185</v>
      </c>
      <c r="B194" s="6"/>
      <c r="C194" s="6"/>
      <c r="D194" s="50"/>
      <c r="E194" s="117"/>
      <c r="F194" s="179"/>
      <c r="G194" s="179"/>
      <c r="H194" s="179"/>
      <c r="I194" s="15" t="str">
        <f t="shared" si="25"/>
        <v/>
      </c>
      <c r="J194" s="15" t="str">
        <f t="shared" si="26"/>
        <v/>
      </c>
      <c r="K194" s="43" t="str">
        <f t="shared" si="27"/>
        <v/>
      </c>
      <c r="L194" s="43" t="str">
        <f t="shared" si="28"/>
        <v/>
      </c>
      <c r="M194" s="323" t="str">
        <f t="shared" si="29"/>
        <v/>
      </c>
      <c r="N194" s="43" t="str">
        <f t="shared" si="30"/>
        <v/>
      </c>
      <c r="O194" s="297" t="b">
        <f t="shared" si="31"/>
        <v>0</v>
      </c>
      <c r="P194" s="298">
        <f t="shared" si="32"/>
        <v>1</v>
      </c>
    </row>
    <row r="195" spans="1:16">
      <c r="A195" s="117">
        <v>186</v>
      </c>
      <c r="B195" s="6"/>
      <c r="C195" s="6"/>
      <c r="D195" s="50"/>
      <c r="E195" s="117"/>
      <c r="F195" s="179"/>
      <c r="G195" s="179"/>
      <c r="H195" s="179"/>
      <c r="I195" s="15" t="str">
        <f t="shared" si="25"/>
        <v/>
      </c>
      <c r="J195" s="15" t="str">
        <f t="shared" si="26"/>
        <v/>
      </c>
      <c r="K195" s="43" t="str">
        <f t="shared" si="27"/>
        <v/>
      </c>
      <c r="L195" s="43" t="str">
        <f t="shared" si="28"/>
        <v/>
      </c>
      <c r="M195" s="323" t="str">
        <f t="shared" si="29"/>
        <v/>
      </c>
      <c r="N195" s="43" t="str">
        <f t="shared" si="30"/>
        <v/>
      </c>
      <c r="O195" s="297" t="b">
        <f t="shared" si="31"/>
        <v>0</v>
      </c>
      <c r="P195" s="298">
        <f t="shared" si="32"/>
        <v>1</v>
      </c>
    </row>
    <row r="196" spans="1:16">
      <c r="A196" s="117">
        <v>187</v>
      </c>
      <c r="B196" s="6"/>
      <c r="C196" s="6"/>
      <c r="D196" s="50"/>
      <c r="E196" s="117"/>
      <c r="F196" s="179"/>
      <c r="G196" s="179"/>
      <c r="H196" s="179"/>
      <c r="I196" s="15" t="str">
        <f t="shared" si="25"/>
        <v/>
      </c>
      <c r="J196" s="15" t="str">
        <f t="shared" si="26"/>
        <v/>
      </c>
      <c r="K196" s="43" t="str">
        <f t="shared" si="27"/>
        <v/>
      </c>
      <c r="L196" s="43" t="str">
        <f t="shared" si="28"/>
        <v/>
      </c>
      <c r="M196" s="323" t="str">
        <f t="shared" si="29"/>
        <v/>
      </c>
      <c r="N196" s="43" t="str">
        <f t="shared" si="30"/>
        <v/>
      </c>
      <c r="O196" s="297" t="b">
        <f t="shared" si="31"/>
        <v>0</v>
      </c>
      <c r="P196" s="298">
        <f t="shared" si="32"/>
        <v>1</v>
      </c>
    </row>
    <row r="197" spans="1:16">
      <c r="A197" s="117">
        <v>188</v>
      </c>
      <c r="B197" s="6"/>
      <c r="C197" s="6"/>
      <c r="D197" s="50"/>
      <c r="E197" s="117"/>
      <c r="F197" s="179"/>
      <c r="G197" s="179"/>
      <c r="H197" s="179"/>
      <c r="I197" s="15" t="str">
        <f t="shared" si="25"/>
        <v/>
      </c>
      <c r="J197" s="15" t="str">
        <f t="shared" si="26"/>
        <v/>
      </c>
      <c r="K197" s="43" t="str">
        <f t="shared" si="27"/>
        <v/>
      </c>
      <c r="L197" s="43" t="str">
        <f t="shared" si="28"/>
        <v/>
      </c>
      <c r="M197" s="323" t="str">
        <f t="shared" si="29"/>
        <v/>
      </c>
      <c r="N197" s="43" t="str">
        <f t="shared" si="30"/>
        <v/>
      </c>
      <c r="O197" s="297" t="b">
        <f t="shared" si="31"/>
        <v>0</v>
      </c>
      <c r="P197" s="298">
        <f t="shared" si="32"/>
        <v>1</v>
      </c>
    </row>
    <row r="198" spans="1:16">
      <c r="A198" s="117">
        <v>189</v>
      </c>
      <c r="B198" s="6"/>
      <c r="C198" s="6"/>
      <c r="D198" s="50"/>
      <c r="E198" s="117"/>
      <c r="F198" s="179"/>
      <c r="G198" s="179"/>
      <c r="H198" s="179"/>
      <c r="I198" s="15" t="str">
        <f t="shared" si="25"/>
        <v/>
      </c>
      <c r="J198" s="15" t="str">
        <f t="shared" si="26"/>
        <v/>
      </c>
      <c r="K198" s="43" t="str">
        <f t="shared" si="27"/>
        <v/>
      </c>
      <c r="L198" s="43" t="str">
        <f t="shared" si="28"/>
        <v/>
      </c>
      <c r="M198" s="323" t="str">
        <f t="shared" si="29"/>
        <v/>
      </c>
      <c r="N198" s="43" t="str">
        <f t="shared" si="30"/>
        <v/>
      </c>
      <c r="O198" s="297" t="b">
        <f t="shared" si="31"/>
        <v>0</v>
      </c>
      <c r="P198" s="298">
        <f t="shared" si="32"/>
        <v>1</v>
      </c>
    </row>
    <row r="199" spans="1:16">
      <c r="A199" s="117">
        <v>190</v>
      </c>
      <c r="B199" s="6"/>
      <c r="C199" s="6"/>
      <c r="D199" s="50"/>
      <c r="E199" s="117"/>
      <c r="F199" s="179"/>
      <c r="G199" s="179"/>
      <c r="H199" s="179"/>
      <c r="I199" s="15" t="str">
        <f t="shared" si="25"/>
        <v/>
      </c>
      <c r="J199" s="15" t="str">
        <f t="shared" si="26"/>
        <v/>
      </c>
      <c r="K199" s="43" t="str">
        <f t="shared" si="27"/>
        <v/>
      </c>
      <c r="L199" s="43" t="str">
        <f t="shared" si="28"/>
        <v/>
      </c>
      <c r="M199" s="323" t="str">
        <f t="shared" si="29"/>
        <v/>
      </c>
      <c r="N199" s="43" t="str">
        <f t="shared" si="30"/>
        <v/>
      </c>
      <c r="O199" s="297" t="b">
        <f t="shared" si="31"/>
        <v>0</v>
      </c>
      <c r="P199" s="298">
        <f t="shared" si="32"/>
        <v>1</v>
      </c>
    </row>
    <row r="200" spans="1:16">
      <c r="A200" s="117">
        <v>191</v>
      </c>
      <c r="B200" s="6"/>
      <c r="C200" s="6"/>
      <c r="D200" s="50"/>
      <c r="E200" s="117"/>
      <c r="F200" s="179"/>
      <c r="G200" s="179"/>
      <c r="H200" s="179"/>
      <c r="I200" s="15" t="str">
        <f t="shared" si="25"/>
        <v/>
      </c>
      <c r="J200" s="15" t="str">
        <f t="shared" si="26"/>
        <v/>
      </c>
      <c r="K200" s="43" t="str">
        <f t="shared" si="27"/>
        <v/>
      </c>
      <c r="L200" s="43" t="str">
        <f t="shared" si="28"/>
        <v/>
      </c>
      <c r="M200" s="323" t="str">
        <f t="shared" si="29"/>
        <v/>
      </c>
      <c r="N200" s="43" t="str">
        <f t="shared" si="30"/>
        <v/>
      </c>
      <c r="O200" s="297" t="b">
        <f t="shared" si="31"/>
        <v>0</v>
      </c>
      <c r="P200" s="298">
        <f t="shared" si="32"/>
        <v>1</v>
      </c>
    </row>
    <row r="201" spans="1:16">
      <c r="A201" s="117">
        <v>192</v>
      </c>
      <c r="B201" s="6"/>
      <c r="C201" s="6"/>
      <c r="D201" s="50"/>
      <c r="E201" s="117"/>
      <c r="F201" s="179"/>
      <c r="G201" s="179"/>
      <c r="H201" s="179"/>
      <c r="I201" s="15" t="str">
        <f t="shared" si="25"/>
        <v/>
      </c>
      <c r="J201" s="15" t="str">
        <f t="shared" si="26"/>
        <v/>
      </c>
      <c r="K201" s="43" t="str">
        <f t="shared" si="27"/>
        <v/>
      </c>
      <c r="L201" s="43" t="str">
        <f t="shared" si="28"/>
        <v/>
      </c>
      <c r="M201" s="323" t="str">
        <f t="shared" si="29"/>
        <v/>
      </c>
      <c r="N201" s="43" t="str">
        <f t="shared" si="30"/>
        <v/>
      </c>
      <c r="O201" s="297" t="b">
        <f t="shared" si="31"/>
        <v>0</v>
      </c>
      <c r="P201" s="298">
        <f t="shared" si="32"/>
        <v>1</v>
      </c>
    </row>
    <row r="202" spans="1:16">
      <c r="A202" s="117">
        <v>193</v>
      </c>
      <c r="B202" s="6"/>
      <c r="C202" s="6"/>
      <c r="D202" s="50"/>
      <c r="E202" s="117"/>
      <c r="F202" s="179"/>
      <c r="G202" s="179"/>
      <c r="H202" s="179"/>
      <c r="I202" s="15" t="str">
        <f t="shared" si="25"/>
        <v/>
      </c>
      <c r="J202" s="15" t="str">
        <f t="shared" si="26"/>
        <v/>
      </c>
      <c r="K202" s="43" t="str">
        <f t="shared" si="27"/>
        <v/>
      </c>
      <c r="L202" s="43" t="str">
        <f t="shared" si="28"/>
        <v/>
      </c>
      <c r="M202" s="323" t="str">
        <f t="shared" si="29"/>
        <v/>
      </c>
      <c r="N202" s="43" t="str">
        <f t="shared" si="30"/>
        <v/>
      </c>
      <c r="O202" s="297" t="b">
        <f t="shared" si="31"/>
        <v>0</v>
      </c>
      <c r="P202" s="298">
        <f t="shared" si="32"/>
        <v>1</v>
      </c>
    </row>
    <row r="203" spans="1:16">
      <c r="A203" s="117">
        <v>194</v>
      </c>
      <c r="B203" s="6"/>
      <c r="C203" s="6"/>
      <c r="D203" s="50"/>
      <c r="E203" s="117"/>
      <c r="F203" s="179"/>
      <c r="G203" s="179"/>
      <c r="H203" s="179"/>
      <c r="I203" s="15" t="str">
        <f t="shared" ref="I203:I214" si="33">IF(OR($B203="",$C203="",$D203="",$E203="",$F203&lt;an_initial,$F203&gt;an_final,$O203=FALSE),"",IF($H203="",CS_STR_ALTE2*$G203/P203,CS_STR_ALTE2*$H203))</f>
        <v/>
      </c>
      <c r="J203" s="15" t="str">
        <f t="shared" ref="J203:J214" si="34">IF(OR($B203="",$C203="",$D203="",$E203="",$F203="",$F203&gt;an_final,$O203=FALSE),"",IF($H203="",CS_STR_ALTE2*$G203/P203,CS_STR_ALTE2*$H203))</f>
        <v/>
      </c>
      <c r="K203" s="43" t="str">
        <f t="shared" ref="K203:K214" si="35">IF(OR($B203="",$C203="",$D203="",$E203="",$F203="",$F203&gt;an_final,$O203=FALSE),"",IF($F203&gt;=an_initial,1,""))</f>
        <v/>
      </c>
      <c r="L203" s="43" t="str">
        <f t="shared" ref="L203:L214" si="36">IF(OR($B203="",$C203="",$D203="",$E203="",$F203="",$F203&gt;an_final,$O203=FALSE),"",1)</f>
        <v/>
      </c>
      <c r="M203" s="323" t="str">
        <f t="shared" ref="M203:M214" si="37">IF(OR($B203="",$C203="",$D203="",$E203="",$F203="",$F203&gt;an_final,$O203=FALSE),"",IF($H203="",$G203/P203,$H203))</f>
        <v/>
      </c>
      <c r="N203" s="43" t="str">
        <f t="shared" ref="N203:N214" si="38">IF(OR($B203="",$C203="",$D203="",$E203="",$F203="",$F203&lt;an_initial,$F203&gt;an_final,$O203=FALSE),"",IF($H203="",$G203/P203,$H203))</f>
        <v/>
      </c>
      <c r="O203" s="297" t="b">
        <f t="shared" ref="O203:O214" si="39">IF(nume_candidat="",FALSE,ISNUMBER(SEARCH(nume_candidat,$B203)))</f>
        <v>0</v>
      </c>
      <c r="P203" s="298">
        <f t="shared" ref="P203:P214" si="40">LEN(B203)-LEN(SUBSTITUTE(B203,",",""))+1</f>
        <v>1</v>
      </c>
    </row>
    <row r="204" spans="1:16">
      <c r="A204" s="117">
        <v>195</v>
      </c>
      <c r="B204" s="6"/>
      <c r="C204" s="6"/>
      <c r="D204" s="50"/>
      <c r="E204" s="117"/>
      <c r="F204" s="179"/>
      <c r="G204" s="179"/>
      <c r="H204" s="179"/>
      <c r="I204" s="15" t="str">
        <f t="shared" si="33"/>
        <v/>
      </c>
      <c r="J204" s="15" t="str">
        <f t="shared" si="34"/>
        <v/>
      </c>
      <c r="K204" s="43" t="str">
        <f t="shared" si="35"/>
        <v/>
      </c>
      <c r="L204" s="43" t="str">
        <f t="shared" si="36"/>
        <v/>
      </c>
      <c r="M204" s="323" t="str">
        <f t="shared" si="37"/>
        <v/>
      </c>
      <c r="N204" s="43" t="str">
        <f t="shared" si="38"/>
        <v/>
      </c>
      <c r="O204" s="297" t="b">
        <f t="shared" si="39"/>
        <v>0</v>
      </c>
      <c r="P204" s="298">
        <f t="shared" si="40"/>
        <v>1</v>
      </c>
    </row>
    <row r="205" spans="1:16">
      <c r="A205" s="117">
        <v>196</v>
      </c>
      <c r="B205" s="6"/>
      <c r="C205" s="6"/>
      <c r="D205" s="50"/>
      <c r="E205" s="117"/>
      <c r="F205" s="179"/>
      <c r="G205" s="179"/>
      <c r="H205" s="179"/>
      <c r="I205" s="15" t="str">
        <f t="shared" si="33"/>
        <v/>
      </c>
      <c r="J205" s="15" t="str">
        <f t="shared" si="34"/>
        <v/>
      </c>
      <c r="K205" s="43" t="str">
        <f t="shared" si="35"/>
        <v/>
      </c>
      <c r="L205" s="43" t="str">
        <f t="shared" si="36"/>
        <v/>
      </c>
      <c r="M205" s="323" t="str">
        <f t="shared" si="37"/>
        <v/>
      </c>
      <c r="N205" s="43" t="str">
        <f t="shared" si="38"/>
        <v/>
      </c>
      <c r="O205" s="297" t="b">
        <f t="shared" si="39"/>
        <v>0</v>
      </c>
      <c r="P205" s="298">
        <f t="shared" si="40"/>
        <v>1</v>
      </c>
    </row>
    <row r="206" spans="1:16">
      <c r="A206" s="117">
        <v>197</v>
      </c>
      <c r="B206" s="6"/>
      <c r="C206" s="6"/>
      <c r="D206" s="50"/>
      <c r="E206" s="117"/>
      <c r="F206" s="179"/>
      <c r="G206" s="179"/>
      <c r="H206" s="179"/>
      <c r="I206" s="15" t="str">
        <f t="shared" si="33"/>
        <v/>
      </c>
      <c r="J206" s="15" t="str">
        <f t="shared" si="34"/>
        <v/>
      </c>
      <c r="K206" s="43" t="str">
        <f t="shared" si="35"/>
        <v/>
      </c>
      <c r="L206" s="43" t="str">
        <f t="shared" si="36"/>
        <v/>
      </c>
      <c r="M206" s="323" t="str">
        <f t="shared" si="37"/>
        <v/>
      </c>
      <c r="N206" s="43" t="str">
        <f t="shared" si="38"/>
        <v/>
      </c>
      <c r="O206" s="297" t="b">
        <f t="shared" si="39"/>
        <v>0</v>
      </c>
      <c r="P206" s="298">
        <f t="shared" si="40"/>
        <v>1</v>
      </c>
    </row>
    <row r="207" spans="1:16">
      <c r="A207" s="117">
        <v>198</v>
      </c>
      <c r="B207" s="6"/>
      <c r="C207" s="6"/>
      <c r="D207" s="50"/>
      <c r="E207" s="117"/>
      <c r="F207" s="179"/>
      <c r="G207" s="179"/>
      <c r="H207" s="179"/>
      <c r="I207" s="15" t="str">
        <f t="shared" si="33"/>
        <v/>
      </c>
      <c r="J207" s="15" t="str">
        <f t="shared" si="34"/>
        <v/>
      </c>
      <c r="K207" s="43" t="str">
        <f t="shared" si="35"/>
        <v/>
      </c>
      <c r="L207" s="43" t="str">
        <f t="shared" si="36"/>
        <v/>
      </c>
      <c r="M207" s="323" t="str">
        <f t="shared" si="37"/>
        <v/>
      </c>
      <c r="N207" s="43" t="str">
        <f t="shared" si="38"/>
        <v/>
      </c>
      <c r="O207" s="297" t="b">
        <f t="shared" si="39"/>
        <v>0</v>
      </c>
      <c r="P207" s="298">
        <f t="shared" si="40"/>
        <v>1</v>
      </c>
    </row>
    <row r="208" spans="1:16">
      <c r="A208" s="117">
        <v>199</v>
      </c>
      <c r="B208" s="6"/>
      <c r="C208" s="6"/>
      <c r="D208" s="50"/>
      <c r="E208" s="117"/>
      <c r="F208" s="179"/>
      <c r="G208" s="179"/>
      <c r="H208" s="179"/>
      <c r="I208" s="15" t="str">
        <f t="shared" si="33"/>
        <v/>
      </c>
      <c r="J208" s="15" t="str">
        <f t="shared" si="34"/>
        <v/>
      </c>
      <c r="K208" s="43" t="str">
        <f t="shared" si="35"/>
        <v/>
      </c>
      <c r="L208" s="43" t="str">
        <f t="shared" si="36"/>
        <v/>
      </c>
      <c r="M208" s="323" t="str">
        <f t="shared" si="37"/>
        <v/>
      </c>
      <c r="N208" s="43" t="str">
        <f t="shared" si="38"/>
        <v/>
      </c>
      <c r="O208" s="297" t="b">
        <f t="shared" si="39"/>
        <v>0</v>
      </c>
      <c r="P208" s="298">
        <f t="shared" si="40"/>
        <v>1</v>
      </c>
    </row>
    <row r="209" spans="1:16">
      <c r="A209" s="117">
        <v>200</v>
      </c>
      <c r="B209" s="6"/>
      <c r="C209" s="6"/>
      <c r="D209" s="50"/>
      <c r="E209" s="117"/>
      <c r="F209" s="179"/>
      <c r="G209" s="179"/>
      <c r="H209" s="179"/>
      <c r="I209" s="15" t="str">
        <f t="shared" si="33"/>
        <v/>
      </c>
      <c r="J209" s="15" t="str">
        <f t="shared" si="34"/>
        <v/>
      </c>
      <c r="K209" s="43" t="str">
        <f t="shared" si="35"/>
        <v/>
      </c>
      <c r="L209" s="43" t="str">
        <f t="shared" si="36"/>
        <v/>
      </c>
      <c r="M209" s="323" t="str">
        <f t="shared" si="37"/>
        <v/>
      </c>
      <c r="N209" s="43" t="str">
        <f t="shared" si="38"/>
        <v/>
      </c>
      <c r="O209" s="297" t="b">
        <f t="shared" si="39"/>
        <v>0</v>
      </c>
      <c r="P209" s="298">
        <f t="shared" si="40"/>
        <v>1</v>
      </c>
    </row>
    <row r="210" spans="1:16">
      <c r="A210" s="117">
        <v>201</v>
      </c>
      <c r="B210" s="6"/>
      <c r="C210" s="6"/>
      <c r="D210" s="50"/>
      <c r="E210" s="117"/>
      <c r="F210" s="179"/>
      <c r="G210" s="179"/>
      <c r="H210" s="179"/>
      <c r="I210" s="15" t="str">
        <f t="shared" si="33"/>
        <v/>
      </c>
      <c r="J210" s="15" t="str">
        <f t="shared" si="34"/>
        <v/>
      </c>
      <c r="K210" s="43" t="str">
        <f t="shared" si="35"/>
        <v/>
      </c>
      <c r="L210" s="43" t="str">
        <f t="shared" si="36"/>
        <v/>
      </c>
      <c r="M210" s="323" t="str">
        <f t="shared" si="37"/>
        <v/>
      </c>
      <c r="N210" s="43" t="str">
        <f t="shared" si="38"/>
        <v/>
      </c>
      <c r="O210" s="297" t="b">
        <f t="shared" si="39"/>
        <v>0</v>
      </c>
      <c r="P210" s="298">
        <f t="shared" si="40"/>
        <v>1</v>
      </c>
    </row>
    <row r="211" spans="1:16">
      <c r="A211" s="117">
        <v>202</v>
      </c>
      <c r="B211" s="6"/>
      <c r="C211" s="6"/>
      <c r="D211" s="50"/>
      <c r="E211" s="117"/>
      <c r="F211" s="179"/>
      <c r="G211" s="179"/>
      <c r="H211" s="179"/>
      <c r="I211" s="15" t="str">
        <f t="shared" si="33"/>
        <v/>
      </c>
      <c r="J211" s="15" t="str">
        <f t="shared" si="34"/>
        <v/>
      </c>
      <c r="K211" s="43" t="str">
        <f t="shared" si="35"/>
        <v/>
      </c>
      <c r="L211" s="43" t="str">
        <f t="shared" si="36"/>
        <v/>
      </c>
      <c r="M211" s="323" t="str">
        <f t="shared" si="37"/>
        <v/>
      </c>
      <c r="N211" s="43" t="str">
        <f t="shared" si="38"/>
        <v/>
      </c>
      <c r="O211" s="297" t="b">
        <f t="shared" si="39"/>
        <v>0</v>
      </c>
      <c r="P211" s="298">
        <f t="shared" si="40"/>
        <v>1</v>
      </c>
    </row>
    <row r="212" spans="1:16">
      <c r="A212" s="117">
        <v>203</v>
      </c>
      <c r="B212" s="6"/>
      <c r="C212" s="6"/>
      <c r="D212" s="50"/>
      <c r="E212" s="117"/>
      <c r="F212" s="179"/>
      <c r="G212" s="179"/>
      <c r="H212" s="179"/>
      <c r="I212" s="15" t="str">
        <f t="shared" si="33"/>
        <v/>
      </c>
      <c r="J212" s="15" t="str">
        <f t="shared" si="34"/>
        <v/>
      </c>
      <c r="K212" s="43" t="str">
        <f t="shared" si="35"/>
        <v/>
      </c>
      <c r="L212" s="43" t="str">
        <f t="shared" si="36"/>
        <v/>
      </c>
      <c r="M212" s="323" t="str">
        <f t="shared" si="37"/>
        <v/>
      </c>
      <c r="N212" s="43" t="str">
        <f t="shared" si="38"/>
        <v/>
      </c>
      <c r="O212" s="297" t="b">
        <f t="shared" si="39"/>
        <v>0</v>
      </c>
      <c r="P212" s="298">
        <f t="shared" si="40"/>
        <v>1</v>
      </c>
    </row>
    <row r="213" spans="1:16">
      <c r="A213" s="117">
        <v>204</v>
      </c>
      <c r="B213" s="6"/>
      <c r="C213" s="6"/>
      <c r="D213" s="50"/>
      <c r="E213" s="117"/>
      <c r="F213" s="179"/>
      <c r="G213" s="179"/>
      <c r="H213" s="179"/>
      <c r="I213" s="15" t="str">
        <f t="shared" si="33"/>
        <v/>
      </c>
      <c r="J213" s="15" t="str">
        <f t="shared" si="34"/>
        <v/>
      </c>
      <c r="K213" s="43" t="str">
        <f t="shared" si="35"/>
        <v/>
      </c>
      <c r="L213" s="43" t="str">
        <f t="shared" si="36"/>
        <v/>
      </c>
      <c r="M213" s="323" t="str">
        <f t="shared" si="37"/>
        <v/>
      </c>
      <c r="N213" s="43" t="str">
        <f t="shared" si="38"/>
        <v/>
      </c>
      <c r="O213" s="297" t="b">
        <f t="shared" si="39"/>
        <v>0</v>
      </c>
      <c r="P213" s="298">
        <f t="shared" si="40"/>
        <v>1</v>
      </c>
    </row>
    <row r="214" spans="1:16">
      <c r="A214" s="117">
        <v>205</v>
      </c>
      <c r="B214" s="6"/>
      <c r="C214" s="6"/>
      <c r="D214" s="50"/>
      <c r="E214" s="117"/>
      <c r="F214" s="179"/>
      <c r="G214" s="179"/>
      <c r="H214" s="179"/>
      <c r="I214" s="15" t="str">
        <f t="shared" si="33"/>
        <v/>
      </c>
      <c r="J214" s="15" t="str">
        <f t="shared" si="34"/>
        <v/>
      </c>
      <c r="K214" s="43" t="str">
        <f t="shared" si="35"/>
        <v/>
      </c>
      <c r="L214" s="43" t="str">
        <f t="shared" si="36"/>
        <v/>
      </c>
      <c r="M214" s="323" t="str">
        <f t="shared" si="37"/>
        <v/>
      </c>
      <c r="N214" s="43" t="str">
        <f t="shared" si="38"/>
        <v/>
      </c>
      <c r="O214" s="297" t="b">
        <f t="shared" si="39"/>
        <v>0</v>
      </c>
      <c r="P214" s="298">
        <f t="shared" si="40"/>
        <v>1</v>
      </c>
    </row>
  </sheetData>
  <sheetProtection algorithmName="SHA-512" hashValue="/lAlMopB3OZG/yJztahdUXs+ISW7oqJIrOqQ+rPcYWPNfeCNCTqZn9Itfi9GD/WPLFglpATbV45p1rEpffODDQ==" saltValue="w6cRhn641LeROgpktLhxn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fitToPage="1"/>
  </sheetPr>
  <dimension ref="A1:P259"/>
  <sheetViews>
    <sheetView zoomScaleNormal="100" workbookViewId="0">
      <selection activeCell="B10" sqref="B10:H12"/>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ht="36.75" customHeight="1">
      <c r="A5" s="478" t="s">
        <v>673</v>
      </c>
      <c r="B5" s="478"/>
      <c r="C5" s="478"/>
      <c r="D5" s="478"/>
      <c r="E5" s="478"/>
      <c r="F5" s="478"/>
      <c r="G5" s="478"/>
      <c r="H5" s="478"/>
      <c r="I5" s="478"/>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 si="1">IF(OR($B10="",$C10="",$D10="",$E10="",$F10&lt;an_initial,$F10&gt;an_final,$O10=FALSE),"",IF($H10="",CS_STR_RO2*$G10/P10,CS_STR_RO2*$H10))</f>
        <v/>
      </c>
      <c r="J10" s="15" t="str">
        <f t="shared" ref="J10" si="2">IF(OR($B10="",$C10="",$D10="",$E10="",$F10="",$F10&gt;an_final,$O10=FALSE),"",IF($H10="",CS_STR_RO2*$G10/P10,CS_STR_RO2*$H10))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ref="I11:I74" si="9">IF(OR($B11="",$C11="",$D11="",$E11="",$F11&lt;an_initial,$F11&gt;an_final,$O11=FALSE),"",IF($H11="",CS_STR_RO2*$G11/P11,CS_STR_RO2*$H11))</f>
        <v/>
      </c>
      <c r="J11" s="15" t="str">
        <f t="shared" ref="J11:J74" si="10">IF(OR($B11="",$C11="",$D11="",$E11="",$F11="",$F11&gt;an_final,$O11=FALSE),"",IF($H11="",CS_STR_RO2*$G11/P11,CS_STR_RO2*$H11))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7"/>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117">
        <v>66</v>
      </c>
      <c r="B75" s="6"/>
      <c r="C75" s="6"/>
      <c r="D75" s="6"/>
      <c r="E75" s="117"/>
      <c r="F75" s="179"/>
      <c r="G75" s="179"/>
      <c r="H75" s="179"/>
      <c r="I75" s="15" t="str">
        <f t="shared" ref="I75:I138" si="17">IF(OR($B75="",$C75="",$D75="",$E75="",$F75&lt;an_initial,$F75&gt;an_final,$O75=FALSE),"",IF($H75="",CS_STR_RO2*$G75/P75,CS_STR_RO2*$H75))</f>
        <v/>
      </c>
      <c r="J75" s="15" t="str">
        <f t="shared" ref="J75:J138" si="18">IF(OR($B75="",$C75="",$D75="",$E75="",$F75="",$F75&gt;an_final,$O75=FALSE),"",IF($H75="",CS_STR_RO2*$G75/P75,CS_STR_RO2*$H75))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117">
        <v>67</v>
      </c>
      <c r="B76" s="6"/>
      <c r="C76" s="6"/>
      <c r="D76" s="6"/>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117">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117">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117">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117">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117">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117">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117">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117">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117">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117">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117">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117">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117">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117">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117">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117">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117">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117">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117">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117">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117">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117">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117">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117">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117">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117">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117">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117">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117">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117">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117">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ref="I139:I202" si="25">IF(OR($B139="",$C139="",$D139="",$E139="",$F139&lt;an_initial,$F139&gt;an_final,$O139=FALSE),"",IF($H139="",CS_STR_RO2*$G139/P139,CS_STR_RO2*$H139))</f>
        <v/>
      </c>
      <c r="J139" s="15" t="str">
        <f t="shared" ref="J139:J202" si="26">IF(OR($B139="",$C139="",$D139="",$E139="",$F139="",$F139&gt;an_final,$O139=FALSE),"",IF($H139="",CS_STR_RO2*$G139/P139,CS_STR_RO2*$H139))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118"/>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ref="I203:I259" si="33">IF(OR($B203="",$C203="",$D203="",$E203="",$F203&lt;an_initial,$F203&gt;an_final,$O203=FALSE),"",IF($H203="",CS_STR_RO2*$G203/P203,CS_STR_RO2*$H203))</f>
        <v/>
      </c>
      <c r="J203" s="15" t="str">
        <f t="shared" ref="J203:J259" si="34">IF(OR($B203="",$C203="",$D203="",$E203="",$F203="",$F203&gt;an_final,$O203=FALSE),"",IF($H203="",CS_STR_RO2*$G203/P203,CS_STR_RO2*$H203))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118"/>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MlUToptCTTySVx7W5rOuZshz8ESRsB8+4G3RKB5W65S9BMYw7OQm0o2QcNqZKnLWamU+qu4p30ufS3YYLBVSNw==" saltValue="0skYuU8h2eLVZ1pZlKUmF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F00-000000000000}">
      <formula1>edituri_ro</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60">
    <pageSetUpPr fitToPage="1"/>
  </sheetPr>
  <dimension ref="A1:P259"/>
  <sheetViews>
    <sheetView zoomScaleNormal="100" workbookViewId="0">
      <selection activeCell="B10" sqref="B10:H13"/>
    </sheetView>
  </sheetViews>
  <sheetFormatPr defaultColWidth="9.1328125" defaultRowHeight="15.75"/>
  <cols>
    <col min="1" max="1" width="5.6640625" style="45" customWidth="1"/>
    <col min="2" max="3" width="35.6640625" style="49" customWidth="1"/>
    <col min="4" max="4" width="18.6640625" style="49" customWidth="1"/>
    <col min="5" max="5" width="18.6640625" style="53" customWidth="1"/>
    <col min="6" max="6" width="10.6640625" style="54" customWidth="1"/>
    <col min="7" max="7" width="10.6640625" style="49" customWidth="1"/>
    <col min="8" max="8" width="12.33203125" style="53" customWidth="1"/>
    <col min="9" max="9" width="17.531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8" t="s">
        <v>672</v>
      </c>
      <c r="B5" s="478"/>
      <c r="C5" s="478"/>
      <c r="D5" s="478"/>
      <c r="E5" s="478"/>
      <c r="F5" s="478"/>
      <c r="G5" s="478"/>
      <c r="H5" s="478"/>
      <c r="I5" s="478"/>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8"/>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50"/>
      <c r="E10" s="5"/>
      <c r="F10" s="180"/>
      <c r="G10" s="180"/>
      <c r="H10" s="180"/>
      <c r="I10" s="15" t="str">
        <f t="shared" ref="I10" si="1">IF(OR($B10="",$C10="",$D10="",$E10="",$F10&lt;an_initial,$F10&gt;an_final,$O10=FALSE),"",IF($H10="",CS_STR_RO_ALT2*$G10/P10,CS_STR_RO_ALT2*$H10))</f>
        <v/>
      </c>
      <c r="J10" s="15" t="str">
        <f t="shared" ref="J10" si="2">IF(OR($B10="",$C10="",$D10="",$E10="",$F10="",$F10&gt;an_final,$O10=FALSE),"",IF($H10="",CS_STR_RO_ALT2*$G10/P10,CS_STR_RO_ALT2*$H10))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50"/>
      <c r="E11" s="5"/>
      <c r="F11" s="180"/>
      <c r="G11" s="180"/>
      <c r="H11" s="180"/>
      <c r="I11" s="15" t="str">
        <f t="shared" ref="I11:I74" si="9">IF(OR($B11="",$C11="",$D11="",$E11="",$F11&lt;an_initial,$F11&gt;an_final,$O11=FALSE),"",IF($H11="",CS_STR_RO_ALT2*$G11/P11,CS_STR_RO_ALT2*$H11))</f>
        <v/>
      </c>
      <c r="J11" s="15" t="str">
        <f t="shared" ref="J11:J74" si="10">IF(OR($B11="",$C11="",$D11="",$E11="",$F11="",$F11&gt;an_final,$O11=FALSE),"",IF($H11="",CS_STR_RO_ALT2*$G11/P11,CS_STR_RO_ALT2*$H11))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50"/>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50"/>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117">
        <v>5</v>
      </c>
      <c r="B14" s="6"/>
      <c r="C14" s="6"/>
      <c r="D14" s="50"/>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117">
        <v>6</v>
      </c>
      <c r="B15" s="6"/>
      <c r="C15" s="6"/>
      <c r="D15" s="50"/>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117">
        <v>7</v>
      </c>
      <c r="B16" s="6"/>
      <c r="C16" s="6"/>
      <c r="D16" s="50"/>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117">
        <v>8</v>
      </c>
      <c r="B17" s="6"/>
      <c r="C17" s="6"/>
      <c r="D17" s="50"/>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117">
        <v>9</v>
      </c>
      <c r="B18" s="6"/>
      <c r="C18" s="6"/>
      <c r="D18" s="50"/>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117">
        <v>10</v>
      </c>
      <c r="B19" s="6"/>
      <c r="C19" s="6"/>
      <c r="D19" s="50"/>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117">
        <v>11</v>
      </c>
      <c r="B20" s="6"/>
      <c r="C20" s="6"/>
      <c r="D20" s="50"/>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117">
        <v>12</v>
      </c>
      <c r="B21" s="6"/>
      <c r="C21" s="6"/>
      <c r="D21" s="50"/>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117">
        <v>13</v>
      </c>
      <c r="B22" s="6"/>
      <c r="C22" s="6"/>
      <c r="D22" s="50"/>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117">
        <v>14</v>
      </c>
      <c r="B23" s="6"/>
      <c r="C23" s="6"/>
      <c r="D23" s="50"/>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117">
        <v>15</v>
      </c>
      <c r="B24" s="6"/>
      <c r="C24" s="6"/>
      <c r="D24" s="50"/>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117">
        <v>16</v>
      </c>
      <c r="B25" s="6"/>
      <c r="C25" s="6"/>
      <c r="D25" s="50"/>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117">
        <v>17</v>
      </c>
      <c r="B26" s="6"/>
      <c r="C26" s="6"/>
      <c r="D26" s="50"/>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117">
        <v>18</v>
      </c>
      <c r="B27" s="6"/>
      <c r="C27" s="6"/>
      <c r="D27" s="50"/>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117">
        <v>19</v>
      </c>
      <c r="B28" s="6"/>
      <c r="C28" s="6"/>
      <c r="D28" s="50"/>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117">
        <v>20</v>
      </c>
      <c r="B29" s="6"/>
      <c r="C29" s="6"/>
      <c r="D29" s="50"/>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117">
        <v>21</v>
      </c>
      <c r="B30" s="6"/>
      <c r="C30" s="6"/>
      <c r="D30" s="50"/>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117">
        <v>22</v>
      </c>
      <c r="B31" s="6"/>
      <c r="C31" s="6"/>
      <c r="D31" s="50"/>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117">
        <v>23</v>
      </c>
      <c r="B32" s="6"/>
      <c r="C32" s="6"/>
      <c r="D32" s="50"/>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117">
        <v>24</v>
      </c>
      <c r="B33" s="6"/>
      <c r="C33" s="6"/>
      <c r="D33" s="50"/>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117">
        <v>25</v>
      </c>
      <c r="B34" s="6"/>
      <c r="C34" s="6"/>
      <c r="D34" s="50"/>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117">
        <v>26</v>
      </c>
      <c r="B35" s="6"/>
      <c r="C35" s="6"/>
      <c r="D35" s="50"/>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117">
        <v>27</v>
      </c>
      <c r="B36" s="6"/>
      <c r="C36" s="6"/>
      <c r="D36" s="50"/>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117">
        <v>28</v>
      </c>
      <c r="B37" s="6"/>
      <c r="C37" s="6"/>
      <c r="D37" s="50"/>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117">
        <v>29</v>
      </c>
      <c r="B38" s="6"/>
      <c r="C38" s="6"/>
      <c r="D38" s="50"/>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117">
        <v>30</v>
      </c>
      <c r="B39" s="6"/>
      <c r="C39" s="6"/>
      <c r="D39" s="50"/>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117">
        <v>31</v>
      </c>
      <c r="B40" s="6"/>
      <c r="C40" s="6"/>
      <c r="D40" s="50"/>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117">
        <v>32</v>
      </c>
      <c r="B41" s="6"/>
      <c r="C41" s="6"/>
      <c r="D41" s="50"/>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117">
        <v>33</v>
      </c>
      <c r="B42" s="6"/>
      <c r="C42" s="6"/>
      <c r="D42" s="50"/>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117">
        <v>34</v>
      </c>
      <c r="B43" s="6"/>
      <c r="C43" s="6"/>
      <c r="D43" s="50"/>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117">
        <v>35</v>
      </c>
      <c r="B44" s="6"/>
      <c r="C44" s="6"/>
      <c r="D44" s="50"/>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117">
        <v>36</v>
      </c>
      <c r="B45" s="6"/>
      <c r="C45" s="6"/>
      <c r="D45" s="50"/>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117">
        <v>37</v>
      </c>
      <c r="B46" s="6"/>
      <c r="C46" s="6"/>
      <c r="D46" s="50"/>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117">
        <v>38</v>
      </c>
      <c r="B47" s="6"/>
      <c r="C47" s="6"/>
      <c r="D47" s="50"/>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117">
        <v>39</v>
      </c>
      <c r="B48" s="6"/>
      <c r="C48" s="6"/>
      <c r="D48" s="50"/>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117">
        <v>40</v>
      </c>
      <c r="B49" s="6"/>
      <c r="C49" s="6"/>
      <c r="D49" s="50"/>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117">
        <v>41</v>
      </c>
      <c r="B50" s="6"/>
      <c r="C50" s="6"/>
      <c r="D50" s="50"/>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117">
        <v>42</v>
      </c>
      <c r="B51" s="6"/>
      <c r="C51" s="6"/>
      <c r="D51" s="50"/>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117">
        <v>43</v>
      </c>
      <c r="B52" s="6"/>
      <c r="C52" s="6"/>
      <c r="D52" s="50"/>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117">
        <v>44</v>
      </c>
      <c r="B53" s="6"/>
      <c r="C53" s="6"/>
      <c r="D53" s="50"/>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117">
        <v>45</v>
      </c>
      <c r="B54" s="6"/>
      <c r="C54" s="6"/>
      <c r="D54" s="50"/>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117">
        <v>46</v>
      </c>
      <c r="B55" s="6"/>
      <c r="C55" s="6"/>
      <c r="D55" s="50"/>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117">
        <v>47</v>
      </c>
      <c r="B56" s="6"/>
      <c r="C56" s="6"/>
      <c r="D56" s="50"/>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117">
        <v>48</v>
      </c>
      <c r="B57" s="6"/>
      <c r="C57" s="6"/>
      <c r="D57" s="50"/>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117">
        <v>49</v>
      </c>
      <c r="B58" s="6"/>
      <c r="C58" s="6"/>
      <c r="D58" s="50"/>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117">
        <v>50</v>
      </c>
      <c r="B59" s="6"/>
      <c r="C59" s="6"/>
      <c r="D59" s="50"/>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117">
        <v>51</v>
      </c>
      <c r="B60" s="6"/>
      <c r="C60" s="6"/>
      <c r="D60" s="50"/>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117">
        <v>52</v>
      </c>
      <c r="B61" s="6"/>
      <c r="C61" s="6"/>
      <c r="D61" s="50"/>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117">
        <v>53</v>
      </c>
      <c r="B62" s="6"/>
      <c r="C62" s="6"/>
      <c r="D62" s="50"/>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117">
        <v>54</v>
      </c>
      <c r="B63" s="6"/>
      <c r="C63" s="6"/>
      <c r="D63" s="50"/>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117">
        <v>55</v>
      </c>
      <c r="B64" s="6"/>
      <c r="C64" s="6"/>
      <c r="D64" s="50"/>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117">
        <v>56</v>
      </c>
      <c r="B65" s="6"/>
      <c r="C65" s="6"/>
      <c r="D65" s="50"/>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117">
        <v>57</v>
      </c>
      <c r="B66" s="6"/>
      <c r="C66" s="6"/>
      <c r="D66" s="50"/>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117">
        <v>58</v>
      </c>
      <c r="B67" s="6"/>
      <c r="C67" s="6"/>
      <c r="D67" s="50"/>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117">
        <v>59</v>
      </c>
      <c r="B68" s="6"/>
      <c r="C68" s="6"/>
      <c r="D68" s="50"/>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117">
        <v>60</v>
      </c>
      <c r="B69" s="6"/>
      <c r="C69" s="6"/>
      <c r="D69" s="50"/>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117">
        <v>61</v>
      </c>
      <c r="B70" s="6"/>
      <c r="C70" s="6"/>
      <c r="D70" s="50"/>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117">
        <v>62</v>
      </c>
      <c r="B71" s="6"/>
      <c r="C71" s="6"/>
      <c r="D71" s="50"/>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117">
        <v>63</v>
      </c>
      <c r="B72" s="6"/>
      <c r="C72" s="6"/>
      <c r="D72" s="50"/>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117">
        <v>64</v>
      </c>
      <c r="B73" s="6"/>
      <c r="C73" s="6"/>
      <c r="D73" s="50"/>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117">
        <v>65</v>
      </c>
      <c r="B74" s="6"/>
      <c r="C74" s="6"/>
      <c r="D74" s="50"/>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117">
        <v>66</v>
      </c>
      <c r="B75" s="6"/>
      <c r="C75" s="6"/>
      <c r="D75" s="50"/>
      <c r="E75" s="117"/>
      <c r="F75" s="179"/>
      <c r="G75" s="179"/>
      <c r="H75" s="179"/>
      <c r="I75" s="15" t="str">
        <f t="shared" ref="I75:I138" si="17">IF(OR($B75="",$C75="",$D75="",$E75="",$F75&lt;an_initial,$F75&gt;an_final,$O75=FALSE),"",IF($H75="",CS_STR_RO_ALT2*$G75/P75,CS_STR_RO_ALT2*$H75))</f>
        <v/>
      </c>
      <c r="J75" s="15" t="str">
        <f t="shared" ref="J75:J138" si="18">IF(OR($B75="",$C75="",$D75="",$E75="",$F75="",$F75&gt;an_final,$O75=FALSE),"",IF($H75="",CS_STR_RO_ALT2*$G75/P75,CS_STR_RO_ALT2*$H75))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117">
        <v>67</v>
      </c>
      <c r="B76" s="6"/>
      <c r="C76" s="6"/>
      <c r="D76" s="50"/>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117">
        <v>68</v>
      </c>
      <c r="B77" s="6"/>
      <c r="C77" s="6"/>
      <c r="D77" s="50"/>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117">
        <v>69</v>
      </c>
      <c r="B78" s="6"/>
      <c r="C78" s="6"/>
      <c r="D78" s="50"/>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117">
        <v>70</v>
      </c>
      <c r="B79" s="6"/>
      <c r="C79" s="6"/>
      <c r="D79" s="50"/>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117">
        <v>71</v>
      </c>
      <c r="B80" s="6"/>
      <c r="C80" s="6"/>
      <c r="D80" s="50"/>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117">
        <v>72</v>
      </c>
      <c r="B81" s="6"/>
      <c r="C81" s="6"/>
      <c r="D81" s="50"/>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117">
        <v>73</v>
      </c>
      <c r="B82" s="6"/>
      <c r="C82" s="6"/>
      <c r="D82" s="50"/>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117">
        <v>74</v>
      </c>
      <c r="B83" s="6"/>
      <c r="C83" s="6"/>
      <c r="D83" s="50"/>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117">
        <v>75</v>
      </c>
      <c r="B84" s="6"/>
      <c r="C84" s="6"/>
      <c r="D84" s="50"/>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117">
        <v>76</v>
      </c>
      <c r="B85" s="6"/>
      <c r="C85" s="6"/>
      <c r="D85" s="50"/>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117">
        <v>77</v>
      </c>
      <c r="B86" s="6"/>
      <c r="C86" s="6"/>
      <c r="D86" s="50"/>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117">
        <v>78</v>
      </c>
      <c r="B87" s="6"/>
      <c r="C87" s="6"/>
      <c r="D87" s="50"/>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117">
        <v>79</v>
      </c>
      <c r="B88" s="6"/>
      <c r="C88" s="6"/>
      <c r="D88" s="50"/>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117">
        <v>80</v>
      </c>
      <c r="B89" s="6"/>
      <c r="C89" s="6"/>
      <c r="D89" s="50"/>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117">
        <v>81</v>
      </c>
      <c r="B90" s="6"/>
      <c r="C90" s="6"/>
      <c r="D90" s="50"/>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117">
        <v>82</v>
      </c>
      <c r="B91" s="6"/>
      <c r="C91" s="6"/>
      <c r="D91" s="50"/>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117">
        <v>83</v>
      </c>
      <c r="B92" s="6"/>
      <c r="C92" s="6"/>
      <c r="D92" s="50"/>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117">
        <v>84</v>
      </c>
      <c r="B93" s="6"/>
      <c r="C93" s="6"/>
      <c r="D93" s="50"/>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117">
        <v>85</v>
      </c>
      <c r="B94" s="6"/>
      <c r="C94" s="6"/>
      <c r="D94" s="50"/>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117">
        <v>86</v>
      </c>
      <c r="B95" s="6"/>
      <c r="C95" s="6"/>
      <c r="D95" s="50"/>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117">
        <v>87</v>
      </c>
      <c r="B96" s="6"/>
      <c r="C96" s="6"/>
      <c r="D96" s="50"/>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117">
        <v>88</v>
      </c>
      <c r="B97" s="6"/>
      <c r="C97" s="6"/>
      <c r="D97" s="50"/>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117">
        <v>89</v>
      </c>
      <c r="B98" s="6"/>
      <c r="C98" s="6"/>
      <c r="D98" s="50"/>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117">
        <v>90</v>
      </c>
      <c r="B99" s="6"/>
      <c r="C99" s="6"/>
      <c r="D99" s="50"/>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117">
        <v>91</v>
      </c>
      <c r="B100" s="6"/>
      <c r="C100" s="6"/>
      <c r="D100" s="50"/>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117">
        <v>92</v>
      </c>
      <c r="B101" s="6"/>
      <c r="C101" s="6"/>
      <c r="D101" s="50"/>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117">
        <v>93</v>
      </c>
      <c r="B102" s="6"/>
      <c r="C102" s="6"/>
      <c r="D102" s="50"/>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117">
        <v>94</v>
      </c>
      <c r="B103" s="6"/>
      <c r="C103" s="6"/>
      <c r="D103" s="50"/>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117">
        <v>95</v>
      </c>
      <c r="B104" s="6"/>
      <c r="C104" s="6"/>
      <c r="D104" s="50"/>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117">
        <v>96</v>
      </c>
      <c r="B105" s="6"/>
      <c r="C105" s="6"/>
      <c r="D105" s="50"/>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117">
        <v>97</v>
      </c>
      <c r="B106" s="6"/>
      <c r="C106" s="6"/>
      <c r="D106" s="50"/>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117">
        <v>98</v>
      </c>
      <c r="B107" s="6"/>
      <c r="C107" s="6"/>
      <c r="D107" s="50"/>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50"/>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50"/>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50"/>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50"/>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50"/>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50"/>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50"/>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50"/>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50"/>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50"/>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50"/>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50"/>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50"/>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50"/>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50"/>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50"/>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50"/>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50"/>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50"/>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50"/>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50"/>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50"/>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50"/>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50"/>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50"/>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50"/>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50"/>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50"/>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50"/>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50"/>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50"/>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50"/>
      <c r="E139" s="119"/>
      <c r="F139" s="120"/>
      <c r="G139" s="118"/>
      <c r="H139" s="119"/>
      <c r="I139" s="15" t="str">
        <f t="shared" ref="I139:I202" si="25">IF(OR($B139="",$C139="",$D139="",$E139="",$F139&lt;an_initial,$F139&gt;an_final,$O139=FALSE),"",IF($H139="",CS_STR_RO_ALT2*$G139/P139,CS_STR_RO_ALT2*$H139))</f>
        <v/>
      </c>
      <c r="J139" s="15" t="str">
        <f t="shared" ref="J139:J202" si="26">IF(OR($B139="",$C139="",$D139="",$E139="",$F139="",$F139&gt;an_final,$O139=FALSE),"",IF($H139="",CS_STR_RO_ALT2*$G139/P139,CS_STR_RO_ALT2*$H139))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50"/>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50"/>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50"/>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50"/>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50"/>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50"/>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50"/>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50"/>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50"/>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50"/>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50"/>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50"/>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50"/>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50"/>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50"/>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50"/>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50"/>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50"/>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50"/>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50"/>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50"/>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50"/>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50"/>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50"/>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50"/>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50"/>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50"/>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50"/>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50"/>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50"/>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50"/>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50"/>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50"/>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50"/>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50"/>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50"/>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50"/>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50"/>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50"/>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50"/>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50"/>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50"/>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50"/>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50"/>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50"/>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50"/>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50"/>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50"/>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50"/>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50"/>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50"/>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50"/>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50"/>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50"/>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50"/>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50"/>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50"/>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50"/>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50"/>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50"/>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50"/>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50"/>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50"/>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50"/>
      <c r="E203" s="119"/>
      <c r="F203" s="120"/>
      <c r="G203" s="118"/>
      <c r="H203" s="119"/>
      <c r="I203" s="15" t="str">
        <f t="shared" ref="I203:I259" si="33">IF(OR($B203="",$C203="",$D203="",$E203="",$F203&lt;an_initial,$F203&gt;an_final,$O203=FALSE),"",IF($H203="",CS_STR_RO_ALT2*$G203/P203,CS_STR_RO_ALT2*$H203))</f>
        <v/>
      </c>
      <c r="J203" s="15" t="str">
        <f t="shared" ref="J203:J259" si="34">IF(OR($B203="",$C203="",$D203="",$E203="",$F203="",$F203&gt;an_final,$O203=FALSE),"",IF($H203="",CS_STR_RO_ALT2*$G203/P203,CS_STR_RO_ALT2*$H203))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50"/>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50"/>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50"/>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50"/>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50"/>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50"/>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50"/>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50"/>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50"/>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50"/>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50"/>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50"/>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50"/>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50"/>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50"/>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50"/>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50"/>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50"/>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50"/>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50"/>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50"/>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50"/>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50"/>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50"/>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50"/>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50"/>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50"/>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50"/>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50"/>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50"/>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50"/>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50"/>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50"/>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50"/>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50"/>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50"/>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50"/>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50"/>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50"/>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50"/>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50"/>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50"/>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50"/>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50"/>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50"/>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50"/>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50"/>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50"/>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50"/>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50"/>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50"/>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50"/>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50"/>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50"/>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50"/>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50"/>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r4JgqA5PDCLqqRpmA/2PG2yw8iO1qlUik7lg0F6Y3SpW+ujsVXbpiJ9YuxlbCptqXPSWxqkGkqnG91lNzEcJxA==" saltValue="7ACnGekkjqxGl9jU6XC2iA=="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61">
    <pageSetUpPr fitToPage="1"/>
  </sheetPr>
  <dimension ref="A1:P259"/>
  <sheetViews>
    <sheetView zoomScaleNormal="100" workbookViewId="0">
      <selection activeCell="B10" sqref="B10:H13"/>
    </sheetView>
  </sheetViews>
  <sheetFormatPr defaultColWidth="9.1328125" defaultRowHeight="15.75"/>
  <cols>
    <col min="1" max="1" width="5.6640625" style="45" customWidth="1"/>
    <col min="2" max="3" width="35.6640625" style="49" customWidth="1"/>
    <col min="4" max="4" width="23" style="49" customWidth="1"/>
    <col min="5" max="5" width="18.6640625" style="53" customWidth="1"/>
    <col min="6" max="6" width="10.6640625" style="54" customWidth="1"/>
    <col min="7" max="7" width="10.6640625" style="49" customWidth="1"/>
    <col min="8" max="8" width="14.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779</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6.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1"/>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 si="1">IF(OR($B10="",$C10="",$D10="",$E10="",$F10&lt;an_initial,$F10&gt;an_final,$O10=FALSE),"",IF($H10="",CS23a*$G10/P10,CS23a*$H10))</f>
        <v/>
      </c>
      <c r="J10" s="15" t="str">
        <f t="shared" ref="J10" si="2">IF(OR($B10="",$C10="",$D10="",$E10="",$F10="",$F10&gt;an_final,$O10=FALSE),"",IF($H10="",CS_STR_A*$G10/P10,CS_STR_A*$H10))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ref="I11:I74" si="9">IF(OR($B11="",$C11="",$D11="",$E11="",$F11&lt;an_initial,$F11&gt;an_final,$O11=FALSE),"",IF($H11="",CS23a*$G11/P11,CS23a*$H11))</f>
        <v/>
      </c>
      <c r="J11" s="15" t="str">
        <f t="shared" ref="J11:J74" si="10">IF(OR($B11="",$C11="",$D11="",$E11="",$F11="",$F11&gt;an_final,$O11=FALSE),"",IF($H11="",CS_STR_A*$G11/P11,CS_STR_A*$H11))</f>
        <v/>
      </c>
      <c r="K11" s="43" t="str">
        <f t="shared" si="3"/>
        <v/>
      </c>
      <c r="L11" s="43" t="str">
        <f t="shared" si="4"/>
        <v/>
      </c>
      <c r="M11" s="323" t="str">
        <f t="shared" ref="M11:M74" si="11">IF(OR($B11="",$C11="",$D11="",$E11="",$F11="",$F11&gt;an_final,$O11=FALSE),"",IF($H11="",$G11/P11,$H11))</f>
        <v/>
      </c>
      <c r="N11" s="43" t="str">
        <f t="shared" ref="N11:N74" si="12">IF(OR($B11="",$C11="",$D11="",$E11="",$F11="",$F11&lt;an_initial,$F11&gt;an_final,$O11=FALSE),"",IF($H11="",$G11/P11,$H11))</f>
        <v/>
      </c>
      <c r="O11" s="297" t="b">
        <f t="shared" si="7"/>
        <v>0</v>
      </c>
      <c r="P11" s="298">
        <f t="shared" ref="P11:P74" si="13">LEN(B11)-LEN(SUBSTITUTE(B11,",",""))+1</f>
        <v>1</v>
      </c>
    </row>
    <row r="12" spans="1:16">
      <c r="A12" s="28">
        <v>3</v>
      </c>
      <c r="B12" s="6"/>
      <c r="C12" s="7"/>
      <c r="D12" s="7"/>
      <c r="E12" s="5"/>
      <c r="F12" s="180"/>
      <c r="G12" s="180"/>
      <c r="H12" s="180"/>
      <c r="I12" s="15" t="str">
        <f t="shared" si="9"/>
        <v/>
      </c>
      <c r="J12" s="15" t="str">
        <f t="shared" si="10"/>
        <v/>
      </c>
      <c r="K12" s="43" t="str">
        <f t="shared" si="3"/>
        <v/>
      </c>
      <c r="L12" s="43" t="str">
        <f t="shared" si="4"/>
        <v/>
      </c>
      <c r="M12" s="323" t="str">
        <f t="shared" si="11"/>
        <v/>
      </c>
      <c r="N12" s="43" t="str">
        <f t="shared" si="12"/>
        <v/>
      </c>
      <c r="O12" s="297" t="b">
        <f t="shared" si="7"/>
        <v>0</v>
      </c>
      <c r="P12" s="298">
        <f t="shared" si="13"/>
        <v>1</v>
      </c>
    </row>
    <row r="13" spans="1:16">
      <c r="A13" s="28">
        <v>4</v>
      </c>
      <c r="B13" s="6"/>
      <c r="C13" s="6"/>
      <c r="D13" s="6"/>
      <c r="E13" s="117"/>
      <c r="F13" s="179"/>
      <c r="G13" s="179"/>
      <c r="H13" s="179"/>
      <c r="I13" s="15" t="str">
        <f t="shared" si="9"/>
        <v/>
      </c>
      <c r="J13" s="15" t="str">
        <f t="shared" si="10"/>
        <v/>
      </c>
      <c r="K13" s="43" t="str">
        <f t="shared" si="3"/>
        <v/>
      </c>
      <c r="L13" s="43" t="str">
        <f t="shared" si="4"/>
        <v/>
      </c>
      <c r="M13" s="323" t="str">
        <f t="shared" si="11"/>
        <v/>
      </c>
      <c r="N13" s="43" t="str">
        <f t="shared" si="12"/>
        <v/>
      </c>
      <c r="O13" s="297" t="b">
        <f t="shared" si="7"/>
        <v>0</v>
      </c>
      <c r="P13" s="298">
        <f t="shared" si="13"/>
        <v>1</v>
      </c>
    </row>
    <row r="14" spans="1:16">
      <c r="A14" s="28">
        <v>5</v>
      </c>
      <c r="B14" s="6"/>
      <c r="C14" s="6"/>
      <c r="D14" s="6"/>
      <c r="E14" s="117"/>
      <c r="F14" s="179"/>
      <c r="G14" s="179"/>
      <c r="H14" s="179"/>
      <c r="I14" s="15" t="str">
        <f t="shared" si="9"/>
        <v/>
      </c>
      <c r="J14" s="15" t="str">
        <f t="shared" si="10"/>
        <v/>
      </c>
      <c r="K14" s="43" t="str">
        <f t="shared" si="3"/>
        <v/>
      </c>
      <c r="L14" s="43" t="str">
        <f t="shared" si="4"/>
        <v/>
      </c>
      <c r="M14" s="323" t="str">
        <f t="shared" si="11"/>
        <v/>
      </c>
      <c r="N14" s="43" t="str">
        <f t="shared" si="12"/>
        <v/>
      </c>
      <c r="O14" s="297" t="b">
        <f t="shared" si="7"/>
        <v>0</v>
      </c>
      <c r="P14" s="298">
        <f t="shared" si="13"/>
        <v>1</v>
      </c>
    </row>
    <row r="15" spans="1:16">
      <c r="A15" s="28">
        <v>6</v>
      </c>
      <c r="B15" s="6"/>
      <c r="C15" s="6"/>
      <c r="D15" s="6"/>
      <c r="E15" s="117"/>
      <c r="F15" s="179"/>
      <c r="G15" s="179"/>
      <c r="H15" s="179"/>
      <c r="I15" s="15" t="str">
        <f t="shared" si="9"/>
        <v/>
      </c>
      <c r="J15" s="15" t="str">
        <f t="shared" si="10"/>
        <v/>
      </c>
      <c r="K15" s="43" t="str">
        <f t="shared" si="3"/>
        <v/>
      </c>
      <c r="L15" s="43" t="str">
        <f t="shared" si="4"/>
        <v/>
      </c>
      <c r="M15" s="323" t="str">
        <f t="shared" si="11"/>
        <v/>
      </c>
      <c r="N15" s="43" t="str">
        <f t="shared" si="12"/>
        <v/>
      </c>
      <c r="O15" s="297" t="b">
        <f t="shared" si="7"/>
        <v>0</v>
      </c>
      <c r="P15" s="298">
        <f t="shared" si="13"/>
        <v>1</v>
      </c>
    </row>
    <row r="16" spans="1:16">
      <c r="A16" s="28">
        <v>7</v>
      </c>
      <c r="B16" s="6"/>
      <c r="C16" s="6"/>
      <c r="D16" s="6"/>
      <c r="E16" s="117"/>
      <c r="F16" s="179"/>
      <c r="G16" s="179"/>
      <c r="H16" s="179"/>
      <c r="I16" s="15" t="str">
        <f t="shared" si="9"/>
        <v/>
      </c>
      <c r="J16" s="15" t="str">
        <f t="shared" si="10"/>
        <v/>
      </c>
      <c r="K16" s="43" t="str">
        <f t="shared" si="3"/>
        <v/>
      </c>
      <c r="L16" s="43" t="str">
        <f t="shared" si="4"/>
        <v/>
      </c>
      <c r="M16" s="323" t="str">
        <f t="shared" si="11"/>
        <v/>
      </c>
      <c r="N16" s="43" t="str">
        <f t="shared" si="12"/>
        <v/>
      </c>
      <c r="O16" s="297" t="b">
        <f t="shared" si="7"/>
        <v>0</v>
      </c>
      <c r="P16" s="298">
        <f t="shared" si="13"/>
        <v>1</v>
      </c>
    </row>
    <row r="17" spans="1:16">
      <c r="A17" s="28">
        <v>8</v>
      </c>
      <c r="B17" s="6"/>
      <c r="C17" s="6"/>
      <c r="D17" s="6"/>
      <c r="E17" s="117"/>
      <c r="F17" s="179"/>
      <c r="G17" s="179"/>
      <c r="H17" s="179"/>
      <c r="I17" s="15" t="str">
        <f t="shared" si="9"/>
        <v/>
      </c>
      <c r="J17" s="15" t="str">
        <f t="shared" si="10"/>
        <v/>
      </c>
      <c r="K17" s="43" t="str">
        <f t="shared" si="3"/>
        <v/>
      </c>
      <c r="L17" s="43" t="str">
        <f t="shared" si="4"/>
        <v/>
      </c>
      <c r="M17" s="323" t="str">
        <f t="shared" si="11"/>
        <v/>
      </c>
      <c r="N17" s="43" t="str">
        <f t="shared" si="12"/>
        <v/>
      </c>
      <c r="O17" s="297" t="b">
        <f t="shared" si="7"/>
        <v>0</v>
      </c>
      <c r="P17" s="298">
        <f t="shared" si="13"/>
        <v>1</v>
      </c>
    </row>
    <row r="18" spans="1:16">
      <c r="A18" s="28">
        <v>9</v>
      </c>
      <c r="B18" s="6"/>
      <c r="C18" s="6"/>
      <c r="D18" s="6"/>
      <c r="E18" s="117"/>
      <c r="F18" s="179"/>
      <c r="G18" s="179"/>
      <c r="H18" s="179"/>
      <c r="I18" s="15" t="str">
        <f t="shared" si="9"/>
        <v/>
      </c>
      <c r="J18" s="15" t="str">
        <f t="shared" si="10"/>
        <v/>
      </c>
      <c r="K18" s="43" t="str">
        <f t="shared" si="3"/>
        <v/>
      </c>
      <c r="L18" s="43" t="str">
        <f t="shared" si="4"/>
        <v/>
      </c>
      <c r="M18" s="323" t="str">
        <f t="shared" si="11"/>
        <v/>
      </c>
      <c r="N18" s="43" t="str">
        <f t="shared" si="12"/>
        <v/>
      </c>
      <c r="O18" s="297" t="b">
        <f t="shared" si="7"/>
        <v>0</v>
      </c>
      <c r="P18" s="298">
        <f t="shared" si="13"/>
        <v>1</v>
      </c>
    </row>
    <row r="19" spans="1:16">
      <c r="A19" s="28">
        <v>10</v>
      </c>
      <c r="B19" s="6"/>
      <c r="C19" s="6"/>
      <c r="D19" s="6"/>
      <c r="E19" s="117"/>
      <c r="F19" s="179"/>
      <c r="G19" s="179"/>
      <c r="H19" s="179"/>
      <c r="I19" s="15" t="str">
        <f t="shared" si="9"/>
        <v/>
      </c>
      <c r="J19" s="15" t="str">
        <f t="shared" si="10"/>
        <v/>
      </c>
      <c r="K19" s="43" t="str">
        <f t="shared" si="3"/>
        <v/>
      </c>
      <c r="L19" s="43" t="str">
        <f t="shared" si="4"/>
        <v/>
      </c>
      <c r="M19" s="323" t="str">
        <f t="shared" si="11"/>
        <v/>
      </c>
      <c r="N19" s="43" t="str">
        <f t="shared" si="12"/>
        <v/>
      </c>
      <c r="O19" s="297" t="b">
        <f t="shared" si="7"/>
        <v>0</v>
      </c>
      <c r="P19" s="298">
        <f t="shared" si="13"/>
        <v>1</v>
      </c>
    </row>
    <row r="20" spans="1:16">
      <c r="A20" s="28">
        <v>11</v>
      </c>
      <c r="B20" s="6"/>
      <c r="C20" s="6"/>
      <c r="D20" s="6"/>
      <c r="E20" s="117"/>
      <c r="F20" s="179"/>
      <c r="G20" s="179"/>
      <c r="H20" s="179"/>
      <c r="I20" s="15" t="str">
        <f t="shared" si="9"/>
        <v/>
      </c>
      <c r="J20" s="15" t="str">
        <f t="shared" si="10"/>
        <v/>
      </c>
      <c r="K20" s="43" t="str">
        <f t="shared" si="3"/>
        <v/>
      </c>
      <c r="L20" s="43" t="str">
        <f t="shared" si="4"/>
        <v/>
      </c>
      <c r="M20" s="323" t="str">
        <f t="shared" si="11"/>
        <v/>
      </c>
      <c r="N20" s="43" t="str">
        <f t="shared" si="12"/>
        <v/>
      </c>
      <c r="O20" s="297" t="b">
        <f t="shared" si="7"/>
        <v>0</v>
      </c>
      <c r="P20" s="298">
        <f t="shared" si="13"/>
        <v>1</v>
      </c>
    </row>
    <row r="21" spans="1:16">
      <c r="A21" s="28">
        <v>12</v>
      </c>
      <c r="B21" s="6"/>
      <c r="C21" s="6"/>
      <c r="D21" s="6"/>
      <c r="E21" s="117"/>
      <c r="F21" s="179"/>
      <c r="G21" s="179"/>
      <c r="H21" s="179"/>
      <c r="I21" s="15" t="str">
        <f t="shared" si="9"/>
        <v/>
      </c>
      <c r="J21" s="15" t="str">
        <f t="shared" si="10"/>
        <v/>
      </c>
      <c r="K21" s="43" t="str">
        <f t="shared" si="3"/>
        <v/>
      </c>
      <c r="L21" s="43" t="str">
        <f t="shared" si="4"/>
        <v/>
      </c>
      <c r="M21" s="323" t="str">
        <f t="shared" si="11"/>
        <v/>
      </c>
      <c r="N21" s="43" t="str">
        <f t="shared" si="12"/>
        <v/>
      </c>
      <c r="O21" s="297" t="b">
        <f t="shared" si="7"/>
        <v>0</v>
      </c>
      <c r="P21" s="298">
        <f t="shared" si="13"/>
        <v>1</v>
      </c>
    </row>
    <row r="22" spans="1:16">
      <c r="A22" s="28">
        <v>13</v>
      </c>
      <c r="B22" s="6"/>
      <c r="C22" s="6"/>
      <c r="D22" s="6"/>
      <c r="E22" s="117"/>
      <c r="F22" s="179"/>
      <c r="G22" s="179"/>
      <c r="H22" s="179"/>
      <c r="I22" s="15" t="str">
        <f t="shared" si="9"/>
        <v/>
      </c>
      <c r="J22" s="15" t="str">
        <f t="shared" si="10"/>
        <v/>
      </c>
      <c r="K22" s="43" t="str">
        <f t="shared" si="3"/>
        <v/>
      </c>
      <c r="L22" s="43" t="str">
        <f t="shared" si="4"/>
        <v/>
      </c>
      <c r="M22" s="323" t="str">
        <f t="shared" si="11"/>
        <v/>
      </c>
      <c r="N22" s="43" t="str">
        <f t="shared" si="12"/>
        <v/>
      </c>
      <c r="O22" s="297" t="b">
        <f t="shared" si="7"/>
        <v>0</v>
      </c>
      <c r="P22" s="298">
        <f t="shared" si="13"/>
        <v>1</v>
      </c>
    </row>
    <row r="23" spans="1:16">
      <c r="A23" s="28">
        <v>14</v>
      </c>
      <c r="B23" s="6"/>
      <c r="C23" s="6"/>
      <c r="D23" s="6"/>
      <c r="E23" s="117"/>
      <c r="F23" s="179"/>
      <c r="G23" s="179"/>
      <c r="H23" s="179"/>
      <c r="I23" s="15" t="str">
        <f t="shared" si="9"/>
        <v/>
      </c>
      <c r="J23" s="15" t="str">
        <f t="shared" si="10"/>
        <v/>
      </c>
      <c r="K23" s="43" t="str">
        <f t="shared" si="3"/>
        <v/>
      </c>
      <c r="L23" s="43" t="str">
        <f t="shared" si="4"/>
        <v/>
      </c>
      <c r="M23" s="323" t="str">
        <f t="shared" si="11"/>
        <v/>
      </c>
      <c r="N23" s="43" t="str">
        <f t="shared" si="12"/>
        <v/>
      </c>
      <c r="O23" s="297" t="b">
        <f t="shared" si="7"/>
        <v>0</v>
      </c>
      <c r="P23" s="298">
        <f t="shared" si="13"/>
        <v>1</v>
      </c>
    </row>
    <row r="24" spans="1:16">
      <c r="A24" s="28">
        <v>15</v>
      </c>
      <c r="B24" s="6"/>
      <c r="C24" s="6"/>
      <c r="D24" s="6"/>
      <c r="E24" s="117"/>
      <c r="F24" s="179"/>
      <c r="G24" s="179"/>
      <c r="H24" s="179"/>
      <c r="I24" s="15" t="str">
        <f t="shared" si="9"/>
        <v/>
      </c>
      <c r="J24" s="15" t="str">
        <f t="shared" si="10"/>
        <v/>
      </c>
      <c r="K24" s="43" t="str">
        <f t="shared" si="3"/>
        <v/>
      </c>
      <c r="L24" s="43" t="str">
        <f t="shared" si="4"/>
        <v/>
      </c>
      <c r="M24" s="323" t="str">
        <f t="shared" si="11"/>
        <v/>
      </c>
      <c r="N24" s="43" t="str">
        <f t="shared" si="12"/>
        <v/>
      </c>
      <c r="O24" s="297" t="b">
        <f t="shared" si="7"/>
        <v>0</v>
      </c>
      <c r="P24" s="298">
        <f t="shared" si="13"/>
        <v>1</v>
      </c>
    </row>
    <row r="25" spans="1:16">
      <c r="A25" s="28">
        <v>16</v>
      </c>
      <c r="B25" s="6"/>
      <c r="C25" s="6"/>
      <c r="D25" s="6"/>
      <c r="E25" s="117"/>
      <c r="F25" s="179"/>
      <c r="G25" s="179"/>
      <c r="H25" s="179"/>
      <c r="I25" s="15" t="str">
        <f t="shared" si="9"/>
        <v/>
      </c>
      <c r="J25" s="15" t="str">
        <f t="shared" si="10"/>
        <v/>
      </c>
      <c r="K25" s="43" t="str">
        <f t="shared" si="3"/>
        <v/>
      </c>
      <c r="L25" s="43" t="str">
        <f t="shared" si="4"/>
        <v/>
      </c>
      <c r="M25" s="323" t="str">
        <f t="shared" si="11"/>
        <v/>
      </c>
      <c r="N25" s="43" t="str">
        <f t="shared" si="12"/>
        <v/>
      </c>
      <c r="O25" s="297" t="b">
        <f t="shared" si="7"/>
        <v>0</v>
      </c>
      <c r="P25" s="298">
        <f t="shared" si="13"/>
        <v>1</v>
      </c>
    </row>
    <row r="26" spans="1:16">
      <c r="A26" s="28">
        <v>17</v>
      </c>
      <c r="B26" s="6"/>
      <c r="C26" s="6"/>
      <c r="D26" s="6"/>
      <c r="E26" s="117"/>
      <c r="F26" s="179"/>
      <c r="G26" s="179"/>
      <c r="H26" s="179"/>
      <c r="I26" s="15" t="str">
        <f t="shared" si="9"/>
        <v/>
      </c>
      <c r="J26" s="15" t="str">
        <f t="shared" si="10"/>
        <v/>
      </c>
      <c r="K26" s="43" t="str">
        <f t="shared" si="3"/>
        <v/>
      </c>
      <c r="L26" s="43" t="str">
        <f t="shared" si="4"/>
        <v/>
      </c>
      <c r="M26" s="323" t="str">
        <f t="shared" si="11"/>
        <v/>
      </c>
      <c r="N26" s="43" t="str">
        <f t="shared" si="12"/>
        <v/>
      </c>
      <c r="O26" s="297" t="b">
        <f t="shared" si="7"/>
        <v>0</v>
      </c>
      <c r="P26" s="298">
        <f t="shared" si="13"/>
        <v>1</v>
      </c>
    </row>
    <row r="27" spans="1:16">
      <c r="A27" s="28">
        <v>18</v>
      </c>
      <c r="B27" s="6"/>
      <c r="C27" s="6"/>
      <c r="D27" s="6"/>
      <c r="E27" s="117"/>
      <c r="F27" s="179"/>
      <c r="G27" s="179"/>
      <c r="H27" s="179"/>
      <c r="I27" s="15" t="str">
        <f t="shared" si="9"/>
        <v/>
      </c>
      <c r="J27" s="15" t="str">
        <f t="shared" si="10"/>
        <v/>
      </c>
      <c r="K27" s="43" t="str">
        <f t="shared" si="3"/>
        <v/>
      </c>
      <c r="L27" s="43" t="str">
        <f t="shared" si="4"/>
        <v/>
      </c>
      <c r="M27" s="323" t="str">
        <f t="shared" si="11"/>
        <v/>
      </c>
      <c r="N27" s="43" t="str">
        <f t="shared" si="12"/>
        <v/>
      </c>
      <c r="O27" s="297" t="b">
        <f t="shared" si="7"/>
        <v>0</v>
      </c>
      <c r="P27" s="298">
        <f t="shared" si="13"/>
        <v>1</v>
      </c>
    </row>
    <row r="28" spans="1:16">
      <c r="A28" s="28">
        <v>19</v>
      </c>
      <c r="B28" s="6"/>
      <c r="C28" s="6"/>
      <c r="D28" s="6"/>
      <c r="E28" s="117"/>
      <c r="F28" s="179"/>
      <c r="G28" s="179"/>
      <c r="H28" s="179"/>
      <c r="I28" s="15" t="str">
        <f t="shared" si="9"/>
        <v/>
      </c>
      <c r="J28" s="15" t="str">
        <f t="shared" si="10"/>
        <v/>
      </c>
      <c r="K28" s="43" t="str">
        <f t="shared" si="3"/>
        <v/>
      </c>
      <c r="L28" s="43" t="str">
        <f t="shared" si="4"/>
        <v/>
      </c>
      <c r="M28" s="323" t="str">
        <f t="shared" si="11"/>
        <v/>
      </c>
      <c r="N28" s="43" t="str">
        <f t="shared" si="12"/>
        <v/>
      </c>
      <c r="O28" s="297" t="b">
        <f t="shared" si="7"/>
        <v>0</v>
      </c>
      <c r="P28" s="298">
        <f t="shared" si="13"/>
        <v>1</v>
      </c>
    </row>
    <row r="29" spans="1:16">
      <c r="A29" s="28">
        <v>20</v>
      </c>
      <c r="B29" s="6"/>
      <c r="C29" s="6"/>
      <c r="D29" s="6"/>
      <c r="E29" s="117"/>
      <c r="F29" s="179"/>
      <c r="G29" s="179"/>
      <c r="H29" s="179"/>
      <c r="I29" s="15" t="str">
        <f t="shared" si="9"/>
        <v/>
      </c>
      <c r="J29" s="15" t="str">
        <f t="shared" si="10"/>
        <v/>
      </c>
      <c r="K29" s="43" t="str">
        <f t="shared" si="3"/>
        <v/>
      </c>
      <c r="L29" s="43" t="str">
        <f t="shared" si="4"/>
        <v/>
      </c>
      <c r="M29" s="323" t="str">
        <f t="shared" si="11"/>
        <v/>
      </c>
      <c r="N29" s="43" t="str">
        <f t="shared" si="12"/>
        <v/>
      </c>
      <c r="O29" s="297" t="b">
        <f t="shared" si="7"/>
        <v>0</v>
      </c>
      <c r="P29" s="298">
        <f t="shared" si="13"/>
        <v>1</v>
      </c>
    </row>
    <row r="30" spans="1:16">
      <c r="A30" s="28">
        <v>21</v>
      </c>
      <c r="B30" s="6"/>
      <c r="C30" s="6"/>
      <c r="D30" s="6"/>
      <c r="E30" s="117"/>
      <c r="F30" s="179"/>
      <c r="G30" s="179"/>
      <c r="H30" s="179"/>
      <c r="I30" s="15" t="str">
        <f t="shared" si="9"/>
        <v/>
      </c>
      <c r="J30" s="15" t="str">
        <f t="shared" si="10"/>
        <v/>
      </c>
      <c r="K30" s="43" t="str">
        <f t="shared" si="3"/>
        <v/>
      </c>
      <c r="L30" s="43" t="str">
        <f t="shared" si="4"/>
        <v/>
      </c>
      <c r="M30" s="323" t="str">
        <f t="shared" si="11"/>
        <v/>
      </c>
      <c r="N30" s="43" t="str">
        <f t="shared" si="12"/>
        <v/>
      </c>
      <c r="O30" s="297" t="b">
        <f t="shared" si="7"/>
        <v>0</v>
      </c>
      <c r="P30" s="298">
        <f t="shared" si="13"/>
        <v>1</v>
      </c>
    </row>
    <row r="31" spans="1:16">
      <c r="A31" s="28">
        <v>22</v>
      </c>
      <c r="B31" s="6"/>
      <c r="C31" s="6"/>
      <c r="D31" s="6"/>
      <c r="E31" s="117"/>
      <c r="F31" s="179"/>
      <c r="G31" s="179"/>
      <c r="H31" s="179"/>
      <c r="I31" s="15" t="str">
        <f t="shared" si="9"/>
        <v/>
      </c>
      <c r="J31" s="15" t="str">
        <f t="shared" si="10"/>
        <v/>
      </c>
      <c r="K31" s="43" t="str">
        <f t="shared" si="3"/>
        <v/>
      </c>
      <c r="L31" s="43" t="str">
        <f t="shared" si="4"/>
        <v/>
      </c>
      <c r="M31" s="323" t="str">
        <f t="shared" si="11"/>
        <v/>
      </c>
      <c r="N31" s="43" t="str">
        <f t="shared" si="12"/>
        <v/>
      </c>
      <c r="O31" s="297" t="b">
        <f t="shared" si="7"/>
        <v>0</v>
      </c>
      <c r="P31" s="298">
        <f t="shared" si="13"/>
        <v>1</v>
      </c>
    </row>
    <row r="32" spans="1:16">
      <c r="A32" s="28">
        <v>23</v>
      </c>
      <c r="B32" s="6"/>
      <c r="C32" s="6"/>
      <c r="D32" s="6"/>
      <c r="E32" s="117"/>
      <c r="F32" s="179"/>
      <c r="G32" s="179"/>
      <c r="H32" s="179"/>
      <c r="I32" s="15" t="str">
        <f t="shared" si="9"/>
        <v/>
      </c>
      <c r="J32" s="15" t="str">
        <f t="shared" si="10"/>
        <v/>
      </c>
      <c r="K32" s="43" t="str">
        <f t="shared" si="3"/>
        <v/>
      </c>
      <c r="L32" s="43" t="str">
        <f t="shared" si="4"/>
        <v/>
      </c>
      <c r="M32" s="323" t="str">
        <f t="shared" si="11"/>
        <v/>
      </c>
      <c r="N32" s="43" t="str">
        <f t="shared" si="12"/>
        <v/>
      </c>
      <c r="O32" s="297" t="b">
        <f t="shared" si="7"/>
        <v>0</v>
      </c>
      <c r="P32" s="298">
        <f t="shared" si="13"/>
        <v>1</v>
      </c>
    </row>
    <row r="33" spans="1:16">
      <c r="A33" s="28">
        <v>24</v>
      </c>
      <c r="B33" s="6"/>
      <c r="C33" s="6"/>
      <c r="D33" s="6"/>
      <c r="E33" s="117"/>
      <c r="F33" s="179"/>
      <c r="G33" s="179"/>
      <c r="H33" s="179"/>
      <c r="I33" s="15" t="str">
        <f t="shared" si="9"/>
        <v/>
      </c>
      <c r="J33" s="15" t="str">
        <f t="shared" si="10"/>
        <v/>
      </c>
      <c r="K33" s="43" t="str">
        <f t="shared" si="3"/>
        <v/>
      </c>
      <c r="L33" s="43" t="str">
        <f t="shared" si="4"/>
        <v/>
      </c>
      <c r="M33" s="323" t="str">
        <f t="shared" si="11"/>
        <v/>
      </c>
      <c r="N33" s="43" t="str">
        <f t="shared" si="12"/>
        <v/>
      </c>
      <c r="O33" s="297" t="b">
        <f t="shared" si="7"/>
        <v>0</v>
      </c>
      <c r="P33" s="298">
        <f t="shared" si="13"/>
        <v>1</v>
      </c>
    </row>
    <row r="34" spans="1:16">
      <c r="A34" s="28">
        <v>25</v>
      </c>
      <c r="B34" s="6"/>
      <c r="C34" s="6"/>
      <c r="D34" s="6"/>
      <c r="E34" s="117"/>
      <c r="F34" s="179"/>
      <c r="G34" s="179"/>
      <c r="H34" s="179"/>
      <c r="I34" s="15" t="str">
        <f t="shared" si="9"/>
        <v/>
      </c>
      <c r="J34" s="15" t="str">
        <f t="shared" si="10"/>
        <v/>
      </c>
      <c r="K34" s="43" t="str">
        <f t="shared" si="3"/>
        <v/>
      </c>
      <c r="L34" s="43" t="str">
        <f t="shared" si="4"/>
        <v/>
      </c>
      <c r="M34" s="323" t="str">
        <f t="shared" si="11"/>
        <v/>
      </c>
      <c r="N34" s="43" t="str">
        <f t="shared" si="12"/>
        <v/>
      </c>
      <c r="O34" s="297" t="b">
        <f t="shared" si="7"/>
        <v>0</v>
      </c>
      <c r="P34" s="298">
        <f t="shared" si="13"/>
        <v>1</v>
      </c>
    </row>
    <row r="35" spans="1:16">
      <c r="A35" s="28">
        <v>26</v>
      </c>
      <c r="B35" s="6"/>
      <c r="C35" s="6"/>
      <c r="D35" s="6"/>
      <c r="E35" s="117"/>
      <c r="F35" s="179"/>
      <c r="G35" s="179"/>
      <c r="H35" s="179"/>
      <c r="I35" s="15" t="str">
        <f t="shared" si="9"/>
        <v/>
      </c>
      <c r="J35" s="15" t="str">
        <f t="shared" si="10"/>
        <v/>
      </c>
      <c r="K35" s="43" t="str">
        <f t="shared" si="3"/>
        <v/>
      </c>
      <c r="L35" s="43" t="str">
        <f t="shared" si="4"/>
        <v/>
      </c>
      <c r="M35" s="323" t="str">
        <f t="shared" si="11"/>
        <v/>
      </c>
      <c r="N35" s="43" t="str">
        <f t="shared" si="12"/>
        <v/>
      </c>
      <c r="O35" s="297" t="b">
        <f t="shared" si="7"/>
        <v>0</v>
      </c>
      <c r="P35" s="298">
        <f t="shared" si="13"/>
        <v>1</v>
      </c>
    </row>
    <row r="36" spans="1:16">
      <c r="A36" s="28">
        <v>27</v>
      </c>
      <c r="B36" s="6"/>
      <c r="C36" s="6"/>
      <c r="D36" s="6"/>
      <c r="E36" s="117"/>
      <c r="F36" s="179"/>
      <c r="G36" s="179"/>
      <c r="H36" s="179"/>
      <c r="I36" s="15" t="str">
        <f t="shared" si="9"/>
        <v/>
      </c>
      <c r="J36" s="15" t="str">
        <f t="shared" si="10"/>
        <v/>
      </c>
      <c r="K36" s="43" t="str">
        <f t="shared" si="3"/>
        <v/>
      </c>
      <c r="L36" s="43" t="str">
        <f t="shared" si="4"/>
        <v/>
      </c>
      <c r="M36" s="323" t="str">
        <f t="shared" si="11"/>
        <v/>
      </c>
      <c r="N36" s="43" t="str">
        <f t="shared" si="12"/>
        <v/>
      </c>
      <c r="O36" s="297" t="b">
        <f t="shared" si="7"/>
        <v>0</v>
      </c>
      <c r="P36" s="298">
        <f t="shared" si="13"/>
        <v>1</v>
      </c>
    </row>
    <row r="37" spans="1:16">
      <c r="A37" s="28">
        <v>28</v>
      </c>
      <c r="B37" s="6"/>
      <c r="C37" s="6"/>
      <c r="D37" s="6"/>
      <c r="E37" s="117"/>
      <c r="F37" s="179"/>
      <c r="G37" s="179"/>
      <c r="H37" s="179"/>
      <c r="I37" s="15" t="str">
        <f t="shared" si="9"/>
        <v/>
      </c>
      <c r="J37" s="15" t="str">
        <f t="shared" si="10"/>
        <v/>
      </c>
      <c r="K37" s="43" t="str">
        <f t="shared" si="3"/>
        <v/>
      </c>
      <c r="L37" s="43" t="str">
        <f t="shared" si="4"/>
        <v/>
      </c>
      <c r="M37" s="323" t="str">
        <f t="shared" si="11"/>
        <v/>
      </c>
      <c r="N37" s="43" t="str">
        <f t="shared" si="12"/>
        <v/>
      </c>
      <c r="O37" s="297" t="b">
        <f t="shared" si="7"/>
        <v>0</v>
      </c>
      <c r="P37" s="298">
        <f t="shared" si="13"/>
        <v>1</v>
      </c>
    </row>
    <row r="38" spans="1:16">
      <c r="A38" s="28">
        <v>29</v>
      </c>
      <c r="B38" s="6"/>
      <c r="C38" s="6"/>
      <c r="D38" s="6"/>
      <c r="E38" s="117"/>
      <c r="F38" s="179"/>
      <c r="G38" s="179"/>
      <c r="H38" s="179"/>
      <c r="I38" s="15" t="str">
        <f t="shared" si="9"/>
        <v/>
      </c>
      <c r="J38" s="15" t="str">
        <f t="shared" si="10"/>
        <v/>
      </c>
      <c r="K38" s="43" t="str">
        <f t="shared" si="3"/>
        <v/>
      </c>
      <c r="L38" s="43" t="str">
        <f t="shared" si="4"/>
        <v/>
      </c>
      <c r="M38" s="323" t="str">
        <f t="shared" si="11"/>
        <v/>
      </c>
      <c r="N38" s="43" t="str">
        <f t="shared" si="12"/>
        <v/>
      </c>
      <c r="O38" s="297" t="b">
        <f t="shared" si="7"/>
        <v>0</v>
      </c>
      <c r="P38" s="298">
        <f t="shared" si="13"/>
        <v>1</v>
      </c>
    </row>
    <row r="39" spans="1:16">
      <c r="A39" s="28">
        <v>30</v>
      </c>
      <c r="B39" s="6"/>
      <c r="C39" s="6"/>
      <c r="D39" s="6"/>
      <c r="E39" s="117"/>
      <c r="F39" s="179"/>
      <c r="G39" s="179"/>
      <c r="H39" s="179"/>
      <c r="I39" s="15" t="str">
        <f t="shared" si="9"/>
        <v/>
      </c>
      <c r="J39" s="15" t="str">
        <f t="shared" si="10"/>
        <v/>
      </c>
      <c r="K39" s="43" t="str">
        <f t="shared" si="3"/>
        <v/>
      </c>
      <c r="L39" s="43" t="str">
        <f t="shared" si="4"/>
        <v/>
      </c>
      <c r="M39" s="323" t="str">
        <f t="shared" si="11"/>
        <v/>
      </c>
      <c r="N39" s="43" t="str">
        <f t="shared" si="12"/>
        <v/>
      </c>
      <c r="O39" s="297" t="b">
        <f t="shared" si="7"/>
        <v>0</v>
      </c>
      <c r="P39" s="298">
        <f t="shared" si="13"/>
        <v>1</v>
      </c>
    </row>
    <row r="40" spans="1:16">
      <c r="A40" s="28">
        <v>31</v>
      </c>
      <c r="B40" s="6"/>
      <c r="C40" s="6"/>
      <c r="D40" s="6"/>
      <c r="E40" s="117"/>
      <c r="F40" s="179"/>
      <c r="G40" s="179"/>
      <c r="H40" s="179"/>
      <c r="I40" s="15" t="str">
        <f t="shared" si="9"/>
        <v/>
      </c>
      <c r="J40" s="15" t="str">
        <f t="shared" si="10"/>
        <v/>
      </c>
      <c r="K40" s="43" t="str">
        <f t="shared" si="3"/>
        <v/>
      </c>
      <c r="L40" s="43" t="str">
        <f t="shared" si="4"/>
        <v/>
      </c>
      <c r="M40" s="323" t="str">
        <f t="shared" si="11"/>
        <v/>
      </c>
      <c r="N40" s="43" t="str">
        <f t="shared" si="12"/>
        <v/>
      </c>
      <c r="O40" s="297" t="b">
        <f t="shared" si="7"/>
        <v>0</v>
      </c>
      <c r="P40" s="298">
        <f t="shared" si="13"/>
        <v>1</v>
      </c>
    </row>
    <row r="41" spans="1:16">
      <c r="A41" s="28">
        <v>32</v>
      </c>
      <c r="B41" s="6"/>
      <c r="C41" s="6"/>
      <c r="D41" s="6"/>
      <c r="E41" s="117"/>
      <c r="F41" s="179"/>
      <c r="G41" s="179"/>
      <c r="H41" s="179"/>
      <c r="I41" s="15" t="str">
        <f t="shared" si="9"/>
        <v/>
      </c>
      <c r="J41" s="15" t="str">
        <f t="shared" si="10"/>
        <v/>
      </c>
      <c r="K41" s="43" t="str">
        <f t="shared" si="3"/>
        <v/>
      </c>
      <c r="L41" s="43" t="str">
        <f t="shared" si="4"/>
        <v/>
      </c>
      <c r="M41" s="323" t="str">
        <f t="shared" si="11"/>
        <v/>
      </c>
      <c r="N41" s="43" t="str">
        <f t="shared" si="12"/>
        <v/>
      </c>
      <c r="O41" s="297" t="b">
        <f t="shared" si="7"/>
        <v>0</v>
      </c>
      <c r="P41" s="298">
        <f t="shared" si="13"/>
        <v>1</v>
      </c>
    </row>
    <row r="42" spans="1:16">
      <c r="A42" s="28">
        <v>33</v>
      </c>
      <c r="B42" s="6"/>
      <c r="C42" s="6"/>
      <c r="D42" s="6"/>
      <c r="E42" s="117"/>
      <c r="F42" s="179"/>
      <c r="G42" s="179"/>
      <c r="H42" s="179"/>
      <c r="I42" s="15" t="str">
        <f t="shared" si="9"/>
        <v/>
      </c>
      <c r="J42" s="15" t="str">
        <f t="shared" si="10"/>
        <v/>
      </c>
      <c r="K42" s="43" t="str">
        <f t="shared" si="3"/>
        <v/>
      </c>
      <c r="L42" s="43" t="str">
        <f t="shared" si="4"/>
        <v/>
      </c>
      <c r="M42" s="323" t="str">
        <f t="shared" si="11"/>
        <v/>
      </c>
      <c r="N42" s="43" t="str">
        <f t="shared" si="12"/>
        <v/>
      </c>
      <c r="O42" s="297" t="b">
        <f t="shared" si="7"/>
        <v>0</v>
      </c>
      <c r="P42" s="298">
        <f t="shared" si="13"/>
        <v>1</v>
      </c>
    </row>
    <row r="43" spans="1:16">
      <c r="A43" s="28">
        <v>34</v>
      </c>
      <c r="B43" s="6"/>
      <c r="C43" s="6"/>
      <c r="D43" s="6"/>
      <c r="E43" s="117"/>
      <c r="F43" s="179"/>
      <c r="G43" s="179"/>
      <c r="H43" s="179"/>
      <c r="I43" s="15" t="str">
        <f t="shared" si="9"/>
        <v/>
      </c>
      <c r="J43" s="15" t="str">
        <f t="shared" si="10"/>
        <v/>
      </c>
      <c r="K43" s="43" t="str">
        <f t="shared" si="3"/>
        <v/>
      </c>
      <c r="L43" s="43" t="str">
        <f t="shared" si="4"/>
        <v/>
      </c>
      <c r="M43" s="323" t="str">
        <f t="shared" si="11"/>
        <v/>
      </c>
      <c r="N43" s="43" t="str">
        <f t="shared" si="12"/>
        <v/>
      </c>
      <c r="O43" s="297" t="b">
        <f t="shared" si="7"/>
        <v>0</v>
      </c>
      <c r="P43" s="298">
        <f t="shared" si="13"/>
        <v>1</v>
      </c>
    </row>
    <row r="44" spans="1:16">
      <c r="A44" s="28">
        <v>35</v>
      </c>
      <c r="B44" s="6"/>
      <c r="C44" s="6"/>
      <c r="D44" s="6"/>
      <c r="E44" s="117"/>
      <c r="F44" s="179"/>
      <c r="G44" s="179"/>
      <c r="H44" s="179"/>
      <c r="I44" s="15" t="str">
        <f t="shared" si="9"/>
        <v/>
      </c>
      <c r="J44" s="15" t="str">
        <f t="shared" si="10"/>
        <v/>
      </c>
      <c r="K44" s="43" t="str">
        <f t="shared" si="3"/>
        <v/>
      </c>
      <c r="L44" s="43" t="str">
        <f t="shared" si="4"/>
        <v/>
      </c>
      <c r="M44" s="323" t="str">
        <f t="shared" si="11"/>
        <v/>
      </c>
      <c r="N44" s="43" t="str">
        <f t="shared" si="12"/>
        <v/>
      </c>
      <c r="O44" s="297" t="b">
        <f t="shared" si="7"/>
        <v>0</v>
      </c>
      <c r="P44" s="298">
        <f t="shared" si="13"/>
        <v>1</v>
      </c>
    </row>
    <row r="45" spans="1:16">
      <c r="A45" s="28">
        <v>36</v>
      </c>
      <c r="B45" s="6"/>
      <c r="C45" s="6"/>
      <c r="D45" s="6"/>
      <c r="E45" s="117"/>
      <c r="F45" s="179"/>
      <c r="G45" s="179"/>
      <c r="H45" s="179"/>
      <c r="I45" s="15" t="str">
        <f t="shared" si="9"/>
        <v/>
      </c>
      <c r="J45" s="15" t="str">
        <f t="shared" si="10"/>
        <v/>
      </c>
      <c r="K45" s="43" t="str">
        <f t="shared" si="3"/>
        <v/>
      </c>
      <c r="L45" s="43" t="str">
        <f t="shared" si="4"/>
        <v/>
      </c>
      <c r="M45" s="323" t="str">
        <f t="shared" si="11"/>
        <v/>
      </c>
      <c r="N45" s="43" t="str">
        <f t="shared" si="12"/>
        <v/>
      </c>
      <c r="O45" s="297" t="b">
        <f t="shared" si="7"/>
        <v>0</v>
      </c>
      <c r="P45" s="298">
        <f t="shared" si="13"/>
        <v>1</v>
      </c>
    </row>
    <row r="46" spans="1:16">
      <c r="A46" s="28">
        <v>37</v>
      </c>
      <c r="B46" s="6"/>
      <c r="C46" s="6"/>
      <c r="D46" s="6"/>
      <c r="E46" s="117"/>
      <c r="F46" s="179"/>
      <c r="G46" s="179"/>
      <c r="H46" s="179"/>
      <c r="I46" s="15" t="str">
        <f t="shared" si="9"/>
        <v/>
      </c>
      <c r="J46" s="15" t="str">
        <f t="shared" si="10"/>
        <v/>
      </c>
      <c r="K46" s="43" t="str">
        <f t="shared" si="3"/>
        <v/>
      </c>
      <c r="L46" s="43" t="str">
        <f t="shared" si="4"/>
        <v/>
      </c>
      <c r="M46" s="323" t="str">
        <f t="shared" si="11"/>
        <v/>
      </c>
      <c r="N46" s="43" t="str">
        <f t="shared" si="12"/>
        <v/>
      </c>
      <c r="O46" s="297" t="b">
        <f t="shared" si="7"/>
        <v>0</v>
      </c>
      <c r="P46" s="298">
        <f t="shared" si="13"/>
        <v>1</v>
      </c>
    </row>
    <row r="47" spans="1:16">
      <c r="A47" s="28">
        <v>38</v>
      </c>
      <c r="B47" s="6"/>
      <c r="C47" s="6"/>
      <c r="D47" s="6"/>
      <c r="E47" s="117"/>
      <c r="F47" s="179"/>
      <c r="G47" s="179"/>
      <c r="H47" s="179"/>
      <c r="I47" s="15" t="str">
        <f t="shared" si="9"/>
        <v/>
      </c>
      <c r="J47" s="15" t="str">
        <f t="shared" si="10"/>
        <v/>
      </c>
      <c r="K47" s="43" t="str">
        <f t="shared" si="3"/>
        <v/>
      </c>
      <c r="L47" s="43" t="str">
        <f t="shared" si="4"/>
        <v/>
      </c>
      <c r="M47" s="323" t="str">
        <f t="shared" si="11"/>
        <v/>
      </c>
      <c r="N47" s="43" t="str">
        <f t="shared" si="12"/>
        <v/>
      </c>
      <c r="O47" s="297" t="b">
        <f t="shared" si="7"/>
        <v>0</v>
      </c>
      <c r="P47" s="298">
        <f t="shared" si="13"/>
        <v>1</v>
      </c>
    </row>
    <row r="48" spans="1:16">
      <c r="A48" s="28">
        <v>39</v>
      </c>
      <c r="B48" s="6"/>
      <c r="C48" s="6"/>
      <c r="D48" s="6"/>
      <c r="E48" s="117"/>
      <c r="F48" s="179"/>
      <c r="G48" s="179"/>
      <c r="H48" s="179"/>
      <c r="I48" s="15" t="str">
        <f t="shared" si="9"/>
        <v/>
      </c>
      <c r="J48" s="15" t="str">
        <f t="shared" si="10"/>
        <v/>
      </c>
      <c r="K48" s="43" t="str">
        <f t="shared" si="3"/>
        <v/>
      </c>
      <c r="L48" s="43" t="str">
        <f t="shared" si="4"/>
        <v/>
      </c>
      <c r="M48" s="323" t="str">
        <f t="shared" si="11"/>
        <v/>
      </c>
      <c r="N48" s="43" t="str">
        <f t="shared" si="12"/>
        <v/>
      </c>
      <c r="O48" s="297" t="b">
        <f t="shared" si="7"/>
        <v>0</v>
      </c>
      <c r="P48" s="298">
        <f t="shared" si="13"/>
        <v>1</v>
      </c>
    </row>
    <row r="49" spans="1:16">
      <c r="A49" s="28">
        <v>40</v>
      </c>
      <c r="B49" s="6"/>
      <c r="C49" s="6"/>
      <c r="D49" s="6"/>
      <c r="E49" s="117"/>
      <c r="F49" s="179"/>
      <c r="G49" s="179"/>
      <c r="H49" s="179"/>
      <c r="I49" s="15" t="str">
        <f t="shared" si="9"/>
        <v/>
      </c>
      <c r="J49" s="15" t="str">
        <f t="shared" si="10"/>
        <v/>
      </c>
      <c r="K49" s="43" t="str">
        <f t="shared" si="3"/>
        <v/>
      </c>
      <c r="L49" s="43" t="str">
        <f t="shared" si="4"/>
        <v/>
      </c>
      <c r="M49" s="323" t="str">
        <f t="shared" si="11"/>
        <v/>
      </c>
      <c r="N49" s="43" t="str">
        <f t="shared" si="12"/>
        <v/>
      </c>
      <c r="O49" s="297" t="b">
        <f t="shared" si="7"/>
        <v>0</v>
      </c>
      <c r="P49" s="298">
        <f t="shared" si="13"/>
        <v>1</v>
      </c>
    </row>
    <row r="50" spans="1:16">
      <c r="A50" s="28">
        <v>41</v>
      </c>
      <c r="B50" s="6"/>
      <c r="C50" s="6"/>
      <c r="D50" s="6"/>
      <c r="E50" s="117"/>
      <c r="F50" s="179"/>
      <c r="G50" s="179"/>
      <c r="H50" s="179"/>
      <c r="I50" s="15" t="str">
        <f t="shared" si="9"/>
        <v/>
      </c>
      <c r="J50" s="15" t="str">
        <f t="shared" si="10"/>
        <v/>
      </c>
      <c r="K50" s="43" t="str">
        <f t="shared" si="3"/>
        <v/>
      </c>
      <c r="L50" s="43" t="str">
        <f t="shared" si="4"/>
        <v/>
      </c>
      <c r="M50" s="323" t="str">
        <f t="shared" si="11"/>
        <v/>
      </c>
      <c r="N50" s="43" t="str">
        <f t="shared" si="12"/>
        <v/>
      </c>
      <c r="O50" s="297" t="b">
        <f t="shared" si="7"/>
        <v>0</v>
      </c>
      <c r="P50" s="298">
        <f t="shared" si="13"/>
        <v>1</v>
      </c>
    </row>
    <row r="51" spans="1:16">
      <c r="A51" s="28">
        <v>42</v>
      </c>
      <c r="B51" s="6"/>
      <c r="C51" s="6"/>
      <c r="D51" s="6"/>
      <c r="E51" s="117"/>
      <c r="F51" s="179"/>
      <c r="G51" s="179"/>
      <c r="H51" s="179"/>
      <c r="I51" s="15" t="str">
        <f t="shared" si="9"/>
        <v/>
      </c>
      <c r="J51" s="15" t="str">
        <f t="shared" si="10"/>
        <v/>
      </c>
      <c r="K51" s="43" t="str">
        <f t="shared" si="3"/>
        <v/>
      </c>
      <c r="L51" s="43" t="str">
        <f t="shared" si="4"/>
        <v/>
      </c>
      <c r="M51" s="323" t="str">
        <f t="shared" si="11"/>
        <v/>
      </c>
      <c r="N51" s="43" t="str">
        <f t="shared" si="12"/>
        <v/>
      </c>
      <c r="O51" s="297" t="b">
        <f t="shared" si="7"/>
        <v>0</v>
      </c>
      <c r="P51" s="298">
        <f t="shared" si="13"/>
        <v>1</v>
      </c>
    </row>
    <row r="52" spans="1:16">
      <c r="A52" s="28">
        <v>43</v>
      </c>
      <c r="B52" s="6"/>
      <c r="C52" s="6"/>
      <c r="D52" s="6"/>
      <c r="E52" s="117"/>
      <c r="F52" s="179"/>
      <c r="G52" s="179"/>
      <c r="H52" s="179"/>
      <c r="I52" s="15" t="str">
        <f t="shared" si="9"/>
        <v/>
      </c>
      <c r="J52" s="15" t="str">
        <f t="shared" si="10"/>
        <v/>
      </c>
      <c r="K52" s="43" t="str">
        <f t="shared" si="3"/>
        <v/>
      </c>
      <c r="L52" s="43" t="str">
        <f t="shared" si="4"/>
        <v/>
      </c>
      <c r="M52" s="323" t="str">
        <f t="shared" si="11"/>
        <v/>
      </c>
      <c r="N52" s="43" t="str">
        <f t="shared" si="12"/>
        <v/>
      </c>
      <c r="O52" s="297" t="b">
        <f t="shared" si="7"/>
        <v>0</v>
      </c>
      <c r="P52" s="298">
        <f t="shared" si="13"/>
        <v>1</v>
      </c>
    </row>
    <row r="53" spans="1:16">
      <c r="A53" s="28">
        <v>44</v>
      </c>
      <c r="B53" s="6"/>
      <c r="C53" s="6"/>
      <c r="D53" s="6"/>
      <c r="E53" s="117"/>
      <c r="F53" s="179"/>
      <c r="G53" s="179"/>
      <c r="H53" s="179"/>
      <c r="I53" s="15" t="str">
        <f t="shared" si="9"/>
        <v/>
      </c>
      <c r="J53" s="15" t="str">
        <f t="shared" si="10"/>
        <v/>
      </c>
      <c r="K53" s="43" t="str">
        <f t="shared" si="3"/>
        <v/>
      </c>
      <c r="L53" s="43" t="str">
        <f t="shared" si="4"/>
        <v/>
      </c>
      <c r="M53" s="323" t="str">
        <f t="shared" si="11"/>
        <v/>
      </c>
      <c r="N53" s="43" t="str">
        <f t="shared" si="12"/>
        <v/>
      </c>
      <c r="O53" s="297" t="b">
        <f t="shared" si="7"/>
        <v>0</v>
      </c>
      <c r="P53" s="298">
        <f t="shared" si="13"/>
        <v>1</v>
      </c>
    </row>
    <row r="54" spans="1:16">
      <c r="A54" s="28">
        <v>45</v>
      </c>
      <c r="B54" s="6"/>
      <c r="C54" s="6"/>
      <c r="D54" s="6"/>
      <c r="E54" s="117"/>
      <c r="F54" s="179"/>
      <c r="G54" s="179"/>
      <c r="H54" s="179"/>
      <c r="I54" s="15" t="str">
        <f t="shared" si="9"/>
        <v/>
      </c>
      <c r="J54" s="15" t="str">
        <f t="shared" si="10"/>
        <v/>
      </c>
      <c r="K54" s="43" t="str">
        <f t="shared" si="3"/>
        <v/>
      </c>
      <c r="L54" s="43" t="str">
        <f t="shared" si="4"/>
        <v/>
      </c>
      <c r="M54" s="323" t="str">
        <f t="shared" si="11"/>
        <v/>
      </c>
      <c r="N54" s="43" t="str">
        <f t="shared" si="12"/>
        <v/>
      </c>
      <c r="O54" s="297" t="b">
        <f t="shared" si="7"/>
        <v>0</v>
      </c>
      <c r="P54" s="298">
        <f t="shared" si="13"/>
        <v>1</v>
      </c>
    </row>
    <row r="55" spans="1:16">
      <c r="A55" s="28">
        <v>46</v>
      </c>
      <c r="B55" s="6"/>
      <c r="C55" s="6"/>
      <c r="D55" s="6"/>
      <c r="E55" s="117"/>
      <c r="F55" s="179"/>
      <c r="G55" s="179"/>
      <c r="H55" s="179"/>
      <c r="I55" s="15" t="str">
        <f t="shared" si="9"/>
        <v/>
      </c>
      <c r="J55" s="15" t="str">
        <f t="shared" si="10"/>
        <v/>
      </c>
      <c r="K55" s="43" t="str">
        <f t="shared" si="3"/>
        <v/>
      </c>
      <c r="L55" s="43" t="str">
        <f t="shared" si="4"/>
        <v/>
      </c>
      <c r="M55" s="323" t="str">
        <f t="shared" si="11"/>
        <v/>
      </c>
      <c r="N55" s="43" t="str">
        <f t="shared" si="12"/>
        <v/>
      </c>
      <c r="O55" s="297" t="b">
        <f t="shared" si="7"/>
        <v>0</v>
      </c>
      <c r="P55" s="298">
        <f t="shared" si="13"/>
        <v>1</v>
      </c>
    </row>
    <row r="56" spans="1:16">
      <c r="A56" s="28">
        <v>47</v>
      </c>
      <c r="B56" s="6"/>
      <c r="C56" s="6"/>
      <c r="D56" s="6"/>
      <c r="E56" s="117"/>
      <c r="F56" s="179"/>
      <c r="G56" s="179"/>
      <c r="H56" s="179"/>
      <c r="I56" s="15" t="str">
        <f t="shared" si="9"/>
        <v/>
      </c>
      <c r="J56" s="15" t="str">
        <f t="shared" si="10"/>
        <v/>
      </c>
      <c r="K56" s="43" t="str">
        <f t="shared" si="3"/>
        <v/>
      </c>
      <c r="L56" s="43" t="str">
        <f t="shared" si="4"/>
        <v/>
      </c>
      <c r="M56" s="323" t="str">
        <f t="shared" si="11"/>
        <v/>
      </c>
      <c r="N56" s="43" t="str">
        <f t="shared" si="12"/>
        <v/>
      </c>
      <c r="O56" s="297" t="b">
        <f t="shared" si="7"/>
        <v>0</v>
      </c>
      <c r="P56" s="298">
        <f t="shared" si="13"/>
        <v>1</v>
      </c>
    </row>
    <row r="57" spans="1:16">
      <c r="A57" s="28">
        <v>48</v>
      </c>
      <c r="B57" s="6"/>
      <c r="C57" s="6"/>
      <c r="D57" s="6"/>
      <c r="E57" s="117"/>
      <c r="F57" s="179"/>
      <c r="G57" s="179"/>
      <c r="H57" s="179"/>
      <c r="I57" s="15" t="str">
        <f t="shared" si="9"/>
        <v/>
      </c>
      <c r="J57" s="15" t="str">
        <f t="shared" si="10"/>
        <v/>
      </c>
      <c r="K57" s="43" t="str">
        <f t="shared" si="3"/>
        <v/>
      </c>
      <c r="L57" s="43" t="str">
        <f t="shared" si="4"/>
        <v/>
      </c>
      <c r="M57" s="323" t="str">
        <f t="shared" si="11"/>
        <v/>
      </c>
      <c r="N57" s="43" t="str">
        <f t="shared" si="12"/>
        <v/>
      </c>
      <c r="O57" s="297" t="b">
        <f t="shared" si="7"/>
        <v>0</v>
      </c>
      <c r="P57" s="298">
        <f t="shared" si="13"/>
        <v>1</v>
      </c>
    </row>
    <row r="58" spans="1:16">
      <c r="A58" s="28">
        <v>49</v>
      </c>
      <c r="B58" s="6"/>
      <c r="C58" s="6"/>
      <c r="D58" s="6"/>
      <c r="E58" s="117"/>
      <c r="F58" s="179"/>
      <c r="G58" s="179"/>
      <c r="H58" s="179"/>
      <c r="I58" s="15" t="str">
        <f t="shared" si="9"/>
        <v/>
      </c>
      <c r="J58" s="15" t="str">
        <f t="shared" si="10"/>
        <v/>
      </c>
      <c r="K58" s="43" t="str">
        <f t="shared" si="3"/>
        <v/>
      </c>
      <c r="L58" s="43" t="str">
        <f t="shared" si="4"/>
        <v/>
      </c>
      <c r="M58" s="323" t="str">
        <f t="shared" si="11"/>
        <v/>
      </c>
      <c r="N58" s="43" t="str">
        <f t="shared" si="12"/>
        <v/>
      </c>
      <c r="O58" s="297" t="b">
        <f t="shared" si="7"/>
        <v>0</v>
      </c>
      <c r="P58" s="298">
        <f t="shared" si="13"/>
        <v>1</v>
      </c>
    </row>
    <row r="59" spans="1:16">
      <c r="A59" s="28">
        <v>50</v>
      </c>
      <c r="B59" s="6"/>
      <c r="C59" s="6"/>
      <c r="D59" s="6"/>
      <c r="E59" s="117"/>
      <c r="F59" s="179"/>
      <c r="G59" s="179"/>
      <c r="H59" s="179"/>
      <c r="I59" s="15" t="str">
        <f t="shared" si="9"/>
        <v/>
      </c>
      <c r="J59" s="15" t="str">
        <f t="shared" si="10"/>
        <v/>
      </c>
      <c r="K59" s="43" t="str">
        <f t="shared" si="3"/>
        <v/>
      </c>
      <c r="L59" s="43" t="str">
        <f t="shared" si="4"/>
        <v/>
      </c>
      <c r="M59" s="323" t="str">
        <f t="shared" si="11"/>
        <v/>
      </c>
      <c r="N59" s="43" t="str">
        <f t="shared" si="12"/>
        <v/>
      </c>
      <c r="O59" s="297" t="b">
        <f t="shared" si="7"/>
        <v>0</v>
      </c>
      <c r="P59" s="298">
        <f t="shared" si="13"/>
        <v>1</v>
      </c>
    </row>
    <row r="60" spans="1:16">
      <c r="A60" s="28">
        <v>51</v>
      </c>
      <c r="B60" s="6"/>
      <c r="C60" s="6"/>
      <c r="D60" s="6"/>
      <c r="E60" s="117"/>
      <c r="F60" s="179"/>
      <c r="G60" s="179"/>
      <c r="H60" s="179"/>
      <c r="I60" s="15" t="str">
        <f t="shared" si="9"/>
        <v/>
      </c>
      <c r="J60" s="15" t="str">
        <f t="shared" si="10"/>
        <v/>
      </c>
      <c r="K60" s="43" t="str">
        <f t="shared" si="3"/>
        <v/>
      </c>
      <c r="L60" s="43" t="str">
        <f t="shared" si="4"/>
        <v/>
      </c>
      <c r="M60" s="323" t="str">
        <f t="shared" si="11"/>
        <v/>
      </c>
      <c r="N60" s="43" t="str">
        <f t="shared" si="12"/>
        <v/>
      </c>
      <c r="O60" s="297" t="b">
        <f t="shared" si="7"/>
        <v>0</v>
      </c>
      <c r="P60" s="298">
        <f t="shared" si="13"/>
        <v>1</v>
      </c>
    </row>
    <row r="61" spans="1:16">
      <c r="A61" s="28">
        <v>52</v>
      </c>
      <c r="B61" s="6"/>
      <c r="C61" s="6"/>
      <c r="D61" s="6"/>
      <c r="E61" s="117"/>
      <c r="F61" s="179"/>
      <c r="G61" s="179"/>
      <c r="H61" s="179"/>
      <c r="I61" s="15" t="str">
        <f t="shared" si="9"/>
        <v/>
      </c>
      <c r="J61" s="15" t="str">
        <f t="shared" si="10"/>
        <v/>
      </c>
      <c r="K61" s="43" t="str">
        <f t="shared" si="3"/>
        <v/>
      </c>
      <c r="L61" s="43" t="str">
        <f t="shared" si="4"/>
        <v/>
      </c>
      <c r="M61" s="323" t="str">
        <f t="shared" si="11"/>
        <v/>
      </c>
      <c r="N61" s="43" t="str">
        <f t="shared" si="12"/>
        <v/>
      </c>
      <c r="O61" s="297" t="b">
        <f t="shared" si="7"/>
        <v>0</v>
      </c>
      <c r="P61" s="298">
        <f t="shared" si="13"/>
        <v>1</v>
      </c>
    </row>
    <row r="62" spans="1:16">
      <c r="A62" s="28">
        <v>53</v>
      </c>
      <c r="B62" s="6"/>
      <c r="C62" s="6"/>
      <c r="D62" s="6"/>
      <c r="E62" s="117"/>
      <c r="F62" s="179"/>
      <c r="G62" s="179"/>
      <c r="H62" s="179"/>
      <c r="I62" s="15" t="str">
        <f t="shared" si="9"/>
        <v/>
      </c>
      <c r="J62" s="15" t="str">
        <f t="shared" si="10"/>
        <v/>
      </c>
      <c r="K62" s="43" t="str">
        <f t="shared" si="3"/>
        <v/>
      </c>
      <c r="L62" s="43" t="str">
        <f t="shared" si="4"/>
        <v/>
      </c>
      <c r="M62" s="323" t="str">
        <f t="shared" si="11"/>
        <v/>
      </c>
      <c r="N62" s="43" t="str">
        <f t="shared" si="12"/>
        <v/>
      </c>
      <c r="O62" s="297" t="b">
        <f t="shared" si="7"/>
        <v>0</v>
      </c>
      <c r="P62" s="298">
        <f t="shared" si="13"/>
        <v>1</v>
      </c>
    </row>
    <row r="63" spans="1:16">
      <c r="A63" s="28">
        <v>54</v>
      </c>
      <c r="B63" s="6"/>
      <c r="C63" s="6"/>
      <c r="D63" s="6"/>
      <c r="E63" s="117"/>
      <c r="F63" s="179"/>
      <c r="G63" s="179"/>
      <c r="H63" s="179"/>
      <c r="I63" s="15" t="str">
        <f t="shared" si="9"/>
        <v/>
      </c>
      <c r="J63" s="15" t="str">
        <f t="shared" si="10"/>
        <v/>
      </c>
      <c r="K63" s="43" t="str">
        <f t="shared" si="3"/>
        <v/>
      </c>
      <c r="L63" s="43" t="str">
        <f t="shared" si="4"/>
        <v/>
      </c>
      <c r="M63" s="323" t="str">
        <f t="shared" si="11"/>
        <v/>
      </c>
      <c r="N63" s="43" t="str">
        <f t="shared" si="12"/>
        <v/>
      </c>
      <c r="O63" s="297" t="b">
        <f t="shared" si="7"/>
        <v>0</v>
      </c>
      <c r="P63" s="298">
        <f t="shared" si="13"/>
        <v>1</v>
      </c>
    </row>
    <row r="64" spans="1:16">
      <c r="A64" s="28">
        <v>55</v>
      </c>
      <c r="B64" s="6"/>
      <c r="C64" s="6"/>
      <c r="D64" s="6"/>
      <c r="E64" s="117"/>
      <c r="F64" s="179"/>
      <c r="G64" s="179"/>
      <c r="H64" s="179"/>
      <c r="I64" s="15" t="str">
        <f t="shared" si="9"/>
        <v/>
      </c>
      <c r="J64" s="15" t="str">
        <f t="shared" si="10"/>
        <v/>
      </c>
      <c r="K64" s="43" t="str">
        <f t="shared" si="3"/>
        <v/>
      </c>
      <c r="L64" s="43" t="str">
        <f t="shared" si="4"/>
        <v/>
      </c>
      <c r="M64" s="323" t="str">
        <f t="shared" si="11"/>
        <v/>
      </c>
      <c r="N64" s="43" t="str">
        <f t="shared" si="12"/>
        <v/>
      </c>
      <c r="O64" s="297" t="b">
        <f t="shared" si="7"/>
        <v>0</v>
      </c>
      <c r="P64" s="298">
        <f t="shared" si="13"/>
        <v>1</v>
      </c>
    </row>
    <row r="65" spans="1:16">
      <c r="A65" s="28">
        <v>56</v>
      </c>
      <c r="B65" s="6"/>
      <c r="C65" s="6"/>
      <c r="D65" s="6"/>
      <c r="E65" s="117"/>
      <c r="F65" s="179"/>
      <c r="G65" s="179"/>
      <c r="H65" s="179"/>
      <c r="I65" s="15" t="str">
        <f t="shared" si="9"/>
        <v/>
      </c>
      <c r="J65" s="15" t="str">
        <f t="shared" si="10"/>
        <v/>
      </c>
      <c r="K65" s="43" t="str">
        <f t="shared" si="3"/>
        <v/>
      </c>
      <c r="L65" s="43" t="str">
        <f t="shared" si="4"/>
        <v/>
      </c>
      <c r="M65" s="323" t="str">
        <f t="shared" si="11"/>
        <v/>
      </c>
      <c r="N65" s="43" t="str">
        <f t="shared" si="12"/>
        <v/>
      </c>
      <c r="O65" s="297" t="b">
        <f t="shared" si="7"/>
        <v>0</v>
      </c>
      <c r="P65" s="298">
        <f t="shared" si="13"/>
        <v>1</v>
      </c>
    </row>
    <row r="66" spans="1:16">
      <c r="A66" s="28">
        <v>57</v>
      </c>
      <c r="B66" s="6"/>
      <c r="C66" s="6"/>
      <c r="D66" s="6"/>
      <c r="E66" s="117"/>
      <c r="F66" s="179"/>
      <c r="G66" s="179"/>
      <c r="H66" s="179"/>
      <c r="I66" s="15" t="str">
        <f t="shared" si="9"/>
        <v/>
      </c>
      <c r="J66" s="15" t="str">
        <f t="shared" si="10"/>
        <v/>
      </c>
      <c r="K66" s="43" t="str">
        <f t="shared" si="3"/>
        <v/>
      </c>
      <c r="L66" s="43" t="str">
        <f t="shared" si="4"/>
        <v/>
      </c>
      <c r="M66" s="323" t="str">
        <f t="shared" si="11"/>
        <v/>
      </c>
      <c r="N66" s="43" t="str">
        <f t="shared" si="12"/>
        <v/>
      </c>
      <c r="O66" s="297" t="b">
        <f t="shared" si="7"/>
        <v>0</v>
      </c>
      <c r="P66" s="298">
        <f t="shared" si="13"/>
        <v>1</v>
      </c>
    </row>
    <row r="67" spans="1:16">
      <c r="A67" s="28">
        <v>58</v>
      </c>
      <c r="B67" s="6"/>
      <c r="C67" s="6"/>
      <c r="D67" s="6"/>
      <c r="E67" s="117"/>
      <c r="F67" s="179"/>
      <c r="G67" s="179"/>
      <c r="H67" s="179"/>
      <c r="I67" s="15" t="str">
        <f t="shared" si="9"/>
        <v/>
      </c>
      <c r="J67" s="15" t="str">
        <f t="shared" si="10"/>
        <v/>
      </c>
      <c r="K67" s="43" t="str">
        <f t="shared" si="3"/>
        <v/>
      </c>
      <c r="L67" s="43" t="str">
        <f t="shared" si="4"/>
        <v/>
      </c>
      <c r="M67" s="323" t="str">
        <f t="shared" si="11"/>
        <v/>
      </c>
      <c r="N67" s="43" t="str">
        <f t="shared" si="12"/>
        <v/>
      </c>
      <c r="O67" s="297" t="b">
        <f t="shared" si="7"/>
        <v>0</v>
      </c>
      <c r="P67" s="298">
        <f t="shared" si="13"/>
        <v>1</v>
      </c>
    </row>
    <row r="68" spans="1:16">
      <c r="A68" s="28">
        <v>59</v>
      </c>
      <c r="B68" s="6"/>
      <c r="C68" s="6"/>
      <c r="D68" s="6"/>
      <c r="E68" s="117"/>
      <c r="F68" s="179"/>
      <c r="G68" s="179"/>
      <c r="H68" s="179"/>
      <c r="I68" s="15" t="str">
        <f t="shared" si="9"/>
        <v/>
      </c>
      <c r="J68" s="15" t="str">
        <f t="shared" si="10"/>
        <v/>
      </c>
      <c r="K68" s="43" t="str">
        <f t="shared" si="3"/>
        <v/>
      </c>
      <c r="L68" s="43" t="str">
        <f t="shared" si="4"/>
        <v/>
      </c>
      <c r="M68" s="323" t="str">
        <f t="shared" si="11"/>
        <v/>
      </c>
      <c r="N68" s="43" t="str">
        <f t="shared" si="12"/>
        <v/>
      </c>
      <c r="O68" s="297" t="b">
        <f t="shared" si="7"/>
        <v>0</v>
      </c>
      <c r="P68" s="298">
        <f t="shared" si="13"/>
        <v>1</v>
      </c>
    </row>
    <row r="69" spans="1:16">
      <c r="A69" s="28">
        <v>60</v>
      </c>
      <c r="B69" s="6"/>
      <c r="C69" s="6"/>
      <c r="D69" s="6"/>
      <c r="E69" s="117"/>
      <c r="F69" s="179"/>
      <c r="G69" s="179"/>
      <c r="H69" s="179"/>
      <c r="I69" s="15" t="str">
        <f t="shared" si="9"/>
        <v/>
      </c>
      <c r="J69" s="15" t="str">
        <f t="shared" si="10"/>
        <v/>
      </c>
      <c r="K69" s="43" t="str">
        <f t="shared" si="3"/>
        <v/>
      </c>
      <c r="L69" s="43" t="str">
        <f t="shared" si="4"/>
        <v/>
      </c>
      <c r="M69" s="323" t="str">
        <f t="shared" si="11"/>
        <v/>
      </c>
      <c r="N69" s="43" t="str">
        <f t="shared" si="12"/>
        <v/>
      </c>
      <c r="O69" s="297" t="b">
        <f t="shared" si="7"/>
        <v>0</v>
      </c>
      <c r="P69" s="298">
        <f t="shared" si="13"/>
        <v>1</v>
      </c>
    </row>
    <row r="70" spans="1:16">
      <c r="A70" s="28">
        <v>61</v>
      </c>
      <c r="B70" s="6"/>
      <c r="C70" s="6"/>
      <c r="D70" s="6"/>
      <c r="E70" s="117"/>
      <c r="F70" s="179"/>
      <c r="G70" s="179"/>
      <c r="H70" s="179"/>
      <c r="I70" s="15" t="str">
        <f t="shared" si="9"/>
        <v/>
      </c>
      <c r="J70" s="15" t="str">
        <f t="shared" si="10"/>
        <v/>
      </c>
      <c r="K70" s="43" t="str">
        <f t="shared" si="3"/>
        <v/>
      </c>
      <c r="L70" s="43" t="str">
        <f t="shared" si="4"/>
        <v/>
      </c>
      <c r="M70" s="323" t="str">
        <f t="shared" si="11"/>
        <v/>
      </c>
      <c r="N70" s="43" t="str">
        <f t="shared" si="12"/>
        <v/>
      </c>
      <c r="O70" s="297" t="b">
        <f t="shared" si="7"/>
        <v>0</v>
      </c>
      <c r="P70" s="298">
        <f t="shared" si="13"/>
        <v>1</v>
      </c>
    </row>
    <row r="71" spans="1:16">
      <c r="A71" s="28">
        <v>62</v>
      </c>
      <c r="B71" s="6"/>
      <c r="C71" s="6"/>
      <c r="D71" s="6"/>
      <c r="E71" s="117"/>
      <c r="F71" s="179"/>
      <c r="G71" s="179"/>
      <c r="H71" s="179"/>
      <c r="I71" s="15" t="str">
        <f t="shared" si="9"/>
        <v/>
      </c>
      <c r="J71" s="15" t="str">
        <f t="shared" si="10"/>
        <v/>
      </c>
      <c r="K71" s="43" t="str">
        <f t="shared" si="3"/>
        <v/>
      </c>
      <c r="L71" s="43" t="str">
        <f t="shared" si="4"/>
        <v/>
      </c>
      <c r="M71" s="323" t="str">
        <f t="shared" si="11"/>
        <v/>
      </c>
      <c r="N71" s="43" t="str">
        <f t="shared" si="12"/>
        <v/>
      </c>
      <c r="O71" s="297" t="b">
        <f t="shared" si="7"/>
        <v>0</v>
      </c>
      <c r="P71" s="298">
        <f t="shared" si="13"/>
        <v>1</v>
      </c>
    </row>
    <row r="72" spans="1:16">
      <c r="A72" s="28">
        <v>63</v>
      </c>
      <c r="B72" s="6"/>
      <c r="C72" s="6"/>
      <c r="D72" s="6"/>
      <c r="E72" s="117"/>
      <c r="F72" s="179"/>
      <c r="G72" s="179"/>
      <c r="H72" s="179"/>
      <c r="I72" s="15" t="str">
        <f t="shared" si="9"/>
        <v/>
      </c>
      <c r="J72" s="15" t="str">
        <f t="shared" si="10"/>
        <v/>
      </c>
      <c r="K72" s="43" t="str">
        <f t="shared" si="3"/>
        <v/>
      </c>
      <c r="L72" s="43" t="str">
        <f t="shared" si="4"/>
        <v/>
      </c>
      <c r="M72" s="323" t="str">
        <f t="shared" si="11"/>
        <v/>
      </c>
      <c r="N72" s="43" t="str">
        <f t="shared" si="12"/>
        <v/>
      </c>
      <c r="O72" s="297" t="b">
        <f t="shared" si="7"/>
        <v>0</v>
      </c>
      <c r="P72" s="298">
        <f t="shared" si="13"/>
        <v>1</v>
      </c>
    </row>
    <row r="73" spans="1:16">
      <c r="A73" s="28">
        <v>64</v>
      </c>
      <c r="B73" s="6"/>
      <c r="C73" s="6"/>
      <c r="D73" s="6"/>
      <c r="E73" s="117"/>
      <c r="F73" s="179"/>
      <c r="G73" s="179"/>
      <c r="H73" s="179"/>
      <c r="I73" s="15" t="str">
        <f t="shared" si="9"/>
        <v/>
      </c>
      <c r="J73" s="15" t="str">
        <f t="shared" si="10"/>
        <v/>
      </c>
      <c r="K73" s="43" t="str">
        <f t="shared" si="3"/>
        <v/>
      </c>
      <c r="L73" s="43" t="str">
        <f t="shared" si="4"/>
        <v/>
      </c>
      <c r="M73" s="323" t="str">
        <f t="shared" si="11"/>
        <v/>
      </c>
      <c r="N73" s="43" t="str">
        <f t="shared" si="12"/>
        <v/>
      </c>
      <c r="O73" s="297" t="b">
        <f t="shared" si="7"/>
        <v>0</v>
      </c>
      <c r="P73" s="298">
        <f t="shared" si="13"/>
        <v>1</v>
      </c>
    </row>
    <row r="74" spans="1:16">
      <c r="A74" s="28">
        <v>65</v>
      </c>
      <c r="B74" s="6"/>
      <c r="C74" s="6"/>
      <c r="D74" s="6"/>
      <c r="E74" s="117"/>
      <c r="F74" s="179"/>
      <c r="G74" s="179"/>
      <c r="H74" s="179"/>
      <c r="I74" s="15" t="str">
        <f t="shared" si="9"/>
        <v/>
      </c>
      <c r="J74" s="15" t="str">
        <f t="shared" si="10"/>
        <v/>
      </c>
      <c r="K74" s="43" t="str">
        <f t="shared" ref="K74:K137" si="14">IF(OR($B74="",$C74="",$D74="",$E74="",$F74="",$F74&gt;an_final,$O74=FALSE),"",IF($F74&gt;=an_initial,1,""))</f>
        <v/>
      </c>
      <c r="L74" s="43" t="str">
        <f t="shared" ref="L74:L137" si="15">IF(OR($B74="",$C74="",$D74="",$E74="",$F74="",$F74&gt;an_final,$O74=FALSE),"",1)</f>
        <v/>
      </c>
      <c r="M74" s="323" t="str">
        <f t="shared" si="11"/>
        <v/>
      </c>
      <c r="N74" s="43" t="str">
        <f t="shared" si="12"/>
        <v/>
      </c>
      <c r="O74" s="297" t="b">
        <f t="shared" ref="O74:O137" si="16">IF(nume_candidat="",FALSE,ISNUMBER(SEARCH(nume_candidat,$B74)))</f>
        <v>0</v>
      </c>
      <c r="P74" s="298">
        <f t="shared" si="13"/>
        <v>1</v>
      </c>
    </row>
    <row r="75" spans="1:16">
      <c r="A75" s="28">
        <v>66</v>
      </c>
      <c r="B75" s="6"/>
      <c r="C75" s="6"/>
      <c r="D75" s="6"/>
      <c r="E75" s="117"/>
      <c r="F75" s="179"/>
      <c r="G75" s="179"/>
      <c r="H75" s="179"/>
      <c r="I75" s="15" t="str">
        <f t="shared" ref="I75:I138" si="17">IF(OR($B75="",$C75="",$D75="",$E75="",$F75&lt;an_initial,$F75&gt;an_final,$O75=FALSE),"",IF($H75="",CS23a*$G75/P75,CS23a*$H75))</f>
        <v/>
      </c>
      <c r="J75" s="15" t="str">
        <f t="shared" ref="J75:J138" si="18">IF(OR($B75="",$C75="",$D75="",$E75="",$F75="",$F75&gt;an_final,$O75=FALSE),"",IF($H75="",CS_STR_A*$G75/P75,CS_STR_A*$H75))</f>
        <v/>
      </c>
      <c r="K75" s="43" t="str">
        <f t="shared" si="14"/>
        <v/>
      </c>
      <c r="L75" s="43" t="str">
        <f t="shared" si="15"/>
        <v/>
      </c>
      <c r="M75" s="323" t="str">
        <f t="shared" ref="M75:M138" si="19">IF(OR($B75="",$C75="",$D75="",$E75="",$F75="",$F75&gt;an_final,$O75=FALSE),"",IF($H75="",$G75/P75,$H75))</f>
        <v/>
      </c>
      <c r="N75" s="43" t="str">
        <f t="shared" ref="N75:N138" si="20">IF(OR($B75="",$C75="",$D75="",$E75="",$F75="",$F75&lt;an_initial,$F75&gt;an_final,$O75=FALSE),"",IF($H75="",$G75/P75,$H75))</f>
        <v/>
      </c>
      <c r="O75" s="297" t="b">
        <f t="shared" si="16"/>
        <v>0</v>
      </c>
      <c r="P75" s="298">
        <f t="shared" ref="P75:P138" si="21">LEN(B75)-LEN(SUBSTITUTE(B75,",",""))+1</f>
        <v>1</v>
      </c>
    </row>
    <row r="76" spans="1:16">
      <c r="A76" s="28">
        <v>67</v>
      </c>
      <c r="B76" s="6"/>
      <c r="C76" s="6"/>
      <c r="D76" s="6"/>
      <c r="E76" s="117"/>
      <c r="F76" s="179"/>
      <c r="G76" s="179"/>
      <c r="H76" s="179"/>
      <c r="I76" s="15" t="str">
        <f t="shared" si="17"/>
        <v/>
      </c>
      <c r="J76" s="15" t="str">
        <f t="shared" si="18"/>
        <v/>
      </c>
      <c r="K76" s="43" t="str">
        <f t="shared" si="14"/>
        <v/>
      </c>
      <c r="L76" s="43" t="str">
        <f t="shared" si="15"/>
        <v/>
      </c>
      <c r="M76" s="323" t="str">
        <f t="shared" si="19"/>
        <v/>
      </c>
      <c r="N76" s="43" t="str">
        <f t="shared" si="20"/>
        <v/>
      </c>
      <c r="O76" s="297" t="b">
        <f t="shared" si="16"/>
        <v>0</v>
      </c>
      <c r="P76" s="298">
        <f t="shared" si="21"/>
        <v>1</v>
      </c>
    </row>
    <row r="77" spans="1:16">
      <c r="A77" s="28">
        <v>68</v>
      </c>
      <c r="B77" s="6"/>
      <c r="C77" s="6"/>
      <c r="D77" s="6"/>
      <c r="E77" s="117"/>
      <c r="F77" s="179"/>
      <c r="G77" s="179"/>
      <c r="H77" s="179"/>
      <c r="I77" s="15" t="str">
        <f t="shared" si="17"/>
        <v/>
      </c>
      <c r="J77" s="15" t="str">
        <f t="shared" si="18"/>
        <v/>
      </c>
      <c r="K77" s="43" t="str">
        <f t="shared" si="14"/>
        <v/>
      </c>
      <c r="L77" s="43" t="str">
        <f t="shared" si="15"/>
        <v/>
      </c>
      <c r="M77" s="323" t="str">
        <f t="shared" si="19"/>
        <v/>
      </c>
      <c r="N77" s="43" t="str">
        <f t="shared" si="20"/>
        <v/>
      </c>
      <c r="O77" s="297" t="b">
        <f t="shared" si="16"/>
        <v>0</v>
      </c>
      <c r="P77" s="298">
        <f t="shared" si="21"/>
        <v>1</v>
      </c>
    </row>
    <row r="78" spans="1:16">
      <c r="A78" s="28">
        <v>69</v>
      </c>
      <c r="B78" s="6"/>
      <c r="C78" s="6"/>
      <c r="D78" s="6"/>
      <c r="E78" s="117"/>
      <c r="F78" s="179"/>
      <c r="G78" s="179"/>
      <c r="H78" s="179"/>
      <c r="I78" s="15" t="str">
        <f t="shared" si="17"/>
        <v/>
      </c>
      <c r="J78" s="15" t="str">
        <f t="shared" si="18"/>
        <v/>
      </c>
      <c r="K78" s="43" t="str">
        <f t="shared" si="14"/>
        <v/>
      </c>
      <c r="L78" s="43" t="str">
        <f t="shared" si="15"/>
        <v/>
      </c>
      <c r="M78" s="323" t="str">
        <f t="shared" si="19"/>
        <v/>
      </c>
      <c r="N78" s="43" t="str">
        <f t="shared" si="20"/>
        <v/>
      </c>
      <c r="O78" s="297" t="b">
        <f t="shared" si="16"/>
        <v>0</v>
      </c>
      <c r="P78" s="298">
        <f t="shared" si="21"/>
        <v>1</v>
      </c>
    </row>
    <row r="79" spans="1:16">
      <c r="A79" s="28">
        <v>70</v>
      </c>
      <c r="B79" s="6"/>
      <c r="C79" s="6"/>
      <c r="D79" s="6"/>
      <c r="E79" s="117"/>
      <c r="F79" s="179"/>
      <c r="G79" s="179"/>
      <c r="H79" s="179"/>
      <c r="I79" s="15" t="str">
        <f t="shared" si="17"/>
        <v/>
      </c>
      <c r="J79" s="15" t="str">
        <f t="shared" si="18"/>
        <v/>
      </c>
      <c r="K79" s="43" t="str">
        <f t="shared" si="14"/>
        <v/>
      </c>
      <c r="L79" s="43" t="str">
        <f t="shared" si="15"/>
        <v/>
      </c>
      <c r="M79" s="323" t="str">
        <f t="shared" si="19"/>
        <v/>
      </c>
      <c r="N79" s="43" t="str">
        <f t="shared" si="20"/>
        <v/>
      </c>
      <c r="O79" s="297" t="b">
        <f t="shared" si="16"/>
        <v>0</v>
      </c>
      <c r="P79" s="298">
        <f t="shared" si="21"/>
        <v>1</v>
      </c>
    </row>
    <row r="80" spans="1:16">
      <c r="A80" s="28">
        <v>71</v>
      </c>
      <c r="B80" s="6"/>
      <c r="C80" s="6"/>
      <c r="D80" s="6"/>
      <c r="E80" s="117"/>
      <c r="F80" s="179"/>
      <c r="G80" s="179"/>
      <c r="H80" s="179"/>
      <c r="I80" s="15" t="str">
        <f t="shared" si="17"/>
        <v/>
      </c>
      <c r="J80" s="15" t="str">
        <f t="shared" si="18"/>
        <v/>
      </c>
      <c r="K80" s="43" t="str">
        <f t="shared" si="14"/>
        <v/>
      </c>
      <c r="L80" s="43" t="str">
        <f t="shared" si="15"/>
        <v/>
      </c>
      <c r="M80" s="323" t="str">
        <f t="shared" si="19"/>
        <v/>
      </c>
      <c r="N80" s="43" t="str">
        <f t="shared" si="20"/>
        <v/>
      </c>
      <c r="O80" s="297" t="b">
        <f t="shared" si="16"/>
        <v>0</v>
      </c>
      <c r="P80" s="298">
        <f t="shared" si="21"/>
        <v>1</v>
      </c>
    </row>
    <row r="81" spans="1:16">
      <c r="A81" s="28">
        <v>72</v>
      </c>
      <c r="B81" s="6"/>
      <c r="C81" s="6"/>
      <c r="D81" s="6"/>
      <c r="E81" s="117"/>
      <c r="F81" s="179"/>
      <c r="G81" s="179"/>
      <c r="H81" s="179"/>
      <c r="I81" s="15" t="str">
        <f t="shared" si="17"/>
        <v/>
      </c>
      <c r="J81" s="15" t="str">
        <f t="shared" si="18"/>
        <v/>
      </c>
      <c r="K81" s="43" t="str">
        <f t="shared" si="14"/>
        <v/>
      </c>
      <c r="L81" s="43" t="str">
        <f t="shared" si="15"/>
        <v/>
      </c>
      <c r="M81" s="323" t="str">
        <f t="shared" si="19"/>
        <v/>
      </c>
      <c r="N81" s="43" t="str">
        <f t="shared" si="20"/>
        <v/>
      </c>
      <c r="O81" s="297" t="b">
        <f t="shared" si="16"/>
        <v>0</v>
      </c>
      <c r="P81" s="298">
        <f t="shared" si="21"/>
        <v>1</v>
      </c>
    </row>
    <row r="82" spans="1:16">
      <c r="A82" s="28">
        <v>73</v>
      </c>
      <c r="B82" s="6"/>
      <c r="C82" s="6"/>
      <c r="D82" s="6"/>
      <c r="E82" s="117"/>
      <c r="F82" s="179"/>
      <c r="G82" s="179"/>
      <c r="H82" s="179"/>
      <c r="I82" s="15" t="str">
        <f t="shared" si="17"/>
        <v/>
      </c>
      <c r="J82" s="15" t="str">
        <f t="shared" si="18"/>
        <v/>
      </c>
      <c r="K82" s="43" t="str">
        <f t="shared" si="14"/>
        <v/>
      </c>
      <c r="L82" s="43" t="str">
        <f t="shared" si="15"/>
        <v/>
      </c>
      <c r="M82" s="323" t="str">
        <f t="shared" si="19"/>
        <v/>
      </c>
      <c r="N82" s="43" t="str">
        <f t="shared" si="20"/>
        <v/>
      </c>
      <c r="O82" s="297" t="b">
        <f t="shared" si="16"/>
        <v>0</v>
      </c>
      <c r="P82" s="298">
        <f t="shared" si="21"/>
        <v>1</v>
      </c>
    </row>
    <row r="83" spans="1:16">
      <c r="A83" s="28">
        <v>74</v>
      </c>
      <c r="B83" s="6"/>
      <c r="C83" s="6"/>
      <c r="D83" s="6"/>
      <c r="E83" s="117"/>
      <c r="F83" s="179"/>
      <c r="G83" s="179"/>
      <c r="H83" s="179"/>
      <c r="I83" s="15" t="str">
        <f t="shared" si="17"/>
        <v/>
      </c>
      <c r="J83" s="15" t="str">
        <f t="shared" si="18"/>
        <v/>
      </c>
      <c r="K83" s="43" t="str">
        <f t="shared" si="14"/>
        <v/>
      </c>
      <c r="L83" s="43" t="str">
        <f t="shared" si="15"/>
        <v/>
      </c>
      <c r="M83" s="323" t="str">
        <f t="shared" si="19"/>
        <v/>
      </c>
      <c r="N83" s="43" t="str">
        <f t="shared" si="20"/>
        <v/>
      </c>
      <c r="O83" s="297" t="b">
        <f t="shared" si="16"/>
        <v>0</v>
      </c>
      <c r="P83" s="298">
        <f t="shared" si="21"/>
        <v>1</v>
      </c>
    </row>
    <row r="84" spans="1:16">
      <c r="A84" s="28">
        <v>75</v>
      </c>
      <c r="B84" s="6"/>
      <c r="C84" s="6"/>
      <c r="D84" s="6"/>
      <c r="E84" s="117"/>
      <c r="F84" s="179"/>
      <c r="G84" s="179"/>
      <c r="H84" s="179"/>
      <c r="I84" s="15" t="str">
        <f t="shared" si="17"/>
        <v/>
      </c>
      <c r="J84" s="15" t="str">
        <f t="shared" si="18"/>
        <v/>
      </c>
      <c r="K84" s="43" t="str">
        <f t="shared" si="14"/>
        <v/>
      </c>
      <c r="L84" s="43" t="str">
        <f t="shared" si="15"/>
        <v/>
      </c>
      <c r="M84" s="323" t="str">
        <f t="shared" si="19"/>
        <v/>
      </c>
      <c r="N84" s="43" t="str">
        <f t="shared" si="20"/>
        <v/>
      </c>
      <c r="O84" s="297" t="b">
        <f t="shared" si="16"/>
        <v>0</v>
      </c>
      <c r="P84" s="298">
        <f t="shared" si="21"/>
        <v>1</v>
      </c>
    </row>
    <row r="85" spans="1:16">
      <c r="A85" s="28">
        <v>76</v>
      </c>
      <c r="B85" s="6"/>
      <c r="C85" s="6"/>
      <c r="D85" s="6"/>
      <c r="E85" s="117"/>
      <c r="F85" s="179"/>
      <c r="G85" s="179"/>
      <c r="H85" s="179"/>
      <c r="I85" s="15" t="str">
        <f t="shared" si="17"/>
        <v/>
      </c>
      <c r="J85" s="15" t="str">
        <f t="shared" si="18"/>
        <v/>
      </c>
      <c r="K85" s="43" t="str">
        <f t="shared" si="14"/>
        <v/>
      </c>
      <c r="L85" s="43" t="str">
        <f t="shared" si="15"/>
        <v/>
      </c>
      <c r="M85" s="323" t="str">
        <f t="shared" si="19"/>
        <v/>
      </c>
      <c r="N85" s="43" t="str">
        <f t="shared" si="20"/>
        <v/>
      </c>
      <c r="O85" s="297" t="b">
        <f t="shared" si="16"/>
        <v>0</v>
      </c>
      <c r="P85" s="298">
        <f t="shared" si="21"/>
        <v>1</v>
      </c>
    </row>
    <row r="86" spans="1:16">
      <c r="A86" s="28">
        <v>77</v>
      </c>
      <c r="B86" s="6"/>
      <c r="C86" s="6"/>
      <c r="D86" s="6"/>
      <c r="E86" s="117"/>
      <c r="F86" s="179"/>
      <c r="G86" s="179"/>
      <c r="H86" s="179"/>
      <c r="I86" s="15" t="str">
        <f t="shared" si="17"/>
        <v/>
      </c>
      <c r="J86" s="15" t="str">
        <f t="shared" si="18"/>
        <v/>
      </c>
      <c r="K86" s="43" t="str">
        <f t="shared" si="14"/>
        <v/>
      </c>
      <c r="L86" s="43" t="str">
        <f t="shared" si="15"/>
        <v/>
      </c>
      <c r="M86" s="323" t="str">
        <f t="shared" si="19"/>
        <v/>
      </c>
      <c r="N86" s="43" t="str">
        <f t="shared" si="20"/>
        <v/>
      </c>
      <c r="O86" s="297" t="b">
        <f t="shared" si="16"/>
        <v>0</v>
      </c>
      <c r="P86" s="298">
        <f t="shared" si="21"/>
        <v>1</v>
      </c>
    </row>
    <row r="87" spans="1:16">
      <c r="A87" s="28">
        <v>78</v>
      </c>
      <c r="B87" s="6"/>
      <c r="C87" s="6"/>
      <c r="D87" s="6"/>
      <c r="E87" s="117"/>
      <c r="F87" s="179"/>
      <c r="G87" s="179"/>
      <c r="H87" s="179"/>
      <c r="I87" s="15" t="str">
        <f t="shared" si="17"/>
        <v/>
      </c>
      <c r="J87" s="15" t="str">
        <f t="shared" si="18"/>
        <v/>
      </c>
      <c r="K87" s="43" t="str">
        <f t="shared" si="14"/>
        <v/>
      </c>
      <c r="L87" s="43" t="str">
        <f t="shared" si="15"/>
        <v/>
      </c>
      <c r="M87" s="323" t="str">
        <f t="shared" si="19"/>
        <v/>
      </c>
      <c r="N87" s="43" t="str">
        <f t="shared" si="20"/>
        <v/>
      </c>
      <c r="O87" s="297" t="b">
        <f t="shared" si="16"/>
        <v>0</v>
      </c>
      <c r="P87" s="298">
        <f t="shared" si="21"/>
        <v>1</v>
      </c>
    </row>
    <row r="88" spans="1:16">
      <c r="A88" s="28">
        <v>79</v>
      </c>
      <c r="B88" s="6"/>
      <c r="C88" s="6"/>
      <c r="D88" s="6"/>
      <c r="E88" s="117"/>
      <c r="F88" s="179"/>
      <c r="G88" s="179"/>
      <c r="H88" s="179"/>
      <c r="I88" s="15" t="str">
        <f t="shared" si="17"/>
        <v/>
      </c>
      <c r="J88" s="15" t="str">
        <f t="shared" si="18"/>
        <v/>
      </c>
      <c r="K88" s="43" t="str">
        <f t="shared" si="14"/>
        <v/>
      </c>
      <c r="L88" s="43" t="str">
        <f t="shared" si="15"/>
        <v/>
      </c>
      <c r="M88" s="323" t="str">
        <f t="shared" si="19"/>
        <v/>
      </c>
      <c r="N88" s="43" t="str">
        <f t="shared" si="20"/>
        <v/>
      </c>
      <c r="O88" s="297" t="b">
        <f t="shared" si="16"/>
        <v>0</v>
      </c>
      <c r="P88" s="298">
        <f t="shared" si="21"/>
        <v>1</v>
      </c>
    </row>
    <row r="89" spans="1:16">
      <c r="A89" s="28">
        <v>80</v>
      </c>
      <c r="B89" s="6"/>
      <c r="C89" s="6"/>
      <c r="D89" s="6"/>
      <c r="E89" s="117"/>
      <c r="F89" s="179"/>
      <c r="G89" s="179"/>
      <c r="H89" s="179"/>
      <c r="I89" s="15" t="str">
        <f t="shared" si="17"/>
        <v/>
      </c>
      <c r="J89" s="15" t="str">
        <f t="shared" si="18"/>
        <v/>
      </c>
      <c r="K89" s="43" t="str">
        <f t="shared" si="14"/>
        <v/>
      </c>
      <c r="L89" s="43" t="str">
        <f t="shared" si="15"/>
        <v/>
      </c>
      <c r="M89" s="323" t="str">
        <f t="shared" si="19"/>
        <v/>
      </c>
      <c r="N89" s="43" t="str">
        <f t="shared" si="20"/>
        <v/>
      </c>
      <c r="O89" s="297" t="b">
        <f t="shared" si="16"/>
        <v>0</v>
      </c>
      <c r="P89" s="298">
        <f t="shared" si="21"/>
        <v>1</v>
      </c>
    </row>
    <row r="90" spans="1:16">
      <c r="A90" s="28">
        <v>81</v>
      </c>
      <c r="B90" s="6"/>
      <c r="C90" s="6"/>
      <c r="D90" s="6"/>
      <c r="E90" s="117"/>
      <c r="F90" s="179"/>
      <c r="G90" s="179"/>
      <c r="H90" s="179"/>
      <c r="I90" s="15" t="str">
        <f t="shared" si="17"/>
        <v/>
      </c>
      <c r="J90" s="15" t="str">
        <f t="shared" si="18"/>
        <v/>
      </c>
      <c r="K90" s="43" t="str">
        <f t="shared" si="14"/>
        <v/>
      </c>
      <c r="L90" s="43" t="str">
        <f t="shared" si="15"/>
        <v/>
      </c>
      <c r="M90" s="323" t="str">
        <f t="shared" si="19"/>
        <v/>
      </c>
      <c r="N90" s="43" t="str">
        <f t="shared" si="20"/>
        <v/>
      </c>
      <c r="O90" s="297" t="b">
        <f t="shared" si="16"/>
        <v>0</v>
      </c>
      <c r="P90" s="298">
        <f t="shared" si="21"/>
        <v>1</v>
      </c>
    </row>
    <row r="91" spans="1:16">
      <c r="A91" s="28">
        <v>82</v>
      </c>
      <c r="B91" s="6"/>
      <c r="C91" s="6"/>
      <c r="D91" s="6"/>
      <c r="E91" s="117"/>
      <c r="F91" s="179"/>
      <c r="G91" s="179"/>
      <c r="H91" s="179"/>
      <c r="I91" s="15" t="str">
        <f t="shared" si="17"/>
        <v/>
      </c>
      <c r="J91" s="15" t="str">
        <f t="shared" si="18"/>
        <v/>
      </c>
      <c r="K91" s="43" t="str">
        <f t="shared" si="14"/>
        <v/>
      </c>
      <c r="L91" s="43" t="str">
        <f t="shared" si="15"/>
        <v/>
      </c>
      <c r="M91" s="323" t="str">
        <f t="shared" si="19"/>
        <v/>
      </c>
      <c r="N91" s="43" t="str">
        <f t="shared" si="20"/>
        <v/>
      </c>
      <c r="O91" s="297" t="b">
        <f t="shared" si="16"/>
        <v>0</v>
      </c>
      <c r="P91" s="298">
        <f t="shared" si="21"/>
        <v>1</v>
      </c>
    </row>
    <row r="92" spans="1:16">
      <c r="A92" s="28">
        <v>83</v>
      </c>
      <c r="B92" s="6"/>
      <c r="C92" s="6"/>
      <c r="D92" s="6"/>
      <c r="E92" s="117"/>
      <c r="F92" s="179"/>
      <c r="G92" s="179"/>
      <c r="H92" s="179"/>
      <c r="I92" s="15" t="str">
        <f t="shared" si="17"/>
        <v/>
      </c>
      <c r="J92" s="15" t="str">
        <f t="shared" si="18"/>
        <v/>
      </c>
      <c r="K92" s="43" t="str">
        <f t="shared" si="14"/>
        <v/>
      </c>
      <c r="L92" s="43" t="str">
        <f t="shared" si="15"/>
        <v/>
      </c>
      <c r="M92" s="323" t="str">
        <f t="shared" si="19"/>
        <v/>
      </c>
      <c r="N92" s="43" t="str">
        <f t="shared" si="20"/>
        <v/>
      </c>
      <c r="O92" s="297" t="b">
        <f t="shared" si="16"/>
        <v>0</v>
      </c>
      <c r="P92" s="298">
        <f t="shared" si="21"/>
        <v>1</v>
      </c>
    </row>
    <row r="93" spans="1:16">
      <c r="A93" s="28">
        <v>84</v>
      </c>
      <c r="B93" s="6"/>
      <c r="C93" s="6"/>
      <c r="D93" s="6"/>
      <c r="E93" s="117"/>
      <c r="F93" s="179"/>
      <c r="G93" s="179"/>
      <c r="H93" s="179"/>
      <c r="I93" s="15" t="str">
        <f t="shared" si="17"/>
        <v/>
      </c>
      <c r="J93" s="15" t="str">
        <f t="shared" si="18"/>
        <v/>
      </c>
      <c r="K93" s="43" t="str">
        <f t="shared" si="14"/>
        <v/>
      </c>
      <c r="L93" s="43" t="str">
        <f t="shared" si="15"/>
        <v/>
      </c>
      <c r="M93" s="323" t="str">
        <f t="shared" si="19"/>
        <v/>
      </c>
      <c r="N93" s="43" t="str">
        <f t="shared" si="20"/>
        <v/>
      </c>
      <c r="O93" s="297" t="b">
        <f t="shared" si="16"/>
        <v>0</v>
      </c>
      <c r="P93" s="298">
        <f t="shared" si="21"/>
        <v>1</v>
      </c>
    </row>
    <row r="94" spans="1:16">
      <c r="A94" s="28">
        <v>85</v>
      </c>
      <c r="B94" s="6"/>
      <c r="C94" s="6"/>
      <c r="D94" s="6"/>
      <c r="E94" s="117"/>
      <c r="F94" s="179"/>
      <c r="G94" s="179"/>
      <c r="H94" s="179"/>
      <c r="I94" s="15" t="str">
        <f t="shared" si="17"/>
        <v/>
      </c>
      <c r="J94" s="15" t="str">
        <f t="shared" si="18"/>
        <v/>
      </c>
      <c r="K94" s="43" t="str">
        <f t="shared" si="14"/>
        <v/>
      </c>
      <c r="L94" s="43" t="str">
        <f t="shared" si="15"/>
        <v/>
      </c>
      <c r="M94" s="323" t="str">
        <f t="shared" si="19"/>
        <v/>
      </c>
      <c r="N94" s="43" t="str">
        <f t="shared" si="20"/>
        <v/>
      </c>
      <c r="O94" s="297" t="b">
        <f t="shared" si="16"/>
        <v>0</v>
      </c>
      <c r="P94" s="298">
        <f t="shared" si="21"/>
        <v>1</v>
      </c>
    </row>
    <row r="95" spans="1:16">
      <c r="A95" s="28">
        <v>86</v>
      </c>
      <c r="B95" s="6"/>
      <c r="C95" s="6"/>
      <c r="D95" s="6"/>
      <c r="E95" s="117"/>
      <c r="F95" s="179"/>
      <c r="G95" s="179"/>
      <c r="H95" s="179"/>
      <c r="I95" s="15" t="str">
        <f t="shared" si="17"/>
        <v/>
      </c>
      <c r="J95" s="15" t="str">
        <f t="shared" si="18"/>
        <v/>
      </c>
      <c r="K95" s="43" t="str">
        <f t="shared" si="14"/>
        <v/>
      </c>
      <c r="L95" s="43" t="str">
        <f t="shared" si="15"/>
        <v/>
      </c>
      <c r="M95" s="323" t="str">
        <f t="shared" si="19"/>
        <v/>
      </c>
      <c r="N95" s="43" t="str">
        <f t="shared" si="20"/>
        <v/>
      </c>
      <c r="O95" s="297" t="b">
        <f t="shared" si="16"/>
        <v>0</v>
      </c>
      <c r="P95" s="298">
        <f t="shared" si="21"/>
        <v>1</v>
      </c>
    </row>
    <row r="96" spans="1:16">
      <c r="A96" s="28">
        <v>87</v>
      </c>
      <c r="B96" s="6"/>
      <c r="C96" s="6"/>
      <c r="D96" s="6"/>
      <c r="E96" s="117"/>
      <c r="F96" s="179"/>
      <c r="G96" s="179"/>
      <c r="H96" s="179"/>
      <c r="I96" s="15" t="str">
        <f t="shared" si="17"/>
        <v/>
      </c>
      <c r="J96" s="15" t="str">
        <f t="shared" si="18"/>
        <v/>
      </c>
      <c r="K96" s="43" t="str">
        <f t="shared" si="14"/>
        <v/>
      </c>
      <c r="L96" s="43" t="str">
        <f t="shared" si="15"/>
        <v/>
      </c>
      <c r="M96" s="323" t="str">
        <f t="shared" si="19"/>
        <v/>
      </c>
      <c r="N96" s="43" t="str">
        <f t="shared" si="20"/>
        <v/>
      </c>
      <c r="O96" s="297" t="b">
        <f t="shared" si="16"/>
        <v>0</v>
      </c>
      <c r="P96" s="298">
        <f t="shared" si="21"/>
        <v>1</v>
      </c>
    </row>
    <row r="97" spans="1:16">
      <c r="A97" s="28">
        <v>88</v>
      </c>
      <c r="B97" s="6"/>
      <c r="C97" s="6"/>
      <c r="D97" s="6"/>
      <c r="E97" s="117"/>
      <c r="F97" s="179"/>
      <c r="G97" s="179"/>
      <c r="H97" s="179"/>
      <c r="I97" s="15" t="str">
        <f t="shared" si="17"/>
        <v/>
      </c>
      <c r="J97" s="15" t="str">
        <f t="shared" si="18"/>
        <v/>
      </c>
      <c r="K97" s="43" t="str">
        <f t="shared" si="14"/>
        <v/>
      </c>
      <c r="L97" s="43" t="str">
        <f t="shared" si="15"/>
        <v/>
      </c>
      <c r="M97" s="323" t="str">
        <f t="shared" si="19"/>
        <v/>
      </c>
      <c r="N97" s="43" t="str">
        <f t="shared" si="20"/>
        <v/>
      </c>
      <c r="O97" s="297" t="b">
        <f t="shared" si="16"/>
        <v>0</v>
      </c>
      <c r="P97" s="298">
        <f t="shared" si="21"/>
        <v>1</v>
      </c>
    </row>
    <row r="98" spans="1:16">
      <c r="A98" s="28">
        <v>89</v>
      </c>
      <c r="B98" s="6"/>
      <c r="C98" s="6"/>
      <c r="D98" s="6"/>
      <c r="E98" s="117"/>
      <c r="F98" s="179"/>
      <c r="G98" s="179"/>
      <c r="H98" s="179"/>
      <c r="I98" s="15" t="str">
        <f t="shared" si="17"/>
        <v/>
      </c>
      <c r="J98" s="15" t="str">
        <f t="shared" si="18"/>
        <v/>
      </c>
      <c r="K98" s="43" t="str">
        <f t="shared" si="14"/>
        <v/>
      </c>
      <c r="L98" s="43" t="str">
        <f t="shared" si="15"/>
        <v/>
      </c>
      <c r="M98" s="323" t="str">
        <f t="shared" si="19"/>
        <v/>
      </c>
      <c r="N98" s="43" t="str">
        <f t="shared" si="20"/>
        <v/>
      </c>
      <c r="O98" s="297" t="b">
        <f t="shared" si="16"/>
        <v>0</v>
      </c>
      <c r="P98" s="298">
        <f t="shared" si="21"/>
        <v>1</v>
      </c>
    </row>
    <row r="99" spans="1:16">
      <c r="A99" s="28">
        <v>90</v>
      </c>
      <c r="B99" s="6"/>
      <c r="C99" s="6"/>
      <c r="D99" s="6"/>
      <c r="E99" s="117"/>
      <c r="F99" s="179"/>
      <c r="G99" s="179"/>
      <c r="H99" s="179"/>
      <c r="I99" s="15" t="str">
        <f t="shared" si="17"/>
        <v/>
      </c>
      <c r="J99" s="15" t="str">
        <f t="shared" si="18"/>
        <v/>
      </c>
      <c r="K99" s="43" t="str">
        <f t="shared" si="14"/>
        <v/>
      </c>
      <c r="L99" s="43" t="str">
        <f t="shared" si="15"/>
        <v/>
      </c>
      <c r="M99" s="323" t="str">
        <f t="shared" si="19"/>
        <v/>
      </c>
      <c r="N99" s="43" t="str">
        <f t="shared" si="20"/>
        <v/>
      </c>
      <c r="O99" s="297" t="b">
        <f t="shared" si="16"/>
        <v>0</v>
      </c>
      <c r="P99" s="298">
        <f t="shared" si="21"/>
        <v>1</v>
      </c>
    </row>
    <row r="100" spans="1:16">
      <c r="A100" s="28">
        <v>91</v>
      </c>
      <c r="B100" s="6"/>
      <c r="C100" s="6"/>
      <c r="D100" s="6"/>
      <c r="E100" s="117"/>
      <c r="F100" s="179"/>
      <c r="G100" s="179"/>
      <c r="H100" s="179"/>
      <c r="I100" s="15" t="str">
        <f t="shared" si="17"/>
        <v/>
      </c>
      <c r="J100" s="15" t="str">
        <f t="shared" si="18"/>
        <v/>
      </c>
      <c r="K100" s="43" t="str">
        <f t="shared" si="14"/>
        <v/>
      </c>
      <c r="L100" s="43" t="str">
        <f t="shared" si="15"/>
        <v/>
      </c>
      <c r="M100" s="323" t="str">
        <f t="shared" si="19"/>
        <v/>
      </c>
      <c r="N100" s="43" t="str">
        <f t="shared" si="20"/>
        <v/>
      </c>
      <c r="O100" s="297" t="b">
        <f t="shared" si="16"/>
        <v>0</v>
      </c>
      <c r="P100" s="298">
        <f t="shared" si="21"/>
        <v>1</v>
      </c>
    </row>
    <row r="101" spans="1:16">
      <c r="A101" s="28">
        <v>92</v>
      </c>
      <c r="B101" s="6"/>
      <c r="C101" s="6"/>
      <c r="D101" s="6"/>
      <c r="E101" s="117"/>
      <c r="F101" s="179"/>
      <c r="G101" s="179"/>
      <c r="H101" s="179"/>
      <c r="I101" s="15" t="str">
        <f t="shared" si="17"/>
        <v/>
      </c>
      <c r="J101" s="15" t="str">
        <f t="shared" si="18"/>
        <v/>
      </c>
      <c r="K101" s="43" t="str">
        <f t="shared" si="14"/>
        <v/>
      </c>
      <c r="L101" s="43" t="str">
        <f t="shared" si="15"/>
        <v/>
      </c>
      <c r="M101" s="323" t="str">
        <f t="shared" si="19"/>
        <v/>
      </c>
      <c r="N101" s="43" t="str">
        <f t="shared" si="20"/>
        <v/>
      </c>
      <c r="O101" s="297" t="b">
        <f t="shared" si="16"/>
        <v>0</v>
      </c>
      <c r="P101" s="298">
        <f t="shared" si="21"/>
        <v>1</v>
      </c>
    </row>
    <row r="102" spans="1:16">
      <c r="A102" s="28">
        <v>93</v>
      </c>
      <c r="B102" s="6"/>
      <c r="C102" s="6"/>
      <c r="D102" s="6"/>
      <c r="E102" s="117"/>
      <c r="F102" s="179"/>
      <c r="G102" s="179"/>
      <c r="H102" s="179"/>
      <c r="I102" s="15" t="str">
        <f t="shared" si="17"/>
        <v/>
      </c>
      <c r="J102" s="15" t="str">
        <f t="shared" si="18"/>
        <v/>
      </c>
      <c r="K102" s="43" t="str">
        <f t="shared" si="14"/>
        <v/>
      </c>
      <c r="L102" s="43" t="str">
        <f t="shared" si="15"/>
        <v/>
      </c>
      <c r="M102" s="323" t="str">
        <f t="shared" si="19"/>
        <v/>
      </c>
      <c r="N102" s="43" t="str">
        <f t="shared" si="20"/>
        <v/>
      </c>
      <c r="O102" s="297" t="b">
        <f t="shared" si="16"/>
        <v>0</v>
      </c>
      <c r="P102" s="298">
        <f t="shared" si="21"/>
        <v>1</v>
      </c>
    </row>
    <row r="103" spans="1:16">
      <c r="A103" s="28">
        <v>94</v>
      </c>
      <c r="B103" s="6"/>
      <c r="C103" s="6"/>
      <c r="D103" s="6"/>
      <c r="E103" s="117"/>
      <c r="F103" s="179"/>
      <c r="G103" s="179"/>
      <c r="H103" s="179"/>
      <c r="I103" s="15" t="str">
        <f t="shared" si="17"/>
        <v/>
      </c>
      <c r="J103" s="15" t="str">
        <f t="shared" si="18"/>
        <v/>
      </c>
      <c r="K103" s="43" t="str">
        <f t="shared" si="14"/>
        <v/>
      </c>
      <c r="L103" s="43" t="str">
        <f t="shared" si="15"/>
        <v/>
      </c>
      <c r="M103" s="323" t="str">
        <f t="shared" si="19"/>
        <v/>
      </c>
      <c r="N103" s="43" t="str">
        <f t="shared" si="20"/>
        <v/>
      </c>
      <c r="O103" s="297" t="b">
        <f t="shared" si="16"/>
        <v>0</v>
      </c>
      <c r="P103" s="298">
        <f t="shared" si="21"/>
        <v>1</v>
      </c>
    </row>
    <row r="104" spans="1:16">
      <c r="A104" s="28">
        <v>95</v>
      </c>
      <c r="B104" s="6"/>
      <c r="C104" s="6"/>
      <c r="D104" s="6"/>
      <c r="E104" s="117"/>
      <c r="F104" s="179"/>
      <c r="G104" s="179"/>
      <c r="H104" s="179"/>
      <c r="I104" s="15" t="str">
        <f t="shared" si="17"/>
        <v/>
      </c>
      <c r="J104" s="15" t="str">
        <f t="shared" si="18"/>
        <v/>
      </c>
      <c r="K104" s="43" t="str">
        <f t="shared" si="14"/>
        <v/>
      </c>
      <c r="L104" s="43" t="str">
        <f t="shared" si="15"/>
        <v/>
      </c>
      <c r="M104" s="323" t="str">
        <f t="shared" si="19"/>
        <v/>
      </c>
      <c r="N104" s="43" t="str">
        <f t="shared" si="20"/>
        <v/>
      </c>
      <c r="O104" s="297" t="b">
        <f t="shared" si="16"/>
        <v>0</v>
      </c>
      <c r="P104" s="298">
        <f t="shared" si="21"/>
        <v>1</v>
      </c>
    </row>
    <row r="105" spans="1:16">
      <c r="A105" s="28">
        <v>96</v>
      </c>
      <c r="B105" s="6"/>
      <c r="C105" s="6"/>
      <c r="D105" s="6"/>
      <c r="E105" s="117"/>
      <c r="F105" s="179"/>
      <c r="G105" s="179"/>
      <c r="H105" s="179"/>
      <c r="I105" s="15" t="str">
        <f t="shared" si="17"/>
        <v/>
      </c>
      <c r="J105" s="15" t="str">
        <f t="shared" si="18"/>
        <v/>
      </c>
      <c r="K105" s="43" t="str">
        <f t="shared" si="14"/>
        <v/>
      </c>
      <c r="L105" s="43" t="str">
        <f t="shared" si="15"/>
        <v/>
      </c>
      <c r="M105" s="323" t="str">
        <f t="shared" si="19"/>
        <v/>
      </c>
      <c r="N105" s="43" t="str">
        <f t="shared" si="20"/>
        <v/>
      </c>
      <c r="O105" s="297" t="b">
        <f t="shared" si="16"/>
        <v>0</v>
      </c>
      <c r="P105" s="298">
        <f t="shared" si="21"/>
        <v>1</v>
      </c>
    </row>
    <row r="106" spans="1:16">
      <c r="A106" s="28">
        <v>97</v>
      </c>
      <c r="B106" s="6"/>
      <c r="C106" s="6"/>
      <c r="D106" s="6"/>
      <c r="E106" s="117"/>
      <c r="F106" s="179"/>
      <c r="G106" s="179"/>
      <c r="H106" s="179"/>
      <c r="I106" s="15" t="str">
        <f t="shared" si="17"/>
        <v/>
      </c>
      <c r="J106" s="15" t="str">
        <f t="shared" si="18"/>
        <v/>
      </c>
      <c r="K106" s="43" t="str">
        <f t="shared" si="14"/>
        <v/>
      </c>
      <c r="L106" s="43" t="str">
        <f t="shared" si="15"/>
        <v/>
      </c>
      <c r="M106" s="323" t="str">
        <f t="shared" si="19"/>
        <v/>
      </c>
      <c r="N106" s="43" t="str">
        <f t="shared" si="20"/>
        <v/>
      </c>
      <c r="O106" s="297" t="b">
        <f t="shared" si="16"/>
        <v>0</v>
      </c>
      <c r="P106" s="298">
        <f t="shared" si="21"/>
        <v>1</v>
      </c>
    </row>
    <row r="107" spans="1:16">
      <c r="A107" s="28">
        <v>98</v>
      </c>
      <c r="B107" s="6"/>
      <c r="C107" s="6"/>
      <c r="D107" s="6"/>
      <c r="E107" s="117"/>
      <c r="F107" s="179"/>
      <c r="G107" s="179"/>
      <c r="H107" s="179"/>
      <c r="I107" s="15" t="str">
        <f t="shared" si="17"/>
        <v/>
      </c>
      <c r="J107" s="15" t="str">
        <f t="shared" si="18"/>
        <v/>
      </c>
      <c r="K107" s="43" t="str">
        <f t="shared" si="14"/>
        <v/>
      </c>
      <c r="L107" s="43" t="str">
        <f t="shared" si="15"/>
        <v/>
      </c>
      <c r="M107" s="323" t="str">
        <f t="shared" si="19"/>
        <v/>
      </c>
      <c r="N107" s="43" t="str">
        <f t="shared" si="20"/>
        <v/>
      </c>
      <c r="O107" s="297" t="b">
        <f t="shared" si="16"/>
        <v>0</v>
      </c>
      <c r="P107" s="298">
        <f t="shared" si="21"/>
        <v>1</v>
      </c>
    </row>
    <row r="108" spans="1:16">
      <c r="A108" s="117">
        <v>99</v>
      </c>
      <c r="B108" s="6"/>
      <c r="C108" s="6"/>
      <c r="D108" s="6"/>
      <c r="E108" s="117"/>
      <c r="F108" s="179"/>
      <c r="G108" s="179"/>
      <c r="H108" s="179"/>
      <c r="I108" s="15" t="str">
        <f t="shared" si="17"/>
        <v/>
      </c>
      <c r="J108" s="15" t="str">
        <f t="shared" si="18"/>
        <v/>
      </c>
      <c r="K108" s="43" t="str">
        <f t="shared" si="14"/>
        <v/>
      </c>
      <c r="L108" s="43" t="str">
        <f t="shared" si="15"/>
        <v/>
      </c>
      <c r="M108" s="323" t="str">
        <f t="shared" si="19"/>
        <v/>
      </c>
      <c r="N108" s="43" t="str">
        <f t="shared" si="20"/>
        <v/>
      </c>
      <c r="O108" s="297" t="b">
        <f t="shared" si="16"/>
        <v>0</v>
      </c>
      <c r="P108" s="298">
        <f t="shared" si="21"/>
        <v>1</v>
      </c>
    </row>
    <row r="109" spans="1:16">
      <c r="A109" s="117">
        <v>100</v>
      </c>
      <c r="B109" s="118"/>
      <c r="C109" s="118"/>
      <c r="D109" s="118"/>
      <c r="E109" s="119"/>
      <c r="F109" s="120"/>
      <c r="G109" s="118"/>
      <c r="H109" s="119"/>
      <c r="I109" s="15" t="str">
        <f t="shared" si="17"/>
        <v/>
      </c>
      <c r="J109" s="15" t="str">
        <f t="shared" si="18"/>
        <v/>
      </c>
      <c r="K109" s="43" t="str">
        <f t="shared" si="14"/>
        <v/>
      </c>
      <c r="L109" s="43" t="str">
        <f t="shared" si="15"/>
        <v/>
      </c>
      <c r="M109" s="323" t="str">
        <f t="shared" si="19"/>
        <v/>
      </c>
      <c r="N109" s="43" t="str">
        <f t="shared" si="20"/>
        <v/>
      </c>
      <c r="O109" s="297" t="b">
        <f t="shared" si="16"/>
        <v>0</v>
      </c>
      <c r="P109" s="298">
        <f t="shared" si="21"/>
        <v>1</v>
      </c>
    </row>
    <row r="110" spans="1:16">
      <c r="A110" s="117">
        <v>101</v>
      </c>
      <c r="B110" s="118"/>
      <c r="C110" s="118"/>
      <c r="D110" s="118"/>
      <c r="E110" s="119"/>
      <c r="F110" s="120"/>
      <c r="G110" s="118"/>
      <c r="H110" s="119"/>
      <c r="I110" s="15" t="str">
        <f t="shared" si="17"/>
        <v/>
      </c>
      <c r="J110" s="15" t="str">
        <f t="shared" si="18"/>
        <v/>
      </c>
      <c r="K110" s="43" t="str">
        <f t="shared" si="14"/>
        <v/>
      </c>
      <c r="L110" s="43" t="str">
        <f t="shared" si="15"/>
        <v/>
      </c>
      <c r="M110" s="323" t="str">
        <f t="shared" si="19"/>
        <v/>
      </c>
      <c r="N110" s="43" t="str">
        <f t="shared" si="20"/>
        <v/>
      </c>
      <c r="O110" s="297" t="b">
        <f t="shared" si="16"/>
        <v>0</v>
      </c>
      <c r="P110" s="298">
        <f t="shared" si="21"/>
        <v>1</v>
      </c>
    </row>
    <row r="111" spans="1:16">
      <c r="A111" s="117">
        <v>102</v>
      </c>
      <c r="B111" s="118"/>
      <c r="C111" s="118"/>
      <c r="D111" s="118"/>
      <c r="E111" s="119"/>
      <c r="F111" s="120"/>
      <c r="G111" s="118"/>
      <c r="H111" s="119"/>
      <c r="I111" s="15" t="str">
        <f t="shared" si="17"/>
        <v/>
      </c>
      <c r="J111" s="15" t="str">
        <f t="shared" si="18"/>
        <v/>
      </c>
      <c r="K111" s="43" t="str">
        <f t="shared" si="14"/>
        <v/>
      </c>
      <c r="L111" s="43" t="str">
        <f t="shared" si="15"/>
        <v/>
      </c>
      <c r="M111" s="323" t="str">
        <f t="shared" si="19"/>
        <v/>
      </c>
      <c r="N111" s="43" t="str">
        <f t="shared" si="20"/>
        <v/>
      </c>
      <c r="O111" s="297" t="b">
        <f t="shared" si="16"/>
        <v>0</v>
      </c>
      <c r="P111" s="298">
        <f t="shared" si="21"/>
        <v>1</v>
      </c>
    </row>
    <row r="112" spans="1:16">
      <c r="A112" s="117">
        <v>103</v>
      </c>
      <c r="B112" s="118"/>
      <c r="C112" s="118"/>
      <c r="D112" s="118"/>
      <c r="E112" s="119"/>
      <c r="F112" s="120"/>
      <c r="G112" s="118"/>
      <c r="H112" s="119"/>
      <c r="I112" s="15" t="str">
        <f t="shared" si="17"/>
        <v/>
      </c>
      <c r="J112" s="15" t="str">
        <f t="shared" si="18"/>
        <v/>
      </c>
      <c r="K112" s="43" t="str">
        <f t="shared" si="14"/>
        <v/>
      </c>
      <c r="L112" s="43" t="str">
        <f t="shared" si="15"/>
        <v/>
      </c>
      <c r="M112" s="323" t="str">
        <f t="shared" si="19"/>
        <v/>
      </c>
      <c r="N112" s="43" t="str">
        <f t="shared" si="20"/>
        <v/>
      </c>
      <c r="O112" s="297" t="b">
        <f t="shared" si="16"/>
        <v>0</v>
      </c>
      <c r="P112" s="298">
        <f t="shared" si="21"/>
        <v>1</v>
      </c>
    </row>
    <row r="113" spans="1:16">
      <c r="A113" s="117">
        <v>104</v>
      </c>
      <c r="B113" s="118"/>
      <c r="C113" s="118"/>
      <c r="D113" s="118"/>
      <c r="E113" s="119"/>
      <c r="F113" s="120"/>
      <c r="G113" s="118"/>
      <c r="H113" s="119"/>
      <c r="I113" s="15" t="str">
        <f t="shared" si="17"/>
        <v/>
      </c>
      <c r="J113" s="15" t="str">
        <f t="shared" si="18"/>
        <v/>
      </c>
      <c r="K113" s="43" t="str">
        <f t="shared" si="14"/>
        <v/>
      </c>
      <c r="L113" s="43" t="str">
        <f t="shared" si="15"/>
        <v/>
      </c>
      <c r="M113" s="323" t="str">
        <f t="shared" si="19"/>
        <v/>
      </c>
      <c r="N113" s="43" t="str">
        <f t="shared" si="20"/>
        <v/>
      </c>
      <c r="O113" s="297" t="b">
        <f t="shared" si="16"/>
        <v>0</v>
      </c>
      <c r="P113" s="298">
        <f t="shared" si="21"/>
        <v>1</v>
      </c>
    </row>
    <row r="114" spans="1:16">
      <c r="A114" s="117">
        <v>105</v>
      </c>
      <c r="B114" s="118"/>
      <c r="C114" s="118"/>
      <c r="D114" s="118"/>
      <c r="E114" s="119"/>
      <c r="F114" s="120"/>
      <c r="G114" s="118"/>
      <c r="H114" s="119"/>
      <c r="I114" s="15" t="str">
        <f t="shared" si="17"/>
        <v/>
      </c>
      <c r="J114" s="15" t="str">
        <f t="shared" si="18"/>
        <v/>
      </c>
      <c r="K114" s="43" t="str">
        <f t="shared" si="14"/>
        <v/>
      </c>
      <c r="L114" s="43" t="str">
        <f t="shared" si="15"/>
        <v/>
      </c>
      <c r="M114" s="323" t="str">
        <f t="shared" si="19"/>
        <v/>
      </c>
      <c r="N114" s="43" t="str">
        <f t="shared" si="20"/>
        <v/>
      </c>
      <c r="O114" s="297" t="b">
        <f t="shared" si="16"/>
        <v>0</v>
      </c>
      <c r="P114" s="298">
        <f t="shared" si="21"/>
        <v>1</v>
      </c>
    </row>
    <row r="115" spans="1:16">
      <c r="A115" s="117">
        <v>106</v>
      </c>
      <c r="B115" s="118"/>
      <c r="C115" s="118"/>
      <c r="D115" s="118"/>
      <c r="E115" s="119"/>
      <c r="F115" s="120"/>
      <c r="G115" s="118"/>
      <c r="H115" s="119"/>
      <c r="I115" s="15" t="str">
        <f t="shared" si="17"/>
        <v/>
      </c>
      <c r="J115" s="15" t="str">
        <f t="shared" si="18"/>
        <v/>
      </c>
      <c r="K115" s="43" t="str">
        <f t="shared" si="14"/>
        <v/>
      </c>
      <c r="L115" s="43" t="str">
        <f t="shared" si="15"/>
        <v/>
      </c>
      <c r="M115" s="323" t="str">
        <f t="shared" si="19"/>
        <v/>
      </c>
      <c r="N115" s="43" t="str">
        <f t="shared" si="20"/>
        <v/>
      </c>
      <c r="O115" s="297" t="b">
        <f t="shared" si="16"/>
        <v>0</v>
      </c>
      <c r="P115" s="298">
        <f t="shared" si="21"/>
        <v>1</v>
      </c>
    </row>
    <row r="116" spans="1:16">
      <c r="A116" s="117">
        <v>107</v>
      </c>
      <c r="B116" s="118"/>
      <c r="C116" s="118"/>
      <c r="D116" s="118"/>
      <c r="E116" s="119"/>
      <c r="F116" s="120"/>
      <c r="G116" s="118"/>
      <c r="H116" s="119"/>
      <c r="I116" s="15" t="str">
        <f t="shared" si="17"/>
        <v/>
      </c>
      <c r="J116" s="15" t="str">
        <f t="shared" si="18"/>
        <v/>
      </c>
      <c r="K116" s="43" t="str">
        <f t="shared" si="14"/>
        <v/>
      </c>
      <c r="L116" s="43" t="str">
        <f t="shared" si="15"/>
        <v/>
      </c>
      <c r="M116" s="323" t="str">
        <f t="shared" si="19"/>
        <v/>
      </c>
      <c r="N116" s="43" t="str">
        <f t="shared" si="20"/>
        <v/>
      </c>
      <c r="O116" s="297" t="b">
        <f t="shared" si="16"/>
        <v>0</v>
      </c>
      <c r="P116" s="298">
        <f t="shared" si="21"/>
        <v>1</v>
      </c>
    </row>
    <row r="117" spans="1:16">
      <c r="A117" s="117">
        <v>108</v>
      </c>
      <c r="B117" s="118"/>
      <c r="C117" s="118"/>
      <c r="D117" s="118"/>
      <c r="E117" s="119"/>
      <c r="F117" s="120"/>
      <c r="G117" s="118"/>
      <c r="H117" s="119"/>
      <c r="I117" s="15" t="str">
        <f t="shared" si="17"/>
        <v/>
      </c>
      <c r="J117" s="15" t="str">
        <f t="shared" si="18"/>
        <v/>
      </c>
      <c r="K117" s="43" t="str">
        <f t="shared" si="14"/>
        <v/>
      </c>
      <c r="L117" s="43" t="str">
        <f t="shared" si="15"/>
        <v/>
      </c>
      <c r="M117" s="323" t="str">
        <f t="shared" si="19"/>
        <v/>
      </c>
      <c r="N117" s="43" t="str">
        <f t="shared" si="20"/>
        <v/>
      </c>
      <c r="O117" s="297" t="b">
        <f t="shared" si="16"/>
        <v>0</v>
      </c>
      <c r="P117" s="298">
        <f t="shared" si="21"/>
        <v>1</v>
      </c>
    </row>
    <row r="118" spans="1:16">
      <c r="A118" s="117">
        <v>109</v>
      </c>
      <c r="B118" s="118"/>
      <c r="C118" s="118"/>
      <c r="D118" s="118"/>
      <c r="E118" s="119"/>
      <c r="F118" s="120"/>
      <c r="G118" s="118"/>
      <c r="H118" s="119"/>
      <c r="I118" s="15" t="str">
        <f t="shared" si="17"/>
        <v/>
      </c>
      <c r="J118" s="15" t="str">
        <f t="shared" si="18"/>
        <v/>
      </c>
      <c r="K118" s="43" t="str">
        <f t="shared" si="14"/>
        <v/>
      </c>
      <c r="L118" s="43" t="str">
        <f t="shared" si="15"/>
        <v/>
      </c>
      <c r="M118" s="323" t="str">
        <f t="shared" si="19"/>
        <v/>
      </c>
      <c r="N118" s="43" t="str">
        <f t="shared" si="20"/>
        <v/>
      </c>
      <c r="O118" s="297" t="b">
        <f t="shared" si="16"/>
        <v>0</v>
      </c>
      <c r="P118" s="298">
        <f t="shared" si="21"/>
        <v>1</v>
      </c>
    </row>
    <row r="119" spans="1:16">
      <c r="A119" s="117">
        <v>110</v>
      </c>
      <c r="B119" s="118"/>
      <c r="C119" s="118"/>
      <c r="D119" s="118"/>
      <c r="E119" s="119"/>
      <c r="F119" s="120"/>
      <c r="G119" s="118"/>
      <c r="H119" s="119"/>
      <c r="I119" s="15" t="str">
        <f t="shared" si="17"/>
        <v/>
      </c>
      <c r="J119" s="15" t="str">
        <f t="shared" si="18"/>
        <v/>
      </c>
      <c r="K119" s="43" t="str">
        <f t="shared" si="14"/>
        <v/>
      </c>
      <c r="L119" s="43" t="str">
        <f t="shared" si="15"/>
        <v/>
      </c>
      <c r="M119" s="323" t="str">
        <f t="shared" si="19"/>
        <v/>
      </c>
      <c r="N119" s="43" t="str">
        <f t="shared" si="20"/>
        <v/>
      </c>
      <c r="O119" s="297" t="b">
        <f t="shared" si="16"/>
        <v>0</v>
      </c>
      <c r="P119" s="298">
        <f t="shared" si="21"/>
        <v>1</v>
      </c>
    </row>
    <row r="120" spans="1:16">
      <c r="A120" s="117">
        <v>111</v>
      </c>
      <c r="B120" s="118"/>
      <c r="C120" s="118"/>
      <c r="D120" s="118"/>
      <c r="E120" s="119"/>
      <c r="F120" s="120"/>
      <c r="G120" s="118"/>
      <c r="H120" s="119"/>
      <c r="I120" s="15" t="str">
        <f t="shared" si="17"/>
        <v/>
      </c>
      <c r="J120" s="15" t="str">
        <f t="shared" si="18"/>
        <v/>
      </c>
      <c r="K120" s="43" t="str">
        <f t="shared" si="14"/>
        <v/>
      </c>
      <c r="L120" s="43" t="str">
        <f t="shared" si="15"/>
        <v/>
      </c>
      <c r="M120" s="323" t="str">
        <f t="shared" si="19"/>
        <v/>
      </c>
      <c r="N120" s="43" t="str">
        <f t="shared" si="20"/>
        <v/>
      </c>
      <c r="O120" s="297" t="b">
        <f t="shared" si="16"/>
        <v>0</v>
      </c>
      <c r="P120" s="298">
        <f t="shared" si="21"/>
        <v>1</v>
      </c>
    </row>
    <row r="121" spans="1:16">
      <c r="A121" s="117">
        <v>112</v>
      </c>
      <c r="B121" s="118"/>
      <c r="C121" s="118"/>
      <c r="D121" s="118"/>
      <c r="E121" s="119"/>
      <c r="F121" s="120"/>
      <c r="G121" s="118"/>
      <c r="H121" s="119"/>
      <c r="I121" s="15" t="str">
        <f t="shared" si="17"/>
        <v/>
      </c>
      <c r="J121" s="15" t="str">
        <f t="shared" si="18"/>
        <v/>
      </c>
      <c r="K121" s="43" t="str">
        <f t="shared" si="14"/>
        <v/>
      </c>
      <c r="L121" s="43" t="str">
        <f t="shared" si="15"/>
        <v/>
      </c>
      <c r="M121" s="323" t="str">
        <f t="shared" si="19"/>
        <v/>
      </c>
      <c r="N121" s="43" t="str">
        <f t="shared" si="20"/>
        <v/>
      </c>
      <c r="O121" s="297" t="b">
        <f t="shared" si="16"/>
        <v>0</v>
      </c>
      <c r="P121" s="298">
        <f t="shared" si="21"/>
        <v>1</v>
      </c>
    </row>
    <row r="122" spans="1:16">
      <c r="A122" s="117">
        <v>113</v>
      </c>
      <c r="B122" s="118"/>
      <c r="C122" s="118"/>
      <c r="D122" s="118"/>
      <c r="E122" s="119"/>
      <c r="F122" s="120"/>
      <c r="G122" s="118"/>
      <c r="H122" s="119"/>
      <c r="I122" s="15" t="str">
        <f t="shared" si="17"/>
        <v/>
      </c>
      <c r="J122" s="15" t="str">
        <f t="shared" si="18"/>
        <v/>
      </c>
      <c r="K122" s="43" t="str">
        <f t="shared" si="14"/>
        <v/>
      </c>
      <c r="L122" s="43" t="str">
        <f t="shared" si="15"/>
        <v/>
      </c>
      <c r="M122" s="323" t="str">
        <f t="shared" si="19"/>
        <v/>
      </c>
      <c r="N122" s="43" t="str">
        <f t="shared" si="20"/>
        <v/>
      </c>
      <c r="O122" s="297" t="b">
        <f t="shared" si="16"/>
        <v>0</v>
      </c>
      <c r="P122" s="298">
        <f t="shared" si="21"/>
        <v>1</v>
      </c>
    </row>
    <row r="123" spans="1:16">
      <c r="A123" s="117">
        <v>114</v>
      </c>
      <c r="B123" s="118"/>
      <c r="C123" s="118"/>
      <c r="D123" s="118"/>
      <c r="E123" s="119"/>
      <c r="F123" s="120"/>
      <c r="G123" s="118"/>
      <c r="H123" s="119"/>
      <c r="I123" s="15" t="str">
        <f t="shared" si="17"/>
        <v/>
      </c>
      <c r="J123" s="15" t="str">
        <f t="shared" si="18"/>
        <v/>
      </c>
      <c r="K123" s="43" t="str">
        <f t="shared" si="14"/>
        <v/>
      </c>
      <c r="L123" s="43" t="str">
        <f t="shared" si="15"/>
        <v/>
      </c>
      <c r="M123" s="323" t="str">
        <f t="shared" si="19"/>
        <v/>
      </c>
      <c r="N123" s="43" t="str">
        <f t="shared" si="20"/>
        <v/>
      </c>
      <c r="O123" s="297" t="b">
        <f t="shared" si="16"/>
        <v>0</v>
      </c>
      <c r="P123" s="298">
        <f t="shared" si="21"/>
        <v>1</v>
      </c>
    </row>
    <row r="124" spans="1:16">
      <c r="A124" s="117">
        <v>115</v>
      </c>
      <c r="B124" s="118"/>
      <c r="C124" s="118"/>
      <c r="D124" s="118"/>
      <c r="E124" s="119"/>
      <c r="F124" s="120"/>
      <c r="G124" s="118"/>
      <c r="H124" s="119"/>
      <c r="I124" s="15" t="str">
        <f t="shared" si="17"/>
        <v/>
      </c>
      <c r="J124" s="15" t="str">
        <f t="shared" si="18"/>
        <v/>
      </c>
      <c r="K124" s="43" t="str">
        <f t="shared" si="14"/>
        <v/>
      </c>
      <c r="L124" s="43" t="str">
        <f t="shared" si="15"/>
        <v/>
      </c>
      <c r="M124" s="323" t="str">
        <f t="shared" si="19"/>
        <v/>
      </c>
      <c r="N124" s="43" t="str">
        <f t="shared" si="20"/>
        <v/>
      </c>
      <c r="O124" s="297" t="b">
        <f t="shared" si="16"/>
        <v>0</v>
      </c>
      <c r="P124" s="298">
        <f t="shared" si="21"/>
        <v>1</v>
      </c>
    </row>
    <row r="125" spans="1:16">
      <c r="A125" s="117">
        <v>116</v>
      </c>
      <c r="B125" s="118"/>
      <c r="C125" s="118"/>
      <c r="D125" s="118"/>
      <c r="E125" s="119"/>
      <c r="F125" s="120"/>
      <c r="G125" s="118"/>
      <c r="H125" s="119"/>
      <c r="I125" s="15" t="str">
        <f t="shared" si="17"/>
        <v/>
      </c>
      <c r="J125" s="15" t="str">
        <f t="shared" si="18"/>
        <v/>
      </c>
      <c r="K125" s="43" t="str">
        <f t="shared" si="14"/>
        <v/>
      </c>
      <c r="L125" s="43" t="str">
        <f t="shared" si="15"/>
        <v/>
      </c>
      <c r="M125" s="323" t="str">
        <f t="shared" si="19"/>
        <v/>
      </c>
      <c r="N125" s="43" t="str">
        <f t="shared" si="20"/>
        <v/>
      </c>
      <c r="O125" s="297" t="b">
        <f t="shared" si="16"/>
        <v>0</v>
      </c>
      <c r="P125" s="298">
        <f t="shared" si="21"/>
        <v>1</v>
      </c>
    </row>
    <row r="126" spans="1:16">
      <c r="A126" s="117">
        <v>117</v>
      </c>
      <c r="B126" s="118"/>
      <c r="C126" s="118"/>
      <c r="D126" s="118"/>
      <c r="E126" s="119"/>
      <c r="F126" s="120"/>
      <c r="G126" s="118"/>
      <c r="H126" s="119"/>
      <c r="I126" s="15" t="str">
        <f t="shared" si="17"/>
        <v/>
      </c>
      <c r="J126" s="15" t="str">
        <f t="shared" si="18"/>
        <v/>
      </c>
      <c r="K126" s="43" t="str">
        <f t="shared" si="14"/>
        <v/>
      </c>
      <c r="L126" s="43" t="str">
        <f t="shared" si="15"/>
        <v/>
      </c>
      <c r="M126" s="323" t="str">
        <f t="shared" si="19"/>
        <v/>
      </c>
      <c r="N126" s="43" t="str">
        <f t="shared" si="20"/>
        <v/>
      </c>
      <c r="O126" s="297" t="b">
        <f t="shared" si="16"/>
        <v>0</v>
      </c>
      <c r="P126" s="298">
        <f t="shared" si="21"/>
        <v>1</v>
      </c>
    </row>
    <row r="127" spans="1:16">
      <c r="A127" s="117">
        <v>118</v>
      </c>
      <c r="B127" s="118"/>
      <c r="C127" s="118"/>
      <c r="D127" s="118"/>
      <c r="E127" s="119"/>
      <c r="F127" s="120"/>
      <c r="G127" s="118"/>
      <c r="H127" s="119"/>
      <c r="I127" s="15" t="str">
        <f t="shared" si="17"/>
        <v/>
      </c>
      <c r="J127" s="15" t="str">
        <f t="shared" si="18"/>
        <v/>
      </c>
      <c r="K127" s="43" t="str">
        <f t="shared" si="14"/>
        <v/>
      </c>
      <c r="L127" s="43" t="str">
        <f t="shared" si="15"/>
        <v/>
      </c>
      <c r="M127" s="323" t="str">
        <f t="shared" si="19"/>
        <v/>
      </c>
      <c r="N127" s="43" t="str">
        <f t="shared" si="20"/>
        <v/>
      </c>
      <c r="O127" s="297" t="b">
        <f t="shared" si="16"/>
        <v>0</v>
      </c>
      <c r="P127" s="298">
        <f t="shared" si="21"/>
        <v>1</v>
      </c>
    </row>
    <row r="128" spans="1:16">
      <c r="A128" s="117">
        <v>119</v>
      </c>
      <c r="B128" s="118"/>
      <c r="C128" s="118"/>
      <c r="D128" s="118"/>
      <c r="E128" s="119"/>
      <c r="F128" s="120"/>
      <c r="G128" s="118"/>
      <c r="H128" s="119"/>
      <c r="I128" s="15" t="str">
        <f t="shared" si="17"/>
        <v/>
      </c>
      <c r="J128" s="15" t="str">
        <f t="shared" si="18"/>
        <v/>
      </c>
      <c r="K128" s="43" t="str">
        <f t="shared" si="14"/>
        <v/>
      </c>
      <c r="L128" s="43" t="str">
        <f t="shared" si="15"/>
        <v/>
      </c>
      <c r="M128" s="323" t="str">
        <f t="shared" si="19"/>
        <v/>
      </c>
      <c r="N128" s="43" t="str">
        <f t="shared" si="20"/>
        <v/>
      </c>
      <c r="O128" s="297" t="b">
        <f t="shared" si="16"/>
        <v>0</v>
      </c>
      <c r="P128" s="298">
        <f t="shared" si="21"/>
        <v>1</v>
      </c>
    </row>
    <row r="129" spans="1:16">
      <c r="A129" s="117">
        <v>120</v>
      </c>
      <c r="B129" s="118"/>
      <c r="C129" s="118"/>
      <c r="D129" s="118"/>
      <c r="E129" s="119"/>
      <c r="F129" s="120"/>
      <c r="G129" s="118"/>
      <c r="H129" s="119"/>
      <c r="I129" s="15" t="str">
        <f t="shared" si="17"/>
        <v/>
      </c>
      <c r="J129" s="15" t="str">
        <f t="shared" si="18"/>
        <v/>
      </c>
      <c r="K129" s="43" t="str">
        <f t="shared" si="14"/>
        <v/>
      </c>
      <c r="L129" s="43" t="str">
        <f t="shared" si="15"/>
        <v/>
      </c>
      <c r="M129" s="323" t="str">
        <f t="shared" si="19"/>
        <v/>
      </c>
      <c r="N129" s="43" t="str">
        <f t="shared" si="20"/>
        <v/>
      </c>
      <c r="O129" s="297" t="b">
        <f t="shared" si="16"/>
        <v>0</v>
      </c>
      <c r="P129" s="298">
        <f t="shared" si="21"/>
        <v>1</v>
      </c>
    </row>
    <row r="130" spans="1:16">
      <c r="A130" s="117">
        <v>121</v>
      </c>
      <c r="B130" s="118"/>
      <c r="C130" s="118"/>
      <c r="D130" s="118"/>
      <c r="E130" s="119"/>
      <c r="F130" s="120"/>
      <c r="G130" s="118"/>
      <c r="H130" s="119"/>
      <c r="I130" s="15" t="str">
        <f t="shared" si="17"/>
        <v/>
      </c>
      <c r="J130" s="15" t="str">
        <f t="shared" si="18"/>
        <v/>
      </c>
      <c r="K130" s="43" t="str">
        <f t="shared" si="14"/>
        <v/>
      </c>
      <c r="L130" s="43" t="str">
        <f t="shared" si="15"/>
        <v/>
      </c>
      <c r="M130" s="323" t="str">
        <f t="shared" si="19"/>
        <v/>
      </c>
      <c r="N130" s="43" t="str">
        <f t="shared" si="20"/>
        <v/>
      </c>
      <c r="O130" s="297" t="b">
        <f t="shared" si="16"/>
        <v>0</v>
      </c>
      <c r="P130" s="298">
        <f t="shared" si="21"/>
        <v>1</v>
      </c>
    </row>
    <row r="131" spans="1:16">
      <c r="A131" s="117">
        <v>122</v>
      </c>
      <c r="B131" s="118"/>
      <c r="C131" s="118"/>
      <c r="D131" s="118"/>
      <c r="E131" s="119"/>
      <c r="F131" s="120"/>
      <c r="G131" s="118"/>
      <c r="H131" s="119"/>
      <c r="I131" s="15" t="str">
        <f t="shared" si="17"/>
        <v/>
      </c>
      <c r="J131" s="15" t="str">
        <f t="shared" si="18"/>
        <v/>
      </c>
      <c r="K131" s="43" t="str">
        <f t="shared" si="14"/>
        <v/>
      </c>
      <c r="L131" s="43" t="str">
        <f t="shared" si="15"/>
        <v/>
      </c>
      <c r="M131" s="323" t="str">
        <f t="shared" si="19"/>
        <v/>
      </c>
      <c r="N131" s="43" t="str">
        <f t="shared" si="20"/>
        <v/>
      </c>
      <c r="O131" s="297" t="b">
        <f t="shared" si="16"/>
        <v>0</v>
      </c>
      <c r="P131" s="298">
        <f t="shared" si="21"/>
        <v>1</v>
      </c>
    </row>
    <row r="132" spans="1:16">
      <c r="A132" s="117">
        <v>123</v>
      </c>
      <c r="B132" s="118"/>
      <c r="C132" s="118"/>
      <c r="D132" s="118"/>
      <c r="E132" s="119"/>
      <c r="F132" s="120"/>
      <c r="G132" s="118"/>
      <c r="H132" s="119"/>
      <c r="I132" s="15" t="str">
        <f t="shared" si="17"/>
        <v/>
      </c>
      <c r="J132" s="15" t="str">
        <f t="shared" si="18"/>
        <v/>
      </c>
      <c r="K132" s="43" t="str">
        <f t="shared" si="14"/>
        <v/>
      </c>
      <c r="L132" s="43" t="str">
        <f t="shared" si="15"/>
        <v/>
      </c>
      <c r="M132" s="323" t="str">
        <f t="shared" si="19"/>
        <v/>
      </c>
      <c r="N132" s="43" t="str">
        <f t="shared" si="20"/>
        <v/>
      </c>
      <c r="O132" s="297" t="b">
        <f t="shared" si="16"/>
        <v>0</v>
      </c>
      <c r="P132" s="298">
        <f t="shared" si="21"/>
        <v>1</v>
      </c>
    </row>
    <row r="133" spans="1:16">
      <c r="A133" s="117">
        <v>124</v>
      </c>
      <c r="B133" s="118"/>
      <c r="C133" s="118"/>
      <c r="D133" s="118"/>
      <c r="E133" s="119"/>
      <c r="F133" s="120"/>
      <c r="G133" s="118"/>
      <c r="H133" s="119"/>
      <c r="I133" s="15" t="str">
        <f t="shared" si="17"/>
        <v/>
      </c>
      <c r="J133" s="15" t="str">
        <f t="shared" si="18"/>
        <v/>
      </c>
      <c r="K133" s="43" t="str">
        <f t="shared" si="14"/>
        <v/>
      </c>
      <c r="L133" s="43" t="str">
        <f t="shared" si="15"/>
        <v/>
      </c>
      <c r="M133" s="323" t="str">
        <f t="shared" si="19"/>
        <v/>
      </c>
      <c r="N133" s="43" t="str">
        <f t="shared" si="20"/>
        <v/>
      </c>
      <c r="O133" s="297" t="b">
        <f t="shared" si="16"/>
        <v>0</v>
      </c>
      <c r="P133" s="298">
        <f t="shared" si="21"/>
        <v>1</v>
      </c>
    </row>
    <row r="134" spans="1:16">
      <c r="A134" s="117">
        <v>125</v>
      </c>
      <c r="B134" s="118"/>
      <c r="C134" s="118"/>
      <c r="D134" s="118"/>
      <c r="E134" s="119"/>
      <c r="F134" s="120"/>
      <c r="G134" s="118"/>
      <c r="H134" s="119"/>
      <c r="I134" s="15" t="str">
        <f t="shared" si="17"/>
        <v/>
      </c>
      <c r="J134" s="15" t="str">
        <f t="shared" si="18"/>
        <v/>
      </c>
      <c r="K134" s="43" t="str">
        <f t="shared" si="14"/>
        <v/>
      </c>
      <c r="L134" s="43" t="str">
        <f t="shared" si="15"/>
        <v/>
      </c>
      <c r="M134" s="323" t="str">
        <f t="shared" si="19"/>
        <v/>
      </c>
      <c r="N134" s="43" t="str">
        <f t="shared" si="20"/>
        <v/>
      </c>
      <c r="O134" s="297" t="b">
        <f t="shared" si="16"/>
        <v>0</v>
      </c>
      <c r="P134" s="298">
        <f t="shared" si="21"/>
        <v>1</v>
      </c>
    </row>
    <row r="135" spans="1:16">
      <c r="A135" s="117">
        <v>126</v>
      </c>
      <c r="B135" s="118"/>
      <c r="C135" s="118"/>
      <c r="D135" s="118"/>
      <c r="E135" s="119"/>
      <c r="F135" s="120"/>
      <c r="G135" s="118"/>
      <c r="H135" s="119"/>
      <c r="I135" s="15" t="str">
        <f t="shared" si="17"/>
        <v/>
      </c>
      <c r="J135" s="15" t="str">
        <f t="shared" si="18"/>
        <v/>
      </c>
      <c r="K135" s="43" t="str">
        <f t="shared" si="14"/>
        <v/>
      </c>
      <c r="L135" s="43" t="str">
        <f t="shared" si="15"/>
        <v/>
      </c>
      <c r="M135" s="323" t="str">
        <f t="shared" si="19"/>
        <v/>
      </c>
      <c r="N135" s="43" t="str">
        <f t="shared" si="20"/>
        <v/>
      </c>
      <c r="O135" s="297" t="b">
        <f t="shared" si="16"/>
        <v>0</v>
      </c>
      <c r="P135" s="298">
        <f t="shared" si="21"/>
        <v>1</v>
      </c>
    </row>
    <row r="136" spans="1:16">
      <c r="A136" s="117">
        <v>127</v>
      </c>
      <c r="B136" s="118"/>
      <c r="C136" s="118"/>
      <c r="D136" s="118"/>
      <c r="E136" s="119"/>
      <c r="F136" s="120"/>
      <c r="G136" s="118"/>
      <c r="H136" s="119"/>
      <c r="I136" s="15" t="str">
        <f t="shared" si="17"/>
        <v/>
      </c>
      <c r="J136" s="15" t="str">
        <f t="shared" si="18"/>
        <v/>
      </c>
      <c r="K136" s="43" t="str">
        <f t="shared" si="14"/>
        <v/>
      </c>
      <c r="L136" s="43" t="str">
        <f t="shared" si="15"/>
        <v/>
      </c>
      <c r="M136" s="323" t="str">
        <f t="shared" si="19"/>
        <v/>
      </c>
      <c r="N136" s="43" t="str">
        <f t="shared" si="20"/>
        <v/>
      </c>
      <c r="O136" s="297" t="b">
        <f t="shared" si="16"/>
        <v>0</v>
      </c>
      <c r="P136" s="298">
        <f t="shared" si="21"/>
        <v>1</v>
      </c>
    </row>
    <row r="137" spans="1:16">
      <c r="A137" s="117">
        <v>128</v>
      </c>
      <c r="B137" s="118"/>
      <c r="C137" s="118"/>
      <c r="D137" s="118"/>
      <c r="E137" s="119"/>
      <c r="F137" s="120"/>
      <c r="G137" s="118"/>
      <c r="H137" s="119"/>
      <c r="I137" s="15" t="str">
        <f t="shared" si="17"/>
        <v/>
      </c>
      <c r="J137" s="15" t="str">
        <f t="shared" si="18"/>
        <v/>
      </c>
      <c r="K137" s="43" t="str">
        <f t="shared" si="14"/>
        <v/>
      </c>
      <c r="L137" s="43" t="str">
        <f t="shared" si="15"/>
        <v/>
      </c>
      <c r="M137" s="323" t="str">
        <f t="shared" si="19"/>
        <v/>
      </c>
      <c r="N137" s="43" t="str">
        <f t="shared" si="20"/>
        <v/>
      </c>
      <c r="O137" s="297" t="b">
        <f t="shared" si="16"/>
        <v>0</v>
      </c>
      <c r="P137" s="298">
        <f t="shared" si="21"/>
        <v>1</v>
      </c>
    </row>
    <row r="138" spans="1:16">
      <c r="A138" s="117">
        <v>129</v>
      </c>
      <c r="B138" s="118"/>
      <c r="C138" s="118"/>
      <c r="D138" s="118"/>
      <c r="E138" s="119"/>
      <c r="F138" s="120"/>
      <c r="G138" s="118"/>
      <c r="H138" s="119"/>
      <c r="I138" s="15" t="str">
        <f t="shared" si="17"/>
        <v/>
      </c>
      <c r="J138" s="15" t="str">
        <f t="shared" si="18"/>
        <v/>
      </c>
      <c r="K138" s="43" t="str">
        <f t="shared" ref="K138:K201" si="22">IF(OR($B138="",$C138="",$D138="",$E138="",$F138="",$F138&gt;an_final,$O138=FALSE),"",IF($F138&gt;=an_initial,1,""))</f>
        <v/>
      </c>
      <c r="L138" s="43" t="str">
        <f t="shared" ref="L138:L201" si="23">IF(OR($B138="",$C138="",$D138="",$E138="",$F138="",$F138&gt;an_final,$O138=FALSE),"",1)</f>
        <v/>
      </c>
      <c r="M138" s="323" t="str">
        <f t="shared" si="19"/>
        <v/>
      </c>
      <c r="N138" s="43" t="str">
        <f t="shared" si="20"/>
        <v/>
      </c>
      <c r="O138" s="297" t="b">
        <f t="shared" ref="O138:O201" si="24">IF(nume_candidat="",FALSE,ISNUMBER(SEARCH(nume_candidat,$B138)))</f>
        <v>0</v>
      </c>
      <c r="P138" s="298">
        <f t="shared" si="21"/>
        <v>1</v>
      </c>
    </row>
    <row r="139" spans="1:16">
      <c r="A139" s="117">
        <v>130</v>
      </c>
      <c r="B139" s="118"/>
      <c r="C139" s="118"/>
      <c r="D139" s="118"/>
      <c r="E139" s="119"/>
      <c r="F139" s="120"/>
      <c r="G139" s="118"/>
      <c r="H139" s="119"/>
      <c r="I139" s="15" t="str">
        <f t="shared" ref="I139:I202" si="25">IF(OR($B139="",$C139="",$D139="",$E139="",$F139&lt;an_initial,$F139&gt;an_final,$O139=FALSE),"",IF($H139="",CS23a*$G139/P139,CS23a*$H139))</f>
        <v/>
      </c>
      <c r="J139" s="15" t="str">
        <f t="shared" ref="J139:J202" si="26">IF(OR($B139="",$C139="",$D139="",$E139="",$F139="",$F139&gt;an_final,$O139=FALSE),"",IF($H139="",CS_STR_A*$G139/P139,CS_STR_A*$H139))</f>
        <v/>
      </c>
      <c r="K139" s="43" t="str">
        <f t="shared" si="22"/>
        <v/>
      </c>
      <c r="L139" s="43" t="str">
        <f t="shared" si="23"/>
        <v/>
      </c>
      <c r="M139" s="323" t="str">
        <f t="shared" ref="M139:M202" si="27">IF(OR($B139="",$C139="",$D139="",$E139="",$F139="",$F139&gt;an_final,$O139=FALSE),"",IF($H139="",$G139/P139,$H139))</f>
        <v/>
      </c>
      <c r="N139" s="43" t="str">
        <f t="shared" ref="N139:N202" si="28">IF(OR($B139="",$C139="",$D139="",$E139="",$F139="",$F139&lt;an_initial,$F139&gt;an_final,$O139=FALSE),"",IF($H139="",$G139/P139,$H139))</f>
        <v/>
      </c>
      <c r="O139" s="297" t="b">
        <f t="shared" si="24"/>
        <v>0</v>
      </c>
      <c r="P139" s="298">
        <f t="shared" ref="P139:P202" si="29">LEN(B139)-LEN(SUBSTITUTE(B139,",",""))+1</f>
        <v>1</v>
      </c>
    </row>
    <row r="140" spans="1:16">
      <c r="A140" s="117">
        <v>131</v>
      </c>
      <c r="B140" s="118"/>
      <c r="C140" s="118"/>
      <c r="D140" s="118"/>
      <c r="E140" s="119"/>
      <c r="F140" s="120"/>
      <c r="G140" s="118"/>
      <c r="H140" s="119"/>
      <c r="I140" s="15" t="str">
        <f t="shared" si="25"/>
        <v/>
      </c>
      <c r="J140" s="15" t="str">
        <f t="shared" si="26"/>
        <v/>
      </c>
      <c r="K140" s="43" t="str">
        <f t="shared" si="22"/>
        <v/>
      </c>
      <c r="L140" s="43" t="str">
        <f t="shared" si="23"/>
        <v/>
      </c>
      <c r="M140" s="323" t="str">
        <f t="shared" si="27"/>
        <v/>
      </c>
      <c r="N140" s="43" t="str">
        <f t="shared" si="28"/>
        <v/>
      </c>
      <c r="O140" s="297" t="b">
        <f t="shared" si="24"/>
        <v>0</v>
      </c>
      <c r="P140" s="298">
        <f t="shared" si="29"/>
        <v>1</v>
      </c>
    </row>
    <row r="141" spans="1:16">
      <c r="A141" s="117">
        <v>132</v>
      </c>
      <c r="B141" s="118"/>
      <c r="C141" s="118"/>
      <c r="D141" s="118"/>
      <c r="E141" s="119"/>
      <c r="F141" s="120"/>
      <c r="G141" s="118"/>
      <c r="H141" s="119"/>
      <c r="I141" s="15" t="str">
        <f t="shared" si="25"/>
        <v/>
      </c>
      <c r="J141" s="15" t="str">
        <f t="shared" si="26"/>
        <v/>
      </c>
      <c r="K141" s="43" t="str">
        <f t="shared" si="22"/>
        <v/>
      </c>
      <c r="L141" s="43" t="str">
        <f t="shared" si="23"/>
        <v/>
      </c>
      <c r="M141" s="323" t="str">
        <f t="shared" si="27"/>
        <v/>
      </c>
      <c r="N141" s="43" t="str">
        <f t="shared" si="28"/>
        <v/>
      </c>
      <c r="O141" s="297" t="b">
        <f t="shared" si="24"/>
        <v>0</v>
      </c>
      <c r="P141" s="298">
        <f t="shared" si="29"/>
        <v>1</v>
      </c>
    </row>
    <row r="142" spans="1:16">
      <c r="A142" s="117">
        <v>133</v>
      </c>
      <c r="B142" s="118"/>
      <c r="C142" s="118"/>
      <c r="D142" s="118"/>
      <c r="E142" s="119"/>
      <c r="F142" s="120"/>
      <c r="G142" s="118"/>
      <c r="H142" s="119"/>
      <c r="I142" s="15" t="str">
        <f t="shared" si="25"/>
        <v/>
      </c>
      <c r="J142" s="15" t="str">
        <f t="shared" si="26"/>
        <v/>
      </c>
      <c r="K142" s="43" t="str">
        <f t="shared" si="22"/>
        <v/>
      </c>
      <c r="L142" s="43" t="str">
        <f t="shared" si="23"/>
        <v/>
      </c>
      <c r="M142" s="323" t="str">
        <f t="shared" si="27"/>
        <v/>
      </c>
      <c r="N142" s="43" t="str">
        <f t="shared" si="28"/>
        <v/>
      </c>
      <c r="O142" s="297" t="b">
        <f t="shared" si="24"/>
        <v>0</v>
      </c>
      <c r="P142" s="298">
        <f t="shared" si="29"/>
        <v>1</v>
      </c>
    </row>
    <row r="143" spans="1:16">
      <c r="A143" s="117">
        <v>134</v>
      </c>
      <c r="B143" s="118"/>
      <c r="C143" s="118"/>
      <c r="D143" s="118"/>
      <c r="E143" s="119"/>
      <c r="F143" s="120"/>
      <c r="G143" s="118"/>
      <c r="H143" s="119"/>
      <c r="I143" s="15" t="str">
        <f t="shared" si="25"/>
        <v/>
      </c>
      <c r="J143" s="15" t="str">
        <f t="shared" si="26"/>
        <v/>
      </c>
      <c r="K143" s="43" t="str">
        <f t="shared" si="22"/>
        <v/>
      </c>
      <c r="L143" s="43" t="str">
        <f t="shared" si="23"/>
        <v/>
      </c>
      <c r="M143" s="323" t="str">
        <f t="shared" si="27"/>
        <v/>
      </c>
      <c r="N143" s="43" t="str">
        <f t="shared" si="28"/>
        <v/>
      </c>
      <c r="O143" s="297" t="b">
        <f t="shared" si="24"/>
        <v>0</v>
      </c>
      <c r="P143" s="298">
        <f t="shared" si="29"/>
        <v>1</v>
      </c>
    </row>
    <row r="144" spans="1:16">
      <c r="A144" s="117">
        <v>135</v>
      </c>
      <c r="B144" s="118"/>
      <c r="C144" s="118"/>
      <c r="D144" s="118"/>
      <c r="E144" s="119"/>
      <c r="F144" s="120"/>
      <c r="G144" s="118"/>
      <c r="H144" s="119"/>
      <c r="I144" s="15" t="str">
        <f t="shared" si="25"/>
        <v/>
      </c>
      <c r="J144" s="15" t="str">
        <f t="shared" si="26"/>
        <v/>
      </c>
      <c r="K144" s="43" t="str">
        <f t="shared" si="22"/>
        <v/>
      </c>
      <c r="L144" s="43" t="str">
        <f t="shared" si="23"/>
        <v/>
      </c>
      <c r="M144" s="323" t="str">
        <f t="shared" si="27"/>
        <v/>
      </c>
      <c r="N144" s="43" t="str">
        <f t="shared" si="28"/>
        <v/>
      </c>
      <c r="O144" s="297" t="b">
        <f t="shared" si="24"/>
        <v>0</v>
      </c>
      <c r="P144" s="298">
        <f t="shared" si="29"/>
        <v>1</v>
      </c>
    </row>
    <row r="145" spans="1:16">
      <c r="A145" s="117">
        <v>136</v>
      </c>
      <c r="B145" s="118"/>
      <c r="C145" s="118"/>
      <c r="D145" s="118"/>
      <c r="E145" s="119"/>
      <c r="F145" s="120"/>
      <c r="G145" s="118"/>
      <c r="H145" s="119"/>
      <c r="I145" s="15" t="str">
        <f t="shared" si="25"/>
        <v/>
      </c>
      <c r="J145" s="15" t="str">
        <f t="shared" si="26"/>
        <v/>
      </c>
      <c r="K145" s="43" t="str">
        <f t="shared" si="22"/>
        <v/>
      </c>
      <c r="L145" s="43" t="str">
        <f t="shared" si="23"/>
        <v/>
      </c>
      <c r="M145" s="323" t="str">
        <f t="shared" si="27"/>
        <v/>
      </c>
      <c r="N145" s="43" t="str">
        <f t="shared" si="28"/>
        <v/>
      </c>
      <c r="O145" s="297" t="b">
        <f t="shared" si="24"/>
        <v>0</v>
      </c>
      <c r="P145" s="298">
        <f t="shared" si="29"/>
        <v>1</v>
      </c>
    </row>
    <row r="146" spans="1:16">
      <c r="A146" s="117">
        <v>137</v>
      </c>
      <c r="B146" s="118"/>
      <c r="C146" s="118"/>
      <c r="D146" s="118"/>
      <c r="E146" s="119"/>
      <c r="F146" s="120"/>
      <c r="G146" s="118"/>
      <c r="H146" s="119"/>
      <c r="I146" s="15" t="str">
        <f t="shared" si="25"/>
        <v/>
      </c>
      <c r="J146" s="15" t="str">
        <f t="shared" si="26"/>
        <v/>
      </c>
      <c r="K146" s="43" t="str">
        <f t="shared" si="22"/>
        <v/>
      </c>
      <c r="L146" s="43" t="str">
        <f t="shared" si="23"/>
        <v/>
      </c>
      <c r="M146" s="323" t="str">
        <f t="shared" si="27"/>
        <v/>
      </c>
      <c r="N146" s="43" t="str">
        <f t="shared" si="28"/>
        <v/>
      </c>
      <c r="O146" s="297" t="b">
        <f t="shared" si="24"/>
        <v>0</v>
      </c>
      <c r="P146" s="298">
        <f t="shared" si="29"/>
        <v>1</v>
      </c>
    </row>
    <row r="147" spans="1:16">
      <c r="A147" s="117">
        <v>138</v>
      </c>
      <c r="B147" s="118"/>
      <c r="C147" s="118"/>
      <c r="D147" s="118"/>
      <c r="E147" s="119"/>
      <c r="F147" s="120"/>
      <c r="G147" s="118"/>
      <c r="H147" s="119"/>
      <c r="I147" s="15" t="str">
        <f t="shared" si="25"/>
        <v/>
      </c>
      <c r="J147" s="15" t="str">
        <f t="shared" si="26"/>
        <v/>
      </c>
      <c r="K147" s="43" t="str">
        <f t="shared" si="22"/>
        <v/>
      </c>
      <c r="L147" s="43" t="str">
        <f t="shared" si="23"/>
        <v/>
      </c>
      <c r="M147" s="323" t="str">
        <f t="shared" si="27"/>
        <v/>
      </c>
      <c r="N147" s="43" t="str">
        <f t="shared" si="28"/>
        <v/>
      </c>
      <c r="O147" s="297" t="b">
        <f t="shared" si="24"/>
        <v>0</v>
      </c>
      <c r="P147" s="298">
        <f t="shared" si="29"/>
        <v>1</v>
      </c>
    </row>
    <row r="148" spans="1:16">
      <c r="A148" s="117">
        <v>139</v>
      </c>
      <c r="B148" s="118"/>
      <c r="C148" s="118"/>
      <c r="D148" s="118"/>
      <c r="E148" s="119"/>
      <c r="F148" s="120"/>
      <c r="G148" s="118"/>
      <c r="H148" s="119"/>
      <c r="I148" s="15" t="str">
        <f t="shared" si="25"/>
        <v/>
      </c>
      <c r="J148" s="15" t="str">
        <f t="shared" si="26"/>
        <v/>
      </c>
      <c r="K148" s="43" t="str">
        <f t="shared" si="22"/>
        <v/>
      </c>
      <c r="L148" s="43" t="str">
        <f t="shared" si="23"/>
        <v/>
      </c>
      <c r="M148" s="323" t="str">
        <f t="shared" si="27"/>
        <v/>
      </c>
      <c r="N148" s="43" t="str">
        <f t="shared" si="28"/>
        <v/>
      </c>
      <c r="O148" s="297" t="b">
        <f t="shared" si="24"/>
        <v>0</v>
      </c>
      <c r="P148" s="298">
        <f t="shared" si="29"/>
        <v>1</v>
      </c>
    </row>
    <row r="149" spans="1:16">
      <c r="A149" s="117">
        <v>140</v>
      </c>
      <c r="B149" s="118"/>
      <c r="C149" s="118"/>
      <c r="D149" s="118"/>
      <c r="E149" s="119"/>
      <c r="F149" s="120"/>
      <c r="G149" s="118"/>
      <c r="H149" s="119"/>
      <c r="I149" s="15" t="str">
        <f t="shared" si="25"/>
        <v/>
      </c>
      <c r="J149" s="15" t="str">
        <f t="shared" si="26"/>
        <v/>
      </c>
      <c r="K149" s="43" t="str">
        <f t="shared" si="22"/>
        <v/>
      </c>
      <c r="L149" s="43" t="str">
        <f t="shared" si="23"/>
        <v/>
      </c>
      <c r="M149" s="323" t="str">
        <f t="shared" si="27"/>
        <v/>
      </c>
      <c r="N149" s="43" t="str">
        <f t="shared" si="28"/>
        <v/>
      </c>
      <c r="O149" s="297" t="b">
        <f t="shared" si="24"/>
        <v>0</v>
      </c>
      <c r="P149" s="298">
        <f t="shared" si="29"/>
        <v>1</v>
      </c>
    </row>
    <row r="150" spans="1:16">
      <c r="A150" s="117">
        <v>141</v>
      </c>
      <c r="B150" s="118"/>
      <c r="C150" s="118"/>
      <c r="D150" s="118"/>
      <c r="E150" s="119"/>
      <c r="F150" s="120"/>
      <c r="G150" s="118"/>
      <c r="H150" s="119"/>
      <c r="I150" s="15" t="str">
        <f t="shared" si="25"/>
        <v/>
      </c>
      <c r="J150" s="15" t="str">
        <f t="shared" si="26"/>
        <v/>
      </c>
      <c r="K150" s="43" t="str">
        <f t="shared" si="22"/>
        <v/>
      </c>
      <c r="L150" s="43" t="str">
        <f t="shared" si="23"/>
        <v/>
      </c>
      <c r="M150" s="323" t="str">
        <f t="shared" si="27"/>
        <v/>
      </c>
      <c r="N150" s="43" t="str">
        <f t="shared" si="28"/>
        <v/>
      </c>
      <c r="O150" s="297" t="b">
        <f t="shared" si="24"/>
        <v>0</v>
      </c>
      <c r="P150" s="298">
        <f t="shared" si="29"/>
        <v>1</v>
      </c>
    </row>
    <row r="151" spans="1:16">
      <c r="A151" s="117">
        <v>142</v>
      </c>
      <c r="B151" s="118"/>
      <c r="C151" s="118"/>
      <c r="D151" s="118"/>
      <c r="E151" s="119"/>
      <c r="F151" s="120"/>
      <c r="G151" s="118"/>
      <c r="H151" s="119"/>
      <c r="I151" s="15" t="str">
        <f t="shared" si="25"/>
        <v/>
      </c>
      <c r="J151" s="15" t="str">
        <f t="shared" si="26"/>
        <v/>
      </c>
      <c r="K151" s="43" t="str">
        <f t="shared" si="22"/>
        <v/>
      </c>
      <c r="L151" s="43" t="str">
        <f t="shared" si="23"/>
        <v/>
      </c>
      <c r="M151" s="323" t="str">
        <f t="shared" si="27"/>
        <v/>
      </c>
      <c r="N151" s="43" t="str">
        <f t="shared" si="28"/>
        <v/>
      </c>
      <c r="O151" s="297" t="b">
        <f t="shared" si="24"/>
        <v>0</v>
      </c>
      <c r="P151" s="298">
        <f t="shared" si="29"/>
        <v>1</v>
      </c>
    </row>
    <row r="152" spans="1:16">
      <c r="A152" s="117">
        <v>143</v>
      </c>
      <c r="B152" s="118"/>
      <c r="C152" s="118"/>
      <c r="D152" s="118"/>
      <c r="E152" s="119"/>
      <c r="F152" s="120"/>
      <c r="G152" s="118"/>
      <c r="H152" s="119"/>
      <c r="I152" s="15" t="str">
        <f t="shared" si="25"/>
        <v/>
      </c>
      <c r="J152" s="15" t="str">
        <f t="shared" si="26"/>
        <v/>
      </c>
      <c r="K152" s="43" t="str">
        <f t="shared" si="22"/>
        <v/>
      </c>
      <c r="L152" s="43" t="str">
        <f t="shared" si="23"/>
        <v/>
      </c>
      <c r="M152" s="323" t="str">
        <f t="shared" si="27"/>
        <v/>
      </c>
      <c r="N152" s="43" t="str">
        <f t="shared" si="28"/>
        <v/>
      </c>
      <c r="O152" s="297" t="b">
        <f t="shared" si="24"/>
        <v>0</v>
      </c>
      <c r="P152" s="298">
        <f t="shared" si="29"/>
        <v>1</v>
      </c>
    </row>
    <row r="153" spans="1:16">
      <c r="A153" s="117">
        <v>144</v>
      </c>
      <c r="B153" s="118"/>
      <c r="C153" s="118"/>
      <c r="D153" s="118"/>
      <c r="E153" s="119"/>
      <c r="F153" s="120"/>
      <c r="G153" s="118"/>
      <c r="H153" s="119"/>
      <c r="I153" s="15" t="str">
        <f t="shared" si="25"/>
        <v/>
      </c>
      <c r="J153" s="15" t="str">
        <f t="shared" si="26"/>
        <v/>
      </c>
      <c r="K153" s="43" t="str">
        <f t="shared" si="22"/>
        <v/>
      </c>
      <c r="L153" s="43" t="str">
        <f t="shared" si="23"/>
        <v/>
      </c>
      <c r="M153" s="323" t="str">
        <f t="shared" si="27"/>
        <v/>
      </c>
      <c r="N153" s="43" t="str">
        <f t="shared" si="28"/>
        <v/>
      </c>
      <c r="O153" s="297" t="b">
        <f t="shared" si="24"/>
        <v>0</v>
      </c>
      <c r="P153" s="298">
        <f t="shared" si="29"/>
        <v>1</v>
      </c>
    </row>
    <row r="154" spans="1:16">
      <c r="A154" s="117">
        <v>145</v>
      </c>
      <c r="B154" s="118"/>
      <c r="C154" s="118"/>
      <c r="D154" s="118"/>
      <c r="E154" s="119"/>
      <c r="F154" s="120"/>
      <c r="G154" s="118"/>
      <c r="H154" s="119"/>
      <c r="I154" s="15" t="str">
        <f t="shared" si="25"/>
        <v/>
      </c>
      <c r="J154" s="15" t="str">
        <f t="shared" si="26"/>
        <v/>
      </c>
      <c r="K154" s="43" t="str">
        <f t="shared" si="22"/>
        <v/>
      </c>
      <c r="L154" s="43" t="str">
        <f t="shared" si="23"/>
        <v/>
      </c>
      <c r="M154" s="323" t="str">
        <f t="shared" si="27"/>
        <v/>
      </c>
      <c r="N154" s="43" t="str">
        <f t="shared" si="28"/>
        <v/>
      </c>
      <c r="O154" s="297" t="b">
        <f t="shared" si="24"/>
        <v>0</v>
      </c>
      <c r="P154" s="298">
        <f t="shared" si="29"/>
        <v>1</v>
      </c>
    </row>
    <row r="155" spans="1:16">
      <c r="A155" s="117">
        <v>146</v>
      </c>
      <c r="B155" s="118"/>
      <c r="C155" s="118"/>
      <c r="D155" s="118"/>
      <c r="E155" s="119"/>
      <c r="F155" s="120"/>
      <c r="G155" s="118"/>
      <c r="H155" s="119"/>
      <c r="I155" s="15" t="str">
        <f t="shared" si="25"/>
        <v/>
      </c>
      <c r="J155" s="15" t="str">
        <f t="shared" si="26"/>
        <v/>
      </c>
      <c r="K155" s="43" t="str">
        <f t="shared" si="22"/>
        <v/>
      </c>
      <c r="L155" s="43" t="str">
        <f t="shared" si="23"/>
        <v/>
      </c>
      <c r="M155" s="323" t="str">
        <f t="shared" si="27"/>
        <v/>
      </c>
      <c r="N155" s="43" t="str">
        <f t="shared" si="28"/>
        <v/>
      </c>
      <c r="O155" s="297" t="b">
        <f t="shared" si="24"/>
        <v>0</v>
      </c>
      <c r="P155" s="298">
        <f t="shared" si="29"/>
        <v>1</v>
      </c>
    </row>
    <row r="156" spans="1:16">
      <c r="A156" s="117">
        <v>147</v>
      </c>
      <c r="B156" s="118"/>
      <c r="C156" s="118"/>
      <c r="D156" s="118"/>
      <c r="E156" s="119"/>
      <c r="F156" s="120"/>
      <c r="G156" s="118"/>
      <c r="H156" s="119"/>
      <c r="I156" s="15" t="str">
        <f t="shared" si="25"/>
        <v/>
      </c>
      <c r="J156" s="15" t="str">
        <f t="shared" si="26"/>
        <v/>
      </c>
      <c r="K156" s="43" t="str">
        <f t="shared" si="22"/>
        <v/>
      </c>
      <c r="L156" s="43" t="str">
        <f t="shared" si="23"/>
        <v/>
      </c>
      <c r="M156" s="323" t="str">
        <f t="shared" si="27"/>
        <v/>
      </c>
      <c r="N156" s="43" t="str">
        <f t="shared" si="28"/>
        <v/>
      </c>
      <c r="O156" s="297" t="b">
        <f t="shared" si="24"/>
        <v>0</v>
      </c>
      <c r="P156" s="298">
        <f t="shared" si="29"/>
        <v>1</v>
      </c>
    </row>
    <row r="157" spans="1:16">
      <c r="A157" s="117">
        <v>148</v>
      </c>
      <c r="B157" s="118"/>
      <c r="C157" s="118"/>
      <c r="D157" s="118"/>
      <c r="E157" s="119"/>
      <c r="F157" s="120"/>
      <c r="G157" s="118"/>
      <c r="H157" s="119"/>
      <c r="I157" s="15" t="str">
        <f t="shared" si="25"/>
        <v/>
      </c>
      <c r="J157" s="15" t="str">
        <f t="shared" si="26"/>
        <v/>
      </c>
      <c r="K157" s="43" t="str">
        <f t="shared" si="22"/>
        <v/>
      </c>
      <c r="L157" s="43" t="str">
        <f t="shared" si="23"/>
        <v/>
      </c>
      <c r="M157" s="323" t="str">
        <f t="shared" si="27"/>
        <v/>
      </c>
      <c r="N157" s="43" t="str">
        <f t="shared" si="28"/>
        <v/>
      </c>
      <c r="O157" s="297" t="b">
        <f t="shared" si="24"/>
        <v>0</v>
      </c>
      <c r="P157" s="298">
        <f t="shared" si="29"/>
        <v>1</v>
      </c>
    </row>
    <row r="158" spans="1:16">
      <c r="A158" s="117">
        <v>149</v>
      </c>
      <c r="B158" s="118"/>
      <c r="C158" s="118"/>
      <c r="D158" s="118"/>
      <c r="E158" s="119"/>
      <c r="F158" s="120"/>
      <c r="G158" s="118"/>
      <c r="H158" s="119"/>
      <c r="I158" s="15" t="str">
        <f t="shared" si="25"/>
        <v/>
      </c>
      <c r="J158" s="15" t="str">
        <f t="shared" si="26"/>
        <v/>
      </c>
      <c r="K158" s="43" t="str">
        <f t="shared" si="22"/>
        <v/>
      </c>
      <c r="L158" s="43" t="str">
        <f t="shared" si="23"/>
        <v/>
      </c>
      <c r="M158" s="323" t="str">
        <f t="shared" si="27"/>
        <v/>
      </c>
      <c r="N158" s="43" t="str">
        <f t="shared" si="28"/>
        <v/>
      </c>
      <c r="O158" s="297" t="b">
        <f t="shared" si="24"/>
        <v>0</v>
      </c>
      <c r="P158" s="298">
        <f t="shared" si="29"/>
        <v>1</v>
      </c>
    </row>
    <row r="159" spans="1:16">
      <c r="A159" s="117">
        <v>150</v>
      </c>
      <c r="B159" s="118"/>
      <c r="C159" s="118"/>
      <c r="D159" s="118"/>
      <c r="E159" s="119"/>
      <c r="F159" s="120"/>
      <c r="G159" s="118"/>
      <c r="H159" s="119"/>
      <c r="I159" s="15" t="str">
        <f t="shared" si="25"/>
        <v/>
      </c>
      <c r="J159" s="15" t="str">
        <f t="shared" si="26"/>
        <v/>
      </c>
      <c r="K159" s="43" t="str">
        <f t="shared" si="22"/>
        <v/>
      </c>
      <c r="L159" s="43" t="str">
        <f t="shared" si="23"/>
        <v/>
      </c>
      <c r="M159" s="323" t="str">
        <f t="shared" si="27"/>
        <v/>
      </c>
      <c r="N159" s="43" t="str">
        <f t="shared" si="28"/>
        <v/>
      </c>
      <c r="O159" s="297" t="b">
        <f t="shared" si="24"/>
        <v>0</v>
      </c>
      <c r="P159" s="298">
        <f t="shared" si="29"/>
        <v>1</v>
      </c>
    </row>
    <row r="160" spans="1:16">
      <c r="A160" s="117">
        <v>151</v>
      </c>
      <c r="B160" s="118"/>
      <c r="C160" s="118"/>
      <c r="D160" s="118"/>
      <c r="E160" s="119"/>
      <c r="F160" s="120"/>
      <c r="G160" s="118"/>
      <c r="H160" s="119"/>
      <c r="I160" s="15" t="str">
        <f t="shared" si="25"/>
        <v/>
      </c>
      <c r="J160" s="15" t="str">
        <f t="shared" si="26"/>
        <v/>
      </c>
      <c r="K160" s="43" t="str">
        <f t="shared" si="22"/>
        <v/>
      </c>
      <c r="L160" s="43" t="str">
        <f t="shared" si="23"/>
        <v/>
      </c>
      <c r="M160" s="323" t="str">
        <f t="shared" si="27"/>
        <v/>
      </c>
      <c r="N160" s="43" t="str">
        <f t="shared" si="28"/>
        <v/>
      </c>
      <c r="O160" s="297" t="b">
        <f t="shared" si="24"/>
        <v>0</v>
      </c>
      <c r="P160" s="298">
        <f t="shared" si="29"/>
        <v>1</v>
      </c>
    </row>
    <row r="161" spans="1:16">
      <c r="A161" s="117">
        <v>152</v>
      </c>
      <c r="B161" s="118"/>
      <c r="C161" s="118"/>
      <c r="D161" s="118"/>
      <c r="E161" s="119"/>
      <c r="F161" s="120"/>
      <c r="G161" s="118"/>
      <c r="H161" s="119"/>
      <c r="I161" s="15" t="str">
        <f t="shared" si="25"/>
        <v/>
      </c>
      <c r="J161" s="15" t="str">
        <f t="shared" si="26"/>
        <v/>
      </c>
      <c r="K161" s="43" t="str">
        <f t="shared" si="22"/>
        <v/>
      </c>
      <c r="L161" s="43" t="str">
        <f t="shared" si="23"/>
        <v/>
      </c>
      <c r="M161" s="323" t="str">
        <f t="shared" si="27"/>
        <v/>
      </c>
      <c r="N161" s="43" t="str">
        <f t="shared" si="28"/>
        <v/>
      </c>
      <c r="O161" s="297" t="b">
        <f t="shared" si="24"/>
        <v>0</v>
      </c>
      <c r="P161" s="298">
        <f t="shared" si="29"/>
        <v>1</v>
      </c>
    </row>
    <row r="162" spans="1:16">
      <c r="A162" s="117">
        <v>153</v>
      </c>
      <c r="B162" s="118"/>
      <c r="C162" s="118"/>
      <c r="D162" s="118"/>
      <c r="E162" s="119"/>
      <c r="F162" s="120"/>
      <c r="G162" s="118"/>
      <c r="H162" s="119"/>
      <c r="I162" s="15" t="str">
        <f t="shared" si="25"/>
        <v/>
      </c>
      <c r="J162" s="15" t="str">
        <f t="shared" si="26"/>
        <v/>
      </c>
      <c r="K162" s="43" t="str">
        <f t="shared" si="22"/>
        <v/>
      </c>
      <c r="L162" s="43" t="str">
        <f t="shared" si="23"/>
        <v/>
      </c>
      <c r="M162" s="323" t="str">
        <f t="shared" si="27"/>
        <v/>
      </c>
      <c r="N162" s="43" t="str">
        <f t="shared" si="28"/>
        <v/>
      </c>
      <c r="O162" s="297" t="b">
        <f t="shared" si="24"/>
        <v>0</v>
      </c>
      <c r="P162" s="298">
        <f t="shared" si="29"/>
        <v>1</v>
      </c>
    </row>
    <row r="163" spans="1:16">
      <c r="A163" s="117">
        <v>154</v>
      </c>
      <c r="B163" s="118"/>
      <c r="C163" s="118"/>
      <c r="D163" s="118"/>
      <c r="E163" s="119"/>
      <c r="F163" s="120"/>
      <c r="G163" s="118"/>
      <c r="H163" s="119"/>
      <c r="I163" s="15" t="str">
        <f t="shared" si="25"/>
        <v/>
      </c>
      <c r="J163" s="15" t="str">
        <f t="shared" si="26"/>
        <v/>
      </c>
      <c r="K163" s="43" t="str">
        <f t="shared" si="22"/>
        <v/>
      </c>
      <c r="L163" s="43" t="str">
        <f t="shared" si="23"/>
        <v/>
      </c>
      <c r="M163" s="323" t="str">
        <f t="shared" si="27"/>
        <v/>
      </c>
      <c r="N163" s="43" t="str">
        <f t="shared" si="28"/>
        <v/>
      </c>
      <c r="O163" s="297" t="b">
        <f t="shared" si="24"/>
        <v>0</v>
      </c>
      <c r="P163" s="298">
        <f t="shared" si="29"/>
        <v>1</v>
      </c>
    </row>
    <row r="164" spans="1:16">
      <c r="A164" s="117">
        <v>155</v>
      </c>
      <c r="B164" s="118"/>
      <c r="C164" s="118"/>
      <c r="D164" s="118"/>
      <c r="E164" s="119"/>
      <c r="F164" s="120"/>
      <c r="G164" s="118"/>
      <c r="H164" s="119"/>
      <c r="I164" s="15" t="str">
        <f t="shared" si="25"/>
        <v/>
      </c>
      <c r="J164" s="15" t="str">
        <f t="shared" si="26"/>
        <v/>
      </c>
      <c r="K164" s="43" t="str">
        <f t="shared" si="22"/>
        <v/>
      </c>
      <c r="L164" s="43" t="str">
        <f t="shared" si="23"/>
        <v/>
      </c>
      <c r="M164" s="323" t="str">
        <f t="shared" si="27"/>
        <v/>
      </c>
      <c r="N164" s="43" t="str">
        <f t="shared" si="28"/>
        <v/>
      </c>
      <c r="O164" s="297" t="b">
        <f t="shared" si="24"/>
        <v>0</v>
      </c>
      <c r="P164" s="298">
        <f t="shared" si="29"/>
        <v>1</v>
      </c>
    </row>
    <row r="165" spans="1:16">
      <c r="A165" s="117">
        <v>156</v>
      </c>
      <c r="B165" s="118"/>
      <c r="C165" s="118"/>
      <c r="D165" s="118"/>
      <c r="E165" s="119"/>
      <c r="F165" s="120"/>
      <c r="G165" s="118"/>
      <c r="H165" s="119"/>
      <c r="I165" s="15" t="str">
        <f t="shared" si="25"/>
        <v/>
      </c>
      <c r="J165" s="15" t="str">
        <f t="shared" si="26"/>
        <v/>
      </c>
      <c r="K165" s="43" t="str">
        <f t="shared" si="22"/>
        <v/>
      </c>
      <c r="L165" s="43" t="str">
        <f t="shared" si="23"/>
        <v/>
      </c>
      <c r="M165" s="323" t="str">
        <f t="shared" si="27"/>
        <v/>
      </c>
      <c r="N165" s="43" t="str">
        <f t="shared" si="28"/>
        <v/>
      </c>
      <c r="O165" s="297" t="b">
        <f t="shared" si="24"/>
        <v>0</v>
      </c>
      <c r="P165" s="298">
        <f t="shared" si="29"/>
        <v>1</v>
      </c>
    </row>
    <row r="166" spans="1:16">
      <c r="A166" s="117">
        <v>157</v>
      </c>
      <c r="B166" s="118"/>
      <c r="C166" s="118"/>
      <c r="D166" s="118"/>
      <c r="E166" s="119"/>
      <c r="F166" s="120"/>
      <c r="G166" s="118"/>
      <c r="H166" s="119"/>
      <c r="I166" s="15" t="str">
        <f t="shared" si="25"/>
        <v/>
      </c>
      <c r="J166" s="15" t="str">
        <f t="shared" si="26"/>
        <v/>
      </c>
      <c r="K166" s="43" t="str">
        <f t="shared" si="22"/>
        <v/>
      </c>
      <c r="L166" s="43" t="str">
        <f t="shared" si="23"/>
        <v/>
      </c>
      <c r="M166" s="323" t="str">
        <f t="shared" si="27"/>
        <v/>
      </c>
      <c r="N166" s="43" t="str">
        <f t="shared" si="28"/>
        <v/>
      </c>
      <c r="O166" s="297" t="b">
        <f t="shared" si="24"/>
        <v>0</v>
      </c>
      <c r="P166" s="298">
        <f t="shared" si="29"/>
        <v>1</v>
      </c>
    </row>
    <row r="167" spans="1:16">
      <c r="A167" s="117">
        <v>158</v>
      </c>
      <c r="B167" s="118"/>
      <c r="C167" s="118"/>
      <c r="D167" s="118"/>
      <c r="E167" s="119"/>
      <c r="F167" s="120"/>
      <c r="G167" s="118"/>
      <c r="H167" s="119"/>
      <c r="I167" s="15" t="str">
        <f t="shared" si="25"/>
        <v/>
      </c>
      <c r="J167" s="15" t="str">
        <f t="shared" si="26"/>
        <v/>
      </c>
      <c r="K167" s="43" t="str">
        <f t="shared" si="22"/>
        <v/>
      </c>
      <c r="L167" s="43" t="str">
        <f t="shared" si="23"/>
        <v/>
      </c>
      <c r="M167" s="323" t="str">
        <f t="shared" si="27"/>
        <v/>
      </c>
      <c r="N167" s="43" t="str">
        <f t="shared" si="28"/>
        <v/>
      </c>
      <c r="O167" s="297" t="b">
        <f t="shared" si="24"/>
        <v>0</v>
      </c>
      <c r="P167" s="298">
        <f t="shared" si="29"/>
        <v>1</v>
      </c>
    </row>
    <row r="168" spans="1:16">
      <c r="A168" s="117">
        <v>159</v>
      </c>
      <c r="B168" s="118"/>
      <c r="C168" s="118"/>
      <c r="D168" s="118"/>
      <c r="E168" s="119"/>
      <c r="F168" s="120"/>
      <c r="G168" s="118"/>
      <c r="H168" s="119"/>
      <c r="I168" s="15" t="str">
        <f t="shared" si="25"/>
        <v/>
      </c>
      <c r="J168" s="15" t="str">
        <f t="shared" si="26"/>
        <v/>
      </c>
      <c r="K168" s="43" t="str">
        <f t="shared" si="22"/>
        <v/>
      </c>
      <c r="L168" s="43" t="str">
        <f t="shared" si="23"/>
        <v/>
      </c>
      <c r="M168" s="323" t="str">
        <f t="shared" si="27"/>
        <v/>
      </c>
      <c r="N168" s="43" t="str">
        <f t="shared" si="28"/>
        <v/>
      </c>
      <c r="O168" s="297" t="b">
        <f t="shared" si="24"/>
        <v>0</v>
      </c>
      <c r="P168" s="298">
        <f t="shared" si="29"/>
        <v>1</v>
      </c>
    </row>
    <row r="169" spans="1:16">
      <c r="A169" s="117">
        <v>160</v>
      </c>
      <c r="B169" s="118"/>
      <c r="C169" s="118"/>
      <c r="D169" s="118"/>
      <c r="E169" s="119"/>
      <c r="F169" s="120"/>
      <c r="G169" s="118"/>
      <c r="H169" s="119"/>
      <c r="I169" s="15" t="str">
        <f t="shared" si="25"/>
        <v/>
      </c>
      <c r="J169" s="15" t="str">
        <f t="shared" si="26"/>
        <v/>
      </c>
      <c r="K169" s="43" t="str">
        <f t="shared" si="22"/>
        <v/>
      </c>
      <c r="L169" s="43" t="str">
        <f t="shared" si="23"/>
        <v/>
      </c>
      <c r="M169" s="323" t="str">
        <f t="shared" si="27"/>
        <v/>
      </c>
      <c r="N169" s="43" t="str">
        <f t="shared" si="28"/>
        <v/>
      </c>
      <c r="O169" s="297" t="b">
        <f t="shared" si="24"/>
        <v>0</v>
      </c>
      <c r="P169" s="298">
        <f t="shared" si="29"/>
        <v>1</v>
      </c>
    </row>
    <row r="170" spans="1:16">
      <c r="A170" s="117">
        <v>161</v>
      </c>
      <c r="B170" s="118"/>
      <c r="C170" s="118"/>
      <c r="D170" s="118"/>
      <c r="E170" s="119"/>
      <c r="F170" s="120"/>
      <c r="G170" s="118"/>
      <c r="H170" s="119"/>
      <c r="I170" s="15" t="str">
        <f t="shared" si="25"/>
        <v/>
      </c>
      <c r="J170" s="15" t="str">
        <f t="shared" si="26"/>
        <v/>
      </c>
      <c r="K170" s="43" t="str">
        <f t="shared" si="22"/>
        <v/>
      </c>
      <c r="L170" s="43" t="str">
        <f t="shared" si="23"/>
        <v/>
      </c>
      <c r="M170" s="323" t="str">
        <f t="shared" si="27"/>
        <v/>
      </c>
      <c r="N170" s="43" t="str">
        <f t="shared" si="28"/>
        <v/>
      </c>
      <c r="O170" s="297" t="b">
        <f t="shared" si="24"/>
        <v>0</v>
      </c>
      <c r="P170" s="298">
        <f t="shared" si="29"/>
        <v>1</v>
      </c>
    </row>
    <row r="171" spans="1:16">
      <c r="A171" s="117">
        <v>162</v>
      </c>
      <c r="B171" s="118"/>
      <c r="C171" s="118"/>
      <c r="D171" s="118"/>
      <c r="E171" s="119"/>
      <c r="F171" s="120"/>
      <c r="G171" s="118"/>
      <c r="H171" s="119"/>
      <c r="I171" s="15" t="str">
        <f t="shared" si="25"/>
        <v/>
      </c>
      <c r="J171" s="15" t="str">
        <f t="shared" si="26"/>
        <v/>
      </c>
      <c r="K171" s="43" t="str">
        <f t="shared" si="22"/>
        <v/>
      </c>
      <c r="L171" s="43" t="str">
        <f t="shared" si="23"/>
        <v/>
      </c>
      <c r="M171" s="323" t="str">
        <f t="shared" si="27"/>
        <v/>
      </c>
      <c r="N171" s="43" t="str">
        <f t="shared" si="28"/>
        <v/>
      </c>
      <c r="O171" s="297" t="b">
        <f t="shared" si="24"/>
        <v>0</v>
      </c>
      <c r="P171" s="298">
        <f t="shared" si="29"/>
        <v>1</v>
      </c>
    </row>
    <row r="172" spans="1:16">
      <c r="A172" s="117">
        <v>163</v>
      </c>
      <c r="B172" s="118"/>
      <c r="C172" s="118"/>
      <c r="D172" s="118"/>
      <c r="E172" s="119"/>
      <c r="F172" s="120"/>
      <c r="G172" s="118"/>
      <c r="H172" s="119"/>
      <c r="I172" s="15" t="str">
        <f t="shared" si="25"/>
        <v/>
      </c>
      <c r="J172" s="15" t="str">
        <f t="shared" si="26"/>
        <v/>
      </c>
      <c r="K172" s="43" t="str">
        <f t="shared" si="22"/>
        <v/>
      </c>
      <c r="L172" s="43" t="str">
        <f t="shared" si="23"/>
        <v/>
      </c>
      <c r="M172" s="323" t="str">
        <f t="shared" si="27"/>
        <v/>
      </c>
      <c r="N172" s="43" t="str">
        <f t="shared" si="28"/>
        <v/>
      </c>
      <c r="O172" s="297" t="b">
        <f t="shared" si="24"/>
        <v>0</v>
      </c>
      <c r="P172" s="298">
        <f t="shared" si="29"/>
        <v>1</v>
      </c>
    </row>
    <row r="173" spans="1:16">
      <c r="A173" s="117">
        <v>164</v>
      </c>
      <c r="B173" s="118"/>
      <c r="C173" s="118"/>
      <c r="D173" s="118"/>
      <c r="E173" s="119"/>
      <c r="F173" s="120"/>
      <c r="G173" s="118"/>
      <c r="H173" s="119"/>
      <c r="I173" s="15" t="str">
        <f t="shared" si="25"/>
        <v/>
      </c>
      <c r="J173" s="15" t="str">
        <f t="shared" si="26"/>
        <v/>
      </c>
      <c r="K173" s="43" t="str">
        <f t="shared" si="22"/>
        <v/>
      </c>
      <c r="L173" s="43" t="str">
        <f t="shared" si="23"/>
        <v/>
      </c>
      <c r="M173" s="323" t="str">
        <f t="shared" si="27"/>
        <v/>
      </c>
      <c r="N173" s="43" t="str">
        <f t="shared" si="28"/>
        <v/>
      </c>
      <c r="O173" s="297" t="b">
        <f t="shared" si="24"/>
        <v>0</v>
      </c>
      <c r="P173" s="298">
        <f t="shared" si="29"/>
        <v>1</v>
      </c>
    </row>
    <row r="174" spans="1:16">
      <c r="A174" s="117">
        <v>165</v>
      </c>
      <c r="B174" s="118"/>
      <c r="C174" s="118"/>
      <c r="D174" s="118"/>
      <c r="E174" s="119"/>
      <c r="F174" s="120"/>
      <c r="G174" s="118"/>
      <c r="H174" s="119"/>
      <c r="I174" s="15" t="str">
        <f t="shared" si="25"/>
        <v/>
      </c>
      <c r="J174" s="15" t="str">
        <f t="shared" si="26"/>
        <v/>
      </c>
      <c r="K174" s="43" t="str">
        <f t="shared" si="22"/>
        <v/>
      </c>
      <c r="L174" s="43" t="str">
        <f t="shared" si="23"/>
        <v/>
      </c>
      <c r="M174" s="323" t="str">
        <f t="shared" si="27"/>
        <v/>
      </c>
      <c r="N174" s="43" t="str">
        <f t="shared" si="28"/>
        <v/>
      </c>
      <c r="O174" s="297" t="b">
        <f t="shared" si="24"/>
        <v>0</v>
      </c>
      <c r="P174" s="298">
        <f t="shared" si="29"/>
        <v>1</v>
      </c>
    </row>
    <row r="175" spans="1:16">
      <c r="A175" s="117">
        <v>166</v>
      </c>
      <c r="B175" s="118"/>
      <c r="C175" s="118"/>
      <c r="D175" s="118"/>
      <c r="E175" s="119"/>
      <c r="F175" s="120"/>
      <c r="G175" s="118"/>
      <c r="H175" s="119"/>
      <c r="I175" s="15" t="str">
        <f t="shared" si="25"/>
        <v/>
      </c>
      <c r="J175" s="15" t="str">
        <f t="shared" si="26"/>
        <v/>
      </c>
      <c r="K175" s="43" t="str">
        <f t="shared" si="22"/>
        <v/>
      </c>
      <c r="L175" s="43" t="str">
        <f t="shared" si="23"/>
        <v/>
      </c>
      <c r="M175" s="323" t="str">
        <f t="shared" si="27"/>
        <v/>
      </c>
      <c r="N175" s="43" t="str">
        <f t="shared" si="28"/>
        <v/>
      </c>
      <c r="O175" s="297" t="b">
        <f t="shared" si="24"/>
        <v>0</v>
      </c>
      <c r="P175" s="298">
        <f t="shared" si="29"/>
        <v>1</v>
      </c>
    </row>
    <row r="176" spans="1:16">
      <c r="A176" s="117">
        <v>167</v>
      </c>
      <c r="B176" s="118"/>
      <c r="C176" s="118"/>
      <c r="D176" s="118"/>
      <c r="E176" s="119"/>
      <c r="F176" s="120"/>
      <c r="G176" s="118"/>
      <c r="H176" s="119"/>
      <c r="I176" s="15" t="str">
        <f t="shared" si="25"/>
        <v/>
      </c>
      <c r="J176" s="15" t="str">
        <f t="shared" si="26"/>
        <v/>
      </c>
      <c r="K176" s="43" t="str">
        <f t="shared" si="22"/>
        <v/>
      </c>
      <c r="L176" s="43" t="str">
        <f t="shared" si="23"/>
        <v/>
      </c>
      <c r="M176" s="323" t="str">
        <f t="shared" si="27"/>
        <v/>
      </c>
      <c r="N176" s="43" t="str">
        <f t="shared" si="28"/>
        <v/>
      </c>
      <c r="O176" s="297" t="b">
        <f t="shared" si="24"/>
        <v>0</v>
      </c>
      <c r="P176" s="298">
        <f t="shared" si="29"/>
        <v>1</v>
      </c>
    </row>
    <row r="177" spans="1:16">
      <c r="A177" s="117">
        <v>168</v>
      </c>
      <c r="B177" s="118"/>
      <c r="C177" s="118"/>
      <c r="D177" s="118"/>
      <c r="E177" s="119"/>
      <c r="F177" s="120"/>
      <c r="G177" s="118"/>
      <c r="H177" s="119"/>
      <c r="I177" s="15" t="str">
        <f t="shared" si="25"/>
        <v/>
      </c>
      <c r="J177" s="15" t="str">
        <f t="shared" si="26"/>
        <v/>
      </c>
      <c r="K177" s="43" t="str">
        <f t="shared" si="22"/>
        <v/>
      </c>
      <c r="L177" s="43" t="str">
        <f t="shared" si="23"/>
        <v/>
      </c>
      <c r="M177" s="323" t="str">
        <f t="shared" si="27"/>
        <v/>
      </c>
      <c r="N177" s="43" t="str">
        <f t="shared" si="28"/>
        <v/>
      </c>
      <c r="O177" s="297" t="b">
        <f t="shared" si="24"/>
        <v>0</v>
      </c>
      <c r="P177" s="298">
        <f t="shared" si="29"/>
        <v>1</v>
      </c>
    </row>
    <row r="178" spans="1:16">
      <c r="A178" s="117">
        <v>169</v>
      </c>
      <c r="B178" s="118"/>
      <c r="C178" s="118"/>
      <c r="D178" s="118"/>
      <c r="E178" s="119"/>
      <c r="F178" s="120"/>
      <c r="G178" s="118"/>
      <c r="H178" s="119"/>
      <c r="I178" s="15" t="str">
        <f t="shared" si="25"/>
        <v/>
      </c>
      <c r="J178" s="15" t="str">
        <f t="shared" si="26"/>
        <v/>
      </c>
      <c r="K178" s="43" t="str">
        <f t="shared" si="22"/>
        <v/>
      </c>
      <c r="L178" s="43" t="str">
        <f t="shared" si="23"/>
        <v/>
      </c>
      <c r="M178" s="323" t="str">
        <f t="shared" si="27"/>
        <v/>
      </c>
      <c r="N178" s="43" t="str">
        <f t="shared" si="28"/>
        <v/>
      </c>
      <c r="O178" s="297" t="b">
        <f t="shared" si="24"/>
        <v>0</v>
      </c>
      <c r="P178" s="298">
        <f t="shared" si="29"/>
        <v>1</v>
      </c>
    </row>
    <row r="179" spans="1:16">
      <c r="A179" s="117">
        <v>170</v>
      </c>
      <c r="B179" s="118"/>
      <c r="C179" s="118"/>
      <c r="D179" s="118"/>
      <c r="E179" s="119"/>
      <c r="F179" s="120"/>
      <c r="G179" s="118"/>
      <c r="H179" s="119"/>
      <c r="I179" s="15" t="str">
        <f t="shared" si="25"/>
        <v/>
      </c>
      <c r="J179" s="15" t="str">
        <f t="shared" si="26"/>
        <v/>
      </c>
      <c r="K179" s="43" t="str">
        <f t="shared" si="22"/>
        <v/>
      </c>
      <c r="L179" s="43" t="str">
        <f t="shared" si="23"/>
        <v/>
      </c>
      <c r="M179" s="323" t="str">
        <f t="shared" si="27"/>
        <v/>
      </c>
      <c r="N179" s="43" t="str">
        <f t="shared" si="28"/>
        <v/>
      </c>
      <c r="O179" s="297" t="b">
        <f t="shared" si="24"/>
        <v>0</v>
      </c>
      <c r="P179" s="298">
        <f t="shared" si="29"/>
        <v>1</v>
      </c>
    </row>
    <row r="180" spans="1:16">
      <c r="A180" s="117">
        <v>171</v>
      </c>
      <c r="B180" s="118"/>
      <c r="C180" s="118"/>
      <c r="D180" s="118"/>
      <c r="E180" s="119"/>
      <c r="F180" s="120"/>
      <c r="G180" s="118"/>
      <c r="H180" s="119"/>
      <c r="I180" s="15" t="str">
        <f t="shared" si="25"/>
        <v/>
      </c>
      <c r="J180" s="15" t="str">
        <f t="shared" si="26"/>
        <v/>
      </c>
      <c r="K180" s="43" t="str">
        <f t="shared" si="22"/>
        <v/>
      </c>
      <c r="L180" s="43" t="str">
        <f t="shared" si="23"/>
        <v/>
      </c>
      <c r="M180" s="323" t="str">
        <f t="shared" si="27"/>
        <v/>
      </c>
      <c r="N180" s="43" t="str">
        <f t="shared" si="28"/>
        <v/>
      </c>
      <c r="O180" s="297" t="b">
        <f t="shared" si="24"/>
        <v>0</v>
      </c>
      <c r="P180" s="298">
        <f t="shared" si="29"/>
        <v>1</v>
      </c>
    </row>
    <row r="181" spans="1:16">
      <c r="A181" s="117">
        <v>172</v>
      </c>
      <c r="B181" s="118"/>
      <c r="C181" s="118"/>
      <c r="D181" s="118"/>
      <c r="E181" s="119"/>
      <c r="F181" s="120"/>
      <c r="G181" s="118"/>
      <c r="H181" s="119"/>
      <c r="I181" s="15" t="str">
        <f t="shared" si="25"/>
        <v/>
      </c>
      <c r="J181" s="15" t="str">
        <f t="shared" si="26"/>
        <v/>
      </c>
      <c r="K181" s="43" t="str">
        <f t="shared" si="22"/>
        <v/>
      </c>
      <c r="L181" s="43" t="str">
        <f t="shared" si="23"/>
        <v/>
      </c>
      <c r="M181" s="323" t="str">
        <f t="shared" si="27"/>
        <v/>
      </c>
      <c r="N181" s="43" t="str">
        <f t="shared" si="28"/>
        <v/>
      </c>
      <c r="O181" s="297" t="b">
        <f t="shared" si="24"/>
        <v>0</v>
      </c>
      <c r="P181" s="298">
        <f t="shared" si="29"/>
        <v>1</v>
      </c>
    </row>
    <row r="182" spans="1:16">
      <c r="A182" s="117">
        <v>173</v>
      </c>
      <c r="B182" s="118"/>
      <c r="C182" s="118"/>
      <c r="D182" s="118"/>
      <c r="E182" s="119"/>
      <c r="F182" s="120"/>
      <c r="G182" s="118"/>
      <c r="H182" s="119"/>
      <c r="I182" s="15" t="str">
        <f t="shared" si="25"/>
        <v/>
      </c>
      <c r="J182" s="15" t="str">
        <f t="shared" si="26"/>
        <v/>
      </c>
      <c r="K182" s="43" t="str">
        <f t="shared" si="22"/>
        <v/>
      </c>
      <c r="L182" s="43" t="str">
        <f t="shared" si="23"/>
        <v/>
      </c>
      <c r="M182" s="323" t="str">
        <f t="shared" si="27"/>
        <v/>
      </c>
      <c r="N182" s="43" t="str">
        <f t="shared" si="28"/>
        <v/>
      </c>
      <c r="O182" s="297" t="b">
        <f t="shared" si="24"/>
        <v>0</v>
      </c>
      <c r="P182" s="298">
        <f t="shared" si="29"/>
        <v>1</v>
      </c>
    </row>
    <row r="183" spans="1:16">
      <c r="A183" s="117">
        <v>174</v>
      </c>
      <c r="B183" s="118"/>
      <c r="C183" s="118"/>
      <c r="D183" s="118"/>
      <c r="E183" s="119"/>
      <c r="F183" s="120"/>
      <c r="G183" s="118"/>
      <c r="H183" s="119"/>
      <c r="I183" s="15" t="str">
        <f t="shared" si="25"/>
        <v/>
      </c>
      <c r="J183" s="15" t="str">
        <f t="shared" si="26"/>
        <v/>
      </c>
      <c r="K183" s="43" t="str">
        <f t="shared" si="22"/>
        <v/>
      </c>
      <c r="L183" s="43" t="str">
        <f t="shared" si="23"/>
        <v/>
      </c>
      <c r="M183" s="323" t="str">
        <f t="shared" si="27"/>
        <v/>
      </c>
      <c r="N183" s="43" t="str">
        <f t="shared" si="28"/>
        <v/>
      </c>
      <c r="O183" s="297" t="b">
        <f t="shared" si="24"/>
        <v>0</v>
      </c>
      <c r="P183" s="298">
        <f t="shared" si="29"/>
        <v>1</v>
      </c>
    </row>
    <row r="184" spans="1:16">
      <c r="A184" s="117">
        <v>175</v>
      </c>
      <c r="B184" s="118"/>
      <c r="C184" s="118"/>
      <c r="D184" s="118"/>
      <c r="E184" s="119"/>
      <c r="F184" s="120"/>
      <c r="G184" s="118"/>
      <c r="H184" s="119"/>
      <c r="I184" s="15" t="str">
        <f t="shared" si="25"/>
        <v/>
      </c>
      <c r="J184" s="15" t="str">
        <f t="shared" si="26"/>
        <v/>
      </c>
      <c r="K184" s="43" t="str">
        <f t="shared" si="22"/>
        <v/>
      </c>
      <c r="L184" s="43" t="str">
        <f t="shared" si="23"/>
        <v/>
      </c>
      <c r="M184" s="323" t="str">
        <f t="shared" si="27"/>
        <v/>
      </c>
      <c r="N184" s="43" t="str">
        <f t="shared" si="28"/>
        <v/>
      </c>
      <c r="O184" s="297" t="b">
        <f t="shared" si="24"/>
        <v>0</v>
      </c>
      <c r="P184" s="298">
        <f t="shared" si="29"/>
        <v>1</v>
      </c>
    </row>
    <row r="185" spans="1:16">
      <c r="A185" s="117">
        <v>176</v>
      </c>
      <c r="B185" s="118"/>
      <c r="C185" s="118"/>
      <c r="D185" s="118"/>
      <c r="E185" s="119"/>
      <c r="F185" s="120"/>
      <c r="G185" s="118"/>
      <c r="H185" s="119"/>
      <c r="I185" s="15" t="str">
        <f t="shared" si="25"/>
        <v/>
      </c>
      <c r="J185" s="15" t="str">
        <f t="shared" si="26"/>
        <v/>
      </c>
      <c r="K185" s="43" t="str">
        <f t="shared" si="22"/>
        <v/>
      </c>
      <c r="L185" s="43" t="str">
        <f t="shared" si="23"/>
        <v/>
      </c>
      <c r="M185" s="323" t="str">
        <f t="shared" si="27"/>
        <v/>
      </c>
      <c r="N185" s="43" t="str">
        <f t="shared" si="28"/>
        <v/>
      </c>
      <c r="O185" s="297" t="b">
        <f t="shared" si="24"/>
        <v>0</v>
      </c>
      <c r="P185" s="298">
        <f t="shared" si="29"/>
        <v>1</v>
      </c>
    </row>
    <row r="186" spans="1:16">
      <c r="A186" s="117">
        <v>177</v>
      </c>
      <c r="B186" s="118"/>
      <c r="C186" s="118"/>
      <c r="D186" s="118"/>
      <c r="E186" s="119"/>
      <c r="F186" s="120"/>
      <c r="G186" s="118"/>
      <c r="H186" s="119"/>
      <c r="I186" s="15" t="str">
        <f t="shared" si="25"/>
        <v/>
      </c>
      <c r="J186" s="15" t="str">
        <f t="shared" si="26"/>
        <v/>
      </c>
      <c r="K186" s="43" t="str">
        <f t="shared" si="22"/>
        <v/>
      </c>
      <c r="L186" s="43" t="str">
        <f t="shared" si="23"/>
        <v/>
      </c>
      <c r="M186" s="323" t="str">
        <f t="shared" si="27"/>
        <v/>
      </c>
      <c r="N186" s="43" t="str">
        <f t="shared" si="28"/>
        <v/>
      </c>
      <c r="O186" s="297" t="b">
        <f t="shared" si="24"/>
        <v>0</v>
      </c>
      <c r="P186" s="298">
        <f t="shared" si="29"/>
        <v>1</v>
      </c>
    </row>
    <row r="187" spans="1:16">
      <c r="A187" s="117">
        <v>178</v>
      </c>
      <c r="B187" s="118"/>
      <c r="C187" s="118"/>
      <c r="D187" s="118"/>
      <c r="E187" s="119"/>
      <c r="F187" s="120"/>
      <c r="G187" s="118"/>
      <c r="H187" s="119"/>
      <c r="I187" s="15" t="str">
        <f t="shared" si="25"/>
        <v/>
      </c>
      <c r="J187" s="15" t="str">
        <f t="shared" si="26"/>
        <v/>
      </c>
      <c r="K187" s="43" t="str">
        <f t="shared" si="22"/>
        <v/>
      </c>
      <c r="L187" s="43" t="str">
        <f t="shared" si="23"/>
        <v/>
      </c>
      <c r="M187" s="323" t="str">
        <f t="shared" si="27"/>
        <v/>
      </c>
      <c r="N187" s="43" t="str">
        <f t="shared" si="28"/>
        <v/>
      </c>
      <c r="O187" s="297" t="b">
        <f t="shared" si="24"/>
        <v>0</v>
      </c>
      <c r="P187" s="298">
        <f t="shared" si="29"/>
        <v>1</v>
      </c>
    </row>
    <row r="188" spans="1:16">
      <c r="A188" s="117">
        <v>179</v>
      </c>
      <c r="B188" s="118"/>
      <c r="C188" s="118"/>
      <c r="D188" s="118"/>
      <c r="E188" s="119"/>
      <c r="F188" s="120"/>
      <c r="G188" s="118"/>
      <c r="H188" s="119"/>
      <c r="I188" s="15" t="str">
        <f t="shared" si="25"/>
        <v/>
      </c>
      <c r="J188" s="15" t="str">
        <f t="shared" si="26"/>
        <v/>
      </c>
      <c r="K188" s="43" t="str">
        <f t="shared" si="22"/>
        <v/>
      </c>
      <c r="L188" s="43" t="str">
        <f t="shared" si="23"/>
        <v/>
      </c>
      <c r="M188" s="323" t="str">
        <f t="shared" si="27"/>
        <v/>
      </c>
      <c r="N188" s="43" t="str">
        <f t="shared" si="28"/>
        <v/>
      </c>
      <c r="O188" s="297" t="b">
        <f t="shared" si="24"/>
        <v>0</v>
      </c>
      <c r="P188" s="298">
        <f t="shared" si="29"/>
        <v>1</v>
      </c>
    </row>
    <row r="189" spans="1:16">
      <c r="A189" s="117">
        <v>180</v>
      </c>
      <c r="B189" s="118"/>
      <c r="C189" s="118"/>
      <c r="D189" s="118"/>
      <c r="E189" s="119"/>
      <c r="F189" s="120"/>
      <c r="G189" s="118"/>
      <c r="H189" s="119"/>
      <c r="I189" s="15" t="str">
        <f t="shared" si="25"/>
        <v/>
      </c>
      <c r="J189" s="15" t="str">
        <f t="shared" si="26"/>
        <v/>
      </c>
      <c r="K189" s="43" t="str">
        <f t="shared" si="22"/>
        <v/>
      </c>
      <c r="L189" s="43" t="str">
        <f t="shared" si="23"/>
        <v/>
      </c>
      <c r="M189" s="323" t="str">
        <f t="shared" si="27"/>
        <v/>
      </c>
      <c r="N189" s="43" t="str">
        <f t="shared" si="28"/>
        <v/>
      </c>
      <c r="O189" s="297" t="b">
        <f t="shared" si="24"/>
        <v>0</v>
      </c>
      <c r="P189" s="298">
        <f t="shared" si="29"/>
        <v>1</v>
      </c>
    </row>
    <row r="190" spans="1:16">
      <c r="A190" s="117">
        <v>181</v>
      </c>
      <c r="B190" s="118"/>
      <c r="C190" s="118"/>
      <c r="D190" s="118"/>
      <c r="E190" s="119"/>
      <c r="F190" s="120"/>
      <c r="G190" s="118"/>
      <c r="H190" s="119"/>
      <c r="I190" s="15" t="str">
        <f t="shared" si="25"/>
        <v/>
      </c>
      <c r="J190" s="15" t="str">
        <f t="shared" si="26"/>
        <v/>
      </c>
      <c r="K190" s="43" t="str">
        <f t="shared" si="22"/>
        <v/>
      </c>
      <c r="L190" s="43" t="str">
        <f t="shared" si="23"/>
        <v/>
      </c>
      <c r="M190" s="323" t="str">
        <f t="shared" si="27"/>
        <v/>
      </c>
      <c r="N190" s="43" t="str">
        <f t="shared" si="28"/>
        <v/>
      </c>
      <c r="O190" s="297" t="b">
        <f t="shared" si="24"/>
        <v>0</v>
      </c>
      <c r="P190" s="298">
        <f t="shared" si="29"/>
        <v>1</v>
      </c>
    </row>
    <row r="191" spans="1:16">
      <c r="A191" s="117">
        <v>182</v>
      </c>
      <c r="B191" s="118"/>
      <c r="C191" s="118"/>
      <c r="D191" s="118"/>
      <c r="E191" s="119"/>
      <c r="F191" s="120"/>
      <c r="G191" s="118"/>
      <c r="H191" s="119"/>
      <c r="I191" s="15" t="str">
        <f t="shared" si="25"/>
        <v/>
      </c>
      <c r="J191" s="15" t="str">
        <f t="shared" si="26"/>
        <v/>
      </c>
      <c r="K191" s="43" t="str">
        <f t="shared" si="22"/>
        <v/>
      </c>
      <c r="L191" s="43" t="str">
        <f t="shared" si="23"/>
        <v/>
      </c>
      <c r="M191" s="323" t="str">
        <f t="shared" si="27"/>
        <v/>
      </c>
      <c r="N191" s="43" t="str">
        <f t="shared" si="28"/>
        <v/>
      </c>
      <c r="O191" s="297" t="b">
        <f t="shared" si="24"/>
        <v>0</v>
      </c>
      <c r="P191" s="298">
        <f t="shared" si="29"/>
        <v>1</v>
      </c>
    </row>
    <row r="192" spans="1:16">
      <c r="A192" s="117">
        <v>183</v>
      </c>
      <c r="B192" s="118"/>
      <c r="C192" s="118"/>
      <c r="D192" s="118"/>
      <c r="E192" s="119"/>
      <c r="F192" s="120"/>
      <c r="G192" s="118"/>
      <c r="H192" s="119"/>
      <c r="I192" s="15" t="str">
        <f t="shared" si="25"/>
        <v/>
      </c>
      <c r="J192" s="15" t="str">
        <f t="shared" si="26"/>
        <v/>
      </c>
      <c r="K192" s="43" t="str">
        <f t="shared" si="22"/>
        <v/>
      </c>
      <c r="L192" s="43" t="str">
        <f t="shared" si="23"/>
        <v/>
      </c>
      <c r="M192" s="323" t="str">
        <f t="shared" si="27"/>
        <v/>
      </c>
      <c r="N192" s="43" t="str">
        <f t="shared" si="28"/>
        <v/>
      </c>
      <c r="O192" s="297" t="b">
        <f t="shared" si="24"/>
        <v>0</v>
      </c>
      <c r="P192" s="298">
        <f t="shared" si="29"/>
        <v>1</v>
      </c>
    </row>
    <row r="193" spans="1:16">
      <c r="A193" s="117">
        <v>184</v>
      </c>
      <c r="B193" s="118"/>
      <c r="C193" s="118"/>
      <c r="D193" s="118"/>
      <c r="E193" s="119"/>
      <c r="F193" s="120"/>
      <c r="G193" s="118"/>
      <c r="H193" s="119"/>
      <c r="I193" s="15" t="str">
        <f t="shared" si="25"/>
        <v/>
      </c>
      <c r="J193" s="15" t="str">
        <f t="shared" si="26"/>
        <v/>
      </c>
      <c r="K193" s="43" t="str">
        <f t="shared" si="22"/>
        <v/>
      </c>
      <c r="L193" s="43" t="str">
        <f t="shared" si="23"/>
        <v/>
      </c>
      <c r="M193" s="323" t="str">
        <f t="shared" si="27"/>
        <v/>
      </c>
      <c r="N193" s="43" t="str">
        <f t="shared" si="28"/>
        <v/>
      </c>
      <c r="O193" s="297" t="b">
        <f t="shared" si="24"/>
        <v>0</v>
      </c>
      <c r="P193" s="298">
        <f t="shared" si="29"/>
        <v>1</v>
      </c>
    </row>
    <row r="194" spans="1:16">
      <c r="A194" s="117">
        <v>185</v>
      </c>
      <c r="B194" s="118"/>
      <c r="C194" s="118"/>
      <c r="D194" s="118"/>
      <c r="E194" s="119"/>
      <c r="F194" s="120"/>
      <c r="G194" s="118"/>
      <c r="H194" s="119"/>
      <c r="I194" s="15" t="str">
        <f t="shared" si="25"/>
        <v/>
      </c>
      <c r="J194" s="15" t="str">
        <f t="shared" si="26"/>
        <v/>
      </c>
      <c r="K194" s="43" t="str">
        <f t="shared" si="22"/>
        <v/>
      </c>
      <c r="L194" s="43" t="str">
        <f t="shared" si="23"/>
        <v/>
      </c>
      <c r="M194" s="323" t="str">
        <f t="shared" si="27"/>
        <v/>
      </c>
      <c r="N194" s="43" t="str">
        <f t="shared" si="28"/>
        <v/>
      </c>
      <c r="O194" s="297" t="b">
        <f t="shared" si="24"/>
        <v>0</v>
      </c>
      <c r="P194" s="298">
        <f t="shared" si="29"/>
        <v>1</v>
      </c>
    </row>
    <row r="195" spans="1:16">
      <c r="A195" s="117">
        <v>186</v>
      </c>
      <c r="B195" s="118"/>
      <c r="C195" s="118"/>
      <c r="D195" s="118"/>
      <c r="E195" s="119"/>
      <c r="F195" s="120"/>
      <c r="G195" s="118"/>
      <c r="H195" s="119"/>
      <c r="I195" s="15" t="str">
        <f t="shared" si="25"/>
        <v/>
      </c>
      <c r="J195" s="15" t="str">
        <f t="shared" si="26"/>
        <v/>
      </c>
      <c r="K195" s="43" t="str">
        <f t="shared" si="22"/>
        <v/>
      </c>
      <c r="L195" s="43" t="str">
        <f t="shared" si="23"/>
        <v/>
      </c>
      <c r="M195" s="323" t="str">
        <f t="shared" si="27"/>
        <v/>
      </c>
      <c r="N195" s="43" t="str">
        <f t="shared" si="28"/>
        <v/>
      </c>
      <c r="O195" s="297" t="b">
        <f t="shared" si="24"/>
        <v>0</v>
      </c>
      <c r="P195" s="298">
        <f t="shared" si="29"/>
        <v>1</v>
      </c>
    </row>
    <row r="196" spans="1:16">
      <c r="A196" s="117">
        <v>187</v>
      </c>
      <c r="B196" s="118"/>
      <c r="C196" s="118"/>
      <c r="D196" s="118"/>
      <c r="E196" s="119"/>
      <c r="F196" s="120"/>
      <c r="G196" s="118"/>
      <c r="H196" s="119"/>
      <c r="I196" s="15" t="str">
        <f t="shared" si="25"/>
        <v/>
      </c>
      <c r="J196" s="15" t="str">
        <f t="shared" si="26"/>
        <v/>
      </c>
      <c r="K196" s="43" t="str">
        <f t="shared" si="22"/>
        <v/>
      </c>
      <c r="L196" s="43" t="str">
        <f t="shared" si="23"/>
        <v/>
      </c>
      <c r="M196" s="323" t="str">
        <f t="shared" si="27"/>
        <v/>
      </c>
      <c r="N196" s="43" t="str">
        <f t="shared" si="28"/>
        <v/>
      </c>
      <c r="O196" s="297" t="b">
        <f t="shared" si="24"/>
        <v>0</v>
      </c>
      <c r="P196" s="298">
        <f t="shared" si="29"/>
        <v>1</v>
      </c>
    </row>
    <row r="197" spans="1:16">
      <c r="A197" s="117">
        <v>188</v>
      </c>
      <c r="B197" s="118"/>
      <c r="C197" s="118"/>
      <c r="D197" s="118"/>
      <c r="E197" s="119"/>
      <c r="F197" s="120"/>
      <c r="G197" s="118"/>
      <c r="H197" s="119"/>
      <c r="I197" s="15" t="str">
        <f t="shared" si="25"/>
        <v/>
      </c>
      <c r="J197" s="15" t="str">
        <f t="shared" si="26"/>
        <v/>
      </c>
      <c r="K197" s="43" t="str">
        <f t="shared" si="22"/>
        <v/>
      </c>
      <c r="L197" s="43" t="str">
        <f t="shared" si="23"/>
        <v/>
      </c>
      <c r="M197" s="323" t="str">
        <f t="shared" si="27"/>
        <v/>
      </c>
      <c r="N197" s="43" t="str">
        <f t="shared" si="28"/>
        <v/>
      </c>
      <c r="O197" s="297" t="b">
        <f t="shared" si="24"/>
        <v>0</v>
      </c>
      <c r="P197" s="298">
        <f t="shared" si="29"/>
        <v>1</v>
      </c>
    </row>
    <row r="198" spans="1:16">
      <c r="A198" s="117">
        <v>189</v>
      </c>
      <c r="B198" s="118"/>
      <c r="C198" s="118"/>
      <c r="D198" s="118"/>
      <c r="E198" s="119"/>
      <c r="F198" s="120"/>
      <c r="G198" s="118"/>
      <c r="H198" s="119"/>
      <c r="I198" s="15" t="str">
        <f t="shared" si="25"/>
        <v/>
      </c>
      <c r="J198" s="15" t="str">
        <f t="shared" si="26"/>
        <v/>
      </c>
      <c r="K198" s="43" t="str">
        <f t="shared" si="22"/>
        <v/>
      </c>
      <c r="L198" s="43" t="str">
        <f t="shared" si="23"/>
        <v/>
      </c>
      <c r="M198" s="323" t="str">
        <f t="shared" si="27"/>
        <v/>
      </c>
      <c r="N198" s="43" t="str">
        <f t="shared" si="28"/>
        <v/>
      </c>
      <c r="O198" s="297" t="b">
        <f t="shared" si="24"/>
        <v>0</v>
      </c>
      <c r="P198" s="298">
        <f t="shared" si="29"/>
        <v>1</v>
      </c>
    </row>
    <row r="199" spans="1:16">
      <c r="A199" s="117">
        <v>190</v>
      </c>
      <c r="B199" s="118"/>
      <c r="C199" s="118"/>
      <c r="D199" s="118"/>
      <c r="E199" s="119"/>
      <c r="F199" s="120"/>
      <c r="G199" s="118"/>
      <c r="H199" s="119"/>
      <c r="I199" s="15" t="str">
        <f t="shared" si="25"/>
        <v/>
      </c>
      <c r="J199" s="15" t="str">
        <f t="shared" si="26"/>
        <v/>
      </c>
      <c r="K199" s="43" t="str">
        <f t="shared" si="22"/>
        <v/>
      </c>
      <c r="L199" s="43" t="str">
        <f t="shared" si="23"/>
        <v/>
      </c>
      <c r="M199" s="323" t="str">
        <f t="shared" si="27"/>
        <v/>
      </c>
      <c r="N199" s="43" t="str">
        <f t="shared" si="28"/>
        <v/>
      </c>
      <c r="O199" s="297" t="b">
        <f t="shared" si="24"/>
        <v>0</v>
      </c>
      <c r="P199" s="298">
        <f t="shared" si="29"/>
        <v>1</v>
      </c>
    </row>
    <row r="200" spans="1:16">
      <c r="A200" s="117">
        <v>191</v>
      </c>
      <c r="B200" s="118"/>
      <c r="C200" s="118"/>
      <c r="D200" s="118"/>
      <c r="E200" s="119"/>
      <c r="F200" s="120"/>
      <c r="G200" s="118"/>
      <c r="H200" s="119"/>
      <c r="I200" s="15" t="str">
        <f t="shared" si="25"/>
        <v/>
      </c>
      <c r="J200" s="15" t="str">
        <f t="shared" si="26"/>
        <v/>
      </c>
      <c r="K200" s="43" t="str">
        <f t="shared" si="22"/>
        <v/>
      </c>
      <c r="L200" s="43" t="str">
        <f t="shared" si="23"/>
        <v/>
      </c>
      <c r="M200" s="323" t="str">
        <f t="shared" si="27"/>
        <v/>
      </c>
      <c r="N200" s="43" t="str">
        <f t="shared" si="28"/>
        <v/>
      </c>
      <c r="O200" s="297" t="b">
        <f t="shared" si="24"/>
        <v>0</v>
      </c>
      <c r="P200" s="298">
        <f t="shared" si="29"/>
        <v>1</v>
      </c>
    </row>
    <row r="201" spans="1:16">
      <c r="A201" s="117">
        <v>192</v>
      </c>
      <c r="B201" s="118"/>
      <c r="C201" s="118"/>
      <c r="D201" s="118"/>
      <c r="E201" s="119"/>
      <c r="F201" s="120"/>
      <c r="G201" s="118"/>
      <c r="H201" s="119"/>
      <c r="I201" s="15" t="str">
        <f t="shared" si="25"/>
        <v/>
      </c>
      <c r="J201" s="15" t="str">
        <f t="shared" si="26"/>
        <v/>
      </c>
      <c r="K201" s="43" t="str">
        <f t="shared" si="22"/>
        <v/>
      </c>
      <c r="L201" s="43" t="str">
        <f t="shared" si="23"/>
        <v/>
      </c>
      <c r="M201" s="323" t="str">
        <f t="shared" si="27"/>
        <v/>
      </c>
      <c r="N201" s="43" t="str">
        <f t="shared" si="28"/>
        <v/>
      </c>
      <c r="O201" s="297" t="b">
        <f t="shared" si="24"/>
        <v>0</v>
      </c>
      <c r="P201" s="298">
        <f t="shared" si="29"/>
        <v>1</v>
      </c>
    </row>
    <row r="202" spans="1:16">
      <c r="A202" s="117">
        <v>193</v>
      </c>
      <c r="B202" s="118"/>
      <c r="C202" s="118"/>
      <c r="D202" s="118"/>
      <c r="E202" s="119"/>
      <c r="F202" s="120"/>
      <c r="G202" s="118"/>
      <c r="H202" s="119"/>
      <c r="I202" s="15" t="str">
        <f t="shared" si="25"/>
        <v/>
      </c>
      <c r="J202" s="15" t="str">
        <f t="shared" si="26"/>
        <v/>
      </c>
      <c r="K202" s="43" t="str">
        <f t="shared" ref="K202:K259" si="30">IF(OR($B202="",$C202="",$D202="",$E202="",$F202="",$F202&gt;an_final,$O202=FALSE),"",IF($F202&gt;=an_initial,1,""))</f>
        <v/>
      </c>
      <c r="L202" s="43" t="str">
        <f t="shared" ref="L202:L259" si="31">IF(OR($B202="",$C202="",$D202="",$E202="",$F202="",$F202&gt;an_final,$O202=FALSE),"",1)</f>
        <v/>
      </c>
      <c r="M202" s="323" t="str">
        <f t="shared" si="27"/>
        <v/>
      </c>
      <c r="N202" s="43" t="str">
        <f t="shared" si="28"/>
        <v/>
      </c>
      <c r="O202" s="297" t="b">
        <f t="shared" ref="O202:O259" si="32">IF(nume_candidat="",FALSE,ISNUMBER(SEARCH(nume_candidat,$B202)))</f>
        <v>0</v>
      </c>
      <c r="P202" s="298">
        <f t="shared" si="29"/>
        <v>1</v>
      </c>
    </row>
    <row r="203" spans="1:16">
      <c r="A203" s="117">
        <v>194</v>
      </c>
      <c r="B203" s="118"/>
      <c r="C203" s="118"/>
      <c r="D203" s="118"/>
      <c r="E203" s="119"/>
      <c r="F203" s="120"/>
      <c r="G203" s="118"/>
      <c r="H203" s="119"/>
      <c r="I203" s="15" t="str">
        <f t="shared" ref="I203:I259" si="33">IF(OR($B203="",$C203="",$D203="",$E203="",$F203&lt;an_initial,$F203&gt;an_final,$O203=FALSE),"",IF($H203="",CS23a*$G203/P203,CS23a*$H203))</f>
        <v/>
      </c>
      <c r="J203" s="15" t="str">
        <f t="shared" ref="J203:J259" si="34">IF(OR($B203="",$C203="",$D203="",$E203="",$F203="",$F203&gt;an_final,$O203=FALSE),"",IF($H203="",CS_STR_A*$G203/P203,CS_STR_A*$H203))</f>
        <v/>
      </c>
      <c r="K203" s="43" t="str">
        <f t="shared" si="30"/>
        <v/>
      </c>
      <c r="L203" s="43" t="str">
        <f t="shared" si="31"/>
        <v/>
      </c>
      <c r="M203" s="323" t="str">
        <f t="shared" ref="M203:M259" si="35">IF(OR($B203="",$C203="",$D203="",$E203="",$F203="",$F203&gt;an_final,$O203=FALSE),"",IF($H203="",$G203/P203,$H203))</f>
        <v/>
      </c>
      <c r="N203" s="43" t="str">
        <f t="shared" ref="N203:N259" si="36">IF(OR($B203="",$C203="",$D203="",$E203="",$F203="",$F203&lt;an_initial,$F203&gt;an_final,$O203=FALSE),"",IF($H203="",$G203/P203,$H203))</f>
        <v/>
      </c>
      <c r="O203" s="297" t="b">
        <f t="shared" si="32"/>
        <v>0</v>
      </c>
      <c r="P203" s="298">
        <f t="shared" ref="P203:P259" si="37">LEN(B203)-LEN(SUBSTITUTE(B203,",",""))+1</f>
        <v>1</v>
      </c>
    </row>
    <row r="204" spans="1:16">
      <c r="A204" s="117">
        <v>195</v>
      </c>
      <c r="B204" s="118"/>
      <c r="C204" s="118"/>
      <c r="D204" s="118"/>
      <c r="E204" s="119"/>
      <c r="F204" s="120"/>
      <c r="G204" s="118"/>
      <c r="H204" s="119"/>
      <c r="I204" s="15" t="str">
        <f t="shared" si="33"/>
        <v/>
      </c>
      <c r="J204" s="15" t="str">
        <f t="shared" si="34"/>
        <v/>
      </c>
      <c r="K204" s="43" t="str">
        <f t="shared" si="30"/>
        <v/>
      </c>
      <c r="L204" s="43" t="str">
        <f t="shared" si="31"/>
        <v/>
      </c>
      <c r="M204" s="323" t="str">
        <f t="shared" si="35"/>
        <v/>
      </c>
      <c r="N204" s="43" t="str">
        <f t="shared" si="36"/>
        <v/>
      </c>
      <c r="O204" s="297" t="b">
        <f t="shared" si="32"/>
        <v>0</v>
      </c>
      <c r="P204" s="298">
        <f t="shared" si="37"/>
        <v>1</v>
      </c>
    </row>
    <row r="205" spans="1:16">
      <c r="A205" s="117">
        <v>196</v>
      </c>
      <c r="B205" s="118"/>
      <c r="C205" s="118"/>
      <c r="D205" s="118"/>
      <c r="E205" s="119"/>
      <c r="F205" s="120"/>
      <c r="G205" s="118"/>
      <c r="H205" s="119"/>
      <c r="I205" s="15" t="str">
        <f t="shared" si="33"/>
        <v/>
      </c>
      <c r="J205" s="15" t="str">
        <f t="shared" si="34"/>
        <v/>
      </c>
      <c r="K205" s="43" t="str">
        <f t="shared" si="30"/>
        <v/>
      </c>
      <c r="L205" s="43" t="str">
        <f t="shared" si="31"/>
        <v/>
      </c>
      <c r="M205" s="323" t="str">
        <f t="shared" si="35"/>
        <v/>
      </c>
      <c r="N205" s="43" t="str">
        <f t="shared" si="36"/>
        <v/>
      </c>
      <c r="O205" s="297" t="b">
        <f t="shared" si="32"/>
        <v>0</v>
      </c>
      <c r="P205" s="298">
        <f t="shared" si="37"/>
        <v>1</v>
      </c>
    </row>
    <row r="206" spans="1:16">
      <c r="A206" s="117">
        <v>197</v>
      </c>
      <c r="B206" s="118"/>
      <c r="C206" s="118"/>
      <c r="D206" s="118"/>
      <c r="E206" s="119"/>
      <c r="F206" s="120"/>
      <c r="G206" s="118"/>
      <c r="H206" s="119"/>
      <c r="I206" s="15" t="str">
        <f t="shared" si="33"/>
        <v/>
      </c>
      <c r="J206" s="15" t="str">
        <f t="shared" si="34"/>
        <v/>
      </c>
      <c r="K206" s="43" t="str">
        <f t="shared" si="30"/>
        <v/>
      </c>
      <c r="L206" s="43" t="str">
        <f t="shared" si="31"/>
        <v/>
      </c>
      <c r="M206" s="323" t="str">
        <f t="shared" si="35"/>
        <v/>
      </c>
      <c r="N206" s="43" t="str">
        <f t="shared" si="36"/>
        <v/>
      </c>
      <c r="O206" s="297" t="b">
        <f t="shared" si="32"/>
        <v>0</v>
      </c>
      <c r="P206" s="298">
        <f t="shared" si="37"/>
        <v>1</v>
      </c>
    </row>
    <row r="207" spans="1:16">
      <c r="A207" s="117">
        <v>198</v>
      </c>
      <c r="B207" s="118"/>
      <c r="C207" s="118"/>
      <c r="D207" s="118"/>
      <c r="E207" s="119"/>
      <c r="F207" s="120"/>
      <c r="G207" s="118"/>
      <c r="H207" s="119"/>
      <c r="I207" s="15" t="str">
        <f t="shared" si="33"/>
        <v/>
      </c>
      <c r="J207" s="15" t="str">
        <f t="shared" si="34"/>
        <v/>
      </c>
      <c r="K207" s="43" t="str">
        <f t="shared" si="30"/>
        <v/>
      </c>
      <c r="L207" s="43" t="str">
        <f t="shared" si="31"/>
        <v/>
      </c>
      <c r="M207" s="323" t="str">
        <f t="shared" si="35"/>
        <v/>
      </c>
      <c r="N207" s="43" t="str">
        <f t="shared" si="36"/>
        <v/>
      </c>
      <c r="O207" s="297" t="b">
        <f t="shared" si="32"/>
        <v>0</v>
      </c>
      <c r="P207" s="298">
        <f t="shared" si="37"/>
        <v>1</v>
      </c>
    </row>
    <row r="208" spans="1:16">
      <c r="A208" s="117">
        <v>199</v>
      </c>
      <c r="B208" s="118"/>
      <c r="C208" s="118"/>
      <c r="D208" s="118"/>
      <c r="E208" s="119"/>
      <c r="F208" s="120"/>
      <c r="G208" s="118"/>
      <c r="H208" s="119"/>
      <c r="I208" s="15" t="str">
        <f t="shared" si="33"/>
        <v/>
      </c>
      <c r="J208" s="15" t="str">
        <f t="shared" si="34"/>
        <v/>
      </c>
      <c r="K208" s="43" t="str">
        <f t="shared" si="30"/>
        <v/>
      </c>
      <c r="L208" s="43" t="str">
        <f t="shared" si="31"/>
        <v/>
      </c>
      <c r="M208" s="323" t="str">
        <f t="shared" si="35"/>
        <v/>
      </c>
      <c r="N208" s="43" t="str">
        <f t="shared" si="36"/>
        <v/>
      </c>
      <c r="O208" s="297" t="b">
        <f t="shared" si="32"/>
        <v>0</v>
      </c>
      <c r="P208" s="298">
        <f t="shared" si="37"/>
        <v>1</v>
      </c>
    </row>
    <row r="209" spans="1:16">
      <c r="A209" s="117">
        <v>200</v>
      </c>
      <c r="B209" s="118"/>
      <c r="C209" s="118"/>
      <c r="D209" s="118"/>
      <c r="E209" s="119"/>
      <c r="F209" s="120"/>
      <c r="G209" s="118"/>
      <c r="H209" s="119"/>
      <c r="I209" s="15" t="str">
        <f t="shared" si="33"/>
        <v/>
      </c>
      <c r="J209" s="15" t="str">
        <f t="shared" si="34"/>
        <v/>
      </c>
      <c r="K209" s="43" t="str">
        <f t="shared" si="30"/>
        <v/>
      </c>
      <c r="L209" s="43" t="str">
        <f t="shared" si="31"/>
        <v/>
      </c>
      <c r="M209" s="323" t="str">
        <f t="shared" si="35"/>
        <v/>
      </c>
      <c r="N209" s="43" t="str">
        <f t="shared" si="36"/>
        <v/>
      </c>
      <c r="O209" s="297" t="b">
        <f t="shared" si="32"/>
        <v>0</v>
      </c>
      <c r="P209" s="298">
        <f t="shared" si="37"/>
        <v>1</v>
      </c>
    </row>
    <row r="210" spans="1:16">
      <c r="A210" s="117">
        <v>201</v>
      </c>
      <c r="B210" s="118"/>
      <c r="C210" s="118"/>
      <c r="D210" s="118"/>
      <c r="E210" s="119"/>
      <c r="F210" s="120"/>
      <c r="G210" s="118"/>
      <c r="H210" s="119"/>
      <c r="I210" s="15" t="str">
        <f t="shared" si="33"/>
        <v/>
      </c>
      <c r="J210" s="15" t="str">
        <f t="shared" si="34"/>
        <v/>
      </c>
      <c r="K210" s="43" t="str">
        <f t="shared" si="30"/>
        <v/>
      </c>
      <c r="L210" s="43" t="str">
        <f t="shared" si="31"/>
        <v/>
      </c>
      <c r="M210" s="323" t="str">
        <f t="shared" si="35"/>
        <v/>
      </c>
      <c r="N210" s="43" t="str">
        <f t="shared" si="36"/>
        <v/>
      </c>
      <c r="O210" s="297" t="b">
        <f t="shared" si="32"/>
        <v>0</v>
      </c>
      <c r="P210" s="298">
        <f t="shared" si="37"/>
        <v>1</v>
      </c>
    </row>
    <row r="211" spans="1:16">
      <c r="A211" s="117">
        <v>202</v>
      </c>
      <c r="B211" s="118"/>
      <c r="C211" s="118"/>
      <c r="D211" s="118"/>
      <c r="E211" s="119"/>
      <c r="F211" s="120"/>
      <c r="G211" s="118"/>
      <c r="H211" s="119"/>
      <c r="I211" s="15" t="str">
        <f t="shared" si="33"/>
        <v/>
      </c>
      <c r="J211" s="15" t="str">
        <f t="shared" si="34"/>
        <v/>
      </c>
      <c r="K211" s="43" t="str">
        <f t="shared" si="30"/>
        <v/>
      </c>
      <c r="L211" s="43" t="str">
        <f t="shared" si="31"/>
        <v/>
      </c>
      <c r="M211" s="323" t="str">
        <f t="shared" si="35"/>
        <v/>
      </c>
      <c r="N211" s="43" t="str">
        <f t="shared" si="36"/>
        <v/>
      </c>
      <c r="O211" s="297" t="b">
        <f t="shared" si="32"/>
        <v>0</v>
      </c>
      <c r="P211" s="298">
        <f t="shared" si="37"/>
        <v>1</v>
      </c>
    </row>
    <row r="212" spans="1:16">
      <c r="A212" s="117">
        <v>203</v>
      </c>
      <c r="B212" s="118"/>
      <c r="C212" s="118"/>
      <c r="D212" s="118"/>
      <c r="E212" s="119"/>
      <c r="F212" s="120"/>
      <c r="G212" s="118"/>
      <c r="H212" s="119"/>
      <c r="I212" s="15" t="str">
        <f t="shared" si="33"/>
        <v/>
      </c>
      <c r="J212" s="15" t="str">
        <f t="shared" si="34"/>
        <v/>
      </c>
      <c r="K212" s="43" t="str">
        <f t="shared" si="30"/>
        <v/>
      </c>
      <c r="L212" s="43" t="str">
        <f t="shared" si="31"/>
        <v/>
      </c>
      <c r="M212" s="323" t="str">
        <f t="shared" si="35"/>
        <v/>
      </c>
      <c r="N212" s="43" t="str">
        <f t="shared" si="36"/>
        <v/>
      </c>
      <c r="O212" s="297" t="b">
        <f t="shared" si="32"/>
        <v>0</v>
      </c>
      <c r="P212" s="298">
        <f t="shared" si="37"/>
        <v>1</v>
      </c>
    </row>
    <row r="213" spans="1:16">
      <c r="A213" s="117">
        <v>204</v>
      </c>
      <c r="B213" s="118"/>
      <c r="C213" s="118"/>
      <c r="D213" s="118"/>
      <c r="E213" s="119"/>
      <c r="F213" s="120"/>
      <c r="G213" s="118"/>
      <c r="H213" s="119"/>
      <c r="I213" s="15" t="str">
        <f t="shared" si="33"/>
        <v/>
      </c>
      <c r="J213" s="15" t="str">
        <f t="shared" si="34"/>
        <v/>
      </c>
      <c r="K213" s="43" t="str">
        <f t="shared" si="30"/>
        <v/>
      </c>
      <c r="L213" s="43" t="str">
        <f t="shared" si="31"/>
        <v/>
      </c>
      <c r="M213" s="323" t="str">
        <f t="shared" si="35"/>
        <v/>
      </c>
      <c r="N213" s="43" t="str">
        <f t="shared" si="36"/>
        <v/>
      </c>
      <c r="O213" s="297" t="b">
        <f t="shared" si="32"/>
        <v>0</v>
      </c>
      <c r="P213" s="298">
        <f t="shared" si="37"/>
        <v>1</v>
      </c>
    </row>
    <row r="214" spans="1:16">
      <c r="A214" s="117">
        <v>205</v>
      </c>
      <c r="B214" s="118"/>
      <c r="C214" s="118"/>
      <c r="D214" s="118"/>
      <c r="E214" s="119"/>
      <c r="F214" s="120"/>
      <c r="G214" s="118"/>
      <c r="H214" s="119"/>
      <c r="I214" s="15" t="str">
        <f t="shared" si="33"/>
        <v/>
      </c>
      <c r="J214" s="15" t="str">
        <f t="shared" si="34"/>
        <v/>
      </c>
      <c r="K214" s="43" t="str">
        <f t="shared" si="30"/>
        <v/>
      </c>
      <c r="L214" s="43" t="str">
        <f t="shared" si="31"/>
        <v/>
      </c>
      <c r="M214" s="323" t="str">
        <f t="shared" si="35"/>
        <v/>
      </c>
      <c r="N214" s="43" t="str">
        <f t="shared" si="36"/>
        <v/>
      </c>
      <c r="O214" s="297" t="b">
        <f t="shared" si="32"/>
        <v>0</v>
      </c>
      <c r="P214" s="298">
        <f t="shared" si="37"/>
        <v>1</v>
      </c>
    </row>
    <row r="215" spans="1:16">
      <c r="A215" s="117">
        <v>206</v>
      </c>
      <c r="B215" s="118"/>
      <c r="C215" s="118"/>
      <c r="D215" s="118"/>
      <c r="E215" s="119"/>
      <c r="F215" s="120"/>
      <c r="G215" s="118"/>
      <c r="H215" s="119"/>
      <c r="I215" s="15" t="str">
        <f t="shared" si="33"/>
        <v/>
      </c>
      <c r="J215" s="15" t="str">
        <f t="shared" si="34"/>
        <v/>
      </c>
      <c r="K215" s="43" t="str">
        <f t="shared" si="30"/>
        <v/>
      </c>
      <c r="L215" s="43" t="str">
        <f t="shared" si="31"/>
        <v/>
      </c>
      <c r="M215" s="323" t="str">
        <f t="shared" si="35"/>
        <v/>
      </c>
      <c r="N215" s="43" t="str">
        <f t="shared" si="36"/>
        <v/>
      </c>
      <c r="O215" s="297" t="b">
        <f t="shared" si="32"/>
        <v>0</v>
      </c>
      <c r="P215" s="298">
        <f t="shared" si="37"/>
        <v>1</v>
      </c>
    </row>
    <row r="216" spans="1:16">
      <c r="A216" s="117">
        <v>207</v>
      </c>
      <c r="B216" s="118"/>
      <c r="C216" s="118"/>
      <c r="D216" s="118"/>
      <c r="E216" s="119"/>
      <c r="F216" s="120"/>
      <c r="G216" s="118"/>
      <c r="H216" s="119"/>
      <c r="I216" s="15" t="str">
        <f t="shared" si="33"/>
        <v/>
      </c>
      <c r="J216" s="15" t="str">
        <f t="shared" si="34"/>
        <v/>
      </c>
      <c r="K216" s="43" t="str">
        <f t="shared" si="30"/>
        <v/>
      </c>
      <c r="L216" s="43" t="str">
        <f t="shared" si="31"/>
        <v/>
      </c>
      <c r="M216" s="323" t="str">
        <f t="shared" si="35"/>
        <v/>
      </c>
      <c r="N216" s="43" t="str">
        <f t="shared" si="36"/>
        <v/>
      </c>
      <c r="O216" s="297" t="b">
        <f t="shared" si="32"/>
        <v>0</v>
      </c>
      <c r="P216" s="298">
        <f t="shared" si="37"/>
        <v>1</v>
      </c>
    </row>
    <row r="217" spans="1:16">
      <c r="A217" s="117">
        <v>208</v>
      </c>
      <c r="B217" s="118"/>
      <c r="C217" s="118"/>
      <c r="D217" s="118"/>
      <c r="E217" s="119"/>
      <c r="F217" s="120"/>
      <c r="G217" s="118"/>
      <c r="H217" s="119"/>
      <c r="I217" s="15" t="str">
        <f t="shared" si="33"/>
        <v/>
      </c>
      <c r="J217" s="15" t="str">
        <f t="shared" si="34"/>
        <v/>
      </c>
      <c r="K217" s="43" t="str">
        <f t="shared" si="30"/>
        <v/>
      </c>
      <c r="L217" s="43" t="str">
        <f t="shared" si="31"/>
        <v/>
      </c>
      <c r="M217" s="323" t="str">
        <f t="shared" si="35"/>
        <v/>
      </c>
      <c r="N217" s="43" t="str">
        <f t="shared" si="36"/>
        <v/>
      </c>
      <c r="O217" s="297" t="b">
        <f t="shared" si="32"/>
        <v>0</v>
      </c>
      <c r="P217" s="298">
        <f t="shared" si="37"/>
        <v>1</v>
      </c>
    </row>
    <row r="218" spans="1:16">
      <c r="A218" s="117">
        <v>209</v>
      </c>
      <c r="B218" s="118"/>
      <c r="C218" s="118"/>
      <c r="D218" s="118"/>
      <c r="E218" s="119"/>
      <c r="F218" s="120"/>
      <c r="G218" s="118"/>
      <c r="H218" s="119"/>
      <c r="I218" s="15" t="str">
        <f t="shared" si="33"/>
        <v/>
      </c>
      <c r="J218" s="15" t="str">
        <f t="shared" si="34"/>
        <v/>
      </c>
      <c r="K218" s="43" t="str">
        <f t="shared" si="30"/>
        <v/>
      </c>
      <c r="L218" s="43" t="str">
        <f t="shared" si="31"/>
        <v/>
      </c>
      <c r="M218" s="323" t="str">
        <f t="shared" si="35"/>
        <v/>
      </c>
      <c r="N218" s="43" t="str">
        <f t="shared" si="36"/>
        <v/>
      </c>
      <c r="O218" s="297" t="b">
        <f t="shared" si="32"/>
        <v>0</v>
      </c>
      <c r="P218" s="298">
        <f t="shared" si="37"/>
        <v>1</v>
      </c>
    </row>
    <row r="219" spans="1:16">
      <c r="A219" s="117">
        <v>210</v>
      </c>
      <c r="B219" s="118"/>
      <c r="C219" s="118"/>
      <c r="D219" s="118"/>
      <c r="E219" s="119"/>
      <c r="F219" s="120"/>
      <c r="G219" s="118"/>
      <c r="H219" s="119"/>
      <c r="I219" s="15" t="str">
        <f t="shared" si="33"/>
        <v/>
      </c>
      <c r="J219" s="15" t="str">
        <f t="shared" si="34"/>
        <v/>
      </c>
      <c r="K219" s="43" t="str">
        <f t="shared" si="30"/>
        <v/>
      </c>
      <c r="L219" s="43" t="str">
        <f t="shared" si="31"/>
        <v/>
      </c>
      <c r="M219" s="323" t="str">
        <f t="shared" si="35"/>
        <v/>
      </c>
      <c r="N219" s="43" t="str">
        <f t="shared" si="36"/>
        <v/>
      </c>
      <c r="O219" s="297" t="b">
        <f t="shared" si="32"/>
        <v>0</v>
      </c>
      <c r="P219" s="298">
        <f t="shared" si="37"/>
        <v>1</v>
      </c>
    </row>
    <row r="220" spans="1:16">
      <c r="A220" s="117">
        <v>211</v>
      </c>
      <c r="B220" s="118"/>
      <c r="C220" s="118"/>
      <c r="D220" s="118"/>
      <c r="E220" s="119"/>
      <c r="F220" s="120"/>
      <c r="G220" s="118"/>
      <c r="H220" s="119"/>
      <c r="I220" s="15" t="str">
        <f t="shared" si="33"/>
        <v/>
      </c>
      <c r="J220" s="15" t="str">
        <f t="shared" si="34"/>
        <v/>
      </c>
      <c r="K220" s="43" t="str">
        <f t="shared" si="30"/>
        <v/>
      </c>
      <c r="L220" s="43" t="str">
        <f t="shared" si="31"/>
        <v/>
      </c>
      <c r="M220" s="323" t="str">
        <f t="shared" si="35"/>
        <v/>
      </c>
      <c r="N220" s="43" t="str">
        <f t="shared" si="36"/>
        <v/>
      </c>
      <c r="O220" s="297" t="b">
        <f t="shared" si="32"/>
        <v>0</v>
      </c>
      <c r="P220" s="298">
        <f t="shared" si="37"/>
        <v>1</v>
      </c>
    </row>
    <row r="221" spans="1:16">
      <c r="A221" s="117">
        <v>212</v>
      </c>
      <c r="B221" s="118"/>
      <c r="C221" s="118"/>
      <c r="D221" s="118"/>
      <c r="E221" s="119"/>
      <c r="F221" s="120"/>
      <c r="G221" s="118"/>
      <c r="H221" s="119"/>
      <c r="I221" s="15" t="str">
        <f t="shared" si="33"/>
        <v/>
      </c>
      <c r="J221" s="15" t="str">
        <f t="shared" si="34"/>
        <v/>
      </c>
      <c r="K221" s="43" t="str">
        <f t="shared" si="30"/>
        <v/>
      </c>
      <c r="L221" s="43" t="str">
        <f t="shared" si="31"/>
        <v/>
      </c>
      <c r="M221" s="323" t="str">
        <f t="shared" si="35"/>
        <v/>
      </c>
      <c r="N221" s="43" t="str">
        <f t="shared" si="36"/>
        <v/>
      </c>
      <c r="O221" s="297" t="b">
        <f t="shared" si="32"/>
        <v>0</v>
      </c>
      <c r="P221" s="298">
        <f t="shared" si="37"/>
        <v>1</v>
      </c>
    </row>
    <row r="222" spans="1:16">
      <c r="A222" s="117">
        <v>213</v>
      </c>
      <c r="B222" s="118"/>
      <c r="C222" s="118"/>
      <c r="D222" s="118"/>
      <c r="E222" s="119"/>
      <c r="F222" s="120"/>
      <c r="G222" s="118"/>
      <c r="H222" s="119"/>
      <c r="I222" s="15" t="str">
        <f t="shared" si="33"/>
        <v/>
      </c>
      <c r="J222" s="15" t="str">
        <f t="shared" si="34"/>
        <v/>
      </c>
      <c r="K222" s="43" t="str">
        <f t="shared" si="30"/>
        <v/>
      </c>
      <c r="L222" s="43" t="str">
        <f t="shared" si="31"/>
        <v/>
      </c>
      <c r="M222" s="323" t="str">
        <f t="shared" si="35"/>
        <v/>
      </c>
      <c r="N222" s="43" t="str">
        <f t="shared" si="36"/>
        <v/>
      </c>
      <c r="O222" s="297" t="b">
        <f t="shared" si="32"/>
        <v>0</v>
      </c>
      <c r="P222" s="298">
        <f t="shared" si="37"/>
        <v>1</v>
      </c>
    </row>
    <row r="223" spans="1:16">
      <c r="A223" s="117">
        <v>214</v>
      </c>
      <c r="B223" s="118"/>
      <c r="C223" s="118"/>
      <c r="D223" s="118"/>
      <c r="E223" s="119"/>
      <c r="F223" s="120"/>
      <c r="G223" s="118"/>
      <c r="H223" s="119"/>
      <c r="I223" s="15" t="str">
        <f t="shared" si="33"/>
        <v/>
      </c>
      <c r="J223" s="15" t="str">
        <f t="shared" si="34"/>
        <v/>
      </c>
      <c r="K223" s="43" t="str">
        <f t="shared" si="30"/>
        <v/>
      </c>
      <c r="L223" s="43" t="str">
        <f t="shared" si="31"/>
        <v/>
      </c>
      <c r="M223" s="323" t="str">
        <f t="shared" si="35"/>
        <v/>
      </c>
      <c r="N223" s="43" t="str">
        <f t="shared" si="36"/>
        <v/>
      </c>
      <c r="O223" s="297" t="b">
        <f t="shared" si="32"/>
        <v>0</v>
      </c>
      <c r="P223" s="298">
        <f t="shared" si="37"/>
        <v>1</v>
      </c>
    </row>
    <row r="224" spans="1:16">
      <c r="A224" s="117">
        <v>215</v>
      </c>
      <c r="B224" s="118"/>
      <c r="C224" s="118"/>
      <c r="D224" s="118"/>
      <c r="E224" s="119"/>
      <c r="F224" s="120"/>
      <c r="G224" s="118"/>
      <c r="H224" s="119"/>
      <c r="I224" s="15" t="str">
        <f t="shared" si="33"/>
        <v/>
      </c>
      <c r="J224" s="15" t="str">
        <f t="shared" si="34"/>
        <v/>
      </c>
      <c r="K224" s="43" t="str">
        <f t="shared" si="30"/>
        <v/>
      </c>
      <c r="L224" s="43" t="str">
        <f t="shared" si="31"/>
        <v/>
      </c>
      <c r="M224" s="323" t="str">
        <f t="shared" si="35"/>
        <v/>
      </c>
      <c r="N224" s="43" t="str">
        <f t="shared" si="36"/>
        <v/>
      </c>
      <c r="O224" s="297" t="b">
        <f t="shared" si="32"/>
        <v>0</v>
      </c>
      <c r="P224" s="298">
        <f t="shared" si="37"/>
        <v>1</v>
      </c>
    </row>
    <row r="225" spans="1:16">
      <c r="A225" s="117">
        <v>216</v>
      </c>
      <c r="B225" s="118"/>
      <c r="C225" s="118"/>
      <c r="D225" s="118"/>
      <c r="E225" s="119"/>
      <c r="F225" s="120"/>
      <c r="G225" s="118"/>
      <c r="H225" s="119"/>
      <c r="I225" s="15" t="str">
        <f t="shared" si="33"/>
        <v/>
      </c>
      <c r="J225" s="15" t="str">
        <f t="shared" si="34"/>
        <v/>
      </c>
      <c r="K225" s="43" t="str">
        <f t="shared" si="30"/>
        <v/>
      </c>
      <c r="L225" s="43" t="str">
        <f t="shared" si="31"/>
        <v/>
      </c>
      <c r="M225" s="323" t="str">
        <f t="shared" si="35"/>
        <v/>
      </c>
      <c r="N225" s="43" t="str">
        <f t="shared" si="36"/>
        <v/>
      </c>
      <c r="O225" s="297" t="b">
        <f t="shared" si="32"/>
        <v>0</v>
      </c>
      <c r="P225" s="298">
        <f t="shared" si="37"/>
        <v>1</v>
      </c>
    </row>
    <row r="226" spans="1:16">
      <c r="A226" s="117">
        <v>217</v>
      </c>
      <c r="B226" s="118"/>
      <c r="C226" s="118"/>
      <c r="D226" s="118"/>
      <c r="E226" s="119"/>
      <c r="F226" s="120"/>
      <c r="G226" s="118"/>
      <c r="H226" s="119"/>
      <c r="I226" s="15" t="str">
        <f t="shared" si="33"/>
        <v/>
      </c>
      <c r="J226" s="15" t="str">
        <f t="shared" si="34"/>
        <v/>
      </c>
      <c r="K226" s="43" t="str">
        <f t="shared" si="30"/>
        <v/>
      </c>
      <c r="L226" s="43" t="str">
        <f t="shared" si="31"/>
        <v/>
      </c>
      <c r="M226" s="323" t="str">
        <f t="shared" si="35"/>
        <v/>
      </c>
      <c r="N226" s="43" t="str">
        <f t="shared" si="36"/>
        <v/>
      </c>
      <c r="O226" s="297" t="b">
        <f t="shared" si="32"/>
        <v>0</v>
      </c>
      <c r="P226" s="298">
        <f t="shared" si="37"/>
        <v>1</v>
      </c>
    </row>
    <row r="227" spans="1:16">
      <c r="A227" s="117">
        <v>218</v>
      </c>
      <c r="B227" s="118"/>
      <c r="C227" s="118"/>
      <c r="D227" s="118"/>
      <c r="E227" s="119"/>
      <c r="F227" s="120"/>
      <c r="G227" s="118"/>
      <c r="H227" s="119"/>
      <c r="I227" s="15" t="str">
        <f t="shared" si="33"/>
        <v/>
      </c>
      <c r="J227" s="15" t="str">
        <f t="shared" si="34"/>
        <v/>
      </c>
      <c r="K227" s="43" t="str">
        <f t="shared" si="30"/>
        <v/>
      </c>
      <c r="L227" s="43" t="str">
        <f t="shared" si="31"/>
        <v/>
      </c>
      <c r="M227" s="323" t="str">
        <f t="shared" si="35"/>
        <v/>
      </c>
      <c r="N227" s="43" t="str">
        <f t="shared" si="36"/>
        <v/>
      </c>
      <c r="O227" s="297" t="b">
        <f t="shared" si="32"/>
        <v>0</v>
      </c>
      <c r="P227" s="298">
        <f t="shared" si="37"/>
        <v>1</v>
      </c>
    </row>
    <row r="228" spans="1:16">
      <c r="A228" s="117">
        <v>219</v>
      </c>
      <c r="B228" s="118"/>
      <c r="C228" s="118"/>
      <c r="D228" s="118"/>
      <c r="E228" s="119"/>
      <c r="F228" s="120"/>
      <c r="G228" s="118"/>
      <c r="H228" s="119"/>
      <c r="I228" s="15" t="str">
        <f t="shared" si="33"/>
        <v/>
      </c>
      <c r="J228" s="15" t="str">
        <f t="shared" si="34"/>
        <v/>
      </c>
      <c r="K228" s="43" t="str">
        <f t="shared" si="30"/>
        <v/>
      </c>
      <c r="L228" s="43" t="str">
        <f t="shared" si="31"/>
        <v/>
      </c>
      <c r="M228" s="323" t="str">
        <f t="shared" si="35"/>
        <v/>
      </c>
      <c r="N228" s="43" t="str">
        <f t="shared" si="36"/>
        <v/>
      </c>
      <c r="O228" s="297" t="b">
        <f t="shared" si="32"/>
        <v>0</v>
      </c>
      <c r="P228" s="298">
        <f t="shared" si="37"/>
        <v>1</v>
      </c>
    </row>
    <row r="229" spans="1:16">
      <c r="A229" s="117">
        <v>220</v>
      </c>
      <c r="B229" s="118"/>
      <c r="C229" s="118"/>
      <c r="D229" s="118"/>
      <c r="E229" s="119"/>
      <c r="F229" s="120"/>
      <c r="G229" s="118"/>
      <c r="H229" s="119"/>
      <c r="I229" s="15" t="str">
        <f t="shared" si="33"/>
        <v/>
      </c>
      <c r="J229" s="15" t="str">
        <f t="shared" si="34"/>
        <v/>
      </c>
      <c r="K229" s="43" t="str">
        <f t="shared" si="30"/>
        <v/>
      </c>
      <c r="L229" s="43" t="str">
        <f t="shared" si="31"/>
        <v/>
      </c>
      <c r="M229" s="323" t="str">
        <f t="shared" si="35"/>
        <v/>
      </c>
      <c r="N229" s="43" t="str">
        <f t="shared" si="36"/>
        <v/>
      </c>
      <c r="O229" s="297" t="b">
        <f t="shared" si="32"/>
        <v>0</v>
      </c>
      <c r="P229" s="298">
        <f t="shared" si="37"/>
        <v>1</v>
      </c>
    </row>
    <row r="230" spans="1:16">
      <c r="A230" s="117">
        <v>221</v>
      </c>
      <c r="B230" s="118"/>
      <c r="C230" s="118"/>
      <c r="D230" s="118"/>
      <c r="E230" s="119"/>
      <c r="F230" s="120"/>
      <c r="G230" s="118"/>
      <c r="H230" s="119"/>
      <c r="I230" s="15" t="str">
        <f t="shared" si="33"/>
        <v/>
      </c>
      <c r="J230" s="15" t="str">
        <f t="shared" si="34"/>
        <v/>
      </c>
      <c r="K230" s="43" t="str">
        <f t="shared" si="30"/>
        <v/>
      </c>
      <c r="L230" s="43" t="str">
        <f t="shared" si="31"/>
        <v/>
      </c>
      <c r="M230" s="323" t="str">
        <f t="shared" si="35"/>
        <v/>
      </c>
      <c r="N230" s="43" t="str">
        <f t="shared" si="36"/>
        <v/>
      </c>
      <c r="O230" s="297" t="b">
        <f t="shared" si="32"/>
        <v>0</v>
      </c>
      <c r="P230" s="298">
        <f t="shared" si="37"/>
        <v>1</v>
      </c>
    </row>
    <row r="231" spans="1:16">
      <c r="A231" s="117">
        <v>222</v>
      </c>
      <c r="B231" s="118"/>
      <c r="C231" s="118"/>
      <c r="D231" s="118"/>
      <c r="E231" s="119"/>
      <c r="F231" s="120"/>
      <c r="G231" s="118"/>
      <c r="H231" s="119"/>
      <c r="I231" s="15" t="str">
        <f t="shared" si="33"/>
        <v/>
      </c>
      <c r="J231" s="15" t="str">
        <f t="shared" si="34"/>
        <v/>
      </c>
      <c r="K231" s="43" t="str">
        <f t="shared" si="30"/>
        <v/>
      </c>
      <c r="L231" s="43" t="str">
        <f t="shared" si="31"/>
        <v/>
      </c>
      <c r="M231" s="323" t="str">
        <f t="shared" si="35"/>
        <v/>
      </c>
      <c r="N231" s="43" t="str">
        <f t="shared" si="36"/>
        <v/>
      </c>
      <c r="O231" s="297" t="b">
        <f t="shared" si="32"/>
        <v>0</v>
      </c>
      <c r="P231" s="298">
        <f t="shared" si="37"/>
        <v>1</v>
      </c>
    </row>
    <row r="232" spans="1:16">
      <c r="A232" s="117">
        <v>223</v>
      </c>
      <c r="B232" s="118"/>
      <c r="C232" s="118"/>
      <c r="D232" s="118"/>
      <c r="E232" s="119"/>
      <c r="F232" s="120"/>
      <c r="G232" s="118"/>
      <c r="H232" s="119"/>
      <c r="I232" s="15" t="str">
        <f t="shared" si="33"/>
        <v/>
      </c>
      <c r="J232" s="15" t="str">
        <f t="shared" si="34"/>
        <v/>
      </c>
      <c r="K232" s="43" t="str">
        <f t="shared" si="30"/>
        <v/>
      </c>
      <c r="L232" s="43" t="str">
        <f t="shared" si="31"/>
        <v/>
      </c>
      <c r="M232" s="323" t="str">
        <f t="shared" si="35"/>
        <v/>
      </c>
      <c r="N232" s="43" t="str">
        <f t="shared" si="36"/>
        <v/>
      </c>
      <c r="O232" s="297" t="b">
        <f t="shared" si="32"/>
        <v>0</v>
      </c>
      <c r="P232" s="298">
        <f t="shared" si="37"/>
        <v>1</v>
      </c>
    </row>
    <row r="233" spans="1:16">
      <c r="A233" s="117">
        <v>224</v>
      </c>
      <c r="B233" s="118"/>
      <c r="C233" s="118"/>
      <c r="D233" s="118"/>
      <c r="E233" s="119"/>
      <c r="F233" s="120"/>
      <c r="G233" s="118"/>
      <c r="H233" s="119"/>
      <c r="I233" s="15" t="str">
        <f t="shared" si="33"/>
        <v/>
      </c>
      <c r="J233" s="15" t="str">
        <f t="shared" si="34"/>
        <v/>
      </c>
      <c r="K233" s="43" t="str">
        <f t="shared" si="30"/>
        <v/>
      </c>
      <c r="L233" s="43" t="str">
        <f t="shared" si="31"/>
        <v/>
      </c>
      <c r="M233" s="323" t="str">
        <f t="shared" si="35"/>
        <v/>
      </c>
      <c r="N233" s="43" t="str">
        <f t="shared" si="36"/>
        <v/>
      </c>
      <c r="O233" s="297" t="b">
        <f t="shared" si="32"/>
        <v>0</v>
      </c>
      <c r="P233" s="298">
        <f t="shared" si="37"/>
        <v>1</v>
      </c>
    </row>
    <row r="234" spans="1:16">
      <c r="A234" s="117">
        <v>225</v>
      </c>
      <c r="B234" s="118"/>
      <c r="C234" s="118"/>
      <c r="D234" s="118"/>
      <c r="E234" s="119"/>
      <c r="F234" s="120"/>
      <c r="G234" s="118"/>
      <c r="H234" s="119"/>
      <c r="I234" s="15" t="str">
        <f t="shared" si="33"/>
        <v/>
      </c>
      <c r="J234" s="15" t="str">
        <f t="shared" si="34"/>
        <v/>
      </c>
      <c r="K234" s="43" t="str">
        <f t="shared" si="30"/>
        <v/>
      </c>
      <c r="L234" s="43" t="str">
        <f t="shared" si="31"/>
        <v/>
      </c>
      <c r="M234" s="323" t="str">
        <f t="shared" si="35"/>
        <v/>
      </c>
      <c r="N234" s="43" t="str">
        <f t="shared" si="36"/>
        <v/>
      </c>
      <c r="O234" s="297" t="b">
        <f t="shared" si="32"/>
        <v>0</v>
      </c>
      <c r="P234" s="298">
        <f t="shared" si="37"/>
        <v>1</v>
      </c>
    </row>
    <row r="235" spans="1:16">
      <c r="A235" s="117">
        <v>226</v>
      </c>
      <c r="B235" s="118"/>
      <c r="C235" s="118"/>
      <c r="D235" s="118"/>
      <c r="E235" s="119"/>
      <c r="F235" s="120"/>
      <c r="G235" s="118"/>
      <c r="H235" s="119"/>
      <c r="I235" s="15" t="str">
        <f t="shared" si="33"/>
        <v/>
      </c>
      <c r="J235" s="15" t="str">
        <f t="shared" si="34"/>
        <v/>
      </c>
      <c r="K235" s="43" t="str">
        <f t="shared" si="30"/>
        <v/>
      </c>
      <c r="L235" s="43" t="str">
        <f t="shared" si="31"/>
        <v/>
      </c>
      <c r="M235" s="323" t="str">
        <f t="shared" si="35"/>
        <v/>
      </c>
      <c r="N235" s="43" t="str">
        <f t="shared" si="36"/>
        <v/>
      </c>
      <c r="O235" s="297" t="b">
        <f t="shared" si="32"/>
        <v>0</v>
      </c>
      <c r="P235" s="298">
        <f t="shared" si="37"/>
        <v>1</v>
      </c>
    </row>
    <row r="236" spans="1:16">
      <c r="A236" s="117">
        <v>227</v>
      </c>
      <c r="B236" s="118"/>
      <c r="C236" s="118"/>
      <c r="D236" s="118"/>
      <c r="E236" s="119"/>
      <c r="F236" s="120"/>
      <c r="G236" s="118"/>
      <c r="H236" s="119"/>
      <c r="I236" s="15" t="str">
        <f t="shared" si="33"/>
        <v/>
      </c>
      <c r="J236" s="15" t="str">
        <f t="shared" si="34"/>
        <v/>
      </c>
      <c r="K236" s="43" t="str">
        <f t="shared" si="30"/>
        <v/>
      </c>
      <c r="L236" s="43" t="str">
        <f t="shared" si="31"/>
        <v/>
      </c>
      <c r="M236" s="323" t="str">
        <f t="shared" si="35"/>
        <v/>
      </c>
      <c r="N236" s="43" t="str">
        <f t="shared" si="36"/>
        <v/>
      </c>
      <c r="O236" s="297" t="b">
        <f t="shared" si="32"/>
        <v>0</v>
      </c>
      <c r="P236" s="298">
        <f t="shared" si="37"/>
        <v>1</v>
      </c>
    </row>
    <row r="237" spans="1:16">
      <c r="A237" s="117">
        <v>228</v>
      </c>
      <c r="B237" s="118"/>
      <c r="C237" s="118"/>
      <c r="D237" s="118"/>
      <c r="E237" s="119"/>
      <c r="F237" s="120"/>
      <c r="G237" s="118"/>
      <c r="H237" s="119"/>
      <c r="I237" s="15" t="str">
        <f t="shared" si="33"/>
        <v/>
      </c>
      <c r="J237" s="15" t="str">
        <f t="shared" si="34"/>
        <v/>
      </c>
      <c r="K237" s="43" t="str">
        <f t="shared" si="30"/>
        <v/>
      </c>
      <c r="L237" s="43" t="str">
        <f t="shared" si="31"/>
        <v/>
      </c>
      <c r="M237" s="323" t="str">
        <f t="shared" si="35"/>
        <v/>
      </c>
      <c r="N237" s="43" t="str">
        <f t="shared" si="36"/>
        <v/>
      </c>
      <c r="O237" s="297" t="b">
        <f t="shared" si="32"/>
        <v>0</v>
      </c>
      <c r="P237" s="298">
        <f t="shared" si="37"/>
        <v>1</v>
      </c>
    </row>
    <row r="238" spans="1:16">
      <c r="A238" s="117">
        <v>229</v>
      </c>
      <c r="B238" s="118"/>
      <c r="C238" s="118"/>
      <c r="D238" s="118"/>
      <c r="E238" s="119"/>
      <c r="F238" s="120"/>
      <c r="G238" s="118"/>
      <c r="H238" s="119"/>
      <c r="I238" s="15" t="str">
        <f t="shared" si="33"/>
        <v/>
      </c>
      <c r="J238" s="15" t="str">
        <f t="shared" si="34"/>
        <v/>
      </c>
      <c r="K238" s="43" t="str">
        <f t="shared" si="30"/>
        <v/>
      </c>
      <c r="L238" s="43" t="str">
        <f t="shared" si="31"/>
        <v/>
      </c>
      <c r="M238" s="323" t="str">
        <f t="shared" si="35"/>
        <v/>
      </c>
      <c r="N238" s="43" t="str">
        <f t="shared" si="36"/>
        <v/>
      </c>
      <c r="O238" s="297" t="b">
        <f t="shared" si="32"/>
        <v>0</v>
      </c>
      <c r="P238" s="298">
        <f t="shared" si="37"/>
        <v>1</v>
      </c>
    </row>
    <row r="239" spans="1:16">
      <c r="A239" s="117">
        <v>230</v>
      </c>
      <c r="B239" s="118"/>
      <c r="C239" s="118"/>
      <c r="D239" s="118"/>
      <c r="E239" s="119"/>
      <c r="F239" s="120"/>
      <c r="G239" s="118"/>
      <c r="H239" s="119"/>
      <c r="I239" s="15" t="str">
        <f t="shared" si="33"/>
        <v/>
      </c>
      <c r="J239" s="15" t="str">
        <f t="shared" si="34"/>
        <v/>
      </c>
      <c r="K239" s="43" t="str">
        <f t="shared" si="30"/>
        <v/>
      </c>
      <c r="L239" s="43" t="str">
        <f t="shared" si="31"/>
        <v/>
      </c>
      <c r="M239" s="323" t="str">
        <f t="shared" si="35"/>
        <v/>
      </c>
      <c r="N239" s="43" t="str">
        <f t="shared" si="36"/>
        <v/>
      </c>
      <c r="O239" s="297" t="b">
        <f t="shared" si="32"/>
        <v>0</v>
      </c>
      <c r="P239" s="298">
        <f t="shared" si="37"/>
        <v>1</v>
      </c>
    </row>
    <row r="240" spans="1:16">
      <c r="A240" s="117">
        <v>231</v>
      </c>
      <c r="B240" s="118"/>
      <c r="C240" s="118"/>
      <c r="D240" s="118"/>
      <c r="E240" s="119"/>
      <c r="F240" s="120"/>
      <c r="G240" s="118"/>
      <c r="H240" s="119"/>
      <c r="I240" s="15" t="str">
        <f t="shared" si="33"/>
        <v/>
      </c>
      <c r="J240" s="15" t="str">
        <f t="shared" si="34"/>
        <v/>
      </c>
      <c r="K240" s="43" t="str">
        <f t="shared" si="30"/>
        <v/>
      </c>
      <c r="L240" s="43" t="str">
        <f t="shared" si="31"/>
        <v/>
      </c>
      <c r="M240" s="323" t="str">
        <f t="shared" si="35"/>
        <v/>
      </c>
      <c r="N240" s="43" t="str">
        <f t="shared" si="36"/>
        <v/>
      </c>
      <c r="O240" s="297" t="b">
        <f t="shared" si="32"/>
        <v>0</v>
      </c>
      <c r="P240" s="298">
        <f t="shared" si="37"/>
        <v>1</v>
      </c>
    </row>
    <row r="241" spans="1:16">
      <c r="A241" s="117">
        <v>232</v>
      </c>
      <c r="B241" s="118"/>
      <c r="C241" s="118"/>
      <c r="D241" s="118"/>
      <c r="E241" s="119"/>
      <c r="F241" s="120"/>
      <c r="G241" s="118"/>
      <c r="H241" s="119"/>
      <c r="I241" s="15" t="str">
        <f t="shared" si="33"/>
        <v/>
      </c>
      <c r="J241" s="15" t="str">
        <f t="shared" si="34"/>
        <v/>
      </c>
      <c r="K241" s="43" t="str">
        <f t="shared" si="30"/>
        <v/>
      </c>
      <c r="L241" s="43" t="str">
        <f t="shared" si="31"/>
        <v/>
      </c>
      <c r="M241" s="323" t="str">
        <f t="shared" si="35"/>
        <v/>
      </c>
      <c r="N241" s="43" t="str">
        <f t="shared" si="36"/>
        <v/>
      </c>
      <c r="O241" s="297" t="b">
        <f t="shared" si="32"/>
        <v>0</v>
      </c>
      <c r="P241" s="298">
        <f t="shared" si="37"/>
        <v>1</v>
      </c>
    </row>
    <row r="242" spans="1:16">
      <c r="A242" s="117">
        <v>233</v>
      </c>
      <c r="B242" s="118"/>
      <c r="C242" s="118"/>
      <c r="D242" s="118"/>
      <c r="E242" s="119"/>
      <c r="F242" s="120"/>
      <c r="G242" s="118"/>
      <c r="H242" s="119"/>
      <c r="I242" s="15" t="str">
        <f t="shared" si="33"/>
        <v/>
      </c>
      <c r="J242" s="15" t="str">
        <f t="shared" si="34"/>
        <v/>
      </c>
      <c r="K242" s="43" t="str">
        <f t="shared" si="30"/>
        <v/>
      </c>
      <c r="L242" s="43" t="str">
        <f t="shared" si="31"/>
        <v/>
      </c>
      <c r="M242" s="323" t="str">
        <f t="shared" si="35"/>
        <v/>
      </c>
      <c r="N242" s="43" t="str">
        <f t="shared" si="36"/>
        <v/>
      </c>
      <c r="O242" s="297" t="b">
        <f t="shared" si="32"/>
        <v>0</v>
      </c>
      <c r="P242" s="298">
        <f t="shared" si="37"/>
        <v>1</v>
      </c>
    </row>
    <row r="243" spans="1:16">
      <c r="A243" s="117">
        <v>234</v>
      </c>
      <c r="B243" s="118"/>
      <c r="C243" s="118"/>
      <c r="D243" s="118"/>
      <c r="E243" s="119"/>
      <c r="F243" s="120"/>
      <c r="G243" s="118"/>
      <c r="H243" s="119"/>
      <c r="I243" s="15" t="str">
        <f t="shared" si="33"/>
        <v/>
      </c>
      <c r="J243" s="15" t="str">
        <f t="shared" si="34"/>
        <v/>
      </c>
      <c r="K243" s="43" t="str">
        <f t="shared" si="30"/>
        <v/>
      </c>
      <c r="L243" s="43" t="str">
        <f t="shared" si="31"/>
        <v/>
      </c>
      <c r="M243" s="323" t="str">
        <f t="shared" si="35"/>
        <v/>
      </c>
      <c r="N243" s="43" t="str">
        <f t="shared" si="36"/>
        <v/>
      </c>
      <c r="O243" s="297" t="b">
        <f t="shared" si="32"/>
        <v>0</v>
      </c>
      <c r="P243" s="298">
        <f t="shared" si="37"/>
        <v>1</v>
      </c>
    </row>
    <row r="244" spans="1:16">
      <c r="A244" s="117">
        <v>235</v>
      </c>
      <c r="B244" s="118"/>
      <c r="C244" s="118"/>
      <c r="D244" s="118"/>
      <c r="E244" s="119"/>
      <c r="F244" s="120"/>
      <c r="G244" s="118"/>
      <c r="H244" s="119"/>
      <c r="I244" s="15" t="str">
        <f t="shared" si="33"/>
        <v/>
      </c>
      <c r="J244" s="15" t="str">
        <f t="shared" si="34"/>
        <v/>
      </c>
      <c r="K244" s="43" t="str">
        <f t="shared" si="30"/>
        <v/>
      </c>
      <c r="L244" s="43" t="str">
        <f t="shared" si="31"/>
        <v/>
      </c>
      <c r="M244" s="323" t="str">
        <f t="shared" si="35"/>
        <v/>
      </c>
      <c r="N244" s="43" t="str">
        <f t="shared" si="36"/>
        <v/>
      </c>
      <c r="O244" s="297" t="b">
        <f t="shared" si="32"/>
        <v>0</v>
      </c>
      <c r="P244" s="298">
        <f t="shared" si="37"/>
        <v>1</v>
      </c>
    </row>
    <row r="245" spans="1:16">
      <c r="A245" s="117">
        <v>236</v>
      </c>
      <c r="B245" s="118"/>
      <c r="C245" s="118"/>
      <c r="D245" s="118"/>
      <c r="E245" s="119"/>
      <c r="F245" s="120"/>
      <c r="G245" s="118"/>
      <c r="H245" s="119"/>
      <c r="I245" s="15" t="str">
        <f t="shared" si="33"/>
        <v/>
      </c>
      <c r="J245" s="15" t="str">
        <f t="shared" si="34"/>
        <v/>
      </c>
      <c r="K245" s="43" t="str">
        <f t="shared" si="30"/>
        <v/>
      </c>
      <c r="L245" s="43" t="str">
        <f t="shared" si="31"/>
        <v/>
      </c>
      <c r="M245" s="323" t="str">
        <f t="shared" si="35"/>
        <v/>
      </c>
      <c r="N245" s="43" t="str">
        <f t="shared" si="36"/>
        <v/>
      </c>
      <c r="O245" s="297" t="b">
        <f t="shared" si="32"/>
        <v>0</v>
      </c>
      <c r="P245" s="298">
        <f t="shared" si="37"/>
        <v>1</v>
      </c>
    </row>
    <row r="246" spans="1:16">
      <c r="A246" s="117">
        <v>237</v>
      </c>
      <c r="B246" s="118"/>
      <c r="C246" s="118"/>
      <c r="D246" s="118"/>
      <c r="E246" s="119"/>
      <c r="F246" s="120"/>
      <c r="G246" s="118"/>
      <c r="H246" s="119"/>
      <c r="I246" s="15" t="str">
        <f t="shared" si="33"/>
        <v/>
      </c>
      <c r="J246" s="15" t="str">
        <f t="shared" si="34"/>
        <v/>
      </c>
      <c r="K246" s="43" t="str">
        <f t="shared" si="30"/>
        <v/>
      </c>
      <c r="L246" s="43" t="str">
        <f t="shared" si="31"/>
        <v/>
      </c>
      <c r="M246" s="323" t="str">
        <f t="shared" si="35"/>
        <v/>
      </c>
      <c r="N246" s="43" t="str">
        <f t="shared" si="36"/>
        <v/>
      </c>
      <c r="O246" s="297" t="b">
        <f t="shared" si="32"/>
        <v>0</v>
      </c>
      <c r="P246" s="298">
        <f t="shared" si="37"/>
        <v>1</v>
      </c>
    </row>
    <row r="247" spans="1:16">
      <c r="A247" s="117">
        <v>238</v>
      </c>
      <c r="B247" s="118"/>
      <c r="C247" s="118"/>
      <c r="D247" s="118"/>
      <c r="E247" s="119"/>
      <c r="F247" s="120"/>
      <c r="G247" s="118"/>
      <c r="H247" s="119"/>
      <c r="I247" s="15" t="str">
        <f t="shared" si="33"/>
        <v/>
      </c>
      <c r="J247" s="15" t="str">
        <f t="shared" si="34"/>
        <v/>
      </c>
      <c r="K247" s="43" t="str">
        <f t="shared" si="30"/>
        <v/>
      </c>
      <c r="L247" s="43" t="str">
        <f t="shared" si="31"/>
        <v/>
      </c>
      <c r="M247" s="323" t="str">
        <f t="shared" si="35"/>
        <v/>
      </c>
      <c r="N247" s="43" t="str">
        <f t="shared" si="36"/>
        <v/>
      </c>
      <c r="O247" s="297" t="b">
        <f t="shared" si="32"/>
        <v>0</v>
      </c>
      <c r="P247" s="298">
        <f t="shared" si="37"/>
        <v>1</v>
      </c>
    </row>
    <row r="248" spans="1:16">
      <c r="A248" s="117">
        <v>239</v>
      </c>
      <c r="B248" s="118"/>
      <c r="C248" s="118"/>
      <c r="D248" s="118"/>
      <c r="E248" s="119"/>
      <c r="F248" s="120"/>
      <c r="G248" s="118"/>
      <c r="H248" s="119"/>
      <c r="I248" s="15" t="str">
        <f t="shared" si="33"/>
        <v/>
      </c>
      <c r="J248" s="15" t="str">
        <f t="shared" si="34"/>
        <v/>
      </c>
      <c r="K248" s="43" t="str">
        <f t="shared" si="30"/>
        <v/>
      </c>
      <c r="L248" s="43" t="str">
        <f t="shared" si="31"/>
        <v/>
      </c>
      <c r="M248" s="323" t="str">
        <f t="shared" si="35"/>
        <v/>
      </c>
      <c r="N248" s="43" t="str">
        <f t="shared" si="36"/>
        <v/>
      </c>
      <c r="O248" s="297" t="b">
        <f t="shared" si="32"/>
        <v>0</v>
      </c>
      <c r="P248" s="298">
        <f t="shared" si="37"/>
        <v>1</v>
      </c>
    </row>
    <row r="249" spans="1:16">
      <c r="A249" s="117">
        <v>240</v>
      </c>
      <c r="B249" s="118"/>
      <c r="C249" s="118"/>
      <c r="D249" s="118"/>
      <c r="E249" s="119"/>
      <c r="F249" s="120"/>
      <c r="G249" s="118"/>
      <c r="H249" s="119"/>
      <c r="I249" s="15" t="str">
        <f t="shared" si="33"/>
        <v/>
      </c>
      <c r="J249" s="15" t="str">
        <f t="shared" si="34"/>
        <v/>
      </c>
      <c r="K249" s="43" t="str">
        <f t="shared" si="30"/>
        <v/>
      </c>
      <c r="L249" s="43" t="str">
        <f t="shared" si="31"/>
        <v/>
      </c>
      <c r="M249" s="323" t="str">
        <f t="shared" si="35"/>
        <v/>
      </c>
      <c r="N249" s="43" t="str">
        <f t="shared" si="36"/>
        <v/>
      </c>
      <c r="O249" s="297" t="b">
        <f t="shared" si="32"/>
        <v>0</v>
      </c>
      <c r="P249" s="298">
        <f t="shared" si="37"/>
        <v>1</v>
      </c>
    </row>
    <row r="250" spans="1:16">
      <c r="A250" s="117">
        <v>241</v>
      </c>
      <c r="B250" s="118"/>
      <c r="C250" s="118"/>
      <c r="D250" s="118"/>
      <c r="E250" s="119"/>
      <c r="F250" s="120"/>
      <c r="G250" s="118"/>
      <c r="H250" s="119"/>
      <c r="I250" s="15" t="str">
        <f t="shared" si="33"/>
        <v/>
      </c>
      <c r="J250" s="15" t="str">
        <f t="shared" si="34"/>
        <v/>
      </c>
      <c r="K250" s="43" t="str">
        <f t="shared" si="30"/>
        <v/>
      </c>
      <c r="L250" s="43" t="str">
        <f t="shared" si="31"/>
        <v/>
      </c>
      <c r="M250" s="323" t="str">
        <f t="shared" si="35"/>
        <v/>
      </c>
      <c r="N250" s="43" t="str">
        <f t="shared" si="36"/>
        <v/>
      </c>
      <c r="O250" s="297" t="b">
        <f t="shared" si="32"/>
        <v>0</v>
      </c>
      <c r="P250" s="298">
        <f t="shared" si="37"/>
        <v>1</v>
      </c>
    </row>
    <row r="251" spans="1:16">
      <c r="A251" s="117">
        <v>242</v>
      </c>
      <c r="B251" s="118"/>
      <c r="C251" s="118"/>
      <c r="D251" s="118"/>
      <c r="E251" s="119"/>
      <c r="F251" s="120"/>
      <c r="G251" s="118"/>
      <c r="H251" s="119"/>
      <c r="I251" s="15" t="str">
        <f t="shared" si="33"/>
        <v/>
      </c>
      <c r="J251" s="15" t="str">
        <f t="shared" si="34"/>
        <v/>
      </c>
      <c r="K251" s="43" t="str">
        <f t="shared" si="30"/>
        <v/>
      </c>
      <c r="L251" s="43" t="str">
        <f t="shared" si="31"/>
        <v/>
      </c>
      <c r="M251" s="323" t="str">
        <f t="shared" si="35"/>
        <v/>
      </c>
      <c r="N251" s="43" t="str">
        <f t="shared" si="36"/>
        <v/>
      </c>
      <c r="O251" s="297" t="b">
        <f t="shared" si="32"/>
        <v>0</v>
      </c>
      <c r="P251" s="298">
        <f t="shared" si="37"/>
        <v>1</v>
      </c>
    </row>
    <row r="252" spans="1:16">
      <c r="A252" s="117">
        <v>243</v>
      </c>
      <c r="B252" s="118"/>
      <c r="C252" s="118"/>
      <c r="D252" s="118"/>
      <c r="E252" s="119"/>
      <c r="F252" s="120"/>
      <c r="G252" s="118"/>
      <c r="H252" s="119"/>
      <c r="I252" s="15" t="str">
        <f t="shared" si="33"/>
        <v/>
      </c>
      <c r="J252" s="15" t="str">
        <f t="shared" si="34"/>
        <v/>
      </c>
      <c r="K252" s="43" t="str">
        <f t="shared" si="30"/>
        <v/>
      </c>
      <c r="L252" s="43" t="str">
        <f t="shared" si="31"/>
        <v/>
      </c>
      <c r="M252" s="323" t="str">
        <f t="shared" si="35"/>
        <v/>
      </c>
      <c r="N252" s="43" t="str">
        <f t="shared" si="36"/>
        <v/>
      </c>
      <c r="O252" s="297" t="b">
        <f t="shared" si="32"/>
        <v>0</v>
      </c>
      <c r="P252" s="298">
        <f t="shared" si="37"/>
        <v>1</v>
      </c>
    </row>
    <row r="253" spans="1:16">
      <c r="A253" s="117">
        <v>244</v>
      </c>
      <c r="B253" s="118"/>
      <c r="C253" s="118"/>
      <c r="D253" s="118"/>
      <c r="E253" s="119"/>
      <c r="F253" s="120"/>
      <c r="G253" s="118"/>
      <c r="H253" s="119"/>
      <c r="I253" s="15" t="str">
        <f t="shared" si="33"/>
        <v/>
      </c>
      <c r="J253" s="15" t="str">
        <f t="shared" si="34"/>
        <v/>
      </c>
      <c r="K253" s="43" t="str">
        <f t="shared" si="30"/>
        <v/>
      </c>
      <c r="L253" s="43" t="str">
        <f t="shared" si="31"/>
        <v/>
      </c>
      <c r="M253" s="323" t="str">
        <f t="shared" si="35"/>
        <v/>
      </c>
      <c r="N253" s="43" t="str">
        <f t="shared" si="36"/>
        <v/>
      </c>
      <c r="O253" s="297" t="b">
        <f t="shared" si="32"/>
        <v>0</v>
      </c>
      <c r="P253" s="298">
        <f t="shared" si="37"/>
        <v>1</v>
      </c>
    </row>
    <row r="254" spans="1:16">
      <c r="A254" s="117">
        <v>245</v>
      </c>
      <c r="B254" s="118"/>
      <c r="C254" s="118"/>
      <c r="D254" s="118"/>
      <c r="E254" s="119"/>
      <c r="F254" s="120"/>
      <c r="G254" s="118"/>
      <c r="H254" s="119"/>
      <c r="I254" s="15" t="str">
        <f t="shared" si="33"/>
        <v/>
      </c>
      <c r="J254" s="15" t="str">
        <f t="shared" si="34"/>
        <v/>
      </c>
      <c r="K254" s="43" t="str">
        <f t="shared" si="30"/>
        <v/>
      </c>
      <c r="L254" s="43" t="str">
        <f t="shared" si="31"/>
        <v/>
      </c>
      <c r="M254" s="323" t="str">
        <f t="shared" si="35"/>
        <v/>
      </c>
      <c r="N254" s="43" t="str">
        <f t="shared" si="36"/>
        <v/>
      </c>
      <c r="O254" s="297" t="b">
        <f t="shared" si="32"/>
        <v>0</v>
      </c>
      <c r="P254" s="298">
        <f t="shared" si="37"/>
        <v>1</v>
      </c>
    </row>
    <row r="255" spans="1:16">
      <c r="A255" s="117">
        <v>246</v>
      </c>
      <c r="B255" s="118"/>
      <c r="C255" s="118"/>
      <c r="D255" s="118"/>
      <c r="E255" s="119"/>
      <c r="F255" s="120"/>
      <c r="G255" s="118"/>
      <c r="H255" s="119"/>
      <c r="I255" s="15" t="str">
        <f t="shared" si="33"/>
        <v/>
      </c>
      <c r="J255" s="15" t="str">
        <f t="shared" si="34"/>
        <v/>
      </c>
      <c r="K255" s="43" t="str">
        <f t="shared" si="30"/>
        <v/>
      </c>
      <c r="L255" s="43" t="str">
        <f t="shared" si="31"/>
        <v/>
      </c>
      <c r="M255" s="323" t="str">
        <f t="shared" si="35"/>
        <v/>
      </c>
      <c r="N255" s="43" t="str">
        <f t="shared" si="36"/>
        <v/>
      </c>
      <c r="O255" s="297" t="b">
        <f t="shared" si="32"/>
        <v>0</v>
      </c>
      <c r="P255" s="298">
        <f t="shared" si="37"/>
        <v>1</v>
      </c>
    </row>
    <row r="256" spans="1:16">
      <c r="A256" s="117">
        <v>247</v>
      </c>
      <c r="B256" s="118"/>
      <c r="C256" s="118"/>
      <c r="D256" s="118"/>
      <c r="E256" s="119"/>
      <c r="F256" s="120"/>
      <c r="G256" s="118"/>
      <c r="H256" s="119"/>
      <c r="I256" s="15" t="str">
        <f t="shared" si="33"/>
        <v/>
      </c>
      <c r="J256" s="15" t="str">
        <f t="shared" si="34"/>
        <v/>
      </c>
      <c r="K256" s="43" t="str">
        <f t="shared" si="30"/>
        <v/>
      </c>
      <c r="L256" s="43" t="str">
        <f t="shared" si="31"/>
        <v/>
      </c>
      <c r="M256" s="323" t="str">
        <f t="shared" si="35"/>
        <v/>
      </c>
      <c r="N256" s="43" t="str">
        <f t="shared" si="36"/>
        <v/>
      </c>
      <c r="O256" s="297" t="b">
        <f t="shared" si="32"/>
        <v>0</v>
      </c>
      <c r="P256" s="298">
        <f t="shared" si="37"/>
        <v>1</v>
      </c>
    </row>
    <row r="257" spans="1:16">
      <c r="A257" s="117">
        <v>248</v>
      </c>
      <c r="B257" s="118"/>
      <c r="C257" s="118"/>
      <c r="D257" s="118"/>
      <c r="E257" s="119"/>
      <c r="F257" s="120"/>
      <c r="G257" s="118"/>
      <c r="H257" s="119"/>
      <c r="I257" s="15" t="str">
        <f t="shared" si="33"/>
        <v/>
      </c>
      <c r="J257" s="15" t="str">
        <f t="shared" si="34"/>
        <v/>
      </c>
      <c r="K257" s="43" t="str">
        <f t="shared" si="30"/>
        <v/>
      </c>
      <c r="L257" s="43" t="str">
        <f t="shared" si="31"/>
        <v/>
      </c>
      <c r="M257" s="323" t="str">
        <f t="shared" si="35"/>
        <v/>
      </c>
      <c r="N257" s="43" t="str">
        <f t="shared" si="36"/>
        <v/>
      </c>
      <c r="O257" s="297" t="b">
        <f t="shared" si="32"/>
        <v>0</v>
      </c>
      <c r="P257" s="298">
        <f t="shared" si="37"/>
        <v>1</v>
      </c>
    </row>
    <row r="258" spans="1:16">
      <c r="A258" s="117">
        <v>249</v>
      </c>
      <c r="B258" s="118"/>
      <c r="C258" s="118"/>
      <c r="D258" s="118"/>
      <c r="E258" s="119"/>
      <c r="F258" s="120"/>
      <c r="G258" s="118"/>
      <c r="H258" s="119"/>
      <c r="I258" s="15" t="str">
        <f t="shared" si="33"/>
        <v/>
      </c>
      <c r="J258" s="15" t="str">
        <f t="shared" si="34"/>
        <v/>
      </c>
      <c r="K258" s="43" t="str">
        <f t="shared" si="30"/>
        <v/>
      </c>
      <c r="L258" s="43" t="str">
        <f t="shared" si="31"/>
        <v/>
      </c>
      <c r="M258" s="323" t="str">
        <f t="shared" si="35"/>
        <v/>
      </c>
      <c r="N258" s="43" t="str">
        <f t="shared" si="36"/>
        <v/>
      </c>
      <c r="O258" s="297" t="b">
        <f t="shared" si="32"/>
        <v>0</v>
      </c>
      <c r="P258" s="298">
        <f t="shared" si="37"/>
        <v>1</v>
      </c>
    </row>
    <row r="259" spans="1:16">
      <c r="A259" s="117">
        <v>250</v>
      </c>
      <c r="B259" s="118"/>
      <c r="C259" s="118"/>
      <c r="D259" s="118"/>
      <c r="E259" s="119"/>
      <c r="F259" s="120"/>
      <c r="G259" s="118"/>
      <c r="H259" s="119"/>
      <c r="I259" s="15" t="str">
        <f t="shared" si="33"/>
        <v/>
      </c>
      <c r="J259" s="15" t="str">
        <f t="shared" si="34"/>
        <v/>
      </c>
      <c r="K259" s="43" t="str">
        <f t="shared" si="30"/>
        <v/>
      </c>
      <c r="L259" s="43" t="str">
        <f t="shared" si="31"/>
        <v/>
      </c>
      <c r="M259" s="323" t="str">
        <f t="shared" si="35"/>
        <v/>
      </c>
      <c r="N259" s="43" t="str">
        <f t="shared" si="36"/>
        <v/>
      </c>
      <c r="O259" s="297" t="b">
        <f t="shared" si="32"/>
        <v>0</v>
      </c>
      <c r="P259" s="298">
        <f t="shared" si="37"/>
        <v>1</v>
      </c>
    </row>
  </sheetData>
  <sheetProtection algorithmName="SHA-512" hashValue="Jq96eo2xsbpk3mr3GnksideIoSHEv0W4n4sLXw81lccncqJ3d1aSPzu390dtPmNP7pjNRuVE3d9C++X/Xv5f8A==" saltValue="nLwU/qQiOryzGpn/sM0Mx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62">
    <pageSetUpPr fitToPage="1"/>
  </sheetPr>
  <dimension ref="A1:P259"/>
  <sheetViews>
    <sheetView zoomScaleNormal="100" workbookViewId="0">
      <selection activeCell="B10" sqref="B10:H12"/>
    </sheetView>
  </sheetViews>
  <sheetFormatPr defaultColWidth="9.1328125" defaultRowHeight="15.75"/>
  <cols>
    <col min="1" max="1" width="5.6640625" style="45" customWidth="1"/>
    <col min="2" max="3" width="35.6640625" style="49" customWidth="1"/>
    <col min="4" max="4" width="23" style="49" customWidth="1"/>
    <col min="5" max="5" width="18.6640625" style="53" customWidth="1"/>
    <col min="6" max="6" width="10.6640625" style="54" customWidth="1"/>
    <col min="7" max="7" width="10.6640625" style="49" customWidth="1"/>
    <col min="8" max="8" width="14.33203125" style="53" customWidth="1"/>
    <col min="9" max="9" width="17.6640625" style="49" customWidth="1"/>
    <col min="10" max="14" width="10.6640625" style="49" hidden="1" customWidth="1"/>
    <col min="15" max="15" width="9.1328125" style="55" hidden="1" customWidth="1"/>
    <col min="16" max="16" width="9.1328125" style="49" hidden="1" customWidth="1"/>
    <col min="17" max="26" width="9.1328125" style="49" customWidth="1"/>
    <col min="27" max="16384" width="9.1328125" style="49"/>
  </cols>
  <sheetData>
    <row r="1" spans="1:16" s="45" customFormat="1">
      <c r="A1" s="44" t="s">
        <v>483</v>
      </c>
      <c r="E1" s="46"/>
      <c r="F1" s="46"/>
      <c r="H1" s="47"/>
      <c r="I1" s="48"/>
      <c r="K1" s="47"/>
    </row>
    <row r="2" spans="1:16" s="45" customFormat="1">
      <c r="A2" s="294" t="str">
        <f>IF(ISBLANK(facultate), IF(ISBLANK(departament),"","Departament " &amp; departament), "Facultatea " &amp; facultate)</f>
        <v>Facultatea Automatică și Calculatoare</v>
      </c>
      <c r="E2" s="46"/>
      <c r="F2" s="46"/>
      <c r="H2" s="47"/>
      <c r="I2" s="48"/>
      <c r="K2" s="47"/>
    </row>
    <row r="3" spans="1:16" s="45" customFormat="1">
      <c r="A3" s="294" t="str">
        <f>IF(ISBLANK(departament),"","Departamentul " &amp; departament)</f>
        <v>Departamentul Automatică și Informatică Aplicată</v>
      </c>
      <c r="E3" s="46"/>
      <c r="F3" s="46"/>
      <c r="H3" s="47"/>
      <c r="I3" s="48"/>
      <c r="K3" s="47"/>
    </row>
    <row r="4" spans="1:16">
      <c r="A4" s="472" t="s">
        <v>791</v>
      </c>
      <c r="B4" s="472"/>
      <c r="C4" s="472"/>
      <c r="D4" s="472"/>
      <c r="E4" s="472"/>
      <c r="F4" s="472"/>
      <c r="G4" s="472"/>
      <c r="H4" s="472"/>
      <c r="I4" s="472"/>
      <c r="J4" s="187"/>
      <c r="K4" s="187"/>
      <c r="L4" s="187"/>
      <c r="M4" s="187"/>
    </row>
    <row r="5" spans="1:16">
      <c r="A5" s="472" t="s">
        <v>815</v>
      </c>
      <c r="B5" s="472"/>
      <c r="C5" s="472"/>
      <c r="D5" s="472"/>
      <c r="E5" s="472"/>
      <c r="F5" s="472"/>
      <c r="G5" s="472"/>
      <c r="H5" s="472"/>
      <c r="I5" s="472"/>
      <c r="J5" s="187"/>
      <c r="K5" s="187"/>
      <c r="L5" s="187"/>
      <c r="M5" s="187"/>
    </row>
    <row r="6" spans="1:16" ht="13.5" customHeight="1">
      <c r="E6" s="49"/>
      <c r="F6" s="49"/>
      <c r="H6" s="49"/>
      <c r="I6" s="295" t="str">
        <f>CONCATENATE(functie," ",nume_candidat)</f>
        <v>Conferențiar Bojan-Dragos Claudia-Adina</v>
      </c>
      <c r="J6" s="295" t="str">
        <f>CONCATENATE(functie," ",nume_candidat)</f>
        <v>Conferențiar Bojan-Dragos Claudia-Adina</v>
      </c>
    </row>
    <row r="7" spans="1:16" ht="18.75" customHeight="1">
      <c r="A7" s="469" t="s">
        <v>338</v>
      </c>
      <c r="B7" s="469" t="s">
        <v>0</v>
      </c>
      <c r="C7" s="469" t="s">
        <v>545</v>
      </c>
      <c r="D7" s="469" t="s">
        <v>16</v>
      </c>
      <c r="E7" s="470" t="s">
        <v>17</v>
      </c>
      <c r="F7" s="475" t="s">
        <v>2</v>
      </c>
      <c r="G7" s="469" t="s">
        <v>18</v>
      </c>
      <c r="H7" s="470" t="s">
        <v>546</v>
      </c>
      <c r="I7" s="469" t="s">
        <v>544</v>
      </c>
      <c r="J7" s="469"/>
      <c r="K7" s="469" t="s">
        <v>4</v>
      </c>
      <c r="L7" s="469"/>
      <c r="M7" s="473" t="s">
        <v>48</v>
      </c>
      <c r="N7" s="474"/>
      <c r="O7" s="476" t="s">
        <v>541</v>
      </c>
      <c r="P7" s="477" t="s">
        <v>551</v>
      </c>
    </row>
    <row r="8" spans="1:16" ht="46.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10" t="s">
        <v>3</v>
      </c>
      <c r="N8" s="296" t="str">
        <f>CONCATENATE("ultimii                                  ",durata_evaluare," ani")</f>
        <v>ultimii                                  5 ani</v>
      </c>
      <c r="O8" s="476"/>
      <c r="P8" s="477"/>
    </row>
    <row r="9" spans="1:16">
      <c r="A9" s="71"/>
      <c r="B9" s="50"/>
      <c r="C9" s="50"/>
      <c r="D9" s="50"/>
      <c r="E9" s="51"/>
      <c r="F9" s="22"/>
      <c r="G9" s="51"/>
      <c r="H9" s="52"/>
      <c r="I9" s="122">
        <f>SUMIF(I10:I1010,"&gt;0")</f>
        <v>0</v>
      </c>
      <c r="J9" s="122">
        <f t="shared" ref="J9:N9" si="0">SUMIF(J10:J108,"&gt;0")</f>
        <v>0</v>
      </c>
      <c r="K9" s="4">
        <f t="shared" si="0"/>
        <v>0</v>
      </c>
      <c r="L9" s="4">
        <f t="shared" si="0"/>
        <v>0</v>
      </c>
      <c r="M9" s="4">
        <f t="shared" si="0"/>
        <v>0</v>
      </c>
      <c r="N9" s="4">
        <f t="shared" si="0"/>
        <v>0</v>
      </c>
      <c r="O9" s="252"/>
    </row>
    <row r="10" spans="1:16">
      <c r="A10" s="28">
        <v>1</v>
      </c>
      <c r="B10" s="7"/>
      <c r="C10" s="7"/>
      <c r="D10" s="7"/>
      <c r="E10" s="5"/>
      <c r="F10" s="180"/>
      <c r="G10" s="180"/>
      <c r="H10" s="180"/>
      <c r="I10" s="15" t="str">
        <f t="shared" ref="I10:I73" si="1">IF(OR($B10="",$C10="",$D10="",$E10="",$F10&lt;an_initial,$F10&gt;an_final,$O10=FALSE),"",IF($H10="",CS23b*$G10/P10,CS23b*$H10))</f>
        <v/>
      </c>
      <c r="J10" s="15" t="str">
        <f t="shared" ref="J10" si="2">IF(OR($B10="",$C10="",$D10="",$E10="",$F10="",$F10&gt;an_final,$O10=FALSE),"",IF($H10="",CS_STR_A*$G10/P10,CS_STR_A*$H10))</f>
        <v/>
      </c>
      <c r="K10" s="43" t="str">
        <f t="shared" ref="K10:K73" si="3">IF(OR($B10="",$C10="",$D10="",$E10="",$F10="",$F10&gt;an_final,$O10=FALSE),"",IF($F10&gt;=an_initial,1,""))</f>
        <v/>
      </c>
      <c r="L10" s="43" t="str">
        <f t="shared" ref="L10:L73" si="4">IF(OR($B10="",$C10="",$D10="",$E10="",$F10="",$F10&gt;an_final,$O10=FALSE),"",1)</f>
        <v/>
      </c>
      <c r="M10" s="323" t="str">
        <f t="shared" ref="M10" si="5">IF(OR($B10="",$C10="",$D10="",$E10="",$F10="",$F10&gt;an_final,$O10=FALSE),"",IF($H10="",$G10/P10,$H10))</f>
        <v/>
      </c>
      <c r="N10" s="43" t="str">
        <f t="shared" ref="N10" si="6">IF(OR($B10="",$C10="",$D10="",$E10="",$F10="",$F10&lt;an_initial,$F10&gt;an_final,$O10=FALSE),"",IF($H10="",$G10/P10,$H10))</f>
        <v/>
      </c>
      <c r="O10" s="297" t="b">
        <f t="shared" ref="O10:O73" si="7">IF(nume_candidat="",FALSE,ISNUMBER(SEARCH(nume_candidat,$B10)))</f>
        <v>0</v>
      </c>
      <c r="P10" s="298">
        <f t="shared" ref="P10" si="8">LEN(B10)-LEN(SUBSTITUTE(B10,",",""))+1</f>
        <v>1</v>
      </c>
    </row>
    <row r="11" spans="1:16">
      <c r="A11" s="28">
        <v>2</v>
      </c>
      <c r="B11" s="7"/>
      <c r="C11" s="7"/>
      <c r="D11" s="7"/>
      <c r="E11" s="5"/>
      <c r="F11" s="180"/>
      <c r="G11" s="180"/>
      <c r="H11" s="180"/>
      <c r="I11" s="15" t="str">
        <f t="shared" si="1"/>
        <v/>
      </c>
      <c r="J11" s="15" t="str">
        <f t="shared" ref="J11:J74" si="9">IF(OR($B11="",$C11="",$D11="",$E11="",$F11="",$F11&gt;an_final,$O11=FALSE),"",IF($H11="",CS_STR_A*$G11/P11,CS_STR_A*$H11))</f>
        <v/>
      </c>
      <c r="K11" s="43" t="str">
        <f t="shared" si="3"/>
        <v/>
      </c>
      <c r="L11" s="43" t="str">
        <f t="shared" si="4"/>
        <v/>
      </c>
      <c r="M11" s="323" t="str">
        <f t="shared" ref="M11:M74" si="10">IF(OR($B11="",$C11="",$D11="",$E11="",$F11="",$F11&gt;an_final,$O11=FALSE),"",IF($H11="",$G11/P11,$H11))</f>
        <v/>
      </c>
      <c r="N11" s="43" t="str">
        <f t="shared" ref="N11:N74" si="11">IF(OR($B11="",$C11="",$D11="",$E11="",$F11="",$F11&lt;an_initial,$F11&gt;an_final,$O11=FALSE),"",IF($H11="",$G11/P11,$H11))</f>
        <v/>
      </c>
      <c r="O11" s="297" t="b">
        <f t="shared" si="7"/>
        <v>0</v>
      </c>
      <c r="P11" s="298">
        <f t="shared" ref="P11:P74" si="12">LEN(B11)-LEN(SUBSTITUTE(B11,",",""))+1</f>
        <v>1</v>
      </c>
    </row>
    <row r="12" spans="1:16">
      <c r="A12" s="28">
        <v>3</v>
      </c>
      <c r="B12" s="6"/>
      <c r="C12" s="7"/>
      <c r="D12" s="7"/>
      <c r="E12" s="5"/>
      <c r="F12" s="180"/>
      <c r="G12" s="180"/>
      <c r="H12" s="180"/>
      <c r="I12" s="15" t="str">
        <f t="shared" si="1"/>
        <v/>
      </c>
      <c r="J12" s="15" t="str">
        <f t="shared" si="9"/>
        <v/>
      </c>
      <c r="K12" s="43" t="str">
        <f t="shared" si="3"/>
        <v/>
      </c>
      <c r="L12" s="43" t="str">
        <f t="shared" si="4"/>
        <v/>
      </c>
      <c r="M12" s="323" t="str">
        <f t="shared" si="10"/>
        <v/>
      </c>
      <c r="N12" s="43" t="str">
        <f t="shared" si="11"/>
        <v/>
      </c>
      <c r="O12" s="297" t="b">
        <f t="shared" si="7"/>
        <v>0</v>
      </c>
      <c r="P12" s="298">
        <f t="shared" si="12"/>
        <v>1</v>
      </c>
    </row>
    <row r="13" spans="1:16">
      <c r="A13" s="28">
        <v>4</v>
      </c>
      <c r="B13" s="6"/>
      <c r="C13" s="6"/>
      <c r="D13" s="6"/>
      <c r="E13" s="117"/>
      <c r="F13" s="179"/>
      <c r="G13" s="179"/>
      <c r="H13" s="179"/>
      <c r="I13" s="15" t="str">
        <f t="shared" si="1"/>
        <v/>
      </c>
      <c r="J13" s="15" t="str">
        <f t="shared" si="9"/>
        <v/>
      </c>
      <c r="K13" s="43" t="str">
        <f t="shared" si="3"/>
        <v/>
      </c>
      <c r="L13" s="43" t="str">
        <f t="shared" si="4"/>
        <v/>
      </c>
      <c r="M13" s="323" t="str">
        <f t="shared" si="10"/>
        <v/>
      </c>
      <c r="N13" s="43" t="str">
        <f t="shared" si="11"/>
        <v/>
      </c>
      <c r="O13" s="297" t="b">
        <f t="shared" si="7"/>
        <v>0</v>
      </c>
      <c r="P13" s="298">
        <f t="shared" si="12"/>
        <v>1</v>
      </c>
    </row>
    <row r="14" spans="1:16">
      <c r="A14" s="28">
        <v>5</v>
      </c>
      <c r="B14" s="6"/>
      <c r="C14" s="6"/>
      <c r="D14" s="6"/>
      <c r="E14" s="117"/>
      <c r="F14" s="179"/>
      <c r="G14" s="179"/>
      <c r="H14" s="179"/>
      <c r="I14" s="15" t="str">
        <f t="shared" si="1"/>
        <v/>
      </c>
      <c r="J14" s="15" t="str">
        <f t="shared" si="9"/>
        <v/>
      </c>
      <c r="K14" s="43" t="str">
        <f t="shared" si="3"/>
        <v/>
      </c>
      <c r="L14" s="43" t="str">
        <f t="shared" si="4"/>
        <v/>
      </c>
      <c r="M14" s="323" t="str">
        <f t="shared" si="10"/>
        <v/>
      </c>
      <c r="N14" s="43" t="str">
        <f t="shared" si="11"/>
        <v/>
      </c>
      <c r="O14" s="297" t="b">
        <f t="shared" si="7"/>
        <v>0</v>
      </c>
      <c r="P14" s="298">
        <f t="shared" si="12"/>
        <v>1</v>
      </c>
    </row>
    <row r="15" spans="1:16">
      <c r="A15" s="28">
        <v>6</v>
      </c>
      <c r="B15" s="6"/>
      <c r="C15" s="6"/>
      <c r="D15" s="6"/>
      <c r="E15" s="117"/>
      <c r="F15" s="179"/>
      <c r="G15" s="179"/>
      <c r="H15" s="179"/>
      <c r="I15" s="15" t="str">
        <f t="shared" si="1"/>
        <v/>
      </c>
      <c r="J15" s="15" t="str">
        <f t="shared" si="9"/>
        <v/>
      </c>
      <c r="K15" s="43" t="str">
        <f t="shared" si="3"/>
        <v/>
      </c>
      <c r="L15" s="43" t="str">
        <f t="shared" si="4"/>
        <v/>
      </c>
      <c r="M15" s="323" t="str">
        <f t="shared" si="10"/>
        <v/>
      </c>
      <c r="N15" s="43" t="str">
        <f t="shared" si="11"/>
        <v/>
      </c>
      <c r="O15" s="297" t="b">
        <f t="shared" si="7"/>
        <v>0</v>
      </c>
      <c r="P15" s="298">
        <f t="shared" si="12"/>
        <v>1</v>
      </c>
    </row>
    <row r="16" spans="1:16">
      <c r="A16" s="28">
        <v>7</v>
      </c>
      <c r="B16" s="6"/>
      <c r="C16" s="6"/>
      <c r="D16" s="6"/>
      <c r="E16" s="117"/>
      <c r="F16" s="179"/>
      <c r="G16" s="179"/>
      <c r="H16" s="179"/>
      <c r="I16" s="15" t="str">
        <f t="shared" si="1"/>
        <v/>
      </c>
      <c r="J16" s="15" t="str">
        <f t="shared" si="9"/>
        <v/>
      </c>
      <c r="K16" s="43" t="str">
        <f t="shared" si="3"/>
        <v/>
      </c>
      <c r="L16" s="43" t="str">
        <f t="shared" si="4"/>
        <v/>
      </c>
      <c r="M16" s="323" t="str">
        <f t="shared" si="10"/>
        <v/>
      </c>
      <c r="N16" s="43" t="str">
        <f t="shared" si="11"/>
        <v/>
      </c>
      <c r="O16" s="297" t="b">
        <f t="shared" si="7"/>
        <v>0</v>
      </c>
      <c r="P16" s="298">
        <f t="shared" si="12"/>
        <v>1</v>
      </c>
    </row>
    <row r="17" spans="1:16">
      <c r="A17" s="28">
        <v>8</v>
      </c>
      <c r="B17" s="6"/>
      <c r="C17" s="6"/>
      <c r="D17" s="6"/>
      <c r="E17" s="117"/>
      <c r="F17" s="179"/>
      <c r="G17" s="179"/>
      <c r="H17" s="179"/>
      <c r="I17" s="15" t="str">
        <f t="shared" si="1"/>
        <v/>
      </c>
      <c r="J17" s="15" t="str">
        <f t="shared" si="9"/>
        <v/>
      </c>
      <c r="K17" s="43" t="str">
        <f t="shared" si="3"/>
        <v/>
      </c>
      <c r="L17" s="43" t="str">
        <f t="shared" si="4"/>
        <v/>
      </c>
      <c r="M17" s="323" t="str">
        <f t="shared" si="10"/>
        <v/>
      </c>
      <c r="N17" s="43" t="str">
        <f t="shared" si="11"/>
        <v/>
      </c>
      <c r="O17" s="297" t="b">
        <f t="shared" si="7"/>
        <v>0</v>
      </c>
      <c r="P17" s="298">
        <f t="shared" si="12"/>
        <v>1</v>
      </c>
    </row>
    <row r="18" spans="1:16">
      <c r="A18" s="28">
        <v>9</v>
      </c>
      <c r="B18" s="6"/>
      <c r="C18" s="6"/>
      <c r="D18" s="6"/>
      <c r="E18" s="117"/>
      <c r="F18" s="179"/>
      <c r="G18" s="179"/>
      <c r="H18" s="179"/>
      <c r="I18" s="15" t="str">
        <f t="shared" si="1"/>
        <v/>
      </c>
      <c r="J18" s="15" t="str">
        <f t="shared" si="9"/>
        <v/>
      </c>
      <c r="K18" s="43" t="str">
        <f t="shared" si="3"/>
        <v/>
      </c>
      <c r="L18" s="43" t="str">
        <f t="shared" si="4"/>
        <v/>
      </c>
      <c r="M18" s="323" t="str">
        <f t="shared" si="10"/>
        <v/>
      </c>
      <c r="N18" s="43" t="str">
        <f t="shared" si="11"/>
        <v/>
      </c>
      <c r="O18" s="297" t="b">
        <f t="shared" si="7"/>
        <v>0</v>
      </c>
      <c r="P18" s="298">
        <f t="shared" si="12"/>
        <v>1</v>
      </c>
    </row>
    <row r="19" spans="1:16">
      <c r="A19" s="28">
        <v>10</v>
      </c>
      <c r="B19" s="6"/>
      <c r="C19" s="6"/>
      <c r="D19" s="6"/>
      <c r="E19" s="117"/>
      <c r="F19" s="179"/>
      <c r="G19" s="179"/>
      <c r="H19" s="179"/>
      <c r="I19" s="15" t="str">
        <f t="shared" si="1"/>
        <v/>
      </c>
      <c r="J19" s="15" t="str">
        <f t="shared" si="9"/>
        <v/>
      </c>
      <c r="K19" s="43" t="str">
        <f t="shared" si="3"/>
        <v/>
      </c>
      <c r="L19" s="43" t="str">
        <f t="shared" si="4"/>
        <v/>
      </c>
      <c r="M19" s="323" t="str">
        <f t="shared" si="10"/>
        <v/>
      </c>
      <c r="N19" s="43" t="str">
        <f t="shared" si="11"/>
        <v/>
      </c>
      <c r="O19" s="297" t="b">
        <f t="shared" si="7"/>
        <v>0</v>
      </c>
      <c r="P19" s="298">
        <f t="shared" si="12"/>
        <v>1</v>
      </c>
    </row>
    <row r="20" spans="1:16">
      <c r="A20" s="28">
        <v>11</v>
      </c>
      <c r="B20" s="6"/>
      <c r="C20" s="6"/>
      <c r="D20" s="6"/>
      <c r="E20" s="117"/>
      <c r="F20" s="179"/>
      <c r="G20" s="179"/>
      <c r="H20" s="179"/>
      <c r="I20" s="15" t="str">
        <f t="shared" si="1"/>
        <v/>
      </c>
      <c r="J20" s="15" t="str">
        <f t="shared" si="9"/>
        <v/>
      </c>
      <c r="K20" s="43" t="str">
        <f t="shared" si="3"/>
        <v/>
      </c>
      <c r="L20" s="43" t="str">
        <f t="shared" si="4"/>
        <v/>
      </c>
      <c r="M20" s="323" t="str">
        <f t="shared" si="10"/>
        <v/>
      </c>
      <c r="N20" s="43" t="str">
        <f t="shared" si="11"/>
        <v/>
      </c>
      <c r="O20" s="297" t="b">
        <f t="shared" si="7"/>
        <v>0</v>
      </c>
      <c r="P20" s="298">
        <f t="shared" si="12"/>
        <v>1</v>
      </c>
    </row>
    <row r="21" spans="1:16">
      <c r="A21" s="28">
        <v>12</v>
      </c>
      <c r="B21" s="6"/>
      <c r="C21" s="6"/>
      <c r="D21" s="6"/>
      <c r="E21" s="117"/>
      <c r="F21" s="179"/>
      <c r="G21" s="179"/>
      <c r="H21" s="179"/>
      <c r="I21" s="15" t="str">
        <f t="shared" si="1"/>
        <v/>
      </c>
      <c r="J21" s="15" t="str">
        <f t="shared" si="9"/>
        <v/>
      </c>
      <c r="K21" s="43" t="str">
        <f t="shared" si="3"/>
        <v/>
      </c>
      <c r="L21" s="43" t="str">
        <f t="shared" si="4"/>
        <v/>
      </c>
      <c r="M21" s="323" t="str">
        <f t="shared" si="10"/>
        <v/>
      </c>
      <c r="N21" s="43" t="str">
        <f t="shared" si="11"/>
        <v/>
      </c>
      <c r="O21" s="297" t="b">
        <f t="shared" si="7"/>
        <v>0</v>
      </c>
      <c r="P21" s="298">
        <f t="shared" si="12"/>
        <v>1</v>
      </c>
    </row>
    <row r="22" spans="1:16">
      <c r="A22" s="28">
        <v>13</v>
      </c>
      <c r="B22" s="6"/>
      <c r="C22" s="6"/>
      <c r="D22" s="6"/>
      <c r="E22" s="117"/>
      <c r="F22" s="179"/>
      <c r="G22" s="179"/>
      <c r="H22" s="179"/>
      <c r="I22" s="15" t="str">
        <f t="shared" si="1"/>
        <v/>
      </c>
      <c r="J22" s="15" t="str">
        <f t="shared" si="9"/>
        <v/>
      </c>
      <c r="K22" s="43" t="str">
        <f t="shared" si="3"/>
        <v/>
      </c>
      <c r="L22" s="43" t="str">
        <f t="shared" si="4"/>
        <v/>
      </c>
      <c r="M22" s="323" t="str">
        <f t="shared" si="10"/>
        <v/>
      </c>
      <c r="N22" s="43" t="str">
        <f t="shared" si="11"/>
        <v/>
      </c>
      <c r="O22" s="297" t="b">
        <f t="shared" si="7"/>
        <v>0</v>
      </c>
      <c r="P22" s="298">
        <f t="shared" si="12"/>
        <v>1</v>
      </c>
    </row>
    <row r="23" spans="1:16">
      <c r="A23" s="28">
        <v>14</v>
      </c>
      <c r="B23" s="6"/>
      <c r="C23" s="6"/>
      <c r="D23" s="6"/>
      <c r="E23" s="117"/>
      <c r="F23" s="179"/>
      <c r="G23" s="179"/>
      <c r="H23" s="179"/>
      <c r="I23" s="15" t="str">
        <f t="shared" si="1"/>
        <v/>
      </c>
      <c r="J23" s="15" t="str">
        <f t="shared" si="9"/>
        <v/>
      </c>
      <c r="K23" s="43" t="str">
        <f t="shared" si="3"/>
        <v/>
      </c>
      <c r="L23" s="43" t="str">
        <f t="shared" si="4"/>
        <v/>
      </c>
      <c r="M23" s="323" t="str">
        <f t="shared" si="10"/>
        <v/>
      </c>
      <c r="N23" s="43" t="str">
        <f t="shared" si="11"/>
        <v/>
      </c>
      <c r="O23" s="297" t="b">
        <f t="shared" si="7"/>
        <v>0</v>
      </c>
      <c r="P23" s="298">
        <f t="shared" si="12"/>
        <v>1</v>
      </c>
    </row>
    <row r="24" spans="1:16">
      <c r="A24" s="28">
        <v>15</v>
      </c>
      <c r="B24" s="6"/>
      <c r="C24" s="6"/>
      <c r="D24" s="6"/>
      <c r="E24" s="117"/>
      <c r="F24" s="179"/>
      <c r="G24" s="179"/>
      <c r="H24" s="179"/>
      <c r="I24" s="15" t="str">
        <f t="shared" si="1"/>
        <v/>
      </c>
      <c r="J24" s="15" t="str">
        <f t="shared" si="9"/>
        <v/>
      </c>
      <c r="K24" s="43" t="str">
        <f t="shared" si="3"/>
        <v/>
      </c>
      <c r="L24" s="43" t="str">
        <f t="shared" si="4"/>
        <v/>
      </c>
      <c r="M24" s="323" t="str">
        <f t="shared" si="10"/>
        <v/>
      </c>
      <c r="N24" s="43" t="str">
        <f t="shared" si="11"/>
        <v/>
      </c>
      <c r="O24" s="297" t="b">
        <f t="shared" si="7"/>
        <v>0</v>
      </c>
      <c r="P24" s="298">
        <f t="shared" si="12"/>
        <v>1</v>
      </c>
    </row>
    <row r="25" spans="1:16">
      <c r="A25" s="28">
        <v>16</v>
      </c>
      <c r="B25" s="6"/>
      <c r="C25" s="6"/>
      <c r="D25" s="6"/>
      <c r="E25" s="117"/>
      <c r="F25" s="179"/>
      <c r="G25" s="179"/>
      <c r="H25" s="179"/>
      <c r="I25" s="15" t="str">
        <f t="shared" si="1"/>
        <v/>
      </c>
      <c r="J25" s="15" t="str">
        <f t="shared" si="9"/>
        <v/>
      </c>
      <c r="K25" s="43" t="str">
        <f t="shared" si="3"/>
        <v/>
      </c>
      <c r="L25" s="43" t="str">
        <f t="shared" si="4"/>
        <v/>
      </c>
      <c r="M25" s="323" t="str">
        <f t="shared" si="10"/>
        <v/>
      </c>
      <c r="N25" s="43" t="str">
        <f t="shared" si="11"/>
        <v/>
      </c>
      <c r="O25" s="297" t="b">
        <f t="shared" si="7"/>
        <v>0</v>
      </c>
      <c r="P25" s="298">
        <f t="shared" si="12"/>
        <v>1</v>
      </c>
    </row>
    <row r="26" spans="1:16">
      <c r="A26" s="28">
        <v>17</v>
      </c>
      <c r="B26" s="6"/>
      <c r="C26" s="6"/>
      <c r="D26" s="6"/>
      <c r="E26" s="117"/>
      <c r="F26" s="179"/>
      <c r="G26" s="179"/>
      <c r="H26" s="179"/>
      <c r="I26" s="15" t="str">
        <f t="shared" si="1"/>
        <v/>
      </c>
      <c r="J26" s="15" t="str">
        <f t="shared" si="9"/>
        <v/>
      </c>
      <c r="K26" s="43" t="str">
        <f t="shared" si="3"/>
        <v/>
      </c>
      <c r="L26" s="43" t="str">
        <f t="shared" si="4"/>
        <v/>
      </c>
      <c r="M26" s="323" t="str">
        <f t="shared" si="10"/>
        <v/>
      </c>
      <c r="N26" s="43" t="str">
        <f t="shared" si="11"/>
        <v/>
      </c>
      <c r="O26" s="297" t="b">
        <f t="shared" si="7"/>
        <v>0</v>
      </c>
      <c r="P26" s="298">
        <f t="shared" si="12"/>
        <v>1</v>
      </c>
    </row>
    <row r="27" spans="1:16">
      <c r="A27" s="28">
        <v>18</v>
      </c>
      <c r="B27" s="6"/>
      <c r="C27" s="6"/>
      <c r="D27" s="6"/>
      <c r="E27" s="117"/>
      <c r="F27" s="179"/>
      <c r="G27" s="179"/>
      <c r="H27" s="179"/>
      <c r="I27" s="15" t="str">
        <f t="shared" si="1"/>
        <v/>
      </c>
      <c r="J27" s="15" t="str">
        <f t="shared" si="9"/>
        <v/>
      </c>
      <c r="K27" s="43" t="str">
        <f t="shared" si="3"/>
        <v/>
      </c>
      <c r="L27" s="43" t="str">
        <f t="shared" si="4"/>
        <v/>
      </c>
      <c r="M27" s="323" t="str">
        <f t="shared" si="10"/>
        <v/>
      </c>
      <c r="N27" s="43" t="str">
        <f t="shared" si="11"/>
        <v/>
      </c>
      <c r="O27" s="297" t="b">
        <f t="shared" si="7"/>
        <v>0</v>
      </c>
      <c r="P27" s="298">
        <f t="shared" si="12"/>
        <v>1</v>
      </c>
    </row>
    <row r="28" spans="1:16">
      <c r="A28" s="28">
        <v>19</v>
      </c>
      <c r="B28" s="6"/>
      <c r="C28" s="6"/>
      <c r="D28" s="6"/>
      <c r="E28" s="117"/>
      <c r="F28" s="179"/>
      <c r="G28" s="179"/>
      <c r="H28" s="179"/>
      <c r="I28" s="15" t="str">
        <f t="shared" si="1"/>
        <v/>
      </c>
      <c r="J28" s="15" t="str">
        <f t="shared" si="9"/>
        <v/>
      </c>
      <c r="K28" s="43" t="str">
        <f t="shared" si="3"/>
        <v/>
      </c>
      <c r="L28" s="43" t="str">
        <f t="shared" si="4"/>
        <v/>
      </c>
      <c r="M28" s="323" t="str">
        <f t="shared" si="10"/>
        <v/>
      </c>
      <c r="N28" s="43" t="str">
        <f t="shared" si="11"/>
        <v/>
      </c>
      <c r="O28" s="297" t="b">
        <f t="shared" si="7"/>
        <v>0</v>
      </c>
      <c r="P28" s="298">
        <f t="shared" si="12"/>
        <v>1</v>
      </c>
    </row>
    <row r="29" spans="1:16">
      <c r="A29" s="28">
        <v>20</v>
      </c>
      <c r="B29" s="6"/>
      <c r="C29" s="6"/>
      <c r="D29" s="6"/>
      <c r="E29" s="117"/>
      <c r="F29" s="179"/>
      <c r="G29" s="179"/>
      <c r="H29" s="179"/>
      <c r="I29" s="15" t="str">
        <f t="shared" si="1"/>
        <v/>
      </c>
      <c r="J29" s="15" t="str">
        <f t="shared" si="9"/>
        <v/>
      </c>
      <c r="K29" s="43" t="str">
        <f t="shared" si="3"/>
        <v/>
      </c>
      <c r="L29" s="43" t="str">
        <f t="shared" si="4"/>
        <v/>
      </c>
      <c r="M29" s="323" t="str">
        <f t="shared" si="10"/>
        <v/>
      </c>
      <c r="N29" s="43" t="str">
        <f t="shared" si="11"/>
        <v/>
      </c>
      <c r="O29" s="297" t="b">
        <f t="shared" si="7"/>
        <v>0</v>
      </c>
      <c r="P29" s="298">
        <f t="shared" si="12"/>
        <v>1</v>
      </c>
    </row>
    <row r="30" spans="1:16">
      <c r="A30" s="28">
        <v>21</v>
      </c>
      <c r="B30" s="6"/>
      <c r="C30" s="6"/>
      <c r="D30" s="6"/>
      <c r="E30" s="117"/>
      <c r="F30" s="179"/>
      <c r="G30" s="179"/>
      <c r="H30" s="179"/>
      <c r="I30" s="15" t="str">
        <f t="shared" si="1"/>
        <v/>
      </c>
      <c r="J30" s="15" t="str">
        <f t="shared" si="9"/>
        <v/>
      </c>
      <c r="K30" s="43" t="str">
        <f t="shared" si="3"/>
        <v/>
      </c>
      <c r="L30" s="43" t="str">
        <f t="shared" si="4"/>
        <v/>
      </c>
      <c r="M30" s="323" t="str">
        <f t="shared" si="10"/>
        <v/>
      </c>
      <c r="N30" s="43" t="str">
        <f t="shared" si="11"/>
        <v/>
      </c>
      <c r="O30" s="297" t="b">
        <f t="shared" si="7"/>
        <v>0</v>
      </c>
      <c r="P30" s="298">
        <f t="shared" si="12"/>
        <v>1</v>
      </c>
    </row>
    <row r="31" spans="1:16">
      <c r="A31" s="28">
        <v>22</v>
      </c>
      <c r="B31" s="6"/>
      <c r="C31" s="6"/>
      <c r="D31" s="6"/>
      <c r="E31" s="117"/>
      <c r="F31" s="179"/>
      <c r="G31" s="179"/>
      <c r="H31" s="179"/>
      <c r="I31" s="15" t="str">
        <f t="shared" si="1"/>
        <v/>
      </c>
      <c r="J31" s="15" t="str">
        <f t="shared" si="9"/>
        <v/>
      </c>
      <c r="K31" s="43" t="str">
        <f t="shared" si="3"/>
        <v/>
      </c>
      <c r="L31" s="43" t="str">
        <f t="shared" si="4"/>
        <v/>
      </c>
      <c r="M31" s="323" t="str">
        <f t="shared" si="10"/>
        <v/>
      </c>
      <c r="N31" s="43" t="str">
        <f t="shared" si="11"/>
        <v/>
      </c>
      <c r="O31" s="297" t="b">
        <f t="shared" si="7"/>
        <v>0</v>
      </c>
      <c r="P31" s="298">
        <f t="shared" si="12"/>
        <v>1</v>
      </c>
    </row>
    <row r="32" spans="1:16">
      <c r="A32" s="28">
        <v>23</v>
      </c>
      <c r="B32" s="6"/>
      <c r="C32" s="6"/>
      <c r="D32" s="6"/>
      <c r="E32" s="117"/>
      <c r="F32" s="179"/>
      <c r="G32" s="179"/>
      <c r="H32" s="179"/>
      <c r="I32" s="15" t="str">
        <f t="shared" si="1"/>
        <v/>
      </c>
      <c r="J32" s="15" t="str">
        <f t="shared" si="9"/>
        <v/>
      </c>
      <c r="K32" s="43" t="str">
        <f t="shared" si="3"/>
        <v/>
      </c>
      <c r="L32" s="43" t="str">
        <f t="shared" si="4"/>
        <v/>
      </c>
      <c r="M32" s="323" t="str">
        <f t="shared" si="10"/>
        <v/>
      </c>
      <c r="N32" s="43" t="str">
        <f t="shared" si="11"/>
        <v/>
      </c>
      <c r="O32" s="297" t="b">
        <f t="shared" si="7"/>
        <v>0</v>
      </c>
      <c r="P32" s="298">
        <f t="shared" si="12"/>
        <v>1</v>
      </c>
    </row>
    <row r="33" spans="1:16">
      <c r="A33" s="28">
        <v>24</v>
      </c>
      <c r="B33" s="6"/>
      <c r="C33" s="6"/>
      <c r="D33" s="6"/>
      <c r="E33" s="117"/>
      <c r="F33" s="179"/>
      <c r="G33" s="179"/>
      <c r="H33" s="179"/>
      <c r="I33" s="15" t="str">
        <f t="shared" si="1"/>
        <v/>
      </c>
      <c r="J33" s="15" t="str">
        <f t="shared" si="9"/>
        <v/>
      </c>
      <c r="K33" s="43" t="str">
        <f t="shared" si="3"/>
        <v/>
      </c>
      <c r="L33" s="43" t="str">
        <f t="shared" si="4"/>
        <v/>
      </c>
      <c r="M33" s="323" t="str">
        <f t="shared" si="10"/>
        <v/>
      </c>
      <c r="N33" s="43" t="str">
        <f t="shared" si="11"/>
        <v/>
      </c>
      <c r="O33" s="297" t="b">
        <f t="shared" si="7"/>
        <v>0</v>
      </c>
      <c r="P33" s="298">
        <f t="shared" si="12"/>
        <v>1</v>
      </c>
    </row>
    <row r="34" spans="1:16">
      <c r="A34" s="28">
        <v>25</v>
      </c>
      <c r="B34" s="6"/>
      <c r="C34" s="6"/>
      <c r="D34" s="6"/>
      <c r="E34" s="117"/>
      <c r="F34" s="179"/>
      <c r="G34" s="179"/>
      <c r="H34" s="179"/>
      <c r="I34" s="15" t="str">
        <f t="shared" si="1"/>
        <v/>
      </c>
      <c r="J34" s="15" t="str">
        <f t="shared" si="9"/>
        <v/>
      </c>
      <c r="K34" s="43" t="str">
        <f t="shared" si="3"/>
        <v/>
      </c>
      <c r="L34" s="43" t="str">
        <f t="shared" si="4"/>
        <v/>
      </c>
      <c r="M34" s="323" t="str">
        <f t="shared" si="10"/>
        <v/>
      </c>
      <c r="N34" s="43" t="str">
        <f t="shared" si="11"/>
        <v/>
      </c>
      <c r="O34" s="297" t="b">
        <f t="shared" si="7"/>
        <v>0</v>
      </c>
      <c r="P34" s="298">
        <f t="shared" si="12"/>
        <v>1</v>
      </c>
    </row>
    <row r="35" spans="1:16">
      <c r="A35" s="28">
        <v>26</v>
      </c>
      <c r="B35" s="6"/>
      <c r="C35" s="6"/>
      <c r="D35" s="6"/>
      <c r="E35" s="117"/>
      <c r="F35" s="179"/>
      <c r="G35" s="179"/>
      <c r="H35" s="179"/>
      <c r="I35" s="15" t="str">
        <f t="shared" si="1"/>
        <v/>
      </c>
      <c r="J35" s="15" t="str">
        <f t="shared" si="9"/>
        <v/>
      </c>
      <c r="K35" s="43" t="str">
        <f t="shared" si="3"/>
        <v/>
      </c>
      <c r="L35" s="43" t="str">
        <f t="shared" si="4"/>
        <v/>
      </c>
      <c r="M35" s="323" t="str">
        <f t="shared" si="10"/>
        <v/>
      </c>
      <c r="N35" s="43" t="str">
        <f t="shared" si="11"/>
        <v/>
      </c>
      <c r="O35" s="297" t="b">
        <f t="shared" si="7"/>
        <v>0</v>
      </c>
      <c r="P35" s="298">
        <f t="shared" si="12"/>
        <v>1</v>
      </c>
    </row>
    <row r="36" spans="1:16">
      <c r="A36" s="28">
        <v>27</v>
      </c>
      <c r="B36" s="6"/>
      <c r="C36" s="6"/>
      <c r="D36" s="6"/>
      <c r="E36" s="117"/>
      <c r="F36" s="179"/>
      <c r="G36" s="179"/>
      <c r="H36" s="179"/>
      <c r="I36" s="15" t="str">
        <f t="shared" si="1"/>
        <v/>
      </c>
      <c r="J36" s="15" t="str">
        <f t="shared" si="9"/>
        <v/>
      </c>
      <c r="K36" s="43" t="str">
        <f t="shared" si="3"/>
        <v/>
      </c>
      <c r="L36" s="43" t="str">
        <f t="shared" si="4"/>
        <v/>
      </c>
      <c r="M36" s="323" t="str">
        <f t="shared" si="10"/>
        <v/>
      </c>
      <c r="N36" s="43" t="str">
        <f t="shared" si="11"/>
        <v/>
      </c>
      <c r="O36" s="297" t="b">
        <f t="shared" si="7"/>
        <v>0</v>
      </c>
      <c r="P36" s="298">
        <f t="shared" si="12"/>
        <v>1</v>
      </c>
    </row>
    <row r="37" spans="1:16">
      <c r="A37" s="28">
        <v>28</v>
      </c>
      <c r="B37" s="6"/>
      <c r="C37" s="6"/>
      <c r="D37" s="6"/>
      <c r="E37" s="117"/>
      <c r="F37" s="179"/>
      <c r="G37" s="179"/>
      <c r="H37" s="179"/>
      <c r="I37" s="15" t="str">
        <f t="shared" si="1"/>
        <v/>
      </c>
      <c r="J37" s="15" t="str">
        <f t="shared" si="9"/>
        <v/>
      </c>
      <c r="K37" s="43" t="str">
        <f t="shared" si="3"/>
        <v/>
      </c>
      <c r="L37" s="43" t="str">
        <f t="shared" si="4"/>
        <v/>
      </c>
      <c r="M37" s="323" t="str">
        <f t="shared" si="10"/>
        <v/>
      </c>
      <c r="N37" s="43" t="str">
        <f t="shared" si="11"/>
        <v/>
      </c>
      <c r="O37" s="297" t="b">
        <f t="shared" si="7"/>
        <v>0</v>
      </c>
      <c r="P37" s="298">
        <f t="shared" si="12"/>
        <v>1</v>
      </c>
    </row>
    <row r="38" spans="1:16">
      <c r="A38" s="28">
        <v>29</v>
      </c>
      <c r="B38" s="6"/>
      <c r="C38" s="6"/>
      <c r="D38" s="6"/>
      <c r="E38" s="117"/>
      <c r="F38" s="179"/>
      <c r="G38" s="179"/>
      <c r="H38" s="179"/>
      <c r="I38" s="15" t="str">
        <f t="shared" si="1"/>
        <v/>
      </c>
      <c r="J38" s="15" t="str">
        <f t="shared" si="9"/>
        <v/>
      </c>
      <c r="K38" s="43" t="str">
        <f t="shared" si="3"/>
        <v/>
      </c>
      <c r="L38" s="43" t="str">
        <f t="shared" si="4"/>
        <v/>
      </c>
      <c r="M38" s="323" t="str">
        <f t="shared" si="10"/>
        <v/>
      </c>
      <c r="N38" s="43" t="str">
        <f t="shared" si="11"/>
        <v/>
      </c>
      <c r="O38" s="297" t="b">
        <f t="shared" si="7"/>
        <v>0</v>
      </c>
      <c r="P38" s="298">
        <f t="shared" si="12"/>
        <v>1</v>
      </c>
    </row>
    <row r="39" spans="1:16">
      <c r="A39" s="28">
        <v>30</v>
      </c>
      <c r="B39" s="6"/>
      <c r="C39" s="6"/>
      <c r="D39" s="6"/>
      <c r="E39" s="117"/>
      <c r="F39" s="179"/>
      <c r="G39" s="179"/>
      <c r="H39" s="179"/>
      <c r="I39" s="15" t="str">
        <f t="shared" si="1"/>
        <v/>
      </c>
      <c r="J39" s="15" t="str">
        <f t="shared" si="9"/>
        <v/>
      </c>
      <c r="K39" s="43" t="str">
        <f t="shared" si="3"/>
        <v/>
      </c>
      <c r="L39" s="43" t="str">
        <f t="shared" si="4"/>
        <v/>
      </c>
      <c r="M39" s="323" t="str">
        <f t="shared" si="10"/>
        <v/>
      </c>
      <c r="N39" s="43" t="str">
        <f t="shared" si="11"/>
        <v/>
      </c>
      <c r="O39" s="297" t="b">
        <f t="shared" si="7"/>
        <v>0</v>
      </c>
      <c r="P39" s="298">
        <f t="shared" si="12"/>
        <v>1</v>
      </c>
    </row>
    <row r="40" spans="1:16">
      <c r="A40" s="28">
        <v>31</v>
      </c>
      <c r="B40" s="6"/>
      <c r="C40" s="6"/>
      <c r="D40" s="6"/>
      <c r="E40" s="117"/>
      <c r="F40" s="179"/>
      <c r="G40" s="179"/>
      <c r="H40" s="179"/>
      <c r="I40" s="15" t="str">
        <f t="shared" si="1"/>
        <v/>
      </c>
      <c r="J40" s="15" t="str">
        <f t="shared" si="9"/>
        <v/>
      </c>
      <c r="K40" s="43" t="str">
        <f t="shared" si="3"/>
        <v/>
      </c>
      <c r="L40" s="43" t="str">
        <f t="shared" si="4"/>
        <v/>
      </c>
      <c r="M40" s="323" t="str">
        <f t="shared" si="10"/>
        <v/>
      </c>
      <c r="N40" s="43" t="str">
        <f t="shared" si="11"/>
        <v/>
      </c>
      <c r="O40" s="297" t="b">
        <f t="shared" si="7"/>
        <v>0</v>
      </c>
      <c r="P40" s="298">
        <f t="shared" si="12"/>
        <v>1</v>
      </c>
    </row>
    <row r="41" spans="1:16">
      <c r="A41" s="28">
        <v>32</v>
      </c>
      <c r="B41" s="6"/>
      <c r="C41" s="6"/>
      <c r="D41" s="6"/>
      <c r="E41" s="117"/>
      <c r="F41" s="179"/>
      <c r="G41" s="179"/>
      <c r="H41" s="179"/>
      <c r="I41" s="15" t="str">
        <f t="shared" si="1"/>
        <v/>
      </c>
      <c r="J41" s="15" t="str">
        <f t="shared" si="9"/>
        <v/>
      </c>
      <c r="K41" s="43" t="str">
        <f t="shared" si="3"/>
        <v/>
      </c>
      <c r="L41" s="43" t="str">
        <f t="shared" si="4"/>
        <v/>
      </c>
      <c r="M41" s="323" t="str">
        <f t="shared" si="10"/>
        <v/>
      </c>
      <c r="N41" s="43" t="str">
        <f t="shared" si="11"/>
        <v/>
      </c>
      <c r="O41" s="297" t="b">
        <f t="shared" si="7"/>
        <v>0</v>
      </c>
      <c r="P41" s="298">
        <f t="shared" si="12"/>
        <v>1</v>
      </c>
    </row>
    <row r="42" spans="1:16">
      <c r="A42" s="28">
        <v>33</v>
      </c>
      <c r="B42" s="6"/>
      <c r="C42" s="6"/>
      <c r="D42" s="6"/>
      <c r="E42" s="117"/>
      <c r="F42" s="179"/>
      <c r="G42" s="179"/>
      <c r="H42" s="179"/>
      <c r="I42" s="15" t="str">
        <f t="shared" si="1"/>
        <v/>
      </c>
      <c r="J42" s="15" t="str">
        <f t="shared" si="9"/>
        <v/>
      </c>
      <c r="K42" s="43" t="str">
        <f t="shared" si="3"/>
        <v/>
      </c>
      <c r="L42" s="43" t="str">
        <f t="shared" si="4"/>
        <v/>
      </c>
      <c r="M42" s="323" t="str">
        <f t="shared" si="10"/>
        <v/>
      </c>
      <c r="N42" s="43" t="str">
        <f t="shared" si="11"/>
        <v/>
      </c>
      <c r="O42" s="297" t="b">
        <f t="shared" si="7"/>
        <v>0</v>
      </c>
      <c r="P42" s="298">
        <f t="shared" si="12"/>
        <v>1</v>
      </c>
    </row>
    <row r="43" spans="1:16">
      <c r="A43" s="28">
        <v>34</v>
      </c>
      <c r="B43" s="6"/>
      <c r="C43" s="6"/>
      <c r="D43" s="6"/>
      <c r="E43" s="117"/>
      <c r="F43" s="179"/>
      <c r="G43" s="179"/>
      <c r="H43" s="179"/>
      <c r="I43" s="15" t="str">
        <f t="shared" si="1"/>
        <v/>
      </c>
      <c r="J43" s="15" t="str">
        <f t="shared" si="9"/>
        <v/>
      </c>
      <c r="K43" s="43" t="str">
        <f t="shared" si="3"/>
        <v/>
      </c>
      <c r="L43" s="43" t="str">
        <f t="shared" si="4"/>
        <v/>
      </c>
      <c r="M43" s="323" t="str">
        <f t="shared" si="10"/>
        <v/>
      </c>
      <c r="N43" s="43" t="str">
        <f t="shared" si="11"/>
        <v/>
      </c>
      <c r="O43" s="297" t="b">
        <f t="shared" si="7"/>
        <v>0</v>
      </c>
      <c r="P43" s="298">
        <f t="shared" si="12"/>
        <v>1</v>
      </c>
    </row>
    <row r="44" spans="1:16">
      <c r="A44" s="28">
        <v>35</v>
      </c>
      <c r="B44" s="6"/>
      <c r="C44" s="6"/>
      <c r="D44" s="6"/>
      <c r="E44" s="117"/>
      <c r="F44" s="179"/>
      <c r="G44" s="179"/>
      <c r="H44" s="179"/>
      <c r="I44" s="15" t="str">
        <f t="shared" si="1"/>
        <v/>
      </c>
      <c r="J44" s="15" t="str">
        <f t="shared" si="9"/>
        <v/>
      </c>
      <c r="K44" s="43" t="str">
        <f t="shared" si="3"/>
        <v/>
      </c>
      <c r="L44" s="43" t="str">
        <f t="shared" si="4"/>
        <v/>
      </c>
      <c r="M44" s="323" t="str">
        <f t="shared" si="10"/>
        <v/>
      </c>
      <c r="N44" s="43" t="str">
        <f t="shared" si="11"/>
        <v/>
      </c>
      <c r="O44" s="297" t="b">
        <f t="shared" si="7"/>
        <v>0</v>
      </c>
      <c r="P44" s="298">
        <f t="shared" si="12"/>
        <v>1</v>
      </c>
    </row>
    <row r="45" spans="1:16">
      <c r="A45" s="28">
        <v>36</v>
      </c>
      <c r="B45" s="6"/>
      <c r="C45" s="6"/>
      <c r="D45" s="6"/>
      <c r="E45" s="117"/>
      <c r="F45" s="179"/>
      <c r="G45" s="179"/>
      <c r="H45" s="179"/>
      <c r="I45" s="15" t="str">
        <f t="shared" si="1"/>
        <v/>
      </c>
      <c r="J45" s="15" t="str">
        <f t="shared" si="9"/>
        <v/>
      </c>
      <c r="K45" s="43" t="str">
        <f t="shared" si="3"/>
        <v/>
      </c>
      <c r="L45" s="43" t="str">
        <f t="shared" si="4"/>
        <v/>
      </c>
      <c r="M45" s="323" t="str">
        <f t="shared" si="10"/>
        <v/>
      </c>
      <c r="N45" s="43" t="str">
        <f t="shared" si="11"/>
        <v/>
      </c>
      <c r="O45" s="297" t="b">
        <f t="shared" si="7"/>
        <v>0</v>
      </c>
      <c r="P45" s="298">
        <f t="shared" si="12"/>
        <v>1</v>
      </c>
    </row>
    <row r="46" spans="1:16">
      <c r="A46" s="28">
        <v>37</v>
      </c>
      <c r="B46" s="6"/>
      <c r="C46" s="6"/>
      <c r="D46" s="6"/>
      <c r="E46" s="117"/>
      <c r="F46" s="179"/>
      <c r="G46" s="179"/>
      <c r="H46" s="179"/>
      <c r="I46" s="15" t="str">
        <f t="shared" si="1"/>
        <v/>
      </c>
      <c r="J46" s="15" t="str">
        <f t="shared" si="9"/>
        <v/>
      </c>
      <c r="K46" s="43" t="str">
        <f t="shared" si="3"/>
        <v/>
      </c>
      <c r="L46" s="43" t="str">
        <f t="shared" si="4"/>
        <v/>
      </c>
      <c r="M46" s="323" t="str">
        <f t="shared" si="10"/>
        <v/>
      </c>
      <c r="N46" s="43" t="str">
        <f t="shared" si="11"/>
        <v/>
      </c>
      <c r="O46" s="297" t="b">
        <f t="shared" si="7"/>
        <v>0</v>
      </c>
      <c r="P46" s="298">
        <f t="shared" si="12"/>
        <v>1</v>
      </c>
    </row>
    <row r="47" spans="1:16">
      <c r="A47" s="28">
        <v>38</v>
      </c>
      <c r="B47" s="6"/>
      <c r="C47" s="6"/>
      <c r="D47" s="6"/>
      <c r="E47" s="117"/>
      <c r="F47" s="179"/>
      <c r="G47" s="179"/>
      <c r="H47" s="179"/>
      <c r="I47" s="15" t="str">
        <f t="shared" si="1"/>
        <v/>
      </c>
      <c r="J47" s="15" t="str">
        <f t="shared" si="9"/>
        <v/>
      </c>
      <c r="K47" s="43" t="str">
        <f t="shared" si="3"/>
        <v/>
      </c>
      <c r="L47" s="43" t="str">
        <f t="shared" si="4"/>
        <v/>
      </c>
      <c r="M47" s="323" t="str">
        <f t="shared" si="10"/>
        <v/>
      </c>
      <c r="N47" s="43" t="str">
        <f t="shared" si="11"/>
        <v/>
      </c>
      <c r="O47" s="297" t="b">
        <f t="shared" si="7"/>
        <v>0</v>
      </c>
      <c r="P47" s="298">
        <f t="shared" si="12"/>
        <v>1</v>
      </c>
    </row>
    <row r="48" spans="1:16">
      <c r="A48" s="28">
        <v>39</v>
      </c>
      <c r="B48" s="6"/>
      <c r="C48" s="6"/>
      <c r="D48" s="6"/>
      <c r="E48" s="117"/>
      <c r="F48" s="179"/>
      <c r="G48" s="179"/>
      <c r="H48" s="179"/>
      <c r="I48" s="15" t="str">
        <f t="shared" si="1"/>
        <v/>
      </c>
      <c r="J48" s="15" t="str">
        <f t="shared" si="9"/>
        <v/>
      </c>
      <c r="K48" s="43" t="str">
        <f t="shared" si="3"/>
        <v/>
      </c>
      <c r="L48" s="43" t="str">
        <f t="shared" si="4"/>
        <v/>
      </c>
      <c r="M48" s="323" t="str">
        <f t="shared" si="10"/>
        <v/>
      </c>
      <c r="N48" s="43" t="str">
        <f t="shared" si="11"/>
        <v/>
      </c>
      <c r="O48" s="297" t="b">
        <f t="shared" si="7"/>
        <v>0</v>
      </c>
      <c r="P48" s="298">
        <f t="shared" si="12"/>
        <v>1</v>
      </c>
    </row>
    <row r="49" spans="1:16">
      <c r="A49" s="28">
        <v>40</v>
      </c>
      <c r="B49" s="6"/>
      <c r="C49" s="6"/>
      <c r="D49" s="6"/>
      <c r="E49" s="117"/>
      <c r="F49" s="179"/>
      <c r="G49" s="179"/>
      <c r="H49" s="179"/>
      <c r="I49" s="15" t="str">
        <f t="shared" si="1"/>
        <v/>
      </c>
      <c r="J49" s="15" t="str">
        <f t="shared" si="9"/>
        <v/>
      </c>
      <c r="K49" s="43" t="str">
        <f t="shared" si="3"/>
        <v/>
      </c>
      <c r="L49" s="43" t="str">
        <f t="shared" si="4"/>
        <v/>
      </c>
      <c r="M49" s="323" t="str">
        <f t="shared" si="10"/>
        <v/>
      </c>
      <c r="N49" s="43" t="str">
        <f t="shared" si="11"/>
        <v/>
      </c>
      <c r="O49" s="297" t="b">
        <f t="shared" si="7"/>
        <v>0</v>
      </c>
      <c r="P49" s="298">
        <f t="shared" si="12"/>
        <v>1</v>
      </c>
    </row>
    <row r="50" spans="1:16">
      <c r="A50" s="28">
        <v>41</v>
      </c>
      <c r="B50" s="6"/>
      <c r="C50" s="6"/>
      <c r="D50" s="6"/>
      <c r="E50" s="117"/>
      <c r="F50" s="179"/>
      <c r="G50" s="179"/>
      <c r="H50" s="179"/>
      <c r="I50" s="15" t="str">
        <f t="shared" si="1"/>
        <v/>
      </c>
      <c r="J50" s="15" t="str">
        <f t="shared" si="9"/>
        <v/>
      </c>
      <c r="K50" s="43" t="str">
        <f t="shared" si="3"/>
        <v/>
      </c>
      <c r="L50" s="43" t="str">
        <f t="shared" si="4"/>
        <v/>
      </c>
      <c r="M50" s="323" t="str">
        <f t="shared" si="10"/>
        <v/>
      </c>
      <c r="N50" s="43" t="str">
        <f t="shared" si="11"/>
        <v/>
      </c>
      <c r="O50" s="297" t="b">
        <f t="shared" si="7"/>
        <v>0</v>
      </c>
      <c r="P50" s="298">
        <f t="shared" si="12"/>
        <v>1</v>
      </c>
    </row>
    <row r="51" spans="1:16">
      <c r="A51" s="28">
        <v>42</v>
      </c>
      <c r="B51" s="6"/>
      <c r="C51" s="6"/>
      <c r="D51" s="6"/>
      <c r="E51" s="117"/>
      <c r="F51" s="179"/>
      <c r="G51" s="179"/>
      <c r="H51" s="179"/>
      <c r="I51" s="15" t="str">
        <f t="shared" si="1"/>
        <v/>
      </c>
      <c r="J51" s="15" t="str">
        <f t="shared" si="9"/>
        <v/>
      </c>
      <c r="K51" s="43" t="str">
        <f t="shared" si="3"/>
        <v/>
      </c>
      <c r="L51" s="43" t="str">
        <f t="shared" si="4"/>
        <v/>
      </c>
      <c r="M51" s="323" t="str">
        <f t="shared" si="10"/>
        <v/>
      </c>
      <c r="N51" s="43" t="str">
        <f t="shared" si="11"/>
        <v/>
      </c>
      <c r="O51" s="297" t="b">
        <f t="shared" si="7"/>
        <v>0</v>
      </c>
      <c r="P51" s="298">
        <f t="shared" si="12"/>
        <v>1</v>
      </c>
    </row>
    <row r="52" spans="1:16">
      <c r="A52" s="28">
        <v>43</v>
      </c>
      <c r="B52" s="6"/>
      <c r="C52" s="6"/>
      <c r="D52" s="6"/>
      <c r="E52" s="117"/>
      <c r="F52" s="179"/>
      <c r="G52" s="179"/>
      <c r="H52" s="179"/>
      <c r="I52" s="15" t="str">
        <f t="shared" si="1"/>
        <v/>
      </c>
      <c r="J52" s="15" t="str">
        <f t="shared" si="9"/>
        <v/>
      </c>
      <c r="K52" s="43" t="str">
        <f t="shared" si="3"/>
        <v/>
      </c>
      <c r="L52" s="43" t="str">
        <f t="shared" si="4"/>
        <v/>
      </c>
      <c r="M52" s="323" t="str">
        <f t="shared" si="10"/>
        <v/>
      </c>
      <c r="N52" s="43" t="str">
        <f t="shared" si="11"/>
        <v/>
      </c>
      <c r="O52" s="297" t="b">
        <f t="shared" si="7"/>
        <v>0</v>
      </c>
      <c r="P52" s="298">
        <f t="shared" si="12"/>
        <v>1</v>
      </c>
    </row>
    <row r="53" spans="1:16">
      <c r="A53" s="28">
        <v>44</v>
      </c>
      <c r="B53" s="6"/>
      <c r="C53" s="6"/>
      <c r="D53" s="6"/>
      <c r="E53" s="117"/>
      <c r="F53" s="179"/>
      <c r="G53" s="179"/>
      <c r="H53" s="179"/>
      <c r="I53" s="15" t="str">
        <f t="shared" si="1"/>
        <v/>
      </c>
      <c r="J53" s="15" t="str">
        <f t="shared" si="9"/>
        <v/>
      </c>
      <c r="K53" s="43" t="str">
        <f t="shared" si="3"/>
        <v/>
      </c>
      <c r="L53" s="43" t="str">
        <f t="shared" si="4"/>
        <v/>
      </c>
      <c r="M53" s="323" t="str">
        <f t="shared" si="10"/>
        <v/>
      </c>
      <c r="N53" s="43" t="str">
        <f t="shared" si="11"/>
        <v/>
      </c>
      <c r="O53" s="297" t="b">
        <f t="shared" si="7"/>
        <v>0</v>
      </c>
      <c r="P53" s="298">
        <f t="shared" si="12"/>
        <v>1</v>
      </c>
    </row>
    <row r="54" spans="1:16">
      <c r="A54" s="28">
        <v>45</v>
      </c>
      <c r="B54" s="6"/>
      <c r="C54" s="6"/>
      <c r="D54" s="6"/>
      <c r="E54" s="117"/>
      <c r="F54" s="179"/>
      <c r="G54" s="179"/>
      <c r="H54" s="179"/>
      <c r="I54" s="15" t="str">
        <f t="shared" si="1"/>
        <v/>
      </c>
      <c r="J54" s="15" t="str">
        <f t="shared" si="9"/>
        <v/>
      </c>
      <c r="K54" s="43" t="str">
        <f t="shared" si="3"/>
        <v/>
      </c>
      <c r="L54" s="43" t="str">
        <f t="shared" si="4"/>
        <v/>
      </c>
      <c r="M54" s="323" t="str">
        <f t="shared" si="10"/>
        <v/>
      </c>
      <c r="N54" s="43" t="str">
        <f t="shared" si="11"/>
        <v/>
      </c>
      <c r="O54" s="297" t="b">
        <f t="shared" si="7"/>
        <v>0</v>
      </c>
      <c r="P54" s="298">
        <f t="shared" si="12"/>
        <v>1</v>
      </c>
    </row>
    <row r="55" spans="1:16">
      <c r="A55" s="28">
        <v>46</v>
      </c>
      <c r="B55" s="6"/>
      <c r="C55" s="6"/>
      <c r="D55" s="6"/>
      <c r="E55" s="117"/>
      <c r="F55" s="179"/>
      <c r="G55" s="179"/>
      <c r="H55" s="179"/>
      <c r="I55" s="15" t="str">
        <f t="shared" si="1"/>
        <v/>
      </c>
      <c r="J55" s="15" t="str">
        <f t="shared" si="9"/>
        <v/>
      </c>
      <c r="K55" s="43" t="str">
        <f t="shared" si="3"/>
        <v/>
      </c>
      <c r="L55" s="43" t="str">
        <f t="shared" si="4"/>
        <v/>
      </c>
      <c r="M55" s="323" t="str">
        <f t="shared" si="10"/>
        <v/>
      </c>
      <c r="N55" s="43" t="str">
        <f t="shared" si="11"/>
        <v/>
      </c>
      <c r="O55" s="297" t="b">
        <f t="shared" si="7"/>
        <v>0</v>
      </c>
      <c r="P55" s="298">
        <f t="shared" si="12"/>
        <v>1</v>
      </c>
    </row>
    <row r="56" spans="1:16">
      <c r="A56" s="28">
        <v>47</v>
      </c>
      <c r="B56" s="6"/>
      <c r="C56" s="6"/>
      <c r="D56" s="6"/>
      <c r="E56" s="117"/>
      <c r="F56" s="179"/>
      <c r="G56" s="179"/>
      <c r="H56" s="179"/>
      <c r="I56" s="15" t="str">
        <f t="shared" si="1"/>
        <v/>
      </c>
      <c r="J56" s="15" t="str">
        <f t="shared" si="9"/>
        <v/>
      </c>
      <c r="K56" s="43" t="str">
        <f t="shared" si="3"/>
        <v/>
      </c>
      <c r="L56" s="43" t="str">
        <f t="shared" si="4"/>
        <v/>
      </c>
      <c r="M56" s="323" t="str">
        <f t="shared" si="10"/>
        <v/>
      </c>
      <c r="N56" s="43" t="str">
        <f t="shared" si="11"/>
        <v/>
      </c>
      <c r="O56" s="297" t="b">
        <f t="shared" si="7"/>
        <v>0</v>
      </c>
      <c r="P56" s="298">
        <f t="shared" si="12"/>
        <v>1</v>
      </c>
    </row>
    <row r="57" spans="1:16">
      <c r="A57" s="28">
        <v>48</v>
      </c>
      <c r="B57" s="6"/>
      <c r="C57" s="6"/>
      <c r="D57" s="6"/>
      <c r="E57" s="117"/>
      <c r="F57" s="179"/>
      <c r="G57" s="179"/>
      <c r="H57" s="179"/>
      <c r="I57" s="15" t="str">
        <f t="shared" si="1"/>
        <v/>
      </c>
      <c r="J57" s="15" t="str">
        <f t="shared" si="9"/>
        <v/>
      </c>
      <c r="K57" s="43" t="str">
        <f t="shared" si="3"/>
        <v/>
      </c>
      <c r="L57" s="43" t="str">
        <f t="shared" si="4"/>
        <v/>
      </c>
      <c r="M57" s="323" t="str">
        <f t="shared" si="10"/>
        <v/>
      </c>
      <c r="N57" s="43" t="str">
        <f t="shared" si="11"/>
        <v/>
      </c>
      <c r="O57" s="297" t="b">
        <f t="shared" si="7"/>
        <v>0</v>
      </c>
      <c r="P57" s="298">
        <f t="shared" si="12"/>
        <v>1</v>
      </c>
    </row>
    <row r="58" spans="1:16">
      <c r="A58" s="28">
        <v>49</v>
      </c>
      <c r="B58" s="6"/>
      <c r="C58" s="6"/>
      <c r="D58" s="6"/>
      <c r="E58" s="117"/>
      <c r="F58" s="179"/>
      <c r="G58" s="179"/>
      <c r="H58" s="179"/>
      <c r="I58" s="15" t="str">
        <f t="shared" si="1"/>
        <v/>
      </c>
      <c r="J58" s="15" t="str">
        <f t="shared" si="9"/>
        <v/>
      </c>
      <c r="K58" s="43" t="str">
        <f t="shared" si="3"/>
        <v/>
      </c>
      <c r="L58" s="43" t="str">
        <f t="shared" si="4"/>
        <v/>
      </c>
      <c r="M58" s="323" t="str">
        <f t="shared" si="10"/>
        <v/>
      </c>
      <c r="N58" s="43" t="str">
        <f t="shared" si="11"/>
        <v/>
      </c>
      <c r="O58" s="297" t="b">
        <f t="shared" si="7"/>
        <v>0</v>
      </c>
      <c r="P58" s="298">
        <f t="shared" si="12"/>
        <v>1</v>
      </c>
    </row>
    <row r="59" spans="1:16">
      <c r="A59" s="28">
        <v>50</v>
      </c>
      <c r="B59" s="6"/>
      <c r="C59" s="6"/>
      <c r="D59" s="6"/>
      <c r="E59" s="117"/>
      <c r="F59" s="179"/>
      <c r="G59" s="179"/>
      <c r="H59" s="179"/>
      <c r="I59" s="15" t="str">
        <f t="shared" si="1"/>
        <v/>
      </c>
      <c r="J59" s="15" t="str">
        <f t="shared" si="9"/>
        <v/>
      </c>
      <c r="K59" s="43" t="str">
        <f t="shared" si="3"/>
        <v/>
      </c>
      <c r="L59" s="43" t="str">
        <f t="shared" si="4"/>
        <v/>
      </c>
      <c r="M59" s="323" t="str">
        <f t="shared" si="10"/>
        <v/>
      </c>
      <c r="N59" s="43" t="str">
        <f t="shared" si="11"/>
        <v/>
      </c>
      <c r="O59" s="297" t="b">
        <f t="shared" si="7"/>
        <v>0</v>
      </c>
      <c r="P59" s="298">
        <f t="shared" si="12"/>
        <v>1</v>
      </c>
    </row>
    <row r="60" spans="1:16">
      <c r="A60" s="28">
        <v>51</v>
      </c>
      <c r="B60" s="6"/>
      <c r="C60" s="6"/>
      <c r="D60" s="6"/>
      <c r="E60" s="117"/>
      <c r="F60" s="179"/>
      <c r="G60" s="179"/>
      <c r="H60" s="179"/>
      <c r="I60" s="15" t="str">
        <f t="shared" si="1"/>
        <v/>
      </c>
      <c r="J60" s="15" t="str">
        <f t="shared" si="9"/>
        <v/>
      </c>
      <c r="K60" s="43" t="str">
        <f t="shared" si="3"/>
        <v/>
      </c>
      <c r="L60" s="43" t="str">
        <f t="shared" si="4"/>
        <v/>
      </c>
      <c r="M60" s="323" t="str">
        <f t="shared" si="10"/>
        <v/>
      </c>
      <c r="N60" s="43" t="str">
        <f t="shared" si="11"/>
        <v/>
      </c>
      <c r="O60" s="297" t="b">
        <f t="shared" si="7"/>
        <v>0</v>
      </c>
      <c r="P60" s="298">
        <f t="shared" si="12"/>
        <v>1</v>
      </c>
    </row>
    <row r="61" spans="1:16">
      <c r="A61" s="28">
        <v>52</v>
      </c>
      <c r="B61" s="6"/>
      <c r="C61" s="6"/>
      <c r="D61" s="6"/>
      <c r="E61" s="117"/>
      <c r="F61" s="179"/>
      <c r="G61" s="179"/>
      <c r="H61" s="179"/>
      <c r="I61" s="15" t="str">
        <f t="shared" si="1"/>
        <v/>
      </c>
      <c r="J61" s="15" t="str">
        <f t="shared" si="9"/>
        <v/>
      </c>
      <c r="K61" s="43" t="str">
        <f t="shared" si="3"/>
        <v/>
      </c>
      <c r="L61" s="43" t="str">
        <f t="shared" si="4"/>
        <v/>
      </c>
      <c r="M61" s="323" t="str">
        <f t="shared" si="10"/>
        <v/>
      </c>
      <c r="N61" s="43" t="str">
        <f t="shared" si="11"/>
        <v/>
      </c>
      <c r="O61" s="297" t="b">
        <f t="shared" si="7"/>
        <v>0</v>
      </c>
      <c r="P61" s="298">
        <f t="shared" si="12"/>
        <v>1</v>
      </c>
    </row>
    <row r="62" spans="1:16">
      <c r="A62" s="28">
        <v>53</v>
      </c>
      <c r="B62" s="6"/>
      <c r="C62" s="6"/>
      <c r="D62" s="6"/>
      <c r="E62" s="117"/>
      <c r="F62" s="179"/>
      <c r="G62" s="179"/>
      <c r="H62" s="179"/>
      <c r="I62" s="15" t="str">
        <f t="shared" si="1"/>
        <v/>
      </c>
      <c r="J62" s="15" t="str">
        <f t="shared" si="9"/>
        <v/>
      </c>
      <c r="K62" s="43" t="str">
        <f t="shared" si="3"/>
        <v/>
      </c>
      <c r="L62" s="43" t="str">
        <f t="shared" si="4"/>
        <v/>
      </c>
      <c r="M62" s="323" t="str">
        <f t="shared" si="10"/>
        <v/>
      </c>
      <c r="N62" s="43" t="str">
        <f t="shared" si="11"/>
        <v/>
      </c>
      <c r="O62" s="297" t="b">
        <f t="shared" si="7"/>
        <v>0</v>
      </c>
      <c r="P62" s="298">
        <f t="shared" si="12"/>
        <v>1</v>
      </c>
    </row>
    <row r="63" spans="1:16">
      <c r="A63" s="28">
        <v>54</v>
      </c>
      <c r="B63" s="6"/>
      <c r="C63" s="6"/>
      <c r="D63" s="6"/>
      <c r="E63" s="117"/>
      <c r="F63" s="179"/>
      <c r="G63" s="179"/>
      <c r="H63" s="179"/>
      <c r="I63" s="15" t="str">
        <f t="shared" si="1"/>
        <v/>
      </c>
      <c r="J63" s="15" t="str">
        <f t="shared" si="9"/>
        <v/>
      </c>
      <c r="K63" s="43" t="str">
        <f t="shared" si="3"/>
        <v/>
      </c>
      <c r="L63" s="43" t="str">
        <f t="shared" si="4"/>
        <v/>
      </c>
      <c r="M63" s="323" t="str">
        <f t="shared" si="10"/>
        <v/>
      </c>
      <c r="N63" s="43" t="str">
        <f t="shared" si="11"/>
        <v/>
      </c>
      <c r="O63" s="297" t="b">
        <f t="shared" si="7"/>
        <v>0</v>
      </c>
      <c r="P63" s="298">
        <f t="shared" si="12"/>
        <v>1</v>
      </c>
    </row>
    <row r="64" spans="1:16">
      <c r="A64" s="28">
        <v>55</v>
      </c>
      <c r="B64" s="6"/>
      <c r="C64" s="6"/>
      <c r="D64" s="6"/>
      <c r="E64" s="117"/>
      <c r="F64" s="179"/>
      <c r="G64" s="179"/>
      <c r="H64" s="179"/>
      <c r="I64" s="15" t="str">
        <f t="shared" si="1"/>
        <v/>
      </c>
      <c r="J64" s="15" t="str">
        <f t="shared" si="9"/>
        <v/>
      </c>
      <c r="K64" s="43" t="str">
        <f t="shared" si="3"/>
        <v/>
      </c>
      <c r="L64" s="43" t="str">
        <f t="shared" si="4"/>
        <v/>
      </c>
      <c r="M64" s="323" t="str">
        <f t="shared" si="10"/>
        <v/>
      </c>
      <c r="N64" s="43" t="str">
        <f t="shared" si="11"/>
        <v/>
      </c>
      <c r="O64" s="297" t="b">
        <f t="shared" si="7"/>
        <v>0</v>
      </c>
      <c r="P64" s="298">
        <f t="shared" si="12"/>
        <v>1</v>
      </c>
    </row>
    <row r="65" spans="1:16">
      <c r="A65" s="28">
        <v>56</v>
      </c>
      <c r="B65" s="6"/>
      <c r="C65" s="6"/>
      <c r="D65" s="6"/>
      <c r="E65" s="117"/>
      <c r="F65" s="179"/>
      <c r="G65" s="179"/>
      <c r="H65" s="179"/>
      <c r="I65" s="15" t="str">
        <f t="shared" si="1"/>
        <v/>
      </c>
      <c r="J65" s="15" t="str">
        <f t="shared" si="9"/>
        <v/>
      </c>
      <c r="K65" s="43" t="str">
        <f t="shared" si="3"/>
        <v/>
      </c>
      <c r="L65" s="43" t="str">
        <f t="shared" si="4"/>
        <v/>
      </c>
      <c r="M65" s="323" t="str">
        <f t="shared" si="10"/>
        <v/>
      </c>
      <c r="N65" s="43" t="str">
        <f t="shared" si="11"/>
        <v/>
      </c>
      <c r="O65" s="297" t="b">
        <f t="shared" si="7"/>
        <v>0</v>
      </c>
      <c r="P65" s="298">
        <f t="shared" si="12"/>
        <v>1</v>
      </c>
    </row>
    <row r="66" spans="1:16">
      <c r="A66" s="28">
        <v>57</v>
      </c>
      <c r="B66" s="6"/>
      <c r="C66" s="6"/>
      <c r="D66" s="6"/>
      <c r="E66" s="117"/>
      <c r="F66" s="179"/>
      <c r="G66" s="179"/>
      <c r="H66" s="179"/>
      <c r="I66" s="15" t="str">
        <f t="shared" si="1"/>
        <v/>
      </c>
      <c r="J66" s="15" t="str">
        <f t="shared" si="9"/>
        <v/>
      </c>
      <c r="K66" s="43" t="str">
        <f t="shared" si="3"/>
        <v/>
      </c>
      <c r="L66" s="43" t="str">
        <f t="shared" si="4"/>
        <v/>
      </c>
      <c r="M66" s="323" t="str">
        <f t="shared" si="10"/>
        <v/>
      </c>
      <c r="N66" s="43" t="str">
        <f t="shared" si="11"/>
        <v/>
      </c>
      <c r="O66" s="297" t="b">
        <f t="shared" si="7"/>
        <v>0</v>
      </c>
      <c r="P66" s="298">
        <f t="shared" si="12"/>
        <v>1</v>
      </c>
    </row>
    <row r="67" spans="1:16">
      <c r="A67" s="28">
        <v>58</v>
      </c>
      <c r="B67" s="6"/>
      <c r="C67" s="6"/>
      <c r="D67" s="6"/>
      <c r="E67" s="117"/>
      <c r="F67" s="179"/>
      <c r="G67" s="179"/>
      <c r="H67" s="179"/>
      <c r="I67" s="15" t="str">
        <f t="shared" si="1"/>
        <v/>
      </c>
      <c r="J67" s="15" t="str">
        <f t="shared" si="9"/>
        <v/>
      </c>
      <c r="K67" s="43" t="str">
        <f t="shared" si="3"/>
        <v/>
      </c>
      <c r="L67" s="43" t="str">
        <f t="shared" si="4"/>
        <v/>
      </c>
      <c r="M67" s="323" t="str">
        <f t="shared" si="10"/>
        <v/>
      </c>
      <c r="N67" s="43" t="str">
        <f t="shared" si="11"/>
        <v/>
      </c>
      <c r="O67" s="297" t="b">
        <f t="shared" si="7"/>
        <v>0</v>
      </c>
      <c r="P67" s="298">
        <f t="shared" si="12"/>
        <v>1</v>
      </c>
    </row>
    <row r="68" spans="1:16">
      <c r="A68" s="28">
        <v>59</v>
      </c>
      <c r="B68" s="6"/>
      <c r="C68" s="6"/>
      <c r="D68" s="6"/>
      <c r="E68" s="117"/>
      <c r="F68" s="179"/>
      <c r="G68" s="179"/>
      <c r="H68" s="179"/>
      <c r="I68" s="15" t="str">
        <f t="shared" si="1"/>
        <v/>
      </c>
      <c r="J68" s="15" t="str">
        <f t="shared" si="9"/>
        <v/>
      </c>
      <c r="K68" s="43" t="str">
        <f t="shared" si="3"/>
        <v/>
      </c>
      <c r="L68" s="43" t="str">
        <f t="shared" si="4"/>
        <v/>
      </c>
      <c r="M68" s="323" t="str">
        <f t="shared" si="10"/>
        <v/>
      </c>
      <c r="N68" s="43" t="str">
        <f t="shared" si="11"/>
        <v/>
      </c>
      <c r="O68" s="297" t="b">
        <f t="shared" si="7"/>
        <v>0</v>
      </c>
      <c r="P68" s="298">
        <f t="shared" si="12"/>
        <v>1</v>
      </c>
    </row>
    <row r="69" spans="1:16">
      <c r="A69" s="28">
        <v>60</v>
      </c>
      <c r="B69" s="6"/>
      <c r="C69" s="6"/>
      <c r="D69" s="6"/>
      <c r="E69" s="117"/>
      <c r="F69" s="179"/>
      <c r="G69" s="179"/>
      <c r="H69" s="179"/>
      <c r="I69" s="15" t="str">
        <f t="shared" si="1"/>
        <v/>
      </c>
      <c r="J69" s="15" t="str">
        <f t="shared" si="9"/>
        <v/>
      </c>
      <c r="K69" s="43" t="str">
        <f t="shared" si="3"/>
        <v/>
      </c>
      <c r="L69" s="43" t="str">
        <f t="shared" si="4"/>
        <v/>
      </c>
      <c r="M69" s="323" t="str">
        <f t="shared" si="10"/>
        <v/>
      </c>
      <c r="N69" s="43" t="str">
        <f t="shared" si="11"/>
        <v/>
      </c>
      <c r="O69" s="297" t="b">
        <f t="shared" si="7"/>
        <v>0</v>
      </c>
      <c r="P69" s="298">
        <f t="shared" si="12"/>
        <v>1</v>
      </c>
    </row>
    <row r="70" spans="1:16">
      <c r="A70" s="28">
        <v>61</v>
      </c>
      <c r="B70" s="6"/>
      <c r="C70" s="6"/>
      <c r="D70" s="6"/>
      <c r="E70" s="117"/>
      <c r="F70" s="179"/>
      <c r="G70" s="179"/>
      <c r="H70" s="179"/>
      <c r="I70" s="15" t="str">
        <f t="shared" si="1"/>
        <v/>
      </c>
      <c r="J70" s="15" t="str">
        <f t="shared" si="9"/>
        <v/>
      </c>
      <c r="K70" s="43" t="str">
        <f t="shared" si="3"/>
        <v/>
      </c>
      <c r="L70" s="43" t="str">
        <f t="shared" si="4"/>
        <v/>
      </c>
      <c r="M70" s="323" t="str">
        <f t="shared" si="10"/>
        <v/>
      </c>
      <c r="N70" s="43" t="str">
        <f t="shared" si="11"/>
        <v/>
      </c>
      <c r="O70" s="297" t="b">
        <f t="shared" si="7"/>
        <v>0</v>
      </c>
      <c r="P70" s="298">
        <f t="shared" si="12"/>
        <v>1</v>
      </c>
    </row>
    <row r="71" spans="1:16">
      <c r="A71" s="28">
        <v>62</v>
      </c>
      <c r="B71" s="6"/>
      <c r="C71" s="6"/>
      <c r="D71" s="6"/>
      <c r="E71" s="117"/>
      <c r="F71" s="179"/>
      <c r="G71" s="179"/>
      <c r="H71" s="179"/>
      <c r="I71" s="15" t="str">
        <f t="shared" si="1"/>
        <v/>
      </c>
      <c r="J71" s="15" t="str">
        <f t="shared" si="9"/>
        <v/>
      </c>
      <c r="K71" s="43" t="str">
        <f t="shared" si="3"/>
        <v/>
      </c>
      <c r="L71" s="43" t="str">
        <f t="shared" si="4"/>
        <v/>
      </c>
      <c r="M71" s="323" t="str">
        <f t="shared" si="10"/>
        <v/>
      </c>
      <c r="N71" s="43" t="str">
        <f t="shared" si="11"/>
        <v/>
      </c>
      <c r="O71" s="297" t="b">
        <f t="shared" si="7"/>
        <v>0</v>
      </c>
      <c r="P71" s="298">
        <f t="shared" si="12"/>
        <v>1</v>
      </c>
    </row>
    <row r="72" spans="1:16">
      <c r="A72" s="28">
        <v>63</v>
      </c>
      <c r="B72" s="6"/>
      <c r="C72" s="6"/>
      <c r="D72" s="6"/>
      <c r="E72" s="117"/>
      <c r="F72" s="179"/>
      <c r="G72" s="179"/>
      <c r="H72" s="179"/>
      <c r="I72" s="15" t="str">
        <f t="shared" si="1"/>
        <v/>
      </c>
      <c r="J72" s="15" t="str">
        <f t="shared" si="9"/>
        <v/>
      </c>
      <c r="K72" s="43" t="str">
        <f t="shared" si="3"/>
        <v/>
      </c>
      <c r="L72" s="43" t="str">
        <f t="shared" si="4"/>
        <v/>
      </c>
      <c r="M72" s="323" t="str">
        <f t="shared" si="10"/>
        <v/>
      </c>
      <c r="N72" s="43" t="str">
        <f t="shared" si="11"/>
        <v/>
      </c>
      <c r="O72" s="297" t="b">
        <f t="shared" si="7"/>
        <v>0</v>
      </c>
      <c r="P72" s="298">
        <f t="shared" si="12"/>
        <v>1</v>
      </c>
    </row>
    <row r="73" spans="1:16">
      <c r="A73" s="28">
        <v>64</v>
      </c>
      <c r="B73" s="6"/>
      <c r="C73" s="6"/>
      <c r="D73" s="6"/>
      <c r="E73" s="117"/>
      <c r="F73" s="179"/>
      <c r="G73" s="179"/>
      <c r="H73" s="179"/>
      <c r="I73" s="15" t="str">
        <f t="shared" si="1"/>
        <v/>
      </c>
      <c r="J73" s="15" t="str">
        <f t="shared" si="9"/>
        <v/>
      </c>
      <c r="K73" s="43" t="str">
        <f t="shared" si="3"/>
        <v/>
      </c>
      <c r="L73" s="43" t="str">
        <f t="shared" si="4"/>
        <v/>
      </c>
      <c r="M73" s="323" t="str">
        <f t="shared" si="10"/>
        <v/>
      </c>
      <c r="N73" s="43" t="str">
        <f t="shared" si="11"/>
        <v/>
      </c>
      <c r="O73" s="297" t="b">
        <f t="shared" si="7"/>
        <v>0</v>
      </c>
      <c r="P73" s="298">
        <f t="shared" si="12"/>
        <v>1</v>
      </c>
    </row>
    <row r="74" spans="1:16">
      <c r="A74" s="28">
        <v>65</v>
      </c>
      <c r="B74" s="6"/>
      <c r="C74" s="6"/>
      <c r="D74" s="6"/>
      <c r="E74" s="117"/>
      <c r="F74" s="179"/>
      <c r="G74" s="179"/>
      <c r="H74" s="179"/>
      <c r="I74" s="15" t="str">
        <f t="shared" ref="I74:I137" si="13">IF(OR($B74="",$C74="",$D74="",$E74="",$F74&lt;an_initial,$F74&gt;an_final,$O74=FALSE),"",IF($H74="",CS23b*$G74/P74,CS23b*$H74))</f>
        <v/>
      </c>
      <c r="J74" s="15" t="str">
        <f t="shared" si="9"/>
        <v/>
      </c>
      <c r="K74" s="43" t="str">
        <f t="shared" ref="K74:K137" si="14">IF(OR($B74="",$C74="",$D74="",$E74="",$F74="",$F74&gt;an_final,$O74=FALSE),"",IF($F74&gt;=an_initial,1,""))</f>
        <v/>
      </c>
      <c r="L74" s="43" t="str">
        <f t="shared" ref="L74:L137" si="15">IF(OR($B74="",$C74="",$D74="",$E74="",$F74="",$F74&gt;an_final,$O74=FALSE),"",1)</f>
        <v/>
      </c>
      <c r="M74" s="323" t="str">
        <f t="shared" si="10"/>
        <v/>
      </c>
      <c r="N74" s="43" t="str">
        <f t="shared" si="11"/>
        <v/>
      </c>
      <c r="O74" s="297" t="b">
        <f t="shared" ref="O74:O137" si="16">IF(nume_candidat="",FALSE,ISNUMBER(SEARCH(nume_candidat,$B74)))</f>
        <v>0</v>
      </c>
      <c r="P74" s="298">
        <f t="shared" si="12"/>
        <v>1</v>
      </c>
    </row>
    <row r="75" spans="1:16">
      <c r="A75" s="28">
        <v>66</v>
      </c>
      <c r="B75" s="6"/>
      <c r="C75" s="6"/>
      <c r="D75" s="6"/>
      <c r="E75" s="117"/>
      <c r="F75" s="179"/>
      <c r="G75" s="179"/>
      <c r="H75" s="179"/>
      <c r="I75" s="15" t="str">
        <f t="shared" si="13"/>
        <v/>
      </c>
      <c r="J75" s="15" t="str">
        <f t="shared" ref="J75:J108" si="17">IF(OR($B75="",$C75="",$D75="",$E75="",$F75="",$F75&gt;an_final,$O75=FALSE),"",IF($H75="",CS_STR_A*$G75/P75,CS_STR_A*$H75))</f>
        <v/>
      </c>
      <c r="K75" s="43" t="str">
        <f t="shared" si="14"/>
        <v/>
      </c>
      <c r="L75" s="43" t="str">
        <f t="shared" si="15"/>
        <v/>
      </c>
      <c r="M75" s="323" t="str">
        <f t="shared" ref="M75:M108" si="18">IF(OR($B75="",$C75="",$D75="",$E75="",$F75="",$F75&gt;an_final,$O75=FALSE),"",IF($H75="",$G75/P75,$H75))</f>
        <v/>
      </c>
      <c r="N75" s="43" t="str">
        <f t="shared" ref="N75:N108" si="19">IF(OR($B75="",$C75="",$D75="",$E75="",$F75="",$F75&lt;an_initial,$F75&gt;an_final,$O75=FALSE),"",IF($H75="",$G75/P75,$H75))</f>
        <v/>
      </c>
      <c r="O75" s="297" t="b">
        <f t="shared" si="16"/>
        <v>0</v>
      </c>
      <c r="P75" s="298">
        <f t="shared" ref="P75:P108" si="20">LEN(B75)-LEN(SUBSTITUTE(B75,",",""))+1</f>
        <v>1</v>
      </c>
    </row>
    <row r="76" spans="1:16">
      <c r="A76" s="28">
        <v>67</v>
      </c>
      <c r="B76" s="6"/>
      <c r="C76" s="6"/>
      <c r="D76" s="6"/>
      <c r="E76" s="117"/>
      <c r="F76" s="179"/>
      <c r="G76" s="179"/>
      <c r="H76" s="179"/>
      <c r="I76" s="15" t="str">
        <f t="shared" si="13"/>
        <v/>
      </c>
      <c r="J76" s="15" t="str">
        <f t="shared" si="17"/>
        <v/>
      </c>
      <c r="K76" s="43" t="str">
        <f t="shared" si="14"/>
        <v/>
      </c>
      <c r="L76" s="43" t="str">
        <f t="shared" si="15"/>
        <v/>
      </c>
      <c r="M76" s="323" t="str">
        <f t="shared" si="18"/>
        <v/>
      </c>
      <c r="N76" s="43" t="str">
        <f t="shared" si="19"/>
        <v/>
      </c>
      <c r="O76" s="297" t="b">
        <f t="shared" si="16"/>
        <v>0</v>
      </c>
      <c r="P76" s="298">
        <f t="shared" si="20"/>
        <v>1</v>
      </c>
    </row>
    <row r="77" spans="1:16">
      <c r="A77" s="28">
        <v>68</v>
      </c>
      <c r="B77" s="6"/>
      <c r="C77" s="6"/>
      <c r="D77" s="6"/>
      <c r="E77" s="117"/>
      <c r="F77" s="179"/>
      <c r="G77" s="179"/>
      <c r="H77" s="179"/>
      <c r="I77" s="15" t="str">
        <f t="shared" si="13"/>
        <v/>
      </c>
      <c r="J77" s="15" t="str">
        <f t="shared" si="17"/>
        <v/>
      </c>
      <c r="K77" s="43" t="str">
        <f t="shared" si="14"/>
        <v/>
      </c>
      <c r="L77" s="43" t="str">
        <f t="shared" si="15"/>
        <v/>
      </c>
      <c r="M77" s="323" t="str">
        <f t="shared" si="18"/>
        <v/>
      </c>
      <c r="N77" s="43" t="str">
        <f t="shared" si="19"/>
        <v/>
      </c>
      <c r="O77" s="297" t="b">
        <f t="shared" si="16"/>
        <v>0</v>
      </c>
      <c r="P77" s="298">
        <f t="shared" si="20"/>
        <v>1</v>
      </c>
    </row>
    <row r="78" spans="1:16">
      <c r="A78" s="28">
        <v>69</v>
      </c>
      <c r="B78" s="6"/>
      <c r="C78" s="6"/>
      <c r="D78" s="6"/>
      <c r="E78" s="117"/>
      <c r="F78" s="179"/>
      <c r="G78" s="179"/>
      <c r="H78" s="179"/>
      <c r="I78" s="15" t="str">
        <f t="shared" si="13"/>
        <v/>
      </c>
      <c r="J78" s="15" t="str">
        <f t="shared" si="17"/>
        <v/>
      </c>
      <c r="K78" s="43" t="str">
        <f t="shared" si="14"/>
        <v/>
      </c>
      <c r="L78" s="43" t="str">
        <f t="shared" si="15"/>
        <v/>
      </c>
      <c r="M78" s="323" t="str">
        <f t="shared" si="18"/>
        <v/>
      </c>
      <c r="N78" s="43" t="str">
        <f t="shared" si="19"/>
        <v/>
      </c>
      <c r="O78" s="297" t="b">
        <f t="shared" si="16"/>
        <v>0</v>
      </c>
      <c r="P78" s="298">
        <f t="shared" si="20"/>
        <v>1</v>
      </c>
    </row>
    <row r="79" spans="1:16">
      <c r="A79" s="28">
        <v>70</v>
      </c>
      <c r="B79" s="6"/>
      <c r="C79" s="6"/>
      <c r="D79" s="6"/>
      <c r="E79" s="117"/>
      <c r="F79" s="179"/>
      <c r="G79" s="179"/>
      <c r="H79" s="179"/>
      <c r="I79" s="15" t="str">
        <f t="shared" si="13"/>
        <v/>
      </c>
      <c r="J79" s="15" t="str">
        <f t="shared" si="17"/>
        <v/>
      </c>
      <c r="K79" s="43" t="str">
        <f t="shared" si="14"/>
        <v/>
      </c>
      <c r="L79" s="43" t="str">
        <f t="shared" si="15"/>
        <v/>
      </c>
      <c r="M79" s="323" t="str">
        <f t="shared" si="18"/>
        <v/>
      </c>
      <c r="N79" s="43" t="str">
        <f t="shared" si="19"/>
        <v/>
      </c>
      <c r="O79" s="297" t="b">
        <f t="shared" si="16"/>
        <v>0</v>
      </c>
      <c r="P79" s="298">
        <f t="shared" si="20"/>
        <v>1</v>
      </c>
    </row>
    <row r="80" spans="1:16">
      <c r="A80" s="28">
        <v>71</v>
      </c>
      <c r="B80" s="6"/>
      <c r="C80" s="6"/>
      <c r="D80" s="6"/>
      <c r="E80" s="117"/>
      <c r="F80" s="179"/>
      <c r="G80" s="179"/>
      <c r="H80" s="179"/>
      <c r="I80" s="15" t="str">
        <f t="shared" si="13"/>
        <v/>
      </c>
      <c r="J80" s="15" t="str">
        <f t="shared" si="17"/>
        <v/>
      </c>
      <c r="K80" s="43" t="str">
        <f t="shared" si="14"/>
        <v/>
      </c>
      <c r="L80" s="43" t="str">
        <f t="shared" si="15"/>
        <v/>
      </c>
      <c r="M80" s="323" t="str">
        <f t="shared" si="18"/>
        <v/>
      </c>
      <c r="N80" s="43" t="str">
        <f t="shared" si="19"/>
        <v/>
      </c>
      <c r="O80" s="297" t="b">
        <f t="shared" si="16"/>
        <v>0</v>
      </c>
      <c r="P80" s="298">
        <f t="shared" si="20"/>
        <v>1</v>
      </c>
    </row>
    <row r="81" spans="1:16">
      <c r="A81" s="28">
        <v>72</v>
      </c>
      <c r="B81" s="6"/>
      <c r="C81" s="6"/>
      <c r="D81" s="6"/>
      <c r="E81" s="117"/>
      <c r="F81" s="179"/>
      <c r="G81" s="179"/>
      <c r="H81" s="179"/>
      <c r="I81" s="15" t="str">
        <f t="shared" si="13"/>
        <v/>
      </c>
      <c r="J81" s="15" t="str">
        <f t="shared" si="17"/>
        <v/>
      </c>
      <c r="K81" s="43" t="str">
        <f t="shared" si="14"/>
        <v/>
      </c>
      <c r="L81" s="43" t="str">
        <f t="shared" si="15"/>
        <v/>
      </c>
      <c r="M81" s="323" t="str">
        <f t="shared" si="18"/>
        <v/>
      </c>
      <c r="N81" s="43" t="str">
        <f t="shared" si="19"/>
        <v/>
      </c>
      <c r="O81" s="297" t="b">
        <f t="shared" si="16"/>
        <v>0</v>
      </c>
      <c r="P81" s="298">
        <f t="shared" si="20"/>
        <v>1</v>
      </c>
    </row>
    <row r="82" spans="1:16">
      <c r="A82" s="28">
        <v>73</v>
      </c>
      <c r="B82" s="6"/>
      <c r="C82" s="6"/>
      <c r="D82" s="6"/>
      <c r="E82" s="117"/>
      <c r="F82" s="179"/>
      <c r="G82" s="179"/>
      <c r="H82" s="179"/>
      <c r="I82" s="15" t="str">
        <f t="shared" si="13"/>
        <v/>
      </c>
      <c r="J82" s="15" t="str">
        <f t="shared" si="17"/>
        <v/>
      </c>
      <c r="K82" s="43" t="str">
        <f t="shared" si="14"/>
        <v/>
      </c>
      <c r="L82" s="43" t="str">
        <f t="shared" si="15"/>
        <v/>
      </c>
      <c r="M82" s="323" t="str">
        <f t="shared" si="18"/>
        <v/>
      </c>
      <c r="N82" s="43" t="str">
        <f t="shared" si="19"/>
        <v/>
      </c>
      <c r="O82" s="297" t="b">
        <f t="shared" si="16"/>
        <v>0</v>
      </c>
      <c r="P82" s="298">
        <f t="shared" si="20"/>
        <v>1</v>
      </c>
    </row>
    <row r="83" spans="1:16">
      <c r="A83" s="28">
        <v>74</v>
      </c>
      <c r="B83" s="6"/>
      <c r="C83" s="6"/>
      <c r="D83" s="6"/>
      <c r="E83" s="117"/>
      <c r="F83" s="179"/>
      <c r="G83" s="179"/>
      <c r="H83" s="179"/>
      <c r="I83" s="15" t="str">
        <f t="shared" si="13"/>
        <v/>
      </c>
      <c r="J83" s="15" t="str">
        <f t="shared" si="17"/>
        <v/>
      </c>
      <c r="K83" s="43" t="str">
        <f t="shared" si="14"/>
        <v/>
      </c>
      <c r="L83" s="43" t="str">
        <f t="shared" si="15"/>
        <v/>
      </c>
      <c r="M83" s="323" t="str">
        <f t="shared" si="18"/>
        <v/>
      </c>
      <c r="N83" s="43" t="str">
        <f t="shared" si="19"/>
        <v/>
      </c>
      <c r="O83" s="297" t="b">
        <f t="shared" si="16"/>
        <v>0</v>
      </c>
      <c r="P83" s="298">
        <f t="shared" si="20"/>
        <v>1</v>
      </c>
    </row>
    <row r="84" spans="1:16">
      <c r="A84" s="28">
        <v>75</v>
      </c>
      <c r="B84" s="6"/>
      <c r="C84" s="6"/>
      <c r="D84" s="6"/>
      <c r="E84" s="117"/>
      <c r="F84" s="179"/>
      <c r="G84" s="179"/>
      <c r="H84" s="179"/>
      <c r="I84" s="15" t="str">
        <f t="shared" si="13"/>
        <v/>
      </c>
      <c r="J84" s="15" t="str">
        <f t="shared" si="17"/>
        <v/>
      </c>
      <c r="K84" s="43" t="str">
        <f t="shared" si="14"/>
        <v/>
      </c>
      <c r="L84" s="43" t="str">
        <f t="shared" si="15"/>
        <v/>
      </c>
      <c r="M84" s="323" t="str">
        <f t="shared" si="18"/>
        <v/>
      </c>
      <c r="N84" s="43" t="str">
        <f t="shared" si="19"/>
        <v/>
      </c>
      <c r="O84" s="297" t="b">
        <f t="shared" si="16"/>
        <v>0</v>
      </c>
      <c r="P84" s="298">
        <f t="shared" si="20"/>
        <v>1</v>
      </c>
    </row>
    <row r="85" spans="1:16">
      <c r="A85" s="28">
        <v>76</v>
      </c>
      <c r="B85" s="6"/>
      <c r="C85" s="6"/>
      <c r="D85" s="6"/>
      <c r="E85" s="117"/>
      <c r="F85" s="179"/>
      <c r="G85" s="179"/>
      <c r="H85" s="179"/>
      <c r="I85" s="15" t="str">
        <f t="shared" si="13"/>
        <v/>
      </c>
      <c r="J85" s="15" t="str">
        <f t="shared" si="17"/>
        <v/>
      </c>
      <c r="K85" s="43" t="str">
        <f t="shared" si="14"/>
        <v/>
      </c>
      <c r="L85" s="43" t="str">
        <f t="shared" si="15"/>
        <v/>
      </c>
      <c r="M85" s="323" t="str">
        <f t="shared" si="18"/>
        <v/>
      </c>
      <c r="N85" s="43" t="str">
        <f t="shared" si="19"/>
        <v/>
      </c>
      <c r="O85" s="297" t="b">
        <f t="shared" si="16"/>
        <v>0</v>
      </c>
      <c r="P85" s="298">
        <f t="shared" si="20"/>
        <v>1</v>
      </c>
    </row>
    <row r="86" spans="1:16">
      <c r="A86" s="28">
        <v>77</v>
      </c>
      <c r="B86" s="6"/>
      <c r="C86" s="6"/>
      <c r="D86" s="6"/>
      <c r="E86" s="117"/>
      <c r="F86" s="179"/>
      <c r="G86" s="179"/>
      <c r="H86" s="179"/>
      <c r="I86" s="15" t="str">
        <f t="shared" si="13"/>
        <v/>
      </c>
      <c r="J86" s="15" t="str">
        <f t="shared" si="17"/>
        <v/>
      </c>
      <c r="K86" s="43" t="str">
        <f t="shared" si="14"/>
        <v/>
      </c>
      <c r="L86" s="43" t="str">
        <f t="shared" si="15"/>
        <v/>
      </c>
      <c r="M86" s="323" t="str">
        <f t="shared" si="18"/>
        <v/>
      </c>
      <c r="N86" s="43" t="str">
        <f t="shared" si="19"/>
        <v/>
      </c>
      <c r="O86" s="297" t="b">
        <f t="shared" si="16"/>
        <v>0</v>
      </c>
      <c r="P86" s="298">
        <f t="shared" si="20"/>
        <v>1</v>
      </c>
    </row>
    <row r="87" spans="1:16">
      <c r="A87" s="28">
        <v>78</v>
      </c>
      <c r="B87" s="6"/>
      <c r="C87" s="6"/>
      <c r="D87" s="6"/>
      <c r="E87" s="117"/>
      <c r="F87" s="179"/>
      <c r="G87" s="179"/>
      <c r="H87" s="179"/>
      <c r="I87" s="15" t="str">
        <f t="shared" si="13"/>
        <v/>
      </c>
      <c r="J87" s="15" t="str">
        <f t="shared" si="17"/>
        <v/>
      </c>
      <c r="K87" s="43" t="str">
        <f t="shared" si="14"/>
        <v/>
      </c>
      <c r="L87" s="43" t="str">
        <f t="shared" si="15"/>
        <v/>
      </c>
      <c r="M87" s="323" t="str">
        <f t="shared" si="18"/>
        <v/>
      </c>
      <c r="N87" s="43" t="str">
        <f t="shared" si="19"/>
        <v/>
      </c>
      <c r="O87" s="297" t="b">
        <f t="shared" si="16"/>
        <v>0</v>
      </c>
      <c r="P87" s="298">
        <f t="shared" si="20"/>
        <v>1</v>
      </c>
    </row>
    <row r="88" spans="1:16">
      <c r="A88" s="28">
        <v>79</v>
      </c>
      <c r="B88" s="6"/>
      <c r="C88" s="6"/>
      <c r="D88" s="6"/>
      <c r="E88" s="117"/>
      <c r="F88" s="179"/>
      <c r="G88" s="179"/>
      <c r="H88" s="179"/>
      <c r="I88" s="15" t="str">
        <f t="shared" si="13"/>
        <v/>
      </c>
      <c r="J88" s="15" t="str">
        <f t="shared" si="17"/>
        <v/>
      </c>
      <c r="K88" s="43" t="str">
        <f t="shared" si="14"/>
        <v/>
      </c>
      <c r="L88" s="43" t="str">
        <f t="shared" si="15"/>
        <v/>
      </c>
      <c r="M88" s="323" t="str">
        <f t="shared" si="18"/>
        <v/>
      </c>
      <c r="N88" s="43" t="str">
        <f t="shared" si="19"/>
        <v/>
      </c>
      <c r="O88" s="297" t="b">
        <f t="shared" si="16"/>
        <v>0</v>
      </c>
      <c r="P88" s="298">
        <f t="shared" si="20"/>
        <v>1</v>
      </c>
    </row>
    <row r="89" spans="1:16">
      <c r="A89" s="28">
        <v>80</v>
      </c>
      <c r="B89" s="6"/>
      <c r="C89" s="6"/>
      <c r="D89" s="6"/>
      <c r="E89" s="117"/>
      <c r="F89" s="179"/>
      <c r="G89" s="179"/>
      <c r="H89" s="179"/>
      <c r="I89" s="15" t="str">
        <f t="shared" si="13"/>
        <v/>
      </c>
      <c r="J89" s="15" t="str">
        <f t="shared" si="17"/>
        <v/>
      </c>
      <c r="K89" s="43" t="str">
        <f t="shared" si="14"/>
        <v/>
      </c>
      <c r="L89" s="43" t="str">
        <f t="shared" si="15"/>
        <v/>
      </c>
      <c r="M89" s="323" t="str">
        <f t="shared" si="18"/>
        <v/>
      </c>
      <c r="N89" s="43" t="str">
        <f t="shared" si="19"/>
        <v/>
      </c>
      <c r="O89" s="297" t="b">
        <f t="shared" si="16"/>
        <v>0</v>
      </c>
      <c r="P89" s="298">
        <f t="shared" si="20"/>
        <v>1</v>
      </c>
    </row>
    <row r="90" spans="1:16">
      <c r="A90" s="28">
        <v>81</v>
      </c>
      <c r="B90" s="6"/>
      <c r="C90" s="6"/>
      <c r="D90" s="6"/>
      <c r="E90" s="117"/>
      <c r="F90" s="179"/>
      <c r="G90" s="179"/>
      <c r="H90" s="179"/>
      <c r="I90" s="15" t="str">
        <f t="shared" si="13"/>
        <v/>
      </c>
      <c r="J90" s="15" t="str">
        <f t="shared" si="17"/>
        <v/>
      </c>
      <c r="K90" s="43" t="str">
        <f t="shared" si="14"/>
        <v/>
      </c>
      <c r="L90" s="43" t="str">
        <f t="shared" si="15"/>
        <v/>
      </c>
      <c r="M90" s="323" t="str">
        <f t="shared" si="18"/>
        <v/>
      </c>
      <c r="N90" s="43" t="str">
        <f t="shared" si="19"/>
        <v/>
      </c>
      <c r="O90" s="297" t="b">
        <f t="shared" si="16"/>
        <v>0</v>
      </c>
      <c r="P90" s="298">
        <f t="shared" si="20"/>
        <v>1</v>
      </c>
    </row>
    <row r="91" spans="1:16">
      <c r="A91" s="28">
        <v>82</v>
      </c>
      <c r="B91" s="6"/>
      <c r="C91" s="6"/>
      <c r="D91" s="6"/>
      <c r="E91" s="117"/>
      <c r="F91" s="179"/>
      <c r="G91" s="179"/>
      <c r="H91" s="179"/>
      <c r="I91" s="15" t="str">
        <f t="shared" si="13"/>
        <v/>
      </c>
      <c r="J91" s="15" t="str">
        <f t="shared" si="17"/>
        <v/>
      </c>
      <c r="K91" s="43" t="str">
        <f t="shared" si="14"/>
        <v/>
      </c>
      <c r="L91" s="43" t="str">
        <f t="shared" si="15"/>
        <v/>
      </c>
      <c r="M91" s="323" t="str">
        <f t="shared" si="18"/>
        <v/>
      </c>
      <c r="N91" s="43" t="str">
        <f t="shared" si="19"/>
        <v/>
      </c>
      <c r="O91" s="297" t="b">
        <f t="shared" si="16"/>
        <v>0</v>
      </c>
      <c r="P91" s="298">
        <f t="shared" si="20"/>
        <v>1</v>
      </c>
    </row>
    <row r="92" spans="1:16">
      <c r="A92" s="28">
        <v>83</v>
      </c>
      <c r="B92" s="6"/>
      <c r="C92" s="6"/>
      <c r="D92" s="6"/>
      <c r="E92" s="117"/>
      <c r="F92" s="179"/>
      <c r="G92" s="179"/>
      <c r="H92" s="179"/>
      <c r="I92" s="15" t="str">
        <f t="shared" si="13"/>
        <v/>
      </c>
      <c r="J92" s="15" t="str">
        <f t="shared" si="17"/>
        <v/>
      </c>
      <c r="K92" s="43" t="str">
        <f t="shared" si="14"/>
        <v/>
      </c>
      <c r="L92" s="43" t="str">
        <f t="shared" si="15"/>
        <v/>
      </c>
      <c r="M92" s="323" t="str">
        <f t="shared" si="18"/>
        <v/>
      </c>
      <c r="N92" s="43" t="str">
        <f t="shared" si="19"/>
        <v/>
      </c>
      <c r="O92" s="297" t="b">
        <f t="shared" si="16"/>
        <v>0</v>
      </c>
      <c r="P92" s="298">
        <f t="shared" si="20"/>
        <v>1</v>
      </c>
    </row>
    <row r="93" spans="1:16">
      <c r="A93" s="28">
        <v>84</v>
      </c>
      <c r="B93" s="6"/>
      <c r="C93" s="6"/>
      <c r="D93" s="6"/>
      <c r="E93" s="117"/>
      <c r="F93" s="179"/>
      <c r="G93" s="179"/>
      <c r="H93" s="179"/>
      <c r="I93" s="15" t="str">
        <f t="shared" si="13"/>
        <v/>
      </c>
      <c r="J93" s="15" t="str">
        <f t="shared" si="17"/>
        <v/>
      </c>
      <c r="K93" s="43" t="str">
        <f t="shared" si="14"/>
        <v/>
      </c>
      <c r="L93" s="43" t="str">
        <f t="shared" si="15"/>
        <v/>
      </c>
      <c r="M93" s="323" t="str">
        <f t="shared" si="18"/>
        <v/>
      </c>
      <c r="N93" s="43" t="str">
        <f t="shared" si="19"/>
        <v/>
      </c>
      <c r="O93" s="297" t="b">
        <f t="shared" si="16"/>
        <v>0</v>
      </c>
      <c r="P93" s="298">
        <f t="shared" si="20"/>
        <v>1</v>
      </c>
    </row>
    <row r="94" spans="1:16">
      <c r="A94" s="28">
        <v>85</v>
      </c>
      <c r="B94" s="6"/>
      <c r="C94" s="6"/>
      <c r="D94" s="6"/>
      <c r="E94" s="117"/>
      <c r="F94" s="179"/>
      <c r="G94" s="179"/>
      <c r="H94" s="179"/>
      <c r="I94" s="15" t="str">
        <f t="shared" si="13"/>
        <v/>
      </c>
      <c r="J94" s="15" t="str">
        <f t="shared" si="17"/>
        <v/>
      </c>
      <c r="K94" s="43" t="str">
        <f t="shared" si="14"/>
        <v/>
      </c>
      <c r="L94" s="43" t="str">
        <f t="shared" si="15"/>
        <v/>
      </c>
      <c r="M94" s="323" t="str">
        <f t="shared" si="18"/>
        <v/>
      </c>
      <c r="N94" s="43" t="str">
        <f t="shared" si="19"/>
        <v/>
      </c>
      <c r="O94" s="297" t="b">
        <f t="shared" si="16"/>
        <v>0</v>
      </c>
      <c r="P94" s="298">
        <f t="shared" si="20"/>
        <v>1</v>
      </c>
    </row>
    <row r="95" spans="1:16">
      <c r="A95" s="28">
        <v>86</v>
      </c>
      <c r="B95" s="6"/>
      <c r="C95" s="6"/>
      <c r="D95" s="6"/>
      <c r="E95" s="117"/>
      <c r="F95" s="179"/>
      <c r="G95" s="179"/>
      <c r="H95" s="179"/>
      <c r="I95" s="15" t="str">
        <f t="shared" si="13"/>
        <v/>
      </c>
      <c r="J95" s="15" t="str">
        <f t="shared" si="17"/>
        <v/>
      </c>
      <c r="K95" s="43" t="str">
        <f t="shared" si="14"/>
        <v/>
      </c>
      <c r="L95" s="43" t="str">
        <f t="shared" si="15"/>
        <v/>
      </c>
      <c r="M95" s="323" t="str">
        <f t="shared" si="18"/>
        <v/>
      </c>
      <c r="N95" s="43" t="str">
        <f t="shared" si="19"/>
        <v/>
      </c>
      <c r="O95" s="297" t="b">
        <f t="shared" si="16"/>
        <v>0</v>
      </c>
      <c r="P95" s="298">
        <f t="shared" si="20"/>
        <v>1</v>
      </c>
    </row>
    <row r="96" spans="1:16">
      <c r="A96" s="28">
        <v>87</v>
      </c>
      <c r="B96" s="6"/>
      <c r="C96" s="6"/>
      <c r="D96" s="6"/>
      <c r="E96" s="117"/>
      <c r="F96" s="179"/>
      <c r="G96" s="179"/>
      <c r="H96" s="179"/>
      <c r="I96" s="15" t="str">
        <f t="shared" si="13"/>
        <v/>
      </c>
      <c r="J96" s="15" t="str">
        <f t="shared" si="17"/>
        <v/>
      </c>
      <c r="K96" s="43" t="str">
        <f t="shared" si="14"/>
        <v/>
      </c>
      <c r="L96" s="43" t="str">
        <f t="shared" si="15"/>
        <v/>
      </c>
      <c r="M96" s="323" t="str">
        <f t="shared" si="18"/>
        <v/>
      </c>
      <c r="N96" s="43" t="str">
        <f t="shared" si="19"/>
        <v/>
      </c>
      <c r="O96" s="297" t="b">
        <f t="shared" si="16"/>
        <v>0</v>
      </c>
      <c r="P96" s="298">
        <f t="shared" si="20"/>
        <v>1</v>
      </c>
    </row>
    <row r="97" spans="1:16">
      <c r="A97" s="28">
        <v>88</v>
      </c>
      <c r="B97" s="6"/>
      <c r="C97" s="6"/>
      <c r="D97" s="6"/>
      <c r="E97" s="117"/>
      <c r="F97" s="179"/>
      <c r="G97" s="179"/>
      <c r="H97" s="179"/>
      <c r="I97" s="15" t="str">
        <f t="shared" si="13"/>
        <v/>
      </c>
      <c r="J97" s="15" t="str">
        <f t="shared" si="17"/>
        <v/>
      </c>
      <c r="K97" s="43" t="str">
        <f t="shared" si="14"/>
        <v/>
      </c>
      <c r="L97" s="43" t="str">
        <f t="shared" si="15"/>
        <v/>
      </c>
      <c r="M97" s="323" t="str">
        <f t="shared" si="18"/>
        <v/>
      </c>
      <c r="N97" s="43" t="str">
        <f t="shared" si="19"/>
        <v/>
      </c>
      <c r="O97" s="297" t="b">
        <f t="shared" si="16"/>
        <v>0</v>
      </c>
      <c r="P97" s="298">
        <f t="shared" si="20"/>
        <v>1</v>
      </c>
    </row>
    <row r="98" spans="1:16">
      <c r="A98" s="28">
        <v>89</v>
      </c>
      <c r="B98" s="6"/>
      <c r="C98" s="6"/>
      <c r="D98" s="6"/>
      <c r="E98" s="117"/>
      <c r="F98" s="179"/>
      <c r="G98" s="179"/>
      <c r="H98" s="179"/>
      <c r="I98" s="15" t="str">
        <f t="shared" si="13"/>
        <v/>
      </c>
      <c r="J98" s="15" t="str">
        <f t="shared" si="17"/>
        <v/>
      </c>
      <c r="K98" s="43" t="str">
        <f t="shared" si="14"/>
        <v/>
      </c>
      <c r="L98" s="43" t="str">
        <f t="shared" si="15"/>
        <v/>
      </c>
      <c r="M98" s="323" t="str">
        <f t="shared" si="18"/>
        <v/>
      </c>
      <c r="N98" s="43" t="str">
        <f t="shared" si="19"/>
        <v/>
      </c>
      <c r="O98" s="297" t="b">
        <f t="shared" si="16"/>
        <v>0</v>
      </c>
      <c r="P98" s="298">
        <f t="shared" si="20"/>
        <v>1</v>
      </c>
    </row>
    <row r="99" spans="1:16">
      <c r="A99" s="28">
        <v>90</v>
      </c>
      <c r="B99" s="6"/>
      <c r="C99" s="6"/>
      <c r="D99" s="6"/>
      <c r="E99" s="117"/>
      <c r="F99" s="179"/>
      <c r="G99" s="179"/>
      <c r="H99" s="179"/>
      <c r="I99" s="15" t="str">
        <f t="shared" si="13"/>
        <v/>
      </c>
      <c r="J99" s="15" t="str">
        <f t="shared" si="17"/>
        <v/>
      </c>
      <c r="K99" s="43" t="str">
        <f t="shared" si="14"/>
        <v/>
      </c>
      <c r="L99" s="43" t="str">
        <f t="shared" si="15"/>
        <v/>
      </c>
      <c r="M99" s="323" t="str">
        <f t="shared" si="18"/>
        <v/>
      </c>
      <c r="N99" s="43" t="str">
        <f t="shared" si="19"/>
        <v/>
      </c>
      <c r="O99" s="297" t="b">
        <f t="shared" si="16"/>
        <v>0</v>
      </c>
      <c r="P99" s="298">
        <f t="shared" si="20"/>
        <v>1</v>
      </c>
    </row>
    <row r="100" spans="1:16">
      <c r="A100" s="28">
        <v>91</v>
      </c>
      <c r="B100" s="6"/>
      <c r="C100" s="6"/>
      <c r="D100" s="6"/>
      <c r="E100" s="117"/>
      <c r="F100" s="179"/>
      <c r="G100" s="179"/>
      <c r="H100" s="179"/>
      <c r="I100" s="15" t="str">
        <f t="shared" si="13"/>
        <v/>
      </c>
      <c r="J100" s="15" t="str">
        <f t="shared" si="17"/>
        <v/>
      </c>
      <c r="K100" s="43" t="str">
        <f t="shared" si="14"/>
        <v/>
      </c>
      <c r="L100" s="43" t="str">
        <f t="shared" si="15"/>
        <v/>
      </c>
      <c r="M100" s="323" t="str">
        <f t="shared" si="18"/>
        <v/>
      </c>
      <c r="N100" s="43" t="str">
        <f t="shared" si="19"/>
        <v/>
      </c>
      <c r="O100" s="297" t="b">
        <f t="shared" si="16"/>
        <v>0</v>
      </c>
      <c r="P100" s="298">
        <f t="shared" si="20"/>
        <v>1</v>
      </c>
    </row>
    <row r="101" spans="1:16">
      <c r="A101" s="28">
        <v>92</v>
      </c>
      <c r="B101" s="6"/>
      <c r="C101" s="6"/>
      <c r="D101" s="6"/>
      <c r="E101" s="117"/>
      <c r="F101" s="179"/>
      <c r="G101" s="179"/>
      <c r="H101" s="179"/>
      <c r="I101" s="15" t="str">
        <f t="shared" si="13"/>
        <v/>
      </c>
      <c r="J101" s="15" t="str">
        <f t="shared" si="17"/>
        <v/>
      </c>
      <c r="K101" s="43" t="str">
        <f t="shared" si="14"/>
        <v/>
      </c>
      <c r="L101" s="43" t="str">
        <f t="shared" si="15"/>
        <v/>
      </c>
      <c r="M101" s="323" t="str">
        <f t="shared" si="18"/>
        <v/>
      </c>
      <c r="N101" s="43" t="str">
        <f t="shared" si="19"/>
        <v/>
      </c>
      <c r="O101" s="297" t="b">
        <f t="shared" si="16"/>
        <v>0</v>
      </c>
      <c r="P101" s="298">
        <f t="shared" si="20"/>
        <v>1</v>
      </c>
    </row>
    <row r="102" spans="1:16">
      <c r="A102" s="28">
        <v>93</v>
      </c>
      <c r="B102" s="6"/>
      <c r="C102" s="6"/>
      <c r="D102" s="6"/>
      <c r="E102" s="117"/>
      <c r="F102" s="179"/>
      <c r="G102" s="179"/>
      <c r="H102" s="179"/>
      <c r="I102" s="15" t="str">
        <f t="shared" si="13"/>
        <v/>
      </c>
      <c r="J102" s="15" t="str">
        <f t="shared" si="17"/>
        <v/>
      </c>
      <c r="K102" s="43" t="str">
        <f t="shared" si="14"/>
        <v/>
      </c>
      <c r="L102" s="43" t="str">
        <f t="shared" si="15"/>
        <v/>
      </c>
      <c r="M102" s="323" t="str">
        <f t="shared" si="18"/>
        <v/>
      </c>
      <c r="N102" s="43" t="str">
        <f t="shared" si="19"/>
        <v/>
      </c>
      <c r="O102" s="297" t="b">
        <f t="shared" si="16"/>
        <v>0</v>
      </c>
      <c r="P102" s="298">
        <f t="shared" si="20"/>
        <v>1</v>
      </c>
    </row>
    <row r="103" spans="1:16">
      <c r="A103" s="28">
        <v>94</v>
      </c>
      <c r="B103" s="6"/>
      <c r="C103" s="6"/>
      <c r="D103" s="6"/>
      <c r="E103" s="117"/>
      <c r="F103" s="179"/>
      <c r="G103" s="179"/>
      <c r="H103" s="179"/>
      <c r="I103" s="15" t="str">
        <f t="shared" si="13"/>
        <v/>
      </c>
      <c r="J103" s="15" t="str">
        <f t="shared" si="17"/>
        <v/>
      </c>
      <c r="K103" s="43" t="str">
        <f t="shared" si="14"/>
        <v/>
      </c>
      <c r="L103" s="43" t="str">
        <f t="shared" si="15"/>
        <v/>
      </c>
      <c r="M103" s="323" t="str">
        <f t="shared" si="18"/>
        <v/>
      </c>
      <c r="N103" s="43" t="str">
        <f t="shared" si="19"/>
        <v/>
      </c>
      <c r="O103" s="297" t="b">
        <f t="shared" si="16"/>
        <v>0</v>
      </c>
      <c r="P103" s="298">
        <f t="shared" si="20"/>
        <v>1</v>
      </c>
    </row>
    <row r="104" spans="1:16">
      <c r="A104" s="28">
        <v>95</v>
      </c>
      <c r="B104" s="6"/>
      <c r="C104" s="6"/>
      <c r="D104" s="6"/>
      <c r="E104" s="117"/>
      <c r="F104" s="179"/>
      <c r="G104" s="179"/>
      <c r="H104" s="179"/>
      <c r="I104" s="15" t="str">
        <f t="shared" si="13"/>
        <v/>
      </c>
      <c r="J104" s="15" t="str">
        <f t="shared" si="17"/>
        <v/>
      </c>
      <c r="K104" s="43" t="str">
        <f t="shared" si="14"/>
        <v/>
      </c>
      <c r="L104" s="43" t="str">
        <f t="shared" si="15"/>
        <v/>
      </c>
      <c r="M104" s="323" t="str">
        <f t="shared" si="18"/>
        <v/>
      </c>
      <c r="N104" s="43" t="str">
        <f t="shared" si="19"/>
        <v/>
      </c>
      <c r="O104" s="297" t="b">
        <f t="shared" si="16"/>
        <v>0</v>
      </c>
      <c r="P104" s="298">
        <f t="shared" si="20"/>
        <v>1</v>
      </c>
    </row>
    <row r="105" spans="1:16">
      <c r="A105" s="28">
        <v>96</v>
      </c>
      <c r="B105" s="6"/>
      <c r="C105" s="6"/>
      <c r="D105" s="6"/>
      <c r="E105" s="117"/>
      <c r="F105" s="179"/>
      <c r="G105" s="179"/>
      <c r="H105" s="179"/>
      <c r="I105" s="15" t="str">
        <f t="shared" si="13"/>
        <v/>
      </c>
      <c r="J105" s="15" t="str">
        <f t="shared" si="17"/>
        <v/>
      </c>
      <c r="K105" s="43" t="str">
        <f t="shared" si="14"/>
        <v/>
      </c>
      <c r="L105" s="43" t="str">
        <f t="shared" si="15"/>
        <v/>
      </c>
      <c r="M105" s="323" t="str">
        <f t="shared" si="18"/>
        <v/>
      </c>
      <c r="N105" s="43" t="str">
        <f t="shared" si="19"/>
        <v/>
      </c>
      <c r="O105" s="297" t="b">
        <f t="shared" si="16"/>
        <v>0</v>
      </c>
      <c r="P105" s="298">
        <f t="shared" si="20"/>
        <v>1</v>
      </c>
    </row>
    <row r="106" spans="1:16">
      <c r="A106" s="28">
        <v>97</v>
      </c>
      <c r="B106" s="6"/>
      <c r="C106" s="6"/>
      <c r="D106" s="6"/>
      <c r="E106" s="117"/>
      <c r="F106" s="179"/>
      <c r="G106" s="179"/>
      <c r="H106" s="179"/>
      <c r="I106" s="15" t="str">
        <f t="shared" si="13"/>
        <v/>
      </c>
      <c r="J106" s="15" t="str">
        <f t="shared" si="17"/>
        <v/>
      </c>
      <c r="K106" s="43" t="str">
        <f t="shared" si="14"/>
        <v/>
      </c>
      <c r="L106" s="43" t="str">
        <f t="shared" si="15"/>
        <v/>
      </c>
      <c r="M106" s="323" t="str">
        <f t="shared" si="18"/>
        <v/>
      </c>
      <c r="N106" s="43" t="str">
        <f t="shared" si="19"/>
        <v/>
      </c>
      <c r="O106" s="297" t="b">
        <f t="shared" si="16"/>
        <v>0</v>
      </c>
      <c r="P106" s="298">
        <f t="shared" si="20"/>
        <v>1</v>
      </c>
    </row>
    <row r="107" spans="1:16">
      <c r="A107" s="28">
        <v>98</v>
      </c>
      <c r="B107" s="6"/>
      <c r="C107" s="6"/>
      <c r="D107" s="6"/>
      <c r="E107" s="117"/>
      <c r="F107" s="179"/>
      <c r="G107" s="179"/>
      <c r="H107" s="179"/>
      <c r="I107" s="15" t="str">
        <f t="shared" si="13"/>
        <v/>
      </c>
      <c r="J107" s="15" t="str">
        <f t="shared" si="17"/>
        <v/>
      </c>
      <c r="K107" s="43" t="str">
        <f t="shared" si="14"/>
        <v/>
      </c>
      <c r="L107" s="43" t="str">
        <f t="shared" si="15"/>
        <v/>
      </c>
      <c r="M107" s="323" t="str">
        <f t="shared" si="18"/>
        <v/>
      </c>
      <c r="N107" s="43" t="str">
        <f t="shared" si="19"/>
        <v/>
      </c>
      <c r="O107" s="297" t="b">
        <f t="shared" si="16"/>
        <v>0</v>
      </c>
      <c r="P107" s="298">
        <f t="shared" si="20"/>
        <v>1</v>
      </c>
    </row>
    <row r="108" spans="1:16">
      <c r="A108" s="117">
        <v>99</v>
      </c>
      <c r="B108" s="6"/>
      <c r="C108" s="6"/>
      <c r="D108" s="6"/>
      <c r="E108" s="117"/>
      <c r="F108" s="179"/>
      <c r="G108" s="179"/>
      <c r="H108" s="179"/>
      <c r="I108" s="15" t="str">
        <f t="shared" si="13"/>
        <v/>
      </c>
      <c r="J108" s="15" t="str">
        <f t="shared" si="17"/>
        <v/>
      </c>
      <c r="K108" s="43" t="str">
        <f t="shared" si="14"/>
        <v/>
      </c>
      <c r="L108" s="43" t="str">
        <f t="shared" si="15"/>
        <v/>
      </c>
      <c r="M108" s="323" t="str">
        <f t="shared" si="18"/>
        <v/>
      </c>
      <c r="N108" s="43" t="str">
        <f t="shared" si="19"/>
        <v/>
      </c>
      <c r="O108" s="297" t="b">
        <f t="shared" si="16"/>
        <v>0</v>
      </c>
      <c r="P108" s="298">
        <f t="shared" si="20"/>
        <v>1</v>
      </c>
    </row>
    <row r="109" spans="1:16">
      <c r="A109" s="117">
        <v>100</v>
      </c>
      <c r="B109" s="118"/>
      <c r="C109" s="118"/>
      <c r="D109" s="118"/>
      <c r="E109" s="119"/>
      <c r="F109" s="120"/>
      <c r="G109" s="118"/>
      <c r="H109" s="119"/>
      <c r="I109" s="15" t="str">
        <f t="shared" si="13"/>
        <v/>
      </c>
      <c r="J109" s="15" t="str">
        <f t="shared" ref="J109:J172" si="21">IF(OR($B109="",$C109="",$D109="",$E109="",$F109="",$F109&gt;an_final,$O109=FALSE),"",IF($H109="",CS_STR_A*$G109/P109,CS_STR_A*$H109))</f>
        <v/>
      </c>
      <c r="K109" s="43" t="str">
        <f t="shared" si="14"/>
        <v/>
      </c>
      <c r="L109" s="43" t="str">
        <f t="shared" si="15"/>
        <v/>
      </c>
      <c r="M109" s="323" t="str">
        <f t="shared" ref="M109:M172" si="22">IF(OR($B109="",$C109="",$D109="",$E109="",$F109="",$F109&gt;an_final,$O109=FALSE),"",IF($H109="",$G109/P109,$H109))</f>
        <v/>
      </c>
      <c r="N109" s="43" t="str">
        <f t="shared" ref="N109:N172" si="23">IF(OR($B109="",$C109="",$D109="",$E109="",$F109="",$F109&lt;an_initial,$F109&gt;an_final,$O109=FALSE),"",IF($H109="",$G109/P109,$H109))</f>
        <v/>
      </c>
      <c r="O109" s="297" t="b">
        <f t="shared" si="16"/>
        <v>0</v>
      </c>
      <c r="P109" s="298">
        <f t="shared" ref="P109:P172" si="24">LEN(B109)-LEN(SUBSTITUTE(B109,",",""))+1</f>
        <v>1</v>
      </c>
    </row>
    <row r="110" spans="1:16">
      <c r="A110" s="117">
        <v>101</v>
      </c>
      <c r="B110" s="118"/>
      <c r="C110" s="118"/>
      <c r="D110" s="118"/>
      <c r="E110" s="119"/>
      <c r="F110" s="120"/>
      <c r="G110" s="118"/>
      <c r="H110" s="119"/>
      <c r="I110" s="15" t="str">
        <f t="shared" si="13"/>
        <v/>
      </c>
      <c r="J110" s="15" t="str">
        <f t="shared" si="21"/>
        <v/>
      </c>
      <c r="K110" s="43" t="str">
        <f t="shared" si="14"/>
        <v/>
      </c>
      <c r="L110" s="43" t="str">
        <f t="shared" si="15"/>
        <v/>
      </c>
      <c r="M110" s="323" t="str">
        <f t="shared" si="22"/>
        <v/>
      </c>
      <c r="N110" s="43" t="str">
        <f t="shared" si="23"/>
        <v/>
      </c>
      <c r="O110" s="297" t="b">
        <f t="shared" si="16"/>
        <v>0</v>
      </c>
      <c r="P110" s="298">
        <f t="shared" si="24"/>
        <v>1</v>
      </c>
    </row>
    <row r="111" spans="1:16">
      <c r="A111" s="117">
        <v>102</v>
      </c>
      <c r="B111" s="118"/>
      <c r="C111" s="118"/>
      <c r="D111" s="118"/>
      <c r="E111" s="119"/>
      <c r="F111" s="120"/>
      <c r="G111" s="118"/>
      <c r="H111" s="119"/>
      <c r="I111" s="15" t="str">
        <f t="shared" si="13"/>
        <v/>
      </c>
      <c r="J111" s="15" t="str">
        <f t="shared" si="21"/>
        <v/>
      </c>
      <c r="K111" s="43" t="str">
        <f t="shared" si="14"/>
        <v/>
      </c>
      <c r="L111" s="43" t="str">
        <f t="shared" si="15"/>
        <v/>
      </c>
      <c r="M111" s="323" t="str">
        <f t="shared" si="22"/>
        <v/>
      </c>
      <c r="N111" s="43" t="str">
        <f t="shared" si="23"/>
        <v/>
      </c>
      <c r="O111" s="297" t="b">
        <f t="shared" si="16"/>
        <v>0</v>
      </c>
      <c r="P111" s="298">
        <f t="shared" si="24"/>
        <v>1</v>
      </c>
    </row>
    <row r="112" spans="1:16">
      <c r="A112" s="117">
        <v>103</v>
      </c>
      <c r="B112" s="118"/>
      <c r="C112" s="118"/>
      <c r="D112" s="118"/>
      <c r="E112" s="119"/>
      <c r="F112" s="120"/>
      <c r="G112" s="118"/>
      <c r="H112" s="119"/>
      <c r="I112" s="15" t="str">
        <f t="shared" si="13"/>
        <v/>
      </c>
      <c r="J112" s="15" t="str">
        <f t="shared" si="21"/>
        <v/>
      </c>
      <c r="K112" s="43" t="str">
        <f t="shared" si="14"/>
        <v/>
      </c>
      <c r="L112" s="43" t="str">
        <f t="shared" si="15"/>
        <v/>
      </c>
      <c r="M112" s="323" t="str">
        <f t="shared" si="22"/>
        <v/>
      </c>
      <c r="N112" s="43" t="str">
        <f t="shared" si="23"/>
        <v/>
      </c>
      <c r="O112" s="297" t="b">
        <f t="shared" si="16"/>
        <v>0</v>
      </c>
      <c r="P112" s="298">
        <f t="shared" si="24"/>
        <v>1</v>
      </c>
    </row>
    <row r="113" spans="1:16">
      <c r="A113" s="117">
        <v>104</v>
      </c>
      <c r="B113" s="118"/>
      <c r="C113" s="118"/>
      <c r="D113" s="118"/>
      <c r="E113" s="119"/>
      <c r="F113" s="120"/>
      <c r="G113" s="118"/>
      <c r="H113" s="119"/>
      <c r="I113" s="15" t="str">
        <f t="shared" si="13"/>
        <v/>
      </c>
      <c r="J113" s="15" t="str">
        <f t="shared" si="21"/>
        <v/>
      </c>
      <c r="K113" s="43" t="str">
        <f t="shared" si="14"/>
        <v/>
      </c>
      <c r="L113" s="43" t="str">
        <f t="shared" si="15"/>
        <v/>
      </c>
      <c r="M113" s="323" t="str">
        <f t="shared" si="22"/>
        <v/>
      </c>
      <c r="N113" s="43" t="str">
        <f t="shared" si="23"/>
        <v/>
      </c>
      <c r="O113" s="297" t="b">
        <f t="shared" si="16"/>
        <v>0</v>
      </c>
      <c r="P113" s="298">
        <f t="shared" si="24"/>
        <v>1</v>
      </c>
    </row>
    <row r="114" spans="1:16">
      <c r="A114" s="117">
        <v>105</v>
      </c>
      <c r="B114" s="118"/>
      <c r="C114" s="118"/>
      <c r="D114" s="118"/>
      <c r="E114" s="119"/>
      <c r="F114" s="120"/>
      <c r="G114" s="118"/>
      <c r="H114" s="119"/>
      <c r="I114" s="15" t="str">
        <f t="shared" si="13"/>
        <v/>
      </c>
      <c r="J114" s="15" t="str">
        <f t="shared" si="21"/>
        <v/>
      </c>
      <c r="K114" s="43" t="str">
        <f t="shared" si="14"/>
        <v/>
      </c>
      <c r="L114" s="43" t="str">
        <f t="shared" si="15"/>
        <v/>
      </c>
      <c r="M114" s="323" t="str">
        <f t="shared" si="22"/>
        <v/>
      </c>
      <c r="N114" s="43" t="str">
        <f t="shared" si="23"/>
        <v/>
      </c>
      <c r="O114" s="297" t="b">
        <f t="shared" si="16"/>
        <v>0</v>
      </c>
      <c r="P114" s="298">
        <f t="shared" si="24"/>
        <v>1</v>
      </c>
    </row>
    <row r="115" spans="1:16">
      <c r="A115" s="117">
        <v>106</v>
      </c>
      <c r="B115" s="118"/>
      <c r="C115" s="118"/>
      <c r="D115" s="118"/>
      <c r="E115" s="119"/>
      <c r="F115" s="120"/>
      <c r="G115" s="118"/>
      <c r="H115" s="119"/>
      <c r="I115" s="15" t="str">
        <f t="shared" si="13"/>
        <v/>
      </c>
      <c r="J115" s="15" t="str">
        <f t="shared" si="21"/>
        <v/>
      </c>
      <c r="K115" s="43" t="str">
        <f t="shared" si="14"/>
        <v/>
      </c>
      <c r="L115" s="43" t="str">
        <f t="shared" si="15"/>
        <v/>
      </c>
      <c r="M115" s="323" t="str">
        <f t="shared" si="22"/>
        <v/>
      </c>
      <c r="N115" s="43" t="str">
        <f t="shared" si="23"/>
        <v/>
      </c>
      <c r="O115" s="297" t="b">
        <f t="shared" si="16"/>
        <v>0</v>
      </c>
      <c r="P115" s="298">
        <f t="shared" si="24"/>
        <v>1</v>
      </c>
    </row>
    <row r="116" spans="1:16">
      <c r="A116" s="117">
        <v>107</v>
      </c>
      <c r="B116" s="118"/>
      <c r="C116" s="118"/>
      <c r="D116" s="118"/>
      <c r="E116" s="119"/>
      <c r="F116" s="120"/>
      <c r="G116" s="118"/>
      <c r="H116" s="119"/>
      <c r="I116" s="15" t="str">
        <f t="shared" si="13"/>
        <v/>
      </c>
      <c r="J116" s="15" t="str">
        <f t="shared" si="21"/>
        <v/>
      </c>
      <c r="K116" s="43" t="str">
        <f t="shared" si="14"/>
        <v/>
      </c>
      <c r="L116" s="43" t="str">
        <f t="shared" si="15"/>
        <v/>
      </c>
      <c r="M116" s="323" t="str">
        <f t="shared" si="22"/>
        <v/>
      </c>
      <c r="N116" s="43" t="str">
        <f t="shared" si="23"/>
        <v/>
      </c>
      <c r="O116" s="297" t="b">
        <f t="shared" si="16"/>
        <v>0</v>
      </c>
      <c r="P116" s="298">
        <f t="shared" si="24"/>
        <v>1</v>
      </c>
    </row>
    <row r="117" spans="1:16">
      <c r="A117" s="117">
        <v>108</v>
      </c>
      <c r="B117" s="118"/>
      <c r="C117" s="118"/>
      <c r="D117" s="118"/>
      <c r="E117" s="119"/>
      <c r="F117" s="120"/>
      <c r="G117" s="118"/>
      <c r="H117" s="119"/>
      <c r="I117" s="15" t="str">
        <f t="shared" si="13"/>
        <v/>
      </c>
      <c r="J117" s="15" t="str">
        <f t="shared" si="21"/>
        <v/>
      </c>
      <c r="K117" s="43" t="str">
        <f t="shared" si="14"/>
        <v/>
      </c>
      <c r="L117" s="43" t="str">
        <f t="shared" si="15"/>
        <v/>
      </c>
      <c r="M117" s="323" t="str">
        <f t="shared" si="22"/>
        <v/>
      </c>
      <c r="N117" s="43" t="str">
        <f t="shared" si="23"/>
        <v/>
      </c>
      <c r="O117" s="297" t="b">
        <f t="shared" si="16"/>
        <v>0</v>
      </c>
      <c r="P117" s="298">
        <f t="shared" si="24"/>
        <v>1</v>
      </c>
    </row>
    <row r="118" spans="1:16">
      <c r="A118" s="117">
        <v>109</v>
      </c>
      <c r="B118" s="118"/>
      <c r="C118" s="118"/>
      <c r="D118" s="118"/>
      <c r="E118" s="119"/>
      <c r="F118" s="120"/>
      <c r="G118" s="118"/>
      <c r="H118" s="119"/>
      <c r="I118" s="15" t="str">
        <f t="shared" si="13"/>
        <v/>
      </c>
      <c r="J118" s="15" t="str">
        <f t="shared" si="21"/>
        <v/>
      </c>
      <c r="K118" s="43" t="str">
        <f t="shared" si="14"/>
        <v/>
      </c>
      <c r="L118" s="43" t="str">
        <f t="shared" si="15"/>
        <v/>
      </c>
      <c r="M118" s="323" t="str">
        <f t="shared" si="22"/>
        <v/>
      </c>
      <c r="N118" s="43" t="str">
        <f t="shared" si="23"/>
        <v/>
      </c>
      <c r="O118" s="297" t="b">
        <f t="shared" si="16"/>
        <v>0</v>
      </c>
      <c r="P118" s="298">
        <f t="shared" si="24"/>
        <v>1</v>
      </c>
    </row>
    <row r="119" spans="1:16">
      <c r="A119" s="117">
        <v>110</v>
      </c>
      <c r="B119" s="118"/>
      <c r="C119" s="118"/>
      <c r="D119" s="118"/>
      <c r="E119" s="119"/>
      <c r="F119" s="120"/>
      <c r="G119" s="118"/>
      <c r="H119" s="119"/>
      <c r="I119" s="15" t="str">
        <f t="shared" si="13"/>
        <v/>
      </c>
      <c r="J119" s="15" t="str">
        <f t="shared" si="21"/>
        <v/>
      </c>
      <c r="K119" s="43" t="str">
        <f t="shared" si="14"/>
        <v/>
      </c>
      <c r="L119" s="43" t="str">
        <f t="shared" si="15"/>
        <v/>
      </c>
      <c r="M119" s="323" t="str">
        <f t="shared" si="22"/>
        <v/>
      </c>
      <c r="N119" s="43" t="str">
        <f t="shared" si="23"/>
        <v/>
      </c>
      <c r="O119" s="297" t="b">
        <f t="shared" si="16"/>
        <v>0</v>
      </c>
      <c r="P119" s="298">
        <f t="shared" si="24"/>
        <v>1</v>
      </c>
    </row>
    <row r="120" spans="1:16">
      <c r="A120" s="117">
        <v>111</v>
      </c>
      <c r="B120" s="118"/>
      <c r="C120" s="118"/>
      <c r="D120" s="118"/>
      <c r="E120" s="119"/>
      <c r="F120" s="120"/>
      <c r="G120" s="118"/>
      <c r="H120" s="119"/>
      <c r="I120" s="15" t="str">
        <f t="shared" si="13"/>
        <v/>
      </c>
      <c r="J120" s="15" t="str">
        <f t="shared" si="21"/>
        <v/>
      </c>
      <c r="K120" s="43" t="str">
        <f t="shared" si="14"/>
        <v/>
      </c>
      <c r="L120" s="43" t="str">
        <f t="shared" si="15"/>
        <v/>
      </c>
      <c r="M120" s="323" t="str">
        <f t="shared" si="22"/>
        <v/>
      </c>
      <c r="N120" s="43" t="str">
        <f t="shared" si="23"/>
        <v/>
      </c>
      <c r="O120" s="297" t="b">
        <f t="shared" si="16"/>
        <v>0</v>
      </c>
      <c r="P120" s="298">
        <f t="shared" si="24"/>
        <v>1</v>
      </c>
    </row>
    <row r="121" spans="1:16">
      <c r="A121" s="117">
        <v>112</v>
      </c>
      <c r="B121" s="118"/>
      <c r="C121" s="118"/>
      <c r="D121" s="118"/>
      <c r="E121" s="119"/>
      <c r="F121" s="120"/>
      <c r="G121" s="118"/>
      <c r="H121" s="119"/>
      <c r="I121" s="15" t="str">
        <f t="shared" si="13"/>
        <v/>
      </c>
      <c r="J121" s="15" t="str">
        <f t="shared" si="21"/>
        <v/>
      </c>
      <c r="K121" s="43" t="str">
        <f t="shared" si="14"/>
        <v/>
      </c>
      <c r="L121" s="43" t="str">
        <f t="shared" si="15"/>
        <v/>
      </c>
      <c r="M121" s="323" t="str">
        <f t="shared" si="22"/>
        <v/>
      </c>
      <c r="N121" s="43" t="str">
        <f t="shared" si="23"/>
        <v/>
      </c>
      <c r="O121" s="297" t="b">
        <f t="shared" si="16"/>
        <v>0</v>
      </c>
      <c r="P121" s="298">
        <f t="shared" si="24"/>
        <v>1</v>
      </c>
    </row>
    <row r="122" spans="1:16">
      <c r="A122" s="117">
        <v>113</v>
      </c>
      <c r="B122" s="118"/>
      <c r="C122" s="118"/>
      <c r="D122" s="118"/>
      <c r="E122" s="119"/>
      <c r="F122" s="120"/>
      <c r="G122" s="118"/>
      <c r="H122" s="119"/>
      <c r="I122" s="15" t="str">
        <f t="shared" si="13"/>
        <v/>
      </c>
      <c r="J122" s="15" t="str">
        <f t="shared" si="21"/>
        <v/>
      </c>
      <c r="K122" s="43" t="str">
        <f t="shared" si="14"/>
        <v/>
      </c>
      <c r="L122" s="43" t="str">
        <f t="shared" si="15"/>
        <v/>
      </c>
      <c r="M122" s="323" t="str">
        <f t="shared" si="22"/>
        <v/>
      </c>
      <c r="N122" s="43" t="str">
        <f t="shared" si="23"/>
        <v/>
      </c>
      <c r="O122" s="297" t="b">
        <f t="shared" si="16"/>
        <v>0</v>
      </c>
      <c r="P122" s="298">
        <f t="shared" si="24"/>
        <v>1</v>
      </c>
    </row>
    <row r="123" spans="1:16">
      <c r="A123" s="117">
        <v>114</v>
      </c>
      <c r="B123" s="118"/>
      <c r="C123" s="118"/>
      <c r="D123" s="118"/>
      <c r="E123" s="119"/>
      <c r="F123" s="120"/>
      <c r="G123" s="118"/>
      <c r="H123" s="119"/>
      <c r="I123" s="15" t="str">
        <f t="shared" si="13"/>
        <v/>
      </c>
      <c r="J123" s="15" t="str">
        <f t="shared" si="21"/>
        <v/>
      </c>
      <c r="K123" s="43" t="str">
        <f t="shared" si="14"/>
        <v/>
      </c>
      <c r="L123" s="43" t="str">
        <f t="shared" si="15"/>
        <v/>
      </c>
      <c r="M123" s="323" t="str">
        <f t="shared" si="22"/>
        <v/>
      </c>
      <c r="N123" s="43" t="str">
        <f t="shared" si="23"/>
        <v/>
      </c>
      <c r="O123" s="297" t="b">
        <f t="shared" si="16"/>
        <v>0</v>
      </c>
      <c r="P123" s="298">
        <f t="shared" si="24"/>
        <v>1</v>
      </c>
    </row>
    <row r="124" spans="1:16">
      <c r="A124" s="117">
        <v>115</v>
      </c>
      <c r="B124" s="118"/>
      <c r="C124" s="118"/>
      <c r="D124" s="118"/>
      <c r="E124" s="119"/>
      <c r="F124" s="120"/>
      <c r="G124" s="118"/>
      <c r="H124" s="119"/>
      <c r="I124" s="15" t="str">
        <f t="shared" si="13"/>
        <v/>
      </c>
      <c r="J124" s="15" t="str">
        <f t="shared" si="21"/>
        <v/>
      </c>
      <c r="K124" s="43" t="str">
        <f t="shared" si="14"/>
        <v/>
      </c>
      <c r="L124" s="43" t="str">
        <f t="shared" si="15"/>
        <v/>
      </c>
      <c r="M124" s="323" t="str">
        <f t="shared" si="22"/>
        <v/>
      </c>
      <c r="N124" s="43" t="str">
        <f t="shared" si="23"/>
        <v/>
      </c>
      <c r="O124" s="297" t="b">
        <f t="shared" si="16"/>
        <v>0</v>
      </c>
      <c r="P124" s="298">
        <f t="shared" si="24"/>
        <v>1</v>
      </c>
    </row>
    <row r="125" spans="1:16">
      <c r="A125" s="117">
        <v>116</v>
      </c>
      <c r="B125" s="118"/>
      <c r="C125" s="118"/>
      <c r="D125" s="118"/>
      <c r="E125" s="119"/>
      <c r="F125" s="120"/>
      <c r="G125" s="118"/>
      <c r="H125" s="119"/>
      <c r="I125" s="15" t="str">
        <f t="shared" si="13"/>
        <v/>
      </c>
      <c r="J125" s="15" t="str">
        <f t="shared" si="21"/>
        <v/>
      </c>
      <c r="K125" s="43" t="str">
        <f t="shared" si="14"/>
        <v/>
      </c>
      <c r="L125" s="43" t="str">
        <f t="shared" si="15"/>
        <v/>
      </c>
      <c r="M125" s="323" t="str">
        <f t="shared" si="22"/>
        <v/>
      </c>
      <c r="N125" s="43" t="str">
        <f t="shared" si="23"/>
        <v/>
      </c>
      <c r="O125" s="297" t="b">
        <f t="shared" si="16"/>
        <v>0</v>
      </c>
      <c r="P125" s="298">
        <f t="shared" si="24"/>
        <v>1</v>
      </c>
    </row>
    <row r="126" spans="1:16">
      <c r="A126" s="117">
        <v>117</v>
      </c>
      <c r="B126" s="118"/>
      <c r="C126" s="118"/>
      <c r="D126" s="118"/>
      <c r="E126" s="119"/>
      <c r="F126" s="120"/>
      <c r="G126" s="118"/>
      <c r="H126" s="119"/>
      <c r="I126" s="15" t="str">
        <f t="shared" si="13"/>
        <v/>
      </c>
      <c r="J126" s="15" t="str">
        <f t="shared" si="21"/>
        <v/>
      </c>
      <c r="K126" s="43" t="str">
        <f t="shared" si="14"/>
        <v/>
      </c>
      <c r="L126" s="43" t="str">
        <f t="shared" si="15"/>
        <v/>
      </c>
      <c r="M126" s="323" t="str">
        <f t="shared" si="22"/>
        <v/>
      </c>
      <c r="N126" s="43" t="str">
        <f t="shared" si="23"/>
        <v/>
      </c>
      <c r="O126" s="297" t="b">
        <f t="shared" si="16"/>
        <v>0</v>
      </c>
      <c r="P126" s="298">
        <f t="shared" si="24"/>
        <v>1</v>
      </c>
    </row>
    <row r="127" spans="1:16">
      <c r="A127" s="117">
        <v>118</v>
      </c>
      <c r="B127" s="118"/>
      <c r="C127" s="118"/>
      <c r="D127" s="118"/>
      <c r="E127" s="119"/>
      <c r="F127" s="120"/>
      <c r="G127" s="118"/>
      <c r="H127" s="119"/>
      <c r="I127" s="15" t="str">
        <f t="shared" si="13"/>
        <v/>
      </c>
      <c r="J127" s="15" t="str">
        <f t="shared" si="21"/>
        <v/>
      </c>
      <c r="K127" s="43" t="str">
        <f t="shared" si="14"/>
        <v/>
      </c>
      <c r="L127" s="43" t="str">
        <f t="shared" si="15"/>
        <v/>
      </c>
      <c r="M127" s="323" t="str">
        <f t="shared" si="22"/>
        <v/>
      </c>
      <c r="N127" s="43" t="str">
        <f t="shared" si="23"/>
        <v/>
      </c>
      <c r="O127" s="297" t="b">
        <f t="shared" si="16"/>
        <v>0</v>
      </c>
      <c r="P127" s="298">
        <f t="shared" si="24"/>
        <v>1</v>
      </c>
    </row>
    <row r="128" spans="1:16">
      <c r="A128" s="117">
        <v>119</v>
      </c>
      <c r="B128" s="118"/>
      <c r="C128" s="118"/>
      <c r="D128" s="118"/>
      <c r="E128" s="119"/>
      <c r="F128" s="120"/>
      <c r="G128" s="118"/>
      <c r="H128" s="119"/>
      <c r="I128" s="15" t="str">
        <f t="shared" si="13"/>
        <v/>
      </c>
      <c r="J128" s="15" t="str">
        <f t="shared" si="21"/>
        <v/>
      </c>
      <c r="K128" s="43" t="str">
        <f t="shared" si="14"/>
        <v/>
      </c>
      <c r="L128" s="43" t="str">
        <f t="shared" si="15"/>
        <v/>
      </c>
      <c r="M128" s="323" t="str">
        <f t="shared" si="22"/>
        <v/>
      </c>
      <c r="N128" s="43" t="str">
        <f t="shared" si="23"/>
        <v/>
      </c>
      <c r="O128" s="297" t="b">
        <f t="shared" si="16"/>
        <v>0</v>
      </c>
      <c r="P128" s="298">
        <f t="shared" si="24"/>
        <v>1</v>
      </c>
    </row>
    <row r="129" spans="1:16">
      <c r="A129" s="117">
        <v>120</v>
      </c>
      <c r="B129" s="118"/>
      <c r="C129" s="118"/>
      <c r="D129" s="118"/>
      <c r="E129" s="119"/>
      <c r="F129" s="120"/>
      <c r="G129" s="118"/>
      <c r="H129" s="119"/>
      <c r="I129" s="15" t="str">
        <f t="shared" si="13"/>
        <v/>
      </c>
      <c r="J129" s="15" t="str">
        <f t="shared" si="21"/>
        <v/>
      </c>
      <c r="K129" s="43" t="str">
        <f t="shared" si="14"/>
        <v/>
      </c>
      <c r="L129" s="43" t="str">
        <f t="shared" si="15"/>
        <v/>
      </c>
      <c r="M129" s="323" t="str">
        <f t="shared" si="22"/>
        <v/>
      </c>
      <c r="N129" s="43" t="str">
        <f t="shared" si="23"/>
        <v/>
      </c>
      <c r="O129" s="297" t="b">
        <f t="shared" si="16"/>
        <v>0</v>
      </c>
      <c r="P129" s="298">
        <f t="shared" si="24"/>
        <v>1</v>
      </c>
    </row>
    <row r="130" spans="1:16">
      <c r="A130" s="117">
        <v>121</v>
      </c>
      <c r="B130" s="118"/>
      <c r="C130" s="118"/>
      <c r="D130" s="118"/>
      <c r="E130" s="119"/>
      <c r="F130" s="120"/>
      <c r="G130" s="118"/>
      <c r="H130" s="119"/>
      <c r="I130" s="15" t="str">
        <f t="shared" si="13"/>
        <v/>
      </c>
      <c r="J130" s="15" t="str">
        <f t="shared" si="21"/>
        <v/>
      </c>
      <c r="K130" s="43" t="str">
        <f t="shared" si="14"/>
        <v/>
      </c>
      <c r="L130" s="43" t="str">
        <f t="shared" si="15"/>
        <v/>
      </c>
      <c r="M130" s="323" t="str">
        <f t="shared" si="22"/>
        <v/>
      </c>
      <c r="N130" s="43" t="str">
        <f t="shared" si="23"/>
        <v/>
      </c>
      <c r="O130" s="297" t="b">
        <f t="shared" si="16"/>
        <v>0</v>
      </c>
      <c r="P130" s="298">
        <f t="shared" si="24"/>
        <v>1</v>
      </c>
    </row>
    <row r="131" spans="1:16">
      <c r="A131" s="117">
        <v>122</v>
      </c>
      <c r="B131" s="118"/>
      <c r="C131" s="118"/>
      <c r="D131" s="118"/>
      <c r="E131" s="119"/>
      <c r="F131" s="120"/>
      <c r="G131" s="118"/>
      <c r="H131" s="119"/>
      <c r="I131" s="15" t="str">
        <f t="shared" si="13"/>
        <v/>
      </c>
      <c r="J131" s="15" t="str">
        <f t="shared" si="21"/>
        <v/>
      </c>
      <c r="K131" s="43" t="str">
        <f t="shared" si="14"/>
        <v/>
      </c>
      <c r="L131" s="43" t="str">
        <f t="shared" si="15"/>
        <v/>
      </c>
      <c r="M131" s="323" t="str">
        <f t="shared" si="22"/>
        <v/>
      </c>
      <c r="N131" s="43" t="str">
        <f t="shared" si="23"/>
        <v/>
      </c>
      <c r="O131" s="297" t="b">
        <f t="shared" si="16"/>
        <v>0</v>
      </c>
      <c r="P131" s="298">
        <f t="shared" si="24"/>
        <v>1</v>
      </c>
    </row>
    <row r="132" spans="1:16">
      <c r="A132" s="117">
        <v>123</v>
      </c>
      <c r="B132" s="118"/>
      <c r="C132" s="118"/>
      <c r="D132" s="118"/>
      <c r="E132" s="119"/>
      <c r="F132" s="120"/>
      <c r="G132" s="118"/>
      <c r="H132" s="119"/>
      <c r="I132" s="15" t="str">
        <f t="shared" si="13"/>
        <v/>
      </c>
      <c r="J132" s="15" t="str">
        <f t="shared" si="21"/>
        <v/>
      </c>
      <c r="K132" s="43" t="str">
        <f t="shared" si="14"/>
        <v/>
      </c>
      <c r="L132" s="43" t="str">
        <f t="shared" si="15"/>
        <v/>
      </c>
      <c r="M132" s="323" t="str">
        <f t="shared" si="22"/>
        <v/>
      </c>
      <c r="N132" s="43" t="str">
        <f t="shared" si="23"/>
        <v/>
      </c>
      <c r="O132" s="297" t="b">
        <f t="shared" si="16"/>
        <v>0</v>
      </c>
      <c r="P132" s="298">
        <f t="shared" si="24"/>
        <v>1</v>
      </c>
    </row>
    <row r="133" spans="1:16">
      <c r="A133" s="117">
        <v>124</v>
      </c>
      <c r="B133" s="118"/>
      <c r="C133" s="118"/>
      <c r="D133" s="118"/>
      <c r="E133" s="119"/>
      <c r="F133" s="120"/>
      <c r="G133" s="118"/>
      <c r="H133" s="119"/>
      <c r="I133" s="15" t="str">
        <f t="shared" si="13"/>
        <v/>
      </c>
      <c r="J133" s="15" t="str">
        <f t="shared" si="21"/>
        <v/>
      </c>
      <c r="K133" s="43" t="str">
        <f t="shared" si="14"/>
        <v/>
      </c>
      <c r="L133" s="43" t="str">
        <f t="shared" si="15"/>
        <v/>
      </c>
      <c r="M133" s="323" t="str">
        <f t="shared" si="22"/>
        <v/>
      </c>
      <c r="N133" s="43" t="str">
        <f t="shared" si="23"/>
        <v/>
      </c>
      <c r="O133" s="297" t="b">
        <f t="shared" si="16"/>
        <v>0</v>
      </c>
      <c r="P133" s="298">
        <f t="shared" si="24"/>
        <v>1</v>
      </c>
    </row>
    <row r="134" spans="1:16">
      <c r="A134" s="117">
        <v>125</v>
      </c>
      <c r="B134" s="118"/>
      <c r="C134" s="118"/>
      <c r="D134" s="118"/>
      <c r="E134" s="119"/>
      <c r="F134" s="120"/>
      <c r="G134" s="118"/>
      <c r="H134" s="119"/>
      <c r="I134" s="15" t="str">
        <f t="shared" si="13"/>
        <v/>
      </c>
      <c r="J134" s="15" t="str">
        <f t="shared" si="21"/>
        <v/>
      </c>
      <c r="K134" s="43" t="str">
        <f t="shared" si="14"/>
        <v/>
      </c>
      <c r="L134" s="43" t="str">
        <f t="shared" si="15"/>
        <v/>
      </c>
      <c r="M134" s="323" t="str">
        <f t="shared" si="22"/>
        <v/>
      </c>
      <c r="N134" s="43" t="str">
        <f t="shared" si="23"/>
        <v/>
      </c>
      <c r="O134" s="297" t="b">
        <f t="shared" si="16"/>
        <v>0</v>
      </c>
      <c r="P134" s="298">
        <f t="shared" si="24"/>
        <v>1</v>
      </c>
    </row>
    <row r="135" spans="1:16">
      <c r="A135" s="117">
        <v>126</v>
      </c>
      <c r="B135" s="118"/>
      <c r="C135" s="118"/>
      <c r="D135" s="118"/>
      <c r="E135" s="119"/>
      <c r="F135" s="120"/>
      <c r="G135" s="118"/>
      <c r="H135" s="119"/>
      <c r="I135" s="15" t="str">
        <f t="shared" si="13"/>
        <v/>
      </c>
      <c r="J135" s="15" t="str">
        <f t="shared" si="21"/>
        <v/>
      </c>
      <c r="K135" s="43" t="str">
        <f t="shared" si="14"/>
        <v/>
      </c>
      <c r="L135" s="43" t="str">
        <f t="shared" si="15"/>
        <v/>
      </c>
      <c r="M135" s="323" t="str">
        <f t="shared" si="22"/>
        <v/>
      </c>
      <c r="N135" s="43" t="str">
        <f t="shared" si="23"/>
        <v/>
      </c>
      <c r="O135" s="297" t="b">
        <f t="shared" si="16"/>
        <v>0</v>
      </c>
      <c r="P135" s="298">
        <f t="shared" si="24"/>
        <v>1</v>
      </c>
    </row>
    <row r="136" spans="1:16">
      <c r="A136" s="117">
        <v>127</v>
      </c>
      <c r="B136" s="118"/>
      <c r="C136" s="118"/>
      <c r="D136" s="118"/>
      <c r="E136" s="119"/>
      <c r="F136" s="120"/>
      <c r="G136" s="118"/>
      <c r="H136" s="119"/>
      <c r="I136" s="15" t="str">
        <f t="shared" si="13"/>
        <v/>
      </c>
      <c r="J136" s="15" t="str">
        <f t="shared" si="21"/>
        <v/>
      </c>
      <c r="K136" s="43" t="str">
        <f t="shared" si="14"/>
        <v/>
      </c>
      <c r="L136" s="43" t="str">
        <f t="shared" si="15"/>
        <v/>
      </c>
      <c r="M136" s="323" t="str">
        <f t="shared" si="22"/>
        <v/>
      </c>
      <c r="N136" s="43" t="str">
        <f t="shared" si="23"/>
        <v/>
      </c>
      <c r="O136" s="297" t="b">
        <f t="shared" si="16"/>
        <v>0</v>
      </c>
      <c r="P136" s="298">
        <f t="shared" si="24"/>
        <v>1</v>
      </c>
    </row>
    <row r="137" spans="1:16">
      <c r="A137" s="117">
        <v>128</v>
      </c>
      <c r="B137" s="118"/>
      <c r="C137" s="118"/>
      <c r="D137" s="118"/>
      <c r="E137" s="119"/>
      <c r="F137" s="120"/>
      <c r="G137" s="118"/>
      <c r="H137" s="119"/>
      <c r="I137" s="15" t="str">
        <f t="shared" si="13"/>
        <v/>
      </c>
      <c r="J137" s="15" t="str">
        <f t="shared" si="21"/>
        <v/>
      </c>
      <c r="K137" s="43" t="str">
        <f t="shared" si="14"/>
        <v/>
      </c>
      <c r="L137" s="43" t="str">
        <f t="shared" si="15"/>
        <v/>
      </c>
      <c r="M137" s="323" t="str">
        <f t="shared" si="22"/>
        <v/>
      </c>
      <c r="N137" s="43" t="str">
        <f t="shared" si="23"/>
        <v/>
      </c>
      <c r="O137" s="297" t="b">
        <f t="shared" si="16"/>
        <v>0</v>
      </c>
      <c r="P137" s="298">
        <f t="shared" si="24"/>
        <v>1</v>
      </c>
    </row>
    <row r="138" spans="1:16">
      <c r="A138" s="117">
        <v>129</v>
      </c>
      <c r="B138" s="118"/>
      <c r="C138" s="118"/>
      <c r="D138" s="118"/>
      <c r="E138" s="119"/>
      <c r="F138" s="120"/>
      <c r="G138" s="118"/>
      <c r="H138" s="119"/>
      <c r="I138" s="15" t="str">
        <f t="shared" ref="I138:I201" si="25">IF(OR($B138="",$C138="",$D138="",$E138="",$F138&lt;an_initial,$F138&gt;an_final,$O138=FALSE),"",IF($H138="",CS23b*$G138/P138,CS23b*$H138))</f>
        <v/>
      </c>
      <c r="J138" s="15" t="str">
        <f t="shared" si="21"/>
        <v/>
      </c>
      <c r="K138" s="43" t="str">
        <f t="shared" ref="K138:K201" si="26">IF(OR($B138="",$C138="",$D138="",$E138="",$F138="",$F138&gt;an_final,$O138=FALSE),"",IF($F138&gt;=an_initial,1,""))</f>
        <v/>
      </c>
      <c r="L138" s="43" t="str">
        <f t="shared" ref="L138:L201" si="27">IF(OR($B138="",$C138="",$D138="",$E138="",$F138="",$F138&gt;an_final,$O138=FALSE),"",1)</f>
        <v/>
      </c>
      <c r="M138" s="323" t="str">
        <f t="shared" si="22"/>
        <v/>
      </c>
      <c r="N138" s="43" t="str">
        <f t="shared" si="23"/>
        <v/>
      </c>
      <c r="O138" s="297" t="b">
        <f t="shared" ref="O138:O201" si="28">IF(nume_candidat="",FALSE,ISNUMBER(SEARCH(nume_candidat,$B138)))</f>
        <v>0</v>
      </c>
      <c r="P138" s="298">
        <f t="shared" si="24"/>
        <v>1</v>
      </c>
    </row>
    <row r="139" spans="1:16">
      <c r="A139" s="117">
        <v>130</v>
      </c>
      <c r="B139" s="118"/>
      <c r="C139" s="118"/>
      <c r="D139" s="118"/>
      <c r="E139" s="119"/>
      <c r="F139" s="120"/>
      <c r="G139" s="118"/>
      <c r="H139" s="119"/>
      <c r="I139" s="15" t="str">
        <f t="shared" si="25"/>
        <v/>
      </c>
      <c r="J139" s="15" t="str">
        <f t="shared" si="21"/>
        <v/>
      </c>
      <c r="K139" s="43" t="str">
        <f t="shared" si="26"/>
        <v/>
      </c>
      <c r="L139" s="43" t="str">
        <f t="shared" si="27"/>
        <v/>
      </c>
      <c r="M139" s="323" t="str">
        <f t="shared" si="22"/>
        <v/>
      </c>
      <c r="N139" s="43" t="str">
        <f t="shared" si="23"/>
        <v/>
      </c>
      <c r="O139" s="297" t="b">
        <f t="shared" si="28"/>
        <v>0</v>
      </c>
      <c r="P139" s="298">
        <f t="shared" si="24"/>
        <v>1</v>
      </c>
    </row>
    <row r="140" spans="1:16">
      <c r="A140" s="117">
        <v>131</v>
      </c>
      <c r="B140" s="118"/>
      <c r="C140" s="118"/>
      <c r="D140" s="118"/>
      <c r="E140" s="119"/>
      <c r="F140" s="120"/>
      <c r="G140" s="118"/>
      <c r="H140" s="119"/>
      <c r="I140" s="15" t="str">
        <f t="shared" si="25"/>
        <v/>
      </c>
      <c r="J140" s="15" t="str">
        <f t="shared" si="21"/>
        <v/>
      </c>
      <c r="K140" s="43" t="str">
        <f t="shared" si="26"/>
        <v/>
      </c>
      <c r="L140" s="43" t="str">
        <f t="shared" si="27"/>
        <v/>
      </c>
      <c r="M140" s="323" t="str">
        <f t="shared" si="22"/>
        <v/>
      </c>
      <c r="N140" s="43" t="str">
        <f t="shared" si="23"/>
        <v/>
      </c>
      <c r="O140" s="297" t="b">
        <f t="shared" si="28"/>
        <v>0</v>
      </c>
      <c r="P140" s="298">
        <f t="shared" si="24"/>
        <v>1</v>
      </c>
    </row>
    <row r="141" spans="1:16">
      <c r="A141" s="117">
        <v>132</v>
      </c>
      <c r="B141" s="118"/>
      <c r="C141" s="118"/>
      <c r="D141" s="118"/>
      <c r="E141" s="119"/>
      <c r="F141" s="120"/>
      <c r="G141" s="118"/>
      <c r="H141" s="119"/>
      <c r="I141" s="15" t="str">
        <f t="shared" si="25"/>
        <v/>
      </c>
      <c r="J141" s="15" t="str">
        <f t="shared" si="21"/>
        <v/>
      </c>
      <c r="K141" s="43" t="str">
        <f t="shared" si="26"/>
        <v/>
      </c>
      <c r="L141" s="43" t="str">
        <f t="shared" si="27"/>
        <v/>
      </c>
      <c r="M141" s="323" t="str">
        <f t="shared" si="22"/>
        <v/>
      </c>
      <c r="N141" s="43" t="str">
        <f t="shared" si="23"/>
        <v/>
      </c>
      <c r="O141" s="297" t="b">
        <f t="shared" si="28"/>
        <v>0</v>
      </c>
      <c r="P141" s="298">
        <f t="shared" si="24"/>
        <v>1</v>
      </c>
    </row>
    <row r="142" spans="1:16">
      <c r="A142" s="117">
        <v>133</v>
      </c>
      <c r="B142" s="118"/>
      <c r="C142" s="118"/>
      <c r="D142" s="118"/>
      <c r="E142" s="119"/>
      <c r="F142" s="120"/>
      <c r="G142" s="118"/>
      <c r="H142" s="119"/>
      <c r="I142" s="15" t="str">
        <f t="shared" si="25"/>
        <v/>
      </c>
      <c r="J142" s="15" t="str">
        <f t="shared" si="21"/>
        <v/>
      </c>
      <c r="K142" s="43" t="str">
        <f t="shared" si="26"/>
        <v/>
      </c>
      <c r="L142" s="43" t="str">
        <f t="shared" si="27"/>
        <v/>
      </c>
      <c r="M142" s="323" t="str">
        <f t="shared" si="22"/>
        <v/>
      </c>
      <c r="N142" s="43" t="str">
        <f t="shared" si="23"/>
        <v/>
      </c>
      <c r="O142" s="297" t="b">
        <f t="shared" si="28"/>
        <v>0</v>
      </c>
      <c r="P142" s="298">
        <f t="shared" si="24"/>
        <v>1</v>
      </c>
    </row>
    <row r="143" spans="1:16">
      <c r="A143" s="117">
        <v>134</v>
      </c>
      <c r="B143" s="118"/>
      <c r="C143" s="118"/>
      <c r="D143" s="118"/>
      <c r="E143" s="119"/>
      <c r="F143" s="120"/>
      <c r="G143" s="118"/>
      <c r="H143" s="119"/>
      <c r="I143" s="15" t="str">
        <f t="shared" si="25"/>
        <v/>
      </c>
      <c r="J143" s="15" t="str">
        <f t="shared" si="21"/>
        <v/>
      </c>
      <c r="K143" s="43" t="str">
        <f t="shared" si="26"/>
        <v/>
      </c>
      <c r="L143" s="43" t="str">
        <f t="shared" si="27"/>
        <v/>
      </c>
      <c r="M143" s="323" t="str">
        <f t="shared" si="22"/>
        <v/>
      </c>
      <c r="N143" s="43" t="str">
        <f t="shared" si="23"/>
        <v/>
      </c>
      <c r="O143" s="297" t="b">
        <f t="shared" si="28"/>
        <v>0</v>
      </c>
      <c r="P143" s="298">
        <f t="shared" si="24"/>
        <v>1</v>
      </c>
    </row>
    <row r="144" spans="1:16">
      <c r="A144" s="117">
        <v>135</v>
      </c>
      <c r="B144" s="118"/>
      <c r="C144" s="118"/>
      <c r="D144" s="118"/>
      <c r="E144" s="119"/>
      <c r="F144" s="120"/>
      <c r="G144" s="118"/>
      <c r="H144" s="119"/>
      <c r="I144" s="15" t="str">
        <f t="shared" si="25"/>
        <v/>
      </c>
      <c r="J144" s="15" t="str">
        <f t="shared" si="21"/>
        <v/>
      </c>
      <c r="K144" s="43" t="str">
        <f t="shared" si="26"/>
        <v/>
      </c>
      <c r="L144" s="43" t="str">
        <f t="shared" si="27"/>
        <v/>
      </c>
      <c r="M144" s="323" t="str">
        <f t="shared" si="22"/>
        <v/>
      </c>
      <c r="N144" s="43" t="str">
        <f t="shared" si="23"/>
        <v/>
      </c>
      <c r="O144" s="297" t="b">
        <f t="shared" si="28"/>
        <v>0</v>
      </c>
      <c r="P144" s="298">
        <f t="shared" si="24"/>
        <v>1</v>
      </c>
    </row>
    <row r="145" spans="1:16">
      <c r="A145" s="117">
        <v>136</v>
      </c>
      <c r="B145" s="118"/>
      <c r="C145" s="118"/>
      <c r="D145" s="118"/>
      <c r="E145" s="119"/>
      <c r="F145" s="120"/>
      <c r="G145" s="118"/>
      <c r="H145" s="119"/>
      <c r="I145" s="15" t="str">
        <f t="shared" si="25"/>
        <v/>
      </c>
      <c r="J145" s="15" t="str">
        <f t="shared" si="21"/>
        <v/>
      </c>
      <c r="K145" s="43" t="str">
        <f t="shared" si="26"/>
        <v/>
      </c>
      <c r="L145" s="43" t="str">
        <f t="shared" si="27"/>
        <v/>
      </c>
      <c r="M145" s="323" t="str">
        <f t="shared" si="22"/>
        <v/>
      </c>
      <c r="N145" s="43" t="str">
        <f t="shared" si="23"/>
        <v/>
      </c>
      <c r="O145" s="297" t="b">
        <f t="shared" si="28"/>
        <v>0</v>
      </c>
      <c r="P145" s="298">
        <f t="shared" si="24"/>
        <v>1</v>
      </c>
    </row>
    <row r="146" spans="1:16">
      <c r="A146" s="117">
        <v>137</v>
      </c>
      <c r="B146" s="118"/>
      <c r="C146" s="118"/>
      <c r="D146" s="118"/>
      <c r="E146" s="119"/>
      <c r="F146" s="120"/>
      <c r="G146" s="118"/>
      <c r="H146" s="119"/>
      <c r="I146" s="15" t="str">
        <f t="shared" si="25"/>
        <v/>
      </c>
      <c r="J146" s="15" t="str">
        <f t="shared" si="21"/>
        <v/>
      </c>
      <c r="K146" s="43" t="str">
        <f t="shared" si="26"/>
        <v/>
      </c>
      <c r="L146" s="43" t="str">
        <f t="shared" si="27"/>
        <v/>
      </c>
      <c r="M146" s="323" t="str">
        <f t="shared" si="22"/>
        <v/>
      </c>
      <c r="N146" s="43" t="str">
        <f t="shared" si="23"/>
        <v/>
      </c>
      <c r="O146" s="297" t="b">
        <f t="shared" si="28"/>
        <v>0</v>
      </c>
      <c r="P146" s="298">
        <f t="shared" si="24"/>
        <v>1</v>
      </c>
    </row>
    <row r="147" spans="1:16">
      <c r="A147" s="117">
        <v>138</v>
      </c>
      <c r="B147" s="118"/>
      <c r="C147" s="118"/>
      <c r="D147" s="118"/>
      <c r="E147" s="119"/>
      <c r="F147" s="120"/>
      <c r="G147" s="118"/>
      <c r="H147" s="119"/>
      <c r="I147" s="15" t="str">
        <f t="shared" si="25"/>
        <v/>
      </c>
      <c r="J147" s="15" t="str">
        <f t="shared" si="21"/>
        <v/>
      </c>
      <c r="K147" s="43" t="str">
        <f t="shared" si="26"/>
        <v/>
      </c>
      <c r="L147" s="43" t="str">
        <f t="shared" si="27"/>
        <v/>
      </c>
      <c r="M147" s="323" t="str">
        <f t="shared" si="22"/>
        <v/>
      </c>
      <c r="N147" s="43" t="str">
        <f t="shared" si="23"/>
        <v/>
      </c>
      <c r="O147" s="297" t="b">
        <f t="shared" si="28"/>
        <v>0</v>
      </c>
      <c r="P147" s="298">
        <f t="shared" si="24"/>
        <v>1</v>
      </c>
    </row>
    <row r="148" spans="1:16">
      <c r="A148" s="117">
        <v>139</v>
      </c>
      <c r="B148" s="118"/>
      <c r="C148" s="118"/>
      <c r="D148" s="118"/>
      <c r="E148" s="119"/>
      <c r="F148" s="120"/>
      <c r="G148" s="118"/>
      <c r="H148" s="119"/>
      <c r="I148" s="15" t="str">
        <f t="shared" si="25"/>
        <v/>
      </c>
      <c r="J148" s="15" t="str">
        <f t="shared" si="21"/>
        <v/>
      </c>
      <c r="K148" s="43" t="str">
        <f t="shared" si="26"/>
        <v/>
      </c>
      <c r="L148" s="43" t="str">
        <f t="shared" si="27"/>
        <v/>
      </c>
      <c r="M148" s="323" t="str">
        <f t="shared" si="22"/>
        <v/>
      </c>
      <c r="N148" s="43" t="str">
        <f t="shared" si="23"/>
        <v/>
      </c>
      <c r="O148" s="297" t="b">
        <f t="shared" si="28"/>
        <v>0</v>
      </c>
      <c r="P148" s="298">
        <f t="shared" si="24"/>
        <v>1</v>
      </c>
    </row>
    <row r="149" spans="1:16">
      <c r="A149" s="117">
        <v>140</v>
      </c>
      <c r="B149" s="118"/>
      <c r="C149" s="118"/>
      <c r="D149" s="118"/>
      <c r="E149" s="119"/>
      <c r="F149" s="120"/>
      <c r="G149" s="118"/>
      <c r="H149" s="119"/>
      <c r="I149" s="15" t="str">
        <f t="shared" si="25"/>
        <v/>
      </c>
      <c r="J149" s="15" t="str">
        <f t="shared" si="21"/>
        <v/>
      </c>
      <c r="K149" s="43" t="str">
        <f t="shared" si="26"/>
        <v/>
      </c>
      <c r="L149" s="43" t="str">
        <f t="shared" si="27"/>
        <v/>
      </c>
      <c r="M149" s="323" t="str">
        <f t="shared" si="22"/>
        <v/>
      </c>
      <c r="N149" s="43" t="str">
        <f t="shared" si="23"/>
        <v/>
      </c>
      <c r="O149" s="297" t="b">
        <f t="shared" si="28"/>
        <v>0</v>
      </c>
      <c r="P149" s="298">
        <f t="shared" si="24"/>
        <v>1</v>
      </c>
    </row>
    <row r="150" spans="1:16">
      <c r="A150" s="117">
        <v>141</v>
      </c>
      <c r="B150" s="118"/>
      <c r="C150" s="118"/>
      <c r="D150" s="118"/>
      <c r="E150" s="119"/>
      <c r="F150" s="120"/>
      <c r="G150" s="118"/>
      <c r="H150" s="119"/>
      <c r="I150" s="15" t="str">
        <f t="shared" si="25"/>
        <v/>
      </c>
      <c r="J150" s="15" t="str">
        <f t="shared" si="21"/>
        <v/>
      </c>
      <c r="K150" s="43" t="str">
        <f t="shared" si="26"/>
        <v/>
      </c>
      <c r="L150" s="43" t="str">
        <f t="shared" si="27"/>
        <v/>
      </c>
      <c r="M150" s="323" t="str">
        <f t="shared" si="22"/>
        <v/>
      </c>
      <c r="N150" s="43" t="str">
        <f t="shared" si="23"/>
        <v/>
      </c>
      <c r="O150" s="297" t="b">
        <f t="shared" si="28"/>
        <v>0</v>
      </c>
      <c r="P150" s="298">
        <f t="shared" si="24"/>
        <v>1</v>
      </c>
    </row>
    <row r="151" spans="1:16">
      <c r="A151" s="117">
        <v>142</v>
      </c>
      <c r="B151" s="118"/>
      <c r="C151" s="118"/>
      <c r="D151" s="118"/>
      <c r="E151" s="119"/>
      <c r="F151" s="120"/>
      <c r="G151" s="118"/>
      <c r="H151" s="119"/>
      <c r="I151" s="15" t="str">
        <f t="shared" si="25"/>
        <v/>
      </c>
      <c r="J151" s="15" t="str">
        <f t="shared" si="21"/>
        <v/>
      </c>
      <c r="K151" s="43" t="str">
        <f t="shared" si="26"/>
        <v/>
      </c>
      <c r="L151" s="43" t="str">
        <f t="shared" si="27"/>
        <v/>
      </c>
      <c r="M151" s="323" t="str">
        <f t="shared" si="22"/>
        <v/>
      </c>
      <c r="N151" s="43" t="str">
        <f t="shared" si="23"/>
        <v/>
      </c>
      <c r="O151" s="297" t="b">
        <f t="shared" si="28"/>
        <v>0</v>
      </c>
      <c r="P151" s="298">
        <f t="shared" si="24"/>
        <v>1</v>
      </c>
    </row>
    <row r="152" spans="1:16">
      <c r="A152" s="117">
        <v>143</v>
      </c>
      <c r="B152" s="118"/>
      <c r="C152" s="118"/>
      <c r="D152" s="118"/>
      <c r="E152" s="119"/>
      <c r="F152" s="120"/>
      <c r="G152" s="118"/>
      <c r="H152" s="119"/>
      <c r="I152" s="15" t="str">
        <f t="shared" si="25"/>
        <v/>
      </c>
      <c r="J152" s="15" t="str">
        <f t="shared" si="21"/>
        <v/>
      </c>
      <c r="K152" s="43" t="str">
        <f t="shared" si="26"/>
        <v/>
      </c>
      <c r="L152" s="43" t="str">
        <f t="shared" si="27"/>
        <v/>
      </c>
      <c r="M152" s="323" t="str">
        <f t="shared" si="22"/>
        <v/>
      </c>
      <c r="N152" s="43" t="str">
        <f t="shared" si="23"/>
        <v/>
      </c>
      <c r="O152" s="297" t="b">
        <f t="shared" si="28"/>
        <v>0</v>
      </c>
      <c r="P152" s="298">
        <f t="shared" si="24"/>
        <v>1</v>
      </c>
    </row>
    <row r="153" spans="1:16">
      <c r="A153" s="117">
        <v>144</v>
      </c>
      <c r="B153" s="118"/>
      <c r="C153" s="118"/>
      <c r="D153" s="118"/>
      <c r="E153" s="119"/>
      <c r="F153" s="120"/>
      <c r="G153" s="118"/>
      <c r="H153" s="119"/>
      <c r="I153" s="15" t="str">
        <f t="shared" si="25"/>
        <v/>
      </c>
      <c r="J153" s="15" t="str">
        <f t="shared" si="21"/>
        <v/>
      </c>
      <c r="K153" s="43" t="str">
        <f t="shared" si="26"/>
        <v/>
      </c>
      <c r="L153" s="43" t="str">
        <f t="shared" si="27"/>
        <v/>
      </c>
      <c r="M153" s="323" t="str">
        <f t="shared" si="22"/>
        <v/>
      </c>
      <c r="N153" s="43" t="str">
        <f t="shared" si="23"/>
        <v/>
      </c>
      <c r="O153" s="297" t="b">
        <f t="shared" si="28"/>
        <v>0</v>
      </c>
      <c r="P153" s="298">
        <f t="shared" si="24"/>
        <v>1</v>
      </c>
    </row>
    <row r="154" spans="1:16">
      <c r="A154" s="117">
        <v>145</v>
      </c>
      <c r="B154" s="118"/>
      <c r="C154" s="118"/>
      <c r="D154" s="118"/>
      <c r="E154" s="119"/>
      <c r="F154" s="120"/>
      <c r="G154" s="118"/>
      <c r="H154" s="119"/>
      <c r="I154" s="15" t="str">
        <f t="shared" si="25"/>
        <v/>
      </c>
      <c r="J154" s="15" t="str">
        <f t="shared" si="21"/>
        <v/>
      </c>
      <c r="K154" s="43" t="str">
        <f t="shared" si="26"/>
        <v/>
      </c>
      <c r="L154" s="43" t="str">
        <f t="shared" si="27"/>
        <v/>
      </c>
      <c r="M154" s="323" t="str">
        <f t="shared" si="22"/>
        <v/>
      </c>
      <c r="N154" s="43" t="str">
        <f t="shared" si="23"/>
        <v/>
      </c>
      <c r="O154" s="297" t="b">
        <f t="shared" si="28"/>
        <v>0</v>
      </c>
      <c r="P154" s="298">
        <f t="shared" si="24"/>
        <v>1</v>
      </c>
    </row>
    <row r="155" spans="1:16">
      <c r="A155" s="117">
        <v>146</v>
      </c>
      <c r="B155" s="118"/>
      <c r="C155" s="118"/>
      <c r="D155" s="118"/>
      <c r="E155" s="119"/>
      <c r="F155" s="120"/>
      <c r="G155" s="118"/>
      <c r="H155" s="119"/>
      <c r="I155" s="15" t="str">
        <f t="shared" si="25"/>
        <v/>
      </c>
      <c r="J155" s="15" t="str">
        <f t="shared" si="21"/>
        <v/>
      </c>
      <c r="K155" s="43" t="str">
        <f t="shared" si="26"/>
        <v/>
      </c>
      <c r="L155" s="43" t="str">
        <f t="shared" si="27"/>
        <v/>
      </c>
      <c r="M155" s="323" t="str">
        <f t="shared" si="22"/>
        <v/>
      </c>
      <c r="N155" s="43" t="str">
        <f t="shared" si="23"/>
        <v/>
      </c>
      <c r="O155" s="297" t="b">
        <f t="shared" si="28"/>
        <v>0</v>
      </c>
      <c r="P155" s="298">
        <f t="shared" si="24"/>
        <v>1</v>
      </c>
    </row>
    <row r="156" spans="1:16">
      <c r="A156" s="117">
        <v>147</v>
      </c>
      <c r="B156" s="118"/>
      <c r="C156" s="118"/>
      <c r="D156" s="118"/>
      <c r="E156" s="119"/>
      <c r="F156" s="120"/>
      <c r="G156" s="118"/>
      <c r="H156" s="119"/>
      <c r="I156" s="15" t="str">
        <f t="shared" si="25"/>
        <v/>
      </c>
      <c r="J156" s="15" t="str">
        <f t="shared" si="21"/>
        <v/>
      </c>
      <c r="K156" s="43" t="str">
        <f t="shared" si="26"/>
        <v/>
      </c>
      <c r="L156" s="43" t="str">
        <f t="shared" si="27"/>
        <v/>
      </c>
      <c r="M156" s="323" t="str">
        <f t="shared" si="22"/>
        <v/>
      </c>
      <c r="N156" s="43" t="str">
        <f t="shared" si="23"/>
        <v/>
      </c>
      <c r="O156" s="297" t="b">
        <f t="shared" si="28"/>
        <v>0</v>
      </c>
      <c r="P156" s="298">
        <f t="shared" si="24"/>
        <v>1</v>
      </c>
    </row>
    <row r="157" spans="1:16">
      <c r="A157" s="117">
        <v>148</v>
      </c>
      <c r="B157" s="118"/>
      <c r="C157" s="118"/>
      <c r="D157" s="118"/>
      <c r="E157" s="119"/>
      <c r="F157" s="120"/>
      <c r="G157" s="118"/>
      <c r="H157" s="119"/>
      <c r="I157" s="15" t="str">
        <f t="shared" si="25"/>
        <v/>
      </c>
      <c r="J157" s="15" t="str">
        <f t="shared" si="21"/>
        <v/>
      </c>
      <c r="K157" s="43" t="str">
        <f t="shared" si="26"/>
        <v/>
      </c>
      <c r="L157" s="43" t="str">
        <f t="shared" si="27"/>
        <v/>
      </c>
      <c r="M157" s="323" t="str">
        <f t="shared" si="22"/>
        <v/>
      </c>
      <c r="N157" s="43" t="str">
        <f t="shared" si="23"/>
        <v/>
      </c>
      <c r="O157" s="297" t="b">
        <f t="shared" si="28"/>
        <v>0</v>
      </c>
      <c r="P157" s="298">
        <f t="shared" si="24"/>
        <v>1</v>
      </c>
    </row>
    <row r="158" spans="1:16">
      <c r="A158" s="117">
        <v>149</v>
      </c>
      <c r="B158" s="118"/>
      <c r="C158" s="118"/>
      <c r="D158" s="118"/>
      <c r="E158" s="119"/>
      <c r="F158" s="120"/>
      <c r="G158" s="118"/>
      <c r="H158" s="119"/>
      <c r="I158" s="15" t="str">
        <f t="shared" si="25"/>
        <v/>
      </c>
      <c r="J158" s="15" t="str">
        <f t="shared" si="21"/>
        <v/>
      </c>
      <c r="K158" s="43" t="str">
        <f t="shared" si="26"/>
        <v/>
      </c>
      <c r="L158" s="43" t="str">
        <f t="shared" si="27"/>
        <v/>
      </c>
      <c r="M158" s="323" t="str">
        <f t="shared" si="22"/>
        <v/>
      </c>
      <c r="N158" s="43" t="str">
        <f t="shared" si="23"/>
        <v/>
      </c>
      <c r="O158" s="297" t="b">
        <f t="shared" si="28"/>
        <v>0</v>
      </c>
      <c r="P158" s="298">
        <f t="shared" si="24"/>
        <v>1</v>
      </c>
    </row>
    <row r="159" spans="1:16">
      <c r="A159" s="117">
        <v>150</v>
      </c>
      <c r="B159" s="118"/>
      <c r="C159" s="118"/>
      <c r="D159" s="118"/>
      <c r="E159" s="119"/>
      <c r="F159" s="120"/>
      <c r="G159" s="118"/>
      <c r="H159" s="119"/>
      <c r="I159" s="15" t="str">
        <f t="shared" si="25"/>
        <v/>
      </c>
      <c r="J159" s="15" t="str">
        <f t="shared" si="21"/>
        <v/>
      </c>
      <c r="K159" s="43" t="str">
        <f t="shared" si="26"/>
        <v/>
      </c>
      <c r="L159" s="43" t="str">
        <f t="shared" si="27"/>
        <v/>
      </c>
      <c r="M159" s="323" t="str">
        <f t="shared" si="22"/>
        <v/>
      </c>
      <c r="N159" s="43" t="str">
        <f t="shared" si="23"/>
        <v/>
      </c>
      <c r="O159" s="297" t="b">
        <f t="shared" si="28"/>
        <v>0</v>
      </c>
      <c r="P159" s="298">
        <f t="shared" si="24"/>
        <v>1</v>
      </c>
    </row>
    <row r="160" spans="1:16">
      <c r="A160" s="117">
        <v>151</v>
      </c>
      <c r="B160" s="118"/>
      <c r="C160" s="118"/>
      <c r="D160" s="118"/>
      <c r="E160" s="119"/>
      <c r="F160" s="120"/>
      <c r="G160" s="118"/>
      <c r="H160" s="119"/>
      <c r="I160" s="15" t="str">
        <f t="shared" si="25"/>
        <v/>
      </c>
      <c r="J160" s="15" t="str">
        <f t="shared" si="21"/>
        <v/>
      </c>
      <c r="K160" s="43" t="str">
        <f t="shared" si="26"/>
        <v/>
      </c>
      <c r="L160" s="43" t="str">
        <f t="shared" si="27"/>
        <v/>
      </c>
      <c r="M160" s="323" t="str">
        <f t="shared" si="22"/>
        <v/>
      </c>
      <c r="N160" s="43" t="str">
        <f t="shared" si="23"/>
        <v/>
      </c>
      <c r="O160" s="297" t="b">
        <f t="shared" si="28"/>
        <v>0</v>
      </c>
      <c r="P160" s="298">
        <f t="shared" si="24"/>
        <v>1</v>
      </c>
    </row>
    <row r="161" spans="1:16">
      <c r="A161" s="117">
        <v>152</v>
      </c>
      <c r="B161" s="118"/>
      <c r="C161" s="118"/>
      <c r="D161" s="118"/>
      <c r="E161" s="119"/>
      <c r="F161" s="120"/>
      <c r="G161" s="118"/>
      <c r="H161" s="119"/>
      <c r="I161" s="15" t="str">
        <f t="shared" si="25"/>
        <v/>
      </c>
      <c r="J161" s="15" t="str">
        <f t="shared" si="21"/>
        <v/>
      </c>
      <c r="K161" s="43" t="str">
        <f t="shared" si="26"/>
        <v/>
      </c>
      <c r="L161" s="43" t="str">
        <f t="shared" si="27"/>
        <v/>
      </c>
      <c r="M161" s="323" t="str">
        <f t="shared" si="22"/>
        <v/>
      </c>
      <c r="N161" s="43" t="str">
        <f t="shared" si="23"/>
        <v/>
      </c>
      <c r="O161" s="297" t="b">
        <f t="shared" si="28"/>
        <v>0</v>
      </c>
      <c r="P161" s="298">
        <f t="shared" si="24"/>
        <v>1</v>
      </c>
    </row>
    <row r="162" spans="1:16">
      <c r="A162" s="117">
        <v>153</v>
      </c>
      <c r="B162" s="118"/>
      <c r="C162" s="118"/>
      <c r="D162" s="118"/>
      <c r="E162" s="119"/>
      <c r="F162" s="120"/>
      <c r="G162" s="118"/>
      <c r="H162" s="119"/>
      <c r="I162" s="15" t="str">
        <f t="shared" si="25"/>
        <v/>
      </c>
      <c r="J162" s="15" t="str">
        <f t="shared" si="21"/>
        <v/>
      </c>
      <c r="K162" s="43" t="str">
        <f t="shared" si="26"/>
        <v/>
      </c>
      <c r="L162" s="43" t="str">
        <f t="shared" si="27"/>
        <v/>
      </c>
      <c r="M162" s="323" t="str">
        <f t="shared" si="22"/>
        <v/>
      </c>
      <c r="N162" s="43" t="str">
        <f t="shared" si="23"/>
        <v/>
      </c>
      <c r="O162" s="297" t="b">
        <f t="shared" si="28"/>
        <v>0</v>
      </c>
      <c r="P162" s="298">
        <f t="shared" si="24"/>
        <v>1</v>
      </c>
    </row>
    <row r="163" spans="1:16">
      <c r="A163" s="117">
        <v>154</v>
      </c>
      <c r="B163" s="118"/>
      <c r="C163" s="118"/>
      <c r="D163" s="118"/>
      <c r="E163" s="119"/>
      <c r="F163" s="120"/>
      <c r="G163" s="118"/>
      <c r="H163" s="119"/>
      <c r="I163" s="15" t="str">
        <f t="shared" si="25"/>
        <v/>
      </c>
      <c r="J163" s="15" t="str">
        <f t="shared" si="21"/>
        <v/>
      </c>
      <c r="K163" s="43" t="str">
        <f t="shared" si="26"/>
        <v/>
      </c>
      <c r="L163" s="43" t="str">
        <f t="shared" si="27"/>
        <v/>
      </c>
      <c r="M163" s="323" t="str">
        <f t="shared" si="22"/>
        <v/>
      </c>
      <c r="N163" s="43" t="str">
        <f t="shared" si="23"/>
        <v/>
      </c>
      <c r="O163" s="297" t="b">
        <f t="shared" si="28"/>
        <v>0</v>
      </c>
      <c r="P163" s="298">
        <f t="shared" si="24"/>
        <v>1</v>
      </c>
    </row>
    <row r="164" spans="1:16">
      <c r="A164" s="117">
        <v>155</v>
      </c>
      <c r="B164" s="118"/>
      <c r="C164" s="118"/>
      <c r="D164" s="118"/>
      <c r="E164" s="119"/>
      <c r="F164" s="120"/>
      <c r="G164" s="118"/>
      <c r="H164" s="119"/>
      <c r="I164" s="15" t="str">
        <f t="shared" si="25"/>
        <v/>
      </c>
      <c r="J164" s="15" t="str">
        <f t="shared" si="21"/>
        <v/>
      </c>
      <c r="K164" s="43" t="str">
        <f t="shared" si="26"/>
        <v/>
      </c>
      <c r="L164" s="43" t="str">
        <f t="shared" si="27"/>
        <v/>
      </c>
      <c r="M164" s="323" t="str">
        <f t="shared" si="22"/>
        <v/>
      </c>
      <c r="N164" s="43" t="str">
        <f t="shared" si="23"/>
        <v/>
      </c>
      <c r="O164" s="297" t="b">
        <f t="shared" si="28"/>
        <v>0</v>
      </c>
      <c r="P164" s="298">
        <f t="shared" si="24"/>
        <v>1</v>
      </c>
    </row>
    <row r="165" spans="1:16">
      <c r="A165" s="117">
        <v>156</v>
      </c>
      <c r="B165" s="118"/>
      <c r="C165" s="118"/>
      <c r="D165" s="118"/>
      <c r="E165" s="119"/>
      <c r="F165" s="120"/>
      <c r="G165" s="118"/>
      <c r="H165" s="119"/>
      <c r="I165" s="15" t="str">
        <f t="shared" si="25"/>
        <v/>
      </c>
      <c r="J165" s="15" t="str">
        <f t="shared" si="21"/>
        <v/>
      </c>
      <c r="K165" s="43" t="str">
        <f t="shared" si="26"/>
        <v/>
      </c>
      <c r="L165" s="43" t="str">
        <f t="shared" si="27"/>
        <v/>
      </c>
      <c r="M165" s="323" t="str">
        <f t="shared" si="22"/>
        <v/>
      </c>
      <c r="N165" s="43" t="str">
        <f t="shared" si="23"/>
        <v/>
      </c>
      <c r="O165" s="297" t="b">
        <f t="shared" si="28"/>
        <v>0</v>
      </c>
      <c r="P165" s="298">
        <f t="shared" si="24"/>
        <v>1</v>
      </c>
    </row>
    <row r="166" spans="1:16">
      <c r="A166" s="117">
        <v>157</v>
      </c>
      <c r="B166" s="118"/>
      <c r="C166" s="118"/>
      <c r="D166" s="118"/>
      <c r="E166" s="119"/>
      <c r="F166" s="120"/>
      <c r="G166" s="118"/>
      <c r="H166" s="119"/>
      <c r="I166" s="15" t="str">
        <f t="shared" si="25"/>
        <v/>
      </c>
      <c r="J166" s="15" t="str">
        <f t="shared" si="21"/>
        <v/>
      </c>
      <c r="K166" s="43" t="str">
        <f t="shared" si="26"/>
        <v/>
      </c>
      <c r="L166" s="43" t="str">
        <f t="shared" si="27"/>
        <v/>
      </c>
      <c r="M166" s="323" t="str">
        <f t="shared" si="22"/>
        <v/>
      </c>
      <c r="N166" s="43" t="str">
        <f t="shared" si="23"/>
        <v/>
      </c>
      <c r="O166" s="297" t="b">
        <f t="shared" si="28"/>
        <v>0</v>
      </c>
      <c r="P166" s="298">
        <f t="shared" si="24"/>
        <v>1</v>
      </c>
    </row>
    <row r="167" spans="1:16">
      <c r="A167" s="117">
        <v>158</v>
      </c>
      <c r="B167" s="118"/>
      <c r="C167" s="118"/>
      <c r="D167" s="118"/>
      <c r="E167" s="119"/>
      <c r="F167" s="120"/>
      <c r="G167" s="118"/>
      <c r="H167" s="119"/>
      <c r="I167" s="15" t="str">
        <f t="shared" si="25"/>
        <v/>
      </c>
      <c r="J167" s="15" t="str">
        <f t="shared" si="21"/>
        <v/>
      </c>
      <c r="K167" s="43" t="str">
        <f t="shared" si="26"/>
        <v/>
      </c>
      <c r="L167" s="43" t="str">
        <f t="shared" si="27"/>
        <v/>
      </c>
      <c r="M167" s="323" t="str">
        <f t="shared" si="22"/>
        <v/>
      </c>
      <c r="N167" s="43" t="str">
        <f t="shared" si="23"/>
        <v/>
      </c>
      <c r="O167" s="297" t="b">
        <f t="shared" si="28"/>
        <v>0</v>
      </c>
      <c r="P167" s="298">
        <f t="shared" si="24"/>
        <v>1</v>
      </c>
    </row>
    <row r="168" spans="1:16">
      <c r="A168" s="117">
        <v>159</v>
      </c>
      <c r="B168" s="118"/>
      <c r="C168" s="118"/>
      <c r="D168" s="118"/>
      <c r="E168" s="119"/>
      <c r="F168" s="120"/>
      <c r="G168" s="118"/>
      <c r="H168" s="119"/>
      <c r="I168" s="15" t="str">
        <f t="shared" si="25"/>
        <v/>
      </c>
      <c r="J168" s="15" t="str">
        <f t="shared" si="21"/>
        <v/>
      </c>
      <c r="K168" s="43" t="str">
        <f t="shared" si="26"/>
        <v/>
      </c>
      <c r="L168" s="43" t="str">
        <f t="shared" si="27"/>
        <v/>
      </c>
      <c r="M168" s="323" t="str">
        <f t="shared" si="22"/>
        <v/>
      </c>
      <c r="N168" s="43" t="str">
        <f t="shared" si="23"/>
        <v/>
      </c>
      <c r="O168" s="297" t="b">
        <f t="shared" si="28"/>
        <v>0</v>
      </c>
      <c r="P168" s="298">
        <f t="shared" si="24"/>
        <v>1</v>
      </c>
    </row>
    <row r="169" spans="1:16">
      <c r="A169" s="117">
        <v>160</v>
      </c>
      <c r="B169" s="118"/>
      <c r="C169" s="118"/>
      <c r="D169" s="118"/>
      <c r="E169" s="119"/>
      <c r="F169" s="120"/>
      <c r="G169" s="118"/>
      <c r="H169" s="119"/>
      <c r="I169" s="15" t="str">
        <f t="shared" si="25"/>
        <v/>
      </c>
      <c r="J169" s="15" t="str">
        <f t="shared" si="21"/>
        <v/>
      </c>
      <c r="K169" s="43" t="str">
        <f t="shared" si="26"/>
        <v/>
      </c>
      <c r="L169" s="43" t="str">
        <f t="shared" si="27"/>
        <v/>
      </c>
      <c r="M169" s="323" t="str">
        <f t="shared" si="22"/>
        <v/>
      </c>
      <c r="N169" s="43" t="str">
        <f t="shared" si="23"/>
        <v/>
      </c>
      <c r="O169" s="297" t="b">
        <f t="shared" si="28"/>
        <v>0</v>
      </c>
      <c r="P169" s="298">
        <f t="shared" si="24"/>
        <v>1</v>
      </c>
    </row>
    <row r="170" spans="1:16">
      <c r="A170" s="117">
        <v>161</v>
      </c>
      <c r="B170" s="118"/>
      <c r="C170" s="118"/>
      <c r="D170" s="118"/>
      <c r="E170" s="119"/>
      <c r="F170" s="120"/>
      <c r="G170" s="118"/>
      <c r="H170" s="119"/>
      <c r="I170" s="15" t="str">
        <f t="shared" si="25"/>
        <v/>
      </c>
      <c r="J170" s="15" t="str">
        <f t="shared" si="21"/>
        <v/>
      </c>
      <c r="K170" s="43" t="str">
        <f t="shared" si="26"/>
        <v/>
      </c>
      <c r="L170" s="43" t="str">
        <f t="shared" si="27"/>
        <v/>
      </c>
      <c r="M170" s="323" t="str">
        <f t="shared" si="22"/>
        <v/>
      </c>
      <c r="N170" s="43" t="str">
        <f t="shared" si="23"/>
        <v/>
      </c>
      <c r="O170" s="297" t="b">
        <f t="shared" si="28"/>
        <v>0</v>
      </c>
      <c r="P170" s="298">
        <f t="shared" si="24"/>
        <v>1</v>
      </c>
    </row>
    <row r="171" spans="1:16">
      <c r="A171" s="117">
        <v>162</v>
      </c>
      <c r="B171" s="118"/>
      <c r="C171" s="118"/>
      <c r="D171" s="118"/>
      <c r="E171" s="119"/>
      <c r="F171" s="120"/>
      <c r="G171" s="118"/>
      <c r="H171" s="119"/>
      <c r="I171" s="15" t="str">
        <f t="shared" si="25"/>
        <v/>
      </c>
      <c r="J171" s="15" t="str">
        <f t="shared" si="21"/>
        <v/>
      </c>
      <c r="K171" s="43" t="str">
        <f t="shared" si="26"/>
        <v/>
      </c>
      <c r="L171" s="43" t="str">
        <f t="shared" si="27"/>
        <v/>
      </c>
      <c r="M171" s="323" t="str">
        <f t="shared" si="22"/>
        <v/>
      </c>
      <c r="N171" s="43" t="str">
        <f t="shared" si="23"/>
        <v/>
      </c>
      <c r="O171" s="297" t="b">
        <f t="shared" si="28"/>
        <v>0</v>
      </c>
      <c r="P171" s="298">
        <f t="shared" si="24"/>
        <v>1</v>
      </c>
    </row>
    <row r="172" spans="1:16">
      <c r="A172" s="117">
        <v>163</v>
      </c>
      <c r="B172" s="118"/>
      <c r="C172" s="118"/>
      <c r="D172" s="118"/>
      <c r="E172" s="119"/>
      <c r="F172" s="120"/>
      <c r="G172" s="118"/>
      <c r="H172" s="119"/>
      <c r="I172" s="15" t="str">
        <f t="shared" si="25"/>
        <v/>
      </c>
      <c r="J172" s="15" t="str">
        <f t="shared" si="21"/>
        <v/>
      </c>
      <c r="K172" s="43" t="str">
        <f t="shared" si="26"/>
        <v/>
      </c>
      <c r="L172" s="43" t="str">
        <f t="shared" si="27"/>
        <v/>
      </c>
      <c r="M172" s="323" t="str">
        <f t="shared" si="22"/>
        <v/>
      </c>
      <c r="N172" s="43" t="str">
        <f t="shared" si="23"/>
        <v/>
      </c>
      <c r="O172" s="297" t="b">
        <f t="shared" si="28"/>
        <v>0</v>
      </c>
      <c r="P172" s="298">
        <f t="shared" si="24"/>
        <v>1</v>
      </c>
    </row>
    <row r="173" spans="1:16">
      <c r="A173" s="117">
        <v>164</v>
      </c>
      <c r="B173" s="118"/>
      <c r="C173" s="118"/>
      <c r="D173" s="118"/>
      <c r="E173" s="119"/>
      <c r="F173" s="120"/>
      <c r="G173" s="118"/>
      <c r="H173" s="119"/>
      <c r="I173" s="15" t="str">
        <f t="shared" si="25"/>
        <v/>
      </c>
      <c r="J173" s="15" t="str">
        <f t="shared" ref="J173:J236" si="29">IF(OR($B173="",$C173="",$D173="",$E173="",$F173="",$F173&gt;an_final,$O173=FALSE),"",IF($H173="",CS_STR_A*$G173/P173,CS_STR_A*$H173))</f>
        <v/>
      </c>
      <c r="K173" s="43" t="str">
        <f t="shared" si="26"/>
        <v/>
      </c>
      <c r="L173" s="43" t="str">
        <f t="shared" si="27"/>
        <v/>
      </c>
      <c r="M173" s="323" t="str">
        <f t="shared" ref="M173:M236" si="30">IF(OR($B173="",$C173="",$D173="",$E173="",$F173="",$F173&gt;an_final,$O173=FALSE),"",IF($H173="",$G173/P173,$H173))</f>
        <v/>
      </c>
      <c r="N173" s="43" t="str">
        <f t="shared" ref="N173:N236" si="31">IF(OR($B173="",$C173="",$D173="",$E173="",$F173="",$F173&lt;an_initial,$F173&gt;an_final,$O173=FALSE),"",IF($H173="",$G173/P173,$H173))</f>
        <v/>
      </c>
      <c r="O173" s="297" t="b">
        <f t="shared" si="28"/>
        <v>0</v>
      </c>
      <c r="P173" s="298">
        <f t="shared" ref="P173:P236" si="32">LEN(B173)-LEN(SUBSTITUTE(B173,",",""))+1</f>
        <v>1</v>
      </c>
    </row>
    <row r="174" spans="1:16">
      <c r="A174" s="117">
        <v>165</v>
      </c>
      <c r="B174" s="118"/>
      <c r="C174" s="118"/>
      <c r="D174" s="118"/>
      <c r="E174" s="119"/>
      <c r="F174" s="120"/>
      <c r="G174" s="118"/>
      <c r="H174" s="119"/>
      <c r="I174" s="15" t="str">
        <f t="shared" si="25"/>
        <v/>
      </c>
      <c r="J174" s="15" t="str">
        <f t="shared" si="29"/>
        <v/>
      </c>
      <c r="K174" s="43" t="str">
        <f t="shared" si="26"/>
        <v/>
      </c>
      <c r="L174" s="43" t="str">
        <f t="shared" si="27"/>
        <v/>
      </c>
      <c r="M174" s="323" t="str">
        <f t="shared" si="30"/>
        <v/>
      </c>
      <c r="N174" s="43" t="str">
        <f t="shared" si="31"/>
        <v/>
      </c>
      <c r="O174" s="297" t="b">
        <f t="shared" si="28"/>
        <v>0</v>
      </c>
      <c r="P174" s="298">
        <f t="shared" si="32"/>
        <v>1</v>
      </c>
    </row>
    <row r="175" spans="1:16">
      <c r="A175" s="117">
        <v>166</v>
      </c>
      <c r="B175" s="118"/>
      <c r="C175" s="118"/>
      <c r="D175" s="118"/>
      <c r="E175" s="119"/>
      <c r="F175" s="120"/>
      <c r="G175" s="118"/>
      <c r="H175" s="119"/>
      <c r="I175" s="15" t="str">
        <f t="shared" si="25"/>
        <v/>
      </c>
      <c r="J175" s="15" t="str">
        <f t="shared" si="29"/>
        <v/>
      </c>
      <c r="K175" s="43" t="str">
        <f t="shared" si="26"/>
        <v/>
      </c>
      <c r="L175" s="43" t="str">
        <f t="shared" si="27"/>
        <v/>
      </c>
      <c r="M175" s="323" t="str">
        <f t="shared" si="30"/>
        <v/>
      </c>
      <c r="N175" s="43" t="str">
        <f t="shared" si="31"/>
        <v/>
      </c>
      <c r="O175" s="297" t="b">
        <f t="shared" si="28"/>
        <v>0</v>
      </c>
      <c r="P175" s="298">
        <f t="shared" si="32"/>
        <v>1</v>
      </c>
    </row>
    <row r="176" spans="1:16">
      <c r="A176" s="117">
        <v>167</v>
      </c>
      <c r="B176" s="118"/>
      <c r="C176" s="118"/>
      <c r="D176" s="118"/>
      <c r="E176" s="119"/>
      <c r="F176" s="120"/>
      <c r="G176" s="118"/>
      <c r="H176" s="119"/>
      <c r="I176" s="15" t="str">
        <f t="shared" si="25"/>
        <v/>
      </c>
      <c r="J176" s="15" t="str">
        <f t="shared" si="29"/>
        <v/>
      </c>
      <c r="K176" s="43" t="str">
        <f t="shared" si="26"/>
        <v/>
      </c>
      <c r="L176" s="43" t="str">
        <f t="shared" si="27"/>
        <v/>
      </c>
      <c r="M176" s="323" t="str">
        <f t="shared" si="30"/>
        <v/>
      </c>
      <c r="N176" s="43" t="str">
        <f t="shared" si="31"/>
        <v/>
      </c>
      <c r="O176" s="297" t="b">
        <f t="shared" si="28"/>
        <v>0</v>
      </c>
      <c r="P176" s="298">
        <f t="shared" si="32"/>
        <v>1</v>
      </c>
    </row>
    <row r="177" spans="1:16">
      <c r="A177" s="117">
        <v>168</v>
      </c>
      <c r="B177" s="118"/>
      <c r="C177" s="118"/>
      <c r="D177" s="118"/>
      <c r="E177" s="119"/>
      <c r="F177" s="120"/>
      <c r="G177" s="118"/>
      <c r="H177" s="119"/>
      <c r="I177" s="15" t="str">
        <f t="shared" si="25"/>
        <v/>
      </c>
      <c r="J177" s="15" t="str">
        <f t="shared" si="29"/>
        <v/>
      </c>
      <c r="K177" s="43" t="str">
        <f t="shared" si="26"/>
        <v/>
      </c>
      <c r="L177" s="43" t="str">
        <f t="shared" si="27"/>
        <v/>
      </c>
      <c r="M177" s="323" t="str">
        <f t="shared" si="30"/>
        <v/>
      </c>
      <c r="N177" s="43" t="str">
        <f t="shared" si="31"/>
        <v/>
      </c>
      <c r="O177" s="297" t="b">
        <f t="shared" si="28"/>
        <v>0</v>
      </c>
      <c r="P177" s="298">
        <f t="shared" si="32"/>
        <v>1</v>
      </c>
    </row>
    <row r="178" spans="1:16">
      <c r="A178" s="117">
        <v>169</v>
      </c>
      <c r="B178" s="118"/>
      <c r="C178" s="118"/>
      <c r="D178" s="118"/>
      <c r="E178" s="119"/>
      <c r="F178" s="120"/>
      <c r="G178" s="118"/>
      <c r="H178" s="119"/>
      <c r="I178" s="15" t="str">
        <f t="shared" si="25"/>
        <v/>
      </c>
      <c r="J178" s="15" t="str">
        <f t="shared" si="29"/>
        <v/>
      </c>
      <c r="K178" s="43" t="str">
        <f t="shared" si="26"/>
        <v/>
      </c>
      <c r="L178" s="43" t="str">
        <f t="shared" si="27"/>
        <v/>
      </c>
      <c r="M178" s="323" t="str">
        <f t="shared" si="30"/>
        <v/>
      </c>
      <c r="N178" s="43" t="str">
        <f t="shared" si="31"/>
        <v/>
      </c>
      <c r="O178" s="297" t="b">
        <f t="shared" si="28"/>
        <v>0</v>
      </c>
      <c r="P178" s="298">
        <f t="shared" si="32"/>
        <v>1</v>
      </c>
    </row>
    <row r="179" spans="1:16">
      <c r="A179" s="117">
        <v>170</v>
      </c>
      <c r="B179" s="118"/>
      <c r="C179" s="118"/>
      <c r="D179" s="118"/>
      <c r="E179" s="119"/>
      <c r="F179" s="120"/>
      <c r="G179" s="118"/>
      <c r="H179" s="119"/>
      <c r="I179" s="15" t="str">
        <f t="shared" si="25"/>
        <v/>
      </c>
      <c r="J179" s="15" t="str">
        <f t="shared" si="29"/>
        <v/>
      </c>
      <c r="K179" s="43" t="str">
        <f t="shared" si="26"/>
        <v/>
      </c>
      <c r="L179" s="43" t="str">
        <f t="shared" si="27"/>
        <v/>
      </c>
      <c r="M179" s="323" t="str">
        <f t="shared" si="30"/>
        <v/>
      </c>
      <c r="N179" s="43" t="str">
        <f t="shared" si="31"/>
        <v/>
      </c>
      <c r="O179" s="297" t="b">
        <f t="shared" si="28"/>
        <v>0</v>
      </c>
      <c r="P179" s="298">
        <f t="shared" si="32"/>
        <v>1</v>
      </c>
    </row>
    <row r="180" spans="1:16">
      <c r="A180" s="117">
        <v>171</v>
      </c>
      <c r="B180" s="118"/>
      <c r="C180" s="118"/>
      <c r="D180" s="118"/>
      <c r="E180" s="119"/>
      <c r="F180" s="120"/>
      <c r="G180" s="118"/>
      <c r="H180" s="119"/>
      <c r="I180" s="15" t="str">
        <f t="shared" si="25"/>
        <v/>
      </c>
      <c r="J180" s="15" t="str">
        <f t="shared" si="29"/>
        <v/>
      </c>
      <c r="K180" s="43" t="str">
        <f t="shared" si="26"/>
        <v/>
      </c>
      <c r="L180" s="43" t="str">
        <f t="shared" si="27"/>
        <v/>
      </c>
      <c r="M180" s="323" t="str">
        <f t="shared" si="30"/>
        <v/>
      </c>
      <c r="N180" s="43" t="str">
        <f t="shared" si="31"/>
        <v/>
      </c>
      <c r="O180" s="297" t="b">
        <f t="shared" si="28"/>
        <v>0</v>
      </c>
      <c r="P180" s="298">
        <f t="shared" si="32"/>
        <v>1</v>
      </c>
    </row>
    <row r="181" spans="1:16">
      <c r="A181" s="117">
        <v>172</v>
      </c>
      <c r="B181" s="118"/>
      <c r="C181" s="118"/>
      <c r="D181" s="118"/>
      <c r="E181" s="119"/>
      <c r="F181" s="120"/>
      <c r="G181" s="118"/>
      <c r="H181" s="119"/>
      <c r="I181" s="15" t="str">
        <f t="shared" si="25"/>
        <v/>
      </c>
      <c r="J181" s="15" t="str">
        <f t="shared" si="29"/>
        <v/>
      </c>
      <c r="K181" s="43" t="str">
        <f t="shared" si="26"/>
        <v/>
      </c>
      <c r="L181" s="43" t="str">
        <f t="shared" si="27"/>
        <v/>
      </c>
      <c r="M181" s="323" t="str">
        <f t="shared" si="30"/>
        <v/>
      </c>
      <c r="N181" s="43" t="str">
        <f t="shared" si="31"/>
        <v/>
      </c>
      <c r="O181" s="297" t="b">
        <f t="shared" si="28"/>
        <v>0</v>
      </c>
      <c r="P181" s="298">
        <f t="shared" si="32"/>
        <v>1</v>
      </c>
    </row>
    <row r="182" spans="1:16">
      <c r="A182" s="117">
        <v>173</v>
      </c>
      <c r="B182" s="118"/>
      <c r="C182" s="118"/>
      <c r="D182" s="118"/>
      <c r="E182" s="119"/>
      <c r="F182" s="120"/>
      <c r="G182" s="118"/>
      <c r="H182" s="119"/>
      <c r="I182" s="15" t="str">
        <f t="shared" si="25"/>
        <v/>
      </c>
      <c r="J182" s="15" t="str">
        <f t="shared" si="29"/>
        <v/>
      </c>
      <c r="K182" s="43" t="str">
        <f t="shared" si="26"/>
        <v/>
      </c>
      <c r="L182" s="43" t="str">
        <f t="shared" si="27"/>
        <v/>
      </c>
      <c r="M182" s="323" t="str">
        <f t="shared" si="30"/>
        <v/>
      </c>
      <c r="N182" s="43" t="str">
        <f t="shared" si="31"/>
        <v/>
      </c>
      <c r="O182" s="297" t="b">
        <f t="shared" si="28"/>
        <v>0</v>
      </c>
      <c r="P182" s="298">
        <f t="shared" si="32"/>
        <v>1</v>
      </c>
    </row>
    <row r="183" spans="1:16">
      <c r="A183" s="117">
        <v>174</v>
      </c>
      <c r="B183" s="118"/>
      <c r="C183" s="118"/>
      <c r="D183" s="118"/>
      <c r="E183" s="119"/>
      <c r="F183" s="120"/>
      <c r="G183" s="118"/>
      <c r="H183" s="119"/>
      <c r="I183" s="15" t="str">
        <f t="shared" si="25"/>
        <v/>
      </c>
      <c r="J183" s="15" t="str">
        <f t="shared" si="29"/>
        <v/>
      </c>
      <c r="K183" s="43" t="str">
        <f t="shared" si="26"/>
        <v/>
      </c>
      <c r="L183" s="43" t="str">
        <f t="shared" si="27"/>
        <v/>
      </c>
      <c r="M183" s="323" t="str">
        <f t="shared" si="30"/>
        <v/>
      </c>
      <c r="N183" s="43" t="str">
        <f t="shared" si="31"/>
        <v/>
      </c>
      <c r="O183" s="297" t="b">
        <f t="shared" si="28"/>
        <v>0</v>
      </c>
      <c r="P183" s="298">
        <f t="shared" si="32"/>
        <v>1</v>
      </c>
    </row>
    <row r="184" spans="1:16">
      <c r="A184" s="117">
        <v>175</v>
      </c>
      <c r="B184" s="118"/>
      <c r="C184" s="118"/>
      <c r="D184" s="118"/>
      <c r="E184" s="119"/>
      <c r="F184" s="120"/>
      <c r="G184" s="118"/>
      <c r="H184" s="119"/>
      <c r="I184" s="15" t="str">
        <f t="shared" si="25"/>
        <v/>
      </c>
      <c r="J184" s="15" t="str">
        <f t="shared" si="29"/>
        <v/>
      </c>
      <c r="K184" s="43" t="str">
        <f t="shared" si="26"/>
        <v/>
      </c>
      <c r="L184" s="43" t="str">
        <f t="shared" si="27"/>
        <v/>
      </c>
      <c r="M184" s="323" t="str">
        <f t="shared" si="30"/>
        <v/>
      </c>
      <c r="N184" s="43" t="str">
        <f t="shared" si="31"/>
        <v/>
      </c>
      <c r="O184" s="297" t="b">
        <f t="shared" si="28"/>
        <v>0</v>
      </c>
      <c r="P184" s="298">
        <f t="shared" si="32"/>
        <v>1</v>
      </c>
    </row>
    <row r="185" spans="1:16">
      <c r="A185" s="117">
        <v>176</v>
      </c>
      <c r="B185" s="118"/>
      <c r="C185" s="118"/>
      <c r="D185" s="118"/>
      <c r="E185" s="119"/>
      <c r="F185" s="120"/>
      <c r="G185" s="118"/>
      <c r="H185" s="119"/>
      <c r="I185" s="15" t="str">
        <f t="shared" si="25"/>
        <v/>
      </c>
      <c r="J185" s="15" t="str">
        <f t="shared" si="29"/>
        <v/>
      </c>
      <c r="K185" s="43" t="str">
        <f t="shared" si="26"/>
        <v/>
      </c>
      <c r="L185" s="43" t="str">
        <f t="shared" si="27"/>
        <v/>
      </c>
      <c r="M185" s="323" t="str">
        <f t="shared" si="30"/>
        <v/>
      </c>
      <c r="N185" s="43" t="str">
        <f t="shared" si="31"/>
        <v/>
      </c>
      <c r="O185" s="297" t="b">
        <f t="shared" si="28"/>
        <v>0</v>
      </c>
      <c r="P185" s="298">
        <f t="shared" si="32"/>
        <v>1</v>
      </c>
    </row>
    <row r="186" spans="1:16">
      <c r="A186" s="117">
        <v>177</v>
      </c>
      <c r="B186" s="118"/>
      <c r="C186" s="118"/>
      <c r="D186" s="118"/>
      <c r="E186" s="119"/>
      <c r="F186" s="120"/>
      <c r="G186" s="118"/>
      <c r="H186" s="119"/>
      <c r="I186" s="15" t="str">
        <f t="shared" si="25"/>
        <v/>
      </c>
      <c r="J186" s="15" t="str">
        <f t="shared" si="29"/>
        <v/>
      </c>
      <c r="K186" s="43" t="str">
        <f t="shared" si="26"/>
        <v/>
      </c>
      <c r="L186" s="43" t="str">
        <f t="shared" si="27"/>
        <v/>
      </c>
      <c r="M186" s="323" t="str">
        <f t="shared" si="30"/>
        <v/>
      </c>
      <c r="N186" s="43" t="str">
        <f t="shared" si="31"/>
        <v/>
      </c>
      <c r="O186" s="297" t="b">
        <f t="shared" si="28"/>
        <v>0</v>
      </c>
      <c r="P186" s="298">
        <f t="shared" si="32"/>
        <v>1</v>
      </c>
    </row>
    <row r="187" spans="1:16">
      <c r="A187" s="117">
        <v>178</v>
      </c>
      <c r="B187" s="118"/>
      <c r="C187" s="118"/>
      <c r="D187" s="118"/>
      <c r="E187" s="119"/>
      <c r="F187" s="120"/>
      <c r="G187" s="118"/>
      <c r="H187" s="119"/>
      <c r="I187" s="15" t="str">
        <f t="shared" si="25"/>
        <v/>
      </c>
      <c r="J187" s="15" t="str">
        <f t="shared" si="29"/>
        <v/>
      </c>
      <c r="K187" s="43" t="str">
        <f t="shared" si="26"/>
        <v/>
      </c>
      <c r="L187" s="43" t="str">
        <f t="shared" si="27"/>
        <v/>
      </c>
      <c r="M187" s="323" t="str">
        <f t="shared" si="30"/>
        <v/>
      </c>
      <c r="N187" s="43" t="str">
        <f t="shared" si="31"/>
        <v/>
      </c>
      <c r="O187" s="297" t="b">
        <f t="shared" si="28"/>
        <v>0</v>
      </c>
      <c r="P187" s="298">
        <f t="shared" si="32"/>
        <v>1</v>
      </c>
    </row>
    <row r="188" spans="1:16">
      <c r="A188" s="117">
        <v>179</v>
      </c>
      <c r="B188" s="118"/>
      <c r="C188" s="118"/>
      <c r="D188" s="118"/>
      <c r="E188" s="119"/>
      <c r="F188" s="120"/>
      <c r="G188" s="118"/>
      <c r="H188" s="119"/>
      <c r="I188" s="15" t="str">
        <f t="shared" si="25"/>
        <v/>
      </c>
      <c r="J188" s="15" t="str">
        <f t="shared" si="29"/>
        <v/>
      </c>
      <c r="K188" s="43" t="str">
        <f t="shared" si="26"/>
        <v/>
      </c>
      <c r="L188" s="43" t="str">
        <f t="shared" si="27"/>
        <v/>
      </c>
      <c r="M188" s="323" t="str">
        <f t="shared" si="30"/>
        <v/>
      </c>
      <c r="N188" s="43" t="str">
        <f t="shared" si="31"/>
        <v/>
      </c>
      <c r="O188" s="297" t="b">
        <f t="shared" si="28"/>
        <v>0</v>
      </c>
      <c r="P188" s="298">
        <f t="shared" si="32"/>
        <v>1</v>
      </c>
    </row>
    <row r="189" spans="1:16">
      <c r="A189" s="117">
        <v>180</v>
      </c>
      <c r="B189" s="118"/>
      <c r="C189" s="118"/>
      <c r="D189" s="118"/>
      <c r="E189" s="119"/>
      <c r="F189" s="120"/>
      <c r="G189" s="118"/>
      <c r="H189" s="119"/>
      <c r="I189" s="15" t="str">
        <f t="shared" si="25"/>
        <v/>
      </c>
      <c r="J189" s="15" t="str">
        <f t="shared" si="29"/>
        <v/>
      </c>
      <c r="K189" s="43" t="str">
        <f t="shared" si="26"/>
        <v/>
      </c>
      <c r="L189" s="43" t="str">
        <f t="shared" si="27"/>
        <v/>
      </c>
      <c r="M189" s="323" t="str">
        <f t="shared" si="30"/>
        <v/>
      </c>
      <c r="N189" s="43" t="str">
        <f t="shared" si="31"/>
        <v/>
      </c>
      <c r="O189" s="297" t="b">
        <f t="shared" si="28"/>
        <v>0</v>
      </c>
      <c r="P189" s="298">
        <f t="shared" si="32"/>
        <v>1</v>
      </c>
    </row>
    <row r="190" spans="1:16">
      <c r="A190" s="117">
        <v>181</v>
      </c>
      <c r="B190" s="118"/>
      <c r="C190" s="118"/>
      <c r="D190" s="118"/>
      <c r="E190" s="119"/>
      <c r="F190" s="120"/>
      <c r="G190" s="118"/>
      <c r="H190" s="119"/>
      <c r="I190" s="15" t="str">
        <f t="shared" si="25"/>
        <v/>
      </c>
      <c r="J190" s="15" t="str">
        <f t="shared" si="29"/>
        <v/>
      </c>
      <c r="K190" s="43" t="str">
        <f t="shared" si="26"/>
        <v/>
      </c>
      <c r="L190" s="43" t="str">
        <f t="shared" si="27"/>
        <v/>
      </c>
      <c r="M190" s="323" t="str">
        <f t="shared" si="30"/>
        <v/>
      </c>
      <c r="N190" s="43" t="str">
        <f t="shared" si="31"/>
        <v/>
      </c>
      <c r="O190" s="297" t="b">
        <f t="shared" si="28"/>
        <v>0</v>
      </c>
      <c r="P190" s="298">
        <f t="shared" si="32"/>
        <v>1</v>
      </c>
    </row>
    <row r="191" spans="1:16">
      <c r="A191" s="117">
        <v>182</v>
      </c>
      <c r="B191" s="118"/>
      <c r="C191" s="118"/>
      <c r="D191" s="118"/>
      <c r="E191" s="119"/>
      <c r="F191" s="120"/>
      <c r="G191" s="118"/>
      <c r="H191" s="119"/>
      <c r="I191" s="15" t="str">
        <f t="shared" si="25"/>
        <v/>
      </c>
      <c r="J191" s="15" t="str">
        <f t="shared" si="29"/>
        <v/>
      </c>
      <c r="K191" s="43" t="str">
        <f t="shared" si="26"/>
        <v/>
      </c>
      <c r="L191" s="43" t="str">
        <f t="shared" si="27"/>
        <v/>
      </c>
      <c r="M191" s="323" t="str">
        <f t="shared" si="30"/>
        <v/>
      </c>
      <c r="N191" s="43" t="str">
        <f t="shared" si="31"/>
        <v/>
      </c>
      <c r="O191" s="297" t="b">
        <f t="shared" si="28"/>
        <v>0</v>
      </c>
      <c r="P191" s="298">
        <f t="shared" si="32"/>
        <v>1</v>
      </c>
    </row>
    <row r="192" spans="1:16">
      <c r="A192" s="117">
        <v>183</v>
      </c>
      <c r="B192" s="118"/>
      <c r="C192" s="118"/>
      <c r="D192" s="118"/>
      <c r="E192" s="119"/>
      <c r="F192" s="120"/>
      <c r="G192" s="118"/>
      <c r="H192" s="119"/>
      <c r="I192" s="15" t="str">
        <f t="shared" si="25"/>
        <v/>
      </c>
      <c r="J192" s="15" t="str">
        <f t="shared" si="29"/>
        <v/>
      </c>
      <c r="K192" s="43" t="str">
        <f t="shared" si="26"/>
        <v/>
      </c>
      <c r="L192" s="43" t="str">
        <f t="shared" si="27"/>
        <v/>
      </c>
      <c r="M192" s="323" t="str">
        <f t="shared" si="30"/>
        <v/>
      </c>
      <c r="N192" s="43" t="str">
        <f t="shared" si="31"/>
        <v/>
      </c>
      <c r="O192" s="297" t="b">
        <f t="shared" si="28"/>
        <v>0</v>
      </c>
      <c r="P192" s="298">
        <f t="shared" si="32"/>
        <v>1</v>
      </c>
    </row>
    <row r="193" spans="1:16">
      <c r="A193" s="117">
        <v>184</v>
      </c>
      <c r="B193" s="118"/>
      <c r="C193" s="118"/>
      <c r="D193" s="118"/>
      <c r="E193" s="119"/>
      <c r="F193" s="120"/>
      <c r="G193" s="118"/>
      <c r="H193" s="119"/>
      <c r="I193" s="15" t="str">
        <f t="shared" si="25"/>
        <v/>
      </c>
      <c r="J193" s="15" t="str">
        <f t="shared" si="29"/>
        <v/>
      </c>
      <c r="K193" s="43" t="str">
        <f t="shared" si="26"/>
        <v/>
      </c>
      <c r="L193" s="43" t="str">
        <f t="shared" si="27"/>
        <v/>
      </c>
      <c r="M193" s="323" t="str">
        <f t="shared" si="30"/>
        <v/>
      </c>
      <c r="N193" s="43" t="str">
        <f t="shared" si="31"/>
        <v/>
      </c>
      <c r="O193" s="297" t="b">
        <f t="shared" si="28"/>
        <v>0</v>
      </c>
      <c r="P193" s="298">
        <f t="shared" si="32"/>
        <v>1</v>
      </c>
    </row>
    <row r="194" spans="1:16">
      <c r="A194" s="117">
        <v>185</v>
      </c>
      <c r="B194" s="118"/>
      <c r="C194" s="118"/>
      <c r="D194" s="118"/>
      <c r="E194" s="119"/>
      <c r="F194" s="120"/>
      <c r="G194" s="118"/>
      <c r="H194" s="119"/>
      <c r="I194" s="15" t="str">
        <f t="shared" si="25"/>
        <v/>
      </c>
      <c r="J194" s="15" t="str">
        <f t="shared" si="29"/>
        <v/>
      </c>
      <c r="K194" s="43" t="str">
        <f t="shared" si="26"/>
        <v/>
      </c>
      <c r="L194" s="43" t="str">
        <f t="shared" si="27"/>
        <v/>
      </c>
      <c r="M194" s="323" t="str">
        <f t="shared" si="30"/>
        <v/>
      </c>
      <c r="N194" s="43" t="str">
        <f t="shared" si="31"/>
        <v/>
      </c>
      <c r="O194" s="297" t="b">
        <f t="shared" si="28"/>
        <v>0</v>
      </c>
      <c r="P194" s="298">
        <f t="shared" si="32"/>
        <v>1</v>
      </c>
    </row>
    <row r="195" spans="1:16">
      <c r="A195" s="117">
        <v>186</v>
      </c>
      <c r="B195" s="118"/>
      <c r="C195" s="118"/>
      <c r="D195" s="118"/>
      <c r="E195" s="119"/>
      <c r="F195" s="120"/>
      <c r="G195" s="118"/>
      <c r="H195" s="119"/>
      <c r="I195" s="15" t="str">
        <f t="shared" si="25"/>
        <v/>
      </c>
      <c r="J195" s="15" t="str">
        <f t="shared" si="29"/>
        <v/>
      </c>
      <c r="K195" s="43" t="str">
        <f t="shared" si="26"/>
        <v/>
      </c>
      <c r="L195" s="43" t="str">
        <f t="shared" si="27"/>
        <v/>
      </c>
      <c r="M195" s="323" t="str">
        <f t="shared" si="30"/>
        <v/>
      </c>
      <c r="N195" s="43" t="str">
        <f t="shared" si="31"/>
        <v/>
      </c>
      <c r="O195" s="297" t="b">
        <f t="shared" si="28"/>
        <v>0</v>
      </c>
      <c r="P195" s="298">
        <f t="shared" si="32"/>
        <v>1</v>
      </c>
    </row>
    <row r="196" spans="1:16">
      <c r="A196" s="117">
        <v>187</v>
      </c>
      <c r="B196" s="118"/>
      <c r="C196" s="118"/>
      <c r="D196" s="118"/>
      <c r="E196" s="119"/>
      <c r="F196" s="120"/>
      <c r="G196" s="118"/>
      <c r="H196" s="119"/>
      <c r="I196" s="15" t="str">
        <f t="shared" si="25"/>
        <v/>
      </c>
      <c r="J196" s="15" t="str">
        <f t="shared" si="29"/>
        <v/>
      </c>
      <c r="K196" s="43" t="str">
        <f t="shared" si="26"/>
        <v/>
      </c>
      <c r="L196" s="43" t="str">
        <f t="shared" si="27"/>
        <v/>
      </c>
      <c r="M196" s="323" t="str">
        <f t="shared" si="30"/>
        <v/>
      </c>
      <c r="N196" s="43" t="str">
        <f t="shared" si="31"/>
        <v/>
      </c>
      <c r="O196" s="297" t="b">
        <f t="shared" si="28"/>
        <v>0</v>
      </c>
      <c r="P196" s="298">
        <f t="shared" si="32"/>
        <v>1</v>
      </c>
    </row>
    <row r="197" spans="1:16">
      <c r="A197" s="117">
        <v>188</v>
      </c>
      <c r="B197" s="118"/>
      <c r="C197" s="118"/>
      <c r="D197" s="118"/>
      <c r="E197" s="119"/>
      <c r="F197" s="120"/>
      <c r="G197" s="118"/>
      <c r="H197" s="119"/>
      <c r="I197" s="15" t="str">
        <f t="shared" si="25"/>
        <v/>
      </c>
      <c r="J197" s="15" t="str">
        <f t="shared" si="29"/>
        <v/>
      </c>
      <c r="K197" s="43" t="str">
        <f t="shared" si="26"/>
        <v/>
      </c>
      <c r="L197" s="43" t="str">
        <f t="shared" si="27"/>
        <v/>
      </c>
      <c r="M197" s="323" t="str">
        <f t="shared" si="30"/>
        <v/>
      </c>
      <c r="N197" s="43" t="str">
        <f t="shared" si="31"/>
        <v/>
      </c>
      <c r="O197" s="297" t="b">
        <f t="shared" si="28"/>
        <v>0</v>
      </c>
      <c r="P197" s="298">
        <f t="shared" si="32"/>
        <v>1</v>
      </c>
    </row>
    <row r="198" spans="1:16">
      <c r="A198" s="117">
        <v>189</v>
      </c>
      <c r="B198" s="118"/>
      <c r="C198" s="118"/>
      <c r="D198" s="118"/>
      <c r="E198" s="119"/>
      <c r="F198" s="120"/>
      <c r="G198" s="118"/>
      <c r="H198" s="119"/>
      <c r="I198" s="15" t="str">
        <f t="shared" si="25"/>
        <v/>
      </c>
      <c r="J198" s="15" t="str">
        <f t="shared" si="29"/>
        <v/>
      </c>
      <c r="K198" s="43" t="str">
        <f t="shared" si="26"/>
        <v/>
      </c>
      <c r="L198" s="43" t="str">
        <f t="shared" si="27"/>
        <v/>
      </c>
      <c r="M198" s="323" t="str">
        <f t="shared" si="30"/>
        <v/>
      </c>
      <c r="N198" s="43" t="str">
        <f t="shared" si="31"/>
        <v/>
      </c>
      <c r="O198" s="297" t="b">
        <f t="shared" si="28"/>
        <v>0</v>
      </c>
      <c r="P198" s="298">
        <f t="shared" si="32"/>
        <v>1</v>
      </c>
    </row>
    <row r="199" spans="1:16">
      <c r="A199" s="117">
        <v>190</v>
      </c>
      <c r="B199" s="118"/>
      <c r="C199" s="118"/>
      <c r="D199" s="118"/>
      <c r="E199" s="119"/>
      <c r="F199" s="120"/>
      <c r="G199" s="118"/>
      <c r="H199" s="119"/>
      <c r="I199" s="15" t="str">
        <f t="shared" si="25"/>
        <v/>
      </c>
      <c r="J199" s="15" t="str">
        <f t="shared" si="29"/>
        <v/>
      </c>
      <c r="K199" s="43" t="str">
        <f t="shared" si="26"/>
        <v/>
      </c>
      <c r="L199" s="43" t="str">
        <f t="shared" si="27"/>
        <v/>
      </c>
      <c r="M199" s="323" t="str">
        <f t="shared" si="30"/>
        <v/>
      </c>
      <c r="N199" s="43" t="str">
        <f t="shared" si="31"/>
        <v/>
      </c>
      <c r="O199" s="297" t="b">
        <f t="shared" si="28"/>
        <v>0</v>
      </c>
      <c r="P199" s="298">
        <f t="shared" si="32"/>
        <v>1</v>
      </c>
    </row>
    <row r="200" spans="1:16">
      <c r="A200" s="117">
        <v>191</v>
      </c>
      <c r="B200" s="118"/>
      <c r="C200" s="118"/>
      <c r="D200" s="118"/>
      <c r="E200" s="119"/>
      <c r="F200" s="120"/>
      <c r="G200" s="118"/>
      <c r="H200" s="119"/>
      <c r="I200" s="15" t="str">
        <f t="shared" si="25"/>
        <v/>
      </c>
      <c r="J200" s="15" t="str">
        <f t="shared" si="29"/>
        <v/>
      </c>
      <c r="K200" s="43" t="str">
        <f t="shared" si="26"/>
        <v/>
      </c>
      <c r="L200" s="43" t="str">
        <f t="shared" si="27"/>
        <v/>
      </c>
      <c r="M200" s="323" t="str">
        <f t="shared" si="30"/>
        <v/>
      </c>
      <c r="N200" s="43" t="str">
        <f t="shared" si="31"/>
        <v/>
      </c>
      <c r="O200" s="297" t="b">
        <f t="shared" si="28"/>
        <v>0</v>
      </c>
      <c r="P200" s="298">
        <f t="shared" si="32"/>
        <v>1</v>
      </c>
    </row>
    <row r="201" spans="1:16">
      <c r="A201" s="117">
        <v>192</v>
      </c>
      <c r="B201" s="118"/>
      <c r="C201" s="118"/>
      <c r="D201" s="118"/>
      <c r="E201" s="119"/>
      <c r="F201" s="120"/>
      <c r="G201" s="118"/>
      <c r="H201" s="119"/>
      <c r="I201" s="15" t="str">
        <f t="shared" si="25"/>
        <v/>
      </c>
      <c r="J201" s="15" t="str">
        <f t="shared" si="29"/>
        <v/>
      </c>
      <c r="K201" s="43" t="str">
        <f t="shared" si="26"/>
        <v/>
      </c>
      <c r="L201" s="43" t="str">
        <f t="shared" si="27"/>
        <v/>
      </c>
      <c r="M201" s="323" t="str">
        <f t="shared" si="30"/>
        <v/>
      </c>
      <c r="N201" s="43" t="str">
        <f t="shared" si="31"/>
        <v/>
      </c>
      <c r="O201" s="297" t="b">
        <f t="shared" si="28"/>
        <v>0</v>
      </c>
      <c r="P201" s="298">
        <f t="shared" si="32"/>
        <v>1</v>
      </c>
    </row>
    <row r="202" spans="1:16">
      <c r="A202" s="117">
        <v>193</v>
      </c>
      <c r="B202" s="118"/>
      <c r="C202" s="118"/>
      <c r="D202" s="118"/>
      <c r="E202" s="119"/>
      <c r="F202" s="120"/>
      <c r="G202" s="118"/>
      <c r="H202" s="119"/>
      <c r="I202" s="15" t="str">
        <f t="shared" ref="I202:I259" si="33">IF(OR($B202="",$C202="",$D202="",$E202="",$F202&lt;an_initial,$F202&gt;an_final,$O202=FALSE),"",IF($H202="",CS23b*$G202/P202,CS23b*$H202))</f>
        <v/>
      </c>
      <c r="J202" s="15" t="str">
        <f t="shared" si="29"/>
        <v/>
      </c>
      <c r="K202" s="43" t="str">
        <f t="shared" ref="K202:K259" si="34">IF(OR($B202="",$C202="",$D202="",$E202="",$F202="",$F202&gt;an_final,$O202=FALSE),"",IF($F202&gt;=an_initial,1,""))</f>
        <v/>
      </c>
      <c r="L202" s="43" t="str">
        <f t="shared" ref="L202:L259" si="35">IF(OR($B202="",$C202="",$D202="",$E202="",$F202="",$F202&gt;an_final,$O202=FALSE),"",1)</f>
        <v/>
      </c>
      <c r="M202" s="323" t="str">
        <f t="shared" si="30"/>
        <v/>
      </c>
      <c r="N202" s="43" t="str">
        <f t="shared" si="31"/>
        <v/>
      </c>
      <c r="O202" s="297" t="b">
        <f t="shared" ref="O202:O259" si="36">IF(nume_candidat="",FALSE,ISNUMBER(SEARCH(nume_candidat,$B202)))</f>
        <v>0</v>
      </c>
      <c r="P202" s="298">
        <f t="shared" si="32"/>
        <v>1</v>
      </c>
    </row>
    <row r="203" spans="1:16">
      <c r="A203" s="117">
        <v>194</v>
      </c>
      <c r="B203" s="118"/>
      <c r="C203" s="118"/>
      <c r="D203" s="118"/>
      <c r="E203" s="119"/>
      <c r="F203" s="120"/>
      <c r="G203" s="118"/>
      <c r="H203" s="119"/>
      <c r="I203" s="15" t="str">
        <f t="shared" si="33"/>
        <v/>
      </c>
      <c r="J203" s="15" t="str">
        <f t="shared" si="29"/>
        <v/>
      </c>
      <c r="K203" s="43" t="str">
        <f t="shared" si="34"/>
        <v/>
      </c>
      <c r="L203" s="43" t="str">
        <f t="shared" si="35"/>
        <v/>
      </c>
      <c r="M203" s="323" t="str">
        <f t="shared" si="30"/>
        <v/>
      </c>
      <c r="N203" s="43" t="str">
        <f t="shared" si="31"/>
        <v/>
      </c>
      <c r="O203" s="297" t="b">
        <f t="shared" si="36"/>
        <v>0</v>
      </c>
      <c r="P203" s="298">
        <f t="shared" si="32"/>
        <v>1</v>
      </c>
    </row>
    <row r="204" spans="1:16">
      <c r="A204" s="117">
        <v>195</v>
      </c>
      <c r="B204" s="118"/>
      <c r="C204" s="118"/>
      <c r="D204" s="118"/>
      <c r="E204" s="119"/>
      <c r="F204" s="120"/>
      <c r="G204" s="118"/>
      <c r="H204" s="119"/>
      <c r="I204" s="15" t="str">
        <f t="shared" si="33"/>
        <v/>
      </c>
      <c r="J204" s="15" t="str">
        <f t="shared" si="29"/>
        <v/>
      </c>
      <c r="K204" s="43" t="str">
        <f t="shared" si="34"/>
        <v/>
      </c>
      <c r="L204" s="43" t="str">
        <f t="shared" si="35"/>
        <v/>
      </c>
      <c r="M204" s="323" t="str">
        <f t="shared" si="30"/>
        <v/>
      </c>
      <c r="N204" s="43" t="str">
        <f t="shared" si="31"/>
        <v/>
      </c>
      <c r="O204" s="297" t="b">
        <f t="shared" si="36"/>
        <v>0</v>
      </c>
      <c r="P204" s="298">
        <f t="shared" si="32"/>
        <v>1</v>
      </c>
    </row>
    <row r="205" spans="1:16">
      <c r="A205" s="117">
        <v>196</v>
      </c>
      <c r="B205" s="118"/>
      <c r="C205" s="118"/>
      <c r="D205" s="118"/>
      <c r="E205" s="119"/>
      <c r="F205" s="120"/>
      <c r="G205" s="118"/>
      <c r="H205" s="119"/>
      <c r="I205" s="15" t="str">
        <f t="shared" si="33"/>
        <v/>
      </c>
      <c r="J205" s="15" t="str">
        <f t="shared" si="29"/>
        <v/>
      </c>
      <c r="K205" s="43" t="str">
        <f t="shared" si="34"/>
        <v/>
      </c>
      <c r="L205" s="43" t="str">
        <f t="shared" si="35"/>
        <v/>
      </c>
      <c r="M205" s="323" t="str">
        <f t="shared" si="30"/>
        <v/>
      </c>
      <c r="N205" s="43" t="str">
        <f t="shared" si="31"/>
        <v/>
      </c>
      <c r="O205" s="297" t="b">
        <f t="shared" si="36"/>
        <v>0</v>
      </c>
      <c r="P205" s="298">
        <f t="shared" si="32"/>
        <v>1</v>
      </c>
    </row>
    <row r="206" spans="1:16">
      <c r="A206" s="117">
        <v>197</v>
      </c>
      <c r="B206" s="118"/>
      <c r="C206" s="118"/>
      <c r="D206" s="118"/>
      <c r="E206" s="119"/>
      <c r="F206" s="120"/>
      <c r="G206" s="118"/>
      <c r="H206" s="119"/>
      <c r="I206" s="15" t="str">
        <f t="shared" si="33"/>
        <v/>
      </c>
      <c r="J206" s="15" t="str">
        <f t="shared" si="29"/>
        <v/>
      </c>
      <c r="K206" s="43" t="str">
        <f t="shared" si="34"/>
        <v/>
      </c>
      <c r="L206" s="43" t="str">
        <f t="shared" si="35"/>
        <v/>
      </c>
      <c r="M206" s="323" t="str">
        <f t="shared" si="30"/>
        <v/>
      </c>
      <c r="N206" s="43" t="str">
        <f t="shared" si="31"/>
        <v/>
      </c>
      <c r="O206" s="297" t="b">
        <f t="shared" si="36"/>
        <v>0</v>
      </c>
      <c r="P206" s="298">
        <f t="shared" si="32"/>
        <v>1</v>
      </c>
    </row>
    <row r="207" spans="1:16">
      <c r="A207" s="117">
        <v>198</v>
      </c>
      <c r="B207" s="118"/>
      <c r="C207" s="118"/>
      <c r="D207" s="118"/>
      <c r="E207" s="119"/>
      <c r="F207" s="120"/>
      <c r="G207" s="118"/>
      <c r="H207" s="119"/>
      <c r="I207" s="15" t="str">
        <f t="shared" si="33"/>
        <v/>
      </c>
      <c r="J207" s="15" t="str">
        <f t="shared" si="29"/>
        <v/>
      </c>
      <c r="K207" s="43" t="str">
        <f t="shared" si="34"/>
        <v/>
      </c>
      <c r="L207" s="43" t="str">
        <f t="shared" si="35"/>
        <v/>
      </c>
      <c r="M207" s="323" t="str">
        <f t="shared" si="30"/>
        <v/>
      </c>
      <c r="N207" s="43" t="str">
        <f t="shared" si="31"/>
        <v/>
      </c>
      <c r="O207" s="297" t="b">
        <f t="shared" si="36"/>
        <v>0</v>
      </c>
      <c r="P207" s="298">
        <f t="shared" si="32"/>
        <v>1</v>
      </c>
    </row>
    <row r="208" spans="1:16">
      <c r="A208" s="117">
        <v>199</v>
      </c>
      <c r="B208" s="118"/>
      <c r="C208" s="118"/>
      <c r="D208" s="118"/>
      <c r="E208" s="119"/>
      <c r="F208" s="120"/>
      <c r="G208" s="118"/>
      <c r="H208" s="119"/>
      <c r="I208" s="15" t="str">
        <f t="shared" si="33"/>
        <v/>
      </c>
      <c r="J208" s="15" t="str">
        <f t="shared" si="29"/>
        <v/>
      </c>
      <c r="K208" s="43" t="str">
        <f t="shared" si="34"/>
        <v/>
      </c>
      <c r="L208" s="43" t="str">
        <f t="shared" si="35"/>
        <v/>
      </c>
      <c r="M208" s="323" t="str">
        <f t="shared" si="30"/>
        <v/>
      </c>
      <c r="N208" s="43" t="str">
        <f t="shared" si="31"/>
        <v/>
      </c>
      <c r="O208" s="297" t="b">
        <f t="shared" si="36"/>
        <v>0</v>
      </c>
      <c r="P208" s="298">
        <f t="shared" si="32"/>
        <v>1</v>
      </c>
    </row>
    <row r="209" spans="1:16">
      <c r="A209" s="117">
        <v>200</v>
      </c>
      <c r="B209" s="118"/>
      <c r="C209" s="118"/>
      <c r="D209" s="118"/>
      <c r="E209" s="119"/>
      <c r="F209" s="120"/>
      <c r="G209" s="118"/>
      <c r="H209" s="119"/>
      <c r="I209" s="15" t="str">
        <f t="shared" si="33"/>
        <v/>
      </c>
      <c r="J209" s="15" t="str">
        <f t="shared" si="29"/>
        <v/>
      </c>
      <c r="K209" s="43" t="str">
        <f t="shared" si="34"/>
        <v/>
      </c>
      <c r="L209" s="43" t="str">
        <f t="shared" si="35"/>
        <v/>
      </c>
      <c r="M209" s="323" t="str">
        <f t="shared" si="30"/>
        <v/>
      </c>
      <c r="N209" s="43" t="str">
        <f t="shared" si="31"/>
        <v/>
      </c>
      <c r="O209" s="297" t="b">
        <f t="shared" si="36"/>
        <v>0</v>
      </c>
      <c r="P209" s="298">
        <f t="shared" si="32"/>
        <v>1</v>
      </c>
    </row>
    <row r="210" spans="1:16">
      <c r="A210" s="117">
        <v>201</v>
      </c>
      <c r="B210" s="118"/>
      <c r="C210" s="118"/>
      <c r="D210" s="118"/>
      <c r="E210" s="119"/>
      <c r="F210" s="120"/>
      <c r="G210" s="118"/>
      <c r="H210" s="119"/>
      <c r="I210" s="15" t="str">
        <f t="shared" si="33"/>
        <v/>
      </c>
      <c r="J210" s="15" t="str">
        <f t="shared" si="29"/>
        <v/>
      </c>
      <c r="K210" s="43" t="str">
        <f t="shared" si="34"/>
        <v/>
      </c>
      <c r="L210" s="43" t="str">
        <f t="shared" si="35"/>
        <v/>
      </c>
      <c r="M210" s="323" t="str">
        <f t="shared" si="30"/>
        <v/>
      </c>
      <c r="N210" s="43" t="str">
        <f t="shared" si="31"/>
        <v/>
      </c>
      <c r="O210" s="297" t="b">
        <f t="shared" si="36"/>
        <v>0</v>
      </c>
      <c r="P210" s="298">
        <f t="shared" si="32"/>
        <v>1</v>
      </c>
    </row>
    <row r="211" spans="1:16">
      <c r="A211" s="117">
        <v>202</v>
      </c>
      <c r="B211" s="118"/>
      <c r="C211" s="118"/>
      <c r="D211" s="118"/>
      <c r="E211" s="119"/>
      <c r="F211" s="120"/>
      <c r="G211" s="118"/>
      <c r="H211" s="119"/>
      <c r="I211" s="15" t="str">
        <f t="shared" si="33"/>
        <v/>
      </c>
      <c r="J211" s="15" t="str">
        <f t="shared" si="29"/>
        <v/>
      </c>
      <c r="K211" s="43" t="str">
        <f t="shared" si="34"/>
        <v/>
      </c>
      <c r="L211" s="43" t="str">
        <f t="shared" si="35"/>
        <v/>
      </c>
      <c r="M211" s="323" t="str">
        <f t="shared" si="30"/>
        <v/>
      </c>
      <c r="N211" s="43" t="str">
        <f t="shared" si="31"/>
        <v/>
      </c>
      <c r="O211" s="297" t="b">
        <f t="shared" si="36"/>
        <v>0</v>
      </c>
      <c r="P211" s="298">
        <f t="shared" si="32"/>
        <v>1</v>
      </c>
    </row>
    <row r="212" spans="1:16">
      <c r="A212" s="117">
        <v>203</v>
      </c>
      <c r="B212" s="118"/>
      <c r="C212" s="118"/>
      <c r="D212" s="118"/>
      <c r="E212" s="119"/>
      <c r="F212" s="120"/>
      <c r="G212" s="118"/>
      <c r="H212" s="119"/>
      <c r="I212" s="15" t="str">
        <f t="shared" si="33"/>
        <v/>
      </c>
      <c r="J212" s="15" t="str">
        <f t="shared" si="29"/>
        <v/>
      </c>
      <c r="K212" s="43" t="str">
        <f t="shared" si="34"/>
        <v/>
      </c>
      <c r="L212" s="43" t="str">
        <f t="shared" si="35"/>
        <v/>
      </c>
      <c r="M212" s="323" t="str">
        <f t="shared" si="30"/>
        <v/>
      </c>
      <c r="N212" s="43" t="str">
        <f t="shared" si="31"/>
        <v/>
      </c>
      <c r="O212" s="297" t="b">
        <f t="shared" si="36"/>
        <v>0</v>
      </c>
      <c r="P212" s="298">
        <f t="shared" si="32"/>
        <v>1</v>
      </c>
    </row>
    <row r="213" spans="1:16">
      <c r="A213" s="117">
        <v>204</v>
      </c>
      <c r="B213" s="118"/>
      <c r="C213" s="118"/>
      <c r="D213" s="118"/>
      <c r="E213" s="119"/>
      <c r="F213" s="120"/>
      <c r="G213" s="118"/>
      <c r="H213" s="119"/>
      <c r="I213" s="15" t="str">
        <f t="shared" si="33"/>
        <v/>
      </c>
      <c r="J213" s="15" t="str">
        <f t="shared" si="29"/>
        <v/>
      </c>
      <c r="K213" s="43" t="str">
        <f t="shared" si="34"/>
        <v/>
      </c>
      <c r="L213" s="43" t="str">
        <f t="shared" si="35"/>
        <v/>
      </c>
      <c r="M213" s="323" t="str">
        <f t="shared" si="30"/>
        <v/>
      </c>
      <c r="N213" s="43" t="str">
        <f t="shared" si="31"/>
        <v/>
      </c>
      <c r="O213" s="297" t="b">
        <f t="shared" si="36"/>
        <v>0</v>
      </c>
      <c r="P213" s="298">
        <f t="shared" si="32"/>
        <v>1</v>
      </c>
    </row>
    <row r="214" spans="1:16">
      <c r="A214" s="117">
        <v>205</v>
      </c>
      <c r="B214" s="118"/>
      <c r="C214" s="118"/>
      <c r="D214" s="118"/>
      <c r="E214" s="119"/>
      <c r="F214" s="120"/>
      <c r="G214" s="118"/>
      <c r="H214" s="119"/>
      <c r="I214" s="15" t="str">
        <f t="shared" si="33"/>
        <v/>
      </c>
      <c r="J214" s="15" t="str">
        <f t="shared" si="29"/>
        <v/>
      </c>
      <c r="K214" s="43" t="str">
        <f t="shared" si="34"/>
        <v/>
      </c>
      <c r="L214" s="43" t="str">
        <f t="shared" si="35"/>
        <v/>
      </c>
      <c r="M214" s="323" t="str">
        <f t="shared" si="30"/>
        <v/>
      </c>
      <c r="N214" s="43" t="str">
        <f t="shared" si="31"/>
        <v/>
      </c>
      <c r="O214" s="297" t="b">
        <f t="shared" si="36"/>
        <v>0</v>
      </c>
      <c r="P214" s="298">
        <f t="shared" si="32"/>
        <v>1</v>
      </c>
    </row>
    <row r="215" spans="1:16">
      <c r="A215" s="117">
        <v>206</v>
      </c>
      <c r="B215" s="118"/>
      <c r="C215" s="118"/>
      <c r="D215" s="118"/>
      <c r="E215" s="119"/>
      <c r="F215" s="120"/>
      <c r="G215" s="118"/>
      <c r="H215" s="119"/>
      <c r="I215" s="15" t="str">
        <f t="shared" si="33"/>
        <v/>
      </c>
      <c r="J215" s="15" t="str">
        <f t="shared" si="29"/>
        <v/>
      </c>
      <c r="K215" s="43" t="str">
        <f t="shared" si="34"/>
        <v/>
      </c>
      <c r="L215" s="43" t="str">
        <f t="shared" si="35"/>
        <v/>
      </c>
      <c r="M215" s="323" t="str">
        <f t="shared" si="30"/>
        <v/>
      </c>
      <c r="N215" s="43" t="str">
        <f t="shared" si="31"/>
        <v/>
      </c>
      <c r="O215" s="297" t="b">
        <f t="shared" si="36"/>
        <v>0</v>
      </c>
      <c r="P215" s="298">
        <f t="shared" si="32"/>
        <v>1</v>
      </c>
    </row>
    <row r="216" spans="1:16">
      <c r="A216" s="117">
        <v>207</v>
      </c>
      <c r="B216" s="118"/>
      <c r="C216" s="118"/>
      <c r="D216" s="118"/>
      <c r="E216" s="119"/>
      <c r="F216" s="120"/>
      <c r="G216" s="118"/>
      <c r="H216" s="119"/>
      <c r="I216" s="15" t="str">
        <f t="shared" si="33"/>
        <v/>
      </c>
      <c r="J216" s="15" t="str">
        <f t="shared" si="29"/>
        <v/>
      </c>
      <c r="K216" s="43" t="str">
        <f t="shared" si="34"/>
        <v/>
      </c>
      <c r="L216" s="43" t="str">
        <f t="shared" si="35"/>
        <v/>
      </c>
      <c r="M216" s="323" t="str">
        <f t="shared" si="30"/>
        <v/>
      </c>
      <c r="N216" s="43" t="str">
        <f t="shared" si="31"/>
        <v/>
      </c>
      <c r="O216" s="297" t="b">
        <f t="shared" si="36"/>
        <v>0</v>
      </c>
      <c r="P216" s="298">
        <f t="shared" si="32"/>
        <v>1</v>
      </c>
    </row>
    <row r="217" spans="1:16">
      <c r="A217" s="117">
        <v>208</v>
      </c>
      <c r="B217" s="118"/>
      <c r="C217" s="118"/>
      <c r="D217" s="118"/>
      <c r="E217" s="119"/>
      <c r="F217" s="120"/>
      <c r="G217" s="118"/>
      <c r="H217" s="119"/>
      <c r="I217" s="15" t="str">
        <f t="shared" si="33"/>
        <v/>
      </c>
      <c r="J217" s="15" t="str">
        <f t="shared" si="29"/>
        <v/>
      </c>
      <c r="K217" s="43" t="str">
        <f t="shared" si="34"/>
        <v/>
      </c>
      <c r="L217" s="43" t="str">
        <f t="shared" si="35"/>
        <v/>
      </c>
      <c r="M217" s="323" t="str">
        <f t="shared" si="30"/>
        <v/>
      </c>
      <c r="N217" s="43" t="str">
        <f t="shared" si="31"/>
        <v/>
      </c>
      <c r="O217" s="297" t="b">
        <f t="shared" si="36"/>
        <v>0</v>
      </c>
      <c r="P217" s="298">
        <f t="shared" si="32"/>
        <v>1</v>
      </c>
    </row>
    <row r="218" spans="1:16">
      <c r="A218" s="117">
        <v>209</v>
      </c>
      <c r="B218" s="118"/>
      <c r="C218" s="118"/>
      <c r="D218" s="118"/>
      <c r="E218" s="119"/>
      <c r="F218" s="120"/>
      <c r="G218" s="118"/>
      <c r="H218" s="119"/>
      <c r="I218" s="15" t="str">
        <f t="shared" si="33"/>
        <v/>
      </c>
      <c r="J218" s="15" t="str">
        <f t="shared" si="29"/>
        <v/>
      </c>
      <c r="K218" s="43" t="str">
        <f t="shared" si="34"/>
        <v/>
      </c>
      <c r="L218" s="43" t="str">
        <f t="shared" si="35"/>
        <v/>
      </c>
      <c r="M218" s="323" t="str">
        <f t="shared" si="30"/>
        <v/>
      </c>
      <c r="N218" s="43" t="str">
        <f t="shared" si="31"/>
        <v/>
      </c>
      <c r="O218" s="297" t="b">
        <f t="shared" si="36"/>
        <v>0</v>
      </c>
      <c r="P218" s="298">
        <f t="shared" si="32"/>
        <v>1</v>
      </c>
    </row>
    <row r="219" spans="1:16">
      <c r="A219" s="117">
        <v>210</v>
      </c>
      <c r="B219" s="118"/>
      <c r="C219" s="118"/>
      <c r="D219" s="118"/>
      <c r="E219" s="119"/>
      <c r="F219" s="120"/>
      <c r="G219" s="118"/>
      <c r="H219" s="119"/>
      <c r="I219" s="15" t="str">
        <f t="shared" si="33"/>
        <v/>
      </c>
      <c r="J219" s="15" t="str">
        <f t="shared" si="29"/>
        <v/>
      </c>
      <c r="K219" s="43" t="str">
        <f t="shared" si="34"/>
        <v/>
      </c>
      <c r="L219" s="43" t="str">
        <f t="shared" si="35"/>
        <v/>
      </c>
      <c r="M219" s="323" t="str">
        <f t="shared" si="30"/>
        <v/>
      </c>
      <c r="N219" s="43" t="str">
        <f t="shared" si="31"/>
        <v/>
      </c>
      <c r="O219" s="297" t="b">
        <f t="shared" si="36"/>
        <v>0</v>
      </c>
      <c r="P219" s="298">
        <f t="shared" si="32"/>
        <v>1</v>
      </c>
    </row>
    <row r="220" spans="1:16">
      <c r="A220" s="117">
        <v>211</v>
      </c>
      <c r="B220" s="118"/>
      <c r="C220" s="118"/>
      <c r="D220" s="118"/>
      <c r="E220" s="119"/>
      <c r="F220" s="120"/>
      <c r="G220" s="118"/>
      <c r="H220" s="119"/>
      <c r="I220" s="15" t="str">
        <f t="shared" si="33"/>
        <v/>
      </c>
      <c r="J220" s="15" t="str">
        <f t="shared" si="29"/>
        <v/>
      </c>
      <c r="K220" s="43" t="str">
        <f t="shared" si="34"/>
        <v/>
      </c>
      <c r="L220" s="43" t="str">
        <f t="shared" si="35"/>
        <v/>
      </c>
      <c r="M220" s="323" t="str">
        <f t="shared" si="30"/>
        <v/>
      </c>
      <c r="N220" s="43" t="str">
        <f t="shared" si="31"/>
        <v/>
      </c>
      <c r="O220" s="297" t="b">
        <f t="shared" si="36"/>
        <v>0</v>
      </c>
      <c r="P220" s="298">
        <f t="shared" si="32"/>
        <v>1</v>
      </c>
    </row>
    <row r="221" spans="1:16">
      <c r="A221" s="117">
        <v>212</v>
      </c>
      <c r="B221" s="118"/>
      <c r="C221" s="118"/>
      <c r="D221" s="118"/>
      <c r="E221" s="119"/>
      <c r="F221" s="120"/>
      <c r="G221" s="118"/>
      <c r="H221" s="119"/>
      <c r="I221" s="15" t="str">
        <f t="shared" si="33"/>
        <v/>
      </c>
      <c r="J221" s="15" t="str">
        <f t="shared" si="29"/>
        <v/>
      </c>
      <c r="K221" s="43" t="str">
        <f t="shared" si="34"/>
        <v/>
      </c>
      <c r="L221" s="43" t="str">
        <f t="shared" si="35"/>
        <v/>
      </c>
      <c r="M221" s="323" t="str">
        <f t="shared" si="30"/>
        <v/>
      </c>
      <c r="N221" s="43" t="str">
        <f t="shared" si="31"/>
        <v/>
      </c>
      <c r="O221" s="297" t="b">
        <f t="shared" si="36"/>
        <v>0</v>
      </c>
      <c r="P221" s="298">
        <f t="shared" si="32"/>
        <v>1</v>
      </c>
    </row>
    <row r="222" spans="1:16">
      <c r="A222" s="117">
        <v>213</v>
      </c>
      <c r="B222" s="118"/>
      <c r="C222" s="118"/>
      <c r="D222" s="118"/>
      <c r="E222" s="119"/>
      <c r="F222" s="120"/>
      <c r="G222" s="118"/>
      <c r="H222" s="119"/>
      <c r="I222" s="15" t="str">
        <f t="shared" si="33"/>
        <v/>
      </c>
      <c r="J222" s="15" t="str">
        <f t="shared" si="29"/>
        <v/>
      </c>
      <c r="K222" s="43" t="str">
        <f t="shared" si="34"/>
        <v/>
      </c>
      <c r="L222" s="43" t="str">
        <f t="shared" si="35"/>
        <v/>
      </c>
      <c r="M222" s="323" t="str">
        <f t="shared" si="30"/>
        <v/>
      </c>
      <c r="N222" s="43" t="str">
        <f t="shared" si="31"/>
        <v/>
      </c>
      <c r="O222" s="297" t="b">
        <f t="shared" si="36"/>
        <v>0</v>
      </c>
      <c r="P222" s="298">
        <f t="shared" si="32"/>
        <v>1</v>
      </c>
    </row>
    <row r="223" spans="1:16">
      <c r="A223" s="117">
        <v>214</v>
      </c>
      <c r="B223" s="118"/>
      <c r="C223" s="118"/>
      <c r="D223" s="118"/>
      <c r="E223" s="119"/>
      <c r="F223" s="120"/>
      <c r="G223" s="118"/>
      <c r="H223" s="119"/>
      <c r="I223" s="15" t="str">
        <f t="shared" si="33"/>
        <v/>
      </c>
      <c r="J223" s="15" t="str">
        <f t="shared" si="29"/>
        <v/>
      </c>
      <c r="K223" s="43" t="str">
        <f t="shared" si="34"/>
        <v/>
      </c>
      <c r="L223" s="43" t="str">
        <f t="shared" si="35"/>
        <v/>
      </c>
      <c r="M223" s="323" t="str">
        <f t="shared" si="30"/>
        <v/>
      </c>
      <c r="N223" s="43" t="str">
        <f t="shared" si="31"/>
        <v/>
      </c>
      <c r="O223" s="297" t="b">
        <f t="shared" si="36"/>
        <v>0</v>
      </c>
      <c r="P223" s="298">
        <f t="shared" si="32"/>
        <v>1</v>
      </c>
    </row>
    <row r="224" spans="1:16">
      <c r="A224" s="117">
        <v>215</v>
      </c>
      <c r="B224" s="118"/>
      <c r="C224" s="118"/>
      <c r="D224" s="118"/>
      <c r="E224" s="119"/>
      <c r="F224" s="120"/>
      <c r="G224" s="118"/>
      <c r="H224" s="119"/>
      <c r="I224" s="15" t="str">
        <f t="shared" si="33"/>
        <v/>
      </c>
      <c r="J224" s="15" t="str">
        <f t="shared" si="29"/>
        <v/>
      </c>
      <c r="K224" s="43" t="str">
        <f t="shared" si="34"/>
        <v/>
      </c>
      <c r="L224" s="43" t="str">
        <f t="shared" si="35"/>
        <v/>
      </c>
      <c r="M224" s="323" t="str">
        <f t="shared" si="30"/>
        <v/>
      </c>
      <c r="N224" s="43" t="str">
        <f t="shared" si="31"/>
        <v/>
      </c>
      <c r="O224" s="297" t="b">
        <f t="shared" si="36"/>
        <v>0</v>
      </c>
      <c r="P224" s="298">
        <f t="shared" si="32"/>
        <v>1</v>
      </c>
    </row>
    <row r="225" spans="1:16">
      <c r="A225" s="117">
        <v>216</v>
      </c>
      <c r="B225" s="118"/>
      <c r="C225" s="118"/>
      <c r="D225" s="118"/>
      <c r="E225" s="119"/>
      <c r="F225" s="120"/>
      <c r="G225" s="118"/>
      <c r="H225" s="119"/>
      <c r="I225" s="15" t="str">
        <f t="shared" si="33"/>
        <v/>
      </c>
      <c r="J225" s="15" t="str">
        <f t="shared" si="29"/>
        <v/>
      </c>
      <c r="K225" s="43" t="str">
        <f t="shared" si="34"/>
        <v/>
      </c>
      <c r="L225" s="43" t="str">
        <f t="shared" si="35"/>
        <v/>
      </c>
      <c r="M225" s="323" t="str">
        <f t="shared" si="30"/>
        <v/>
      </c>
      <c r="N225" s="43" t="str">
        <f t="shared" si="31"/>
        <v/>
      </c>
      <c r="O225" s="297" t="b">
        <f t="shared" si="36"/>
        <v>0</v>
      </c>
      <c r="P225" s="298">
        <f t="shared" si="32"/>
        <v>1</v>
      </c>
    </row>
    <row r="226" spans="1:16">
      <c r="A226" s="117">
        <v>217</v>
      </c>
      <c r="B226" s="118"/>
      <c r="C226" s="118"/>
      <c r="D226" s="118"/>
      <c r="E226" s="119"/>
      <c r="F226" s="120"/>
      <c r="G226" s="118"/>
      <c r="H226" s="119"/>
      <c r="I226" s="15" t="str">
        <f t="shared" si="33"/>
        <v/>
      </c>
      <c r="J226" s="15" t="str">
        <f t="shared" si="29"/>
        <v/>
      </c>
      <c r="K226" s="43" t="str">
        <f t="shared" si="34"/>
        <v/>
      </c>
      <c r="L226" s="43" t="str">
        <f t="shared" si="35"/>
        <v/>
      </c>
      <c r="M226" s="323" t="str">
        <f t="shared" si="30"/>
        <v/>
      </c>
      <c r="N226" s="43" t="str">
        <f t="shared" si="31"/>
        <v/>
      </c>
      <c r="O226" s="297" t="b">
        <f t="shared" si="36"/>
        <v>0</v>
      </c>
      <c r="P226" s="298">
        <f t="shared" si="32"/>
        <v>1</v>
      </c>
    </row>
    <row r="227" spans="1:16">
      <c r="A227" s="117">
        <v>218</v>
      </c>
      <c r="B227" s="118"/>
      <c r="C227" s="118"/>
      <c r="D227" s="118"/>
      <c r="E227" s="119"/>
      <c r="F227" s="120"/>
      <c r="G227" s="118"/>
      <c r="H227" s="119"/>
      <c r="I227" s="15" t="str">
        <f t="shared" si="33"/>
        <v/>
      </c>
      <c r="J227" s="15" t="str">
        <f t="shared" si="29"/>
        <v/>
      </c>
      <c r="K227" s="43" t="str">
        <f t="shared" si="34"/>
        <v/>
      </c>
      <c r="L227" s="43" t="str">
        <f t="shared" si="35"/>
        <v/>
      </c>
      <c r="M227" s="323" t="str">
        <f t="shared" si="30"/>
        <v/>
      </c>
      <c r="N227" s="43" t="str">
        <f t="shared" si="31"/>
        <v/>
      </c>
      <c r="O227" s="297" t="b">
        <f t="shared" si="36"/>
        <v>0</v>
      </c>
      <c r="P227" s="298">
        <f t="shared" si="32"/>
        <v>1</v>
      </c>
    </row>
    <row r="228" spans="1:16">
      <c r="A228" s="117">
        <v>219</v>
      </c>
      <c r="B228" s="118"/>
      <c r="C228" s="118"/>
      <c r="D228" s="118"/>
      <c r="E228" s="119"/>
      <c r="F228" s="120"/>
      <c r="G228" s="118"/>
      <c r="H228" s="119"/>
      <c r="I228" s="15" t="str">
        <f t="shared" si="33"/>
        <v/>
      </c>
      <c r="J228" s="15" t="str">
        <f t="shared" si="29"/>
        <v/>
      </c>
      <c r="K228" s="43" t="str">
        <f t="shared" si="34"/>
        <v/>
      </c>
      <c r="L228" s="43" t="str">
        <f t="shared" si="35"/>
        <v/>
      </c>
      <c r="M228" s="323" t="str">
        <f t="shared" si="30"/>
        <v/>
      </c>
      <c r="N228" s="43" t="str">
        <f t="shared" si="31"/>
        <v/>
      </c>
      <c r="O228" s="297" t="b">
        <f t="shared" si="36"/>
        <v>0</v>
      </c>
      <c r="P228" s="298">
        <f t="shared" si="32"/>
        <v>1</v>
      </c>
    </row>
    <row r="229" spans="1:16">
      <c r="A229" s="117">
        <v>220</v>
      </c>
      <c r="B229" s="118"/>
      <c r="C229" s="118"/>
      <c r="D229" s="118"/>
      <c r="E229" s="119"/>
      <c r="F229" s="120"/>
      <c r="G229" s="118"/>
      <c r="H229" s="119"/>
      <c r="I229" s="15" t="str">
        <f t="shared" si="33"/>
        <v/>
      </c>
      <c r="J229" s="15" t="str">
        <f t="shared" si="29"/>
        <v/>
      </c>
      <c r="K229" s="43" t="str">
        <f t="shared" si="34"/>
        <v/>
      </c>
      <c r="L229" s="43" t="str">
        <f t="shared" si="35"/>
        <v/>
      </c>
      <c r="M229" s="323" t="str">
        <f t="shared" si="30"/>
        <v/>
      </c>
      <c r="N229" s="43" t="str">
        <f t="shared" si="31"/>
        <v/>
      </c>
      <c r="O229" s="297" t="b">
        <f t="shared" si="36"/>
        <v>0</v>
      </c>
      <c r="P229" s="298">
        <f t="shared" si="32"/>
        <v>1</v>
      </c>
    </row>
    <row r="230" spans="1:16">
      <c r="A230" s="117">
        <v>221</v>
      </c>
      <c r="B230" s="118"/>
      <c r="C230" s="118"/>
      <c r="D230" s="118"/>
      <c r="E230" s="119"/>
      <c r="F230" s="120"/>
      <c r="G230" s="118"/>
      <c r="H230" s="119"/>
      <c r="I230" s="15" t="str">
        <f t="shared" si="33"/>
        <v/>
      </c>
      <c r="J230" s="15" t="str">
        <f t="shared" si="29"/>
        <v/>
      </c>
      <c r="K230" s="43" t="str">
        <f t="shared" si="34"/>
        <v/>
      </c>
      <c r="L230" s="43" t="str">
        <f t="shared" si="35"/>
        <v/>
      </c>
      <c r="M230" s="323" t="str">
        <f t="shared" si="30"/>
        <v/>
      </c>
      <c r="N230" s="43" t="str">
        <f t="shared" si="31"/>
        <v/>
      </c>
      <c r="O230" s="297" t="b">
        <f t="shared" si="36"/>
        <v>0</v>
      </c>
      <c r="P230" s="298">
        <f t="shared" si="32"/>
        <v>1</v>
      </c>
    </row>
    <row r="231" spans="1:16">
      <c r="A231" s="117">
        <v>222</v>
      </c>
      <c r="B231" s="118"/>
      <c r="C231" s="118"/>
      <c r="D231" s="118"/>
      <c r="E231" s="119"/>
      <c r="F231" s="120"/>
      <c r="G231" s="118"/>
      <c r="H231" s="119"/>
      <c r="I231" s="15" t="str">
        <f t="shared" si="33"/>
        <v/>
      </c>
      <c r="J231" s="15" t="str">
        <f t="shared" si="29"/>
        <v/>
      </c>
      <c r="K231" s="43" t="str">
        <f t="shared" si="34"/>
        <v/>
      </c>
      <c r="L231" s="43" t="str">
        <f t="shared" si="35"/>
        <v/>
      </c>
      <c r="M231" s="323" t="str">
        <f t="shared" si="30"/>
        <v/>
      </c>
      <c r="N231" s="43" t="str">
        <f t="shared" si="31"/>
        <v/>
      </c>
      <c r="O231" s="297" t="b">
        <f t="shared" si="36"/>
        <v>0</v>
      </c>
      <c r="P231" s="298">
        <f t="shared" si="32"/>
        <v>1</v>
      </c>
    </row>
    <row r="232" spans="1:16">
      <c r="A232" s="117">
        <v>223</v>
      </c>
      <c r="B232" s="118"/>
      <c r="C232" s="118"/>
      <c r="D232" s="118"/>
      <c r="E232" s="119"/>
      <c r="F232" s="120"/>
      <c r="G232" s="118"/>
      <c r="H232" s="119"/>
      <c r="I232" s="15" t="str">
        <f t="shared" si="33"/>
        <v/>
      </c>
      <c r="J232" s="15" t="str">
        <f t="shared" si="29"/>
        <v/>
      </c>
      <c r="K232" s="43" t="str">
        <f t="shared" si="34"/>
        <v/>
      </c>
      <c r="L232" s="43" t="str">
        <f t="shared" si="35"/>
        <v/>
      </c>
      <c r="M232" s="323" t="str">
        <f t="shared" si="30"/>
        <v/>
      </c>
      <c r="N232" s="43" t="str">
        <f t="shared" si="31"/>
        <v/>
      </c>
      <c r="O232" s="297" t="b">
        <f t="shared" si="36"/>
        <v>0</v>
      </c>
      <c r="P232" s="298">
        <f t="shared" si="32"/>
        <v>1</v>
      </c>
    </row>
    <row r="233" spans="1:16">
      <c r="A233" s="117">
        <v>224</v>
      </c>
      <c r="B233" s="118"/>
      <c r="C233" s="118"/>
      <c r="D233" s="118"/>
      <c r="E233" s="119"/>
      <c r="F233" s="120"/>
      <c r="G233" s="118"/>
      <c r="H233" s="119"/>
      <c r="I233" s="15" t="str">
        <f t="shared" si="33"/>
        <v/>
      </c>
      <c r="J233" s="15" t="str">
        <f t="shared" si="29"/>
        <v/>
      </c>
      <c r="K233" s="43" t="str">
        <f t="shared" si="34"/>
        <v/>
      </c>
      <c r="L233" s="43" t="str">
        <f t="shared" si="35"/>
        <v/>
      </c>
      <c r="M233" s="323" t="str">
        <f t="shared" si="30"/>
        <v/>
      </c>
      <c r="N233" s="43" t="str">
        <f t="shared" si="31"/>
        <v/>
      </c>
      <c r="O233" s="297" t="b">
        <f t="shared" si="36"/>
        <v>0</v>
      </c>
      <c r="P233" s="298">
        <f t="shared" si="32"/>
        <v>1</v>
      </c>
    </row>
    <row r="234" spans="1:16">
      <c r="A234" s="117">
        <v>225</v>
      </c>
      <c r="B234" s="118"/>
      <c r="C234" s="118"/>
      <c r="D234" s="118"/>
      <c r="E234" s="119"/>
      <c r="F234" s="120"/>
      <c r="G234" s="118"/>
      <c r="H234" s="119"/>
      <c r="I234" s="15" t="str">
        <f t="shared" si="33"/>
        <v/>
      </c>
      <c r="J234" s="15" t="str">
        <f t="shared" si="29"/>
        <v/>
      </c>
      <c r="K234" s="43" t="str">
        <f t="shared" si="34"/>
        <v/>
      </c>
      <c r="L234" s="43" t="str">
        <f t="shared" si="35"/>
        <v/>
      </c>
      <c r="M234" s="323" t="str">
        <f t="shared" si="30"/>
        <v/>
      </c>
      <c r="N234" s="43" t="str">
        <f t="shared" si="31"/>
        <v/>
      </c>
      <c r="O234" s="297" t="b">
        <f t="shared" si="36"/>
        <v>0</v>
      </c>
      <c r="P234" s="298">
        <f t="shared" si="32"/>
        <v>1</v>
      </c>
    </row>
    <row r="235" spans="1:16">
      <c r="A235" s="117">
        <v>226</v>
      </c>
      <c r="B235" s="118"/>
      <c r="C235" s="118"/>
      <c r="D235" s="118"/>
      <c r="E235" s="119"/>
      <c r="F235" s="120"/>
      <c r="G235" s="118"/>
      <c r="H235" s="119"/>
      <c r="I235" s="15" t="str">
        <f t="shared" si="33"/>
        <v/>
      </c>
      <c r="J235" s="15" t="str">
        <f t="shared" si="29"/>
        <v/>
      </c>
      <c r="K235" s="43" t="str">
        <f t="shared" si="34"/>
        <v/>
      </c>
      <c r="L235" s="43" t="str">
        <f t="shared" si="35"/>
        <v/>
      </c>
      <c r="M235" s="323" t="str">
        <f t="shared" si="30"/>
        <v/>
      </c>
      <c r="N235" s="43" t="str">
        <f t="shared" si="31"/>
        <v/>
      </c>
      <c r="O235" s="297" t="b">
        <f t="shared" si="36"/>
        <v>0</v>
      </c>
      <c r="P235" s="298">
        <f t="shared" si="32"/>
        <v>1</v>
      </c>
    </row>
    <row r="236" spans="1:16">
      <c r="A236" s="117">
        <v>227</v>
      </c>
      <c r="B236" s="118"/>
      <c r="C236" s="118"/>
      <c r="D236" s="118"/>
      <c r="E236" s="119"/>
      <c r="F236" s="120"/>
      <c r="G236" s="118"/>
      <c r="H236" s="119"/>
      <c r="I236" s="15" t="str">
        <f t="shared" si="33"/>
        <v/>
      </c>
      <c r="J236" s="15" t="str">
        <f t="shared" si="29"/>
        <v/>
      </c>
      <c r="K236" s="43" t="str">
        <f t="shared" si="34"/>
        <v/>
      </c>
      <c r="L236" s="43" t="str">
        <f t="shared" si="35"/>
        <v/>
      </c>
      <c r="M236" s="323" t="str">
        <f t="shared" si="30"/>
        <v/>
      </c>
      <c r="N236" s="43" t="str">
        <f t="shared" si="31"/>
        <v/>
      </c>
      <c r="O236" s="297" t="b">
        <f t="shared" si="36"/>
        <v>0</v>
      </c>
      <c r="P236" s="298">
        <f t="shared" si="32"/>
        <v>1</v>
      </c>
    </row>
    <row r="237" spans="1:16">
      <c r="A237" s="117">
        <v>228</v>
      </c>
      <c r="B237" s="118"/>
      <c r="C237" s="118"/>
      <c r="D237" s="118"/>
      <c r="E237" s="119"/>
      <c r="F237" s="120"/>
      <c r="G237" s="118"/>
      <c r="H237" s="119"/>
      <c r="I237" s="15" t="str">
        <f t="shared" si="33"/>
        <v/>
      </c>
      <c r="J237" s="15" t="str">
        <f t="shared" ref="J237:J259" si="37">IF(OR($B237="",$C237="",$D237="",$E237="",$F237="",$F237&gt;an_final,$O237=FALSE),"",IF($H237="",CS_STR_A*$G237/P237,CS_STR_A*$H237))</f>
        <v/>
      </c>
      <c r="K237" s="43" t="str">
        <f t="shared" si="34"/>
        <v/>
      </c>
      <c r="L237" s="43" t="str">
        <f t="shared" si="35"/>
        <v/>
      </c>
      <c r="M237" s="323" t="str">
        <f t="shared" ref="M237:M259" si="38">IF(OR($B237="",$C237="",$D237="",$E237="",$F237="",$F237&gt;an_final,$O237=FALSE),"",IF($H237="",$G237/P237,$H237))</f>
        <v/>
      </c>
      <c r="N237" s="43" t="str">
        <f t="shared" ref="N237:N259" si="39">IF(OR($B237="",$C237="",$D237="",$E237="",$F237="",$F237&lt;an_initial,$F237&gt;an_final,$O237=FALSE),"",IF($H237="",$G237/P237,$H237))</f>
        <v/>
      </c>
      <c r="O237" s="297" t="b">
        <f t="shared" si="36"/>
        <v>0</v>
      </c>
      <c r="P237" s="298">
        <f t="shared" ref="P237:P259" si="40">LEN(B237)-LEN(SUBSTITUTE(B237,",",""))+1</f>
        <v>1</v>
      </c>
    </row>
    <row r="238" spans="1:16">
      <c r="A238" s="117">
        <v>229</v>
      </c>
      <c r="B238" s="118"/>
      <c r="C238" s="118"/>
      <c r="D238" s="118"/>
      <c r="E238" s="119"/>
      <c r="F238" s="120"/>
      <c r="G238" s="118"/>
      <c r="H238" s="119"/>
      <c r="I238" s="15" t="str">
        <f t="shared" si="33"/>
        <v/>
      </c>
      <c r="J238" s="15" t="str">
        <f t="shared" si="37"/>
        <v/>
      </c>
      <c r="K238" s="43" t="str">
        <f t="shared" si="34"/>
        <v/>
      </c>
      <c r="L238" s="43" t="str">
        <f t="shared" si="35"/>
        <v/>
      </c>
      <c r="M238" s="323" t="str">
        <f t="shared" si="38"/>
        <v/>
      </c>
      <c r="N238" s="43" t="str">
        <f t="shared" si="39"/>
        <v/>
      </c>
      <c r="O238" s="297" t="b">
        <f t="shared" si="36"/>
        <v>0</v>
      </c>
      <c r="P238" s="298">
        <f t="shared" si="40"/>
        <v>1</v>
      </c>
    </row>
    <row r="239" spans="1:16">
      <c r="A239" s="117">
        <v>230</v>
      </c>
      <c r="B239" s="118"/>
      <c r="C239" s="118"/>
      <c r="D239" s="118"/>
      <c r="E239" s="119"/>
      <c r="F239" s="120"/>
      <c r="G239" s="118"/>
      <c r="H239" s="119"/>
      <c r="I239" s="15" t="str">
        <f t="shared" si="33"/>
        <v/>
      </c>
      <c r="J239" s="15" t="str">
        <f t="shared" si="37"/>
        <v/>
      </c>
      <c r="K239" s="43" t="str">
        <f t="shared" si="34"/>
        <v/>
      </c>
      <c r="L239" s="43" t="str">
        <f t="shared" si="35"/>
        <v/>
      </c>
      <c r="M239" s="323" t="str">
        <f t="shared" si="38"/>
        <v/>
      </c>
      <c r="N239" s="43" t="str">
        <f t="shared" si="39"/>
        <v/>
      </c>
      <c r="O239" s="297" t="b">
        <f t="shared" si="36"/>
        <v>0</v>
      </c>
      <c r="P239" s="298">
        <f t="shared" si="40"/>
        <v>1</v>
      </c>
    </row>
    <row r="240" spans="1:16">
      <c r="A240" s="117">
        <v>231</v>
      </c>
      <c r="B240" s="118"/>
      <c r="C240" s="118"/>
      <c r="D240" s="118"/>
      <c r="E240" s="119"/>
      <c r="F240" s="120"/>
      <c r="G240" s="118"/>
      <c r="H240" s="119"/>
      <c r="I240" s="15" t="str">
        <f t="shared" si="33"/>
        <v/>
      </c>
      <c r="J240" s="15" t="str">
        <f t="shared" si="37"/>
        <v/>
      </c>
      <c r="K240" s="43" t="str">
        <f t="shared" si="34"/>
        <v/>
      </c>
      <c r="L240" s="43" t="str">
        <f t="shared" si="35"/>
        <v/>
      </c>
      <c r="M240" s="323" t="str">
        <f t="shared" si="38"/>
        <v/>
      </c>
      <c r="N240" s="43" t="str">
        <f t="shared" si="39"/>
        <v/>
      </c>
      <c r="O240" s="297" t="b">
        <f t="shared" si="36"/>
        <v>0</v>
      </c>
      <c r="P240" s="298">
        <f t="shared" si="40"/>
        <v>1</v>
      </c>
    </row>
    <row r="241" spans="1:16">
      <c r="A241" s="117">
        <v>232</v>
      </c>
      <c r="B241" s="118"/>
      <c r="C241" s="118"/>
      <c r="D241" s="118"/>
      <c r="E241" s="119"/>
      <c r="F241" s="120"/>
      <c r="G241" s="118"/>
      <c r="H241" s="119"/>
      <c r="I241" s="15" t="str">
        <f t="shared" si="33"/>
        <v/>
      </c>
      <c r="J241" s="15" t="str">
        <f t="shared" si="37"/>
        <v/>
      </c>
      <c r="K241" s="43" t="str">
        <f t="shared" si="34"/>
        <v/>
      </c>
      <c r="L241" s="43" t="str">
        <f t="shared" si="35"/>
        <v/>
      </c>
      <c r="M241" s="323" t="str">
        <f t="shared" si="38"/>
        <v/>
      </c>
      <c r="N241" s="43" t="str">
        <f t="shared" si="39"/>
        <v/>
      </c>
      <c r="O241" s="297" t="b">
        <f t="shared" si="36"/>
        <v>0</v>
      </c>
      <c r="P241" s="298">
        <f t="shared" si="40"/>
        <v>1</v>
      </c>
    </row>
    <row r="242" spans="1:16">
      <c r="A242" s="117">
        <v>233</v>
      </c>
      <c r="B242" s="118"/>
      <c r="C242" s="118"/>
      <c r="D242" s="118"/>
      <c r="E242" s="119"/>
      <c r="F242" s="120"/>
      <c r="G242" s="118"/>
      <c r="H242" s="119"/>
      <c r="I242" s="15" t="str">
        <f t="shared" si="33"/>
        <v/>
      </c>
      <c r="J242" s="15" t="str">
        <f t="shared" si="37"/>
        <v/>
      </c>
      <c r="K242" s="43" t="str">
        <f t="shared" si="34"/>
        <v/>
      </c>
      <c r="L242" s="43" t="str">
        <f t="shared" si="35"/>
        <v/>
      </c>
      <c r="M242" s="323" t="str">
        <f t="shared" si="38"/>
        <v/>
      </c>
      <c r="N242" s="43" t="str">
        <f t="shared" si="39"/>
        <v/>
      </c>
      <c r="O242" s="297" t="b">
        <f t="shared" si="36"/>
        <v>0</v>
      </c>
      <c r="P242" s="298">
        <f t="shared" si="40"/>
        <v>1</v>
      </c>
    </row>
    <row r="243" spans="1:16">
      <c r="A243" s="117">
        <v>234</v>
      </c>
      <c r="B243" s="118"/>
      <c r="C243" s="118"/>
      <c r="D243" s="118"/>
      <c r="E243" s="119"/>
      <c r="F243" s="120"/>
      <c r="G243" s="118"/>
      <c r="H243" s="119"/>
      <c r="I243" s="15" t="str">
        <f t="shared" si="33"/>
        <v/>
      </c>
      <c r="J243" s="15" t="str">
        <f t="shared" si="37"/>
        <v/>
      </c>
      <c r="K243" s="43" t="str">
        <f t="shared" si="34"/>
        <v/>
      </c>
      <c r="L243" s="43" t="str">
        <f t="shared" si="35"/>
        <v/>
      </c>
      <c r="M243" s="323" t="str">
        <f t="shared" si="38"/>
        <v/>
      </c>
      <c r="N243" s="43" t="str">
        <f t="shared" si="39"/>
        <v/>
      </c>
      <c r="O243" s="297" t="b">
        <f t="shared" si="36"/>
        <v>0</v>
      </c>
      <c r="P243" s="298">
        <f t="shared" si="40"/>
        <v>1</v>
      </c>
    </row>
    <row r="244" spans="1:16">
      <c r="A244" s="117">
        <v>235</v>
      </c>
      <c r="B244" s="118"/>
      <c r="C244" s="118"/>
      <c r="D244" s="118"/>
      <c r="E244" s="119"/>
      <c r="F244" s="120"/>
      <c r="G244" s="118"/>
      <c r="H244" s="119"/>
      <c r="I244" s="15" t="str">
        <f t="shared" si="33"/>
        <v/>
      </c>
      <c r="J244" s="15" t="str">
        <f t="shared" si="37"/>
        <v/>
      </c>
      <c r="K244" s="43" t="str">
        <f t="shared" si="34"/>
        <v/>
      </c>
      <c r="L244" s="43" t="str">
        <f t="shared" si="35"/>
        <v/>
      </c>
      <c r="M244" s="323" t="str">
        <f t="shared" si="38"/>
        <v/>
      </c>
      <c r="N244" s="43" t="str">
        <f t="shared" si="39"/>
        <v/>
      </c>
      <c r="O244" s="297" t="b">
        <f t="shared" si="36"/>
        <v>0</v>
      </c>
      <c r="P244" s="298">
        <f t="shared" si="40"/>
        <v>1</v>
      </c>
    </row>
    <row r="245" spans="1:16">
      <c r="A245" s="117">
        <v>236</v>
      </c>
      <c r="B245" s="118"/>
      <c r="C245" s="118"/>
      <c r="D245" s="118"/>
      <c r="E245" s="119"/>
      <c r="F245" s="120"/>
      <c r="G245" s="118"/>
      <c r="H245" s="119"/>
      <c r="I245" s="15" t="str">
        <f t="shared" si="33"/>
        <v/>
      </c>
      <c r="J245" s="15" t="str">
        <f t="shared" si="37"/>
        <v/>
      </c>
      <c r="K245" s="43" t="str">
        <f t="shared" si="34"/>
        <v/>
      </c>
      <c r="L245" s="43" t="str">
        <f t="shared" si="35"/>
        <v/>
      </c>
      <c r="M245" s="323" t="str">
        <f t="shared" si="38"/>
        <v/>
      </c>
      <c r="N245" s="43" t="str">
        <f t="shared" si="39"/>
        <v/>
      </c>
      <c r="O245" s="297" t="b">
        <f t="shared" si="36"/>
        <v>0</v>
      </c>
      <c r="P245" s="298">
        <f t="shared" si="40"/>
        <v>1</v>
      </c>
    </row>
    <row r="246" spans="1:16">
      <c r="A246" s="117">
        <v>237</v>
      </c>
      <c r="B246" s="118"/>
      <c r="C246" s="118"/>
      <c r="D246" s="118"/>
      <c r="E246" s="119"/>
      <c r="F246" s="120"/>
      <c r="G246" s="118"/>
      <c r="H246" s="119"/>
      <c r="I246" s="15" t="str">
        <f t="shared" si="33"/>
        <v/>
      </c>
      <c r="J246" s="15" t="str">
        <f t="shared" si="37"/>
        <v/>
      </c>
      <c r="K246" s="43" t="str">
        <f t="shared" si="34"/>
        <v/>
      </c>
      <c r="L246" s="43" t="str">
        <f t="shared" si="35"/>
        <v/>
      </c>
      <c r="M246" s="323" t="str">
        <f t="shared" si="38"/>
        <v/>
      </c>
      <c r="N246" s="43" t="str">
        <f t="shared" si="39"/>
        <v/>
      </c>
      <c r="O246" s="297" t="b">
        <f t="shared" si="36"/>
        <v>0</v>
      </c>
      <c r="P246" s="298">
        <f t="shared" si="40"/>
        <v>1</v>
      </c>
    </row>
    <row r="247" spans="1:16">
      <c r="A247" s="117">
        <v>238</v>
      </c>
      <c r="B247" s="118"/>
      <c r="C247" s="118"/>
      <c r="D247" s="118"/>
      <c r="E247" s="119"/>
      <c r="F247" s="120"/>
      <c r="G247" s="118"/>
      <c r="H247" s="119"/>
      <c r="I247" s="15" t="str">
        <f t="shared" si="33"/>
        <v/>
      </c>
      <c r="J247" s="15" t="str">
        <f t="shared" si="37"/>
        <v/>
      </c>
      <c r="K247" s="43" t="str">
        <f t="shared" si="34"/>
        <v/>
      </c>
      <c r="L247" s="43" t="str">
        <f t="shared" si="35"/>
        <v/>
      </c>
      <c r="M247" s="323" t="str">
        <f t="shared" si="38"/>
        <v/>
      </c>
      <c r="N247" s="43" t="str">
        <f t="shared" si="39"/>
        <v/>
      </c>
      <c r="O247" s="297" t="b">
        <f t="shared" si="36"/>
        <v>0</v>
      </c>
      <c r="P247" s="298">
        <f t="shared" si="40"/>
        <v>1</v>
      </c>
    </row>
    <row r="248" spans="1:16">
      <c r="A248" s="117">
        <v>239</v>
      </c>
      <c r="B248" s="118"/>
      <c r="C248" s="118"/>
      <c r="D248" s="118"/>
      <c r="E248" s="119"/>
      <c r="F248" s="120"/>
      <c r="G248" s="118"/>
      <c r="H248" s="119"/>
      <c r="I248" s="15" t="str">
        <f t="shared" si="33"/>
        <v/>
      </c>
      <c r="J248" s="15" t="str">
        <f t="shared" si="37"/>
        <v/>
      </c>
      <c r="K248" s="43" t="str">
        <f t="shared" si="34"/>
        <v/>
      </c>
      <c r="L248" s="43" t="str">
        <f t="shared" si="35"/>
        <v/>
      </c>
      <c r="M248" s="323" t="str">
        <f t="shared" si="38"/>
        <v/>
      </c>
      <c r="N248" s="43" t="str">
        <f t="shared" si="39"/>
        <v/>
      </c>
      <c r="O248" s="297" t="b">
        <f t="shared" si="36"/>
        <v>0</v>
      </c>
      <c r="P248" s="298">
        <f t="shared" si="40"/>
        <v>1</v>
      </c>
    </row>
    <row r="249" spans="1:16">
      <c r="A249" s="117">
        <v>240</v>
      </c>
      <c r="B249" s="118"/>
      <c r="C249" s="118"/>
      <c r="D249" s="118"/>
      <c r="E249" s="119"/>
      <c r="F249" s="120"/>
      <c r="G249" s="118"/>
      <c r="H249" s="119"/>
      <c r="I249" s="15" t="str">
        <f t="shared" si="33"/>
        <v/>
      </c>
      <c r="J249" s="15" t="str">
        <f t="shared" si="37"/>
        <v/>
      </c>
      <c r="K249" s="43" t="str">
        <f t="shared" si="34"/>
        <v/>
      </c>
      <c r="L249" s="43" t="str">
        <f t="shared" si="35"/>
        <v/>
      </c>
      <c r="M249" s="323" t="str">
        <f t="shared" si="38"/>
        <v/>
      </c>
      <c r="N249" s="43" t="str">
        <f t="shared" si="39"/>
        <v/>
      </c>
      <c r="O249" s="297" t="b">
        <f t="shared" si="36"/>
        <v>0</v>
      </c>
      <c r="P249" s="298">
        <f t="shared" si="40"/>
        <v>1</v>
      </c>
    </row>
    <row r="250" spans="1:16">
      <c r="A250" s="117">
        <v>241</v>
      </c>
      <c r="B250" s="118"/>
      <c r="C250" s="118"/>
      <c r="D250" s="118"/>
      <c r="E250" s="119"/>
      <c r="F250" s="120"/>
      <c r="G250" s="118"/>
      <c r="H250" s="119"/>
      <c r="I250" s="15" t="str">
        <f t="shared" si="33"/>
        <v/>
      </c>
      <c r="J250" s="15" t="str">
        <f t="shared" si="37"/>
        <v/>
      </c>
      <c r="K250" s="43" t="str">
        <f t="shared" si="34"/>
        <v/>
      </c>
      <c r="L250" s="43" t="str">
        <f t="shared" si="35"/>
        <v/>
      </c>
      <c r="M250" s="323" t="str">
        <f t="shared" si="38"/>
        <v/>
      </c>
      <c r="N250" s="43" t="str">
        <f t="shared" si="39"/>
        <v/>
      </c>
      <c r="O250" s="297" t="b">
        <f t="shared" si="36"/>
        <v>0</v>
      </c>
      <c r="P250" s="298">
        <f t="shared" si="40"/>
        <v>1</v>
      </c>
    </row>
    <row r="251" spans="1:16">
      <c r="A251" s="117">
        <v>242</v>
      </c>
      <c r="B251" s="118"/>
      <c r="C251" s="118"/>
      <c r="D251" s="118"/>
      <c r="E251" s="119"/>
      <c r="F251" s="120"/>
      <c r="G251" s="118"/>
      <c r="H251" s="119"/>
      <c r="I251" s="15" t="str">
        <f t="shared" si="33"/>
        <v/>
      </c>
      <c r="J251" s="15" t="str">
        <f t="shared" si="37"/>
        <v/>
      </c>
      <c r="K251" s="43" t="str">
        <f t="shared" si="34"/>
        <v/>
      </c>
      <c r="L251" s="43" t="str">
        <f t="shared" si="35"/>
        <v/>
      </c>
      <c r="M251" s="323" t="str">
        <f t="shared" si="38"/>
        <v/>
      </c>
      <c r="N251" s="43" t="str">
        <f t="shared" si="39"/>
        <v/>
      </c>
      <c r="O251" s="297" t="b">
        <f t="shared" si="36"/>
        <v>0</v>
      </c>
      <c r="P251" s="298">
        <f t="shared" si="40"/>
        <v>1</v>
      </c>
    </row>
    <row r="252" spans="1:16">
      <c r="A252" s="117">
        <v>243</v>
      </c>
      <c r="B252" s="118"/>
      <c r="C252" s="118"/>
      <c r="D252" s="118"/>
      <c r="E252" s="119"/>
      <c r="F252" s="120"/>
      <c r="G252" s="118"/>
      <c r="H252" s="119"/>
      <c r="I252" s="15" t="str">
        <f t="shared" si="33"/>
        <v/>
      </c>
      <c r="J252" s="15" t="str">
        <f t="shared" si="37"/>
        <v/>
      </c>
      <c r="K252" s="43" t="str">
        <f t="shared" si="34"/>
        <v/>
      </c>
      <c r="L252" s="43" t="str">
        <f t="shared" si="35"/>
        <v/>
      </c>
      <c r="M252" s="323" t="str">
        <f t="shared" si="38"/>
        <v/>
      </c>
      <c r="N252" s="43" t="str">
        <f t="shared" si="39"/>
        <v/>
      </c>
      <c r="O252" s="297" t="b">
        <f t="shared" si="36"/>
        <v>0</v>
      </c>
      <c r="P252" s="298">
        <f t="shared" si="40"/>
        <v>1</v>
      </c>
    </row>
    <row r="253" spans="1:16">
      <c r="A253" s="117">
        <v>244</v>
      </c>
      <c r="B253" s="118"/>
      <c r="C253" s="118"/>
      <c r="D253" s="118"/>
      <c r="E253" s="119"/>
      <c r="F253" s="120"/>
      <c r="G253" s="118"/>
      <c r="H253" s="119"/>
      <c r="I253" s="15" t="str">
        <f t="shared" si="33"/>
        <v/>
      </c>
      <c r="J253" s="15" t="str">
        <f t="shared" si="37"/>
        <v/>
      </c>
      <c r="K253" s="43" t="str">
        <f t="shared" si="34"/>
        <v/>
      </c>
      <c r="L253" s="43" t="str">
        <f t="shared" si="35"/>
        <v/>
      </c>
      <c r="M253" s="323" t="str">
        <f t="shared" si="38"/>
        <v/>
      </c>
      <c r="N253" s="43" t="str">
        <f t="shared" si="39"/>
        <v/>
      </c>
      <c r="O253" s="297" t="b">
        <f t="shared" si="36"/>
        <v>0</v>
      </c>
      <c r="P253" s="298">
        <f t="shared" si="40"/>
        <v>1</v>
      </c>
    </row>
    <row r="254" spans="1:16">
      <c r="A254" s="117">
        <v>245</v>
      </c>
      <c r="B254" s="118"/>
      <c r="C254" s="118"/>
      <c r="D254" s="118"/>
      <c r="E254" s="119"/>
      <c r="F254" s="120"/>
      <c r="G254" s="118"/>
      <c r="H254" s="119"/>
      <c r="I254" s="15" t="str">
        <f t="shared" si="33"/>
        <v/>
      </c>
      <c r="J254" s="15" t="str">
        <f t="shared" si="37"/>
        <v/>
      </c>
      <c r="K254" s="43" t="str">
        <f t="shared" si="34"/>
        <v/>
      </c>
      <c r="L254" s="43" t="str">
        <f t="shared" si="35"/>
        <v/>
      </c>
      <c r="M254" s="323" t="str">
        <f t="shared" si="38"/>
        <v/>
      </c>
      <c r="N254" s="43" t="str">
        <f t="shared" si="39"/>
        <v/>
      </c>
      <c r="O254" s="297" t="b">
        <f t="shared" si="36"/>
        <v>0</v>
      </c>
      <c r="P254" s="298">
        <f t="shared" si="40"/>
        <v>1</v>
      </c>
    </row>
    <row r="255" spans="1:16">
      <c r="A255" s="117">
        <v>246</v>
      </c>
      <c r="B255" s="118"/>
      <c r="C255" s="118"/>
      <c r="D255" s="118"/>
      <c r="E255" s="119"/>
      <c r="F255" s="120"/>
      <c r="G255" s="118"/>
      <c r="H255" s="119"/>
      <c r="I255" s="15" t="str">
        <f t="shared" si="33"/>
        <v/>
      </c>
      <c r="J255" s="15" t="str">
        <f t="shared" si="37"/>
        <v/>
      </c>
      <c r="K255" s="43" t="str">
        <f t="shared" si="34"/>
        <v/>
      </c>
      <c r="L255" s="43" t="str">
        <f t="shared" si="35"/>
        <v/>
      </c>
      <c r="M255" s="323" t="str">
        <f t="shared" si="38"/>
        <v/>
      </c>
      <c r="N255" s="43" t="str">
        <f t="shared" si="39"/>
        <v/>
      </c>
      <c r="O255" s="297" t="b">
        <f t="shared" si="36"/>
        <v>0</v>
      </c>
      <c r="P255" s="298">
        <f t="shared" si="40"/>
        <v>1</v>
      </c>
    </row>
    <row r="256" spans="1:16">
      <c r="A256" s="117">
        <v>247</v>
      </c>
      <c r="B256" s="118"/>
      <c r="C256" s="118"/>
      <c r="D256" s="118"/>
      <c r="E256" s="119"/>
      <c r="F256" s="120"/>
      <c r="G256" s="118"/>
      <c r="H256" s="119"/>
      <c r="I256" s="15" t="str">
        <f t="shared" si="33"/>
        <v/>
      </c>
      <c r="J256" s="15" t="str">
        <f t="shared" si="37"/>
        <v/>
      </c>
      <c r="K256" s="43" t="str">
        <f t="shared" si="34"/>
        <v/>
      </c>
      <c r="L256" s="43" t="str">
        <f t="shared" si="35"/>
        <v/>
      </c>
      <c r="M256" s="323" t="str">
        <f t="shared" si="38"/>
        <v/>
      </c>
      <c r="N256" s="43" t="str">
        <f t="shared" si="39"/>
        <v/>
      </c>
      <c r="O256" s="297" t="b">
        <f t="shared" si="36"/>
        <v>0</v>
      </c>
      <c r="P256" s="298">
        <f t="shared" si="40"/>
        <v>1</v>
      </c>
    </row>
    <row r="257" spans="1:16">
      <c r="A257" s="117">
        <v>248</v>
      </c>
      <c r="B257" s="118"/>
      <c r="C257" s="118"/>
      <c r="D257" s="118"/>
      <c r="E257" s="119"/>
      <c r="F257" s="120"/>
      <c r="G257" s="118"/>
      <c r="H257" s="119"/>
      <c r="I257" s="15" t="str">
        <f t="shared" si="33"/>
        <v/>
      </c>
      <c r="J257" s="15" t="str">
        <f t="shared" si="37"/>
        <v/>
      </c>
      <c r="K257" s="43" t="str">
        <f t="shared" si="34"/>
        <v/>
      </c>
      <c r="L257" s="43" t="str">
        <f t="shared" si="35"/>
        <v/>
      </c>
      <c r="M257" s="323" t="str">
        <f t="shared" si="38"/>
        <v/>
      </c>
      <c r="N257" s="43" t="str">
        <f t="shared" si="39"/>
        <v/>
      </c>
      <c r="O257" s="297" t="b">
        <f t="shared" si="36"/>
        <v>0</v>
      </c>
      <c r="P257" s="298">
        <f t="shared" si="40"/>
        <v>1</v>
      </c>
    </row>
    <row r="258" spans="1:16">
      <c r="A258" s="117">
        <v>249</v>
      </c>
      <c r="B258" s="118"/>
      <c r="C258" s="118"/>
      <c r="D258" s="118"/>
      <c r="E258" s="119"/>
      <c r="F258" s="120"/>
      <c r="G258" s="118"/>
      <c r="H258" s="119"/>
      <c r="I258" s="15" t="str">
        <f t="shared" si="33"/>
        <v/>
      </c>
      <c r="J258" s="15" t="str">
        <f t="shared" si="37"/>
        <v/>
      </c>
      <c r="K258" s="43" t="str">
        <f t="shared" si="34"/>
        <v/>
      </c>
      <c r="L258" s="43" t="str">
        <f t="shared" si="35"/>
        <v/>
      </c>
      <c r="M258" s="323" t="str">
        <f t="shared" si="38"/>
        <v/>
      </c>
      <c r="N258" s="43" t="str">
        <f t="shared" si="39"/>
        <v/>
      </c>
      <c r="O258" s="297" t="b">
        <f t="shared" si="36"/>
        <v>0</v>
      </c>
      <c r="P258" s="298">
        <f t="shared" si="40"/>
        <v>1</v>
      </c>
    </row>
    <row r="259" spans="1:16">
      <c r="A259" s="117">
        <v>250</v>
      </c>
      <c r="B259" s="118"/>
      <c r="C259" s="118"/>
      <c r="D259" s="118"/>
      <c r="E259" s="119"/>
      <c r="F259" s="120"/>
      <c r="G259" s="118"/>
      <c r="H259" s="119"/>
      <c r="I259" s="15" t="str">
        <f t="shared" si="33"/>
        <v/>
      </c>
      <c r="J259" s="15" t="str">
        <f t="shared" si="37"/>
        <v/>
      </c>
      <c r="K259" s="43" t="str">
        <f t="shared" si="34"/>
        <v/>
      </c>
      <c r="L259" s="43" t="str">
        <f t="shared" si="35"/>
        <v/>
      </c>
      <c r="M259" s="323" t="str">
        <f t="shared" si="38"/>
        <v/>
      </c>
      <c r="N259" s="43" t="str">
        <f t="shared" si="39"/>
        <v/>
      </c>
      <c r="O259" s="297" t="b">
        <f t="shared" si="36"/>
        <v>0</v>
      </c>
      <c r="P259" s="298">
        <f t="shared" si="40"/>
        <v>1</v>
      </c>
    </row>
  </sheetData>
  <sheetProtection algorithmName="SHA-512" hashValue="vFpbB9GddMdEyF8uJ/0SlfTrAv95gOfYtpjHblifbU0upZCUh6BwoAu2wwSxLU52QHMoz80gZFe6jRwob4lr0g==" saltValue="3s7AIxv172I4T+DzxJKF7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pageSetUpPr fitToPage="1"/>
  </sheetPr>
  <dimension ref="A1:O259"/>
  <sheetViews>
    <sheetView zoomScale="112" zoomScaleNormal="112" workbookViewId="0">
      <selection activeCell="B10" sqref="B10:H12"/>
    </sheetView>
  </sheetViews>
  <sheetFormatPr defaultColWidth="9.1328125" defaultRowHeight="15.75"/>
  <cols>
    <col min="1" max="1" width="5.6640625" style="45" customWidth="1"/>
    <col min="2" max="3" width="35.6640625" style="49" customWidth="1"/>
    <col min="4" max="4" width="22" style="49" customWidth="1"/>
    <col min="5" max="5" width="21.53125" style="49" customWidth="1"/>
    <col min="6" max="6" width="10.6640625" style="54" customWidth="1"/>
    <col min="7" max="7" width="10.6640625" style="49" customWidth="1"/>
    <col min="8" max="8" width="12.33203125" style="53" customWidth="1"/>
    <col min="9" max="9" width="17.6640625" style="49" customWidth="1"/>
    <col min="10" max="13" width="10.6640625" style="49" hidden="1" customWidth="1"/>
    <col min="14" max="14" width="9.1328125" style="55" hidden="1" customWidth="1"/>
    <col min="15" max="15" width="9.1328125" style="49" hidden="1" customWidth="1"/>
    <col min="16" max="29" width="9.1328125" style="49" customWidth="1"/>
    <col min="30" max="16384" width="9.1328125" style="49"/>
  </cols>
  <sheetData>
    <row r="1" spans="1:15" s="45" customFormat="1">
      <c r="A1" s="44" t="s">
        <v>483</v>
      </c>
      <c r="E1" s="46"/>
      <c r="F1" s="46"/>
      <c r="H1" s="47"/>
      <c r="I1" s="48"/>
      <c r="K1" s="47"/>
    </row>
    <row r="2" spans="1:15" s="45" customFormat="1">
      <c r="A2" s="294" t="str">
        <f>IF(ISBLANK(facultate), IF(ISBLANK(departament),"","Departament " &amp; departament), "Facultatea " &amp; facultate)</f>
        <v>Facultatea Automatică și Calculatoare</v>
      </c>
      <c r="E2" s="46"/>
      <c r="F2" s="46"/>
      <c r="H2" s="47"/>
      <c r="I2" s="48"/>
      <c r="K2" s="47"/>
    </row>
    <row r="3" spans="1:15" s="45" customFormat="1">
      <c r="A3" s="294" t="str">
        <f>IF(ISBLANK(departament),"","Departamentul " &amp; departament)</f>
        <v>Departamentul Automatică și Informatică Aplicată</v>
      </c>
      <c r="E3" s="46"/>
      <c r="F3" s="46"/>
      <c r="H3" s="47"/>
      <c r="I3" s="48"/>
      <c r="K3" s="47"/>
    </row>
    <row r="4" spans="1:15">
      <c r="A4" s="472" t="s">
        <v>791</v>
      </c>
      <c r="B4" s="472"/>
      <c r="C4" s="472"/>
      <c r="D4" s="472"/>
      <c r="E4" s="472"/>
      <c r="F4" s="472"/>
      <c r="G4" s="472"/>
      <c r="H4" s="472"/>
      <c r="I4" s="472"/>
      <c r="J4" s="472"/>
      <c r="K4" s="187"/>
      <c r="L4" s="187"/>
      <c r="M4" s="187"/>
    </row>
    <row r="5" spans="1:15">
      <c r="A5" s="472" t="s">
        <v>780</v>
      </c>
      <c r="B5" s="472"/>
      <c r="C5" s="472"/>
      <c r="D5" s="472"/>
      <c r="E5" s="472"/>
      <c r="F5" s="472"/>
      <c r="G5" s="472"/>
      <c r="H5" s="472"/>
      <c r="I5" s="472"/>
      <c r="J5" s="472"/>
      <c r="K5" s="187"/>
      <c r="L5" s="187"/>
      <c r="M5" s="187"/>
    </row>
    <row r="6" spans="1:15">
      <c r="I6" s="295" t="str">
        <f>CONCATENATE(functie," ",nume_candidat)</f>
        <v>Conferențiar Bojan-Dragos Claudia-Adina</v>
      </c>
      <c r="J6" s="295" t="str">
        <f>CONCATENATE(functie," ",nume_candidat)</f>
        <v>Conferențiar Bojan-Dragos Claudia-Adina</v>
      </c>
    </row>
    <row r="7" spans="1:15" ht="19.5" customHeight="1">
      <c r="A7" s="469" t="s">
        <v>338</v>
      </c>
      <c r="B7" s="469" t="s">
        <v>0</v>
      </c>
      <c r="C7" s="469" t="s">
        <v>20</v>
      </c>
      <c r="D7" s="469" t="s">
        <v>21</v>
      </c>
      <c r="E7" s="470" t="s">
        <v>336</v>
      </c>
      <c r="F7" s="475" t="s">
        <v>22</v>
      </c>
      <c r="G7" s="469" t="s">
        <v>18</v>
      </c>
      <c r="H7" s="470" t="s">
        <v>546</v>
      </c>
      <c r="I7" s="469" t="s">
        <v>544</v>
      </c>
      <c r="J7" s="469"/>
      <c r="K7" s="469" t="s">
        <v>4</v>
      </c>
      <c r="L7" s="469"/>
      <c r="M7" s="470" t="s">
        <v>19</v>
      </c>
      <c r="N7" s="476" t="s">
        <v>541</v>
      </c>
      <c r="O7" s="479" t="s">
        <v>551</v>
      </c>
    </row>
    <row r="8" spans="1:15" ht="45.75" customHeight="1">
      <c r="A8" s="469"/>
      <c r="B8" s="469"/>
      <c r="C8" s="469"/>
      <c r="D8" s="469"/>
      <c r="E8" s="471"/>
      <c r="F8" s="475"/>
      <c r="G8" s="469"/>
      <c r="H8" s="471"/>
      <c r="I8" s="296" t="str">
        <f>CONCATENATE("ultimii ",durata_evaluare," ani")</f>
        <v>ultimii 5 ani</v>
      </c>
      <c r="J8" s="10" t="s">
        <v>3</v>
      </c>
      <c r="K8" s="296" t="str">
        <f>CONCATENATE("ultimii                                  ",durata_evaluare," ani")</f>
        <v>ultimii                                  5 ani</v>
      </c>
      <c r="L8" s="10" t="s">
        <v>3</v>
      </c>
      <c r="M8" s="471"/>
      <c r="N8" s="476"/>
      <c r="O8" s="479"/>
    </row>
    <row r="9" spans="1:15">
      <c r="A9" s="71"/>
      <c r="B9" s="50"/>
      <c r="C9" s="50"/>
      <c r="D9" s="50"/>
      <c r="E9" s="50"/>
      <c r="F9" s="22"/>
      <c r="G9" s="58"/>
      <c r="H9" s="52"/>
      <c r="I9" s="122">
        <f>SUMIF(I10:I1010,"&gt;0")</f>
        <v>0</v>
      </c>
      <c r="J9" s="122">
        <f>SUMIF(J10:J109,"&gt;0")</f>
        <v>0</v>
      </c>
      <c r="K9" s="4">
        <f>SUMIF(K10:K109,"&gt;0")</f>
        <v>0</v>
      </c>
      <c r="L9" s="4">
        <f>SUMIF(L10:L109,"&gt;0")</f>
        <v>0</v>
      </c>
      <c r="M9" s="4">
        <f>SUMIF(M10:M109,"&gt;0")</f>
        <v>0</v>
      </c>
      <c r="N9" s="252"/>
      <c r="O9" s="255"/>
    </row>
    <row r="10" spans="1:15">
      <c r="A10" s="117">
        <v>1</v>
      </c>
      <c r="B10" s="8"/>
      <c r="C10" s="8"/>
      <c r="D10" s="121"/>
      <c r="E10" s="8"/>
      <c r="F10" s="179"/>
      <c r="G10" s="179"/>
      <c r="H10" s="179"/>
      <c r="I10" s="15" t="str">
        <f t="shared" ref="I10" si="0">IF(OR($B10="",$C10="",$D10="",$E10="",$F10&lt;an_initial,$F10&gt;an_final,$N10=FALSE),"",EBOOK/O10)</f>
        <v/>
      </c>
      <c r="J10" s="15" t="str">
        <f t="shared" ref="J10" si="1">IF(OR($B10="",$C10="",$D10="",$E10="",$F10="",$F10&gt;an_final,$N10=FALSE),"",EBOOK/O10)</f>
        <v/>
      </c>
      <c r="K10" s="322" t="str">
        <f t="shared" ref="K10:K73" si="2">IF(OR($B10="",$C10="",$D10="",$E10="",$F10="",$F10&gt;an_final,$N10=FALSE),"",IF($F10&gt;=an_initial,1,""))</f>
        <v/>
      </c>
      <c r="L10" s="43" t="str">
        <f t="shared" ref="L10:L73" si="3">IF(OR($B10="",$C10="",$D10="",$E10="",$F10="",$F10&gt;an_final,$N10=FALSE),"",1)</f>
        <v/>
      </c>
      <c r="M10" s="323" t="str">
        <f t="shared" ref="M10" si="4">IF(OR($B10="",$C10="",$D10="",$E10="",$F10="",$F10&gt;an_final,$N10=FALSE),"",IF($H10="",$G10/O10,$H10))</f>
        <v/>
      </c>
      <c r="N10" s="297" t="b">
        <f t="shared" ref="N10:N73" si="5">IF(nume_candidat="",FALSE,ISNUMBER(SEARCH(nume_candidat,$B10)))</f>
        <v>0</v>
      </c>
      <c r="O10" s="309">
        <f t="shared" ref="O10" si="6">LEN(B10)-LEN(SUBSTITUTE(B10,",",""))+1</f>
        <v>1</v>
      </c>
    </row>
    <row r="11" spans="1:15">
      <c r="A11" s="117">
        <v>2</v>
      </c>
      <c r="B11" s="8"/>
      <c r="C11" s="8"/>
      <c r="D11" s="8"/>
      <c r="E11" s="8"/>
      <c r="F11" s="179"/>
      <c r="G11" s="179"/>
      <c r="H11" s="179"/>
      <c r="I11" s="15" t="str">
        <f t="shared" ref="I11:I74" si="7">IF(OR($B11="",$C11="",$D11="",$E11="",$F11&lt;an_initial,$F11&gt;an_final,$N11=FALSE),"",EBOOK/O11)</f>
        <v/>
      </c>
      <c r="J11" s="15" t="str">
        <f t="shared" ref="J11:J74" si="8">IF(OR($B11="",$C11="",$D11="",$E11="",$F11="",$F11&gt;an_final,$N11=FALSE),"",EBOOK/O11)</f>
        <v/>
      </c>
      <c r="K11" s="322" t="str">
        <f t="shared" si="2"/>
        <v/>
      </c>
      <c r="L11" s="43" t="str">
        <f t="shared" si="3"/>
        <v/>
      </c>
      <c r="M11" s="323" t="str">
        <f t="shared" ref="M11:M74" si="9">IF(OR($B11="",$C11="",$D11="",$E11="",$F11="",$F11&gt;an_final,$N11=FALSE),"",IF($H11="",$G11/O11,$H11))</f>
        <v/>
      </c>
      <c r="N11" s="297" t="b">
        <f t="shared" si="5"/>
        <v>0</v>
      </c>
      <c r="O11" s="309">
        <f t="shared" ref="O11:O74" si="10">LEN(B11)-LEN(SUBSTITUTE(B11,",",""))+1</f>
        <v>1</v>
      </c>
    </row>
    <row r="12" spans="1:15">
      <c r="A12" s="117">
        <v>3</v>
      </c>
      <c r="B12" s="6"/>
      <c r="C12" s="8"/>
      <c r="D12" s="6"/>
      <c r="E12" s="6"/>
      <c r="F12" s="179"/>
      <c r="G12" s="179"/>
      <c r="H12" s="179"/>
      <c r="I12" s="15" t="str">
        <f t="shared" si="7"/>
        <v/>
      </c>
      <c r="J12" s="15" t="str">
        <f t="shared" si="8"/>
        <v/>
      </c>
      <c r="K12" s="322" t="str">
        <f t="shared" si="2"/>
        <v/>
      </c>
      <c r="L12" s="43" t="str">
        <f t="shared" si="3"/>
        <v/>
      </c>
      <c r="M12" s="323" t="str">
        <f t="shared" si="9"/>
        <v/>
      </c>
      <c r="N12" s="297" t="b">
        <f t="shared" si="5"/>
        <v>0</v>
      </c>
      <c r="O12" s="309">
        <f t="shared" si="10"/>
        <v>1</v>
      </c>
    </row>
    <row r="13" spans="1:15" ht="15.75" customHeight="1">
      <c r="A13" s="117">
        <v>4</v>
      </c>
      <c r="B13" s="6"/>
      <c r="C13" s="6"/>
      <c r="D13" s="6"/>
      <c r="E13" s="6"/>
      <c r="F13" s="179"/>
      <c r="G13" s="179"/>
      <c r="H13" s="179"/>
      <c r="I13" s="15" t="str">
        <f t="shared" si="7"/>
        <v/>
      </c>
      <c r="J13" s="15" t="str">
        <f t="shared" si="8"/>
        <v/>
      </c>
      <c r="K13" s="322" t="str">
        <f t="shared" si="2"/>
        <v/>
      </c>
      <c r="L13" s="43" t="str">
        <f t="shared" si="3"/>
        <v/>
      </c>
      <c r="M13" s="323" t="str">
        <f t="shared" si="9"/>
        <v/>
      </c>
      <c r="N13" s="297" t="b">
        <f t="shared" si="5"/>
        <v>0</v>
      </c>
      <c r="O13" s="309">
        <f t="shared" si="10"/>
        <v>1</v>
      </c>
    </row>
    <row r="14" spans="1:15">
      <c r="A14" s="117">
        <v>5</v>
      </c>
      <c r="B14" s="6"/>
      <c r="C14" s="6"/>
      <c r="D14" s="6"/>
      <c r="E14" s="6"/>
      <c r="F14" s="179"/>
      <c r="G14" s="179"/>
      <c r="H14" s="179"/>
      <c r="I14" s="15" t="str">
        <f t="shared" si="7"/>
        <v/>
      </c>
      <c r="J14" s="15" t="str">
        <f t="shared" si="8"/>
        <v/>
      </c>
      <c r="K14" s="322" t="str">
        <f t="shared" si="2"/>
        <v/>
      </c>
      <c r="L14" s="43" t="str">
        <f t="shared" si="3"/>
        <v/>
      </c>
      <c r="M14" s="323" t="str">
        <f t="shared" si="9"/>
        <v/>
      </c>
      <c r="N14" s="297" t="b">
        <f t="shared" si="5"/>
        <v>0</v>
      </c>
      <c r="O14" s="309">
        <f t="shared" si="10"/>
        <v>1</v>
      </c>
    </row>
    <row r="15" spans="1:15">
      <c r="A15" s="117">
        <v>6</v>
      </c>
      <c r="B15" s="6"/>
      <c r="C15" s="6"/>
      <c r="D15" s="6"/>
      <c r="E15" s="6"/>
      <c r="F15" s="179"/>
      <c r="G15" s="179"/>
      <c r="H15" s="179"/>
      <c r="I15" s="15" t="str">
        <f t="shared" si="7"/>
        <v/>
      </c>
      <c r="J15" s="15" t="str">
        <f t="shared" si="8"/>
        <v/>
      </c>
      <c r="K15" s="322" t="str">
        <f t="shared" si="2"/>
        <v/>
      </c>
      <c r="L15" s="43" t="str">
        <f t="shared" si="3"/>
        <v/>
      </c>
      <c r="M15" s="323" t="str">
        <f t="shared" si="9"/>
        <v/>
      </c>
      <c r="N15" s="297" t="b">
        <f t="shared" si="5"/>
        <v>0</v>
      </c>
      <c r="O15" s="309">
        <f t="shared" si="10"/>
        <v>1</v>
      </c>
    </row>
    <row r="16" spans="1:15">
      <c r="A16" s="117">
        <v>7</v>
      </c>
      <c r="B16" s="6"/>
      <c r="C16" s="6"/>
      <c r="D16" s="6"/>
      <c r="E16" s="6"/>
      <c r="F16" s="179"/>
      <c r="G16" s="179"/>
      <c r="H16" s="179"/>
      <c r="I16" s="15" t="str">
        <f t="shared" si="7"/>
        <v/>
      </c>
      <c r="J16" s="15" t="str">
        <f t="shared" si="8"/>
        <v/>
      </c>
      <c r="K16" s="322" t="str">
        <f t="shared" si="2"/>
        <v/>
      </c>
      <c r="L16" s="43" t="str">
        <f t="shared" si="3"/>
        <v/>
      </c>
      <c r="M16" s="323" t="str">
        <f t="shared" si="9"/>
        <v/>
      </c>
      <c r="N16" s="297" t="b">
        <f t="shared" si="5"/>
        <v>0</v>
      </c>
      <c r="O16" s="309">
        <f t="shared" si="10"/>
        <v>1</v>
      </c>
    </row>
    <row r="17" spans="1:15">
      <c r="A17" s="117">
        <v>8</v>
      </c>
      <c r="B17" s="6"/>
      <c r="C17" s="6"/>
      <c r="D17" s="6"/>
      <c r="E17" s="6"/>
      <c r="F17" s="179"/>
      <c r="G17" s="179"/>
      <c r="H17" s="179"/>
      <c r="I17" s="15" t="str">
        <f t="shared" si="7"/>
        <v/>
      </c>
      <c r="J17" s="15" t="str">
        <f t="shared" si="8"/>
        <v/>
      </c>
      <c r="K17" s="322" t="str">
        <f t="shared" si="2"/>
        <v/>
      </c>
      <c r="L17" s="43" t="str">
        <f t="shared" si="3"/>
        <v/>
      </c>
      <c r="M17" s="323" t="str">
        <f t="shared" si="9"/>
        <v/>
      </c>
      <c r="N17" s="297" t="b">
        <f t="shared" si="5"/>
        <v>0</v>
      </c>
      <c r="O17" s="309">
        <f t="shared" si="10"/>
        <v>1</v>
      </c>
    </row>
    <row r="18" spans="1:15">
      <c r="A18" s="117">
        <v>9</v>
      </c>
      <c r="B18" s="6"/>
      <c r="C18" s="6"/>
      <c r="D18" s="6"/>
      <c r="E18" s="6"/>
      <c r="F18" s="179"/>
      <c r="G18" s="179"/>
      <c r="H18" s="179"/>
      <c r="I18" s="15" t="str">
        <f t="shared" si="7"/>
        <v/>
      </c>
      <c r="J18" s="15" t="str">
        <f t="shared" si="8"/>
        <v/>
      </c>
      <c r="K18" s="322" t="str">
        <f t="shared" si="2"/>
        <v/>
      </c>
      <c r="L18" s="43" t="str">
        <f t="shared" si="3"/>
        <v/>
      </c>
      <c r="M18" s="323" t="str">
        <f t="shared" si="9"/>
        <v/>
      </c>
      <c r="N18" s="297" t="b">
        <f t="shared" si="5"/>
        <v>0</v>
      </c>
      <c r="O18" s="309">
        <f t="shared" si="10"/>
        <v>1</v>
      </c>
    </row>
    <row r="19" spans="1:15">
      <c r="A19" s="117">
        <v>10</v>
      </c>
      <c r="B19" s="6"/>
      <c r="C19" s="6"/>
      <c r="D19" s="6"/>
      <c r="E19" s="6"/>
      <c r="F19" s="179"/>
      <c r="G19" s="179"/>
      <c r="H19" s="179"/>
      <c r="I19" s="15" t="str">
        <f t="shared" si="7"/>
        <v/>
      </c>
      <c r="J19" s="15" t="str">
        <f t="shared" si="8"/>
        <v/>
      </c>
      <c r="K19" s="322" t="str">
        <f t="shared" si="2"/>
        <v/>
      </c>
      <c r="L19" s="43" t="str">
        <f t="shared" si="3"/>
        <v/>
      </c>
      <c r="M19" s="323" t="str">
        <f t="shared" si="9"/>
        <v/>
      </c>
      <c r="N19" s="297" t="b">
        <f t="shared" si="5"/>
        <v>0</v>
      </c>
      <c r="O19" s="309">
        <f t="shared" si="10"/>
        <v>1</v>
      </c>
    </row>
    <row r="20" spans="1:15">
      <c r="A20" s="117">
        <v>11</v>
      </c>
      <c r="B20" s="6"/>
      <c r="C20" s="6"/>
      <c r="D20" s="6"/>
      <c r="E20" s="6"/>
      <c r="F20" s="179"/>
      <c r="G20" s="179"/>
      <c r="H20" s="179"/>
      <c r="I20" s="15" t="str">
        <f t="shared" si="7"/>
        <v/>
      </c>
      <c r="J20" s="15" t="str">
        <f t="shared" si="8"/>
        <v/>
      </c>
      <c r="K20" s="322" t="str">
        <f t="shared" si="2"/>
        <v/>
      </c>
      <c r="L20" s="43" t="str">
        <f t="shared" si="3"/>
        <v/>
      </c>
      <c r="M20" s="323" t="str">
        <f t="shared" si="9"/>
        <v/>
      </c>
      <c r="N20" s="297" t="b">
        <f t="shared" si="5"/>
        <v>0</v>
      </c>
      <c r="O20" s="309">
        <f t="shared" si="10"/>
        <v>1</v>
      </c>
    </row>
    <row r="21" spans="1:15">
      <c r="A21" s="117">
        <v>12</v>
      </c>
      <c r="B21" s="6"/>
      <c r="C21" s="6"/>
      <c r="D21" s="6"/>
      <c r="E21" s="6"/>
      <c r="F21" s="179"/>
      <c r="G21" s="179"/>
      <c r="H21" s="179"/>
      <c r="I21" s="15" t="str">
        <f t="shared" si="7"/>
        <v/>
      </c>
      <c r="J21" s="15" t="str">
        <f t="shared" si="8"/>
        <v/>
      </c>
      <c r="K21" s="322" t="str">
        <f t="shared" si="2"/>
        <v/>
      </c>
      <c r="L21" s="43" t="str">
        <f t="shared" si="3"/>
        <v/>
      </c>
      <c r="M21" s="323" t="str">
        <f t="shared" si="9"/>
        <v/>
      </c>
      <c r="N21" s="297" t="b">
        <f t="shared" si="5"/>
        <v>0</v>
      </c>
      <c r="O21" s="309">
        <f t="shared" si="10"/>
        <v>1</v>
      </c>
    </row>
    <row r="22" spans="1:15">
      <c r="A22" s="117">
        <v>13</v>
      </c>
      <c r="B22" s="6"/>
      <c r="C22" s="6"/>
      <c r="D22" s="6"/>
      <c r="E22" s="6"/>
      <c r="F22" s="179"/>
      <c r="G22" s="179"/>
      <c r="H22" s="179"/>
      <c r="I22" s="15" t="str">
        <f t="shared" si="7"/>
        <v/>
      </c>
      <c r="J22" s="15" t="str">
        <f t="shared" si="8"/>
        <v/>
      </c>
      <c r="K22" s="322" t="str">
        <f t="shared" si="2"/>
        <v/>
      </c>
      <c r="L22" s="43" t="str">
        <f t="shared" si="3"/>
        <v/>
      </c>
      <c r="M22" s="323" t="str">
        <f t="shared" si="9"/>
        <v/>
      </c>
      <c r="N22" s="297" t="b">
        <f t="shared" si="5"/>
        <v>0</v>
      </c>
      <c r="O22" s="309">
        <f t="shared" si="10"/>
        <v>1</v>
      </c>
    </row>
    <row r="23" spans="1:15">
      <c r="A23" s="117">
        <v>14</v>
      </c>
      <c r="B23" s="6"/>
      <c r="C23" s="6"/>
      <c r="D23" s="6"/>
      <c r="E23" s="6"/>
      <c r="F23" s="179"/>
      <c r="G23" s="179"/>
      <c r="H23" s="179"/>
      <c r="I23" s="15" t="str">
        <f t="shared" si="7"/>
        <v/>
      </c>
      <c r="J23" s="15" t="str">
        <f t="shared" si="8"/>
        <v/>
      </c>
      <c r="K23" s="322" t="str">
        <f t="shared" si="2"/>
        <v/>
      </c>
      <c r="L23" s="43" t="str">
        <f t="shared" si="3"/>
        <v/>
      </c>
      <c r="M23" s="323" t="str">
        <f t="shared" si="9"/>
        <v/>
      </c>
      <c r="N23" s="297" t="b">
        <f t="shared" si="5"/>
        <v>0</v>
      </c>
      <c r="O23" s="309">
        <f t="shared" si="10"/>
        <v>1</v>
      </c>
    </row>
    <row r="24" spans="1:15">
      <c r="A24" s="117">
        <v>15</v>
      </c>
      <c r="B24" s="6"/>
      <c r="C24" s="6"/>
      <c r="D24" s="6"/>
      <c r="E24" s="6"/>
      <c r="F24" s="179"/>
      <c r="G24" s="179"/>
      <c r="H24" s="179"/>
      <c r="I24" s="15" t="str">
        <f t="shared" si="7"/>
        <v/>
      </c>
      <c r="J24" s="15" t="str">
        <f t="shared" si="8"/>
        <v/>
      </c>
      <c r="K24" s="322" t="str">
        <f t="shared" si="2"/>
        <v/>
      </c>
      <c r="L24" s="43" t="str">
        <f t="shared" si="3"/>
        <v/>
      </c>
      <c r="M24" s="323" t="str">
        <f t="shared" si="9"/>
        <v/>
      </c>
      <c r="N24" s="297" t="b">
        <f t="shared" si="5"/>
        <v>0</v>
      </c>
      <c r="O24" s="309">
        <f t="shared" si="10"/>
        <v>1</v>
      </c>
    </row>
    <row r="25" spans="1:15">
      <c r="A25" s="117">
        <v>16</v>
      </c>
      <c r="B25" s="6"/>
      <c r="C25" s="6"/>
      <c r="D25" s="6"/>
      <c r="E25" s="6"/>
      <c r="F25" s="179"/>
      <c r="G25" s="179"/>
      <c r="H25" s="179"/>
      <c r="I25" s="15" t="str">
        <f t="shared" si="7"/>
        <v/>
      </c>
      <c r="J25" s="15" t="str">
        <f t="shared" si="8"/>
        <v/>
      </c>
      <c r="K25" s="322" t="str">
        <f t="shared" si="2"/>
        <v/>
      </c>
      <c r="L25" s="43" t="str">
        <f t="shared" si="3"/>
        <v/>
      </c>
      <c r="M25" s="323" t="str">
        <f t="shared" si="9"/>
        <v/>
      </c>
      <c r="N25" s="297" t="b">
        <f t="shared" si="5"/>
        <v>0</v>
      </c>
      <c r="O25" s="309">
        <f t="shared" si="10"/>
        <v>1</v>
      </c>
    </row>
    <row r="26" spans="1:15">
      <c r="A26" s="117">
        <v>17</v>
      </c>
      <c r="B26" s="6"/>
      <c r="C26" s="6"/>
      <c r="D26" s="6"/>
      <c r="E26" s="6"/>
      <c r="F26" s="179"/>
      <c r="G26" s="179"/>
      <c r="H26" s="179"/>
      <c r="I26" s="15" t="str">
        <f t="shared" si="7"/>
        <v/>
      </c>
      <c r="J26" s="15" t="str">
        <f t="shared" si="8"/>
        <v/>
      </c>
      <c r="K26" s="322" t="str">
        <f t="shared" si="2"/>
        <v/>
      </c>
      <c r="L26" s="43" t="str">
        <f t="shared" si="3"/>
        <v/>
      </c>
      <c r="M26" s="323" t="str">
        <f t="shared" si="9"/>
        <v/>
      </c>
      <c r="N26" s="297" t="b">
        <f t="shared" si="5"/>
        <v>0</v>
      </c>
      <c r="O26" s="309">
        <f t="shared" si="10"/>
        <v>1</v>
      </c>
    </row>
    <row r="27" spans="1:15">
      <c r="A27" s="117">
        <v>18</v>
      </c>
      <c r="B27" s="6"/>
      <c r="C27" s="6"/>
      <c r="D27" s="6"/>
      <c r="E27" s="6"/>
      <c r="F27" s="179"/>
      <c r="G27" s="179"/>
      <c r="H27" s="179"/>
      <c r="I27" s="15" t="str">
        <f t="shared" si="7"/>
        <v/>
      </c>
      <c r="J27" s="15" t="str">
        <f t="shared" si="8"/>
        <v/>
      </c>
      <c r="K27" s="322" t="str">
        <f t="shared" si="2"/>
        <v/>
      </c>
      <c r="L27" s="43" t="str">
        <f t="shared" si="3"/>
        <v/>
      </c>
      <c r="M27" s="323" t="str">
        <f t="shared" si="9"/>
        <v/>
      </c>
      <c r="N27" s="297" t="b">
        <f t="shared" si="5"/>
        <v>0</v>
      </c>
      <c r="O27" s="309">
        <f t="shared" si="10"/>
        <v>1</v>
      </c>
    </row>
    <row r="28" spans="1:15">
      <c r="A28" s="117">
        <v>19</v>
      </c>
      <c r="B28" s="6"/>
      <c r="C28" s="6"/>
      <c r="D28" s="6"/>
      <c r="E28" s="6"/>
      <c r="F28" s="179"/>
      <c r="G28" s="179"/>
      <c r="H28" s="179"/>
      <c r="I28" s="15" t="str">
        <f t="shared" si="7"/>
        <v/>
      </c>
      <c r="J28" s="15" t="str">
        <f t="shared" si="8"/>
        <v/>
      </c>
      <c r="K28" s="322" t="str">
        <f t="shared" si="2"/>
        <v/>
      </c>
      <c r="L28" s="43" t="str">
        <f t="shared" si="3"/>
        <v/>
      </c>
      <c r="M28" s="323" t="str">
        <f t="shared" si="9"/>
        <v/>
      </c>
      <c r="N28" s="297" t="b">
        <f t="shared" si="5"/>
        <v>0</v>
      </c>
      <c r="O28" s="309">
        <f t="shared" si="10"/>
        <v>1</v>
      </c>
    </row>
    <row r="29" spans="1:15">
      <c r="A29" s="117">
        <v>20</v>
      </c>
      <c r="B29" s="6"/>
      <c r="C29" s="6"/>
      <c r="D29" s="6"/>
      <c r="E29" s="6"/>
      <c r="F29" s="179"/>
      <c r="G29" s="179"/>
      <c r="H29" s="179"/>
      <c r="I29" s="15" t="str">
        <f t="shared" si="7"/>
        <v/>
      </c>
      <c r="J29" s="15" t="str">
        <f t="shared" si="8"/>
        <v/>
      </c>
      <c r="K29" s="322" t="str">
        <f t="shared" si="2"/>
        <v/>
      </c>
      <c r="L29" s="43" t="str">
        <f t="shared" si="3"/>
        <v/>
      </c>
      <c r="M29" s="323" t="str">
        <f t="shared" si="9"/>
        <v/>
      </c>
      <c r="N29" s="297" t="b">
        <f t="shared" si="5"/>
        <v>0</v>
      </c>
      <c r="O29" s="309">
        <f t="shared" si="10"/>
        <v>1</v>
      </c>
    </row>
    <row r="30" spans="1:15">
      <c r="A30" s="117">
        <v>21</v>
      </c>
      <c r="B30" s="6"/>
      <c r="C30" s="6"/>
      <c r="D30" s="6"/>
      <c r="E30" s="6"/>
      <c r="F30" s="179"/>
      <c r="G30" s="179"/>
      <c r="H30" s="179"/>
      <c r="I30" s="15" t="str">
        <f t="shared" si="7"/>
        <v/>
      </c>
      <c r="J30" s="15" t="str">
        <f t="shared" si="8"/>
        <v/>
      </c>
      <c r="K30" s="322" t="str">
        <f t="shared" si="2"/>
        <v/>
      </c>
      <c r="L30" s="43" t="str">
        <f t="shared" si="3"/>
        <v/>
      </c>
      <c r="M30" s="323" t="str">
        <f t="shared" si="9"/>
        <v/>
      </c>
      <c r="N30" s="297" t="b">
        <f t="shared" si="5"/>
        <v>0</v>
      </c>
      <c r="O30" s="309">
        <f t="shared" si="10"/>
        <v>1</v>
      </c>
    </row>
    <row r="31" spans="1:15">
      <c r="A31" s="117">
        <v>22</v>
      </c>
      <c r="B31" s="6"/>
      <c r="C31" s="6"/>
      <c r="D31" s="6"/>
      <c r="E31" s="6"/>
      <c r="F31" s="179"/>
      <c r="G31" s="179"/>
      <c r="H31" s="179"/>
      <c r="I31" s="15" t="str">
        <f t="shared" si="7"/>
        <v/>
      </c>
      <c r="J31" s="15" t="str">
        <f t="shared" si="8"/>
        <v/>
      </c>
      <c r="K31" s="322" t="str">
        <f t="shared" si="2"/>
        <v/>
      </c>
      <c r="L31" s="43" t="str">
        <f t="shared" si="3"/>
        <v/>
      </c>
      <c r="M31" s="323" t="str">
        <f t="shared" si="9"/>
        <v/>
      </c>
      <c r="N31" s="297" t="b">
        <f t="shared" si="5"/>
        <v>0</v>
      </c>
      <c r="O31" s="309">
        <f t="shared" si="10"/>
        <v>1</v>
      </c>
    </row>
    <row r="32" spans="1:15">
      <c r="A32" s="117">
        <v>23</v>
      </c>
      <c r="B32" s="6"/>
      <c r="C32" s="6"/>
      <c r="D32" s="6"/>
      <c r="E32" s="6"/>
      <c r="F32" s="179"/>
      <c r="G32" s="179"/>
      <c r="H32" s="179"/>
      <c r="I32" s="15" t="str">
        <f t="shared" si="7"/>
        <v/>
      </c>
      <c r="J32" s="15" t="str">
        <f t="shared" si="8"/>
        <v/>
      </c>
      <c r="K32" s="322" t="str">
        <f t="shared" si="2"/>
        <v/>
      </c>
      <c r="L32" s="43" t="str">
        <f t="shared" si="3"/>
        <v/>
      </c>
      <c r="M32" s="323" t="str">
        <f t="shared" si="9"/>
        <v/>
      </c>
      <c r="N32" s="297" t="b">
        <f t="shared" si="5"/>
        <v>0</v>
      </c>
      <c r="O32" s="309">
        <f t="shared" si="10"/>
        <v>1</v>
      </c>
    </row>
    <row r="33" spans="1:15">
      <c r="A33" s="117">
        <v>24</v>
      </c>
      <c r="B33" s="6"/>
      <c r="C33" s="6"/>
      <c r="D33" s="6"/>
      <c r="E33" s="6"/>
      <c r="F33" s="179"/>
      <c r="G33" s="179"/>
      <c r="H33" s="179"/>
      <c r="I33" s="15" t="str">
        <f t="shared" si="7"/>
        <v/>
      </c>
      <c r="J33" s="15" t="str">
        <f t="shared" si="8"/>
        <v/>
      </c>
      <c r="K33" s="322" t="str">
        <f t="shared" si="2"/>
        <v/>
      </c>
      <c r="L33" s="43" t="str">
        <f t="shared" si="3"/>
        <v/>
      </c>
      <c r="M33" s="323" t="str">
        <f t="shared" si="9"/>
        <v/>
      </c>
      <c r="N33" s="297" t="b">
        <f t="shared" si="5"/>
        <v>0</v>
      </c>
      <c r="O33" s="309">
        <f t="shared" si="10"/>
        <v>1</v>
      </c>
    </row>
    <row r="34" spans="1:15">
      <c r="A34" s="117">
        <v>25</v>
      </c>
      <c r="B34" s="6"/>
      <c r="C34" s="6"/>
      <c r="D34" s="6"/>
      <c r="E34" s="6"/>
      <c r="F34" s="179"/>
      <c r="G34" s="179"/>
      <c r="H34" s="179"/>
      <c r="I34" s="15" t="str">
        <f t="shared" si="7"/>
        <v/>
      </c>
      <c r="J34" s="15" t="str">
        <f t="shared" si="8"/>
        <v/>
      </c>
      <c r="K34" s="322" t="str">
        <f t="shared" si="2"/>
        <v/>
      </c>
      <c r="L34" s="43" t="str">
        <f t="shared" si="3"/>
        <v/>
      </c>
      <c r="M34" s="323" t="str">
        <f t="shared" si="9"/>
        <v/>
      </c>
      <c r="N34" s="297" t="b">
        <f t="shared" si="5"/>
        <v>0</v>
      </c>
      <c r="O34" s="309">
        <f t="shared" si="10"/>
        <v>1</v>
      </c>
    </row>
    <row r="35" spans="1:15">
      <c r="A35" s="117">
        <v>26</v>
      </c>
      <c r="B35" s="6"/>
      <c r="C35" s="6"/>
      <c r="D35" s="6"/>
      <c r="E35" s="6"/>
      <c r="F35" s="179"/>
      <c r="G35" s="179"/>
      <c r="H35" s="179"/>
      <c r="I35" s="15" t="str">
        <f t="shared" si="7"/>
        <v/>
      </c>
      <c r="J35" s="15" t="str">
        <f t="shared" si="8"/>
        <v/>
      </c>
      <c r="K35" s="322" t="str">
        <f t="shared" si="2"/>
        <v/>
      </c>
      <c r="L35" s="43" t="str">
        <f t="shared" si="3"/>
        <v/>
      </c>
      <c r="M35" s="323" t="str">
        <f t="shared" si="9"/>
        <v/>
      </c>
      <c r="N35" s="297" t="b">
        <f t="shared" si="5"/>
        <v>0</v>
      </c>
      <c r="O35" s="309">
        <f t="shared" si="10"/>
        <v>1</v>
      </c>
    </row>
    <row r="36" spans="1:15">
      <c r="A36" s="117">
        <v>27</v>
      </c>
      <c r="B36" s="6"/>
      <c r="C36" s="6"/>
      <c r="D36" s="6"/>
      <c r="E36" s="6"/>
      <c r="F36" s="179"/>
      <c r="G36" s="179"/>
      <c r="H36" s="179"/>
      <c r="I36" s="15" t="str">
        <f t="shared" si="7"/>
        <v/>
      </c>
      <c r="J36" s="15" t="str">
        <f t="shared" si="8"/>
        <v/>
      </c>
      <c r="K36" s="322" t="str">
        <f t="shared" si="2"/>
        <v/>
      </c>
      <c r="L36" s="43" t="str">
        <f t="shared" si="3"/>
        <v/>
      </c>
      <c r="M36" s="323" t="str">
        <f t="shared" si="9"/>
        <v/>
      </c>
      <c r="N36" s="297" t="b">
        <f t="shared" si="5"/>
        <v>0</v>
      </c>
      <c r="O36" s="309">
        <f t="shared" si="10"/>
        <v>1</v>
      </c>
    </row>
    <row r="37" spans="1:15">
      <c r="A37" s="117">
        <v>28</v>
      </c>
      <c r="B37" s="6"/>
      <c r="C37" s="6"/>
      <c r="D37" s="6"/>
      <c r="E37" s="6"/>
      <c r="F37" s="179"/>
      <c r="G37" s="179"/>
      <c r="H37" s="179"/>
      <c r="I37" s="15" t="str">
        <f t="shared" si="7"/>
        <v/>
      </c>
      <c r="J37" s="15" t="str">
        <f t="shared" si="8"/>
        <v/>
      </c>
      <c r="K37" s="322" t="str">
        <f t="shared" si="2"/>
        <v/>
      </c>
      <c r="L37" s="43" t="str">
        <f t="shared" si="3"/>
        <v/>
      </c>
      <c r="M37" s="323" t="str">
        <f t="shared" si="9"/>
        <v/>
      </c>
      <c r="N37" s="297" t="b">
        <f t="shared" si="5"/>
        <v>0</v>
      </c>
      <c r="O37" s="309">
        <f t="shared" si="10"/>
        <v>1</v>
      </c>
    </row>
    <row r="38" spans="1:15">
      <c r="A38" s="117">
        <v>29</v>
      </c>
      <c r="B38" s="6"/>
      <c r="C38" s="6"/>
      <c r="D38" s="6"/>
      <c r="E38" s="6"/>
      <c r="F38" s="179"/>
      <c r="G38" s="179"/>
      <c r="H38" s="179"/>
      <c r="I38" s="15" t="str">
        <f t="shared" si="7"/>
        <v/>
      </c>
      <c r="J38" s="15" t="str">
        <f t="shared" si="8"/>
        <v/>
      </c>
      <c r="K38" s="322" t="str">
        <f t="shared" si="2"/>
        <v/>
      </c>
      <c r="L38" s="43" t="str">
        <f t="shared" si="3"/>
        <v/>
      </c>
      <c r="M38" s="323" t="str">
        <f t="shared" si="9"/>
        <v/>
      </c>
      <c r="N38" s="297" t="b">
        <f t="shared" si="5"/>
        <v>0</v>
      </c>
      <c r="O38" s="309">
        <f t="shared" si="10"/>
        <v>1</v>
      </c>
    </row>
    <row r="39" spans="1:15">
      <c r="A39" s="117">
        <v>30</v>
      </c>
      <c r="B39" s="6"/>
      <c r="C39" s="6"/>
      <c r="D39" s="6"/>
      <c r="E39" s="6"/>
      <c r="F39" s="179"/>
      <c r="G39" s="179"/>
      <c r="H39" s="179"/>
      <c r="I39" s="15" t="str">
        <f t="shared" si="7"/>
        <v/>
      </c>
      <c r="J39" s="15" t="str">
        <f t="shared" si="8"/>
        <v/>
      </c>
      <c r="K39" s="322" t="str">
        <f t="shared" si="2"/>
        <v/>
      </c>
      <c r="L39" s="43" t="str">
        <f t="shared" si="3"/>
        <v/>
      </c>
      <c r="M39" s="323" t="str">
        <f t="shared" si="9"/>
        <v/>
      </c>
      <c r="N39" s="297" t="b">
        <f t="shared" si="5"/>
        <v>0</v>
      </c>
      <c r="O39" s="309">
        <f t="shared" si="10"/>
        <v>1</v>
      </c>
    </row>
    <row r="40" spans="1:15">
      <c r="A40" s="117">
        <v>31</v>
      </c>
      <c r="B40" s="6"/>
      <c r="C40" s="6"/>
      <c r="D40" s="6"/>
      <c r="E40" s="6"/>
      <c r="F40" s="179"/>
      <c r="G40" s="179"/>
      <c r="H40" s="179"/>
      <c r="I40" s="15" t="str">
        <f t="shared" si="7"/>
        <v/>
      </c>
      <c r="J40" s="15" t="str">
        <f t="shared" si="8"/>
        <v/>
      </c>
      <c r="K40" s="322" t="str">
        <f t="shared" si="2"/>
        <v/>
      </c>
      <c r="L40" s="43" t="str">
        <f t="shared" si="3"/>
        <v/>
      </c>
      <c r="M40" s="323" t="str">
        <f t="shared" si="9"/>
        <v/>
      </c>
      <c r="N40" s="297" t="b">
        <f t="shared" si="5"/>
        <v>0</v>
      </c>
      <c r="O40" s="309">
        <f t="shared" si="10"/>
        <v>1</v>
      </c>
    </row>
    <row r="41" spans="1:15">
      <c r="A41" s="117">
        <v>32</v>
      </c>
      <c r="B41" s="6"/>
      <c r="C41" s="6"/>
      <c r="D41" s="6"/>
      <c r="E41" s="6"/>
      <c r="F41" s="179"/>
      <c r="G41" s="179"/>
      <c r="H41" s="179"/>
      <c r="I41" s="15" t="str">
        <f t="shared" si="7"/>
        <v/>
      </c>
      <c r="J41" s="15" t="str">
        <f t="shared" si="8"/>
        <v/>
      </c>
      <c r="K41" s="322" t="str">
        <f t="shared" si="2"/>
        <v/>
      </c>
      <c r="L41" s="43" t="str">
        <f t="shared" si="3"/>
        <v/>
      </c>
      <c r="M41" s="323" t="str">
        <f t="shared" si="9"/>
        <v/>
      </c>
      <c r="N41" s="297" t="b">
        <f t="shared" si="5"/>
        <v>0</v>
      </c>
      <c r="O41" s="309">
        <f t="shared" si="10"/>
        <v>1</v>
      </c>
    </row>
    <row r="42" spans="1:15">
      <c r="A42" s="117">
        <v>33</v>
      </c>
      <c r="B42" s="6"/>
      <c r="C42" s="6"/>
      <c r="D42" s="6"/>
      <c r="E42" s="6"/>
      <c r="F42" s="179"/>
      <c r="G42" s="179"/>
      <c r="H42" s="179"/>
      <c r="I42" s="15" t="str">
        <f t="shared" si="7"/>
        <v/>
      </c>
      <c r="J42" s="15" t="str">
        <f t="shared" si="8"/>
        <v/>
      </c>
      <c r="K42" s="322" t="str">
        <f t="shared" si="2"/>
        <v/>
      </c>
      <c r="L42" s="43" t="str">
        <f t="shared" si="3"/>
        <v/>
      </c>
      <c r="M42" s="323" t="str">
        <f t="shared" si="9"/>
        <v/>
      </c>
      <c r="N42" s="297" t="b">
        <f t="shared" si="5"/>
        <v>0</v>
      </c>
      <c r="O42" s="309">
        <f t="shared" si="10"/>
        <v>1</v>
      </c>
    </row>
    <row r="43" spans="1:15">
      <c r="A43" s="117">
        <v>34</v>
      </c>
      <c r="B43" s="6"/>
      <c r="C43" s="6"/>
      <c r="D43" s="6"/>
      <c r="E43" s="6"/>
      <c r="F43" s="179"/>
      <c r="G43" s="179"/>
      <c r="H43" s="179"/>
      <c r="I43" s="15" t="str">
        <f t="shared" si="7"/>
        <v/>
      </c>
      <c r="J43" s="15" t="str">
        <f t="shared" si="8"/>
        <v/>
      </c>
      <c r="K43" s="322" t="str">
        <f t="shared" si="2"/>
        <v/>
      </c>
      <c r="L43" s="43" t="str">
        <f t="shared" si="3"/>
        <v/>
      </c>
      <c r="M43" s="323" t="str">
        <f t="shared" si="9"/>
        <v/>
      </c>
      <c r="N43" s="297" t="b">
        <f t="shared" si="5"/>
        <v>0</v>
      </c>
      <c r="O43" s="309">
        <f t="shared" si="10"/>
        <v>1</v>
      </c>
    </row>
    <row r="44" spans="1:15">
      <c r="A44" s="117">
        <v>35</v>
      </c>
      <c r="B44" s="6"/>
      <c r="C44" s="6"/>
      <c r="D44" s="6"/>
      <c r="E44" s="6"/>
      <c r="F44" s="179"/>
      <c r="G44" s="179"/>
      <c r="H44" s="179"/>
      <c r="I44" s="15" t="str">
        <f t="shared" si="7"/>
        <v/>
      </c>
      <c r="J44" s="15" t="str">
        <f t="shared" si="8"/>
        <v/>
      </c>
      <c r="K44" s="322" t="str">
        <f t="shared" si="2"/>
        <v/>
      </c>
      <c r="L44" s="43" t="str">
        <f t="shared" si="3"/>
        <v/>
      </c>
      <c r="M44" s="323" t="str">
        <f t="shared" si="9"/>
        <v/>
      </c>
      <c r="N44" s="297" t="b">
        <f t="shared" si="5"/>
        <v>0</v>
      </c>
      <c r="O44" s="309">
        <f t="shared" si="10"/>
        <v>1</v>
      </c>
    </row>
    <row r="45" spans="1:15">
      <c r="A45" s="117">
        <v>36</v>
      </c>
      <c r="B45" s="6"/>
      <c r="C45" s="6"/>
      <c r="D45" s="6"/>
      <c r="E45" s="6"/>
      <c r="F45" s="179"/>
      <c r="G45" s="179"/>
      <c r="H45" s="179"/>
      <c r="I45" s="15" t="str">
        <f t="shared" si="7"/>
        <v/>
      </c>
      <c r="J45" s="15" t="str">
        <f t="shared" si="8"/>
        <v/>
      </c>
      <c r="K45" s="322" t="str">
        <f t="shared" si="2"/>
        <v/>
      </c>
      <c r="L45" s="43" t="str">
        <f t="shared" si="3"/>
        <v/>
      </c>
      <c r="M45" s="323" t="str">
        <f t="shared" si="9"/>
        <v/>
      </c>
      <c r="N45" s="297" t="b">
        <f t="shared" si="5"/>
        <v>0</v>
      </c>
      <c r="O45" s="309">
        <f t="shared" si="10"/>
        <v>1</v>
      </c>
    </row>
    <row r="46" spans="1:15">
      <c r="A46" s="117">
        <v>37</v>
      </c>
      <c r="B46" s="6"/>
      <c r="C46" s="6"/>
      <c r="D46" s="6"/>
      <c r="E46" s="6"/>
      <c r="F46" s="179"/>
      <c r="G46" s="179"/>
      <c r="H46" s="179"/>
      <c r="I46" s="15" t="str">
        <f t="shared" si="7"/>
        <v/>
      </c>
      <c r="J46" s="15" t="str">
        <f t="shared" si="8"/>
        <v/>
      </c>
      <c r="K46" s="322" t="str">
        <f t="shared" si="2"/>
        <v/>
      </c>
      <c r="L46" s="43" t="str">
        <f t="shared" si="3"/>
        <v/>
      </c>
      <c r="M46" s="323" t="str">
        <f t="shared" si="9"/>
        <v/>
      </c>
      <c r="N46" s="297" t="b">
        <f t="shared" si="5"/>
        <v>0</v>
      </c>
      <c r="O46" s="309">
        <f t="shared" si="10"/>
        <v>1</v>
      </c>
    </row>
    <row r="47" spans="1:15">
      <c r="A47" s="117">
        <v>38</v>
      </c>
      <c r="B47" s="6"/>
      <c r="C47" s="6"/>
      <c r="D47" s="6"/>
      <c r="E47" s="6"/>
      <c r="F47" s="179"/>
      <c r="G47" s="179"/>
      <c r="H47" s="179"/>
      <c r="I47" s="15" t="str">
        <f t="shared" si="7"/>
        <v/>
      </c>
      <c r="J47" s="15" t="str">
        <f t="shared" si="8"/>
        <v/>
      </c>
      <c r="K47" s="322" t="str">
        <f t="shared" si="2"/>
        <v/>
      </c>
      <c r="L47" s="43" t="str">
        <f t="shared" si="3"/>
        <v/>
      </c>
      <c r="M47" s="323" t="str">
        <f t="shared" si="9"/>
        <v/>
      </c>
      <c r="N47" s="297" t="b">
        <f t="shared" si="5"/>
        <v>0</v>
      </c>
      <c r="O47" s="309">
        <f t="shared" si="10"/>
        <v>1</v>
      </c>
    </row>
    <row r="48" spans="1:15">
      <c r="A48" s="117">
        <v>39</v>
      </c>
      <c r="B48" s="6"/>
      <c r="C48" s="6"/>
      <c r="D48" s="6"/>
      <c r="E48" s="6"/>
      <c r="F48" s="179"/>
      <c r="G48" s="179"/>
      <c r="H48" s="179"/>
      <c r="I48" s="15" t="str">
        <f t="shared" si="7"/>
        <v/>
      </c>
      <c r="J48" s="15" t="str">
        <f t="shared" si="8"/>
        <v/>
      </c>
      <c r="K48" s="322" t="str">
        <f t="shared" si="2"/>
        <v/>
      </c>
      <c r="L48" s="43" t="str">
        <f t="shared" si="3"/>
        <v/>
      </c>
      <c r="M48" s="323" t="str">
        <f t="shared" si="9"/>
        <v/>
      </c>
      <c r="N48" s="297" t="b">
        <f t="shared" si="5"/>
        <v>0</v>
      </c>
      <c r="O48" s="309">
        <f t="shared" si="10"/>
        <v>1</v>
      </c>
    </row>
    <row r="49" spans="1:15">
      <c r="A49" s="117">
        <v>40</v>
      </c>
      <c r="B49" s="6"/>
      <c r="C49" s="6"/>
      <c r="D49" s="6"/>
      <c r="E49" s="6"/>
      <c r="F49" s="179"/>
      <c r="G49" s="179"/>
      <c r="H49" s="179"/>
      <c r="I49" s="15" t="str">
        <f t="shared" si="7"/>
        <v/>
      </c>
      <c r="J49" s="15" t="str">
        <f t="shared" si="8"/>
        <v/>
      </c>
      <c r="K49" s="322" t="str">
        <f t="shared" si="2"/>
        <v/>
      </c>
      <c r="L49" s="43" t="str">
        <f t="shared" si="3"/>
        <v/>
      </c>
      <c r="M49" s="323" t="str">
        <f t="shared" si="9"/>
        <v/>
      </c>
      <c r="N49" s="297" t="b">
        <f t="shared" si="5"/>
        <v>0</v>
      </c>
      <c r="O49" s="309">
        <f t="shared" si="10"/>
        <v>1</v>
      </c>
    </row>
    <row r="50" spans="1:15">
      <c r="A50" s="117">
        <v>41</v>
      </c>
      <c r="B50" s="6"/>
      <c r="C50" s="6"/>
      <c r="D50" s="6"/>
      <c r="E50" s="6"/>
      <c r="F50" s="179"/>
      <c r="G50" s="179"/>
      <c r="H50" s="179"/>
      <c r="I50" s="15" t="str">
        <f t="shared" si="7"/>
        <v/>
      </c>
      <c r="J50" s="15" t="str">
        <f t="shared" si="8"/>
        <v/>
      </c>
      <c r="K50" s="322" t="str">
        <f t="shared" si="2"/>
        <v/>
      </c>
      <c r="L50" s="43" t="str">
        <f t="shared" si="3"/>
        <v/>
      </c>
      <c r="M50" s="323" t="str">
        <f t="shared" si="9"/>
        <v/>
      </c>
      <c r="N50" s="297" t="b">
        <f t="shared" si="5"/>
        <v>0</v>
      </c>
      <c r="O50" s="309">
        <f t="shared" si="10"/>
        <v>1</v>
      </c>
    </row>
    <row r="51" spans="1:15">
      <c r="A51" s="117">
        <v>42</v>
      </c>
      <c r="B51" s="6"/>
      <c r="C51" s="6"/>
      <c r="D51" s="6"/>
      <c r="E51" s="6"/>
      <c r="F51" s="179"/>
      <c r="G51" s="179"/>
      <c r="H51" s="179"/>
      <c r="I51" s="15" t="str">
        <f t="shared" si="7"/>
        <v/>
      </c>
      <c r="J51" s="15" t="str">
        <f t="shared" si="8"/>
        <v/>
      </c>
      <c r="K51" s="322" t="str">
        <f t="shared" si="2"/>
        <v/>
      </c>
      <c r="L51" s="43" t="str">
        <f t="shared" si="3"/>
        <v/>
      </c>
      <c r="M51" s="323" t="str">
        <f t="shared" si="9"/>
        <v/>
      </c>
      <c r="N51" s="297" t="b">
        <f t="shared" si="5"/>
        <v>0</v>
      </c>
      <c r="O51" s="309">
        <f t="shared" si="10"/>
        <v>1</v>
      </c>
    </row>
    <row r="52" spans="1:15">
      <c r="A52" s="117">
        <v>43</v>
      </c>
      <c r="B52" s="6"/>
      <c r="C52" s="6"/>
      <c r="D52" s="6"/>
      <c r="E52" s="6"/>
      <c r="F52" s="179"/>
      <c r="G52" s="179"/>
      <c r="H52" s="179"/>
      <c r="I52" s="15" t="str">
        <f t="shared" si="7"/>
        <v/>
      </c>
      <c r="J52" s="15" t="str">
        <f t="shared" si="8"/>
        <v/>
      </c>
      <c r="K52" s="322" t="str">
        <f t="shared" si="2"/>
        <v/>
      </c>
      <c r="L52" s="43" t="str">
        <f t="shared" si="3"/>
        <v/>
      </c>
      <c r="M52" s="323" t="str">
        <f t="shared" si="9"/>
        <v/>
      </c>
      <c r="N52" s="297" t="b">
        <f t="shared" si="5"/>
        <v>0</v>
      </c>
      <c r="O52" s="309">
        <f t="shared" si="10"/>
        <v>1</v>
      </c>
    </row>
    <row r="53" spans="1:15">
      <c r="A53" s="117">
        <v>44</v>
      </c>
      <c r="B53" s="6"/>
      <c r="C53" s="6"/>
      <c r="D53" s="6"/>
      <c r="E53" s="6"/>
      <c r="F53" s="179"/>
      <c r="G53" s="179"/>
      <c r="H53" s="179"/>
      <c r="I53" s="15" t="str">
        <f t="shared" si="7"/>
        <v/>
      </c>
      <c r="J53" s="15" t="str">
        <f t="shared" si="8"/>
        <v/>
      </c>
      <c r="K53" s="322" t="str">
        <f t="shared" si="2"/>
        <v/>
      </c>
      <c r="L53" s="43" t="str">
        <f t="shared" si="3"/>
        <v/>
      </c>
      <c r="M53" s="323" t="str">
        <f t="shared" si="9"/>
        <v/>
      </c>
      <c r="N53" s="297" t="b">
        <f t="shared" si="5"/>
        <v>0</v>
      </c>
      <c r="O53" s="309">
        <f t="shared" si="10"/>
        <v>1</v>
      </c>
    </row>
    <row r="54" spans="1:15">
      <c r="A54" s="117">
        <v>45</v>
      </c>
      <c r="B54" s="6"/>
      <c r="C54" s="6"/>
      <c r="D54" s="6"/>
      <c r="E54" s="6"/>
      <c r="F54" s="179"/>
      <c r="G54" s="179"/>
      <c r="H54" s="179"/>
      <c r="I54" s="15" t="str">
        <f t="shared" si="7"/>
        <v/>
      </c>
      <c r="J54" s="15" t="str">
        <f t="shared" si="8"/>
        <v/>
      </c>
      <c r="K54" s="322" t="str">
        <f t="shared" si="2"/>
        <v/>
      </c>
      <c r="L54" s="43" t="str">
        <f t="shared" si="3"/>
        <v/>
      </c>
      <c r="M54" s="323" t="str">
        <f t="shared" si="9"/>
        <v/>
      </c>
      <c r="N54" s="297" t="b">
        <f t="shared" si="5"/>
        <v>0</v>
      </c>
      <c r="O54" s="309">
        <f t="shared" si="10"/>
        <v>1</v>
      </c>
    </row>
    <row r="55" spans="1:15">
      <c r="A55" s="117">
        <v>46</v>
      </c>
      <c r="B55" s="6"/>
      <c r="C55" s="6"/>
      <c r="D55" s="6"/>
      <c r="E55" s="6"/>
      <c r="F55" s="179"/>
      <c r="G55" s="179"/>
      <c r="H55" s="179"/>
      <c r="I55" s="15" t="str">
        <f t="shared" si="7"/>
        <v/>
      </c>
      <c r="J55" s="15" t="str">
        <f t="shared" si="8"/>
        <v/>
      </c>
      <c r="K55" s="322" t="str">
        <f t="shared" si="2"/>
        <v/>
      </c>
      <c r="L55" s="43" t="str">
        <f t="shared" si="3"/>
        <v/>
      </c>
      <c r="M55" s="323" t="str">
        <f t="shared" si="9"/>
        <v/>
      </c>
      <c r="N55" s="297" t="b">
        <f t="shared" si="5"/>
        <v>0</v>
      </c>
      <c r="O55" s="309">
        <f t="shared" si="10"/>
        <v>1</v>
      </c>
    </row>
    <row r="56" spans="1:15">
      <c r="A56" s="117">
        <v>47</v>
      </c>
      <c r="B56" s="6"/>
      <c r="C56" s="6"/>
      <c r="D56" s="6"/>
      <c r="E56" s="6"/>
      <c r="F56" s="179"/>
      <c r="G56" s="179"/>
      <c r="H56" s="179"/>
      <c r="I56" s="15" t="str">
        <f t="shared" si="7"/>
        <v/>
      </c>
      <c r="J56" s="15" t="str">
        <f t="shared" si="8"/>
        <v/>
      </c>
      <c r="K56" s="322" t="str">
        <f t="shared" si="2"/>
        <v/>
      </c>
      <c r="L56" s="43" t="str">
        <f t="shared" si="3"/>
        <v/>
      </c>
      <c r="M56" s="323" t="str">
        <f t="shared" si="9"/>
        <v/>
      </c>
      <c r="N56" s="297" t="b">
        <f t="shared" si="5"/>
        <v>0</v>
      </c>
      <c r="O56" s="309">
        <f t="shared" si="10"/>
        <v>1</v>
      </c>
    </row>
    <row r="57" spans="1:15">
      <c r="A57" s="117">
        <v>48</v>
      </c>
      <c r="B57" s="6"/>
      <c r="C57" s="6"/>
      <c r="D57" s="6"/>
      <c r="E57" s="6"/>
      <c r="F57" s="179"/>
      <c r="G57" s="179"/>
      <c r="H57" s="179"/>
      <c r="I57" s="15" t="str">
        <f t="shared" si="7"/>
        <v/>
      </c>
      <c r="J57" s="15" t="str">
        <f t="shared" si="8"/>
        <v/>
      </c>
      <c r="K57" s="322" t="str">
        <f t="shared" si="2"/>
        <v/>
      </c>
      <c r="L57" s="43" t="str">
        <f t="shared" si="3"/>
        <v/>
      </c>
      <c r="M57" s="323" t="str">
        <f t="shared" si="9"/>
        <v/>
      </c>
      <c r="N57" s="297" t="b">
        <f t="shared" si="5"/>
        <v>0</v>
      </c>
      <c r="O57" s="309">
        <f t="shared" si="10"/>
        <v>1</v>
      </c>
    </row>
    <row r="58" spans="1:15">
      <c r="A58" s="117">
        <v>49</v>
      </c>
      <c r="B58" s="6"/>
      <c r="C58" s="6"/>
      <c r="D58" s="6"/>
      <c r="E58" s="6"/>
      <c r="F58" s="179"/>
      <c r="G58" s="179"/>
      <c r="H58" s="179"/>
      <c r="I58" s="15" t="str">
        <f t="shared" si="7"/>
        <v/>
      </c>
      <c r="J58" s="15" t="str">
        <f t="shared" si="8"/>
        <v/>
      </c>
      <c r="K58" s="322" t="str">
        <f t="shared" si="2"/>
        <v/>
      </c>
      <c r="L58" s="43" t="str">
        <f t="shared" si="3"/>
        <v/>
      </c>
      <c r="M58" s="323" t="str">
        <f t="shared" si="9"/>
        <v/>
      </c>
      <c r="N58" s="297" t="b">
        <f t="shared" si="5"/>
        <v>0</v>
      </c>
      <c r="O58" s="309">
        <f t="shared" si="10"/>
        <v>1</v>
      </c>
    </row>
    <row r="59" spans="1:15">
      <c r="A59" s="117">
        <v>50</v>
      </c>
      <c r="B59" s="6"/>
      <c r="C59" s="6"/>
      <c r="D59" s="6"/>
      <c r="E59" s="6"/>
      <c r="F59" s="179"/>
      <c r="G59" s="179"/>
      <c r="H59" s="179"/>
      <c r="I59" s="15" t="str">
        <f t="shared" si="7"/>
        <v/>
      </c>
      <c r="J59" s="15" t="str">
        <f t="shared" si="8"/>
        <v/>
      </c>
      <c r="K59" s="322" t="str">
        <f t="shared" si="2"/>
        <v/>
      </c>
      <c r="L59" s="43" t="str">
        <f t="shared" si="3"/>
        <v/>
      </c>
      <c r="M59" s="323" t="str">
        <f t="shared" si="9"/>
        <v/>
      </c>
      <c r="N59" s="297" t="b">
        <f t="shared" si="5"/>
        <v>0</v>
      </c>
      <c r="O59" s="309">
        <f t="shared" si="10"/>
        <v>1</v>
      </c>
    </row>
    <row r="60" spans="1:15">
      <c r="A60" s="117">
        <v>51</v>
      </c>
      <c r="B60" s="6"/>
      <c r="C60" s="6"/>
      <c r="D60" s="6"/>
      <c r="E60" s="6"/>
      <c r="F60" s="179"/>
      <c r="G60" s="179"/>
      <c r="H60" s="179"/>
      <c r="I60" s="15" t="str">
        <f t="shared" si="7"/>
        <v/>
      </c>
      <c r="J60" s="15" t="str">
        <f t="shared" si="8"/>
        <v/>
      </c>
      <c r="K60" s="322" t="str">
        <f t="shared" si="2"/>
        <v/>
      </c>
      <c r="L60" s="43" t="str">
        <f t="shared" si="3"/>
        <v/>
      </c>
      <c r="M60" s="323" t="str">
        <f t="shared" si="9"/>
        <v/>
      </c>
      <c r="N60" s="297" t="b">
        <f t="shared" si="5"/>
        <v>0</v>
      </c>
      <c r="O60" s="309">
        <f t="shared" si="10"/>
        <v>1</v>
      </c>
    </row>
    <row r="61" spans="1:15">
      <c r="A61" s="117">
        <v>52</v>
      </c>
      <c r="B61" s="6"/>
      <c r="C61" s="6"/>
      <c r="D61" s="6"/>
      <c r="E61" s="6"/>
      <c r="F61" s="179"/>
      <c r="G61" s="179"/>
      <c r="H61" s="179"/>
      <c r="I61" s="15" t="str">
        <f t="shared" si="7"/>
        <v/>
      </c>
      <c r="J61" s="15" t="str">
        <f t="shared" si="8"/>
        <v/>
      </c>
      <c r="K61" s="322" t="str">
        <f t="shared" si="2"/>
        <v/>
      </c>
      <c r="L61" s="43" t="str">
        <f t="shared" si="3"/>
        <v/>
      </c>
      <c r="M61" s="323" t="str">
        <f t="shared" si="9"/>
        <v/>
      </c>
      <c r="N61" s="297" t="b">
        <f t="shared" si="5"/>
        <v>0</v>
      </c>
      <c r="O61" s="309">
        <f t="shared" si="10"/>
        <v>1</v>
      </c>
    </row>
    <row r="62" spans="1:15">
      <c r="A62" s="117">
        <v>53</v>
      </c>
      <c r="B62" s="6"/>
      <c r="C62" s="6"/>
      <c r="D62" s="6"/>
      <c r="E62" s="6"/>
      <c r="F62" s="179"/>
      <c r="G62" s="179"/>
      <c r="H62" s="179"/>
      <c r="I62" s="15" t="str">
        <f t="shared" si="7"/>
        <v/>
      </c>
      <c r="J62" s="15" t="str">
        <f t="shared" si="8"/>
        <v/>
      </c>
      <c r="K62" s="322" t="str">
        <f t="shared" si="2"/>
        <v/>
      </c>
      <c r="L62" s="43" t="str">
        <f t="shared" si="3"/>
        <v/>
      </c>
      <c r="M62" s="323" t="str">
        <f t="shared" si="9"/>
        <v/>
      </c>
      <c r="N62" s="297" t="b">
        <f t="shared" si="5"/>
        <v>0</v>
      </c>
      <c r="O62" s="309">
        <f t="shared" si="10"/>
        <v>1</v>
      </c>
    </row>
    <row r="63" spans="1:15">
      <c r="A63" s="117">
        <v>54</v>
      </c>
      <c r="B63" s="6"/>
      <c r="C63" s="6"/>
      <c r="D63" s="6"/>
      <c r="E63" s="6"/>
      <c r="F63" s="179"/>
      <c r="G63" s="179"/>
      <c r="H63" s="179"/>
      <c r="I63" s="15" t="str">
        <f t="shared" si="7"/>
        <v/>
      </c>
      <c r="J63" s="15" t="str">
        <f t="shared" si="8"/>
        <v/>
      </c>
      <c r="K63" s="322" t="str">
        <f t="shared" si="2"/>
        <v/>
      </c>
      <c r="L63" s="43" t="str">
        <f t="shared" si="3"/>
        <v/>
      </c>
      <c r="M63" s="323" t="str">
        <f t="shared" si="9"/>
        <v/>
      </c>
      <c r="N63" s="297" t="b">
        <f t="shared" si="5"/>
        <v>0</v>
      </c>
      <c r="O63" s="309">
        <f t="shared" si="10"/>
        <v>1</v>
      </c>
    </row>
    <row r="64" spans="1:15">
      <c r="A64" s="117">
        <v>55</v>
      </c>
      <c r="B64" s="6"/>
      <c r="C64" s="6"/>
      <c r="D64" s="6"/>
      <c r="E64" s="6"/>
      <c r="F64" s="179"/>
      <c r="G64" s="179"/>
      <c r="H64" s="179"/>
      <c r="I64" s="15" t="str">
        <f t="shared" si="7"/>
        <v/>
      </c>
      <c r="J64" s="15" t="str">
        <f t="shared" si="8"/>
        <v/>
      </c>
      <c r="K64" s="322" t="str">
        <f t="shared" si="2"/>
        <v/>
      </c>
      <c r="L64" s="43" t="str">
        <f t="shared" si="3"/>
        <v/>
      </c>
      <c r="M64" s="323" t="str">
        <f t="shared" si="9"/>
        <v/>
      </c>
      <c r="N64" s="297" t="b">
        <f t="shared" si="5"/>
        <v>0</v>
      </c>
      <c r="O64" s="309">
        <f t="shared" si="10"/>
        <v>1</v>
      </c>
    </row>
    <row r="65" spans="1:15">
      <c r="A65" s="117">
        <v>56</v>
      </c>
      <c r="B65" s="6"/>
      <c r="C65" s="6"/>
      <c r="D65" s="6"/>
      <c r="E65" s="6"/>
      <c r="F65" s="179"/>
      <c r="G65" s="179"/>
      <c r="H65" s="179"/>
      <c r="I65" s="15" t="str">
        <f t="shared" si="7"/>
        <v/>
      </c>
      <c r="J65" s="15" t="str">
        <f t="shared" si="8"/>
        <v/>
      </c>
      <c r="K65" s="322" t="str">
        <f t="shared" si="2"/>
        <v/>
      </c>
      <c r="L65" s="43" t="str">
        <f t="shared" si="3"/>
        <v/>
      </c>
      <c r="M65" s="323" t="str">
        <f t="shared" si="9"/>
        <v/>
      </c>
      <c r="N65" s="297" t="b">
        <f t="shared" si="5"/>
        <v>0</v>
      </c>
      <c r="O65" s="309">
        <f t="shared" si="10"/>
        <v>1</v>
      </c>
    </row>
    <row r="66" spans="1:15">
      <c r="A66" s="117">
        <v>57</v>
      </c>
      <c r="B66" s="6"/>
      <c r="C66" s="6"/>
      <c r="D66" s="6"/>
      <c r="E66" s="6"/>
      <c r="F66" s="179"/>
      <c r="G66" s="179"/>
      <c r="H66" s="179"/>
      <c r="I66" s="15" t="str">
        <f t="shared" si="7"/>
        <v/>
      </c>
      <c r="J66" s="15" t="str">
        <f t="shared" si="8"/>
        <v/>
      </c>
      <c r="K66" s="322" t="str">
        <f t="shared" si="2"/>
        <v/>
      </c>
      <c r="L66" s="43" t="str">
        <f t="shared" si="3"/>
        <v/>
      </c>
      <c r="M66" s="323" t="str">
        <f t="shared" si="9"/>
        <v/>
      </c>
      <c r="N66" s="297" t="b">
        <f t="shared" si="5"/>
        <v>0</v>
      </c>
      <c r="O66" s="309">
        <f t="shared" si="10"/>
        <v>1</v>
      </c>
    </row>
    <row r="67" spans="1:15">
      <c r="A67" s="117">
        <v>58</v>
      </c>
      <c r="B67" s="6"/>
      <c r="C67" s="6"/>
      <c r="D67" s="6"/>
      <c r="E67" s="6"/>
      <c r="F67" s="179"/>
      <c r="G67" s="179"/>
      <c r="H67" s="179"/>
      <c r="I67" s="15" t="str">
        <f t="shared" si="7"/>
        <v/>
      </c>
      <c r="J67" s="15" t="str">
        <f t="shared" si="8"/>
        <v/>
      </c>
      <c r="K67" s="322" t="str">
        <f t="shared" si="2"/>
        <v/>
      </c>
      <c r="L67" s="43" t="str">
        <f t="shared" si="3"/>
        <v/>
      </c>
      <c r="M67" s="323" t="str">
        <f t="shared" si="9"/>
        <v/>
      </c>
      <c r="N67" s="297" t="b">
        <f t="shared" si="5"/>
        <v>0</v>
      </c>
      <c r="O67" s="309">
        <f t="shared" si="10"/>
        <v>1</v>
      </c>
    </row>
    <row r="68" spans="1:15">
      <c r="A68" s="117">
        <v>59</v>
      </c>
      <c r="B68" s="6"/>
      <c r="C68" s="6"/>
      <c r="D68" s="6"/>
      <c r="E68" s="6"/>
      <c r="F68" s="179"/>
      <c r="G68" s="179"/>
      <c r="H68" s="179"/>
      <c r="I68" s="15" t="str">
        <f t="shared" si="7"/>
        <v/>
      </c>
      <c r="J68" s="15" t="str">
        <f t="shared" si="8"/>
        <v/>
      </c>
      <c r="K68" s="322" t="str">
        <f t="shared" si="2"/>
        <v/>
      </c>
      <c r="L68" s="43" t="str">
        <f t="shared" si="3"/>
        <v/>
      </c>
      <c r="M68" s="323" t="str">
        <f t="shared" si="9"/>
        <v/>
      </c>
      <c r="N68" s="297" t="b">
        <f t="shared" si="5"/>
        <v>0</v>
      </c>
      <c r="O68" s="309">
        <f t="shared" si="10"/>
        <v>1</v>
      </c>
    </row>
    <row r="69" spans="1:15">
      <c r="A69" s="117">
        <v>60</v>
      </c>
      <c r="B69" s="6"/>
      <c r="C69" s="6"/>
      <c r="D69" s="6"/>
      <c r="E69" s="6"/>
      <c r="F69" s="179"/>
      <c r="G69" s="179"/>
      <c r="H69" s="179"/>
      <c r="I69" s="15" t="str">
        <f t="shared" si="7"/>
        <v/>
      </c>
      <c r="J69" s="15" t="str">
        <f t="shared" si="8"/>
        <v/>
      </c>
      <c r="K69" s="322" t="str">
        <f t="shared" si="2"/>
        <v/>
      </c>
      <c r="L69" s="43" t="str">
        <f t="shared" si="3"/>
        <v/>
      </c>
      <c r="M69" s="323" t="str">
        <f t="shared" si="9"/>
        <v/>
      </c>
      <c r="N69" s="297" t="b">
        <f t="shared" si="5"/>
        <v>0</v>
      </c>
      <c r="O69" s="309">
        <f t="shared" si="10"/>
        <v>1</v>
      </c>
    </row>
    <row r="70" spans="1:15">
      <c r="A70" s="117">
        <v>61</v>
      </c>
      <c r="B70" s="6"/>
      <c r="C70" s="6"/>
      <c r="D70" s="6"/>
      <c r="E70" s="6"/>
      <c r="F70" s="179"/>
      <c r="G70" s="179"/>
      <c r="H70" s="179"/>
      <c r="I70" s="15" t="str">
        <f t="shared" si="7"/>
        <v/>
      </c>
      <c r="J70" s="15" t="str">
        <f t="shared" si="8"/>
        <v/>
      </c>
      <c r="K70" s="322" t="str">
        <f t="shared" si="2"/>
        <v/>
      </c>
      <c r="L70" s="43" t="str">
        <f t="shared" si="3"/>
        <v/>
      </c>
      <c r="M70" s="323" t="str">
        <f t="shared" si="9"/>
        <v/>
      </c>
      <c r="N70" s="297" t="b">
        <f t="shared" si="5"/>
        <v>0</v>
      </c>
      <c r="O70" s="309">
        <f t="shared" si="10"/>
        <v>1</v>
      </c>
    </row>
    <row r="71" spans="1:15">
      <c r="A71" s="117">
        <v>62</v>
      </c>
      <c r="B71" s="6"/>
      <c r="C71" s="6"/>
      <c r="D71" s="6"/>
      <c r="E71" s="6"/>
      <c r="F71" s="179"/>
      <c r="G71" s="179"/>
      <c r="H71" s="179"/>
      <c r="I71" s="15" t="str">
        <f t="shared" si="7"/>
        <v/>
      </c>
      <c r="J71" s="15" t="str">
        <f t="shared" si="8"/>
        <v/>
      </c>
      <c r="K71" s="322" t="str">
        <f t="shared" si="2"/>
        <v/>
      </c>
      <c r="L71" s="43" t="str">
        <f t="shared" si="3"/>
        <v/>
      </c>
      <c r="M71" s="323" t="str">
        <f t="shared" si="9"/>
        <v/>
      </c>
      <c r="N71" s="297" t="b">
        <f t="shared" si="5"/>
        <v>0</v>
      </c>
      <c r="O71" s="309">
        <f t="shared" si="10"/>
        <v>1</v>
      </c>
    </row>
    <row r="72" spans="1:15">
      <c r="A72" s="117">
        <v>63</v>
      </c>
      <c r="B72" s="6"/>
      <c r="C72" s="6"/>
      <c r="D72" s="6"/>
      <c r="E72" s="6"/>
      <c r="F72" s="179"/>
      <c r="G72" s="179"/>
      <c r="H72" s="179"/>
      <c r="I72" s="15" t="str">
        <f t="shared" si="7"/>
        <v/>
      </c>
      <c r="J72" s="15" t="str">
        <f t="shared" si="8"/>
        <v/>
      </c>
      <c r="K72" s="322" t="str">
        <f t="shared" si="2"/>
        <v/>
      </c>
      <c r="L72" s="43" t="str">
        <f t="shared" si="3"/>
        <v/>
      </c>
      <c r="M72" s="323" t="str">
        <f t="shared" si="9"/>
        <v/>
      </c>
      <c r="N72" s="297" t="b">
        <f t="shared" si="5"/>
        <v>0</v>
      </c>
      <c r="O72" s="309">
        <f t="shared" si="10"/>
        <v>1</v>
      </c>
    </row>
    <row r="73" spans="1:15">
      <c r="A73" s="117">
        <v>64</v>
      </c>
      <c r="B73" s="6"/>
      <c r="C73" s="6"/>
      <c r="D73" s="6"/>
      <c r="E73" s="6"/>
      <c r="F73" s="179"/>
      <c r="G73" s="179"/>
      <c r="H73" s="179"/>
      <c r="I73" s="15" t="str">
        <f t="shared" si="7"/>
        <v/>
      </c>
      <c r="J73" s="15" t="str">
        <f t="shared" si="8"/>
        <v/>
      </c>
      <c r="K73" s="322" t="str">
        <f t="shared" si="2"/>
        <v/>
      </c>
      <c r="L73" s="43" t="str">
        <f t="shared" si="3"/>
        <v/>
      </c>
      <c r="M73" s="323" t="str">
        <f t="shared" si="9"/>
        <v/>
      </c>
      <c r="N73" s="297" t="b">
        <f t="shared" si="5"/>
        <v>0</v>
      </c>
      <c r="O73" s="309">
        <f t="shared" si="10"/>
        <v>1</v>
      </c>
    </row>
    <row r="74" spans="1:15">
      <c r="A74" s="117">
        <v>65</v>
      </c>
      <c r="B74" s="6"/>
      <c r="C74" s="6"/>
      <c r="D74" s="6"/>
      <c r="E74" s="6"/>
      <c r="F74" s="179"/>
      <c r="G74" s="179"/>
      <c r="H74" s="179"/>
      <c r="I74" s="15" t="str">
        <f t="shared" si="7"/>
        <v/>
      </c>
      <c r="J74" s="15" t="str">
        <f t="shared" si="8"/>
        <v/>
      </c>
      <c r="K74" s="322" t="str">
        <f t="shared" ref="K74:K137" si="11">IF(OR($B74="",$C74="",$D74="",$E74="",$F74="",$F74&gt;an_final,$N74=FALSE),"",IF($F74&gt;=an_initial,1,""))</f>
        <v/>
      </c>
      <c r="L74" s="43" t="str">
        <f t="shared" ref="L74:L137" si="12">IF(OR($B74="",$C74="",$D74="",$E74="",$F74="",$F74&gt;an_final,$N74=FALSE),"",1)</f>
        <v/>
      </c>
      <c r="M74" s="323" t="str">
        <f t="shared" si="9"/>
        <v/>
      </c>
      <c r="N74" s="297" t="b">
        <f t="shared" ref="N74:N137" si="13">IF(nume_candidat="",FALSE,ISNUMBER(SEARCH(nume_candidat,$B74)))</f>
        <v>0</v>
      </c>
      <c r="O74" s="309">
        <f t="shared" si="10"/>
        <v>1</v>
      </c>
    </row>
    <row r="75" spans="1:15">
      <c r="A75" s="117">
        <v>66</v>
      </c>
      <c r="B75" s="6"/>
      <c r="C75" s="6"/>
      <c r="D75" s="6"/>
      <c r="E75" s="6"/>
      <c r="F75" s="179"/>
      <c r="G75" s="179"/>
      <c r="H75" s="179"/>
      <c r="I75" s="15" t="str">
        <f t="shared" ref="I75:I138" si="14">IF(OR($B75="",$C75="",$D75="",$E75="",$F75&lt;an_initial,$F75&gt;an_final,$N75=FALSE),"",EBOOK/O75)</f>
        <v/>
      </c>
      <c r="J75" s="15" t="str">
        <f t="shared" ref="J75:J138" si="15">IF(OR($B75="",$C75="",$D75="",$E75="",$F75="",$F75&gt;an_final,$N75=FALSE),"",EBOOK/O75)</f>
        <v/>
      </c>
      <c r="K75" s="322" t="str">
        <f t="shared" si="11"/>
        <v/>
      </c>
      <c r="L75" s="43" t="str">
        <f t="shared" si="12"/>
        <v/>
      </c>
      <c r="M75" s="323" t="str">
        <f t="shared" ref="M75:M138" si="16">IF(OR($B75="",$C75="",$D75="",$E75="",$F75="",$F75&gt;an_final,$N75=FALSE),"",IF($H75="",$G75/O75,$H75))</f>
        <v/>
      </c>
      <c r="N75" s="297" t="b">
        <f t="shared" si="13"/>
        <v>0</v>
      </c>
      <c r="O75" s="309">
        <f t="shared" ref="O75:O138" si="17">LEN(B75)-LEN(SUBSTITUTE(B75,",",""))+1</f>
        <v>1</v>
      </c>
    </row>
    <row r="76" spans="1:15">
      <c r="A76" s="117">
        <v>67</v>
      </c>
      <c r="B76" s="6"/>
      <c r="C76" s="6"/>
      <c r="D76" s="6"/>
      <c r="E76" s="6"/>
      <c r="F76" s="179"/>
      <c r="G76" s="179"/>
      <c r="H76" s="179"/>
      <c r="I76" s="15" t="str">
        <f t="shared" si="14"/>
        <v/>
      </c>
      <c r="J76" s="15" t="str">
        <f t="shared" si="15"/>
        <v/>
      </c>
      <c r="K76" s="322" t="str">
        <f t="shared" si="11"/>
        <v/>
      </c>
      <c r="L76" s="43" t="str">
        <f t="shared" si="12"/>
        <v/>
      </c>
      <c r="M76" s="323" t="str">
        <f t="shared" si="16"/>
        <v/>
      </c>
      <c r="N76" s="297" t="b">
        <f t="shared" si="13"/>
        <v>0</v>
      </c>
      <c r="O76" s="309">
        <f t="shared" si="17"/>
        <v>1</v>
      </c>
    </row>
    <row r="77" spans="1:15">
      <c r="A77" s="117">
        <v>68</v>
      </c>
      <c r="B77" s="6"/>
      <c r="C77" s="6"/>
      <c r="D77" s="6"/>
      <c r="E77" s="6"/>
      <c r="F77" s="179"/>
      <c r="G77" s="179"/>
      <c r="H77" s="179"/>
      <c r="I77" s="15" t="str">
        <f t="shared" si="14"/>
        <v/>
      </c>
      <c r="J77" s="15" t="str">
        <f t="shared" si="15"/>
        <v/>
      </c>
      <c r="K77" s="322" t="str">
        <f t="shared" si="11"/>
        <v/>
      </c>
      <c r="L77" s="43" t="str">
        <f t="shared" si="12"/>
        <v/>
      </c>
      <c r="M77" s="323" t="str">
        <f t="shared" si="16"/>
        <v/>
      </c>
      <c r="N77" s="297" t="b">
        <f t="shared" si="13"/>
        <v>0</v>
      </c>
      <c r="O77" s="309">
        <f t="shared" si="17"/>
        <v>1</v>
      </c>
    </row>
    <row r="78" spans="1:15">
      <c r="A78" s="117">
        <v>69</v>
      </c>
      <c r="B78" s="6"/>
      <c r="C78" s="6"/>
      <c r="D78" s="6"/>
      <c r="E78" s="6"/>
      <c r="F78" s="179"/>
      <c r="G78" s="179"/>
      <c r="H78" s="179"/>
      <c r="I78" s="15" t="str">
        <f t="shared" si="14"/>
        <v/>
      </c>
      <c r="J78" s="15" t="str">
        <f t="shared" si="15"/>
        <v/>
      </c>
      <c r="K78" s="322" t="str">
        <f t="shared" si="11"/>
        <v/>
      </c>
      <c r="L78" s="43" t="str">
        <f t="shared" si="12"/>
        <v/>
      </c>
      <c r="M78" s="323" t="str">
        <f t="shared" si="16"/>
        <v/>
      </c>
      <c r="N78" s="297" t="b">
        <f t="shared" si="13"/>
        <v>0</v>
      </c>
      <c r="O78" s="309">
        <f t="shared" si="17"/>
        <v>1</v>
      </c>
    </row>
    <row r="79" spans="1:15">
      <c r="A79" s="117">
        <v>70</v>
      </c>
      <c r="B79" s="6"/>
      <c r="C79" s="6"/>
      <c r="D79" s="6"/>
      <c r="E79" s="6"/>
      <c r="F79" s="179"/>
      <c r="G79" s="179"/>
      <c r="H79" s="179"/>
      <c r="I79" s="15" t="str">
        <f t="shared" si="14"/>
        <v/>
      </c>
      <c r="J79" s="15" t="str">
        <f t="shared" si="15"/>
        <v/>
      </c>
      <c r="K79" s="322" t="str">
        <f t="shared" si="11"/>
        <v/>
      </c>
      <c r="L79" s="43" t="str">
        <f t="shared" si="12"/>
        <v/>
      </c>
      <c r="M79" s="323" t="str">
        <f t="shared" si="16"/>
        <v/>
      </c>
      <c r="N79" s="297" t="b">
        <f t="shared" si="13"/>
        <v>0</v>
      </c>
      <c r="O79" s="309">
        <f t="shared" si="17"/>
        <v>1</v>
      </c>
    </row>
    <row r="80" spans="1:15">
      <c r="A80" s="117">
        <v>71</v>
      </c>
      <c r="B80" s="6"/>
      <c r="C80" s="6"/>
      <c r="D80" s="6"/>
      <c r="E80" s="6"/>
      <c r="F80" s="179"/>
      <c r="G80" s="179"/>
      <c r="H80" s="179"/>
      <c r="I80" s="15" t="str">
        <f t="shared" si="14"/>
        <v/>
      </c>
      <c r="J80" s="15" t="str">
        <f t="shared" si="15"/>
        <v/>
      </c>
      <c r="K80" s="322" t="str">
        <f t="shared" si="11"/>
        <v/>
      </c>
      <c r="L80" s="43" t="str">
        <f t="shared" si="12"/>
        <v/>
      </c>
      <c r="M80" s="323" t="str">
        <f t="shared" si="16"/>
        <v/>
      </c>
      <c r="N80" s="297" t="b">
        <f t="shared" si="13"/>
        <v>0</v>
      </c>
      <c r="O80" s="309">
        <f t="shared" si="17"/>
        <v>1</v>
      </c>
    </row>
    <row r="81" spans="1:15">
      <c r="A81" s="117">
        <v>72</v>
      </c>
      <c r="B81" s="6"/>
      <c r="C81" s="6"/>
      <c r="D81" s="6"/>
      <c r="E81" s="6"/>
      <c r="F81" s="179"/>
      <c r="G81" s="179"/>
      <c r="H81" s="179"/>
      <c r="I81" s="15" t="str">
        <f t="shared" si="14"/>
        <v/>
      </c>
      <c r="J81" s="15" t="str">
        <f t="shared" si="15"/>
        <v/>
      </c>
      <c r="K81" s="322" t="str">
        <f t="shared" si="11"/>
        <v/>
      </c>
      <c r="L81" s="43" t="str">
        <f t="shared" si="12"/>
        <v/>
      </c>
      <c r="M81" s="323" t="str">
        <f t="shared" si="16"/>
        <v/>
      </c>
      <c r="N81" s="297" t="b">
        <f t="shared" si="13"/>
        <v>0</v>
      </c>
      <c r="O81" s="309">
        <f t="shared" si="17"/>
        <v>1</v>
      </c>
    </row>
    <row r="82" spans="1:15">
      <c r="A82" s="117">
        <v>73</v>
      </c>
      <c r="B82" s="6"/>
      <c r="C82" s="6"/>
      <c r="D82" s="6"/>
      <c r="E82" s="6"/>
      <c r="F82" s="179"/>
      <c r="G82" s="179"/>
      <c r="H82" s="179"/>
      <c r="I82" s="15" t="str">
        <f t="shared" si="14"/>
        <v/>
      </c>
      <c r="J82" s="15" t="str">
        <f t="shared" si="15"/>
        <v/>
      </c>
      <c r="K82" s="322" t="str">
        <f t="shared" si="11"/>
        <v/>
      </c>
      <c r="L82" s="43" t="str">
        <f t="shared" si="12"/>
        <v/>
      </c>
      <c r="M82" s="323" t="str">
        <f t="shared" si="16"/>
        <v/>
      </c>
      <c r="N82" s="297" t="b">
        <f t="shared" si="13"/>
        <v>0</v>
      </c>
      <c r="O82" s="309">
        <f t="shared" si="17"/>
        <v>1</v>
      </c>
    </row>
    <row r="83" spans="1:15">
      <c r="A83" s="117">
        <v>74</v>
      </c>
      <c r="B83" s="6"/>
      <c r="C83" s="6"/>
      <c r="D83" s="6"/>
      <c r="E83" s="6"/>
      <c r="F83" s="179"/>
      <c r="G83" s="179"/>
      <c r="H83" s="179"/>
      <c r="I83" s="15" t="str">
        <f t="shared" si="14"/>
        <v/>
      </c>
      <c r="J83" s="15" t="str">
        <f t="shared" si="15"/>
        <v/>
      </c>
      <c r="K83" s="322" t="str">
        <f t="shared" si="11"/>
        <v/>
      </c>
      <c r="L83" s="43" t="str">
        <f t="shared" si="12"/>
        <v/>
      </c>
      <c r="M83" s="323" t="str">
        <f t="shared" si="16"/>
        <v/>
      </c>
      <c r="N83" s="297" t="b">
        <f t="shared" si="13"/>
        <v>0</v>
      </c>
      <c r="O83" s="309">
        <f t="shared" si="17"/>
        <v>1</v>
      </c>
    </row>
    <row r="84" spans="1:15">
      <c r="A84" s="117">
        <v>75</v>
      </c>
      <c r="B84" s="6"/>
      <c r="C84" s="6"/>
      <c r="D84" s="6"/>
      <c r="E84" s="6"/>
      <c r="F84" s="179"/>
      <c r="G84" s="179"/>
      <c r="H84" s="179"/>
      <c r="I84" s="15" t="str">
        <f t="shared" si="14"/>
        <v/>
      </c>
      <c r="J84" s="15" t="str">
        <f t="shared" si="15"/>
        <v/>
      </c>
      <c r="K84" s="322" t="str">
        <f t="shared" si="11"/>
        <v/>
      </c>
      <c r="L84" s="43" t="str">
        <f t="shared" si="12"/>
        <v/>
      </c>
      <c r="M84" s="323" t="str">
        <f t="shared" si="16"/>
        <v/>
      </c>
      <c r="N84" s="297" t="b">
        <f t="shared" si="13"/>
        <v>0</v>
      </c>
      <c r="O84" s="309">
        <f t="shared" si="17"/>
        <v>1</v>
      </c>
    </row>
    <row r="85" spans="1:15">
      <c r="A85" s="117">
        <v>76</v>
      </c>
      <c r="B85" s="6"/>
      <c r="C85" s="6"/>
      <c r="D85" s="6"/>
      <c r="E85" s="6"/>
      <c r="F85" s="179"/>
      <c r="G85" s="179"/>
      <c r="H85" s="179"/>
      <c r="I85" s="15" t="str">
        <f t="shared" si="14"/>
        <v/>
      </c>
      <c r="J85" s="15" t="str">
        <f t="shared" si="15"/>
        <v/>
      </c>
      <c r="K85" s="322" t="str">
        <f t="shared" si="11"/>
        <v/>
      </c>
      <c r="L85" s="43" t="str">
        <f t="shared" si="12"/>
        <v/>
      </c>
      <c r="M85" s="323" t="str">
        <f t="shared" si="16"/>
        <v/>
      </c>
      <c r="N85" s="297" t="b">
        <f t="shared" si="13"/>
        <v>0</v>
      </c>
      <c r="O85" s="309">
        <f t="shared" si="17"/>
        <v>1</v>
      </c>
    </row>
    <row r="86" spans="1:15">
      <c r="A86" s="117">
        <v>77</v>
      </c>
      <c r="B86" s="6"/>
      <c r="C86" s="6"/>
      <c r="D86" s="6"/>
      <c r="E86" s="6"/>
      <c r="F86" s="179"/>
      <c r="G86" s="179"/>
      <c r="H86" s="179"/>
      <c r="I86" s="15" t="str">
        <f t="shared" si="14"/>
        <v/>
      </c>
      <c r="J86" s="15" t="str">
        <f t="shared" si="15"/>
        <v/>
      </c>
      <c r="K86" s="322" t="str">
        <f t="shared" si="11"/>
        <v/>
      </c>
      <c r="L86" s="43" t="str">
        <f t="shared" si="12"/>
        <v/>
      </c>
      <c r="M86" s="323" t="str">
        <f t="shared" si="16"/>
        <v/>
      </c>
      <c r="N86" s="297" t="b">
        <f t="shared" si="13"/>
        <v>0</v>
      </c>
      <c r="O86" s="309">
        <f t="shared" si="17"/>
        <v>1</v>
      </c>
    </row>
    <row r="87" spans="1:15">
      <c r="A87" s="117">
        <v>78</v>
      </c>
      <c r="B87" s="6"/>
      <c r="C87" s="6"/>
      <c r="D87" s="6"/>
      <c r="E87" s="6"/>
      <c r="F87" s="179"/>
      <c r="G87" s="179"/>
      <c r="H87" s="179"/>
      <c r="I87" s="15" t="str">
        <f t="shared" si="14"/>
        <v/>
      </c>
      <c r="J87" s="15" t="str">
        <f t="shared" si="15"/>
        <v/>
      </c>
      <c r="K87" s="322" t="str">
        <f t="shared" si="11"/>
        <v/>
      </c>
      <c r="L87" s="43" t="str">
        <f t="shared" si="12"/>
        <v/>
      </c>
      <c r="M87" s="323" t="str">
        <f t="shared" si="16"/>
        <v/>
      </c>
      <c r="N87" s="297" t="b">
        <f t="shared" si="13"/>
        <v>0</v>
      </c>
      <c r="O87" s="309">
        <f t="shared" si="17"/>
        <v>1</v>
      </c>
    </row>
    <row r="88" spans="1:15">
      <c r="A88" s="117">
        <v>79</v>
      </c>
      <c r="B88" s="6"/>
      <c r="C88" s="6"/>
      <c r="D88" s="6"/>
      <c r="E88" s="6"/>
      <c r="F88" s="179"/>
      <c r="G88" s="179"/>
      <c r="H88" s="179"/>
      <c r="I88" s="15" t="str">
        <f t="shared" si="14"/>
        <v/>
      </c>
      <c r="J88" s="15" t="str">
        <f t="shared" si="15"/>
        <v/>
      </c>
      <c r="K88" s="322" t="str">
        <f t="shared" si="11"/>
        <v/>
      </c>
      <c r="L88" s="43" t="str">
        <f t="shared" si="12"/>
        <v/>
      </c>
      <c r="M88" s="323" t="str">
        <f t="shared" si="16"/>
        <v/>
      </c>
      <c r="N88" s="297" t="b">
        <f t="shared" si="13"/>
        <v>0</v>
      </c>
      <c r="O88" s="309">
        <f t="shared" si="17"/>
        <v>1</v>
      </c>
    </row>
    <row r="89" spans="1:15">
      <c r="A89" s="117">
        <v>80</v>
      </c>
      <c r="B89" s="6"/>
      <c r="C89" s="6"/>
      <c r="D89" s="6"/>
      <c r="E89" s="6"/>
      <c r="F89" s="179"/>
      <c r="G89" s="179"/>
      <c r="H89" s="179"/>
      <c r="I89" s="15" t="str">
        <f t="shared" si="14"/>
        <v/>
      </c>
      <c r="J89" s="15" t="str">
        <f t="shared" si="15"/>
        <v/>
      </c>
      <c r="K89" s="322" t="str">
        <f t="shared" si="11"/>
        <v/>
      </c>
      <c r="L89" s="43" t="str">
        <f t="shared" si="12"/>
        <v/>
      </c>
      <c r="M89" s="323" t="str">
        <f t="shared" si="16"/>
        <v/>
      </c>
      <c r="N89" s="297" t="b">
        <f t="shared" si="13"/>
        <v>0</v>
      </c>
      <c r="O89" s="309">
        <f t="shared" si="17"/>
        <v>1</v>
      </c>
    </row>
    <row r="90" spans="1:15">
      <c r="A90" s="117">
        <v>81</v>
      </c>
      <c r="B90" s="6"/>
      <c r="C90" s="6"/>
      <c r="D90" s="6"/>
      <c r="E90" s="6"/>
      <c r="F90" s="179"/>
      <c r="G90" s="179"/>
      <c r="H90" s="179"/>
      <c r="I90" s="15" t="str">
        <f t="shared" si="14"/>
        <v/>
      </c>
      <c r="J90" s="15" t="str">
        <f t="shared" si="15"/>
        <v/>
      </c>
      <c r="K90" s="322" t="str">
        <f t="shared" si="11"/>
        <v/>
      </c>
      <c r="L90" s="43" t="str">
        <f t="shared" si="12"/>
        <v/>
      </c>
      <c r="M90" s="323" t="str">
        <f t="shared" si="16"/>
        <v/>
      </c>
      <c r="N90" s="297" t="b">
        <f t="shared" si="13"/>
        <v>0</v>
      </c>
      <c r="O90" s="309">
        <f t="shared" si="17"/>
        <v>1</v>
      </c>
    </row>
    <row r="91" spans="1:15">
      <c r="A91" s="117">
        <v>82</v>
      </c>
      <c r="B91" s="6"/>
      <c r="C91" s="6"/>
      <c r="D91" s="6"/>
      <c r="E91" s="6"/>
      <c r="F91" s="179"/>
      <c r="G91" s="179"/>
      <c r="H91" s="179"/>
      <c r="I91" s="15" t="str">
        <f t="shared" si="14"/>
        <v/>
      </c>
      <c r="J91" s="15" t="str">
        <f t="shared" si="15"/>
        <v/>
      </c>
      <c r="K91" s="322" t="str">
        <f t="shared" si="11"/>
        <v/>
      </c>
      <c r="L91" s="43" t="str">
        <f t="shared" si="12"/>
        <v/>
      </c>
      <c r="M91" s="323" t="str">
        <f t="shared" si="16"/>
        <v/>
      </c>
      <c r="N91" s="297" t="b">
        <f t="shared" si="13"/>
        <v>0</v>
      </c>
      <c r="O91" s="309">
        <f t="shared" si="17"/>
        <v>1</v>
      </c>
    </row>
    <row r="92" spans="1:15">
      <c r="A92" s="117">
        <v>83</v>
      </c>
      <c r="B92" s="6"/>
      <c r="C92" s="6"/>
      <c r="D92" s="6"/>
      <c r="E92" s="6"/>
      <c r="F92" s="179"/>
      <c r="G92" s="179"/>
      <c r="H92" s="179"/>
      <c r="I92" s="15" t="str">
        <f t="shared" si="14"/>
        <v/>
      </c>
      <c r="J92" s="15" t="str">
        <f t="shared" si="15"/>
        <v/>
      </c>
      <c r="K92" s="322" t="str">
        <f t="shared" si="11"/>
        <v/>
      </c>
      <c r="L92" s="43" t="str">
        <f t="shared" si="12"/>
        <v/>
      </c>
      <c r="M92" s="323" t="str">
        <f t="shared" si="16"/>
        <v/>
      </c>
      <c r="N92" s="297" t="b">
        <f t="shared" si="13"/>
        <v>0</v>
      </c>
      <c r="O92" s="309">
        <f t="shared" si="17"/>
        <v>1</v>
      </c>
    </row>
    <row r="93" spans="1:15">
      <c r="A93" s="117">
        <v>84</v>
      </c>
      <c r="B93" s="6"/>
      <c r="C93" s="6"/>
      <c r="D93" s="6"/>
      <c r="E93" s="6"/>
      <c r="F93" s="179"/>
      <c r="G93" s="179"/>
      <c r="H93" s="179"/>
      <c r="I93" s="15" t="str">
        <f t="shared" si="14"/>
        <v/>
      </c>
      <c r="J93" s="15" t="str">
        <f t="shared" si="15"/>
        <v/>
      </c>
      <c r="K93" s="322" t="str">
        <f t="shared" si="11"/>
        <v/>
      </c>
      <c r="L93" s="43" t="str">
        <f t="shared" si="12"/>
        <v/>
      </c>
      <c r="M93" s="323" t="str">
        <f t="shared" si="16"/>
        <v/>
      </c>
      <c r="N93" s="297" t="b">
        <f t="shared" si="13"/>
        <v>0</v>
      </c>
      <c r="O93" s="309">
        <f t="shared" si="17"/>
        <v>1</v>
      </c>
    </row>
    <row r="94" spans="1:15">
      <c r="A94" s="117">
        <v>85</v>
      </c>
      <c r="B94" s="6"/>
      <c r="C94" s="6"/>
      <c r="D94" s="6"/>
      <c r="E94" s="6"/>
      <c r="F94" s="179"/>
      <c r="G94" s="179"/>
      <c r="H94" s="179"/>
      <c r="I94" s="15" t="str">
        <f t="shared" si="14"/>
        <v/>
      </c>
      <c r="J94" s="15" t="str">
        <f t="shared" si="15"/>
        <v/>
      </c>
      <c r="K94" s="322" t="str">
        <f t="shared" si="11"/>
        <v/>
      </c>
      <c r="L94" s="43" t="str">
        <f t="shared" si="12"/>
        <v/>
      </c>
      <c r="M94" s="323" t="str">
        <f t="shared" si="16"/>
        <v/>
      </c>
      <c r="N94" s="297" t="b">
        <f t="shared" si="13"/>
        <v>0</v>
      </c>
      <c r="O94" s="309">
        <f t="shared" si="17"/>
        <v>1</v>
      </c>
    </row>
    <row r="95" spans="1:15">
      <c r="A95" s="117">
        <v>86</v>
      </c>
      <c r="B95" s="6"/>
      <c r="C95" s="6"/>
      <c r="D95" s="6"/>
      <c r="E95" s="6"/>
      <c r="F95" s="179"/>
      <c r="G95" s="179"/>
      <c r="H95" s="179"/>
      <c r="I95" s="15" t="str">
        <f t="shared" si="14"/>
        <v/>
      </c>
      <c r="J95" s="15" t="str">
        <f t="shared" si="15"/>
        <v/>
      </c>
      <c r="K95" s="322" t="str">
        <f t="shared" si="11"/>
        <v/>
      </c>
      <c r="L95" s="43" t="str">
        <f t="shared" si="12"/>
        <v/>
      </c>
      <c r="M95" s="323" t="str">
        <f t="shared" si="16"/>
        <v/>
      </c>
      <c r="N95" s="297" t="b">
        <f t="shared" si="13"/>
        <v>0</v>
      </c>
      <c r="O95" s="309">
        <f t="shared" si="17"/>
        <v>1</v>
      </c>
    </row>
    <row r="96" spans="1:15">
      <c r="A96" s="117">
        <v>87</v>
      </c>
      <c r="B96" s="6"/>
      <c r="C96" s="6"/>
      <c r="D96" s="6"/>
      <c r="E96" s="6"/>
      <c r="F96" s="179"/>
      <c r="G96" s="179"/>
      <c r="H96" s="179"/>
      <c r="I96" s="15" t="str">
        <f t="shared" si="14"/>
        <v/>
      </c>
      <c r="J96" s="15" t="str">
        <f t="shared" si="15"/>
        <v/>
      </c>
      <c r="K96" s="322" t="str">
        <f t="shared" si="11"/>
        <v/>
      </c>
      <c r="L96" s="43" t="str">
        <f t="shared" si="12"/>
        <v/>
      </c>
      <c r="M96" s="323" t="str">
        <f t="shared" si="16"/>
        <v/>
      </c>
      <c r="N96" s="297" t="b">
        <f t="shared" si="13"/>
        <v>0</v>
      </c>
      <c r="O96" s="309">
        <f t="shared" si="17"/>
        <v>1</v>
      </c>
    </row>
    <row r="97" spans="1:15">
      <c r="A97" s="117">
        <v>88</v>
      </c>
      <c r="B97" s="6"/>
      <c r="C97" s="6"/>
      <c r="D97" s="6"/>
      <c r="E97" s="6"/>
      <c r="F97" s="179"/>
      <c r="G97" s="179"/>
      <c r="H97" s="179"/>
      <c r="I97" s="15" t="str">
        <f t="shared" si="14"/>
        <v/>
      </c>
      <c r="J97" s="15" t="str">
        <f t="shared" si="15"/>
        <v/>
      </c>
      <c r="K97" s="322" t="str">
        <f t="shared" si="11"/>
        <v/>
      </c>
      <c r="L97" s="43" t="str">
        <f t="shared" si="12"/>
        <v/>
      </c>
      <c r="M97" s="323" t="str">
        <f t="shared" si="16"/>
        <v/>
      </c>
      <c r="N97" s="297" t="b">
        <f t="shared" si="13"/>
        <v>0</v>
      </c>
      <c r="O97" s="309">
        <f t="shared" si="17"/>
        <v>1</v>
      </c>
    </row>
    <row r="98" spans="1:15">
      <c r="A98" s="117">
        <v>89</v>
      </c>
      <c r="B98" s="6"/>
      <c r="C98" s="6"/>
      <c r="D98" s="6"/>
      <c r="E98" s="6"/>
      <c r="F98" s="179"/>
      <c r="G98" s="179"/>
      <c r="H98" s="179"/>
      <c r="I98" s="15" t="str">
        <f t="shared" si="14"/>
        <v/>
      </c>
      <c r="J98" s="15" t="str">
        <f t="shared" si="15"/>
        <v/>
      </c>
      <c r="K98" s="322" t="str">
        <f t="shared" si="11"/>
        <v/>
      </c>
      <c r="L98" s="43" t="str">
        <f t="shared" si="12"/>
        <v/>
      </c>
      <c r="M98" s="323" t="str">
        <f t="shared" si="16"/>
        <v/>
      </c>
      <c r="N98" s="297" t="b">
        <f t="shared" si="13"/>
        <v>0</v>
      </c>
      <c r="O98" s="309">
        <f t="shared" si="17"/>
        <v>1</v>
      </c>
    </row>
    <row r="99" spans="1:15">
      <c r="A99" s="117">
        <v>90</v>
      </c>
      <c r="B99" s="6"/>
      <c r="C99" s="6"/>
      <c r="D99" s="6"/>
      <c r="E99" s="6"/>
      <c r="F99" s="179"/>
      <c r="G99" s="179"/>
      <c r="H99" s="179"/>
      <c r="I99" s="15" t="str">
        <f t="shared" si="14"/>
        <v/>
      </c>
      <c r="J99" s="15" t="str">
        <f t="shared" si="15"/>
        <v/>
      </c>
      <c r="K99" s="322" t="str">
        <f t="shared" si="11"/>
        <v/>
      </c>
      <c r="L99" s="43" t="str">
        <f t="shared" si="12"/>
        <v/>
      </c>
      <c r="M99" s="323" t="str">
        <f t="shared" si="16"/>
        <v/>
      </c>
      <c r="N99" s="297" t="b">
        <f t="shared" si="13"/>
        <v>0</v>
      </c>
      <c r="O99" s="309">
        <f t="shared" si="17"/>
        <v>1</v>
      </c>
    </row>
    <row r="100" spans="1:15">
      <c r="A100" s="117">
        <v>91</v>
      </c>
      <c r="B100" s="6"/>
      <c r="C100" s="6"/>
      <c r="D100" s="6"/>
      <c r="E100" s="6"/>
      <c r="F100" s="179"/>
      <c r="G100" s="179"/>
      <c r="H100" s="179"/>
      <c r="I100" s="15" t="str">
        <f t="shared" si="14"/>
        <v/>
      </c>
      <c r="J100" s="15" t="str">
        <f t="shared" si="15"/>
        <v/>
      </c>
      <c r="K100" s="322" t="str">
        <f t="shared" si="11"/>
        <v/>
      </c>
      <c r="L100" s="43" t="str">
        <f t="shared" si="12"/>
        <v/>
      </c>
      <c r="M100" s="323" t="str">
        <f t="shared" si="16"/>
        <v/>
      </c>
      <c r="N100" s="297" t="b">
        <f t="shared" si="13"/>
        <v>0</v>
      </c>
      <c r="O100" s="309">
        <f t="shared" si="17"/>
        <v>1</v>
      </c>
    </row>
    <row r="101" spans="1:15">
      <c r="A101" s="117">
        <v>92</v>
      </c>
      <c r="B101" s="6"/>
      <c r="C101" s="6"/>
      <c r="D101" s="6"/>
      <c r="E101" s="6"/>
      <c r="F101" s="179"/>
      <c r="G101" s="179"/>
      <c r="H101" s="179"/>
      <c r="I101" s="15" t="str">
        <f t="shared" si="14"/>
        <v/>
      </c>
      <c r="J101" s="15" t="str">
        <f t="shared" si="15"/>
        <v/>
      </c>
      <c r="K101" s="322" t="str">
        <f t="shared" si="11"/>
        <v/>
      </c>
      <c r="L101" s="43" t="str">
        <f t="shared" si="12"/>
        <v/>
      </c>
      <c r="M101" s="323" t="str">
        <f t="shared" si="16"/>
        <v/>
      </c>
      <c r="N101" s="297" t="b">
        <f t="shared" si="13"/>
        <v>0</v>
      </c>
      <c r="O101" s="309">
        <f t="shared" si="17"/>
        <v>1</v>
      </c>
    </row>
    <row r="102" spans="1:15">
      <c r="A102" s="117">
        <v>93</v>
      </c>
      <c r="B102" s="6"/>
      <c r="C102" s="6"/>
      <c r="D102" s="6"/>
      <c r="E102" s="6"/>
      <c r="F102" s="179"/>
      <c r="G102" s="179"/>
      <c r="H102" s="179"/>
      <c r="I102" s="15" t="str">
        <f t="shared" si="14"/>
        <v/>
      </c>
      <c r="J102" s="15" t="str">
        <f t="shared" si="15"/>
        <v/>
      </c>
      <c r="K102" s="322" t="str">
        <f t="shared" si="11"/>
        <v/>
      </c>
      <c r="L102" s="43" t="str">
        <f t="shared" si="12"/>
        <v/>
      </c>
      <c r="M102" s="323" t="str">
        <f t="shared" si="16"/>
        <v/>
      </c>
      <c r="N102" s="297" t="b">
        <f t="shared" si="13"/>
        <v>0</v>
      </c>
      <c r="O102" s="309">
        <f t="shared" si="17"/>
        <v>1</v>
      </c>
    </row>
    <row r="103" spans="1:15">
      <c r="A103" s="117">
        <v>94</v>
      </c>
      <c r="B103" s="6"/>
      <c r="C103" s="6"/>
      <c r="D103" s="6"/>
      <c r="E103" s="6"/>
      <c r="F103" s="179"/>
      <c r="G103" s="179"/>
      <c r="H103" s="179"/>
      <c r="I103" s="15" t="str">
        <f t="shared" si="14"/>
        <v/>
      </c>
      <c r="J103" s="15" t="str">
        <f t="shared" si="15"/>
        <v/>
      </c>
      <c r="K103" s="322" t="str">
        <f t="shared" si="11"/>
        <v/>
      </c>
      <c r="L103" s="43" t="str">
        <f t="shared" si="12"/>
        <v/>
      </c>
      <c r="M103" s="323" t="str">
        <f t="shared" si="16"/>
        <v/>
      </c>
      <c r="N103" s="297" t="b">
        <f t="shared" si="13"/>
        <v>0</v>
      </c>
      <c r="O103" s="309">
        <f t="shared" si="17"/>
        <v>1</v>
      </c>
    </row>
    <row r="104" spans="1:15">
      <c r="A104" s="117">
        <v>95</v>
      </c>
      <c r="B104" s="6"/>
      <c r="C104" s="6"/>
      <c r="D104" s="6"/>
      <c r="E104" s="6"/>
      <c r="F104" s="179"/>
      <c r="G104" s="179"/>
      <c r="H104" s="179"/>
      <c r="I104" s="15" t="str">
        <f t="shared" si="14"/>
        <v/>
      </c>
      <c r="J104" s="15" t="str">
        <f t="shared" si="15"/>
        <v/>
      </c>
      <c r="K104" s="322" t="str">
        <f t="shared" si="11"/>
        <v/>
      </c>
      <c r="L104" s="43" t="str">
        <f t="shared" si="12"/>
        <v/>
      </c>
      <c r="M104" s="323" t="str">
        <f t="shared" si="16"/>
        <v/>
      </c>
      <c r="N104" s="297" t="b">
        <f t="shared" si="13"/>
        <v>0</v>
      </c>
      <c r="O104" s="309">
        <f t="shared" si="17"/>
        <v>1</v>
      </c>
    </row>
    <row r="105" spans="1:15">
      <c r="A105" s="117">
        <v>96</v>
      </c>
      <c r="B105" s="6"/>
      <c r="C105" s="6"/>
      <c r="D105" s="6"/>
      <c r="E105" s="6"/>
      <c r="F105" s="179"/>
      <c r="G105" s="179"/>
      <c r="H105" s="179"/>
      <c r="I105" s="15" t="str">
        <f t="shared" si="14"/>
        <v/>
      </c>
      <c r="J105" s="15" t="str">
        <f t="shared" si="15"/>
        <v/>
      </c>
      <c r="K105" s="322" t="str">
        <f t="shared" si="11"/>
        <v/>
      </c>
      <c r="L105" s="43" t="str">
        <f t="shared" si="12"/>
        <v/>
      </c>
      <c r="M105" s="323" t="str">
        <f t="shared" si="16"/>
        <v/>
      </c>
      <c r="N105" s="297" t="b">
        <f t="shared" si="13"/>
        <v>0</v>
      </c>
      <c r="O105" s="309">
        <f t="shared" si="17"/>
        <v>1</v>
      </c>
    </row>
    <row r="106" spans="1:15">
      <c r="A106" s="117">
        <v>97</v>
      </c>
      <c r="B106" s="6"/>
      <c r="C106" s="6"/>
      <c r="D106" s="6"/>
      <c r="E106" s="6"/>
      <c r="F106" s="179"/>
      <c r="G106" s="179"/>
      <c r="H106" s="179"/>
      <c r="I106" s="15" t="str">
        <f t="shared" si="14"/>
        <v/>
      </c>
      <c r="J106" s="15" t="str">
        <f t="shared" si="15"/>
        <v/>
      </c>
      <c r="K106" s="322" t="str">
        <f t="shared" si="11"/>
        <v/>
      </c>
      <c r="L106" s="43" t="str">
        <f t="shared" si="12"/>
        <v/>
      </c>
      <c r="M106" s="323" t="str">
        <f t="shared" si="16"/>
        <v/>
      </c>
      <c r="N106" s="297" t="b">
        <f t="shared" si="13"/>
        <v>0</v>
      </c>
      <c r="O106" s="309">
        <f t="shared" si="17"/>
        <v>1</v>
      </c>
    </row>
    <row r="107" spans="1:15">
      <c r="A107" s="117">
        <v>98</v>
      </c>
      <c r="B107" s="6"/>
      <c r="C107" s="6"/>
      <c r="D107" s="6"/>
      <c r="E107" s="6"/>
      <c r="F107" s="179"/>
      <c r="G107" s="179"/>
      <c r="H107" s="179"/>
      <c r="I107" s="15" t="str">
        <f t="shared" si="14"/>
        <v/>
      </c>
      <c r="J107" s="15" t="str">
        <f t="shared" si="15"/>
        <v/>
      </c>
      <c r="K107" s="322" t="str">
        <f t="shared" si="11"/>
        <v/>
      </c>
      <c r="L107" s="43" t="str">
        <f t="shared" si="12"/>
        <v/>
      </c>
      <c r="M107" s="323" t="str">
        <f t="shared" si="16"/>
        <v/>
      </c>
      <c r="N107" s="297" t="b">
        <f t="shared" si="13"/>
        <v>0</v>
      </c>
      <c r="O107" s="309">
        <f t="shared" si="17"/>
        <v>1</v>
      </c>
    </row>
    <row r="108" spans="1:15">
      <c r="A108" s="117">
        <v>99</v>
      </c>
      <c r="B108" s="6"/>
      <c r="C108" s="6"/>
      <c r="D108" s="6"/>
      <c r="E108" s="6"/>
      <c r="F108" s="179"/>
      <c r="G108" s="179"/>
      <c r="H108" s="179"/>
      <c r="I108" s="15" t="str">
        <f t="shared" si="14"/>
        <v/>
      </c>
      <c r="J108" s="15" t="str">
        <f t="shared" si="15"/>
        <v/>
      </c>
      <c r="K108" s="322" t="str">
        <f t="shared" si="11"/>
        <v/>
      </c>
      <c r="L108" s="43" t="str">
        <f t="shared" si="12"/>
        <v/>
      </c>
      <c r="M108" s="323" t="str">
        <f t="shared" si="16"/>
        <v/>
      </c>
      <c r="N108" s="297" t="b">
        <f t="shared" si="13"/>
        <v>0</v>
      </c>
      <c r="O108" s="309">
        <f t="shared" si="17"/>
        <v>1</v>
      </c>
    </row>
    <row r="109" spans="1:15">
      <c r="A109" s="117">
        <v>100</v>
      </c>
      <c r="B109" s="6"/>
      <c r="C109" s="6"/>
      <c r="D109" s="6"/>
      <c r="E109" s="6"/>
      <c r="F109" s="179"/>
      <c r="G109" s="179"/>
      <c r="H109" s="179"/>
      <c r="I109" s="15" t="str">
        <f t="shared" si="14"/>
        <v/>
      </c>
      <c r="J109" s="15" t="str">
        <f t="shared" si="15"/>
        <v/>
      </c>
      <c r="K109" s="322" t="str">
        <f t="shared" si="11"/>
        <v/>
      </c>
      <c r="L109" s="43" t="str">
        <f t="shared" si="12"/>
        <v/>
      </c>
      <c r="M109" s="323" t="str">
        <f t="shared" si="16"/>
        <v/>
      </c>
      <c r="N109" s="297" t="b">
        <f t="shared" si="13"/>
        <v>0</v>
      </c>
      <c r="O109" s="309">
        <f t="shared" si="17"/>
        <v>1</v>
      </c>
    </row>
    <row r="110" spans="1:15">
      <c r="A110" s="117">
        <v>101</v>
      </c>
      <c r="B110" s="118"/>
      <c r="C110" s="118"/>
      <c r="D110" s="118"/>
      <c r="E110" s="118"/>
      <c r="F110" s="120"/>
      <c r="G110" s="118"/>
      <c r="H110" s="119"/>
      <c r="I110" s="15" t="str">
        <f t="shared" si="14"/>
        <v/>
      </c>
      <c r="J110" s="15" t="str">
        <f t="shared" si="15"/>
        <v/>
      </c>
      <c r="K110" s="322" t="str">
        <f t="shared" si="11"/>
        <v/>
      </c>
      <c r="L110" s="43" t="str">
        <f t="shared" si="12"/>
        <v/>
      </c>
      <c r="M110" s="323" t="str">
        <f t="shared" si="16"/>
        <v/>
      </c>
      <c r="N110" s="297" t="b">
        <f t="shared" si="13"/>
        <v>0</v>
      </c>
      <c r="O110" s="309">
        <f t="shared" si="17"/>
        <v>1</v>
      </c>
    </row>
    <row r="111" spans="1:15">
      <c r="A111" s="117">
        <v>102</v>
      </c>
      <c r="B111" s="118"/>
      <c r="C111" s="118"/>
      <c r="D111" s="118"/>
      <c r="E111" s="118"/>
      <c r="F111" s="120"/>
      <c r="G111" s="118"/>
      <c r="H111" s="119"/>
      <c r="I111" s="15" t="str">
        <f t="shared" si="14"/>
        <v/>
      </c>
      <c r="J111" s="15" t="str">
        <f t="shared" si="15"/>
        <v/>
      </c>
      <c r="K111" s="322" t="str">
        <f t="shared" si="11"/>
        <v/>
      </c>
      <c r="L111" s="43" t="str">
        <f t="shared" si="12"/>
        <v/>
      </c>
      <c r="M111" s="323" t="str">
        <f t="shared" si="16"/>
        <v/>
      </c>
      <c r="N111" s="297" t="b">
        <f t="shared" si="13"/>
        <v>0</v>
      </c>
      <c r="O111" s="309">
        <f t="shared" si="17"/>
        <v>1</v>
      </c>
    </row>
    <row r="112" spans="1:15">
      <c r="A112" s="117">
        <v>103</v>
      </c>
      <c r="B112" s="118"/>
      <c r="C112" s="118"/>
      <c r="D112" s="118"/>
      <c r="E112" s="118"/>
      <c r="F112" s="120"/>
      <c r="G112" s="118"/>
      <c r="H112" s="119"/>
      <c r="I112" s="15" t="str">
        <f t="shared" si="14"/>
        <v/>
      </c>
      <c r="J112" s="15" t="str">
        <f t="shared" si="15"/>
        <v/>
      </c>
      <c r="K112" s="322" t="str">
        <f t="shared" si="11"/>
        <v/>
      </c>
      <c r="L112" s="43" t="str">
        <f t="shared" si="12"/>
        <v/>
      </c>
      <c r="M112" s="323" t="str">
        <f t="shared" si="16"/>
        <v/>
      </c>
      <c r="N112" s="297" t="b">
        <f t="shared" si="13"/>
        <v>0</v>
      </c>
      <c r="O112" s="309">
        <f t="shared" si="17"/>
        <v>1</v>
      </c>
    </row>
    <row r="113" spans="1:15">
      <c r="A113" s="117">
        <v>104</v>
      </c>
      <c r="B113" s="118"/>
      <c r="C113" s="118"/>
      <c r="D113" s="118"/>
      <c r="E113" s="118"/>
      <c r="F113" s="120"/>
      <c r="G113" s="118"/>
      <c r="H113" s="119"/>
      <c r="I113" s="15" t="str">
        <f t="shared" si="14"/>
        <v/>
      </c>
      <c r="J113" s="15" t="str">
        <f t="shared" si="15"/>
        <v/>
      </c>
      <c r="K113" s="322" t="str">
        <f t="shared" si="11"/>
        <v/>
      </c>
      <c r="L113" s="43" t="str">
        <f t="shared" si="12"/>
        <v/>
      </c>
      <c r="M113" s="323" t="str">
        <f t="shared" si="16"/>
        <v/>
      </c>
      <c r="N113" s="297" t="b">
        <f t="shared" si="13"/>
        <v>0</v>
      </c>
      <c r="O113" s="309">
        <f t="shared" si="17"/>
        <v>1</v>
      </c>
    </row>
    <row r="114" spans="1:15">
      <c r="A114" s="117">
        <v>105</v>
      </c>
      <c r="B114" s="118"/>
      <c r="C114" s="118"/>
      <c r="D114" s="118"/>
      <c r="E114" s="118"/>
      <c r="F114" s="120"/>
      <c r="G114" s="118"/>
      <c r="H114" s="119"/>
      <c r="I114" s="15" t="str">
        <f t="shared" si="14"/>
        <v/>
      </c>
      <c r="J114" s="15" t="str">
        <f t="shared" si="15"/>
        <v/>
      </c>
      <c r="K114" s="322" t="str">
        <f t="shared" si="11"/>
        <v/>
      </c>
      <c r="L114" s="43" t="str">
        <f t="shared" si="12"/>
        <v/>
      </c>
      <c r="M114" s="323" t="str">
        <f t="shared" si="16"/>
        <v/>
      </c>
      <c r="N114" s="297" t="b">
        <f t="shared" si="13"/>
        <v>0</v>
      </c>
      <c r="O114" s="309">
        <f t="shared" si="17"/>
        <v>1</v>
      </c>
    </row>
    <row r="115" spans="1:15">
      <c r="A115" s="117">
        <v>106</v>
      </c>
      <c r="B115" s="118"/>
      <c r="C115" s="118"/>
      <c r="D115" s="118"/>
      <c r="E115" s="118"/>
      <c r="F115" s="120"/>
      <c r="G115" s="118"/>
      <c r="H115" s="119"/>
      <c r="I115" s="15" t="str">
        <f t="shared" si="14"/>
        <v/>
      </c>
      <c r="J115" s="15" t="str">
        <f t="shared" si="15"/>
        <v/>
      </c>
      <c r="K115" s="322" t="str">
        <f t="shared" si="11"/>
        <v/>
      </c>
      <c r="L115" s="43" t="str">
        <f t="shared" si="12"/>
        <v/>
      </c>
      <c r="M115" s="323" t="str">
        <f t="shared" si="16"/>
        <v/>
      </c>
      <c r="N115" s="297" t="b">
        <f t="shared" si="13"/>
        <v>0</v>
      </c>
      <c r="O115" s="309">
        <f t="shared" si="17"/>
        <v>1</v>
      </c>
    </row>
    <row r="116" spans="1:15">
      <c r="A116" s="117">
        <v>107</v>
      </c>
      <c r="B116" s="118"/>
      <c r="C116" s="118"/>
      <c r="D116" s="118"/>
      <c r="E116" s="118"/>
      <c r="F116" s="120"/>
      <c r="G116" s="118"/>
      <c r="H116" s="119"/>
      <c r="I116" s="15" t="str">
        <f t="shared" si="14"/>
        <v/>
      </c>
      <c r="J116" s="15" t="str">
        <f t="shared" si="15"/>
        <v/>
      </c>
      <c r="K116" s="322" t="str">
        <f t="shared" si="11"/>
        <v/>
      </c>
      <c r="L116" s="43" t="str">
        <f t="shared" si="12"/>
        <v/>
      </c>
      <c r="M116" s="323" t="str">
        <f t="shared" si="16"/>
        <v/>
      </c>
      <c r="N116" s="297" t="b">
        <f t="shared" si="13"/>
        <v>0</v>
      </c>
      <c r="O116" s="309">
        <f t="shared" si="17"/>
        <v>1</v>
      </c>
    </row>
    <row r="117" spans="1:15">
      <c r="A117" s="117">
        <v>108</v>
      </c>
      <c r="B117" s="118"/>
      <c r="C117" s="118"/>
      <c r="D117" s="118"/>
      <c r="E117" s="118"/>
      <c r="F117" s="120"/>
      <c r="G117" s="118"/>
      <c r="H117" s="119"/>
      <c r="I117" s="15" t="str">
        <f t="shared" si="14"/>
        <v/>
      </c>
      <c r="J117" s="15" t="str">
        <f t="shared" si="15"/>
        <v/>
      </c>
      <c r="K117" s="322" t="str">
        <f t="shared" si="11"/>
        <v/>
      </c>
      <c r="L117" s="43" t="str">
        <f t="shared" si="12"/>
        <v/>
      </c>
      <c r="M117" s="323" t="str">
        <f t="shared" si="16"/>
        <v/>
      </c>
      <c r="N117" s="297" t="b">
        <f t="shared" si="13"/>
        <v>0</v>
      </c>
      <c r="O117" s="309">
        <f t="shared" si="17"/>
        <v>1</v>
      </c>
    </row>
    <row r="118" spans="1:15">
      <c r="A118" s="117">
        <v>109</v>
      </c>
      <c r="B118" s="118"/>
      <c r="C118" s="118"/>
      <c r="D118" s="118"/>
      <c r="E118" s="118"/>
      <c r="F118" s="120"/>
      <c r="G118" s="118"/>
      <c r="H118" s="119"/>
      <c r="I118" s="15" t="str">
        <f t="shared" si="14"/>
        <v/>
      </c>
      <c r="J118" s="15" t="str">
        <f t="shared" si="15"/>
        <v/>
      </c>
      <c r="K118" s="322" t="str">
        <f t="shared" si="11"/>
        <v/>
      </c>
      <c r="L118" s="43" t="str">
        <f t="shared" si="12"/>
        <v/>
      </c>
      <c r="M118" s="323" t="str">
        <f t="shared" si="16"/>
        <v/>
      </c>
      <c r="N118" s="297" t="b">
        <f t="shared" si="13"/>
        <v>0</v>
      </c>
      <c r="O118" s="309">
        <f t="shared" si="17"/>
        <v>1</v>
      </c>
    </row>
    <row r="119" spans="1:15">
      <c r="A119" s="117">
        <v>110</v>
      </c>
      <c r="B119" s="118"/>
      <c r="C119" s="118"/>
      <c r="D119" s="118"/>
      <c r="E119" s="118"/>
      <c r="F119" s="120"/>
      <c r="G119" s="118"/>
      <c r="H119" s="119"/>
      <c r="I119" s="15" t="str">
        <f t="shared" si="14"/>
        <v/>
      </c>
      <c r="J119" s="15" t="str">
        <f t="shared" si="15"/>
        <v/>
      </c>
      <c r="K119" s="322" t="str">
        <f t="shared" si="11"/>
        <v/>
      </c>
      <c r="L119" s="43" t="str">
        <f t="shared" si="12"/>
        <v/>
      </c>
      <c r="M119" s="323" t="str">
        <f t="shared" si="16"/>
        <v/>
      </c>
      <c r="N119" s="297" t="b">
        <f t="shared" si="13"/>
        <v>0</v>
      </c>
      <c r="O119" s="309">
        <f t="shared" si="17"/>
        <v>1</v>
      </c>
    </row>
    <row r="120" spans="1:15">
      <c r="A120" s="117">
        <v>111</v>
      </c>
      <c r="B120" s="118"/>
      <c r="C120" s="118"/>
      <c r="D120" s="118"/>
      <c r="E120" s="118"/>
      <c r="F120" s="120"/>
      <c r="G120" s="118"/>
      <c r="H120" s="119"/>
      <c r="I120" s="15" t="str">
        <f t="shared" si="14"/>
        <v/>
      </c>
      <c r="J120" s="15" t="str">
        <f t="shared" si="15"/>
        <v/>
      </c>
      <c r="K120" s="322" t="str">
        <f t="shared" si="11"/>
        <v/>
      </c>
      <c r="L120" s="43" t="str">
        <f t="shared" si="12"/>
        <v/>
      </c>
      <c r="M120" s="323" t="str">
        <f t="shared" si="16"/>
        <v/>
      </c>
      <c r="N120" s="297" t="b">
        <f t="shared" si="13"/>
        <v>0</v>
      </c>
      <c r="O120" s="309">
        <f t="shared" si="17"/>
        <v>1</v>
      </c>
    </row>
    <row r="121" spans="1:15">
      <c r="A121" s="117">
        <v>112</v>
      </c>
      <c r="B121" s="118"/>
      <c r="C121" s="118"/>
      <c r="D121" s="118"/>
      <c r="E121" s="118"/>
      <c r="F121" s="120"/>
      <c r="G121" s="118"/>
      <c r="H121" s="119"/>
      <c r="I121" s="15" t="str">
        <f t="shared" si="14"/>
        <v/>
      </c>
      <c r="J121" s="15" t="str">
        <f t="shared" si="15"/>
        <v/>
      </c>
      <c r="K121" s="322" t="str">
        <f t="shared" si="11"/>
        <v/>
      </c>
      <c r="L121" s="43" t="str">
        <f t="shared" si="12"/>
        <v/>
      </c>
      <c r="M121" s="323" t="str">
        <f t="shared" si="16"/>
        <v/>
      </c>
      <c r="N121" s="297" t="b">
        <f t="shared" si="13"/>
        <v>0</v>
      </c>
      <c r="O121" s="309">
        <f t="shared" si="17"/>
        <v>1</v>
      </c>
    </row>
    <row r="122" spans="1:15">
      <c r="A122" s="117">
        <v>113</v>
      </c>
      <c r="B122" s="118"/>
      <c r="C122" s="118"/>
      <c r="D122" s="118"/>
      <c r="E122" s="118"/>
      <c r="F122" s="120"/>
      <c r="G122" s="118"/>
      <c r="H122" s="119"/>
      <c r="I122" s="15" t="str">
        <f t="shared" si="14"/>
        <v/>
      </c>
      <c r="J122" s="15" t="str">
        <f t="shared" si="15"/>
        <v/>
      </c>
      <c r="K122" s="322" t="str">
        <f t="shared" si="11"/>
        <v/>
      </c>
      <c r="L122" s="43" t="str">
        <f t="shared" si="12"/>
        <v/>
      </c>
      <c r="M122" s="323" t="str">
        <f t="shared" si="16"/>
        <v/>
      </c>
      <c r="N122" s="297" t="b">
        <f t="shared" si="13"/>
        <v>0</v>
      </c>
      <c r="O122" s="309">
        <f t="shared" si="17"/>
        <v>1</v>
      </c>
    </row>
    <row r="123" spans="1:15">
      <c r="A123" s="117">
        <v>114</v>
      </c>
      <c r="B123" s="118"/>
      <c r="C123" s="118"/>
      <c r="D123" s="118"/>
      <c r="E123" s="118"/>
      <c r="F123" s="120"/>
      <c r="G123" s="118"/>
      <c r="H123" s="119"/>
      <c r="I123" s="15" t="str">
        <f t="shared" si="14"/>
        <v/>
      </c>
      <c r="J123" s="15" t="str">
        <f t="shared" si="15"/>
        <v/>
      </c>
      <c r="K123" s="322" t="str">
        <f t="shared" si="11"/>
        <v/>
      </c>
      <c r="L123" s="43" t="str">
        <f t="shared" si="12"/>
        <v/>
      </c>
      <c r="M123" s="323" t="str">
        <f t="shared" si="16"/>
        <v/>
      </c>
      <c r="N123" s="297" t="b">
        <f t="shared" si="13"/>
        <v>0</v>
      </c>
      <c r="O123" s="309">
        <f t="shared" si="17"/>
        <v>1</v>
      </c>
    </row>
    <row r="124" spans="1:15">
      <c r="A124" s="117">
        <v>115</v>
      </c>
      <c r="B124" s="118"/>
      <c r="C124" s="118"/>
      <c r="D124" s="118"/>
      <c r="E124" s="118"/>
      <c r="F124" s="120"/>
      <c r="G124" s="118"/>
      <c r="H124" s="119"/>
      <c r="I124" s="15" t="str">
        <f t="shared" si="14"/>
        <v/>
      </c>
      <c r="J124" s="15" t="str">
        <f t="shared" si="15"/>
        <v/>
      </c>
      <c r="K124" s="322" t="str">
        <f t="shared" si="11"/>
        <v/>
      </c>
      <c r="L124" s="43" t="str">
        <f t="shared" si="12"/>
        <v/>
      </c>
      <c r="M124" s="323" t="str">
        <f t="shared" si="16"/>
        <v/>
      </c>
      <c r="N124" s="297" t="b">
        <f t="shared" si="13"/>
        <v>0</v>
      </c>
      <c r="O124" s="309">
        <f t="shared" si="17"/>
        <v>1</v>
      </c>
    </row>
    <row r="125" spans="1:15">
      <c r="A125" s="117">
        <v>116</v>
      </c>
      <c r="B125" s="118"/>
      <c r="C125" s="118"/>
      <c r="D125" s="118"/>
      <c r="E125" s="118"/>
      <c r="F125" s="120"/>
      <c r="G125" s="118"/>
      <c r="H125" s="119"/>
      <c r="I125" s="15" t="str">
        <f t="shared" si="14"/>
        <v/>
      </c>
      <c r="J125" s="15" t="str">
        <f t="shared" si="15"/>
        <v/>
      </c>
      <c r="K125" s="322" t="str">
        <f t="shared" si="11"/>
        <v/>
      </c>
      <c r="L125" s="43" t="str">
        <f t="shared" si="12"/>
        <v/>
      </c>
      <c r="M125" s="323" t="str">
        <f t="shared" si="16"/>
        <v/>
      </c>
      <c r="N125" s="297" t="b">
        <f t="shared" si="13"/>
        <v>0</v>
      </c>
      <c r="O125" s="309">
        <f t="shared" si="17"/>
        <v>1</v>
      </c>
    </row>
    <row r="126" spans="1:15">
      <c r="A126" s="117">
        <v>117</v>
      </c>
      <c r="B126" s="118"/>
      <c r="C126" s="118"/>
      <c r="D126" s="118"/>
      <c r="E126" s="118"/>
      <c r="F126" s="120"/>
      <c r="G126" s="118"/>
      <c r="H126" s="119"/>
      <c r="I126" s="15" t="str">
        <f t="shared" si="14"/>
        <v/>
      </c>
      <c r="J126" s="15" t="str">
        <f t="shared" si="15"/>
        <v/>
      </c>
      <c r="K126" s="322" t="str">
        <f t="shared" si="11"/>
        <v/>
      </c>
      <c r="L126" s="43" t="str">
        <f t="shared" si="12"/>
        <v/>
      </c>
      <c r="M126" s="323" t="str">
        <f t="shared" si="16"/>
        <v/>
      </c>
      <c r="N126" s="297" t="b">
        <f t="shared" si="13"/>
        <v>0</v>
      </c>
      <c r="O126" s="309">
        <f t="shared" si="17"/>
        <v>1</v>
      </c>
    </row>
    <row r="127" spans="1:15">
      <c r="A127" s="117">
        <v>118</v>
      </c>
      <c r="B127" s="118"/>
      <c r="C127" s="118"/>
      <c r="D127" s="118"/>
      <c r="E127" s="118"/>
      <c r="F127" s="120"/>
      <c r="G127" s="118"/>
      <c r="H127" s="119"/>
      <c r="I127" s="15" t="str">
        <f t="shared" si="14"/>
        <v/>
      </c>
      <c r="J127" s="15" t="str">
        <f t="shared" si="15"/>
        <v/>
      </c>
      <c r="K127" s="322" t="str">
        <f t="shared" si="11"/>
        <v/>
      </c>
      <c r="L127" s="43" t="str">
        <f t="shared" si="12"/>
        <v/>
      </c>
      <c r="M127" s="323" t="str">
        <f t="shared" si="16"/>
        <v/>
      </c>
      <c r="N127" s="297" t="b">
        <f t="shared" si="13"/>
        <v>0</v>
      </c>
      <c r="O127" s="309">
        <f t="shared" si="17"/>
        <v>1</v>
      </c>
    </row>
    <row r="128" spans="1:15">
      <c r="A128" s="117">
        <v>119</v>
      </c>
      <c r="B128" s="118"/>
      <c r="C128" s="118"/>
      <c r="D128" s="118"/>
      <c r="E128" s="118"/>
      <c r="F128" s="120"/>
      <c r="G128" s="118"/>
      <c r="H128" s="119"/>
      <c r="I128" s="15" t="str">
        <f t="shared" si="14"/>
        <v/>
      </c>
      <c r="J128" s="15" t="str">
        <f t="shared" si="15"/>
        <v/>
      </c>
      <c r="K128" s="322" t="str">
        <f t="shared" si="11"/>
        <v/>
      </c>
      <c r="L128" s="43" t="str">
        <f t="shared" si="12"/>
        <v/>
      </c>
      <c r="M128" s="323" t="str">
        <f t="shared" si="16"/>
        <v/>
      </c>
      <c r="N128" s="297" t="b">
        <f t="shared" si="13"/>
        <v>0</v>
      </c>
      <c r="O128" s="309">
        <f t="shared" si="17"/>
        <v>1</v>
      </c>
    </row>
    <row r="129" spans="1:15">
      <c r="A129" s="117">
        <v>120</v>
      </c>
      <c r="B129" s="118"/>
      <c r="C129" s="118"/>
      <c r="D129" s="118"/>
      <c r="E129" s="118"/>
      <c r="F129" s="120"/>
      <c r="G129" s="118"/>
      <c r="H129" s="119"/>
      <c r="I129" s="15" t="str">
        <f t="shared" si="14"/>
        <v/>
      </c>
      <c r="J129" s="15" t="str">
        <f t="shared" si="15"/>
        <v/>
      </c>
      <c r="K129" s="322" t="str">
        <f t="shared" si="11"/>
        <v/>
      </c>
      <c r="L129" s="43" t="str">
        <f t="shared" si="12"/>
        <v/>
      </c>
      <c r="M129" s="323" t="str">
        <f t="shared" si="16"/>
        <v/>
      </c>
      <c r="N129" s="297" t="b">
        <f t="shared" si="13"/>
        <v>0</v>
      </c>
      <c r="O129" s="309">
        <f t="shared" si="17"/>
        <v>1</v>
      </c>
    </row>
    <row r="130" spans="1:15">
      <c r="A130" s="117">
        <v>121</v>
      </c>
      <c r="B130" s="118"/>
      <c r="C130" s="118"/>
      <c r="D130" s="118"/>
      <c r="E130" s="118"/>
      <c r="F130" s="120"/>
      <c r="G130" s="118"/>
      <c r="H130" s="119"/>
      <c r="I130" s="15" t="str">
        <f t="shared" si="14"/>
        <v/>
      </c>
      <c r="J130" s="15" t="str">
        <f t="shared" si="15"/>
        <v/>
      </c>
      <c r="K130" s="322" t="str">
        <f t="shared" si="11"/>
        <v/>
      </c>
      <c r="L130" s="43" t="str">
        <f t="shared" si="12"/>
        <v/>
      </c>
      <c r="M130" s="323" t="str">
        <f t="shared" si="16"/>
        <v/>
      </c>
      <c r="N130" s="297" t="b">
        <f t="shared" si="13"/>
        <v>0</v>
      </c>
      <c r="O130" s="309">
        <f t="shared" si="17"/>
        <v>1</v>
      </c>
    </row>
    <row r="131" spans="1:15">
      <c r="A131" s="117">
        <v>122</v>
      </c>
      <c r="B131" s="118"/>
      <c r="C131" s="118"/>
      <c r="D131" s="118"/>
      <c r="E131" s="118"/>
      <c r="F131" s="120"/>
      <c r="G131" s="118"/>
      <c r="H131" s="119"/>
      <c r="I131" s="15" t="str">
        <f t="shared" si="14"/>
        <v/>
      </c>
      <c r="J131" s="15" t="str">
        <f t="shared" si="15"/>
        <v/>
      </c>
      <c r="K131" s="322" t="str">
        <f t="shared" si="11"/>
        <v/>
      </c>
      <c r="L131" s="43" t="str">
        <f t="shared" si="12"/>
        <v/>
      </c>
      <c r="M131" s="323" t="str">
        <f t="shared" si="16"/>
        <v/>
      </c>
      <c r="N131" s="297" t="b">
        <f t="shared" si="13"/>
        <v>0</v>
      </c>
      <c r="O131" s="309">
        <f t="shared" si="17"/>
        <v>1</v>
      </c>
    </row>
    <row r="132" spans="1:15">
      <c r="A132" s="117">
        <v>123</v>
      </c>
      <c r="B132" s="118"/>
      <c r="C132" s="118"/>
      <c r="D132" s="118"/>
      <c r="E132" s="118"/>
      <c r="F132" s="120"/>
      <c r="G132" s="118"/>
      <c r="H132" s="119"/>
      <c r="I132" s="15" t="str">
        <f t="shared" si="14"/>
        <v/>
      </c>
      <c r="J132" s="15" t="str">
        <f t="shared" si="15"/>
        <v/>
      </c>
      <c r="K132" s="322" t="str">
        <f t="shared" si="11"/>
        <v/>
      </c>
      <c r="L132" s="43" t="str">
        <f t="shared" si="12"/>
        <v/>
      </c>
      <c r="M132" s="323" t="str">
        <f t="shared" si="16"/>
        <v/>
      </c>
      <c r="N132" s="297" t="b">
        <f t="shared" si="13"/>
        <v>0</v>
      </c>
      <c r="O132" s="309">
        <f t="shared" si="17"/>
        <v>1</v>
      </c>
    </row>
    <row r="133" spans="1:15">
      <c r="A133" s="117">
        <v>124</v>
      </c>
      <c r="B133" s="118"/>
      <c r="C133" s="118"/>
      <c r="D133" s="118"/>
      <c r="E133" s="118"/>
      <c r="F133" s="120"/>
      <c r="G133" s="118"/>
      <c r="H133" s="119"/>
      <c r="I133" s="15" t="str">
        <f t="shared" si="14"/>
        <v/>
      </c>
      <c r="J133" s="15" t="str">
        <f t="shared" si="15"/>
        <v/>
      </c>
      <c r="K133" s="322" t="str">
        <f t="shared" si="11"/>
        <v/>
      </c>
      <c r="L133" s="43" t="str">
        <f t="shared" si="12"/>
        <v/>
      </c>
      <c r="M133" s="323" t="str">
        <f t="shared" si="16"/>
        <v/>
      </c>
      <c r="N133" s="297" t="b">
        <f t="shared" si="13"/>
        <v>0</v>
      </c>
      <c r="O133" s="309">
        <f t="shared" si="17"/>
        <v>1</v>
      </c>
    </row>
    <row r="134" spans="1:15">
      <c r="A134" s="117">
        <v>125</v>
      </c>
      <c r="B134" s="118"/>
      <c r="C134" s="118"/>
      <c r="D134" s="118"/>
      <c r="E134" s="118"/>
      <c r="F134" s="120"/>
      <c r="G134" s="118"/>
      <c r="H134" s="119"/>
      <c r="I134" s="15" t="str">
        <f t="shared" si="14"/>
        <v/>
      </c>
      <c r="J134" s="15" t="str">
        <f t="shared" si="15"/>
        <v/>
      </c>
      <c r="K134" s="322" t="str">
        <f t="shared" si="11"/>
        <v/>
      </c>
      <c r="L134" s="43" t="str">
        <f t="shared" si="12"/>
        <v/>
      </c>
      <c r="M134" s="323" t="str">
        <f t="shared" si="16"/>
        <v/>
      </c>
      <c r="N134" s="297" t="b">
        <f t="shared" si="13"/>
        <v>0</v>
      </c>
      <c r="O134" s="309">
        <f t="shared" si="17"/>
        <v>1</v>
      </c>
    </row>
    <row r="135" spans="1:15">
      <c r="A135" s="117">
        <v>126</v>
      </c>
      <c r="B135" s="118"/>
      <c r="C135" s="118"/>
      <c r="D135" s="118"/>
      <c r="E135" s="118"/>
      <c r="F135" s="120"/>
      <c r="G135" s="118"/>
      <c r="H135" s="119"/>
      <c r="I135" s="15" t="str">
        <f t="shared" si="14"/>
        <v/>
      </c>
      <c r="J135" s="15" t="str">
        <f t="shared" si="15"/>
        <v/>
      </c>
      <c r="K135" s="322" t="str">
        <f t="shared" si="11"/>
        <v/>
      </c>
      <c r="L135" s="43" t="str">
        <f t="shared" si="12"/>
        <v/>
      </c>
      <c r="M135" s="323" t="str">
        <f t="shared" si="16"/>
        <v/>
      </c>
      <c r="N135" s="297" t="b">
        <f t="shared" si="13"/>
        <v>0</v>
      </c>
      <c r="O135" s="309">
        <f t="shared" si="17"/>
        <v>1</v>
      </c>
    </row>
    <row r="136" spans="1:15">
      <c r="A136" s="117">
        <v>127</v>
      </c>
      <c r="B136" s="118"/>
      <c r="C136" s="118"/>
      <c r="D136" s="118"/>
      <c r="E136" s="118"/>
      <c r="F136" s="120"/>
      <c r="G136" s="118"/>
      <c r="H136" s="119"/>
      <c r="I136" s="15" t="str">
        <f t="shared" si="14"/>
        <v/>
      </c>
      <c r="J136" s="15" t="str">
        <f t="shared" si="15"/>
        <v/>
      </c>
      <c r="K136" s="322" t="str">
        <f t="shared" si="11"/>
        <v/>
      </c>
      <c r="L136" s="43" t="str">
        <f t="shared" si="12"/>
        <v/>
      </c>
      <c r="M136" s="323" t="str">
        <f t="shared" si="16"/>
        <v/>
      </c>
      <c r="N136" s="297" t="b">
        <f t="shared" si="13"/>
        <v>0</v>
      </c>
      <c r="O136" s="309">
        <f t="shared" si="17"/>
        <v>1</v>
      </c>
    </row>
    <row r="137" spans="1:15">
      <c r="A137" s="117">
        <v>128</v>
      </c>
      <c r="B137" s="118"/>
      <c r="C137" s="118"/>
      <c r="D137" s="118"/>
      <c r="E137" s="118"/>
      <c r="F137" s="120"/>
      <c r="G137" s="118"/>
      <c r="H137" s="119"/>
      <c r="I137" s="15" t="str">
        <f t="shared" si="14"/>
        <v/>
      </c>
      <c r="J137" s="15" t="str">
        <f t="shared" si="15"/>
        <v/>
      </c>
      <c r="K137" s="322" t="str">
        <f t="shared" si="11"/>
        <v/>
      </c>
      <c r="L137" s="43" t="str">
        <f t="shared" si="12"/>
        <v/>
      </c>
      <c r="M137" s="323" t="str">
        <f t="shared" si="16"/>
        <v/>
      </c>
      <c r="N137" s="297" t="b">
        <f t="shared" si="13"/>
        <v>0</v>
      </c>
      <c r="O137" s="309">
        <f t="shared" si="17"/>
        <v>1</v>
      </c>
    </row>
    <row r="138" spans="1:15">
      <c r="A138" s="117">
        <v>129</v>
      </c>
      <c r="B138" s="118"/>
      <c r="C138" s="118"/>
      <c r="D138" s="118"/>
      <c r="E138" s="118"/>
      <c r="F138" s="120"/>
      <c r="G138" s="118"/>
      <c r="H138" s="119"/>
      <c r="I138" s="15" t="str">
        <f t="shared" si="14"/>
        <v/>
      </c>
      <c r="J138" s="15" t="str">
        <f t="shared" si="15"/>
        <v/>
      </c>
      <c r="K138" s="322" t="str">
        <f t="shared" ref="K138:K201" si="18">IF(OR($B138="",$C138="",$D138="",$E138="",$F138="",$F138&gt;an_final,$N138=FALSE),"",IF($F138&gt;=an_initial,1,""))</f>
        <v/>
      </c>
      <c r="L138" s="43" t="str">
        <f t="shared" ref="L138:L201" si="19">IF(OR($B138="",$C138="",$D138="",$E138="",$F138="",$F138&gt;an_final,$N138=FALSE),"",1)</f>
        <v/>
      </c>
      <c r="M138" s="323" t="str">
        <f t="shared" si="16"/>
        <v/>
      </c>
      <c r="N138" s="297" t="b">
        <f t="shared" ref="N138:N201" si="20">IF(nume_candidat="",FALSE,ISNUMBER(SEARCH(nume_candidat,$B138)))</f>
        <v>0</v>
      </c>
      <c r="O138" s="309">
        <f t="shared" si="17"/>
        <v>1</v>
      </c>
    </row>
    <row r="139" spans="1:15">
      <c r="A139" s="117">
        <v>130</v>
      </c>
      <c r="B139" s="118"/>
      <c r="C139" s="118"/>
      <c r="D139" s="118"/>
      <c r="E139" s="118"/>
      <c r="F139" s="120"/>
      <c r="G139" s="118"/>
      <c r="H139" s="119"/>
      <c r="I139" s="15" t="str">
        <f t="shared" ref="I139:I202" si="21">IF(OR($B139="",$C139="",$D139="",$E139="",$F139&lt;an_initial,$F139&gt;an_final,$N139=FALSE),"",EBOOK/O139)</f>
        <v/>
      </c>
      <c r="J139" s="15" t="str">
        <f t="shared" ref="J139:J202" si="22">IF(OR($B139="",$C139="",$D139="",$E139="",$F139="",$F139&gt;an_final,$N139=FALSE),"",EBOOK/O139)</f>
        <v/>
      </c>
      <c r="K139" s="322" t="str">
        <f t="shared" si="18"/>
        <v/>
      </c>
      <c r="L139" s="43" t="str">
        <f t="shared" si="19"/>
        <v/>
      </c>
      <c r="M139" s="323" t="str">
        <f t="shared" ref="M139:M202" si="23">IF(OR($B139="",$C139="",$D139="",$E139="",$F139="",$F139&gt;an_final,$N139=FALSE),"",IF($H139="",$G139/O139,$H139))</f>
        <v/>
      </c>
      <c r="N139" s="297" t="b">
        <f t="shared" si="20"/>
        <v>0</v>
      </c>
      <c r="O139" s="309">
        <f t="shared" ref="O139:O202" si="24">LEN(B139)-LEN(SUBSTITUTE(B139,",",""))+1</f>
        <v>1</v>
      </c>
    </row>
    <row r="140" spans="1:15">
      <c r="A140" s="117">
        <v>131</v>
      </c>
      <c r="B140" s="118"/>
      <c r="C140" s="118"/>
      <c r="D140" s="118"/>
      <c r="E140" s="118"/>
      <c r="F140" s="120"/>
      <c r="G140" s="118"/>
      <c r="H140" s="119"/>
      <c r="I140" s="15" t="str">
        <f t="shared" si="21"/>
        <v/>
      </c>
      <c r="J140" s="15" t="str">
        <f t="shared" si="22"/>
        <v/>
      </c>
      <c r="K140" s="322" t="str">
        <f t="shared" si="18"/>
        <v/>
      </c>
      <c r="L140" s="43" t="str">
        <f t="shared" si="19"/>
        <v/>
      </c>
      <c r="M140" s="323" t="str">
        <f t="shared" si="23"/>
        <v/>
      </c>
      <c r="N140" s="297" t="b">
        <f t="shared" si="20"/>
        <v>0</v>
      </c>
      <c r="O140" s="309">
        <f t="shared" si="24"/>
        <v>1</v>
      </c>
    </row>
    <row r="141" spans="1:15">
      <c r="A141" s="117">
        <v>132</v>
      </c>
      <c r="B141" s="118"/>
      <c r="C141" s="118"/>
      <c r="D141" s="118"/>
      <c r="E141" s="118"/>
      <c r="F141" s="120"/>
      <c r="G141" s="118"/>
      <c r="H141" s="119"/>
      <c r="I141" s="15" t="str">
        <f t="shared" si="21"/>
        <v/>
      </c>
      <c r="J141" s="15" t="str">
        <f t="shared" si="22"/>
        <v/>
      </c>
      <c r="K141" s="322" t="str">
        <f t="shared" si="18"/>
        <v/>
      </c>
      <c r="L141" s="43" t="str">
        <f t="shared" si="19"/>
        <v/>
      </c>
      <c r="M141" s="323" t="str">
        <f t="shared" si="23"/>
        <v/>
      </c>
      <c r="N141" s="297" t="b">
        <f t="shared" si="20"/>
        <v>0</v>
      </c>
      <c r="O141" s="309">
        <f t="shared" si="24"/>
        <v>1</v>
      </c>
    </row>
    <row r="142" spans="1:15">
      <c r="A142" s="117">
        <v>133</v>
      </c>
      <c r="B142" s="118"/>
      <c r="C142" s="118"/>
      <c r="D142" s="118"/>
      <c r="E142" s="118"/>
      <c r="F142" s="120"/>
      <c r="G142" s="118"/>
      <c r="H142" s="119"/>
      <c r="I142" s="15" t="str">
        <f t="shared" si="21"/>
        <v/>
      </c>
      <c r="J142" s="15" t="str">
        <f t="shared" si="22"/>
        <v/>
      </c>
      <c r="K142" s="322" t="str">
        <f t="shared" si="18"/>
        <v/>
      </c>
      <c r="L142" s="43" t="str">
        <f t="shared" si="19"/>
        <v/>
      </c>
      <c r="M142" s="323" t="str">
        <f t="shared" si="23"/>
        <v/>
      </c>
      <c r="N142" s="297" t="b">
        <f t="shared" si="20"/>
        <v>0</v>
      </c>
      <c r="O142" s="309">
        <f t="shared" si="24"/>
        <v>1</v>
      </c>
    </row>
    <row r="143" spans="1:15">
      <c r="A143" s="117">
        <v>134</v>
      </c>
      <c r="B143" s="118"/>
      <c r="C143" s="118"/>
      <c r="D143" s="118"/>
      <c r="E143" s="118"/>
      <c r="F143" s="120"/>
      <c r="G143" s="118"/>
      <c r="H143" s="119"/>
      <c r="I143" s="15" t="str">
        <f t="shared" si="21"/>
        <v/>
      </c>
      <c r="J143" s="15" t="str">
        <f t="shared" si="22"/>
        <v/>
      </c>
      <c r="K143" s="322" t="str">
        <f t="shared" si="18"/>
        <v/>
      </c>
      <c r="L143" s="43" t="str">
        <f t="shared" si="19"/>
        <v/>
      </c>
      <c r="M143" s="323" t="str">
        <f t="shared" si="23"/>
        <v/>
      </c>
      <c r="N143" s="297" t="b">
        <f t="shared" si="20"/>
        <v>0</v>
      </c>
      <c r="O143" s="309">
        <f t="shared" si="24"/>
        <v>1</v>
      </c>
    </row>
    <row r="144" spans="1:15">
      <c r="A144" s="117">
        <v>135</v>
      </c>
      <c r="B144" s="118"/>
      <c r="C144" s="118"/>
      <c r="D144" s="118"/>
      <c r="E144" s="118"/>
      <c r="F144" s="120"/>
      <c r="G144" s="118"/>
      <c r="H144" s="119"/>
      <c r="I144" s="15" t="str">
        <f t="shared" si="21"/>
        <v/>
      </c>
      <c r="J144" s="15" t="str">
        <f t="shared" si="22"/>
        <v/>
      </c>
      <c r="K144" s="322" t="str">
        <f t="shared" si="18"/>
        <v/>
      </c>
      <c r="L144" s="43" t="str">
        <f t="shared" si="19"/>
        <v/>
      </c>
      <c r="M144" s="323" t="str">
        <f t="shared" si="23"/>
        <v/>
      </c>
      <c r="N144" s="297" t="b">
        <f t="shared" si="20"/>
        <v>0</v>
      </c>
      <c r="O144" s="309">
        <f t="shared" si="24"/>
        <v>1</v>
      </c>
    </row>
    <row r="145" spans="1:15">
      <c r="A145" s="117">
        <v>136</v>
      </c>
      <c r="B145" s="118"/>
      <c r="C145" s="118"/>
      <c r="D145" s="118"/>
      <c r="E145" s="118"/>
      <c r="F145" s="120"/>
      <c r="G145" s="118"/>
      <c r="H145" s="119"/>
      <c r="I145" s="15" t="str">
        <f t="shared" si="21"/>
        <v/>
      </c>
      <c r="J145" s="15" t="str">
        <f t="shared" si="22"/>
        <v/>
      </c>
      <c r="K145" s="322" t="str">
        <f t="shared" si="18"/>
        <v/>
      </c>
      <c r="L145" s="43" t="str">
        <f t="shared" si="19"/>
        <v/>
      </c>
      <c r="M145" s="323" t="str">
        <f t="shared" si="23"/>
        <v/>
      </c>
      <c r="N145" s="297" t="b">
        <f t="shared" si="20"/>
        <v>0</v>
      </c>
      <c r="O145" s="309">
        <f t="shared" si="24"/>
        <v>1</v>
      </c>
    </row>
    <row r="146" spans="1:15">
      <c r="A146" s="117">
        <v>137</v>
      </c>
      <c r="B146" s="118"/>
      <c r="C146" s="118"/>
      <c r="D146" s="118"/>
      <c r="E146" s="118"/>
      <c r="F146" s="120"/>
      <c r="G146" s="118"/>
      <c r="H146" s="119"/>
      <c r="I146" s="15" t="str">
        <f t="shared" si="21"/>
        <v/>
      </c>
      <c r="J146" s="15" t="str">
        <f t="shared" si="22"/>
        <v/>
      </c>
      <c r="K146" s="322" t="str">
        <f t="shared" si="18"/>
        <v/>
      </c>
      <c r="L146" s="43" t="str">
        <f t="shared" si="19"/>
        <v/>
      </c>
      <c r="M146" s="323" t="str">
        <f t="shared" si="23"/>
        <v/>
      </c>
      <c r="N146" s="297" t="b">
        <f t="shared" si="20"/>
        <v>0</v>
      </c>
      <c r="O146" s="309">
        <f t="shared" si="24"/>
        <v>1</v>
      </c>
    </row>
    <row r="147" spans="1:15">
      <c r="A147" s="117">
        <v>138</v>
      </c>
      <c r="B147" s="118"/>
      <c r="C147" s="118"/>
      <c r="D147" s="118"/>
      <c r="E147" s="118"/>
      <c r="F147" s="120"/>
      <c r="G147" s="118"/>
      <c r="H147" s="119"/>
      <c r="I147" s="15" t="str">
        <f t="shared" si="21"/>
        <v/>
      </c>
      <c r="J147" s="15" t="str">
        <f t="shared" si="22"/>
        <v/>
      </c>
      <c r="K147" s="322" t="str">
        <f t="shared" si="18"/>
        <v/>
      </c>
      <c r="L147" s="43" t="str">
        <f t="shared" si="19"/>
        <v/>
      </c>
      <c r="M147" s="323" t="str">
        <f t="shared" si="23"/>
        <v/>
      </c>
      <c r="N147" s="297" t="b">
        <f t="shared" si="20"/>
        <v>0</v>
      </c>
      <c r="O147" s="309">
        <f t="shared" si="24"/>
        <v>1</v>
      </c>
    </row>
    <row r="148" spans="1:15">
      <c r="A148" s="117">
        <v>139</v>
      </c>
      <c r="B148" s="118"/>
      <c r="C148" s="118"/>
      <c r="D148" s="118"/>
      <c r="E148" s="118"/>
      <c r="F148" s="120"/>
      <c r="G148" s="118"/>
      <c r="H148" s="119"/>
      <c r="I148" s="15" t="str">
        <f t="shared" si="21"/>
        <v/>
      </c>
      <c r="J148" s="15" t="str">
        <f t="shared" si="22"/>
        <v/>
      </c>
      <c r="K148" s="322" t="str">
        <f t="shared" si="18"/>
        <v/>
      </c>
      <c r="L148" s="43" t="str">
        <f t="shared" si="19"/>
        <v/>
      </c>
      <c r="M148" s="323" t="str">
        <f t="shared" si="23"/>
        <v/>
      </c>
      <c r="N148" s="297" t="b">
        <f t="shared" si="20"/>
        <v>0</v>
      </c>
      <c r="O148" s="309">
        <f t="shared" si="24"/>
        <v>1</v>
      </c>
    </row>
    <row r="149" spans="1:15">
      <c r="A149" s="117">
        <v>140</v>
      </c>
      <c r="B149" s="118"/>
      <c r="C149" s="118"/>
      <c r="D149" s="118"/>
      <c r="E149" s="118"/>
      <c r="F149" s="120"/>
      <c r="G149" s="118"/>
      <c r="H149" s="119"/>
      <c r="I149" s="15" t="str">
        <f t="shared" si="21"/>
        <v/>
      </c>
      <c r="J149" s="15" t="str">
        <f t="shared" si="22"/>
        <v/>
      </c>
      <c r="K149" s="322" t="str">
        <f t="shared" si="18"/>
        <v/>
      </c>
      <c r="L149" s="43" t="str">
        <f t="shared" si="19"/>
        <v/>
      </c>
      <c r="M149" s="323" t="str">
        <f t="shared" si="23"/>
        <v/>
      </c>
      <c r="N149" s="297" t="b">
        <f t="shared" si="20"/>
        <v>0</v>
      </c>
      <c r="O149" s="309">
        <f t="shared" si="24"/>
        <v>1</v>
      </c>
    </row>
    <row r="150" spans="1:15">
      <c r="A150" s="117">
        <v>141</v>
      </c>
      <c r="B150" s="118"/>
      <c r="C150" s="118"/>
      <c r="D150" s="118"/>
      <c r="E150" s="118"/>
      <c r="F150" s="120"/>
      <c r="G150" s="118"/>
      <c r="H150" s="119"/>
      <c r="I150" s="15" t="str">
        <f t="shared" si="21"/>
        <v/>
      </c>
      <c r="J150" s="15" t="str">
        <f t="shared" si="22"/>
        <v/>
      </c>
      <c r="K150" s="322" t="str">
        <f t="shared" si="18"/>
        <v/>
      </c>
      <c r="L150" s="43" t="str">
        <f t="shared" si="19"/>
        <v/>
      </c>
      <c r="M150" s="323" t="str">
        <f t="shared" si="23"/>
        <v/>
      </c>
      <c r="N150" s="297" t="b">
        <f t="shared" si="20"/>
        <v>0</v>
      </c>
      <c r="O150" s="309">
        <f t="shared" si="24"/>
        <v>1</v>
      </c>
    </row>
    <row r="151" spans="1:15">
      <c r="A151" s="117">
        <v>142</v>
      </c>
      <c r="B151" s="118"/>
      <c r="C151" s="118"/>
      <c r="D151" s="118"/>
      <c r="E151" s="118"/>
      <c r="F151" s="120"/>
      <c r="G151" s="118"/>
      <c r="H151" s="119"/>
      <c r="I151" s="15" t="str">
        <f t="shared" si="21"/>
        <v/>
      </c>
      <c r="J151" s="15" t="str">
        <f t="shared" si="22"/>
        <v/>
      </c>
      <c r="K151" s="322" t="str">
        <f t="shared" si="18"/>
        <v/>
      </c>
      <c r="L151" s="43" t="str">
        <f t="shared" si="19"/>
        <v/>
      </c>
      <c r="M151" s="323" t="str">
        <f t="shared" si="23"/>
        <v/>
      </c>
      <c r="N151" s="297" t="b">
        <f t="shared" si="20"/>
        <v>0</v>
      </c>
      <c r="O151" s="309">
        <f t="shared" si="24"/>
        <v>1</v>
      </c>
    </row>
    <row r="152" spans="1:15">
      <c r="A152" s="117">
        <v>143</v>
      </c>
      <c r="B152" s="118"/>
      <c r="C152" s="118"/>
      <c r="D152" s="118"/>
      <c r="E152" s="118"/>
      <c r="F152" s="120"/>
      <c r="G152" s="118"/>
      <c r="H152" s="119"/>
      <c r="I152" s="15" t="str">
        <f t="shared" si="21"/>
        <v/>
      </c>
      <c r="J152" s="15" t="str">
        <f t="shared" si="22"/>
        <v/>
      </c>
      <c r="K152" s="322" t="str">
        <f t="shared" si="18"/>
        <v/>
      </c>
      <c r="L152" s="43" t="str">
        <f t="shared" si="19"/>
        <v/>
      </c>
      <c r="M152" s="323" t="str">
        <f t="shared" si="23"/>
        <v/>
      </c>
      <c r="N152" s="297" t="b">
        <f t="shared" si="20"/>
        <v>0</v>
      </c>
      <c r="O152" s="309">
        <f t="shared" si="24"/>
        <v>1</v>
      </c>
    </row>
    <row r="153" spans="1:15">
      <c r="A153" s="117">
        <v>144</v>
      </c>
      <c r="B153" s="118"/>
      <c r="C153" s="118"/>
      <c r="D153" s="118"/>
      <c r="E153" s="118"/>
      <c r="F153" s="120"/>
      <c r="G153" s="118"/>
      <c r="H153" s="119"/>
      <c r="I153" s="15" t="str">
        <f t="shared" si="21"/>
        <v/>
      </c>
      <c r="J153" s="15" t="str">
        <f t="shared" si="22"/>
        <v/>
      </c>
      <c r="K153" s="322" t="str">
        <f t="shared" si="18"/>
        <v/>
      </c>
      <c r="L153" s="43" t="str">
        <f t="shared" si="19"/>
        <v/>
      </c>
      <c r="M153" s="323" t="str">
        <f t="shared" si="23"/>
        <v/>
      </c>
      <c r="N153" s="297" t="b">
        <f t="shared" si="20"/>
        <v>0</v>
      </c>
      <c r="O153" s="309">
        <f t="shared" si="24"/>
        <v>1</v>
      </c>
    </row>
    <row r="154" spans="1:15">
      <c r="A154" s="117">
        <v>145</v>
      </c>
      <c r="B154" s="118"/>
      <c r="C154" s="118"/>
      <c r="D154" s="118"/>
      <c r="E154" s="118"/>
      <c r="F154" s="120"/>
      <c r="G154" s="118"/>
      <c r="H154" s="119"/>
      <c r="I154" s="15" t="str">
        <f t="shared" si="21"/>
        <v/>
      </c>
      <c r="J154" s="15" t="str">
        <f t="shared" si="22"/>
        <v/>
      </c>
      <c r="K154" s="322" t="str">
        <f t="shared" si="18"/>
        <v/>
      </c>
      <c r="L154" s="43" t="str">
        <f t="shared" si="19"/>
        <v/>
      </c>
      <c r="M154" s="323" t="str">
        <f t="shared" si="23"/>
        <v/>
      </c>
      <c r="N154" s="297" t="b">
        <f t="shared" si="20"/>
        <v>0</v>
      </c>
      <c r="O154" s="309">
        <f t="shared" si="24"/>
        <v>1</v>
      </c>
    </row>
    <row r="155" spans="1:15">
      <c r="A155" s="117">
        <v>146</v>
      </c>
      <c r="B155" s="118"/>
      <c r="C155" s="118"/>
      <c r="D155" s="118"/>
      <c r="E155" s="118"/>
      <c r="F155" s="120"/>
      <c r="G155" s="118"/>
      <c r="H155" s="119"/>
      <c r="I155" s="15" t="str">
        <f t="shared" si="21"/>
        <v/>
      </c>
      <c r="J155" s="15" t="str">
        <f t="shared" si="22"/>
        <v/>
      </c>
      <c r="K155" s="322" t="str">
        <f t="shared" si="18"/>
        <v/>
      </c>
      <c r="L155" s="43" t="str">
        <f t="shared" si="19"/>
        <v/>
      </c>
      <c r="M155" s="323" t="str">
        <f t="shared" si="23"/>
        <v/>
      </c>
      <c r="N155" s="297" t="b">
        <f t="shared" si="20"/>
        <v>0</v>
      </c>
      <c r="O155" s="309">
        <f t="shared" si="24"/>
        <v>1</v>
      </c>
    </row>
    <row r="156" spans="1:15">
      <c r="A156" s="117">
        <v>147</v>
      </c>
      <c r="B156" s="118"/>
      <c r="C156" s="118"/>
      <c r="D156" s="118"/>
      <c r="E156" s="118"/>
      <c r="F156" s="120"/>
      <c r="G156" s="118"/>
      <c r="H156" s="119"/>
      <c r="I156" s="15" t="str">
        <f t="shared" si="21"/>
        <v/>
      </c>
      <c r="J156" s="15" t="str">
        <f t="shared" si="22"/>
        <v/>
      </c>
      <c r="K156" s="322" t="str">
        <f t="shared" si="18"/>
        <v/>
      </c>
      <c r="L156" s="43" t="str">
        <f t="shared" si="19"/>
        <v/>
      </c>
      <c r="M156" s="323" t="str">
        <f t="shared" si="23"/>
        <v/>
      </c>
      <c r="N156" s="297" t="b">
        <f t="shared" si="20"/>
        <v>0</v>
      </c>
      <c r="O156" s="309">
        <f t="shared" si="24"/>
        <v>1</v>
      </c>
    </row>
    <row r="157" spans="1:15">
      <c r="A157" s="117">
        <v>148</v>
      </c>
      <c r="B157" s="118"/>
      <c r="C157" s="118"/>
      <c r="D157" s="118"/>
      <c r="E157" s="118"/>
      <c r="F157" s="120"/>
      <c r="G157" s="118"/>
      <c r="H157" s="119"/>
      <c r="I157" s="15" t="str">
        <f t="shared" si="21"/>
        <v/>
      </c>
      <c r="J157" s="15" t="str">
        <f t="shared" si="22"/>
        <v/>
      </c>
      <c r="K157" s="322" t="str">
        <f t="shared" si="18"/>
        <v/>
      </c>
      <c r="L157" s="43" t="str">
        <f t="shared" si="19"/>
        <v/>
      </c>
      <c r="M157" s="323" t="str">
        <f t="shared" si="23"/>
        <v/>
      </c>
      <c r="N157" s="297" t="b">
        <f t="shared" si="20"/>
        <v>0</v>
      </c>
      <c r="O157" s="309">
        <f t="shared" si="24"/>
        <v>1</v>
      </c>
    </row>
    <row r="158" spans="1:15">
      <c r="A158" s="117">
        <v>149</v>
      </c>
      <c r="B158" s="118"/>
      <c r="C158" s="118"/>
      <c r="D158" s="118"/>
      <c r="E158" s="118"/>
      <c r="F158" s="120"/>
      <c r="G158" s="118"/>
      <c r="H158" s="119"/>
      <c r="I158" s="15" t="str">
        <f t="shared" si="21"/>
        <v/>
      </c>
      <c r="J158" s="15" t="str">
        <f t="shared" si="22"/>
        <v/>
      </c>
      <c r="K158" s="322" t="str">
        <f t="shared" si="18"/>
        <v/>
      </c>
      <c r="L158" s="43" t="str">
        <f t="shared" si="19"/>
        <v/>
      </c>
      <c r="M158" s="323" t="str">
        <f t="shared" si="23"/>
        <v/>
      </c>
      <c r="N158" s="297" t="b">
        <f t="shared" si="20"/>
        <v>0</v>
      </c>
      <c r="O158" s="309">
        <f t="shared" si="24"/>
        <v>1</v>
      </c>
    </row>
    <row r="159" spans="1:15">
      <c r="A159" s="117">
        <v>150</v>
      </c>
      <c r="B159" s="118"/>
      <c r="C159" s="118"/>
      <c r="D159" s="118"/>
      <c r="E159" s="118"/>
      <c r="F159" s="120"/>
      <c r="G159" s="118"/>
      <c r="H159" s="119"/>
      <c r="I159" s="15" t="str">
        <f t="shared" si="21"/>
        <v/>
      </c>
      <c r="J159" s="15" t="str">
        <f t="shared" si="22"/>
        <v/>
      </c>
      <c r="K159" s="322" t="str">
        <f t="shared" si="18"/>
        <v/>
      </c>
      <c r="L159" s="43" t="str">
        <f t="shared" si="19"/>
        <v/>
      </c>
      <c r="M159" s="323" t="str">
        <f t="shared" si="23"/>
        <v/>
      </c>
      <c r="N159" s="297" t="b">
        <f t="shared" si="20"/>
        <v>0</v>
      </c>
      <c r="O159" s="309">
        <f t="shared" si="24"/>
        <v>1</v>
      </c>
    </row>
    <row r="160" spans="1:15">
      <c r="A160" s="117">
        <v>151</v>
      </c>
      <c r="B160" s="118"/>
      <c r="C160" s="118"/>
      <c r="D160" s="118"/>
      <c r="E160" s="118"/>
      <c r="F160" s="120"/>
      <c r="G160" s="118"/>
      <c r="H160" s="119"/>
      <c r="I160" s="15" t="str">
        <f t="shared" si="21"/>
        <v/>
      </c>
      <c r="J160" s="15" t="str">
        <f t="shared" si="22"/>
        <v/>
      </c>
      <c r="K160" s="322" t="str">
        <f t="shared" si="18"/>
        <v/>
      </c>
      <c r="L160" s="43" t="str">
        <f t="shared" si="19"/>
        <v/>
      </c>
      <c r="M160" s="323" t="str">
        <f t="shared" si="23"/>
        <v/>
      </c>
      <c r="N160" s="297" t="b">
        <f t="shared" si="20"/>
        <v>0</v>
      </c>
      <c r="O160" s="309">
        <f t="shared" si="24"/>
        <v>1</v>
      </c>
    </row>
    <row r="161" spans="1:15">
      <c r="A161" s="117">
        <v>152</v>
      </c>
      <c r="B161" s="118"/>
      <c r="C161" s="118"/>
      <c r="D161" s="118"/>
      <c r="E161" s="118"/>
      <c r="F161" s="120"/>
      <c r="G161" s="118"/>
      <c r="H161" s="119"/>
      <c r="I161" s="15" t="str">
        <f t="shared" si="21"/>
        <v/>
      </c>
      <c r="J161" s="15" t="str">
        <f t="shared" si="22"/>
        <v/>
      </c>
      <c r="K161" s="322" t="str">
        <f t="shared" si="18"/>
        <v/>
      </c>
      <c r="L161" s="43" t="str">
        <f t="shared" si="19"/>
        <v/>
      </c>
      <c r="M161" s="323" t="str">
        <f t="shared" si="23"/>
        <v/>
      </c>
      <c r="N161" s="297" t="b">
        <f t="shared" si="20"/>
        <v>0</v>
      </c>
      <c r="O161" s="309">
        <f t="shared" si="24"/>
        <v>1</v>
      </c>
    </row>
    <row r="162" spans="1:15">
      <c r="A162" s="117">
        <v>153</v>
      </c>
      <c r="B162" s="118"/>
      <c r="C162" s="118"/>
      <c r="D162" s="118"/>
      <c r="E162" s="118"/>
      <c r="F162" s="120"/>
      <c r="G162" s="118"/>
      <c r="H162" s="119"/>
      <c r="I162" s="15" t="str">
        <f t="shared" si="21"/>
        <v/>
      </c>
      <c r="J162" s="15" t="str">
        <f t="shared" si="22"/>
        <v/>
      </c>
      <c r="K162" s="322" t="str">
        <f t="shared" si="18"/>
        <v/>
      </c>
      <c r="L162" s="43" t="str">
        <f t="shared" si="19"/>
        <v/>
      </c>
      <c r="M162" s="323" t="str">
        <f t="shared" si="23"/>
        <v/>
      </c>
      <c r="N162" s="297" t="b">
        <f t="shared" si="20"/>
        <v>0</v>
      </c>
      <c r="O162" s="309">
        <f t="shared" si="24"/>
        <v>1</v>
      </c>
    </row>
    <row r="163" spans="1:15">
      <c r="A163" s="117">
        <v>154</v>
      </c>
      <c r="B163" s="118"/>
      <c r="C163" s="118"/>
      <c r="D163" s="118"/>
      <c r="E163" s="118"/>
      <c r="F163" s="120"/>
      <c r="G163" s="118"/>
      <c r="H163" s="119"/>
      <c r="I163" s="15" t="str">
        <f t="shared" si="21"/>
        <v/>
      </c>
      <c r="J163" s="15" t="str">
        <f t="shared" si="22"/>
        <v/>
      </c>
      <c r="K163" s="322" t="str">
        <f t="shared" si="18"/>
        <v/>
      </c>
      <c r="L163" s="43" t="str">
        <f t="shared" si="19"/>
        <v/>
      </c>
      <c r="M163" s="323" t="str">
        <f t="shared" si="23"/>
        <v/>
      </c>
      <c r="N163" s="297" t="b">
        <f t="shared" si="20"/>
        <v>0</v>
      </c>
      <c r="O163" s="309">
        <f t="shared" si="24"/>
        <v>1</v>
      </c>
    </row>
    <row r="164" spans="1:15">
      <c r="A164" s="117">
        <v>155</v>
      </c>
      <c r="B164" s="118"/>
      <c r="C164" s="118"/>
      <c r="D164" s="118"/>
      <c r="E164" s="118"/>
      <c r="F164" s="120"/>
      <c r="G164" s="118"/>
      <c r="H164" s="119"/>
      <c r="I164" s="15" t="str">
        <f t="shared" si="21"/>
        <v/>
      </c>
      <c r="J164" s="15" t="str">
        <f t="shared" si="22"/>
        <v/>
      </c>
      <c r="K164" s="322" t="str">
        <f t="shared" si="18"/>
        <v/>
      </c>
      <c r="L164" s="43" t="str">
        <f t="shared" si="19"/>
        <v/>
      </c>
      <c r="M164" s="323" t="str">
        <f t="shared" si="23"/>
        <v/>
      </c>
      <c r="N164" s="297" t="b">
        <f t="shared" si="20"/>
        <v>0</v>
      </c>
      <c r="O164" s="309">
        <f t="shared" si="24"/>
        <v>1</v>
      </c>
    </row>
    <row r="165" spans="1:15">
      <c r="A165" s="117">
        <v>156</v>
      </c>
      <c r="B165" s="118"/>
      <c r="C165" s="118"/>
      <c r="D165" s="118"/>
      <c r="E165" s="118"/>
      <c r="F165" s="120"/>
      <c r="G165" s="118"/>
      <c r="H165" s="119"/>
      <c r="I165" s="15" t="str">
        <f t="shared" si="21"/>
        <v/>
      </c>
      <c r="J165" s="15" t="str">
        <f t="shared" si="22"/>
        <v/>
      </c>
      <c r="K165" s="322" t="str">
        <f t="shared" si="18"/>
        <v/>
      </c>
      <c r="L165" s="43" t="str">
        <f t="shared" si="19"/>
        <v/>
      </c>
      <c r="M165" s="323" t="str">
        <f t="shared" si="23"/>
        <v/>
      </c>
      <c r="N165" s="297" t="b">
        <f t="shared" si="20"/>
        <v>0</v>
      </c>
      <c r="O165" s="309">
        <f t="shared" si="24"/>
        <v>1</v>
      </c>
    </row>
    <row r="166" spans="1:15">
      <c r="A166" s="117">
        <v>157</v>
      </c>
      <c r="B166" s="118"/>
      <c r="C166" s="118"/>
      <c r="D166" s="118"/>
      <c r="E166" s="118"/>
      <c r="F166" s="120"/>
      <c r="G166" s="118"/>
      <c r="H166" s="119"/>
      <c r="I166" s="15" t="str">
        <f t="shared" si="21"/>
        <v/>
      </c>
      <c r="J166" s="15" t="str">
        <f t="shared" si="22"/>
        <v/>
      </c>
      <c r="K166" s="322" t="str">
        <f t="shared" si="18"/>
        <v/>
      </c>
      <c r="L166" s="43" t="str">
        <f t="shared" si="19"/>
        <v/>
      </c>
      <c r="M166" s="323" t="str">
        <f t="shared" si="23"/>
        <v/>
      </c>
      <c r="N166" s="297" t="b">
        <f t="shared" si="20"/>
        <v>0</v>
      </c>
      <c r="O166" s="309">
        <f t="shared" si="24"/>
        <v>1</v>
      </c>
    </row>
    <row r="167" spans="1:15">
      <c r="A167" s="117">
        <v>158</v>
      </c>
      <c r="B167" s="118"/>
      <c r="C167" s="118"/>
      <c r="D167" s="118"/>
      <c r="E167" s="118"/>
      <c r="F167" s="120"/>
      <c r="G167" s="118"/>
      <c r="H167" s="119"/>
      <c r="I167" s="15" t="str">
        <f t="shared" si="21"/>
        <v/>
      </c>
      <c r="J167" s="15" t="str">
        <f t="shared" si="22"/>
        <v/>
      </c>
      <c r="K167" s="322" t="str">
        <f t="shared" si="18"/>
        <v/>
      </c>
      <c r="L167" s="43" t="str">
        <f t="shared" si="19"/>
        <v/>
      </c>
      <c r="M167" s="323" t="str">
        <f t="shared" si="23"/>
        <v/>
      </c>
      <c r="N167" s="297" t="b">
        <f t="shared" si="20"/>
        <v>0</v>
      </c>
      <c r="O167" s="309">
        <f t="shared" si="24"/>
        <v>1</v>
      </c>
    </row>
    <row r="168" spans="1:15">
      <c r="A168" s="117">
        <v>159</v>
      </c>
      <c r="B168" s="118"/>
      <c r="C168" s="118"/>
      <c r="D168" s="118"/>
      <c r="E168" s="118"/>
      <c r="F168" s="120"/>
      <c r="G168" s="118"/>
      <c r="H168" s="119"/>
      <c r="I168" s="15" t="str">
        <f t="shared" si="21"/>
        <v/>
      </c>
      <c r="J168" s="15" t="str">
        <f t="shared" si="22"/>
        <v/>
      </c>
      <c r="K168" s="322" t="str">
        <f t="shared" si="18"/>
        <v/>
      </c>
      <c r="L168" s="43" t="str">
        <f t="shared" si="19"/>
        <v/>
      </c>
      <c r="M168" s="323" t="str">
        <f t="shared" si="23"/>
        <v/>
      </c>
      <c r="N168" s="297" t="b">
        <f t="shared" si="20"/>
        <v>0</v>
      </c>
      <c r="O168" s="309">
        <f t="shared" si="24"/>
        <v>1</v>
      </c>
    </row>
    <row r="169" spans="1:15">
      <c r="A169" s="117">
        <v>160</v>
      </c>
      <c r="B169" s="118"/>
      <c r="C169" s="118"/>
      <c r="D169" s="118"/>
      <c r="E169" s="118"/>
      <c r="F169" s="120"/>
      <c r="G169" s="118"/>
      <c r="H169" s="119"/>
      <c r="I169" s="15" t="str">
        <f t="shared" si="21"/>
        <v/>
      </c>
      <c r="J169" s="15" t="str">
        <f t="shared" si="22"/>
        <v/>
      </c>
      <c r="K169" s="322" t="str">
        <f t="shared" si="18"/>
        <v/>
      </c>
      <c r="L169" s="43" t="str">
        <f t="shared" si="19"/>
        <v/>
      </c>
      <c r="M169" s="323" t="str">
        <f t="shared" si="23"/>
        <v/>
      </c>
      <c r="N169" s="297" t="b">
        <f t="shared" si="20"/>
        <v>0</v>
      </c>
      <c r="O169" s="309">
        <f t="shared" si="24"/>
        <v>1</v>
      </c>
    </row>
    <row r="170" spans="1:15">
      <c r="A170" s="117">
        <v>161</v>
      </c>
      <c r="B170" s="118"/>
      <c r="C170" s="118"/>
      <c r="D170" s="118"/>
      <c r="E170" s="118"/>
      <c r="F170" s="120"/>
      <c r="G170" s="118"/>
      <c r="H170" s="119"/>
      <c r="I170" s="15" t="str">
        <f t="shared" si="21"/>
        <v/>
      </c>
      <c r="J170" s="15" t="str">
        <f t="shared" si="22"/>
        <v/>
      </c>
      <c r="K170" s="322" t="str">
        <f t="shared" si="18"/>
        <v/>
      </c>
      <c r="L170" s="43" t="str">
        <f t="shared" si="19"/>
        <v/>
      </c>
      <c r="M170" s="323" t="str">
        <f t="shared" si="23"/>
        <v/>
      </c>
      <c r="N170" s="297" t="b">
        <f t="shared" si="20"/>
        <v>0</v>
      </c>
      <c r="O170" s="309">
        <f t="shared" si="24"/>
        <v>1</v>
      </c>
    </row>
    <row r="171" spans="1:15">
      <c r="A171" s="117">
        <v>162</v>
      </c>
      <c r="B171" s="118"/>
      <c r="C171" s="118"/>
      <c r="D171" s="118"/>
      <c r="E171" s="118"/>
      <c r="F171" s="120"/>
      <c r="G171" s="118"/>
      <c r="H171" s="119"/>
      <c r="I171" s="15" t="str">
        <f t="shared" si="21"/>
        <v/>
      </c>
      <c r="J171" s="15" t="str">
        <f t="shared" si="22"/>
        <v/>
      </c>
      <c r="K171" s="322" t="str">
        <f t="shared" si="18"/>
        <v/>
      </c>
      <c r="L171" s="43" t="str">
        <f t="shared" si="19"/>
        <v/>
      </c>
      <c r="M171" s="323" t="str">
        <f t="shared" si="23"/>
        <v/>
      </c>
      <c r="N171" s="297" t="b">
        <f t="shared" si="20"/>
        <v>0</v>
      </c>
      <c r="O171" s="309">
        <f t="shared" si="24"/>
        <v>1</v>
      </c>
    </row>
    <row r="172" spans="1:15">
      <c r="A172" s="117">
        <v>163</v>
      </c>
      <c r="B172" s="118"/>
      <c r="C172" s="118"/>
      <c r="D172" s="118"/>
      <c r="E172" s="118"/>
      <c r="F172" s="120"/>
      <c r="G172" s="118"/>
      <c r="H172" s="119"/>
      <c r="I172" s="15" t="str">
        <f t="shared" si="21"/>
        <v/>
      </c>
      <c r="J172" s="15" t="str">
        <f t="shared" si="22"/>
        <v/>
      </c>
      <c r="K172" s="322" t="str">
        <f t="shared" si="18"/>
        <v/>
      </c>
      <c r="L172" s="43" t="str">
        <f t="shared" si="19"/>
        <v/>
      </c>
      <c r="M172" s="323" t="str">
        <f t="shared" si="23"/>
        <v/>
      </c>
      <c r="N172" s="297" t="b">
        <f t="shared" si="20"/>
        <v>0</v>
      </c>
      <c r="O172" s="309">
        <f t="shared" si="24"/>
        <v>1</v>
      </c>
    </row>
    <row r="173" spans="1:15">
      <c r="A173" s="117">
        <v>164</v>
      </c>
      <c r="B173" s="118"/>
      <c r="C173" s="118"/>
      <c r="D173" s="118"/>
      <c r="E173" s="118"/>
      <c r="F173" s="120"/>
      <c r="G173" s="118"/>
      <c r="H173" s="119"/>
      <c r="I173" s="15" t="str">
        <f t="shared" si="21"/>
        <v/>
      </c>
      <c r="J173" s="15" t="str">
        <f t="shared" si="22"/>
        <v/>
      </c>
      <c r="K173" s="322" t="str">
        <f t="shared" si="18"/>
        <v/>
      </c>
      <c r="L173" s="43" t="str">
        <f t="shared" si="19"/>
        <v/>
      </c>
      <c r="M173" s="323" t="str">
        <f t="shared" si="23"/>
        <v/>
      </c>
      <c r="N173" s="297" t="b">
        <f t="shared" si="20"/>
        <v>0</v>
      </c>
      <c r="O173" s="309">
        <f t="shared" si="24"/>
        <v>1</v>
      </c>
    </row>
    <row r="174" spans="1:15">
      <c r="A174" s="117">
        <v>165</v>
      </c>
      <c r="B174" s="118"/>
      <c r="C174" s="118"/>
      <c r="D174" s="118"/>
      <c r="E174" s="118"/>
      <c r="F174" s="120"/>
      <c r="G174" s="118"/>
      <c r="H174" s="119"/>
      <c r="I174" s="15" t="str">
        <f t="shared" si="21"/>
        <v/>
      </c>
      <c r="J174" s="15" t="str">
        <f t="shared" si="22"/>
        <v/>
      </c>
      <c r="K174" s="322" t="str">
        <f t="shared" si="18"/>
        <v/>
      </c>
      <c r="L174" s="43" t="str">
        <f t="shared" si="19"/>
        <v/>
      </c>
      <c r="M174" s="323" t="str">
        <f t="shared" si="23"/>
        <v/>
      </c>
      <c r="N174" s="297" t="b">
        <f t="shared" si="20"/>
        <v>0</v>
      </c>
      <c r="O174" s="309">
        <f t="shared" si="24"/>
        <v>1</v>
      </c>
    </row>
    <row r="175" spans="1:15">
      <c r="A175" s="117">
        <v>166</v>
      </c>
      <c r="B175" s="118"/>
      <c r="C175" s="118"/>
      <c r="D175" s="118"/>
      <c r="E175" s="118"/>
      <c r="F175" s="120"/>
      <c r="G175" s="118"/>
      <c r="H175" s="119"/>
      <c r="I175" s="15" t="str">
        <f t="shared" si="21"/>
        <v/>
      </c>
      <c r="J175" s="15" t="str">
        <f t="shared" si="22"/>
        <v/>
      </c>
      <c r="K175" s="322" t="str">
        <f t="shared" si="18"/>
        <v/>
      </c>
      <c r="L175" s="43" t="str">
        <f t="shared" si="19"/>
        <v/>
      </c>
      <c r="M175" s="323" t="str">
        <f t="shared" si="23"/>
        <v/>
      </c>
      <c r="N175" s="297" t="b">
        <f t="shared" si="20"/>
        <v>0</v>
      </c>
      <c r="O175" s="309">
        <f t="shared" si="24"/>
        <v>1</v>
      </c>
    </row>
    <row r="176" spans="1:15">
      <c r="A176" s="117">
        <v>167</v>
      </c>
      <c r="B176" s="118"/>
      <c r="C176" s="118"/>
      <c r="D176" s="118"/>
      <c r="E176" s="118"/>
      <c r="F176" s="120"/>
      <c r="G176" s="118"/>
      <c r="H176" s="119"/>
      <c r="I176" s="15" t="str">
        <f t="shared" si="21"/>
        <v/>
      </c>
      <c r="J176" s="15" t="str">
        <f t="shared" si="22"/>
        <v/>
      </c>
      <c r="K176" s="322" t="str">
        <f t="shared" si="18"/>
        <v/>
      </c>
      <c r="L176" s="43" t="str">
        <f t="shared" si="19"/>
        <v/>
      </c>
      <c r="M176" s="323" t="str">
        <f t="shared" si="23"/>
        <v/>
      </c>
      <c r="N176" s="297" t="b">
        <f t="shared" si="20"/>
        <v>0</v>
      </c>
      <c r="O176" s="309">
        <f t="shared" si="24"/>
        <v>1</v>
      </c>
    </row>
    <row r="177" spans="1:15">
      <c r="A177" s="117">
        <v>168</v>
      </c>
      <c r="B177" s="118"/>
      <c r="C177" s="118"/>
      <c r="D177" s="118"/>
      <c r="E177" s="118"/>
      <c r="F177" s="120"/>
      <c r="G177" s="118"/>
      <c r="H177" s="119"/>
      <c r="I177" s="15" t="str">
        <f t="shared" si="21"/>
        <v/>
      </c>
      <c r="J177" s="15" t="str">
        <f t="shared" si="22"/>
        <v/>
      </c>
      <c r="K177" s="322" t="str">
        <f t="shared" si="18"/>
        <v/>
      </c>
      <c r="L177" s="43" t="str">
        <f t="shared" si="19"/>
        <v/>
      </c>
      <c r="M177" s="323" t="str">
        <f t="shared" si="23"/>
        <v/>
      </c>
      <c r="N177" s="297" t="b">
        <f t="shared" si="20"/>
        <v>0</v>
      </c>
      <c r="O177" s="309">
        <f t="shared" si="24"/>
        <v>1</v>
      </c>
    </row>
    <row r="178" spans="1:15">
      <c r="A178" s="117">
        <v>169</v>
      </c>
      <c r="B178" s="118"/>
      <c r="C178" s="118"/>
      <c r="D178" s="118"/>
      <c r="E178" s="118"/>
      <c r="F178" s="120"/>
      <c r="G178" s="118"/>
      <c r="H178" s="119"/>
      <c r="I178" s="15" t="str">
        <f t="shared" si="21"/>
        <v/>
      </c>
      <c r="J178" s="15" t="str">
        <f t="shared" si="22"/>
        <v/>
      </c>
      <c r="K178" s="322" t="str">
        <f t="shared" si="18"/>
        <v/>
      </c>
      <c r="L178" s="43" t="str">
        <f t="shared" si="19"/>
        <v/>
      </c>
      <c r="M178" s="323" t="str">
        <f t="shared" si="23"/>
        <v/>
      </c>
      <c r="N178" s="297" t="b">
        <f t="shared" si="20"/>
        <v>0</v>
      </c>
      <c r="O178" s="309">
        <f t="shared" si="24"/>
        <v>1</v>
      </c>
    </row>
    <row r="179" spans="1:15">
      <c r="A179" s="117">
        <v>170</v>
      </c>
      <c r="B179" s="118"/>
      <c r="C179" s="118"/>
      <c r="D179" s="118"/>
      <c r="E179" s="118"/>
      <c r="F179" s="120"/>
      <c r="G179" s="118"/>
      <c r="H179" s="119"/>
      <c r="I179" s="15" t="str">
        <f t="shared" si="21"/>
        <v/>
      </c>
      <c r="J179" s="15" t="str">
        <f t="shared" si="22"/>
        <v/>
      </c>
      <c r="K179" s="322" t="str">
        <f t="shared" si="18"/>
        <v/>
      </c>
      <c r="L179" s="43" t="str">
        <f t="shared" si="19"/>
        <v/>
      </c>
      <c r="M179" s="323" t="str">
        <f t="shared" si="23"/>
        <v/>
      </c>
      <c r="N179" s="297" t="b">
        <f t="shared" si="20"/>
        <v>0</v>
      </c>
      <c r="O179" s="309">
        <f t="shared" si="24"/>
        <v>1</v>
      </c>
    </row>
    <row r="180" spans="1:15">
      <c r="A180" s="117">
        <v>171</v>
      </c>
      <c r="B180" s="118"/>
      <c r="C180" s="118"/>
      <c r="D180" s="118"/>
      <c r="E180" s="118"/>
      <c r="F180" s="120"/>
      <c r="G180" s="118"/>
      <c r="H180" s="119"/>
      <c r="I180" s="15" t="str">
        <f t="shared" si="21"/>
        <v/>
      </c>
      <c r="J180" s="15" t="str">
        <f t="shared" si="22"/>
        <v/>
      </c>
      <c r="K180" s="322" t="str">
        <f t="shared" si="18"/>
        <v/>
      </c>
      <c r="L180" s="43" t="str">
        <f t="shared" si="19"/>
        <v/>
      </c>
      <c r="M180" s="323" t="str">
        <f t="shared" si="23"/>
        <v/>
      </c>
      <c r="N180" s="297" t="b">
        <f t="shared" si="20"/>
        <v>0</v>
      </c>
      <c r="O180" s="309">
        <f t="shared" si="24"/>
        <v>1</v>
      </c>
    </row>
    <row r="181" spans="1:15">
      <c r="A181" s="117">
        <v>172</v>
      </c>
      <c r="B181" s="118"/>
      <c r="C181" s="118"/>
      <c r="D181" s="118"/>
      <c r="E181" s="118"/>
      <c r="F181" s="120"/>
      <c r="G181" s="118"/>
      <c r="H181" s="119"/>
      <c r="I181" s="15" t="str">
        <f t="shared" si="21"/>
        <v/>
      </c>
      <c r="J181" s="15" t="str">
        <f t="shared" si="22"/>
        <v/>
      </c>
      <c r="K181" s="322" t="str">
        <f t="shared" si="18"/>
        <v/>
      </c>
      <c r="L181" s="43" t="str">
        <f t="shared" si="19"/>
        <v/>
      </c>
      <c r="M181" s="323" t="str">
        <f t="shared" si="23"/>
        <v/>
      </c>
      <c r="N181" s="297" t="b">
        <f t="shared" si="20"/>
        <v>0</v>
      </c>
      <c r="O181" s="309">
        <f t="shared" si="24"/>
        <v>1</v>
      </c>
    </row>
    <row r="182" spans="1:15">
      <c r="A182" s="117">
        <v>173</v>
      </c>
      <c r="B182" s="118"/>
      <c r="C182" s="118"/>
      <c r="D182" s="118"/>
      <c r="E182" s="118"/>
      <c r="F182" s="120"/>
      <c r="G182" s="118"/>
      <c r="H182" s="119"/>
      <c r="I182" s="15" t="str">
        <f t="shared" si="21"/>
        <v/>
      </c>
      <c r="J182" s="15" t="str">
        <f t="shared" si="22"/>
        <v/>
      </c>
      <c r="K182" s="322" t="str">
        <f t="shared" si="18"/>
        <v/>
      </c>
      <c r="L182" s="43" t="str">
        <f t="shared" si="19"/>
        <v/>
      </c>
      <c r="M182" s="323" t="str">
        <f t="shared" si="23"/>
        <v/>
      </c>
      <c r="N182" s="297" t="b">
        <f t="shared" si="20"/>
        <v>0</v>
      </c>
      <c r="O182" s="309">
        <f t="shared" si="24"/>
        <v>1</v>
      </c>
    </row>
    <row r="183" spans="1:15">
      <c r="A183" s="117">
        <v>174</v>
      </c>
      <c r="B183" s="118"/>
      <c r="C183" s="118"/>
      <c r="D183" s="118"/>
      <c r="E183" s="118"/>
      <c r="F183" s="120"/>
      <c r="G183" s="118"/>
      <c r="H183" s="119"/>
      <c r="I183" s="15" t="str">
        <f t="shared" si="21"/>
        <v/>
      </c>
      <c r="J183" s="15" t="str">
        <f t="shared" si="22"/>
        <v/>
      </c>
      <c r="K183" s="322" t="str">
        <f t="shared" si="18"/>
        <v/>
      </c>
      <c r="L183" s="43" t="str">
        <f t="shared" si="19"/>
        <v/>
      </c>
      <c r="M183" s="323" t="str">
        <f t="shared" si="23"/>
        <v/>
      </c>
      <c r="N183" s="297" t="b">
        <f t="shared" si="20"/>
        <v>0</v>
      </c>
      <c r="O183" s="309">
        <f t="shared" si="24"/>
        <v>1</v>
      </c>
    </row>
    <row r="184" spans="1:15">
      <c r="A184" s="117">
        <v>175</v>
      </c>
      <c r="B184" s="118"/>
      <c r="C184" s="118"/>
      <c r="D184" s="118"/>
      <c r="E184" s="118"/>
      <c r="F184" s="120"/>
      <c r="G184" s="118"/>
      <c r="H184" s="119"/>
      <c r="I184" s="15" t="str">
        <f t="shared" si="21"/>
        <v/>
      </c>
      <c r="J184" s="15" t="str">
        <f t="shared" si="22"/>
        <v/>
      </c>
      <c r="K184" s="322" t="str">
        <f t="shared" si="18"/>
        <v/>
      </c>
      <c r="L184" s="43" t="str">
        <f t="shared" si="19"/>
        <v/>
      </c>
      <c r="M184" s="323" t="str">
        <f t="shared" si="23"/>
        <v/>
      </c>
      <c r="N184" s="297" t="b">
        <f t="shared" si="20"/>
        <v>0</v>
      </c>
      <c r="O184" s="309">
        <f t="shared" si="24"/>
        <v>1</v>
      </c>
    </row>
    <row r="185" spans="1:15">
      <c r="A185" s="117">
        <v>176</v>
      </c>
      <c r="B185" s="118"/>
      <c r="C185" s="118"/>
      <c r="D185" s="118"/>
      <c r="E185" s="118"/>
      <c r="F185" s="120"/>
      <c r="G185" s="118"/>
      <c r="H185" s="119"/>
      <c r="I185" s="15" t="str">
        <f t="shared" si="21"/>
        <v/>
      </c>
      <c r="J185" s="15" t="str">
        <f t="shared" si="22"/>
        <v/>
      </c>
      <c r="K185" s="322" t="str">
        <f t="shared" si="18"/>
        <v/>
      </c>
      <c r="L185" s="43" t="str">
        <f t="shared" si="19"/>
        <v/>
      </c>
      <c r="M185" s="323" t="str">
        <f t="shared" si="23"/>
        <v/>
      </c>
      <c r="N185" s="297" t="b">
        <f t="shared" si="20"/>
        <v>0</v>
      </c>
      <c r="O185" s="309">
        <f t="shared" si="24"/>
        <v>1</v>
      </c>
    </row>
    <row r="186" spans="1:15">
      <c r="A186" s="117">
        <v>177</v>
      </c>
      <c r="B186" s="118"/>
      <c r="C186" s="118"/>
      <c r="D186" s="118"/>
      <c r="E186" s="118"/>
      <c r="F186" s="120"/>
      <c r="G186" s="118"/>
      <c r="H186" s="119"/>
      <c r="I186" s="15" t="str">
        <f t="shared" si="21"/>
        <v/>
      </c>
      <c r="J186" s="15" t="str">
        <f t="shared" si="22"/>
        <v/>
      </c>
      <c r="K186" s="322" t="str">
        <f t="shared" si="18"/>
        <v/>
      </c>
      <c r="L186" s="43" t="str">
        <f t="shared" si="19"/>
        <v/>
      </c>
      <c r="M186" s="323" t="str">
        <f t="shared" si="23"/>
        <v/>
      </c>
      <c r="N186" s="297" t="b">
        <f t="shared" si="20"/>
        <v>0</v>
      </c>
      <c r="O186" s="309">
        <f t="shared" si="24"/>
        <v>1</v>
      </c>
    </row>
    <row r="187" spans="1:15">
      <c r="A187" s="117">
        <v>178</v>
      </c>
      <c r="B187" s="118"/>
      <c r="C187" s="118"/>
      <c r="D187" s="118"/>
      <c r="E187" s="118"/>
      <c r="F187" s="120"/>
      <c r="G187" s="118"/>
      <c r="H187" s="119"/>
      <c r="I187" s="15" t="str">
        <f t="shared" si="21"/>
        <v/>
      </c>
      <c r="J187" s="15" t="str">
        <f t="shared" si="22"/>
        <v/>
      </c>
      <c r="K187" s="322" t="str">
        <f t="shared" si="18"/>
        <v/>
      </c>
      <c r="L187" s="43" t="str">
        <f t="shared" si="19"/>
        <v/>
      </c>
      <c r="M187" s="323" t="str">
        <f t="shared" si="23"/>
        <v/>
      </c>
      <c r="N187" s="297" t="b">
        <f t="shared" si="20"/>
        <v>0</v>
      </c>
      <c r="O187" s="309">
        <f t="shared" si="24"/>
        <v>1</v>
      </c>
    </row>
    <row r="188" spans="1:15">
      <c r="A188" s="117">
        <v>179</v>
      </c>
      <c r="B188" s="118"/>
      <c r="C188" s="118"/>
      <c r="D188" s="118"/>
      <c r="E188" s="118"/>
      <c r="F188" s="120"/>
      <c r="G188" s="118"/>
      <c r="H188" s="119"/>
      <c r="I188" s="15" t="str">
        <f t="shared" si="21"/>
        <v/>
      </c>
      <c r="J188" s="15" t="str">
        <f t="shared" si="22"/>
        <v/>
      </c>
      <c r="K188" s="322" t="str">
        <f t="shared" si="18"/>
        <v/>
      </c>
      <c r="L188" s="43" t="str">
        <f t="shared" si="19"/>
        <v/>
      </c>
      <c r="M188" s="323" t="str">
        <f t="shared" si="23"/>
        <v/>
      </c>
      <c r="N188" s="297" t="b">
        <f t="shared" si="20"/>
        <v>0</v>
      </c>
      <c r="O188" s="309">
        <f t="shared" si="24"/>
        <v>1</v>
      </c>
    </row>
    <row r="189" spans="1:15">
      <c r="A189" s="117">
        <v>180</v>
      </c>
      <c r="B189" s="118"/>
      <c r="C189" s="118"/>
      <c r="D189" s="118"/>
      <c r="E189" s="118"/>
      <c r="F189" s="120"/>
      <c r="G189" s="118"/>
      <c r="H189" s="119"/>
      <c r="I189" s="15" t="str">
        <f t="shared" si="21"/>
        <v/>
      </c>
      <c r="J189" s="15" t="str">
        <f t="shared" si="22"/>
        <v/>
      </c>
      <c r="K189" s="322" t="str">
        <f t="shared" si="18"/>
        <v/>
      </c>
      <c r="L189" s="43" t="str">
        <f t="shared" si="19"/>
        <v/>
      </c>
      <c r="M189" s="323" t="str">
        <f t="shared" si="23"/>
        <v/>
      </c>
      <c r="N189" s="297" t="b">
        <f t="shared" si="20"/>
        <v>0</v>
      </c>
      <c r="O189" s="309">
        <f t="shared" si="24"/>
        <v>1</v>
      </c>
    </row>
    <row r="190" spans="1:15">
      <c r="A190" s="117">
        <v>181</v>
      </c>
      <c r="B190" s="118"/>
      <c r="C190" s="118"/>
      <c r="D190" s="118"/>
      <c r="E190" s="118"/>
      <c r="F190" s="120"/>
      <c r="G190" s="118"/>
      <c r="H190" s="119"/>
      <c r="I190" s="15" t="str">
        <f t="shared" si="21"/>
        <v/>
      </c>
      <c r="J190" s="15" t="str">
        <f t="shared" si="22"/>
        <v/>
      </c>
      <c r="K190" s="322" t="str">
        <f t="shared" si="18"/>
        <v/>
      </c>
      <c r="L190" s="43" t="str">
        <f t="shared" si="19"/>
        <v/>
      </c>
      <c r="M190" s="323" t="str">
        <f t="shared" si="23"/>
        <v/>
      </c>
      <c r="N190" s="297" t="b">
        <f t="shared" si="20"/>
        <v>0</v>
      </c>
      <c r="O190" s="309">
        <f t="shared" si="24"/>
        <v>1</v>
      </c>
    </row>
    <row r="191" spans="1:15">
      <c r="A191" s="117">
        <v>182</v>
      </c>
      <c r="B191" s="118"/>
      <c r="C191" s="118"/>
      <c r="D191" s="118"/>
      <c r="E191" s="118"/>
      <c r="F191" s="120"/>
      <c r="G191" s="118"/>
      <c r="H191" s="119"/>
      <c r="I191" s="15" t="str">
        <f t="shared" si="21"/>
        <v/>
      </c>
      <c r="J191" s="15" t="str">
        <f t="shared" si="22"/>
        <v/>
      </c>
      <c r="K191" s="322" t="str">
        <f t="shared" si="18"/>
        <v/>
      </c>
      <c r="L191" s="43" t="str">
        <f t="shared" si="19"/>
        <v/>
      </c>
      <c r="M191" s="323" t="str">
        <f t="shared" si="23"/>
        <v/>
      </c>
      <c r="N191" s="297" t="b">
        <f t="shared" si="20"/>
        <v>0</v>
      </c>
      <c r="O191" s="309">
        <f t="shared" si="24"/>
        <v>1</v>
      </c>
    </row>
    <row r="192" spans="1:15">
      <c r="A192" s="117">
        <v>183</v>
      </c>
      <c r="B192" s="118"/>
      <c r="C192" s="118"/>
      <c r="D192" s="118"/>
      <c r="E192" s="118"/>
      <c r="F192" s="120"/>
      <c r="G192" s="118"/>
      <c r="H192" s="119"/>
      <c r="I192" s="15" t="str">
        <f t="shared" si="21"/>
        <v/>
      </c>
      <c r="J192" s="15" t="str">
        <f t="shared" si="22"/>
        <v/>
      </c>
      <c r="K192" s="322" t="str">
        <f t="shared" si="18"/>
        <v/>
      </c>
      <c r="L192" s="43" t="str">
        <f t="shared" si="19"/>
        <v/>
      </c>
      <c r="M192" s="323" t="str">
        <f t="shared" si="23"/>
        <v/>
      </c>
      <c r="N192" s="297" t="b">
        <f t="shared" si="20"/>
        <v>0</v>
      </c>
      <c r="O192" s="309">
        <f t="shared" si="24"/>
        <v>1</v>
      </c>
    </row>
    <row r="193" spans="1:15">
      <c r="A193" s="117">
        <v>184</v>
      </c>
      <c r="B193" s="118"/>
      <c r="C193" s="118"/>
      <c r="D193" s="118"/>
      <c r="E193" s="118"/>
      <c r="F193" s="120"/>
      <c r="G193" s="118"/>
      <c r="H193" s="119"/>
      <c r="I193" s="15" t="str">
        <f t="shared" si="21"/>
        <v/>
      </c>
      <c r="J193" s="15" t="str">
        <f t="shared" si="22"/>
        <v/>
      </c>
      <c r="K193" s="322" t="str">
        <f t="shared" si="18"/>
        <v/>
      </c>
      <c r="L193" s="43" t="str">
        <f t="shared" si="19"/>
        <v/>
      </c>
      <c r="M193" s="323" t="str">
        <f t="shared" si="23"/>
        <v/>
      </c>
      <c r="N193" s="297" t="b">
        <f t="shared" si="20"/>
        <v>0</v>
      </c>
      <c r="O193" s="309">
        <f t="shared" si="24"/>
        <v>1</v>
      </c>
    </row>
    <row r="194" spans="1:15">
      <c r="A194" s="117">
        <v>185</v>
      </c>
      <c r="B194" s="118"/>
      <c r="C194" s="118"/>
      <c r="D194" s="118"/>
      <c r="E194" s="118"/>
      <c r="F194" s="120"/>
      <c r="G194" s="118"/>
      <c r="H194" s="119"/>
      <c r="I194" s="15" t="str">
        <f t="shared" si="21"/>
        <v/>
      </c>
      <c r="J194" s="15" t="str">
        <f t="shared" si="22"/>
        <v/>
      </c>
      <c r="K194" s="322" t="str">
        <f t="shared" si="18"/>
        <v/>
      </c>
      <c r="L194" s="43" t="str">
        <f t="shared" si="19"/>
        <v/>
      </c>
      <c r="M194" s="323" t="str">
        <f t="shared" si="23"/>
        <v/>
      </c>
      <c r="N194" s="297" t="b">
        <f t="shared" si="20"/>
        <v>0</v>
      </c>
      <c r="O194" s="309">
        <f t="shared" si="24"/>
        <v>1</v>
      </c>
    </row>
    <row r="195" spans="1:15">
      <c r="A195" s="117">
        <v>186</v>
      </c>
      <c r="B195" s="118"/>
      <c r="C195" s="118"/>
      <c r="D195" s="118"/>
      <c r="E195" s="118"/>
      <c r="F195" s="120"/>
      <c r="G195" s="118"/>
      <c r="H195" s="119"/>
      <c r="I195" s="15" t="str">
        <f t="shared" si="21"/>
        <v/>
      </c>
      <c r="J195" s="15" t="str">
        <f t="shared" si="22"/>
        <v/>
      </c>
      <c r="K195" s="322" t="str">
        <f t="shared" si="18"/>
        <v/>
      </c>
      <c r="L195" s="43" t="str">
        <f t="shared" si="19"/>
        <v/>
      </c>
      <c r="M195" s="323" t="str">
        <f t="shared" si="23"/>
        <v/>
      </c>
      <c r="N195" s="297" t="b">
        <f t="shared" si="20"/>
        <v>0</v>
      </c>
      <c r="O195" s="309">
        <f t="shared" si="24"/>
        <v>1</v>
      </c>
    </row>
    <row r="196" spans="1:15">
      <c r="A196" s="117">
        <v>187</v>
      </c>
      <c r="B196" s="118"/>
      <c r="C196" s="118"/>
      <c r="D196" s="118"/>
      <c r="E196" s="118"/>
      <c r="F196" s="120"/>
      <c r="G196" s="118"/>
      <c r="H196" s="119"/>
      <c r="I196" s="15" t="str">
        <f t="shared" si="21"/>
        <v/>
      </c>
      <c r="J196" s="15" t="str">
        <f t="shared" si="22"/>
        <v/>
      </c>
      <c r="K196" s="322" t="str">
        <f t="shared" si="18"/>
        <v/>
      </c>
      <c r="L196" s="43" t="str">
        <f t="shared" si="19"/>
        <v/>
      </c>
      <c r="M196" s="323" t="str">
        <f t="shared" si="23"/>
        <v/>
      </c>
      <c r="N196" s="297" t="b">
        <f t="shared" si="20"/>
        <v>0</v>
      </c>
      <c r="O196" s="309">
        <f t="shared" si="24"/>
        <v>1</v>
      </c>
    </row>
    <row r="197" spans="1:15">
      <c r="A197" s="117">
        <v>188</v>
      </c>
      <c r="B197" s="118"/>
      <c r="C197" s="118"/>
      <c r="D197" s="118"/>
      <c r="E197" s="118"/>
      <c r="F197" s="120"/>
      <c r="G197" s="118"/>
      <c r="H197" s="119"/>
      <c r="I197" s="15" t="str">
        <f t="shared" si="21"/>
        <v/>
      </c>
      <c r="J197" s="15" t="str">
        <f t="shared" si="22"/>
        <v/>
      </c>
      <c r="K197" s="322" t="str">
        <f t="shared" si="18"/>
        <v/>
      </c>
      <c r="L197" s="43" t="str">
        <f t="shared" si="19"/>
        <v/>
      </c>
      <c r="M197" s="323" t="str">
        <f t="shared" si="23"/>
        <v/>
      </c>
      <c r="N197" s="297" t="b">
        <f t="shared" si="20"/>
        <v>0</v>
      </c>
      <c r="O197" s="309">
        <f t="shared" si="24"/>
        <v>1</v>
      </c>
    </row>
    <row r="198" spans="1:15">
      <c r="A198" s="117">
        <v>189</v>
      </c>
      <c r="B198" s="118"/>
      <c r="C198" s="118"/>
      <c r="D198" s="118"/>
      <c r="E198" s="118"/>
      <c r="F198" s="120"/>
      <c r="G198" s="118"/>
      <c r="H198" s="119"/>
      <c r="I198" s="15" t="str">
        <f t="shared" si="21"/>
        <v/>
      </c>
      <c r="J198" s="15" t="str">
        <f t="shared" si="22"/>
        <v/>
      </c>
      <c r="K198" s="322" t="str">
        <f t="shared" si="18"/>
        <v/>
      </c>
      <c r="L198" s="43" t="str">
        <f t="shared" si="19"/>
        <v/>
      </c>
      <c r="M198" s="323" t="str">
        <f t="shared" si="23"/>
        <v/>
      </c>
      <c r="N198" s="297" t="b">
        <f t="shared" si="20"/>
        <v>0</v>
      </c>
      <c r="O198" s="309">
        <f t="shared" si="24"/>
        <v>1</v>
      </c>
    </row>
    <row r="199" spans="1:15">
      <c r="A199" s="117">
        <v>190</v>
      </c>
      <c r="B199" s="118"/>
      <c r="C199" s="118"/>
      <c r="D199" s="118"/>
      <c r="E199" s="118"/>
      <c r="F199" s="120"/>
      <c r="G199" s="118"/>
      <c r="H199" s="119"/>
      <c r="I199" s="15" t="str">
        <f t="shared" si="21"/>
        <v/>
      </c>
      <c r="J199" s="15" t="str">
        <f t="shared" si="22"/>
        <v/>
      </c>
      <c r="K199" s="322" t="str">
        <f t="shared" si="18"/>
        <v/>
      </c>
      <c r="L199" s="43" t="str">
        <f t="shared" si="19"/>
        <v/>
      </c>
      <c r="M199" s="323" t="str">
        <f t="shared" si="23"/>
        <v/>
      </c>
      <c r="N199" s="297" t="b">
        <f t="shared" si="20"/>
        <v>0</v>
      </c>
      <c r="O199" s="309">
        <f t="shared" si="24"/>
        <v>1</v>
      </c>
    </row>
    <row r="200" spans="1:15">
      <c r="A200" s="117">
        <v>191</v>
      </c>
      <c r="B200" s="118"/>
      <c r="C200" s="118"/>
      <c r="D200" s="118"/>
      <c r="E200" s="118"/>
      <c r="F200" s="120"/>
      <c r="G200" s="118"/>
      <c r="H200" s="119"/>
      <c r="I200" s="15" t="str">
        <f t="shared" si="21"/>
        <v/>
      </c>
      <c r="J200" s="15" t="str">
        <f t="shared" si="22"/>
        <v/>
      </c>
      <c r="K200" s="322" t="str">
        <f t="shared" si="18"/>
        <v/>
      </c>
      <c r="L200" s="43" t="str">
        <f t="shared" si="19"/>
        <v/>
      </c>
      <c r="M200" s="323" t="str">
        <f t="shared" si="23"/>
        <v/>
      </c>
      <c r="N200" s="297" t="b">
        <f t="shared" si="20"/>
        <v>0</v>
      </c>
      <c r="O200" s="309">
        <f t="shared" si="24"/>
        <v>1</v>
      </c>
    </row>
    <row r="201" spans="1:15">
      <c r="A201" s="117">
        <v>192</v>
      </c>
      <c r="B201" s="118"/>
      <c r="C201" s="118"/>
      <c r="D201" s="118"/>
      <c r="E201" s="118"/>
      <c r="F201" s="120"/>
      <c r="G201" s="118"/>
      <c r="H201" s="119"/>
      <c r="I201" s="15" t="str">
        <f t="shared" si="21"/>
        <v/>
      </c>
      <c r="J201" s="15" t="str">
        <f t="shared" si="22"/>
        <v/>
      </c>
      <c r="K201" s="322" t="str">
        <f t="shared" si="18"/>
        <v/>
      </c>
      <c r="L201" s="43" t="str">
        <f t="shared" si="19"/>
        <v/>
      </c>
      <c r="M201" s="323" t="str">
        <f t="shared" si="23"/>
        <v/>
      </c>
      <c r="N201" s="297" t="b">
        <f t="shared" si="20"/>
        <v>0</v>
      </c>
      <c r="O201" s="309">
        <f t="shared" si="24"/>
        <v>1</v>
      </c>
    </row>
    <row r="202" spans="1:15">
      <c r="A202" s="117">
        <v>193</v>
      </c>
      <c r="B202" s="118"/>
      <c r="C202" s="118"/>
      <c r="D202" s="118"/>
      <c r="E202" s="118"/>
      <c r="F202" s="120"/>
      <c r="G202" s="118"/>
      <c r="H202" s="119"/>
      <c r="I202" s="15" t="str">
        <f t="shared" si="21"/>
        <v/>
      </c>
      <c r="J202" s="15" t="str">
        <f t="shared" si="22"/>
        <v/>
      </c>
      <c r="K202" s="322" t="str">
        <f t="shared" ref="K202:K259" si="25">IF(OR($B202="",$C202="",$D202="",$E202="",$F202="",$F202&gt;an_final,$N202=FALSE),"",IF($F202&gt;=an_initial,1,""))</f>
        <v/>
      </c>
      <c r="L202" s="43" t="str">
        <f t="shared" ref="L202:L259" si="26">IF(OR($B202="",$C202="",$D202="",$E202="",$F202="",$F202&gt;an_final,$N202=FALSE),"",1)</f>
        <v/>
      </c>
      <c r="M202" s="323" t="str">
        <f t="shared" si="23"/>
        <v/>
      </c>
      <c r="N202" s="297" t="b">
        <f t="shared" ref="N202:N259" si="27">IF(nume_candidat="",FALSE,ISNUMBER(SEARCH(nume_candidat,$B202)))</f>
        <v>0</v>
      </c>
      <c r="O202" s="309">
        <f t="shared" si="24"/>
        <v>1</v>
      </c>
    </row>
    <row r="203" spans="1:15">
      <c r="A203" s="117">
        <v>194</v>
      </c>
      <c r="B203" s="118"/>
      <c r="C203" s="118"/>
      <c r="D203" s="118"/>
      <c r="E203" s="118"/>
      <c r="F203" s="120"/>
      <c r="G203" s="118"/>
      <c r="H203" s="119"/>
      <c r="I203" s="15" t="str">
        <f t="shared" ref="I203:I259" si="28">IF(OR($B203="",$C203="",$D203="",$E203="",$F203&lt;an_initial,$F203&gt;an_final,$N203=FALSE),"",EBOOK/O203)</f>
        <v/>
      </c>
      <c r="J203" s="15" t="str">
        <f t="shared" ref="J203:J259" si="29">IF(OR($B203="",$C203="",$D203="",$E203="",$F203="",$F203&gt;an_final,$N203=FALSE),"",EBOOK/O203)</f>
        <v/>
      </c>
      <c r="K203" s="322" t="str">
        <f t="shared" si="25"/>
        <v/>
      </c>
      <c r="L203" s="43" t="str">
        <f t="shared" si="26"/>
        <v/>
      </c>
      <c r="M203" s="323" t="str">
        <f t="shared" ref="M203:M259" si="30">IF(OR($B203="",$C203="",$D203="",$E203="",$F203="",$F203&gt;an_final,$N203=FALSE),"",IF($H203="",$G203/O203,$H203))</f>
        <v/>
      </c>
      <c r="N203" s="297" t="b">
        <f t="shared" si="27"/>
        <v>0</v>
      </c>
      <c r="O203" s="309">
        <f t="shared" ref="O203:O259" si="31">LEN(B203)-LEN(SUBSTITUTE(B203,",",""))+1</f>
        <v>1</v>
      </c>
    </row>
    <row r="204" spans="1:15">
      <c r="A204" s="117">
        <v>195</v>
      </c>
      <c r="B204" s="118"/>
      <c r="C204" s="118"/>
      <c r="D204" s="118"/>
      <c r="E204" s="118"/>
      <c r="F204" s="120"/>
      <c r="G204" s="118"/>
      <c r="H204" s="119"/>
      <c r="I204" s="15" t="str">
        <f t="shared" si="28"/>
        <v/>
      </c>
      <c r="J204" s="15" t="str">
        <f t="shared" si="29"/>
        <v/>
      </c>
      <c r="K204" s="322" t="str">
        <f t="shared" si="25"/>
        <v/>
      </c>
      <c r="L204" s="43" t="str">
        <f t="shared" si="26"/>
        <v/>
      </c>
      <c r="M204" s="323" t="str">
        <f t="shared" si="30"/>
        <v/>
      </c>
      <c r="N204" s="297" t="b">
        <f t="shared" si="27"/>
        <v>0</v>
      </c>
      <c r="O204" s="309">
        <f t="shared" si="31"/>
        <v>1</v>
      </c>
    </row>
    <row r="205" spans="1:15">
      <c r="A205" s="117">
        <v>196</v>
      </c>
      <c r="B205" s="118"/>
      <c r="C205" s="118"/>
      <c r="D205" s="118"/>
      <c r="E205" s="118"/>
      <c r="F205" s="120"/>
      <c r="G205" s="118"/>
      <c r="H205" s="119"/>
      <c r="I205" s="15" t="str">
        <f t="shared" si="28"/>
        <v/>
      </c>
      <c r="J205" s="15" t="str">
        <f t="shared" si="29"/>
        <v/>
      </c>
      <c r="K205" s="322" t="str">
        <f t="shared" si="25"/>
        <v/>
      </c>
      <c r="L205" s="43" t="str">
        <f t="shared" si="26"/>
        <v/>
      </c>
      <c r="M205" s="323" t="str">
        <f t="shared" si="30"/>
        <v/>
      </c>
      <c r="N205" s="297" t="b">
        <f t="shared" si="27"/>
        <v>0</v>
      </c>
      <c r="O205" s="309">
        <f t="shared" si="31"/>
        <v>1</v>
      </c>
    </row>
    <row r="206" spans="1:15">
      <c r="A206" s="117">
        <v>197</v>
      </c>
      <c r="B206" s="118"/>
      <c r="C206" s="118"/>
      <c r="D206" s="118"/>
      <c r="E206" s="118"/>
      <c r="F206" s="120"/>
      <c r="G206" s="118"/>
      <c r="H206" s="119"/>
      <c r="I206" s="15" t="str">
        <f t="shared" si="28"/>
        <v/>
      </c>
      <c r="J206" s="15" t="str">
        <f t="shared" si="29"/>
        <v/>
      </c>
      <c r="K206" s="322" t="str">
        <f t="shared" si="25"/>
        <v/>
      </c>
      <c r="L206" s="43" t="str">
        <f t="shared" si="26"/>
        <v/>
      </c>
      <c r="M206" s="323" t="str">
        <f t="shared" si="30"/>
        <v/>
      </c>
      <c r="N206" s="297" t="b">
        <f t="shared" si="27"/>
        <v>0</v>
      </c>
      <c r="O206" s="309">
        <f t="shared" si="31"/>
        <v>1</v>
      </c>
    </row>
    <row r="207" spans="1:15">
      <c r="A207" s="117">
        <v>198</v>
      </c>
      <c r="B207" s="118"/>
      <c r="C207" s="118"/>
      <c r="D207" s="118"/>
      <c r="E207" s="118"/>
      <c r="F207" s="120"/>
      <c r="G207" s="118"/>
      <c r="H207" s="119"/>
      <c r="I207" s="15" t="str">
        <f t="shared" si="28"/>
        <v/>
      </c>
      <c r="J207" s="15" t="str">
        <f t="shared" si="29"/>
        <v/>
      </c>
      <c r="K207" s="322" t="str">
        <f t="shared" si="25"/>
        <v/>
      </c>
      <c r="L207" s="43" t="str">
        <f t="shared" si="26"/>
        <v/>
      </c>
      <c r="M207" s="323" t="str">
        <f t="shared" si="30"/>
        <v/>
      </c>
      <c r="N207" s="297" t="b">
        <f t="shared" si="27"/>
        <v>0</v>
      </c>
      <c r="O207" s="309">
        <f t="shared" si="31"/>
        <v>1</v>
      </c>
    </row>
    <row r="208" spans="1:15">
      <c r="A208" s="117">
        <v>199</v>
      </c>
      <c r="B208" s="118"/>
      <c r="C208" s="118"/>
      <c r="D208" s="118"/>
      <c r="E208" s="118"/>
      <c r="F208" s="120"/>
      <c r="G208" s="118"/>
      <c r="H208" s="119"/>
      <c r="I208" s="15" t="str">
        <f t="shared" si="28"/>
        <v/>
      </c>
      <c r="J208" s="15" t="str">
        <f t="shared" si="29"/>
        <v/>
      </c>
      <c r="K208" s="322" t="str">
        <f t="shared" si="25"/>
        <v/>
      </c>
      <c r="L208" s="43" t="str">
        <f t="shared" si="26"/>
        <v/>
      </c>
      <c r="M208" s="323" t="str">
        <f t="shared" si="30"/>
        <v/>
      </c>
      <c r="N208" s="297" t="b">
        <f t="shared" si="27"/>
        <v>0</v>
      </c>
      <c r="O208" s="309">
        <f t="shared" si="31"/>
        <v>1</v>
      </c>
    </row>
    <row r="209" spans="1:15">
      <c r="A209" s="117">
        <v>200</v>
      </c>
      <c r="B209" s="118"/>
      <c r="C209" s="118"/>
      <c r="D209" s="118"/>
      <c r="E209" s="118"/>
      <c r="F209" s="120"/>
      <c r="G209" s="118"/>
      <c r="H209" s="119"/>
      <c r="I209" s="15" t="str">
        <f t="shared" si="28"/>
        <v/>
      </c>
      <c r="J209" s="15" t="str">
        <f t="shared" si="29"/>
        <v/>
      </c>
      <c r="K209" s="322" t="str">
        <f t="shared" si="25"/>
        <v/>
      </c>
      <c r="L209" s="43" t="str">
        <f t="shared" si="26"/>
        <v/>
      </c>
      <c r="M209" s="323" t="str">
        <f t="shared" si="30"/>
        <v/>
      </c>
      <c r="N209" s="297" t="b">
        <f t="shared" si="27"/>
        <v>0</v>
      </c>
      <c r="O209" s="309">
        <f t="shared" si="31"/>
        <v>1</v>
      </c>
    </row>
    <row r="210" spans="1:15">
      <c r="A210" s="117">
        <v>201</v>
      </c>
      <c r="B210" s="118"/>
      <c r="C210" s="118"/>
      <c r="D210" s="118"/>
      <c r="E210" s="118"/>
      <c r="F210" s="120"/>
      <c r="G210" s="118"/>
      <c r="H210" s="119"/>
      <c r="I210" s="15" t="str">
        <f t="shared" si="28"/>
        <v/>
      </c>
      <c r="J210" s="15" t="str">
        <f t="shared" si="29"/>
        <v/>
      </c>
      <c r="K210" s="322" t="str">
        <f t="shared" si="25"/>
        <v/>
      </c>
      <c r="L210" s="43" t="str">
        <f t="shared" si="26"/>
        <v/>
      </c>
      <c r="M210" s="323" t="str">
        <f t="shared" si="30"/>
        <v/>
      </c>
      <c r="N210" s="297" t="b">
        <f t="shared" si="27"/>
        <v>0</v>
      </c>
      <c r="O210" s="309">
        <f t="shared" si="31"/>
        <v>1</v>
      </c>
    </row>
    <row r="211" spans="1:15">
      <c r="A211" s="117">
        <v>202</v>
      </c>
      <c r="B211" s="118"/>
      <c r="C211" s="118"/>
      <c r="D211" s="118"/>
      <c r="E211" s="118"/>
      <c r="F211" s="120"/>
      <c r="G211" s="118"/>
      <c r="H211" s="119"/>
      <c r="I211" s="15" t="str">
        <f t="shared" si="28"/>
        <v/>
      </c>
      <c r="J211" s="15" t="str">
        <f t="shared" si="29"/>
        <v/>
      </c>
      <c r="K211" s="322" t="str">
        <f t="shared" si="25"/>
        <v/>
      </c>
      <c r="L211" s="43" t="str">
        <f t="shared" si="26"/>
        <v/>
      </c>
      <c r="M211" s="323" t="str">
        <f t="shared" si="30"/>
        <v/>
      </c>
      <c r="N211" s="297" t="b">
        <f t="shared" si="27"/>
        <v>0</v>
      </c>
      <c r="O211" s="309">
        <f t="shared" si="31"/>
        <v>1</v>
      </c>
    </row>
    <row r="212" spans="1:15">
      <c r="A212" s="117">
        <v>203</v>
      </c>
      <c r="B212" s="118"/>
      <c r="C212" s="118"/>
      <c r="D212" s="118"/>
      <c r="E212" s="118"/>
      <c r="F212" s="120"/>
      <c r="G212" s="118"/>
      <c r="H212" s="119"/>
      <c r="I212" s="15" t="str">
        <f t="shared" si="28"/>
        <v/>
      </c>
      <c r="J212" s="15" t="str">
        <f t="shared" si="29"/>
        <v/>
      </c>
      <c r="K212" s="322" t="str">
        <f t="shared" si="25"/>
        <v/>
      </c>
      <c r="L212" s="43" t="str">
        <f t="shared" si="26"/>
        <v/>
      </c>
      <c r="M212" s="323" t="str">
        <f t="shared" si="30"/>
        <v/>
      </c>
      <c r="N212" s="297" t="b">
        <f t="shared" si="27"/>
        <v>0</v>
      </c>
      <c r="O212" s="309">
        <f t="shared" si="31"/>
        <v>1</v>
      </c>
    </row>
    <row r="213" spans="1:15">
      <c r="A213" s="117">
        <v>204</v>
      </c>
      <c r="B213" s="118"/>
      <c r="C213" s="118"/>
      <c r="D213" s="118"/>
      <c r="E213" s="118"/>
      <c r="F213" s="120"/>
      <c r="G213" s="118"/>
      <c r="H213" s="119"/>
      <c r="I213" s="15" t="str">
        <f t="shared" si="28"/>
        <v/>
      </c>
      <c r="J213" s="15" t="str">
        <f t="shared" si="29"/>
        <v/>
      </c>
      <c r="K213" s="322" t="str">
        <f t="shared" si="25"/>
        <v/>
      </c>
      <c r="L213" s="43" t="str">
        <f t="shared" si="26"/>
        <v/>
      </c>
      <c r="M213" s="323" t="str">
        <f t="shared" si="30"/>
        <v/>
      </c>
      <c r="N213" s="297" t="b">
        <f t="shared" si="27"/>
        <v>0</v>
      </c>
      <c r="O213" s="309">
        <f t="shared" si="31"/>
        <v>1</v>
      </c>
    </row>
    <row r="214" spans="1:15">
      <c r="A214" s="117">
        <v>205</v>
      </c>
      <c r="B214" s="118"/>
      <c r="C214" s="118"/>
      <c r="D214" s="118"/>
      <c r="E214" s="118"/>
      <c r="F214" s="120"/>
      <c r="G214" s="118"/>
      <c r="H214" s="119"/>
      <c r="I214" s="15" t="str">
        <f t="shared" si="28"/>
        <v/>
      </c>
      <c r="J214" s="15" t="str">
        <f t="shared" si="29"/>
        <v/>
      </c>
      <c r="K214" s="322" t="str">
        <f t="shared" si="25"/>
        <v/>
      </c>
      <c r="L214" s="43" t="str">
        <f t="shared" si="26"/>
        <v/>
      </c>
      <c r="M214" s="323" t="str">
        <f t="shared" si="30"/>
        <v/>
      </c>
      <c r="N214" s="297" t="b">
        <f t="shared" si="27"/>
        <v>0</v>
      </c>
      <c r="O214" s="309">
        <f t="shared" si="31"/>
        <v>1</v>
      </c>
    </row>
    <row r="215" spans="1:15">
      <c r="A215" s="117">
        <v>206</v>
      </c>
      <c r="B215" s="118"/>
      <c r="C215" s="118"/>
      <c r="D215" s="118"/>
      <c r="E215" s="118"/>
      <c r="F215" s="120"/>
      <c r="G215" s="118"/>
      <c r="H215" s="119"/>
      <c r="I215" s="15" t="str">
        <f t="shared" si="28"/>
        <v/>
      </c>
      <c r="J215" s="15" t="str">
        <f t="shared" si="29"/>
        <v/>
      </c>
      <c r="K215" s="322" t="str">
        <f t="shared" si="25"/>
        <v/>
      </c>
      <c r="L215" s="43" t="str">
        <f t="shared" si="26"/>
        <v/>
      </c>
      <c r="M215" s="323" t="str">
        <f t="shared" si="30"/>
        <v/>
      </c>
      <c r="N215" s="297" t="b">
        <f t="shared" si="27"/>
        <v>0</v>
      </c>
      <c r="O215" s="309">
        <f t="shared" si="31"/>
        <v>1</v>
      </c>
    </row>
    <row r="216" spans="1:15">
      <c r="A216" s="117">
        <v>207</v>
      </c>
      <c r="B216" s="118"/>
      <c r="C216" s="118"/>
      <c r="D216" s="118"/>
      <c r="E216" s="118"/>
      <c r="F216" s="120"/>
      <c r="G216" s="118"/>
      <c r="H216" s="119"/>
      <c r="I216" s="15" t="str">
        <f t="shared" si="28"/>
        <v/>
      </c>
      <c r="J216" s="15" t="str">
        <f t="shared" si="29"/>
        <v/>
      </c>
      <c r="K216" s="322" t="str">
        <f t="shared" si="25"/>
        <v/>
      </c>
      <c r="L216" s="43" t="str">
        <f t="shared" si="26"/>
        <v/>
      </c>
      <c r="M216" s="323" t="str">
        <f t="shared" si="30"/>
        <v/>
      </c>
      <c r="N216" s="297" t="b">
        <f t="shared" si="27"/>
        <v>0</v>
      </c>
      <c r="O216" s="309">
        <f t="shared" si="31"/>
        <v>1</v>
      </c>
    </row>
    <row r="217" spans="1:15">
      <c r="A217" s="117">
        <v>208</v>
      </c>
      <c r="B217" s="118"/>
      <c r="C217" s="118"/>
      <c r="D217" s="118"/>
      <c r="E217" s="118"/>
      <c r="F217" s="120"/>
      <c r="G217" s="118"/>
      <c r="H217" s="119"/>
      <c r="I217" s="15" t="str">
        <f t="shared" si="28"/>
        <v/>
      </c>
      <c r="J217" s="15" t="str">
        <f t="shared" si="29"/>
        <v/>
      </c>
      <c r="K217" s="322" t="str">
        <f t="shared" si="25"/>
        <v/>
      </c>
      <c r="L217" s="43" t="str">
        <f t="shared" si="26"/>
        <v/>
      </c>
      <c r="M217" s="323" t="str">
        <f t="shared" si="30"/>
        <v/>
      </c>
      <c r="N217" s="297" t="b">
        <f t="shared" si="27"/>
        <v>0</v>
      </c>
      <c r="O217" s="309">
        <f t="shared" si="31"/>
        <v>1</v>
      </c>
    </row>
    <row r="218" spans="1:15">
      <c r="A218" s="117">
        <v>209</v>
      </c>
      <c r="B218" s="118"/>
      <c r="C218" s="118"/>
      <c r="D218" s="118"/>
      <c r="E218" s="118"/>
      <c r="F218" s="120"/>
      <c r="G218" s="118"/>
      <c r="H218" s="119"/>
      <c r="I218" s="15" t="str">
        <f t="shared" si="28"/>
        <v/>
      </c>
      <c r="J218" s="15" t="str">
        <f t="shared" si="29"/>
        <v/>
      </c>
      <c r="K218" s="322" t="str">
        <f t="shared" si="25"/>
        <v/>
      </c>
      <c r="L218" s="43" t="str">
        <f t="shared" si="26"/>
        <v/>
      </c>
      <c r="M218" s="323" t="str">
        <f t="shared" si="30"/>
        <v/>
      </c>
      <c r="N218" s="297" t="b">
        <f t="shared" si="27"/>
        <v>0</v>
      </c>
      <c r="O218" s="309">
        <f t="shared" si="31"/>
        <v>1</v>
      </c>
    </row>
    <row r="219" spans="1:15">
      <c r="A219" s="117">
        <v>210</v>
      </c>
      <c r="B219" s="118"/>
      <c r="C219" s="118"/>
      <c r="D219" s="118"/>
      <c r="E219" s="118"/>
      <c r="F219" s="120"/>
      <c r="G219" s="118"/>
      <c r="H219" s="119"/>
      <c r="I219" s="15" t="str">
        <f t="shared" si="28"/>
        <v/>
      </c>
      <c r="J219" s="15" t="str">
        <f t="shared" si="29"/>
        <v/>
      </c>
      <c r="K219" s="322" t="str">
        <f t="shared" si="25"/>
        <v/>
      </c>
      <c r="L219" s="43" t="str">
        <f t="shared" si="26"/>
        <v/>
      </c>
      <c r="M219" s="323" t="str">
        <f t="shared" si="30"/>
        <v/>
      </c>
      <c r="N219" s="297" t="b">
        <f t="shared" si="27"/>
        <v>0</v>
      </c>
      <c r="O219" s="309">
        <f t="shared" si="31"/>
        <v>1</v>
      </c>
    </row>
    <row r="220" spans="1:15">
      <c r="A220" s="117">
        <v>211</v>
      </c>
      <c r="B220" s="118"/>
      <c r="C220" s="118"/>
      <c r="D220" s="118"/>
      <c r="E220" s="118"/>
      <c r="F220" s="120"/>
      <c r="G220" s="118"/>
      <c r="H220" s="119"/>
      <c r="I220" s="15" t="str">
        <f t="shared" si="28"/>
        <v/>
      </c>
      <c r="J220" s="15" t="str">
        <f t="shared" si="29"/>
        <v/>
      </c>
      <c r="K220" s="322" t="str">
        <f t="shared" si="25"/>
        <v/>
      </c>
      <c r="L220" s="43" t="str">
        <f t="shared" si="26"/>
        <v/>
      </c>
      <c r="M220" s="323" t="str">
        <f t="shared" si="30"/>
        <v/>
      </c>
      <c r="N220" s="297" t="b">
        <f t="shared" si="27"/>
        <v>0</v>
      </c>
      <c r="O220" s="309">
        <f t="shared" si="31"/>
        <v>1</v>
      </c>
    </row>
    <row r="221" spans="1:15">
      <c r="A221" s="117">
        <v>212</v>
      </c>
      <c r="B221" s="118"/>
      <c r="C221" s="118"/>
      <c r="D221" s="118"/>
      <c r="E221" s="118"/>
      <c r="F221" s="120"/>
      <c r="G221" s="118"/>
      <c r="H221" s="119"/>
      <c r="I221" s="15" t="str">
        <f t="shared" si="28"/>
        <v/>
      </c>
      <c r="J221" s="15" t="str">
        <f t="shared" si="29"/>
        <v/>
      </c>
      <c r="K221" s="322" t="str">
        <f t="shared" si="25"/>
        <v/>
      </c>
      <c r="L221" s="43" t="str">
        <f t="shared" si="26"/>
        <v/>
      </c>
      <c r="M221" s="323" t="str">
        <f t="shared" si="30"/>
        <v/>
      </c>
      <c r="N221" s="297" t="b">
        <f t="shared" si="27"/>
        <v>0</v>
      </c>
      <c r="O221" s="309">
        <f t="shared" si="31"/>
        <v>1</v>
      </c>
    </row>
    <row r="222" spans="1:15">
      <c r="A222" s="117">
        <v>213</v>
      </c>
      <c r="B222" s="118"/>
      <c r="C222" s="118"/>
      <c r="D222" s="118"/>
      <c r="E222" s="118"/>
      <c r="F222" s="120"/>
      <c r="G222" s="118"/>
      <c r="H222" s="119"/>
      <c r="I222" s="15" t="str">
        <f t="shared" si="28"/>
        <v/>
      </c>
      <c r="J222" s="15" t="str">
        <f t="shared" si="29"/>
        <v/>
      </c>
      <c r="K222" s="322" t="str">
        <f t="shared" si="25"/>
        <v/>
      </c>
      <c r="L222" s="43" t="str">
        <f t="shared" si="26"/>
        <v/>
      </c>
      <c r="M222" s="323" t="str">
        <f t="shared" si="30"/>
        <v/>
      </c>
      <c r="N222" s="297" t="b">
        <f t="shared" si="27"/>
        <v>0</v>
      </c>
      <c r="O222" s="309">
        <f t="shared" si="31"/>
        <v>1</v>
      </c>
    </row>
    <row r="223" spans="1:15">
      <c r="A223" s="117">
        <v>214</v>
      </c>
      <c r="B223" s="118"/>
      <c r="C223" s="118"/>
      <c r="D223" s="118"/>
      <c r="E223" s="118"/>
      <c r="F223" s="120"/>
      <c r="G223" s="118"/>
      <c r="H223" s="119"/>
      <c r="I223" s="15" t="str">
        <f t="shared" si="28"/>
        <v/>
      </c>
      <c r="J223" s="15" t="str">
        <f t="shared" si="29"/>
        <v/>
      </c>
      <c r="K223" s="322" t="str">
        <f t="shared" si="25"/>
        <v/>
      </c>
      <c r="L223" s="43" t="str">
        <f t="shared" si="26"/>
        <v/>
      </c>
      <c r="M223" s="323" t="str">
        <f t="shared" si="30"/>
        <v/>
      </c>
      <c r="N223" s="297" t="b">
        <f t="shared" si="27"/>
        <v>0</v>
      </c>
      <c r="O223" s="309">
        <f t="shared" si="31"/>
        <v>1</v>
      </c>
    </row>
    <row r="224" spans="1:15">
      <c r="A224" s="117">
        <v>215</v>
      </c>
      <c r="B224" s="118"/>
      <c r="C224" s="118"/>
      <c r="D224" s="118"/>
      <c r="E224" s="118"/>
      <c r="F224" s="120"/>
      <c r="G224" s="118"/>
      <c r="H224" s="119"/>
      <c r="I224" s="15" t="str">
        <f t="shared" si="28"/>
        <v/>
      </c>
      <c r="J224" s="15" t="str">
        <f t="shared" si="29"/>
        <v/>
      </c>
      <c r="K224" s="322" t="str">
        <f t="shared" si="25"/>
        <v/>
      </c>
      <c r="L224" s="43" t="str">
        <f t="shared" si="26"/>
        <v/>
      </c>
      <c r="M224" s="323" t="str">
        <f t="shared" si="30"/>
        <v/>
      </c>
      <c r="N224" s="297" t="b">
        <f t="shared" si="27"/>
        <v>0</v>
      </c>
      <c r="O224" s="309">
        <f t="shared" si="31"/>
        <v>1</v>
      </c>
    </row>
    <row r="225" spans="1:15">
      <c r="A225" s="117">
        <v>216</v>
      </c>
      <c r="B225" s="118"/>
      <c r="C225" s="118"/>
      <c r="D225" s="118"/>
      <c r="E225" s="118"/>
      <c r="F225" s="120"/>
      <c r="G225" s="118"/>
      <c r="H225" s="119"/>
      <c r="I225" s="15" t="str">
        <f t="shared" si="28"/>
        <v/>
      </c>
      <c r="J225" s="15" t="str">
        <f t="shared" si="29"/>
        <v/>
      </c>
      <c r="K225" s="322" t="str">
        <f t="shared" si="25"/>
        <v/>
      </c>
      <c r="L225" s="43" t="str">
        <f t="shared" si="26"/>
        <v/>
      </c>
      <c r="M225" s="323" t="str">
        <f t="shared" si="30"/>
        <v/>
      </c>
      <c r="N225" s="297" t="b">
        <f t="shared" si="27"/>
        <v>0</v>
      </c>
      <c r="O225" s="309">
        <f t="shared" si="31"/>
        <v>1</v>
      </c>
    </row>
    <row r="226" spans="1:15">
      <c r="A226" s="117">
        <v>217</v>
      </c>
      <c r="B226" s="118"/>
      <c r="C226" s="118"/>
      <c r="D226" s="118"/>
      <c r="E226" s="118"/>
      <c r="F226" s="120"/>
      <c r="G226" s="118"/>
      <c r="H226" s="119"/>
      <c r="I226" s="15" t="str">
        <f t="shared" si="28"/>
        <v/>
      </c>
      <c r="J226" s="15" t="str">
        <f t="shared" si="29"/>
        <v/>
      </c>
      <c r="K226" s="322" t="str">
        <f t="shared" si="25"/>
        <v/>
      </c>
      <c r="L226" s="43" t="str">
        <f t="shared" si="26"/>
        <v/>
      </c>
      <c r="M226" s="323" t="str">
        <f t="shared" si="30"/>
        <v/>
      </c>
      <c r="N226" s="297" t="b">
        <f t="shared" si="27"/>
        <v>0</v>
      </c>
      <c r="O226" s="309">
        <f t="shared" si="31"/>
        <v>1</v>
      </c>
    </row>
    <row r="227" spans="1:15">
      <c r="A227" s="117">
        <v>218</v>
      </c>
      <c r="B227" s="118"/>
      <c r="C227" s="118"/>
      <c r="D227" s="118"/>
      <c r="E227" s="118"/>
      <c r="F227" s="120"/>
      <c r="G227" s="118"/>
      <c r="H227" s="119"/>
      <c r="I227" s="15" t="str">
        <f t="shared" si="28"/>
        <v/>
      </c>
      <c r="J227" s="15" t="str">
        <f t="shared" si="29"/>
        <v/>
      </c>
      <c r="K227" s="322" t="str">
        <f t="shared" si="25"/>
        <v/>
      </c>
      <c r="L227" s="43" t="str">
        <f t="shared" si="26"/>
        <v/>
      </c>
      <c r="M227" s="323" t="str">
        <f t="shared" si="30"/>
        <v/>
      </c>
      <c r="N227" s="297" t="b">
        <f t="shared" si="27"/>
        <v>0</v>
      </c>
      <c r="O227" s="309">
        <f t="shared" si="31"/>
        <v>1</v>
      </c>
    </row>
    <row r="228" spans="1:15">
      <c r="A228" s="117">
        <v>219</v>
      </c>
      <c r="B228" s="118"/>
      <c r="C228" s="118"/>
      <c r="D228" s="118"/>
      <c r="E228" s="118"/>
      <c r="F228" s="120"/>
      <c r="G228" s="118"/>
      <c r="H228" s="119"/>
      <c r="I228" s="15" t="str">
        <f t="shared" si="28"/>
        <v/>
      </c>
      <c r="J228" s="15" t="str">
        <f t="shared" si="29"/>
        <v/>
      </c>
      <c r="K228" s="322" t="str">
        <f t="shared" si="25"/>
        <v/>
      </c>
      <c r="L228" s="43" t="str">
        <f t="shared" si="26"/>
        <v/>
      </c>
      <c r="M228" s="323" t="str">
        <f t="shared" si="30"/>
        <v/>
      </c>
      <c r="N228" s="297" t="b">
        <f t="shared" si="27"/>
        <v>0</v>
      </c>
      <c r="O228" s="309">
        <f t="shared" si="31"/>
        <v>1</v>
      </c>
    </row>
    <row r="229" spans="1:15">
      <c r="A229" s="117">
        <v>220</v>
      </c>
      <c r="B229" s="118"/>
      <c r="C229" s="118"/>
      <c r="D229" s="118"/>
      <c r="E229" s="118"/>
      <c r="F229" s="120"/>
      <c r="G229" s="118"/>
      <c r="H229" s="119"/>
      <c r="I229" s="15" t="str">
        <f t="shared" si="28"/>
        <v/>
      </c>
      <c r="J229" s="15" t="str">
        <f t="shared" si="29"/>
        <v/>
      </c>
      <c r="K229" s="322" t="str">
        <f t="shared" si="25"/>
        <v/>
      </c>
      <c r="L229" s="43" t="str">
        <f t="shared" si="26"/>
        <v/>
      </c>
      <c r="M229" s="323" t="str">
        <f t="shared" si="30"/>
        <v/>
      </c>
      <c r="N229" s="297" t="b">
        <f t="shared" si="27"/>
        <v>0</v>
      </c>
      <c r="O229" s="309">
        <f t="shared" si="31"/>
        <v>1</v>
      </c>
    </row>
    <row r="230" spans="1:15">
      <c r="A230" s="117">
        <v>221</v>
      </c>
      <c r="B230" s="118"/>
      <c r="C230" s="118"/>
      <c r="D230" s="118"/>
      <c r="E230" s="118"/>
      <c r="F230" s="120"/>
      <c r="G230" s="118"/>
      <c r="H230" s="119"/>
      <c r="I230" s="15" t="str">
        <f t="shared" si="28"/>
        <v/>
      </c>
      <c r="J230" s="15" t="str">
        <f t="shared" si="29"/>
        <v/>
      </c>
      <c r="K230" s="322" t="str">
        <f t="shared" si="25"/>
        <v/>
      </c>
      <c r="L230" s="43" t="str">
        <f t="shared" si="26"/>
        <v/>
      </c>
      <c r="M230" s="323" t="str">
        <f t="shared" si="30"/>
        <v/>
      </c>
      <c r="N230" s="297" t="b">
        <f t="shared" si="27"/>
        <v>0</v>
      </c>
      <c r="O230" s="309">
        <f t="shared" si="31"/>
        <v>1</v>
      </c>
    </row>
    <row r="231" spans="1:15">
      <c r="A231" s="117">
        <v>222</v>
      </c>
      <c r="B231" s="118"/>
      <c r="C231" s="118"/>
      <c r="D231" s="118"/>
      <c r="E231" s="118"/>
      <c r="F231" s="120"/>
      <c r="G231" s="118"/>
      <c r="H231" s="119"/>
      <c r="I231" s="15" t="str">
        <f t="shared" si="28"/>
        <v/>
      </c>
      <c r="J231" s="15" t="str">
        <f t="shared" si="29"/>
        <v/>
      </c>
      <c r="K231" s="322" t="str">
        <f t="shared" si="25"/>
        <v/>
      </c>
      <c r="L231" s="43" t="str">
        <f t="shared" si="26"/>
        <v/>
      </c>
      <c r="M231" s="323" t="str">
        <f t="shared" si="30"/>
        <v/>
      </c>
      <c r="N231" s="297" t="b">
        <f t="shared" si="27"/>
        <v>0</v>
      </c>
      <c r="O231" s="309">
        <f t="shared" si="31"/>
        <v>1</v>
      </c>
    </row>
    <row r="232" spans="1:15">
      <c r="A232" s="117">
        <v>223</v>
      </c>
      <c r="B232" s="118"/>
      <c r="C232" s="118"/>
      <c r="D232" s="118"/>
      <c r="E232" s="118"/>
      <c r="F232" s="120"/>
      <c r="G232" s="118"/>
      <c r="H232" s="119"/>
      <c r="I232" s="15" t="str">
        <f t="shared" si="28"/>
        <v/>
      </c>
      <c r="J232" s="15" t="str">
        <f t="shared" si="29"/>
        <v/>
      </c>
      <c r="K232" s="322" t="str">
        <f t="shared" si="25"/>
        <v/>
      </c>
      <c r="L232" s="43" t="str">
        <f t="shared" si="26"/>
        <v/>
      </c>
      <c r="M232" s="323" t="str">
        <f t="shared" si="30"/>
        <v/>
      </c>
      <c r="N232" s="297" t="b">
        <f t="shared" si="27"/>
        <v>0</v>
      </c>
      <c r="O232" s="309">
        <f t="shared" si="31"/>
        <v>1</v>
      </c>
    </row>
    <row r="233" spans="1:15">
      <c r="A233" s="117">
        <v>224</v>
      </c>
      <c r="B233" s="118"/>
      <c r="C233" s="118"/>
      <c r="D233" s="118"/>
      <c r="E233" s="118"/>
      <c r="F233" s="120"/>
      <c r="G233" s="118"/>
      <c r="H233" s="119"/>
      <c r="I233" s="15" t="str">
        <f t="shared" si="28"/>
        <v/>
      </c>
      <c r="J233" s="15" t="str">
        <f t="shared" si="29"/>
        <v/>
      </c>
      <c r="K233" s="322" t="str">
        <f t="shared" si="25"/>
        <v/>
      </c>
      <c r="L233" s="43" t="str">
        <f t="shared" si="26"/>
        <v/>
      </c>
      <c r="M233" s="323" t="str">
        <f t="shared" si="30"/>
        <v/>
      </c>
      <c r="N233" s="297" t="b">
        <f t="shared" si="27"/>
        <v>0</v>
      </c>
      <c r="O233" s="309">
        <f t="shared" si="31"/>
        <v>1</v>
      </c>
    </row>
    <row r="234" spans="1:15">
      <c r="A234" s="117">
        <v>225</v>
      </c>
      <c r="B234" s="118"/>
      <c r="C234" s="118"/>
      <c r="D234" s="118"/>
      <c r="E234" s="118"/>
      <c r="F234" s="120"/>
      <c r="G234" s="118"/>
      <c r="H234" s="119"/>
      <c r="I234" s="15" t="str">
        <f t="shared" si="28"/>
        <v/>
      </c>
      <c r="J234" s="15" t="str">
        <f t="shared" si="29"/>
        <v/>
      </c>
      <c r="K234" s="322" t="str">
        <f t="shared" si="25"/>
        <v/>
      </c>
      <c r="L234" s="43" t="str">
        <f t="shared" si="26"/>
        <v/>
      </c>
      <c r="M234" s="323" t="str">
        <f t="shared" si="30"/>
        <v/>
      </c>
      <c r="N234" s="297" t="b">
        <f t="shared" si="27"/>
        <v>0</v>
      </c>
      <c r="O234" s="309">
        <f t="shared" si="31"/>
        <v>1</v>
      </c>
    </row>
    <row r="235" spans="1:15">
      <c r="A235" s="117">
        <v>226</v>
      </c>
      <c r="B235" s="118"/>
      <c r="C235" s="118"/>
      <c r="D235" s="118"/>
      <c r="E235" s="118"/>
      <c r="F235" s="120"/>
      <c r="G235" s="118"/>
      <c r="H235" s="119"/>
      <c r="I235" s="15" t="str">
        <f t="shared" si="28"/>
        <v/>
      </c>
      <c r="J235" s="15" t="str">
        <f t="shared" si="29"/>
        <v/>
      </c>
      <c r="K235" s="322" t="str">
        <f t="shared" si="25"/>
        <v/>
      </c>
      <c r="L235" s="43" t="str">
        <f t="shared" si="26"/>
        <v/>
      </c>
      <c r="M235" s="323" t="str">
        <f t="shared" si="30"/>
        <v/>
      </c>
      <c r="N235" s="297" t="b">
        <f t="shared" si="27"/>
        <v>0</v>
      </c>
      <c r="O235" s="309">
        <f t="shared" si="31"/>
        <v>1</v>
      </c>
    </row>
    <row r="236" spans="1:15">
      <c r="A236" s="117">
        <v>227</v>
      </c>
      <c r="B236" s="118"/>
      <c r="C236" s="118"/>
      <c r="D236" s="118"/>
      <c r="E236" s="118"/>
      <c r="F236" s="120"/>
      <c r="G236" s="118"/>
      <c r="H236" s="119"/>
      <c r="I236" s="15" t="str">
        <f t="shared" si="28"/>
        <v/>
      </c>
      <c r="J236" s="15" t="str">
        <f t="shared" si="29"/>
        <v/>
      </c>
      <c r="K236" s="322" t="str">
        <f t="shared" si="25"/>
        <v/>
      </c>
      <c r="L236" s="43" t="str">
        <f t="shared" si="26"/>
        <v/>
      </c>
      <c r="M236" s="323" t="str">
        <f t="shared" si="30"/>
        <v/>
      </c>
      <c r="N236" s="297" t="b">
        <f t="shared" si="27"/>
        <v>0</v>
      </c>
      <c r="O236" s="309">
        <f t="shared" si="31"/>
        <v>1</v>
      </c>
    </row>
    <row r="237" spans="1:15">
      <c r="A237" s="117">
        <v>228</v>
      </c>
      <c r="B237" s="118"/>
      <c r="C237" s="118"/>
      <c r="D237" s="118"/>
      <c r="E237" s="118"/>
      <c r="F237" s="120"/>
      <c r="G237" s="118"/>
      <c r="H237" s="119"/>
      <c r="I237" s="15" t="str">
        <f t="shared" si="28"/>
        <v/>
      </c>
      <c r="J237" s="15" t="str">
        <f t="shared" si="29"/>
        <v/>
      </c>
      <c r="K237" s="322" t="str">
        <f t="shared" si="25"/>
        <v/>
      </c>
      <c r="L237" s="43" t="str">
        <f t="shared" si="26"/>
        <v/>
      </c>
      <c r="M237" s="323" t="str">
        <f t="shared" si="30"/>
        <v/>
      </c>
      <c r="N237" s="297" t="b">
        <f t="shared" si="27"/>
        <v>0</v>
      </c>
      <c r="O237" s="309">
        <f t="shared" si="31"/>
        <v>1</v>
      </c>
    </row>
    <row r="238" spans="1:15">
      <c r="A238" s="117">
        <v>229</v>
      </c>
      <c r="B238" s="118"/>
      <c r="C238" s="118"/>
      <c r="D238" s="118"/>
      <c r="E238" s="118"/>
      <c r="F238" s="120"/>
      <c r="G238" s="118"/>
      <c r="H238" s="119"/>
      <c r="I238" s="15" t="str">
        <f t="shared" si="28"/>
        <v/>
      </c>
      <c r="J238" s="15" t="str">
        <f t="shared" si="29"/>
        <v/>
      </c>
      <c r="K238" s="322" t="str">
        <f t="shared" si="25"/>
        <v/>
      </c>
      <c r="L238" s="43" t="str">
        <f t="shared" si="26"/>
        <v/>
      </c>
      <c r="M238" s="323" t="str">
        <f t="shared" si="30"/>
        <v/>
      </c>
      <c r="N238" s="297" t="b">
        <f t="shared" si="27"/>
        <v>0</v>
      </c>
      <c r="O238" s="309">
        <f t="shared" si="31"/>
        <v>1</v>
      </c>
    </row>
    <row r="239" spans="1:15">
      <c r="A239" s="117">
        <v>230</v>
      </c>
      <c r="B239" s="118"/>
      <c r="C239" s="118"/>
      <c r="D239" s="118"/>
      <c r="E239" s="118"/>
      <c r="F239" s="120"/>
      <c r="G239" s="118"/>
      <c r="H239" s="119"/>
      <c r="I239" s="15" t="str">
        <f t="shared" si="28"/>
        <v/>
      </c>
      <c r="J239" s="15" t="str">
        <f t="shared" si="29"/>
        <v/>
      </c>
      <c r="K239" s="322" t="str">
        <f t="shared" si="25"/>
        <v/>
      </c>
      <c r="L239" s="43" t="str">
        <f t="shared" si="26"/>
        <v/>
      </c>
      <c r="M239" s="323" t="str">
        <f t="shared" si="30"/>
        <v/>
      </c>
      <c r="N239" s="297" t="b">
        <f t="shared" si="27"/>
        <v>0</v>
      </c>
      <c r="O239" s="309">
        <f t="shared" si="31"/>
        <v>1</v>
      </c>
    </row>
    <row r="240" spans="1:15">
      <c r="A240" s="117">
        <v>231</v>
      </c>
      <c r="B240" s="118"/>
      <c r="C240" s="118"/>
      <c r="D240" s="118"/>
      <c r="E240" s="118"/>
      <c r="F240" s="120"/>
      <c r="G240" s="118"/>
      <c r="H240" s="119"/>
      <c r="I240" s="15" t="str">
        <f t="shared" si="28"/>
        <v/>
      </c>
      <c r="J240" s="15" t="str">
        <f t="shared" si="29"/>
        <v/>
      </c>
      <c r="K240" s="322" t="str">
        <f t="shared" si="25"/>
        <v/>
      </c>
      <c r="L240" s="43" t="str">
        <f t="shared" si="26"/>
        <v/>
      </c>
      <c r="M240" s="323" t="str">
        <f t="shared" si="30"/>
        <v/>
      </c>
      <c r="N240" s="297" t="b">
        <f t="shared" si="27"/>
        <v>0</v>
      </c>
      <c r="O240" s="309">
        <f t="shared" si="31"/>
        <v>1</v>
      </c>
    </row>
    <row r="241" spans="1:15">
      <c r="A241" s="117">
        <v>232</v>
      </c>
      <c r="B241" s="118"/>
      <c r="C241" s="118"/>
      <c r="D241" s="118"/>
      <c r="E241" s="118"/>
      <c r="F241" s="120"/>
      <c r="G241" s="118"/>
      <c r="H241" s="119"/>
      <c r="I241" s="15" t="str">
        <f t="shared" si="28"/>
        <v/>
      </c>
      <c r="J241" s="15" t="str">
        <f t="shared" si="29"/>
        <v/>
      </c>
      <c r="K241" s="322" t="str">
        <f t="shared" si="25"/>
        <v/>
      </c>
      <c r="L241" s="43" t="str">
        <f t="shared" si="26"/>
        <v/>
      </c>
      <c r="M241" s="323" t="str">
        <f t="shared" si="30"/>
        <v/>
      </c>
      <c r="N241" s="297" t="b">
        <f t="shared" si="27"/>
        <v>0</v>
      </c>
      <c r="O241" s="309">
        <f t="shared" si="31"/>
        <v>1</v>
      </c>
    </row>
    <row r="242" spans="1:15">
      <c r="A242" s="117">
        <v>233</v>
      </c>
      <c r="B242" s="118"/>
      <c r="C242" s="118"/>
      <c r="D242" s="118"/>
      <c r="E242" s="118"/>
      <c r="F242" s="120"/>
      <c r="G242" s="118"/>
      <c r="H242" s="119"/>
      <c r="I242" s="15" t="str">
        <f t="shared" si="28"/>
        <v/>
      </c>
      <c r="J242" s="15" t="str">
        <f t="shared" si="29"/>
        <v/>
      </c>
      <c r="K242" s="322" t="str">
        <f t="shared" si="25"/>
        <v/>
      </c>
      <c r="L242" s="43" t="str">
        <f t="shared" si="26"/>
        <v/>
      </c>
      <c r="M242" s="323" t="str">
        <f t="shared" si="30"/>
        <v/>
      </c>
      <c r="N242" s="297" t="b">
        <f t="shared" si="27"/>
        <v>0</v>
      </c>
      <c r="O242" s="309">
        <f t="shared" si="31"/>
        <v>1</v>
      </c>
    </row>
    <row r="243" spans="1:15">
      <c r="A243" s="117">
        <v>234</v>
      </c>
      <c r="B243" s="118"/>
      <c r="C243" s="118"/>
      <c r="D243" s="118"/>
      <c r="E243" s="118"/>
      <c r="F243" s="120"/>
      <c r="G243" s="118"/>
      <c r="H243" s="119"/>
      <c r="I243" s="15" t="str">
        <f t="shared" si="28"/>
        <v/>
      </c>
      <c r="J243" s="15" t="str">
        <f t="shared" si="29"/>
        <v/>
      </c>
      <c r="K243" s="322" t="str">
        <f t="shared" si="25"/>
        <v/>
      </c>
      <c r="L243" s="43" t="str">
        <f t="shared" si="26"/>
        <v/>
      </c>
      <c r="M243" s="323" t="str">
        <f t="shared" si="30"/>
        <v/>
      </c>
      <c r="N243" s="297" t="b">
        <f t="shared" si="27"/>
        <v>0</v>
      </c>
      <c r="O243" s="309">
        <f t="shared" si="31"/>
        <v>1</v>
      </c>
    </row>
    <row r="244" spans="1:15">
      <c r="A244" s="117">
        <v>235</v>
      </c>
      <c r="B244" s="118"/>
      <c r="C244" s="118"/>
      <c r="D244" s="118"/>
      <c r="E244" s="118"/>
      <c r="F244" s="120"/>
      <c r="G244" s="118"/>
      <c r="H244" s="119"/>
      <c r="I244" s="15" t="str">
        <f t="shared" si="28"/>
        <v/>
      </c>
      <c r="J244" s="15" t="str">
        <f t="shared" si="29"/>
        <v/>
      </c>
      <c r="K244" s="322" t="str">
        <f t="shared" si="25"/>
        <v/>
      </c>
      <c r="L244" s="43" t="str">
        <f t="shared" si="26"/>
        <v/>
      </c>
      <c r="M244" s="323" t="str">
        <f t="shared" si="30"/>
        <v/>
      </c>
      <c r="N244" s="297" t="b">
        <f t="shared" si="27"/>
        <v>0</v>
      </c>
      <c r="O244" s="309">
        <f t="shared" si="31"/>
        <v>1</v>
      </c>
    </row>
    <row r="245" spans="1:15">
      <c r="A245" s="117">
        <v>236</v>
      </c>
      <c r="B245" s="118"/>
      <c r="C245" s="118"/>
      <c r="D245" s="118"/>
      <c r="E245" s="118"/>
      <c r="F245" s="120"/>
      <c r="G245" s="118"/>
      <c r="H245" s="119"/>
      <c r="I245" s="15" t="str">
        <f t="shared" si="28"/>
        <v/>
      </c>
      <c r="J245" s="15" t="str">
        <f t="shared" si="29"/>
        <v/>
      </c>
      <c r="K245" s="322" t="str">
        <f t="shared" si="25"/>
        <v/>
      </c>
      <c r="L245" s="43" t="str">
        <f t="shared" si="26"/>
        <v/>
      </c>
      <c r="M245" s="323" t="str">
        <f t="shared" si="30"/>
        <v/>
      </c>
      <c r="N245" s="297" t="b">
        <f t="shared" si="27"/>
        <v>0</v>
      </c>
      <c r="O245" s="309">
        <f t="shared" si="31"/>
        <v>1</v>
      </c>
    </row>
    <row r="246" spans="1:15">
      <c r="A246" s="117">
        <v>237</v>
      </c>
      <c r="B246" s="118"/>
      <c r="C246" s="118"/>
      <c r="D246" s="118"/>
      <c r="E246" s="118"/>
      <c r="F246" s="120"/>
      <c r="G246" s="118"/>
      <c r="H246" s="119"/>
      <c r="I246" s="15" t="str">
        <f t="shared" si="28"/>
        <v/>
      </c>
      <c r="J246" s="15" t="str">
        <f t="shared" si="29"/>
        <v/>
      </c>
      <c r="K246" s="322" t="str">
        <f t="shared" si="25"/>
        <v/>
      </c>
      <c r="L246" s="43" t="str">
        <f t="shared" si="26"/>
        <v/>
      </c>
      <c r="M246" s="323" t="str">
        <f t="shared" si="30"/>
        <v/>
      </c>
      <c r="N246" s="297" t="b">
        <f t="shared" si="27"/>
        <v>0</v>
      </c>
      <c r="O246" s="309">
        <f t="shared" si="31"/>
        <v>1</v>
      </c>
    </row>
    <row r="247" spans="1:15">
      <c r="A247" s="117">
        <v>238</v>
      </c>
      <c r="B247" s="118"/>
      <c r="C247" s="118"/>
      <c r="D247" s="118"/>
      <c r="E247" s="118"/>
      <c r="F247" s="120"/>
      <c r="G247" s="118"/>
      <c r="H247" s="119"/>
      <c r="I247" s="15" t="str">
        <f t="shared" si="28"/>
        <v/>
      </c>
      <c r="J247" s="15" t="str">
        <f t="shared" si="29"/>
        <v/>
      </c>
      <c r="K247" s="322" t="str">
        <f t="shared" si="25"/>
        <v/>
      </c>
      <c r="L247" s="43" t="str">
        <f t="shared" si="26"/>
        <v/>
      </c>
      <c r="M247" s="323" t="str">
        <f t="shared" si="30"/>
        <v/>
      </c>
      <c r="N247" s="297" t="b">
        <f t="shared" si="27"/>
        <v>0</v>
      </c>
      <c r="O247" s="309">
        <f t="shared" si="31"/>
        <v>1</v>
      </c>
    </row>
    <row r="248" spans="1:15">
      <c r="A248" s="117">
        <v>239</v>
      </c>
      <c r="B248" s="118"/>
      <c r="C248" s="118"/>
      <c r="D248" s="118"/>
      <c r="E248" s="118"/>
      <c r="F248" s="120"/>
      <c r="G248" s="118"/>
      <c r="H248" s="119"/>
      <c r="I248" s="15" t="str">
        <f t="shared" si="28"/>
        <v/>
      </c>
      <c r="J248" s="15" t="str">
        <f t="shared" si="29"/>
        <v/>
      </c>
      <c r="K248" s="322" t="str">
        <f t="shared" si="25"/>
        <v/>
      </c>
      <c r="L248" s="43" t="str">
        <f t="shared" si="26"/>
        <v/>
      </c>
      <c r="M248" s="323" t="str">
        <f t="shared" si="30"/>
        <v/>
      </c>
      <c r="N248" s="297" t="b">
        <f t="shared" si="27"/>
        <v>0</v>
      </c>
      <c r="O248" s="309">
        <f t="shared" si="31"/>
        <v>1</v>
      </c>
    </row>
    <row r="249" spans="1:15">
      <c r="A249" s="117">
        <v>240</v>
      </c>
      <c r="B249" s="118"/>
      <c r="C249" s="118"/>
      <c r="D249" s="118"/>
      <c r="E249" s="118"/>
      <c r="F249" s="120"/>
      <c r="G249" s="118"/>
      <c r="H249" s="119"/>
      <c r="I249" s="15" t="str">
        <f t="shared" si="28"/>
        <v/>
      </c>
      <c r="J249" s="15" t="str">
        <f t="shared" si="29"/>
        <v/>
      </c>
      <c r="K249" s="322" t="str">
        <f t="shared" si="25"/>
        <v/>
      </c>
      <c r="L249" s="43" t="str">
        <f t="shared" si="26"/>
        <v/>
      </c>
      <c r="M249" s="323" t="str">
        <f t="shared" si="30"/>
        <v/>
      </c>
      <c r="N249" s="297" t="b">
        <f t="shared" si="27"/>
        <v>0</v>
      </c>
      <c r="O249" s="309">
        <f t="shared" si="31"/>
        <v>1</v>
      </c>
    </row>
    <row r="250" spans="1:15">
      <c r="A250" s="117">
        <v>241</v>
      </c>
      <c r="B250" s="118"/>
      <c r="C250" s="118"/>
      <c r="D250" s="118"/>
      <c r="E250" s="118"/>
      <c r="F250" s="120"/>
      <c r="G250" s="118"/>
      <c r="H250" s="119"/>
      <c r="I250" s="15" t="str">
        <f t="shared" si="28"/>
        <v/>
      </c>
      <c r="J250" s="15" t="str">
        <f t="shared" si="29"/>
        <v/>
      </c>
      <c r="K250" s="322" t="str">
        <f t="shared" si="25"/>
        <v/>
      </c>
      <c r="L250" s="43" t="str">
        <f t="shared" si="26"/>
        <v/>
      </c>
      <c r="M250" s="323" t="str">
        <f t="shared" si="30"/>
        <v/>
      </c>
      <c r="N250" s="297" t="b">
        <f t="shared" si="27"/>
        <v>0</v>
      </c>
      <c r="O250" s="309">
        <f t="shared" si="31"/>
        <v>1</v>
      </c>
    </row>
    <row r="251" spans="1:15">
      <c r="A251" s="117">
        <v>242</v>
      </c>
      <c r="B251" s="118"/>
      <c r="C251" s="118"/>
      <c r="D251" s="118"/>
      <c r="E251" s="118"/>
      <c r="F251" s="120"/>
      <c r="G251" s="118"/>
      <c r="H251" s="119"/>
      <c r="I251" s="15" t="str">
        <f t="shared" si="28"/>
        <v/>
      </c>
      <c r="J251" s="15" t="str">
        <f t="shared" si="29"/>
        <v/>
      </c>
      <c r="K251" s="322" t="str">
        <f t="shared" si="25"/>
        <v/>
      </c>
      <c r="L251" s="43" t="str">
        <f t="shared" si="26"/>
        <v/>
      </c>
      <c r="M251" s="323" t="str">
        <f t="shared" si="30"/>
        <v/>
      </c>
      <c r="N251" s="297" t="b">
        <f t="shared" si="27"/>
        <v>0</v>
      </c>
      <c r="O251" s="309">
        <f t="shared" si="31"/>
        <v>1</v>
      </c>
    </row>
    <row r="252" spans="1:15">
      <c r="A252" s="117">
        <v>243</v>
      </c>
      <c r="B252" s="118"/>
      <c r="C252" s="118"/>
      <c r="D252" s="118"/>
      <c r="E252" s="118"/>
      <c r="F252" s="120"/>
      <c r="G252" s="118"/>
      <c r="H252" s="119"/>
      <c r="I252" s="15" t="str">
        <f t="shared" si="28"/>
        <v/>
      </c>
      <c r="J252" s="15" t="str">
        <f t="shared" si="29"/>
        <v/>
      </c>
      <c r="K252" s="322" t="str">
        <f t="shared" si="25"/>
        <v/>
      </c>
      <c r="L252" s="43" t="str">
        <f t="shared" si="26"/>
        <v/>
      </c>
      <c r="M252" s="323" t="str">
        <f t="shared" si="30"/>
        <v/>
      </c>
      <c r="N252" s="297" t="b">
        <f t="shared" si="27"/>
        <v>0</v>
      </c>
      <c r="O252" s="309">
        <f t="shared" si="31"/>
        <v>1</v>
      </c>
    </row>
    <row r="253" spans="1:15">
      <c r="A253" s="117">
        <v>244</v>
      </c>
      <c r="B253" s="118"/>
      <c r="C253" s="118"/>
      <c r="D253" s="118"/>
      <c r="E253" s="118"/>
      <c r="F253" s="120"/>
      <c r="G253" s="118"/>
      <c r="H253" s="119"/>
      <c r="I253" s="15" t="str">
        <f t="shared" si="28"/>
        <v/>
      </c>
      <c r="J253" s="15" t="str">
        <f t="shared" si="29"/>
        <v/>
      </c>
      <c r="K253" s="322" t="str">
        <f t="shared" si="25"/>
        <v/>
      </c>
      <c r="L253" s="43" t="str">
        <f t="shared" si="26"/>
        <v/>
      </c>
      <c r="M253" s="323" t="str">
        <f t="shared" si="30"/>
        <v/>
      </c>
      <c r="N253" s="297" t="b">
        <f t="shared" si="27"/>
        <v>0</v>
      </c>
      <c r="O253" s="309">
        <f t="shared" si="31"/>
        <v>1</v>
      </c>
    </row>
    <row r="254" spans="1:15">
      <c r="A254" s="117">
        <v>245</v>
      </c>
      <c r="B254" s="118"/>
      <c r="C254" s="118"/>
      <c r="D254" s="118"/>
      <c r="E254" s="118"/>
      <c r="F254" s="120"/>
      <c r="G254" s="118"/>
      <c r="H254" s="119"/>
      <c r="I254" s="15" t="str">
        <f t="shared" si="28"/>
        <v/>
      </c>
      <c r="J254" s="15" t="str">
        <f t="shared" si="29"/>
        <v/>
      </c>
      <c r="K254" s="322" t="str">
        <f t="shared" si="25"/>
        <v/>
      </c>
      <c r="L254" s="43" t="str">
        <f t="shared" si="26"/>
        <v/>
      </c>
      <c r="M254" s="323" t="str">
        <f t="shared" si="30"/>
        <v/>
      </c>
      <c r="N254" s="297" t="b">
        <f t="shared" si="27"/>
        <v>0</v>
      </c>
      <c r="O254" s="309">
        <f t="shared" si="31"/>
        <v>1</v>
      </c>
    </row>
    <row r="255" spans="1:15">
      <c r="A255" s="117">
        <v>246</v>
      </c>
      <c r="B255" s="118"/>
      <c r="C255" s="118"/>
      <c r="D255" s="118"/>
      <c r="E255" s="118"/>
      <c r="F255" s="120"/>
      <c r="G255" s="118"/>
      <c r="H255" s="119"/>
      <c r="I255" s="15" t="str">
        <f t="shared" si="28"/>
        <v/>
      </c>
      <c r="J255" s="15" t="str">
        <f t="shared" si="29"/>
        <v/>
      </c>
      <c r="K255" s="322" t="str">
        <f t="shared" si="25"/>
        <v/>
      </c>
      <c r="L255" s="43" t="str">
        <f t="shared" si="26"/>
        <v/>
      </c>
      <c r="M255" s="323" t="str">
        <f t="shared" si="30"/>
        <v/>
      </c>
      <c r="N255" s="297" t="b">
        <f t="shared" si="27"/>
        <v>0</v>
      </c>
      <c r="O255" s="309">
        <f t="shared" si="31"/>
        <v>1</v>
      </c>
    </row>
    <row r="256" spans="1:15">
      <c r="A256" s="117">
        <v>247</v>
      </c>
      <c r="B256" s="118"/>
      <c r="C256" s="118"/>
      <c r="D256" s="118"/>
      <c r="E256" s="118"/>
      <c r="F256" s="120"/>
      <c r="G256" s="118"/>
      <c r="H256" s="119"/>
      <c r="I256" s="15" t="str">
        <f t="shared" si="28"/>
        <v/>
      </c>
      <c r="J256" s="15" t="str">
        <f t="shared" si="29"/>
        <v/>
      </c>
      <c r="K256" s="322" t="str">
        <f t="shared" si="25"/>
        <v/>
      </c>
      <c r="L256" s="43" t="str">
        <f t="shared" si="26"/>
        <v/>
      </c>
      <c r="M256" s="323" t="str">
        <f t="shared" si="30"/>
        <v/>
      </c>
      <c r="N256" s="297" t="b">
        <f t="shared" si="27"/>
        <v>0</v>
      </c>
      <c r="O256" s="309">
        <f t="shared" si="31"/>
        <v>1</v>
      </c>
    </row>
    <row r="257" spans="1:15">
      <c r="A257" s="117">
        <v>248</v>
      </c>
      <c r="B257" s="118"/>
      <c r="C257" s="118"/>
      <c r="D257" s="118"/>
      <c r="E257" s="118"/>
      <c r="F257" s="120"/>
      <c r="G257" s="118"/>
      <c r="H257" s="119"/>
      <c r="I257" s="15" t="str">
        <f t="shared" si="28"/>
        <v/>
      </c>
      <c r="J257" s="15" t="str">
        <f t="shared" si="29"/>
        <v/>
      </c>
      <c r="K257" s="322" t="str">
        <f t="shared" si="25"/>
        <v/>
      </c>
      <c r="L257" s="43" t="str">
        <f t="shared" si="26"/>
        <v/>
      </c>
      <c r="M257" s="323" t="str">
        <f t="shared" si="30"/>
        <v/>
      </c>
      <c r="N257" s="297" t="b">
        <f t="shared" si="27"/>
        <v>0</v>
      </c>
      <c r="O257" s="309">
        <f t="shared" si="31"/>
        <v>1</v>
      </c>
    </row>
    <row r="258" spans="1:15">
      <c r="A258" s="117">
        <v>249</v>
      </c>
      <c r="B258" s="118"/>
      <c r="C258" s="118"/>
      <c r="D258" s="118"/>
      <c r="E258" s="118"/>
      <c r="F258" s="120"/>
      <c r="G258" s="118"/>
      <c r="H258" s="119"/>
      <c r="I258" s="15" t="str">
        <f t="shared" si="28"/>
        <v/>
      </c>
      <c r="J258" s="15" t="str">
        <f t="shared" si="29"/>
        <v/>
      </c>
      <c r="K258" s="322" t="str">
        <f t="shared" si="25"/>
        <v/>
      </c>
      <c r="L258" s="43" t="str">
        <f t="shared" si="26"/>
        <v/>
      </c>
      <c r="M258" s="323" t="str">
        <f t="shared" si="30"/>
        <v/>
      </c>
      <c r="N258" s="297" t="b">
        <f t="shared" si="27"/>
        <v>0</v>
      </c>
      <c r="O258" s="309">
        <f t="shared" si="31"/>
        <v>1</v>
      </c>
    </row>
    <row r="259" spans="1:15">
      <c r="A259" s="117">
        <v>250</v>
      </c>
      <c r="B259" s="118"/>
      <c r="C259" s="118"/>
      <c r="D259" s="118"/>
      <c r="E259" s="118"/>
      <c r="F259" s="120"/>
      <c r="G259" s="118"/>
      <c r="H259" s="119"/>
      <c r="I259" s="15" t="str">
        <f t="shared" si="28"/>
        <v/>
      </c>
      <c r="J259" s="15" t="str">
        <f t="shared" si="29"/>
        <v/>
      </c>
      <c r="K259" s="322" t="str">
        <f t="shared" si="25"/>
        <v/>
      </c>
      <c r="L259" s="43" t="str">
        <f t="shared" si="26"/>
        <v/>
      </c>
      <c r="M259" s="323" t="str">
        <f t="shared" si="30"/>
        <v/>
      </c>
      <c r="N259" s="297" t="b">
        <f t="shared" si="27"/>
        <v>0</v>
      </c>
      <c r="O259" s="309">
        <f t="shared" si="31"/>
        <v>1</v>
      </c>
    </row>
  </sheetData>
  <sheetProtection algorithmName="SHA-512" hashValue="PbWZBoihu4spIpXo8a7mqxHvMXTKBxiQfNXT08bg1b6PYkNy81CCcv9sYVSiIBtmwygThodwDhoyjAYuOlaAiw==" saltValue="GlPiPGyQnoeDF+zcum8eaQ==" spinCount="100000" sheet="1" objects="1" scenarios="1" formatCells="0" formatRows="0" insertRows="0"/>
  <mergeCells count="15">
    <mergeCell ref="O7:O8"/>
    <mergeCell ref="A7:A8"/>
    <mergeCell ref="B7:B8"/>
    <mergeCell ref="C7:C8"/>
    <mergeCell ref="A4:J4"/>
    <mergeCell ref="A5:J5"/>
    <mergeCell ref="D7:D8"/>
    <mergeCell ref="E7:E8"/>
    <mergeCell ref="F7:F8"/>
    <mergeCell ref="N7:N8"/>
    <mergeCell ref="H7:H8"/>
    <mergeCell ref="I7:J7"/>
    <mergeCell ref="M7:M8"/>
    <mergeCell ref="G7:G8"/>
    <mergeCell ref="K7:L7"/>
  </mergeCells>
  <phoneticPr fontId="15" type="noConversion"/>
  <pageMargins left="0.59055118110236227" right="0.59055118110236227" top="0.78740157480314965" bottom="1.1811023622047245" header="0" footer="0.31496062992125984"/>
  <pageSetup paperSize="9" scale="77" fitToHeight="100" orientation="landscape" r:id="rId1"/>
  <headerFooter>
    <oddFooter xml:space="preserve">&amp;L
&amp;RCandidat
</oddFooter>
  </headerFooter>
  <colBreaks count="1" manualBreakCount="1">
    <brk id="10"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63">
    <pageSetUpPr fitToPage="1"/>
  </sheetPr>
  <dimension ref="A1:M261"/>
  <sheetViews>
    <sheetView zoomScaleNormal="100" workbookViewId="0">
      <selection activeCell="B12" sqref="B12:H14"/>
    </sheetView>
  </sheetViews>
  <sheetFormatPr defaultColWidth="9.1328125" defaultRowHeight="15.75"/>
  <cols>
    <col min="1" max="1" width="5.6640625" style="45" customWidth="1"/>
    <col min="2" max="3" width="35.6640625" style="49" customWidth="1"/>
    <col min="4" max="4" width="4.46484375" style="49" customWidth="1"/>
    <col min="5" max="5" width="4.33203125" style="49" customWidth="1"/>
    <col min="6" max="6" width="3.86328125" style="49" customWidth="1"/>
    <col min="7" max="7" width="49.1328125" style="49" customWidth="1"/>
    <col min="8" max="8" width="10.6640625" style="54" customWidth="1"/>
    <col min="9" max="9" width="17.6640625" style="49" customWidth="1"/>
    <col min="10" max="10" width="17.6640625" style="49" hidden="1" customWidth="1"/>
    <col min="11" max="11" width="10.6640625" style="49" hidden="1" customWidth="1"/>
    <col min="12" max="12" width="9.1328125" style="55" hidden="1" customWidth="1"/>
    <col min="13" max="13" width="9.1328125" style="49" hidden="1" customWidth="1"/>
    <col min="14" max="22" width="9.1328125" style="49" customWidth="1"/>
    <col min="23" max="16384" width="9.1328125" style="49"/>
  </cols>
  <sheetData>
    <row r="1" spans="1:13" s="45" customFormat="1">
      <c r="A1" s="125" t="s">
        <v>483</v>
      </c>
      <c r="H1" s="46"/>
      <c r="I1" s="48"/>
      <c r="J1" s="38"/>
      <c r="K1" s="47"/>
      <c r="L1" s="38"/>
      <c r="M1" s="38"/>
    </row>
    <row r="2" spans="1:13" s="45" customFormat="1">
      <c r="A2" s="294" t="str">
        <f>IF(ISBLANK(facultate), IF(ISBLANK(departament),"","Departament " &amp; departament), "Facultatea " &amp; facultate)</f>
        <v>Facultatea Automatică și Calculatoare</v>
      </c>
      <c r="H2" s="46"/>
      <c r="I2" s="48"/>
      <c r="J2" s="38"/>
      <c r="K2" s="47"/>
      <c r="L2" s="38"/>
      <c r="M2" s="38"/>
    </row>
    <row r="3" spans="1:13" s="45" customFormat="1">
      <c r="A3" s="294" t="str">
        <f>IF(ISBLANK(departament),"","Departamentul " &amp; departament)</f>
        <v>Departamentul Automatică și Informatică Aplicată</v>
      </c>
      <c r="H3" s="46"/>
      <c r="I3" s="48"/>
      <c r="J3" s="38"/>
      <c r="K3" s="47"/>
      <c r="L3" s="38"/>
      <c r="M3" s="38"/>
    </row>
    <row r="4" spans="1:13" s="41" customFormat="1">
      <c r="A4" s="486" t="s">
        <v>791</v>
      </c>
      <c r="B4" s="486"/>
      <c r="C4" s="486"/>
      <c r="D4" s="486"/>
      <c r="E4" s="486"/>
      <c r="F4" s="486"/>
      <c r="G4" s="486"/>
      <c r="H4" s="486"/>
      <c r="I4" s="486"/>
      <c r="J4" s="291"/>
      <c r="K4" s="39"/>
      <c r="L4" s="40"/>
    </row>
    <row r="5" spans="1:13" s="41" customFormat="1">
      <c r="A5" s="486" t="s">
        <v>816</v>
      </c>
      <c r="B5" s="486"/>
      <c r="C5" s="486"/>
      <c r="D5" s="486"/>
      <c r="E5" s="486"/>
      <c r="F5" s="486"/>
      <c r="G5" s="486"/>
      <c r="H5" s="486"/>
      <c r="I5" s="486"/>
      <c r="J5" s="291"/>
      <c r="K5" s="39"/>
      <c r="L5" s="40"/>
    </row>
    <row r="6" spans="1:13" s="41" customFormat="1" ht="13.5" customHeight="1">
      <c r="A6" s="38"/>
      <c r="I6" s="295" t="str">
        <f>CONCATENATE(functie," ",nume_candidat)</f>
        <v>Conferențiar Bojan-Dragos Claudia-Adina</v>
      </c>
      <c r="J6" s="295" t="str">
        <f>CONCATENATE(functie," ",nume_candidat)</f>
        <v>Conferențiar Bojan-Dragos Claudia-Adina</v>
      </c>
      <c r="L6" s="40"/>
    </row>
    <row r="7" spans="1:13" ht="18.75" customHeight="1">
      <c r="A7" s="483" t="s">
        <v>338</v>
      </c>
      <c r="B7" s="470" t="s">
        <v>786</v>
      </c>
      <c r="C7" s="470" t="s">
        <v>781</v>
      </c>
      <c r="D7" s="132" t="s">
        <v>808</v>
      </c>
      <c r="E7" s="117"/>
      <c r="F7" s="117"/>
      <c r="G7" s="117"/>
      <c r="H7" s="480" t="s">
        <v>2</v>
      </c>
      <c r="I7" s="483" t="s">
        <v>544</v>
      </c>
      <c r="J7" s="480" t="s">
        <v>1108</v>
      </c>
      <c r="K7" s="483" t="s">
        <v>4</v>
      </c>
      <c r="L7" s="488" t="s">
        <v>541</v>
      </c>
      <c r="M7" s="477" t="s">
        <v>551</v>
      </c>
    </row>
    <row r="8" spans="1:13" ht="18.75" customHeight="1">
      <c r="A8" s="484"/>
      <c r="B8" s="487"/>
      <c r="C8" s="487"/>
      <c r="D8" s="117"/>
      <c r="E8" s="132" t="s">
        <v>784</v>
      </c>
      <c r="F8" s="117"/>
      <c r="G8" s="117"/>
      <c r="H8" s="481"/>
      <c r="I8" s="484"/>
      <c r="J8" s="481"/>
      <c r="K8" s="484"/>
      <c r="L8" s="489"/>
      <c r="M8" s="477"/>
    </row>
    <row r="9" spans="1:13" ht="18.75" customHeight="1">
      <c r="A9" s="484"/>
      <c r="B9" s="487"/>
      <c r="C9" s="487"/>
      <c r="D9" s="132"/>
      <c r="E9" s="132"/>
      <c r="F9" s="132" t="s">
        <v>782</v>
      </c>
      <c r="G9" s="117"/>
      <c r="H9" s="481"/>
      <c r="I9" s="485"/>
      <c r="J9" s="481"/>
      <c r="K9" s="485"/>
      <c r="L9" s="489"/>
      <c r="M9" s="477"/>
    </row>
    <row r="10" spans="1:13" ht="18.75" customHeight="1">
      <c r="A10" s="485"/>
      <c r="B10" s="471"/>
      <c r="C10" s="471"/>
      <c r="D10" s="117"/>
      <c r="F10" s="132"/>
      <c r="G10" s="132" t="s">
        <v>783</v>
      </c>
      <c r="H10" s="482"/>
      <c r="I10" s="296" t="str">
        <f>CONCATENATE("ultimii ",durata_evaluare," ani")</f>
        <v>ultimii 5 ani</v>
      </c>
      <c r="J10" s="482"/>
      <c r="K10" s="296" t="str">
        <f>CONCATENATE("ultimii                                  ",durata_evaluare," ani")</f>
        <v>ultimii                                  5 ani</v>
      </c>
      <c r="L10" s="490"/>
      <c r="M10" s="477"/>
    </row>
    <row r="11" spans="1:13">
      <c r="A11" s="42"/>
      <c r="B11" s="50"/>
      <c r="C11" s="50"/>
      <c r="D11" s="50"/>
      <c r="E11" s="50"/>
      <c r="F11" s="50"/>
      <c r="G11" s="50"/>
      <c r="H11" s="22"/>
      <c r="I11" s="122">
        <f>SUMIF(I12:I1012,"&gt;0")</f>
        <v>0</v>
      </c>
      <c r="J11" s="347"/>
      <c r="K11" s="4">
        <f t="shared" ref="K11" si="0">SUMIF(K12:K110,"&gt;0")</f>
        <v>0</v>
      </c>
      <c r="L11" s="12"/>
      <c r="M11" s="36"/>
    </row>
    <row r="12" spans="1:13">
      <c r="A12" s="28">
        <v>1</v>
      </c>
      <c r="B12" s="7"/>
      <c r="C12" s="7"/>
      <c r="D12" s="7"/>
      <c r="E12" s="7"/>
      <c r="F12" s="7"/>
      <c r="G12" s="7"/>
      <c r="H12" s="180"/>
      <c r="I12" s="15" t="str">
        <f t="shared" ref="I12" si="1">IF(OR($B12="",$C12="",$H12&lt;an_initial,$H12&gt;an_final,$L12=FALSE),"",K12*(IF(D12="X",100,0) + IF(E12="X",50,0) + IF(F12="X",200,0) + IF(G12="X",150,0) ))</f>
        <v/>
      </c>
      <c r="J12" s="28"/>
      <c r="K12" s="43" t="str">
        <f t="shared" ref="K12:K75" si="2">IF(OR($B12="",$C12="",$H12="",$H12&gt;an_final,$L12=FALSE),"",IF($H12&gt;=an_initial,1,""))</f>
        <v/>
      </c>
      <c r="L12" s="297" t="b">
        <f t="shared" ref="L12:L75" si="3">IF(nume_candidat="",FALSE,ISNUMBER(SEARCH(nume_candidat,$B12)))</f>
        <v>0</v>
      </c>
      <c r="M12" s="298">
        <f t="shared" ref="M12" si="4">LEN(B12)-LEN(SUBSTITUTE(B12,",",""))+1</f>
        <v>1</v>
      </c>
    </row>
    <row r="13" spans="1:13">
      <c r="A13" s="28">
        <v>2</v>
      </c>
      <c r="B13" s="7"/>
      <c r="C13" s="7"/>
      <c r="D13" s="7"/>
      <c r="E13" s="7"/>
      <c r="F13" s="7"/>
      <c r="G13" s="7"/>
      <c r="H13" s="180"/>
      <c r="I13" s="15" t="str">
        <f t="shared" ref="I13:I76" si="5">IF(OR($B13="",$C13="",$H13&lt;an_initial,$H13&gt;an_final,$L13=FALSE),"",K13*(IF(D13="X",100,0) + IF(E13="X",50,0) + IF(F13="X",200,0) + IF(G13="X",150,0) ))</f>
        <v/>
      </c>
      <c r="J13" s="28"/>
      <c r="K13" s="43" t="str">
        <f t="shared" si="2"/>
        <v/>
      </c>
      <c r="L13" s="297" t="b">
        <f t="shared" si="3"/>
        <v>0</v>
      </c>
      <c r="M13" s="298">
        <f t="shared" ref="M13:M76" si="6">LEN(B13)-LEN(SUBSTITUTE(B13,",",""))+1</f>
        <v>1</v>
      </c>
    </row>
    <row r="14" spans="1:13">
      <c r="A14" s="28">
        <v>3</v>
      </c>
      <c r="B14" s="6"/>
      <c r="C14" s="7"/>
      <c r="D14" s="7"/>
      <c r="E14" s="7"/>
      <c r="F14" s="7"/>
      <c r="G14" s="7"/>
      <c r="H14" s="180"/>
      <c r="I14" s="15" t="str">
        <f t="shared" si="5"/>
        <v/>
      </c>
      <c r="J14" s="28"/>
      <c r="K14" s="43" t="str">
        <f t="shared" si="2"/>
        <v/>
      </c>
      <c r="L14" s="297" t="b">
        <f t="shared" si="3"/>
        <v>0</v>
      </c>
      <c r="M14" s="298">
        <f t="shared" si="6"/>
        <v>1</v>
      </c>
    </row>
    <row r="15" spans="1:13">
      <c r="A15" s="28">
        <v>4</v>
      </c>
      <c r="B15" s="6"/>
      <c r="C15" s="6"/>
      <c r="D15" s="6"/>
      <c r="E15" s="6"/>
      <c r="F15" s="6"/>
      <c r="G15" s="6"/>
      <c r="H15" s="179"/>
      <c r="I15" s="15" t="str">
        <f t="shared" si="5"/>
        <v/>
      </c>
      <c r="J15" s="28"/>
      <c r="K15" s="43" t="str">
        <f t="shared" si="2"/>
        <v/>
      </c>
      <c r="L15" s="297" t="b">
        <f t="shared" si="3"/>
        <v>0</v>
      </c>
      <c r="M15" s="298">
        <f t="shared" si="6"/>
        <v>1</v>
      </c>
    </row>
    <row r="16" spans="1:13">
      <c r="A16" s="28">
        <v>5</v>
      </c>
      <c r="B16" s="6"/>
      <c r="C16" s="6"/>
      <c r="D16" s="6"/>
      <c r="E16" s="6"/>
      <c r="F16" s="6"/>
      <c r="G16" s="6"/>
      <c r="H16" s="179"/>
      <c r="I16" s="15" t="str">
        <f t="shared" si="5"/>
        <v/>
      </c>
      <c r="J16" s="28"/>
      <c r="K16" s="43" t="str">
        <f t="shared" si="2"/>
        <v/>
      </c>
      <c r="L16" s="297" t="b">
        <f t="shared" si="3"/>
        <v>0</v>
      </c>
      <c r="M16" s="298">
        <f t="shared" si="6"/>
        <v>1</v>
      </c>
    </row>
    <row r="17" spans="1:13">
      <c r="A17" s="28">
        <v>6</v>
      </c>
      <c r="B17" s="6"/>
      <c r="C17" s="6"/>
      <c r="D17" s="6"/>
      <c r="E17" s="6"/>
      <c r="F17" s="6"/>
      <c r="G17" s="6"/>
      <c r="H17" s="179"/>
      <c r="I17" s="15" t="str">
        <f t="shared" si="5"/>
        <v/>
      </c>
      <c r="J17" s="28"/>
      <c r="K17" s="43" t="str">
        <f t="shared" si="2"/>
        <v/>
      </c>
      <c r="L17" s="297" t="b">
        <f t="shared" si="3"/>
        <v>0</v>
      </c>
      <c r="M17" s="298">
        <f t="shared" si="6"/>
        <v>1</v>
      </c>
    </row>
    <row r="18" spans="1:13">
      <c r="A18" s="28">
        <v>7</v>
      </c>
      <c r="B18" s="6"/>
      <c r="C18" s="6"/>
      <c r="D18" s="6"/>
      <c r="E18" s="6"/>
      <c r="F18" s="6"/>
      <c r="G18" s="6"/>
      <c r="H18" s="179"/>
      <c r="I18" s="15" t="str">
        <f t="shared" si="5"/>
        <v/>
      </c>
      <c r="J18" s="28"/>
      <c r="K18" s="43" t="str">
        <f t="shared" si="2"/>
        <v/>
      </c>
      <c r="L18" s="297" t="b">
        <f t="shared" si="3"/>
        <v>0</v>
      </c>
      <c r="M18" s="298">
        <f t="shared" si="6"/>
        <v>1</v>
      </c>
    </row>
    <row r="19" spans="1:13">
      <c r="A19" s="28">
        <v>8</v>
      </c>
      <c r="B19" s="6"/>
      <c r="C19" s="6"/>
      <c r="D19" s="6"/>
      <c r="E19" s="6"/>
      <c r="F19" s="6"/>
      <c r="G19" s="6"/>
      <c r="H19" s="179"/>
      <c r="I19" s="15" t="str">
        <f t="shared" si="5"/>
        <v/>
      </c>
      <c r="J19" s="28"/>
      <c r="K19" s="43" t="str">
        <f t="shared" si="2"/>
        <v/>
      </c>
      <c r="L19" s="297" t="b">
        <f t="shared" si="3"/>
        <v>0</v>
      </c>
      <c r="M19" s="298">
        <f t="shared" si="6"/>
        <v>1</v>
      </c>
    </row>
    <row r="20" spans="1:13">
      <c r="A20" s="28">
        <v>9</v>
      </c>
      <c r="B20" s="6"/>
      <c r="C20" s="6"/>
      <c r="D20" s="6"/>
      <c r="E20" s="6"/>
      <c r="F20" s="6"/>
      <c r="G20" s="6"/>
      <c r="H20" s="179"/>
      <c r="I20" s="15" t="str">
        <f t="shared" si="5"/>
        <v/>
      </c>
      <c r="J20" s="28"/>
      <c r="K20" s="43" t="str">
        <f t="shared" si="2"/>
        <v/>
      </c>
      <c r="L20" s="297" t="b">
        <f t="shared" si="3"/>
        <v>0</v>
      </c>
      <c r="M20" s="298">
        <f t="shared" si="6"/>
        <v>1</v>
      </c>
    </row>
    <row r="21" spans="1:13">
      <c r="A21" s="28">
        <v>10</v>
      </c>
      <c r="B21" s="6"/>
      <c r="C21" s="6"/>
      <c r="D21" s="6"/>
      <c r="E21" s="6"/>
      <c r="F21" s="6"/>
      <c r="G21" s="6"/>
      <c r="H21" s="179"/>
      <c r="I21" s="15" t="str">
        <f t="shared" si="5"/>
        <v/>
      </c>
      <c r="J21" s="28"/>
      <c r="K21" s="43" t="str">
        <f t="shared" si="2"/>
        <v/>
      </c>
      <c r="L21" s="297" t="b">
        <f t="shared" si="3"/>
        <v>0</v>
      </c>
      <c r="M21" s="298">
        <f t="shared" si="6"/>
        <v>1</v>
      </c>
    </row>
    <row r="22" spans="1:13">
      <c r="A22" s="28">
        <v>11</v>
      </c>
      <c r="B22" s="6"/>
      <c r="C22" s="6"/>
      <c r="D22" s="6"/>
      <c r="E22" s="6"/>
      <c r="F22" s="6"/>
      <c r="G22" s="6"/>
      <c r="H22" s="179"/>
      <c r="I22" s="15" t="str">
        <f t="shared" si="5"/>
        <v/>
      </c>
      <c r="J22" s="28"/>
      <c r="K22" s="43" t="str">
        <f t="shared" si="2"/>
        <v/>
      </c>
      <c r="L22" s="297" t="b">
        <f t="shared" si="3"/>
        <v>0</v>
      </c>
      <c r="M22" s="298">
        <f t="shared" si="6"/>
        <v>1</v>
      </c>
    </row>
    <row r="23" spans="1:13">
      <c r="A23" s="28">
        <v>12</v>
      </c>
      <c r="B23" s="6"/>
      <c r="C23" s="6"/>
      <c r="D23" s="6"/>
      <c r="E23" s="6"/>
      <c r="F23" s="6"/>
      <c r="G23" s="6"/>
      <c r="H23" s="179"/>
      <c r="I23" s="15" t="str">
        <f t="shared" si="5"/>
        <v/>
      </c>
      <c r="J23" s="28"/>
      <c r="K23" s="43" t="str">
        <f t="shared" si="2"/>
        <v/>
      </c>
      <c r="L23" s="297" t="b">
        <f t="shared" si="3"/>
        <v>0</v>
      </c>
      <c r="M23" s="298">
        <f t="shared" si="6"/>
        <v>1</v>
      </c>
    </row>
    <row r="24" spans="1:13">
      <c r="A24" s="28">
        <v>13</v>
      </c>
      <c r="B24" s="6"/>
      <c r="C24" s="6"/>
      <c r="D24" s="6"/>
      <c r="E24" s="6"/>
      <c r="F24" s="6"/>
      <c r="G24" s="6"/>
      <c r="H24" s="179"/>
      <c r="I24" s="15" t="str">
        <f t="shared" si="5"/>
        <v/>
      </c>
      <c r="J24" s="28"/>
      <c r="K24" s="43" t="str">
        <f t="shared" si="2"/>
        <v/>
      </c>
      <c r="L24" s="297" t="b">
        <f t="shared" si="3"/>
        <v>0</v>
      </c>
      <c r="M24" s="298">
        <f t="shared" si="6"/>
        <v>1</v>
      </c>
    </row>
    <row r="25" spans="1:13">
      <c r="A25" s="28">
        <v>14</v>
      </c>
      <c r="B25" s="6"/>
      <c r="C25" s="6"/>
      <c r="D25" s="6"/>
      <c r="E25" s="6"/>
      <c r="F25" s="6"/>
      <c r="G25" s="6"/>
      <c r="H25" s="179"/>
      <c r="I25" s="15" t="str">
        <f t="shared" si="5"/>
        <v/>
      </c>
      <c r="J25" s="28"/>
      <c r="K25" s="43" t="str">
        <f t="shared" si="2"/>
        <v/>
      </c>
      <c r="L25" s="297" t="b">
        <f t="shared" si="3"/>
        <v>0</v>
      </c>
      <c r="M25" s="298">
        <f t="shared" si="6"/>
        <v>1</v>
      </c>
    </row>
    <row r="26" spans="1:13">
      <c r="A26" s="28">
        <v>15</v>
      </c>
      <c r="B26" s="6"/>
      <c r="C26" s="6"/>
      <c r="D26" s="6"/>
      <c r="E26" s="6"/>
      <c r="F26" s="6"/>
      <c r="G26" s="6"/>
      <c r="H26" s="179"/>
      <c r="I26" s="15" t="str">
        <f t="shared" si="5"/>
        <v/>
      </c>
      <c r="J26" s="28"/>
      <c r="K26" s="43" t="str">
        <f t="shared" si="2"/>
        <v/>
      </c>
      <c r="L26" s="297" t="b">
        <f t="shared" si="3"/>
        <v>0</v>
      </c>
      <c r="M26" s="298">
        <f t="shared" si="6"/>
        <v>1</v>
      </c>
    </row>
    <row r="27" spans="1:13">
      <c r="A27" s="28">
        <v>16</v>
      </c>
      <c r="B27" s="6"/>
      <c r="C27" s="6"/>
      <c r="D27" s="6"/>
      <c r="E27" s="6"/>
      <c r="F27" s="6"/>
      <c r="G27" s="6"/>
      <c r="H27" s="179"/>
      <c r="I27" s="15" t="str">
        <f t="shared" si="5"/>
        <v/>
      </c>
      <c r="J27" s="28"/>
      <c r="K27" s="43" t="str">
        <f t="shared" si="2"/>
        <v/>
      </c>
      <c r="L27" s="297" t="b">
        <f t="shared" si="3"/>
        <v>0</v>
      </c>
      <c r="M27" s="298">
        <f t="shared" si="6"/>
        <v>1</v>
      </c>
    </row>
    <row r="28" spans="1:13">
      <c r="A28" s="28">
        <v>17</v>
      </c>
      <c r="B28" s="6"/>
      <c r="C28" s="6"/>
      <c r="D28" s="6"/>
      <c r="E28" s="6"/>
      <c r="F28" s="6"/>
      <c r="G28" s="6"/>
      <c r="H28" s="179"/>
      <c r="I28" s="15" t="str">
        <f t="shared" si="5"/>
        <v/>
      </c>
      <c r="J28" s="28"/>
      <c r="K28" s="43" t="str">
        <f t="shared" si="2"/>
        <v/>
      </c>
      <c r="L28" s="297" t="b">
        <f t="shared" si="3"/>
        <v>0</v>
      </c>
      <c r="M28" s="298">
        <f t="shared" si="6"/>
        <v>1</v>
      </c>
    </row>
    <row r="29" spans="1:13">
      <c r="A29" s="28">
        <v>18</v>
      </c>
      <c r="B29" s="6"/>
      <c r="C29" s="6"/>
      <c r="D29" s="6"/>
      <c r="E29" s="6"/>
      <c r="F29" s="6"/>
      <c r="G29" s="6"/>
      <c r="H29" s="179"/>
      <c r="I29" s="15" t="str">
        <f t="shared" si="5"/>
        <v/>
      </c>
      <c r="J29" s="28"/>
      <c r="K29" s="43" t="str">
        <f t="shared" si="2"/>
        <v/>
      </c>
      <c r="L29" s="297" t="b">
        <f t="shared" si="3"/>
        <v>0</v>
      </c>
      <c r="M29" s="298">
        <f t="shared" si="6"/>
        <v>1</v>
      </c>
    </row>
    <row r="30" spans="1:13">
      <c r="A30" s="28">
        <v>19</v>
      </c>
      <c r="B30" s="6"/>
      <c r="C30" s="6"/>
      <c r="D30" s="6"/>
      <c r="E30" s="6"/>
      <c r="F30" s="6"/>
      <c r="G30" s="6"/>
      <c r="H30" s="179"/>
      <c r="I30" s="15" t="str">
        <f t="shared" si="5"/>
        <v/>
      </c>
      <c r="J30" s="28"/>
      <c r="K30" s="43" t="str">
        <f t="shared" si="2"/>
        <v/>
      </c>
      <c r="L30" s="297" t="b">
        <f t="shared" si="3"/>
        <v>0</v>
      </c>
      <c r="M30" s="298">
        <f t="shared" si="6"/>
        <v>1</v>
      </c>
    </row>
    <row r="31" spans="1:13">
      <c r="A31" s="28">
        <v>20</v>
      </c>
      <c r="B31" s="6"/>
      <c r="C31" s="6"/>
      <c r="D31" s="6"/>
      <c r="E31" s="6"/>
      <c r="F31" s="6"/>
      <c r="G31" s="6"/>
      <c r="H31" s="179"/>
      <c r="I31" s="15" t="str">
        <f t="shared" si="5"/>
        <v/>
      </c>
      <c r="J31" s="28"/>
      <c r="K31" s="43" t="str">
        <f t="shared" si="2"/>
        <v/>
      </c>
      <c r="L31" s="297" t="b">
        <f t="shared" si="3"/>
        <v>0</v>
      </c>
      <c r="M31" s="298">
        <f t="shared" si="6"/>
        <v>1</v>
      </c>
    </row>
    <row r="32" spans="1:13">
      <c r="A32" s="28">
        <v>21</v>
      </c>
      <c r="B32" s="6"/>
      <c r="C32" s="6"/>
      <c r="D32" s="6"/>
      <c r="E32" s="6"/>
      <c r="F32" s="6"/>
      <c r="G32" s="6"/>
      <c r="H32" s="179"/>
      <c r="I32" s="15" t="str">
        <f t="shared" si="5"/>
        <v/>
      </c>
      <c r="J32" s="28"/>
      <c r="K32" s="43" t="str">
        <f t="shared" si="2"/>
        <v/>
      </c>
      <c r="L32" s="297" t="b">
        <f t="shared" si="3"/>
        <v>0</v>
      </c>
      <c r="M32" s="298">
        <f t="shared" si="6"/>
        <v>1</v>
      </c>
    </row>
    <row r="33" spans="1:13">
      <c r="A33" s="28">
        <v>22</v>
      </c>
      <c r="B33" s="6"/>
      <c r="C33" s="6"/>
      <c r="D33" s="6"/>
      <c r="E33" s="6"/>
      <c r="F33" s="6"/>
      <c r="G33" s="6"/>
      <c r="H33" s="179"/>
      <c r="I33" s="15" t="str">
        <f t="shared" si="5"/>
        <v/>
      </c>
      <c r="J33" s="28"/>
      <c r="K33" s="43" t="str">
        <f t="shared" si="2"/>
        <v/>
      </c>
      <c r="L33" s="297" t="b">
        <f t="shared" si="3"/>
        <v>0</v>
      </c>
      <c r="M33" s="298">
        <f t="shared" si="6"/>
        <v>1</v>
      </c>
    </row>
    <row r="34" spans="1:13">
      <c r="A34" s="28">
        <v>23</v>
      </c>
      <c r="B34" s="6"/>
      <c r="C34" s="6"/>
      <c r="D34" s="6"/>
      <c r="E34" s="6"/>
      <c r="F34" s="6"/>
      <c r="G34" s="6"/>
      <c r="H34" s="179"/>
      <c r="I34" s="15" t="str">
        <f t="shared" si="5"/>
        <v/>
      </c>
      <c r="J34" s="28"/>
      <c r="K34" s="43" t="str">
        <f t="shared" si="2"/>
        <v/>
      </c>
      <c r="L34" s="297" t="b">
        <f t="shared" si="3"/>
        <v>0</v>
      </c>
      <c r="M34" s="298">
        <f t="shared" si="6"/>
        <v>1</v>
      </c>
    </row>
    <row r="35" spans="1:13">
      <c r="A35" s="28">
        <v>24</v>
      </c>
      <c r="B35" s="6"/>
      <c r="C35" s="6"/>
      <c r="D35" s="6"/>
      <c r="E35" s="6"/>
      <c r="F35" s="6"/>
      <c r="G35" s="6"/>
      <c r="H35" s="179"/>
      <c r="I35" s="15" t="str">
        <f t="shared" si="5"/>
        <v/>
      </c>
      <c r="J35" s="28"/>
      <c r="K35" s="43" t="str">
        <f t="shared" si="2"/>
        <v/>
      </c>
      <c r="L35" s="297" t="b">
        <f t="shared" si="3"/>
        <v>0</v>
      </c>
      <c r="M35" s="298">
        <f t="shared" si="6"/>
        <v>1</v>
      </c>
    </row>
    <row r="36" spans="1:13">
      <c r="A36" s="28">
        <v>25</v>
      </c>
      <c r="B36" s="6"/>
      <c r="C36" s="6"/>
      <c r="D36" s="6"/>
      <c r="E36" s="6"/>
      <c r="F36" s="6"/>
      <c r="G36" s="6"/>
      <c r="H36" s="179"/>
      <c r="I36" s="15" t="str">
        <f t="shared" si="5"/>
        <v/>
      </c>
      <c r="J36" s="28"/>
      <c r="K36" s="43" t="str">
        <f t="shared" si="2"/>
        <v/>
      </c>
      <c r="L36" s="297" t="b">
        <f t="shared" si="3"/>
        <v>0</v>
      </c>
      <c r="M36" s="298">
        <f t="shared" si="6"/>
        <v>1</v>
      </c>
    </row>
    <row r="37" spans="1:13">
      <c r="A37" s="28">
        <v>26</v>
      </c>
      <c r="B37" s="6"/>
      <c r="C37" s="6"/>
      <c r="D37" s="6"/>
      <c r="E37" s="6"/>
      <c r="F37" s="6"/>
      <c r="G37" s="6"/>
      <c r="H37" s="179"/>
      <c r="I37" s="15" t="str">
        <f t="shared" si="5"/>
        <v/>
      </c>
      <c r="J37" s="28"/>
      <c r="K37" s="43" t="str">
        <f t="shared" si="2"/>
        <v/>
      </c>
      <c r="L37" s="297" t="b">
        <f t="shared" si="3"/>
        <v>0</v>
      </c>
      <c r="M37" s="298">
        <f t="shared" si="6"/>
        <v>1</v>
      </c>
    </row>
    <row r="38" spans="1:13">
      <c r="A38" s="28">
        <v>27</v>
      </c>
      <c r="B38" s="6"/>
      <c r="C38" s="6"/>
      <c r="D38" s="6"/>
      <c r="E38" s="6"/>
      <c r="F38" s="6"/>
      <c r="G38" s="6"/>
      <c r="H38" s="179"/>
      <c r="I38" s="15" t="str">
        <f t="shared" si="5"/>
        <v/>
      </c>
      <c r="J38" s="28"/>
      <c r="K38" s="43" t="str">
        <f t="shared" si="2"/>
        <v/>
      </c>
      <c r="L38" s="297" t="b">
        <f t="shared" si="3"/>
        <v>0</v>
      </c>
      <c r="M38" s="298">
        <f t="shared" si="6"/>
        <v>1</v>
      </c>
    </row>
    <row r="39" spans="1:13">
      <c r="A39" s="28">
        <v>28</v>
      </c>
      <c r="B39" s="6"/>
      <c r="C39" s="6"/>
      <c r="D39" s="6"/>
      <c r="E39" s="6"/>
      <c r="F39" s="6"/>
      <c r="G39" s="6"/>
      <c r="H39" s="179"/>
      <c r="I39" s="15" t="str">
        <f t="shared" si="5"/>
        <v/>
      </c>
      <c r="J39" s="28"/>
      <c r="K39" s="43" t="str">
        <f t="shared" si="2"/>
        <v/>
      </c>
      <c r="L39" s="297" t="b">
        <f t="shared" si="3"/>
        <v>0</v>
      </c>
      <c r="M39" s="298">
        <f t="shared" si="6"/>
        <v>1</v>
      </c>
    </row>
    <row r="40" spans="1:13">
      <c r="A40" s="28">
        <v>29</v>
      </c>
      <c r="B40" s="6"/>
      <c r="C40" s="6"/>
      <c r="D40" s="6"/>
      <c r="E40" s="6"/>
      <c r="F40" s="6"/>
      <c r="G40" s="6"/>
      <c r="H40" s="179"/>
      <c r="I40" s="15" t="str">
        <f t="shared" si="5"/>
        <v/>
      </c>
      <c r="J40" s="28"/>
      <c r="K40" s="43" t="str">
        <f t="shared" si="2"/>
        <v/>
      </c>
      <c r="L40" s="297" t="b">
        <f t="shared" si="3"/>
        <v>0</v>
      </c>
      <c r="M40" s="298">
        <f t="shared" si="6"/>
        <v>1</v>
      </c>
    </row>
    <row r="41" spans="1:13">
      <c r="A41" s="28">
        <v>30</v>
      </c>
      <c r="B41" s="6"/>
      <c r="C41" s="6"/>
      <c r="D41" s="6"/>
      <c r="E41" s="6"/>
      <c r="F41" s="6"/>
      <c r="G41" s="6"/>
      <c r="H41" s="179"/>
      <c r="I41" s="15" t="str">
        <f t="shared" si="5"/>
        <v/>
      </c>
      <c r="J41" s="28"/>
      <c r="K41" s="43" t="str">
        <f t="shared" si="2"/>
        <v/>
      </c>
      <c r="L41" s="297" t="b">
        <f t="shared" si="3"/>
        <v>0</v>
      </c>
      <c r="M41" s="298">
        <f t="shared" si="6"/>
        <v>1</v>
      </c>
    </row>
    <row r="42" spans="1:13">
      <c r="A42" s="28">
        <v>31</v>
      </c>
      <c r="B42" s="6"/>
      <c r="C42" s="6"/>
      <c r="D42" s="6"/>
      <c r="E42" s="6"/>
      <c r="F42" s="6"/>
      <c r="G42" s="6"/>
      <c r="H42" s="179"/>
      <c r="I42" s="15" t="str">
        <f t="shared" si="5"/>
        <v/>
      </c>
      <c r="J42" s="28"/>
      <c r="K42" s="43" t="str">
        <f t="shared" si="2"/>
        <v/>
      </c>
      <c r="L42" s="297" t="b">
        <f t="shared" si="3"/>
        <v>0</v>
      </c>
      <c r="M42" s="298">
        <f t="shared" si="6"/>
        <v>1</v>
      </c>
    </row>
    <row r="43" spans="1:13">
      <c r="A43" s="28">
        <v>32</v>
      </c>
      <c r="B43" s="6"/>
      <c r="C43" s="6"/>
      <c r="D43" s="6"/>
      <c r="E43" s="6"/>
      <c r="F43" s="6"/>
      <c r="G43" s="6"/>
      <c r="H43" s="179"/>
      <c r="I43" s="15" t="str">
        <f t="shared" si="5"/>
        <v/>
      </c>
      <c r="J43" s="28"/>
      <c r="K43" s="43" t="str">
        <f t="shared" si="2"/>
        <v/>
      </c>
      <c r="L43" s="297" t="b">
        <f t="shared" si="3"/>
        <v>0</v>
      </c>
      <c r="M43" s="298">
        <f t="shared" si="6"/>
        <v>1</v>
      </c>
    </row>
    <row r="44" spans="1:13">
      <c r="A44" s="28">
        <v>33</v>
      </c>
      <c r="B44" s="6"/>
      <c r="C44" s="6"/>
      <c r="D44" s="6"/>
      <c r="E44" s="6"/>
      <c r="F44" s="6"/>
      <c r="G44" s="6"/>
      <c r="H44" s="179"/>
      <c r="I44" s="15" t="str">
        <f t="shared" si="5"/>
        <v/>
      </c>
      <c r="J44" s="28"/>
      <c r="K44" s="43" t="str">
        <f t="shared" si="2"/>
        <v/>
      </c>
      <c r="L44" s="297" t="b">
        <f t="shared" si="3"/>
        <v>0</v>
      </c>
      <c r="M44" s="298">
        <f t="shared" si="6"/>
        <v>1</v>
      </c>
    </row>
    <row r="45" spans="1:13">
      <c r="A45" s="28">
        <v>34</v>
      </c>
      <c r="B45" s="6"/>
      <c r="C45" s="6"/>
      <c r="D45" s="6"/>
      <c r="E45" s="6"/>
      <c r="F45" s="6"/>
      <c r="G45" s="6"/>
      <c r="H45" s="179"/>
      <c r="I45" s="15" t="str">
        <f t="shared" si="5"/>
        <v/>
      </c>
      <c r="J45" s="28"/>
      <c r="K45" s="43" t="str">
        <f t="shared" si="2"/>
        <v/>
      </c>
      <c r="L45" s="297" t="b">
        <f t="shared" si="3"/>
        <v>0</v>
      </c>
      <c r="M45" s="298">
        <f t="shared" si="6"/>
        <v>1</v>
      </c>
    </row>
    <row r="46" spans="1:13">
      <c r="A46" s="28">
        <v>35</v>
      </c>
      <c r="B46" s="6"/>
      <c r="C46" s="6"/>
      <c r="D46" s="6"/>
      <c r="E46" s="6"/>
      <c r="F46" s="6"/>
      <c r="G46" s="6"/>
      <c r="H46" s="179"/>
      <c r="I46" s="15" t="str">
        <f t="shared" si="5"/>
        <v/>
      </c>
      <c r="J46" s="28"/>
      <c r="K46" s="43" t="str">
        <f t="shared" si="2"/>
        <v/>
      </c>
      <c r="L46" s="297" t="b">
        <f t="shared" si="3"/>
        <v>0</v>
      </c>
      <c r="M46" s="298">
        <f t="shared" si="6"/>
        <v>1</v>
      </c>
    </row>
    <row r="47" spans="1:13">
      <c r="A47" s="28">
        <v>36</v>
      </c>
      <c r="B47" s="6"/>
      <c r="C47" s="6"/>
      <c r="D47" s="6"/>
      <c r="E47" s="6"/>
      <c r="F47" s="6"/>
      <c r="G47" s="6"/>
      <c r="H47" s="179"/>
      <c r="I47" s="15" t="str">
        <f t="shared" si="5"/>
        <v/>
      </c>
      <c r="J47" s="28"/>
      <c r="K47" s="43" t="str">
        <f t="shared" si="2"/>
        <v/>
      </c>
      <c r="L47" s="297" t="b">
        <f t="shared" si="3"/>
        <v>0</v>
      </c>
      <c r="M47" s="298">
        <f t="shared" si="6"/>
        <v>1</v>
      </c>
    </row>
    <row r="48" spans="1:13">
      <c r="A48" s="28">
        <v>37</v>
      </c>
      <c r="B48" s="6"/>
      <c r="C48" s="6"/>
      <c r="D48" s="6"/>
      <c r="E48" s="6"/>
      <c r="F48" s="6"/>
      <c r="G48" s="6"/>
      <c r="H48" s="179"/>
      <c r="I48" s="15" t="str">
        <f t="shared" si="5"/>
        <v/>
      </c>
      <c r="J48" s="28"/>
      <c r="K48" s="43" t="str">
        <f t="shared" si="2"/>
        <v/>
      </c>
      <c r="L48" s="297" t="b">
        <f t="shared" si="3"/>
        <v>0</v>
      </c>
      <c r="M48" s="298">
        <f t="shared" si="6"/>
        <v>1</v>
      </c>
    </row>
    <row r="49" spans="1:13">
      <c r="A49" s="28">
        <v>38</v>
      </c>
      <c r="B49" s="6"/>
      <c r="C49" s="6"/>
      <c r="D49" s="6"/>
      <c r="E49" s="6"/>
      <c r="F49" s="6"/>
      <c r="G49" s="6"/>
      <c r="H49" s="179"/>
      <c r="I49" s="15" t="str">
        <f t="shared" si="5"/>
        <v/>
      </c>
      <c r="J49" s="28"/>
      <c r="K49" s="43" t="str">
        <f t="shared" si="2"/>
        <v/>
      </c>
      <c r="L49" s="297" t="b">
        <f t="shared" si="3"/>
        <v>0</v>
      </c>
      <c r="M49" s="298">
        <f t="shared" si="6"/>
        <v>1</v>
      </c>
    </row>
    <row r="50" spans="1:13">
      <c r="A50" s="28">
        <v>39</v>
      </c>
      <c r="B50" s="6"/>
      <c r="C50" s="6"/>
      <c r="D50" s="6"/>
      <c r="E50" s="6"/>
      <c r="F50" s="6"/>
      <c r="G50" s="6"/>
      <c r="H50" s="179"/>
      <c r="I50" s="15" t="str">
        <f t="shared" si="5"/>
        <v/>
      </c>
      <c r="J50" s="28"/>
      <c r="K50" s="43" t="str">
        <f t="shared" si="2"/>
        <v/>
      </c>
      <c r="L50" s="297" t="b">
        <f t="shared" si="3"/>
        <v>0</v>
      </c>
      <c r="M50" s="298">
        <f t="shared" si="6"/>
        <v>1</v>
      </c>
    </row>
    <row r="51" spans="1:13">
      <c r="A51" s="28">
        <v>40</v>
      </c>
      <c r="B51" s="6"/>
      <c r="C51" s="6"/>
      <c r="D51" s="6"/>
      <c r="E51" s="6"/>
      <c r="F51" s="6"/>
      <c r="G51" s="6"/>
      <c r="H51" s="179"/>
      <c r="I51" s="15" t="str">
        <f t="shared" si="5"/>
        <v/>
      </c>
      <c r="J51" s="28"/>
      <c r="K51" s="43" t="str">
        <f t="shared" si="2"/>
        <v/>
      </c>
      <c r="L51" s="297" t="b">
        <f t="shared" si="3"/>
        <v>0</v>
      </c>
      <c r="M51" s="298">
        <f t="shared" si="6"/>
        <v>1</v>
      </c>
    </row>
    <row r="52" spans="1:13">
      <c r="A52" s="28">
        <v>41</v>
      </c>
      <c r="B52" s="6"/>
      <c r="C52" s="6"/>
      <c r="D52" s="6"/>
      <c r="E52" s="6"/>
      <c r="F52" s="6"/>
      <c r="G52" s="6"/>
      <c r="H52" s="179"/>
      <c r="I52" s="15" t="str">
        <f t="shared" si="5"/>
        <v/>
      </c>
      <c r="J52" s="28"/>
      <c r="K52" s="43" t="str">
        <f t="shared" si="2"/>
        <v/>
      </c>
      <c r="L52" s="297" t="b">
        <f t="shared" si="3"/>
        <v>0</v>
      </c>
      <c r="M52" s="298">
        <f t="shared" si="6"/>
        <v>1</v>
      </c>
    </row>
    <row r="53" spans="1:13">
      <c r="A53" s="28">
        <v>42</v>
      </c>
      <c r="B53" s="6"/>
      <c r="C53" s="6"/>
      <c r="D53" s="6"/>
      <c r="E53" s="6"/>
      <c r="F53" s="6"/>
      <c r="G53" s="6"/>
      <c r="H53" s="179"/>
      <c r="I53" s="15" t="str">
        <f t="shared" si="5"/>
        <v/>
      </c>
      <c r="J53" s="28"/>
      <c r="K53" s="43" t="str">
        <f t="shared" si="2"/>
        <v/>
      </c>
      <c r="L53" s="297" t="b">
        <f t="shared" si="3"/>
        <v>0</v>
      </c>
      <c r="M53" s="298">
        <f t="shared" si="6"/>
        <v>1</v>
      </c>
    </row>
    <row r="54" spans="1:13">
      <c r="A54" s="28">
        <v>43</v>
      </c>
      <c r="B54" s="6"/>
      <c r="C54" s="6"/>
      <c r="D54" s="6"/>
      <c r="E54" s="6"/>
      <c r="F54" s="6"/>
      <c r="G54" s="6"/>
      <c r="H54" s="179"/>
      <c r="I54" s="15" t="str">
        <f t="shared" si="5"/>
        <v/>
      </c>
      <c r="J54" s="28"/>
      <c r="K54" s="43" t="str">
        <f t="shared" si="2"/>
        <v/>
      </c>
      <c r="L54" s="297" t="b">
        <f t="shared" si="3"/>
        <v>0</v>
      </c>
      <c r="M54" s="298">
        <f t="shared" si="6"/>
        <v>1</v>
      </c>
    </row>
    <row r="55" spans="1:13">
      <c r="A55" s="28">
        <v>44</v>
      </c>
      <c r="B55" s="6"/>
      <c r="C55" s="6"/>
      <c r="D55" s="6"/>
      <c r="E55" s="6"/>
      <c r="F55" s="6"/>
      <c r="G55" s="6"/>
      <c r="H55" s="179"/>
      <c r="I55" s="15" t="str">
        <f t="shared" si="5"/>
        <v/>
      </c>
      <c r="J55" s="28"/>
      <c r="K55" s="43" t="str">
        <f t="shared" si="2"/>
        <v/>
      </c>
      <c r="L55" s="297" t="b">
        <f t="shared" si="3"/>
        <v>0</v>
      </c>
      <c r="M55" s="298">
        <f t="shared" si="6"/>
        <v>1</v>
      </c>
    </row>
    <row r="56" spans="1:13">
      <c r="A56" s="28">
        <v>45</v>
      </c>
      <c r="B56" s="6"/>
      <c r="C56" s="6"/>
      <c r="D56" s="6"/>
      <c r="E56" s="6"/>
      <c r="F56" s="6"/>
      <c r="G56" s="6"/>
      <c r="H56" s="179"/>
      <c r="I56" s="15" t="str">
        <f t="shared" si="5"/>
        <v/>
      </c>
      <c r="J56" s="28"/>
      <c r="K56" s="43" t="str">
        <f t="shared" si="2"/>
        <v/>
      </c>
      <c r="L56" s="297" t="b">
        <f t="shared" si="3"/>
        <v>0</v>
      </c>
      <c r="M56" s="298">
        <f t="shared" si="6"/>
        <v>1</v>
      </c>
    </row>
    <row r="57" spans="1:13">
      <c r="A57" s="28">
        <v>46</v>
      </c>
      <c r="B57" s="6"/>
      <c r="C57" s="6"/>
      <c r="D57" s="6"/>
      <c r="E57" s="6"/>
      <c r="F57" s="6"/>
      <c r="G57" s="6"/>
      <c r="H57" s="179"/>
      <c r="I57" s="15" t="str">
        <f t="shared" si="5"/>
        <v/>
      </c>
      <c r="J57" s="28"/>
      <c r="K57" s="43" t="str">
        <f t="shared" si="2"/>
        <v/>
      </c>
      <c r="L57" s="297" t="b">
        <f t="shared" si="3"/>
        <v>0</v>
      </c>
      <c r="M57" s="298">
        <f t="shared" si="6"/>
        <v>1</v>
      </c>
    </row>
    <row r="58" spans="1:13">
      <c r="A58" s="28">
        <v>47</v>
      </c>
      <c r="B58" s="6"/>
      <c r="C58" s="6"/>
      <c r="D58" s="6"/>
      <c r="E58" s="6"/>
      <c r="F58" s="6"/>
      <c r="G58" s="6"/>
      <c r="H58" s="179"/>
      <c r="I58" s="15" t="str">
        <f t="shared" si="5"/>
        <v/>
      </c>
      <c r="J58" s="28"/>
      <c r="K58" s="43" t="str">
        <f t="shared" si="2"/>
        <v/>
      </c>
      <c r="L58" s="297" t="b">
        <f t="shared" si="3"/>
        <v>0</v>
      </c>
      <c r="M58" s="298">
        <f t="shared" si="6"/>
        <v>1</v>
      </c>
    </row>
    <row r="59" spans="1:13">
      <c r="A59" s="28">
        <v>48</v>
      </c>
      <c r="B59" s="6"/>
      <c r="C59" s="6"/>
      <c r="D59" s="6"/>
      <c r="E59" s="6"/>
      <c r="F59" s="6"/>
      <c r="G59" s="6"/>
      <c r="H59" s="179"/>
      <c r="I59" s="15" t="str">
        <f t="shared" si="5"/>
        <v/>
      </c>
      <c r="J59" s="28"/>
      <c r="K59" s="43" t="str">
        <f t="shared" si="2"/>
        <v/>
      </c>
      <c r="L59" s="297" t="b">
        <f t="shared" si="3"/>
        <v>0</v>
      </c>
      <c r="M59" s="298">
        <f t="shared" si="6"/>
        <v>1</v>
      </c>
    </row>
    <row r="60" spans="1:13">
      <c r="A60" s="28">
        <v>49</v>
      </c>
      <c r="B60" s="6"/>
      <c r="C60" s="6"/>
      <c r="D60" s="6"/>
      <c r="E60" s="6"/>
      <c r="F60" s="6"/>
      <c r="G60" s="6"/>
      <c r="H60" s="179"/>
      <c r="I60" s="15" t="str">
        <f t="shared" si="5"/>
        <v/>
      </c>
      <c r="J60" s="28"/>
      <c r="K60" s="43" t="str">
        <f t="shared" si="2"/>
        <v/>
      </c>
      <c r="L60" s="297" t="b">
        <f t="shared" si="3"/>
        <v>0</v>
      </c>
      <c r="M60" s="298">
        <f t="shared" si="6"/>
        <v>1</v>
      </c>
    </row>
    <row r="61" spans="1:13">
      <c r="A61" s="28">
        <v>50</v>
      </c>
      <c r="B61" s="6"/>
      <c r="C61" s="6"/>
      <c r="D61" s="6"/>
      <c r="E61" s="6"/>
      <c r="F61" s="6"/>
      <c r="G61" s="6"/>
      <c r="H61" s="179"/>
      <c r="I61" s="15" t="str">
        <f t="shared" si="5"/>
        <v/>
      </c>
      <c r="J61" s="28"/>
      <c r="K61" s="43" t="str">
        <f t="shared" si="2"/>
        <v/>
      </c>
      <c r="L61" s="297" t="b">
        <f t="shared" si="3"/>
        <v>0</v>
      </c>
      <c r="M61" s="298">
        <f t="shared" si="6"/>
        <v>1</v>
      </c>
    </row>
    <row r="62" spans="1:13">
      <c r="A62" s="28">
        <v>51</v>
      </c>
      <c r="B62" s="6"/>
      <c r="C62" s="6"/>
      <c r="D62" s="6"/>
      <c r="E62" s="6"/>
      <c r="F62" s="6"/>
      <c r="G62" s="6"/>
      <c r="H62" s="179"/>
      <c r="I62" s="15" t="str">
        <f t="shared" si="5"/>
        <v/>
      </c>
      <c r="J62" s="28"/>
      <c r="K62" s="43" t="str">
        <f t="shared" si="2"/>
        <v/>
      </c>
      <c r="L62" s="297" t="b">
        <f t="shared" si="3"/>
        <v>0</v>
      </c>
      <c r="M62" s="298">
        <f t="shared" si="6"/>
        <v>1</v>
      </c>
    </row>
    <row r="63" spans="1:13">
      <c r="A63" s="28">
        <v>52</v>
      </c>
      <c r="B63" s="6"/>
      <c r="C63" s="6"/>
      <c r="D63" s="6"/>
      <c r="E63" s="6"/>
      <c r="F63" s="6"/>
      <c r="G63" s="6"/>
      <c r="H63" s="179"/>
      <c r="I63" s="15" t="str">
        <f t="shared" si="5"/>
        <v/>
      </c>
      <c r="J63" s="28"/>
      <c r="K63" s="43" t="str">
        <f t="shared" si="2"/>
        <v/>
      </c>
      <c r="L63" s="297" t="b">
        <f t="shared" si="3"/>
        <v>0</v>
      </c>
      <c r="M63" s="298">
        <f t="shared" si="6"/>
        <v>1</v>
      </c>
    </row>
    <row r="64" spans="1:13">
      <c r="A64" s="28">
        <v>53</v>
      </c>
      <c r="B64" s="6"/>
      <c r="C64" s="6"/>
      <c r="D64" s="6"/>
      <c r="E64" s="6"/>
      <c r="F64" s="6"/>
      <c r="G64" s="6"/>
      <c r="H64" s="179"/>
      <c r="I64" s="15" t="str">
        <f t="shared" si="5"/>
        <v/>
      </c>
      <c r="J64" s="28"/>
      <c r="K64" s="43" t="str">
        <f t="shared" si="2"/>
        <v/>
      </c>
      <c r="L64" s="297" t="b">
        <f t="shared" si="3"/>
        <v>0</v>
      </c>
      <c r="M64" s="298">
        <f t="shared" si="6"/>
        <v>1</v>
      </c>
    </row>
    <row r="65" spans="1:13">
      <c r="A65" s="28">
        <v>54</v>
      </c>
      <c r="B65" s="6"/>
      <c r="C65" s="6"/>
      <c r="D65" s="6"/>
      <c r="E65" s="6"/>
      <c r="F65" s="6"/>
      <c r="G65" s="6"/>
      <c r="H65" s="179"/>
      <c r="I65" s="15" t="str">
        <f t="shared" si="5"/>
        <v/>
      </c>
      <c r="J65" s="28"/>
      <c r="K65" s="43" t="str">
        <f t="shared" si="2"/>
        <v/>
      </c>
      <c r="L65" s="297" t="b">
        <f t="shared" si="3"/>
        <v>0</v>
      </c>
      <c r="M65" s="298">
        <f t="shared" si="6"/>
        <v>1</v>
      </c>
    </row>
    <row r="66" spans="1:13">
      <c r="A66" s="28">
        <v>55</v>
      </c>
      <c r="B66" s="6"/>
      <c r="C66" s="6"/>
      <c r="D66" s="6"/>
      <c r="E66" s="6"/>
      <c r="F66" s="6"/>
      <c r="G66" s="6"/>
      <c r="H66" s="179"/>
      <c r="I66" s="15" t="str">
        <f t="shared" si="5"/>
        <v/>
      </c>
      <c r="J66" s="28"/>
      <c r="K66" s="43" t="str">
        <f t="shared" si="2"/>
        <v/>
      </c>
      <c r="L66" s="297" t="b">
        <f t="shared" si="3"/>
        <v>0</v>
      </c>
      <c r="M66" s="298">
        <f t="shared" si="6"/>
        <v>1</v>
      </c>
    </row>
    <row r="67" spans="1:13">
      <c r="A67" s="28">
        <v>56</v>
      </c>
      <c r="B67" s="6"/>
      <c r="C67" s="6"/>
      <c r="D67" s="6"/>
      <c r="E67" s="6"/>
      <c r="F67" s="6"/>
      <c r="G67" s="6"/>
      <c r="H67" s="179"/>
      <c r="I67" s="15" t="str">
        <f t="shared" si="5"/>
        <v/>
      </c>
      <c r="J67" s="28"/>
      <c r="K67" s="43" t="str">
        <f t="shared" si="2"/>
        <v/>
      </c>
      <c r="L67" s="297" t="b">
        <f t="shared" si="3"/>
        <v>0</v>
      </c>
      <c r="M67" s="298">
        <f t="shared" si="6"/>
        <v>1</v>
      </c>
    </row>
    <row r="68" spans="1:13">
      <c r="A68" s="28">
        <v>57</v>
      </c>
      <c r="B68" s="6"/>
      <c r="C68" s="6"/>
      <c r="D68" s="6"/>
      <c r="E68" s="6"/>
      <c r="F68" s="6"/>
      <c r="G68" s="6"/>
      <c r="H68" s="179"/>
      <c r="I68" s="15" t="str">
        <f t="shared" si="5"/>
        <v/>
      </c>
      <c r="J68" s="28"/>
      <c r="K68" s="43" t="str">
        <f t="shared" si="2"/>
        <v/>
      </c>
      <c r="L68" s="297" t="b">
        <f t="shared" si="3"/>
        <v>0</v>
      </c>
      <c r="M68" s="298">
        <f t="shared" si="6"/>
        <v>1</v>
      </c>
    </row>
    <row r="69" spans="1:13">
      <c r="A69" s="28">
        <v>58</v>
      </c>
      <c r="B69" s="6"/>
      <c r="C69" s="6"/>
      <c r="D69" s="6"/>
      <c r="E69" s="6"/>
      <c r="F69" s="6"/>
      <c r="G69" s="6"/>
      <c r="H69" s="179"/>
      <c r="I69" s="15" t="str">
        <f t="shared" si="5"/>
        <v/>
      </c>
      <c r="J69" s="28"/>
      <c r="K69" s="43" t="str">
        <f t="shared" si="2"/>
        <v/>
      </c>
      <c r="L69" s="297" t="b">
        <f t="shared" si="3"/>
        <v>0</v>
      </c>
      <c r="M69" s="298">
        <f t="shared" si="6"/>
        <v>1</v>
      </c>
    </row>
    <row r="70" spans="1:13">
      <c r="A70" s="28">
        <v>59</v>
      </c>
      <c r="B70" s="6"/>
      <c r="C70" s="6"/>
      <c r="D70" s="6"/>
      <c r="E70" s="6"/>
      <c r="F70" s="6"/>
      <c r="G70" s="6"/>
      <c r="H70" s="179"/>
      <c r="I70" s="15" t="str">
        <f t="shared" si="5"/>
        <v/>
      </c>
      <c r="J70" s="28"/>
      <c r="K70" s="43" t="str">
        <f t="shared" si="2"/>
        <v/>
      </c>
      <c r="L70" s="297" t="b">
        <f t="shared" si="3"/>
        <v>0</v>
      </c>
      <c r="M70" s="298">
        <f t="shared" si="6"/>
        <v>1</v>
      </c>
    </row>
    <row r="71" spans="1:13">
      <c r="A71" s="28">
        <v>60</v>
      </c>
      <c r="B71" s="6"/>
      <c r="C71" s="6"/>
      <c r="D71" s="6"/>
      <c r="E71" s="6"/>
      <c r="F71" s="6"/>
      <c r="G71" s="6"/>
      <c r="H71" s="179"/>
      <c r="I71" s="15" t="str">
        <f t="shared" si="5"/>
        <v/>
      </c>
      <c r="J71" s="28"/>
      <c r="K71" s="43" t="str">
        <f t="shared" si="2"/>
        <v/>
      </c>
      <c r="L71" s="297" t="b">
        <f t="shared" si="3"/>
        <v>0</v>
      </c>
      <c r="M71" s="298">
        <f t="shared" si="6"/>
        <v>1</v>
      </c>
    </row>
    <row r="72" spans="1:13">
      <c r="A72" s="28">
        <v>61</v>
      </c>
      <c r="B72" s="6"/>
      <c r="C72" s="6"/>
      <c r="D72" s="6"/>
      <c r="E72" s="6"/>
      <c r="F72" s="6"/>
      <c r="G72" s="6"/>
      <c r="H72" s="179"/>
      <c r="I72" s="15" t="str">
        <f t="shared" si="5"/>
        <v/>
      </c>
      <c r="J72" s="28"/>
      <c r="K72" s="43" t="str">
        <f t="shared" si="2"/>
        <v/>
      </c>
      <c r="L72" s="297" t="b">
        <f t="shared" si="3"/>
        <v>0</v>
      </c>
      <c r="M72" s="298">
        <f t="shared" si="6"/>
        <v>1</v>
      </c>
    </row>
    <row r="73" spans="1:13">
      <c r="A73" s="28">
        <v>62</v>
      </c>
      <c r="B73" s="6"/>
      <c r="C73" s="6"/>
      <c r="D73" s="6"/>
      <c r="E73" s="6"/>
      <c r="F73" s="6"/>
      <c r="G73" s="6"/>
      <c r="H73" s="179"/>
      <c r="I73" s="15" t="str">
        <f t="shared" si="5"/>
        <v/>
      </c>
      <c r="J73" s="28"/>
      <c r="K73" s="43" t="str">
        <f t="shared" si="2"/>
        <v/>
      </c>
      <c r="L73" s="297" t="b">
        <f t="shared" si="3"/>
        <v>0</v>
      </c>
      <c r="M73" s="298">
        <f t="shared" si="6"/>
        <v>1</v>
      </c>
    </row>
    <row r="74" spans="1:13">
      <c r="A74" s="28">
        <v>63</v>
      </c>
      <c r="B74" s="6"/>
      <c r="C74" s="6"/>
      <c r="D74" s="6"/>
      <c r="E74" s="6"/>
      <c r="F74" s="6"/>
      <c r="G74" s="6"/>
      <c r="H74" s="179"/>
      <c r="I74" s="15" t="str">
        <f t="shared" si="5"/>
        <v/>
      </c>
      <c r="J74" s="28"/>
      <c r="K74" s="43" t="str">
        <f t="shared" si="2"/>
        <v/>
      </c>
      <c r="L74" s="297" t="b">
        <f t="shared" si="3"/>
        <v>0</v>
      </c>
      <c r="M74" s="298">
        <f t="shared" si="6"/>
        <v>1</v>
      </c>
    </row>
    <row r="75" spans="1:13">
      <c r="A75" s="28">
        <v>64</v>
      </c>
      <c r="B75" s="6"/>
      <c r="C75" s="6"/>
      <c r="D75" s="6"/>
      <c r="E75" s="6"/>
      <c r="F75" s="6"/>
      <c r="G75" s="6"/>
      <c r="H75" s="179"/>
      <c r="I75" s="15" t="str">
        <f t="shared" si="5"/>
        <v/>
      </c>
      <c r="J75" s="28"/>
      <c r="K75" s="43" t="str">
        <f t="shared" si="2"/>
        <v/>
      </c>
      <c r="L75" s="297" t="b">
        <f t="shared" si="3"/>
        <v>0</v>
      </c>
      <c r="M75" s="298">
        <f t="shared" si="6"/>
        <v>1</v>
      </c>
    </row>
    <row r="76" spans="1:13">
      <c r="A76" s="28">
        <v>65</v>
      </c>
      <c r="B76" s="6"/>
      <c r="C76" s="6"/>
      <c r="D76" s="6"/>
      <c r="E76" s="6"/>
      <c r="F76" s="6"/>
      <c r="G76" s="6"/>
      <c r="H76" s="179"/>
      <c r="I76" s="15" t="str">
        <f t="shared" si="5"/>
        <v/>
      </c>
      <c r="J76" s="28"/>
      <c r="K76" s="43" t="str">
        <f t="shared" ref="K76:K139" si="7">IF(OR($B76="",$C76="",$H76="",$H76&gt;an_final,$L76=FALSE),"",IF($H76&gt;=an_initial,1,""))</f>
        <v/>
      </c>
      <c r="L76" s="297" t="b">
        <f t="shared" ref="L76:L139" si="8">IF(nume_candidat="",FALSE,ISNUMBER(SEARCH(nume_candidat,$B76)))</f>
        <v>0</v>
      </c>
      <c r="M76" s="298">
        <f t="shared" si="6"/>
        <v>1</v>
      </c>
    </row>
    <row r="77" spans="1:13">
      <c r="A77" s="28">
        <v>66</v>
      </c>
      <c r="B77" s="6"/>
      <c r="C77" s="6"/>
      <c r="D77" s="6"/>
      <c r="E77" s="6"/>
      <c r="F77" s="6"/>
      <c r="G77" s="6"/>
      <c r="H77" s="179"/>
      <c r="I77" s="15" t="str">
        <f t="shared" ref="I77:I140" si="9">IF(OR($B77="",$C77="",$H77&lt;an_initial,$H77&gt;an_final,$L77=FALSE),"",K77*(IF(D77="X",100,0) + IF(E77="X",50,0) + IF(F77="X",200,0) + IF(G77="X",150,0) ))</f>
        <v/>
      </c>
      <c r="J77" s="28"/>
      <c r="K77" s="43" t="str">
        <f t="shared" si="7"/>
        <v/>
      </c>
      <c r="L77" s="297" t="b">
        <f t="shared" si="8"/>
        <v>0</v>
      </c>
      <c r="M77" s="298">
        <f t="shared" ref="M77:M140" si="10">LEN(B77)-LEN(SUBSTITUTE(B77,",",""))+1</f>
        <v>1</v>
      </c>
    </row>
    <row r="78" spans="1:13">
      <c r="A78" s="28">
        <v>67</v>
      </c>
      <c r="B78" s="6"/>
      <c r="C78" s="6"/>
      <c r="D78" s="6"/>
      <c r="E78" s="6"/>
      <c r="F78" s="6"/>
      <c r="G78" s="6"/>
      <c r="H78" s="179"/>
      <c r="I78" s="15" t="str">
        <f t="shared" si="9"/>
        <v/>
      </c>
      <c r="J78" s="28"/>
      <c r="K78" s="43" t="str">
        <f t="shared" si="7"/>
        <v/>
      </c>
      <c r="L78" s="297" t="b">
        <f t="shared" si="8"/>
        <v>0</v>
      </c>
      <c r="M78" s="298">
        <f t="shared" si="10"/>
        <v>1</v>
      </c>
    </row>
    <row r="79" spans="1:13">
      <c r="A79" s="28">
        <v>68</v>
      </c>
      <c r="B79" s="6"/>
      <c r="C79" s="6"/>
      <c r="D79" s="6"/>
      <c r="E79" s="6"/>
      <c r="F79" s="6"/>
      <c r="G79" s="6"/>
      <c r="H79" s="179"/>
      <c r="I79" s="15" t="str">
        <f t="shared" si="9"/>
        <v/>
      </c>
      <c r="J79" s="28"/>
      <c r="K79" s="43" t="str">
        <f t="shared" si="7"/>
        <v/>
      </c>
      <c r="L79" s="297" t="b">
        <f t="shared" si="8"/>
        <v>0</v>
      </c>
      <c r="M79" s="298">
        <f t="shared" si="10"/>
        <v>1</v>
      </c>
    </row>
    <row r="80" spans="1:13">
      <c r="A80" s="28">
        <v>69</v>
      </c>
      <c r="B80" s="6"/>
      <c r="C80" s="6"/>
      <c r="D80" s="6"/>
      <c r="E80" s="6"/>
      <c r="F80" s="6"/>
      <c r="G80" s="6"/>
      <c r="H80" s="179"/>
      <c r="I80" s="15" t="str">
        <f t="shared" si="9"/>
        <v/>
      </c>
      <c r="J80" s="28"/>
      <c r="K80" s="43" t="str">
        <f t="shared" si="7"/>
        <v/>
      </c>
      <c r="L80" s="297" t="b">
        <f t="shared" si="8"/>
        <v>0</v>
      </c>
      <c r="M80" s="298">
        <f t="shared" si="10"/>
        <v>1</v>
      </c>
    </row>
    <row r="81" spans="1:13">
      <c r="A81" s="28">
        <v>70</v>
      </c>
      <c r="B81" s="6"/>
      <c r="C81" s="6"/>
      <c r="D81" s="6"/>
      <c r="E81" s="6"/>
      <c r="F81" s="6"/>
      <c r="G81" s="6"/>
      <c r="H81" s="179"/>
      <c r="I81" s="15" t="str">
        <f t="shared" si="9"/>
        <v/>
      </c>
      <c r="J81" s="28"/>
      <c r="K81" s="43" t="str">
        <f t="shared" si="7"/>
        <v/>
      </c>
      <c r="L81" s="297" t="b">
        <f t="shared" si="8"/>
        <v>0</v>
      </c>
      <c r="M81" s="298">
        <f t="shared" si="10"/>
        <v>1</v>
      </c>
    </row>
    <row r="82" spans="1:13">
      <c r="A82" s="28">
        <v>71</v>
      </c>
      <c r="B82" s="6"/>
      <c r="C82" s="6"/>
      <c r="D82" s="6"/>
      <c r="E82" s="6"/>
      <c r="F82" s="6"/>
      <c r="G82" s="6"/>
      <c r="H82" s="179"/>
      <c r="I82" s="15" t="str">
        <f t="shared" si="9"/>
        <v/>
      </c>
      <c r="J82" s="28"/>
      <c r="K82" s="43" t="str">
        <f t="shared" si="7"/>
        <v/>
      </c>
      <c r="L82" s="297" t="b">
        <f t="shared" si="8"/>
        <v>0</v>
      </c>
      <c r="M82" s="298">
        <f t="shared" si="10"/>
        <v>1</v>
      </c>
    </row>
    <row r="83" spans="1:13">
      <c r="A83" s="28">
        <v>72</v>
      </c>
      <c r="B83" s="6"/>
      <c r="C83" s="6"/>
      <c r="D83" s="6"/>
      <c r="E83" s="6"/>
      <c r="F83" s="6"/>
      <c r="G83" s="6"/>
      <c r="H83" s="179"/>
      <c r="I83" s="15" t="str">
        <f t="shared" si="9"/>
        <v/>
      </c>
      <c r="J83" s="28"/>
      <c r="K83" s="43" t="str">
        <f t="shared" si="7"/>
        <v/>
      </c>
      <c r="L83" s="297" t="b">
        <f t="shared" si="8"/>
        <v>0</v>
      </c>
      <c r="M83" s="298">
        <f t="shared" si="10"/>
        <v>1</v>
      </c>
    </row>
    <row r="84" spans="1:13">
      <c r="A84" s="28">
        <v>73</v>
      </c>
      <c r="B84" s="6"/>
      <c r="C84" s="6"/>
      <c r="D84" s="6"/>
      <c r="E84" s="6"/>
      <c r="F84" s="6"/>
      <c r="G84" s="6"/>
      <c r="H84" s="179"/>
      <c r="I84" s="15" t="str">
        <f t="shared" si="9"/>
        <v/>
      </c>
      <c r="J84" s="28"/>
      <c r="K84" s="43" t="str">
        <f t="shared" si="7"/>
        <v/>
      </c>
      <c r="L84" s="297" t="b">
        <f t="shared" si="8"/>
        <v>0</v>
      </c>
      <c r="M84" s="298">
        <f t="shared" si="10"/>
        <v>1</v>
      </c>
    </row>
    <row r="85" spans="1:13">
      <c r="A85" s="28">
        <v>74</v>
      </c>
      <c r="B85" s="6"/>
      <c r="C85" s="6"/>
      <c r="D85" s="6"/>
      <c r="E85" s="6"/>
      <c r="F85" s="6"/>
      <c r="G85" s="6"/>
      <c r="H85" s="179"/>
      <c r="I85" s="15" t="str">
        <f t="shared" si="9"/>
        <v/>
      </c>
      <c r="J85" s="28"/>
      <c r="K85" s="43" t="str">
        <f t="shared" si="7"/>
        <v/>
      </c>
      <c r="L85" s="297" t="b">
        <f t="shared" si="8"/>
        <v>0</v>
      </c>
      <c r="M85" s="298">
        <f t="shared" si="10"/>
        <v>1</v>
      </c>
    </row>
    <row r="86" spans="1:13">
      <c r="A86" s="28">
        <v>75</v>
      </c>
      <c r="B86" s="6"/>
      <c r="C86" s="6"/>
      <c r="D86" s="6"/>
      <c r="E86" s="6"/>
      <c r="F86" s="6"/>
      <c r="G86" s="6"/>
      <c r="H86" s="179"/>
      <c r="I86" s="15" t="str">
        <f t="shared" si="9"/>
        <v/>
      </c>
      <c r="J86" s="28"/>
      <c r="K86" s="43" t="str">
        <f t="shared" si="7"/>
        <v/>
      </c>
      <c r="L86" s="297" t="b">
        <f t="shared" si="8"/>
        <v>0</v>
      </c>
      <c r="M86" s="298">
        <f t="shared" si="10"/>
        <v>1</v>
      </c>
    </row>
    <row r="87" spans="1:13">
      <c r="A87" s="28">
        <v>76</v>
      </c>
      <c r="B87" s="6"/>
      <c r="C87" s="6"/>
      <c r="D87" s="6"/>
      <c r="E87" s="6"/>
      <c r="F87" s="6"/>
      <c r="G87" s="6"/>
      <c r="H87" s="179"/>
      <c r="I87" s="15" t="str">
        <f t="shared" si="9"/>
        <v/>
      </c>
      <c r="J87" s="28"/>
      <c r="K87" s="43" t="str">
        <f t="shared" si="7"/>
        <v/>
      </c>
      <c r="L87" s="297" t="b">
        <f t="shared" si="8"/>
        <v>0</v>
      </c>
      <c r="M87" s="298">
        <f t="shared" si="10"/>
        <v>1</v>
      </c>
    </row>
    <row r="88" spans="1:13">
      <c r="A88" s="28">
        <v>77</v>
      </c>
      <c r="B88" s="6"/>
      <c r="C88" s="6"/>
      <c r="D88" s="6"/>
      <c r="E88" s="6"/>
      <c r="F88" s="6"/>
      <c r="G88" s="6"/>
      <c r="H88" s="179"/>
      <c r="I88" s="15" t="str">
        <f t="shared" si="9"/>
        <v/>
      </c>
      <c r="J88" s="28"/>
      <c r="K88" s="43" t="str">
        <f t="shared" si="7"/>
        <v/>
      </c>
      <c r="L88" s="297" t="b">
        <f t="shared" si="8"/>
        <v>0</v>
      </c>
      <c r="M88" s="298">
        <f t="shared" si="10"/>
        <v>1</v>
      </c>
    </row>
    <row r="89" spans="1:13">
      <c r="A89" s="28">
        <v>78</v>
      </c>
      <c r="B89" s="6"/>
      <c r="C89" s="6"/>
      <c r="D89" s="6"/>
      <c r="E89" s="6"/>
      <c r="F89" s="6"/>
      <c r="G89" s="6"/>
      <c r="H89" s="179"/>
      <c r="I89" s="15" t="str">
        <f t="shared" si="9"/>
        <v/>
      </c>
      <c r="J89" s="28"/>
      <c r="K89" s="43" t="str">
        <f t="shared" si="7"/>
        <v/>
      </c>
      <c r="L89" s="297" t="b">
        <f t="shared" si="8"/>
        <v>0</v>
      </c>
      <c r="M89" s="298">
        <f t="shared" si="10"/>
        <v>1</v>
      </c>
    </row>
    <row r="90" spans="1:13">
      <c r="A90" s="28">
        <v>79</v>
      </c>
      <c r="B90" s="6"/>
      <c r="C90" s="6"/>
      <c r="D90" s="6"/>
      <c r="E90" s="6"/>
      <c r="F90" s="6"/>
      <c r="G90" s="6"/>
      <c r="H90" s="179"/>
      <c r="I90" s="15" t="str">
        <f t="shared" si="9"/>
        <v/>
      </c>
      <c r="J90" s="28"/>
      <c r="K90" s="43" t="str">
        <f t="shared" si="7"/>
        <v/>
      </c>
      <c r="L90" s="297" t="b">
        <f t="shared" si="8"/>
        <v>0</v>
      </c>
      <c r="M90" s="298">
        <f t="shared" si="10"/>
        <v>1</v>
      </c>
    </row>
    <row r="91" spans="1:13">
      <c r="A91" s="28">
        <v>80</v>
      </c>
      <c r="B91" s="6"/>
      <c r="C91" s="6"/>
      <c r="D91" s="6"/>
      <c r="E91" s="6"/>
      <c r="F91" s="6"/>
      <c r="G91" s="6"/>
      <c r="H91" s="179"/>
      <c r="I91" s="15" t="str">
        <f t="shared" si="9"/>
        <v/>
      </c>
      <c r="J91" s="28"/>
      <c r="K91" s="43" t="str">
        <f t="shared" si="7"/>
        <v/>
      </c>
      <c r="L91" s="297" t="b">
        <f t="shared" si="8"/>
        <v>0</v>
      </c>
      <c r="M91" s="298">
        <f t="shared" si="10"/>
        <v>1</v>
      </c>
    </row>
    <row r="92" spans="1:13">
      <c r="A92" s="28">
        <v>81</v>
      </c>
      <c r="B92" s="6"/>
      <c r="C92" s="6"/>
      <c r="D92" s="6"/>
      <c r="E92" s="6"/>
      <c r="F92" s="6"/>
      <c r="G92" s="6"/>
      <c r="H92" s="179"/>
      <c r="I92" s="15" t="str">
        <f t="shared" si="9"/>
        <v/>
      </c>
      <c r="J92" s="28"/>
      <c r="K92" s="43" t="str">
        <f t="shared" si="7"/>
        <v/>
      </c>
      <c r="L92" s="297" t="b">
        <f t="shared" si="8"/>
        <v>0</v>
      </c>
      <c r="M92" s="298">
        <f t="shared" si="10"/>
        <v>1</v>
      </c>
    </row>
    <row r="93" spans="1:13">
      <c r="A93" s="28">
        <v>82</v>
      </c>
      <c r="B93" s="6"/>
      <c r="C93" s="6"/>
      <c r="D93" s="6"/>
      <c r="E93" s="6"/>
      <c r="F93" s="6"/>
      <c r="G93" s="6"/>
      <c r="H93" s="179"/>
      <c r="I93" s="15" t="str">
        <f t="shared" si="9"/>
        <v/>
      </c>
      <c r="J93" s="28"/>
      <c r="K93" s="43" t="str">
        <f t="shared" si="7"/>
        <v/>
      </c>
      <c r="L93" s="297" t="b">
        <f t="shared" si="8"/>
        <v>0</v>
      </c>
      <c r="M93" s="298">
        <f t="shared" si="10"/>
        <v>1</v>
      </c>
    </row>
    <row r="94" spans="1:13">
      <c r="A94" s="28">
        <v>83</v>
      </c>
      <c r="B94" s="6"/>
      <c r="C94" s="6"/>
      <c r="D94" s="6"/>
      <c r="E94" s="6"/>
      <c r="F94" s="6"/>
      <c r="G94" s="6"/>
      <c r="H94" s="179"/>
      <c r="I94" s="15" t="str">
        <f t="shared" si="9"/>
        <v/>
      </c>
      <c r="J94" s="28"/>
      <c r="K94" s="43" t="str">
        <f t="shared" si="7"/>
        <v/>
      </c>
      <c r="L94" s="297" t="b">
        <f t="shared" si="8"/>
        <v>0</v>
      </c>
      <c r="M94" s="298">
        <f t="shared" si="10"/>
        <v>1</v>
      </c>
    </row>
    <row r="95" spans="1:13">
      <c r="A95" s="28">
        <v>84</v>
      </c>
      <c r="B95" s="6"/>
      <c r="C95" s="6"/>
      <c r="D95" s="6"/>
      <c r="E95" s="6"/>
      <c r="F95" s="6"/>
      <c r="G95" s="6"/>
      <c r="H95" s="179"/>
      <c r="I95" s="15" t="str">
        <f t="shared" si="9"/>
        <v/>
      </c>
      <c r="J95" s="28"/>
      <c r="K95" s="43" t="str">
        <f t="shared" si="7"/>
        <v/>
      </c>
      <c r="L95" s="297" t="b">
        <f t="shared" si="8"/>
        <v>0</v>
      </c>
      <c r="M95" s="298">
        <f t="shared" si="10"/>
        <v>1</v>
      </c>
    </row>
    <row r="96" spans="1:13">
      <c r="A96" s="28">
        <v>85</v>
      </c>
      <c r="B96" s="6"/>
      <c r="C96" s="6"/>
      <c r="D96" s="6"/>
      <c r="E96" s="6"/>
      <c r="F96" s="6"/>
      <c r="G96" s="6"/>
      <c r="H96" s="179"/>
      <c r="I96" s="15" t="str">
        <f t="shared" si="9"/>
        <v/>
      </c>
      <c r="J96" s="28"/>
      <c r="K96" s="43" t="str">
        <f t="shared" si="7"/>
        <v/>
      </c>
      <c r="L96" s="297" t="b">
        <f t="shared" si="8"/>
        <v>0</v>
      </c>
      <c r="M96" s="298">
        <f t="shared" si="10"/>
        <v>1</v>
      </c>
    </row>
    <row r="97" spans="1:13">
      <c r="A97" s="28">
        <v>86</v>
      </c>
      <c r="B97" s="6"/>
      <c r="C97" s="6"/>
      <c r="D97" s="6"/>
      <c r="E97" s="6"/>
      <c r="F97" s="6"/>
      <c r="G97" s="6"/>
      <c r="H97" s="179"/>
      <c r="I97" s="15" t="str">
        <f t="shared" si="9"/>
        <v/>
      </c>
      <c r="J97" s="28"/>
      <c r="K97" s="43" t="str">
        <f t="shared" si="7"/>
        <v/>
      </c>
      <c r="L97" s="297" t="b">
        <f t="shared" si="8"/>
        <v>0</v>
      </c>
      <c r="M97" s="298">
        <f t="shared" si="10"/>
        <v>1</v>
      </c>
    </row>
    <row r="98" spans="1:13">
      <c r="A98" s="28">
        <v>87</v>
      </c>
      <c r="B98" s="6"/>
      <c r="C98" s="6"/>
      <c r="D98" s="6"/>
      <c r="E98" s="6"/>
      <c r="F98" s="6"/>
      <c r="G98" s="6"/>
      <c r="H98" s="179"/>
      <c r="I98" s="15" t="str">
        <f t="shared" si="9"/>
        <v/>
      </c>
      <c r="J98" s="28"/>
      <c r="K98" s="43" t="str">
        <f t="shared" si="7"/>
        <v/>
      </c>
      <c r="L98" s="297" t="b">
        <f t="shared" si="8"/>
        <v>0</v>
      </c>
      <c r="M98" s="298">
        <f t="shared" si="10"/>
        <v>1</v>
      </c>
    </row>
    <row r="99" spans="1:13">
      <c r="A99" s="28">
        <v>88</v>
      </c>
      <c r="B99" s="6"/>
      <c r="C99" s="6"/>
      <c r="D99" s="6"/>
      <c r="E99" s="6"/>
      <c r="F99" s="6"/>
      <c r="G99" s="6"/>
      <c r="H99" s="179"/>
      <c r="I99" s="15" t="str">
        <f t="shared" si="9"/>
        <v/>
      </c>
      <c r="J99" s="28"/>
      <c r="K99" s="43" t="str">
        <f t="shared" si="7"/>
        <v/>
      </c>
      <c r="L99" s="297" t="b">
        <f t="shared" si="8"/>
        <v>0</v>
      </c>
      <c r="M99" s="298">
        <f t="shared" si="10"/>
        <v>1</v>
      </c>
    </row>
    <row r="100" spans="1:13">
      <c r="A100" s="28">
        <v>89</v>
      </c>
      <c r="B100" s="6"/>
      <c r="C100" s="6"/>
      <c r="D100" s="6"/>
      <c r="E100" s="6"/>
      <c r="F100" s="6"/>
      <c r="G100" s="6"/>
      <c r="H100" s="179"/>
      <c r="I100" s="15" t="str">
        <f t="shared" si="9"/>
        <v/>
      </c>
      <c r="J100" s="28"/>
      <c r="K100" s="43" t="str">
        <f t="shared" si="7"/>
        <v/>
      </c>
      <c r="L100" s="297" t="b">
        <f t="shared" si="8"/>
        <v>0</v>
      </c>
      <c r="M100" s="298">
        <f t="shared" si="10"/>
        <v>1</v>
      </c>
    </row>
    <row r="101" spans="1:13">
      <c r="A101" s="28">
        <v>90</v>
      </c>
      <c r="B101" s="6"/>
      <c r="C101" s="6"/>
      <c r="D101" s="6"/>
      <c r="E101" s="6"/>
      <c r="F101" s="6"/>
      <c r="G101" s="6"/>
      <c r="H101" s="179"/>
      <c r="I101" s="15" t="str">
        <f t="shared" si="9"/>
        <v/>
      </c>
      <c r="J101" s="28"/>
      <c r="K101" s="43" t="str">
        <f t="shared" si="7"/>
        <v/>
      </c>
      <c r="L101" s="297" t="b">
        <f t="shared" si="8"/>
        <v>0</v>
      </c>
      <c r="M101" s="298">
        <f t="shared" si="10"/>
        <v>1</v>
      </c>
    </row>
    <row r="102" spans="1:13">
      <c r="A102" s="28">
        <v>91</v>
      </c>
      <c r="B102" s="6"/>
      <c r="C102" s="6"/>
      <c r="D102" s="6"/>
      <c r="E102" s="6"/>
      <c r="F102" s="6"/>
      <c r="G102" s="6"/>
      <c r="H102" s="179"/>
      <c r="I102" s="15" t="str">
        <f t="shared" si="9"/>
        <v/>
      </c>
      <c r="J102" s="28"/>
      <c r="K102" s="43" t="str">
        <f t="shared" si="7"/>
        <v/>
      </c>
      <c r="L102" s="297" t="b">
        <f t="shared" si="8"/>
        <v>0</v>
      </c>
      <c r="M102" s="298">
        <f t="shared" si="10"/>
        <v>1</v>
      </c>
    </row>
    <row r="103" spans="1:13">
      <c r="A103" s="28">
        <v>92</v>
      </c>
      <c r="B103" s="6"/>
      <c r="C103" s="6"/>
      <c r="D103" s="6"/>
      <c r="E103" s="6"/>
      <c r="F103" s="6"/>
      <c r="G103" s="6"/>
      <c r="H103" s="179"/>
      <c r="I103" s="15" t="str">
        <f t="shared" si="9"/>
        <v/>
      </c>
      <c r="J103" s="28"/>
      <c r="K103" s="43" t="str">
        <f t="shared" si="7"/>
        <v/>
      </c>
      <c r="L103" s="297" t="b">
        <f t="shared" si="8"/>
        <v>0</v>
      </c>
      <c r="M103" s="298">
        <f t="shared" si="10"/>
        <v>1</v>
      </c>
    </row>
    <row r="104" spans="1:13">
      <c r="A104" s="28">
        <v>93</v>
      </c>
      <c r="B104" s="6"/>
      <c r="C104" s="6"/>
      <c r="D104" s="6"/>
      <c r="E104" s="6"/>
      <c r="F104" s="6"/>
      <c r="G104" s="6"/>
      <c r="H104" s="179"/>
      <c r="I104" s="15" t="str">
        <f t="shared" si="9"/>
        <v/>
      </c>
      <c r="J104" s="28"/>
      <c r="K104" s="43" t="str">
        <f t="shared" si="7"/>
        <v/>
      </c>
      <c r="L104" s="297" t="b">
        <f t="shared" si="8"/>
        <v>0</v>
      </c>
      <c r="M104" s="298">
        <f t="shared" si="10"/>
        <v>1</v>
      </c>
    </row>
    <row r="105" spans="1:13">
      <c r="A105" s="28">
        <v>94</v>
      </c>
      <c r="B105" s="6"/>
      <c r="C105" s="6"/>
      <c r="D105" s="6"/>
      <c r="E105" s="6"/>
      <c r="F105" s="6"/>
      <c r="G105" s="6"/>
      <c r="H105" s="179"/>
      <c r="I105" s="15" t="str">
        <f t="shared" si="9"/>
        <v/>
      </c>
      <c r="J105" s="28"/>
      <c r="K105" s="43" t="str">
        <f t="shared" si="7"/>
        <v/>
      </c>
      <c r="L105" s="297" t="b">
        <f t="shared" si="8"/>
        <v>0</v>
      </c>
      <c r="M105" s="298">
        <f t="shared" si="10"/>
        <v>1</v>
      </c>
    </row>
    <row r="106" spans="1:13">
      <c r="A106" s="28">
        <v>95</v>
      </c>
      <c r="B106" s="6"/>
      <c r="C106" s="6"/>
      <c r="D106" s="6"/>
      <c r="E106" s="6"/>
      <c r="F106" s="6"/>
      <c r="G106" s="6"/>
      <c r="H106" s="179"/>
      <c r="I106" s="15" t="str">
        <f t="shared" si="9"/>
        <v/>
      </c>
      <c r="J106" s="28"/>
      <c r="K106" s="43" t="str">
        <f t="shared" si="7"/>
        <v/>
      </c>
      <c r="L106" s="297" t="b">
        <f t="shared" si="8"/>
        <v>0</v>
      </c>
      <c r="M106" s="298">
        <f t="shared" si="10"/>
        <v>1</v>
      </c>
    </row>
    <row r="107" spans="1:13">
      <c r="A107" s="28">
        <v>96</v>
      </c>
      <c r="B107" s="6"/>
      <c r="C107" s="6"/>
      <c r="D107" s="6"/>
      <c r="E107" s="6"/>
      <c r="F107" s="6"/>
      <c r="G107" s="6"/>
      <c r="H107" s="179"/>
      <c r="I107" s="15" t="str">
        <f t="shared" si="9"/>
        <v/>
      </c>
      <c r="J107" s="28"/>
      <c r="K107" s="43" t="str">
        <f t="shared" si="7"/>
        <v/>
      </c>
      <c r="L107" s="297" t="b">
        <f t="shared" si="8"/>
        <v>0</v>
      </c>
      <c r="M107" s="298">
        <f t="shared" si="10"/>
        <v>1</v>
      </c>
    </row>
    <row r="108" spans="1:13">
      <c r="A108" s="28">
        <v>97</v>
      </c>
      <c r="B108" s="6"/>
      <c r="C108" s="6"/>
      <c r="D108" s="6"/>
      <c r="E108" s="6"/>
      <c r="F108" s="6"/>
      <c r="G108" s="6"/>
      <c r="H108" s="179"/>
      <c r="I108" s="15" t="str">
        <f t="shared" si="9"/>
        <v/>
      </c>
      <c r="J108" s="28"/>
      <c r="K108" s="43" t="str">
        <f t="shared" si="7"/>
        <v/>
      </c>
      <c r="L108" s="297" t="b">
        <f t="shared" si="8"/>
        <v>0</v>
      </c>
      <c r="M108" s="298">
        <f t="shared" si="10"/>
        <v>1</v>
      </c>
    </row>
    <row r="109" spans="1:13">
      <c r="A109" s="28">
        <v>98</v>
      </c>
      <c r="B109" s="6"/>
      <c r="C109" s="6"/>
      <c r="D109" s="6"/>
      <c r="E109" s="6"/>
      <c r="F109" s="6"/>
      <c r="G109" s="6"/>
      <c r="H109" s="179"/>
      <c r="I109" s="15" t="str">
        <f t="shared" si="9"/>
        <v/>
      </c>
      <c r="J109" s="28"/>
      <c r="K109" s="43" t="str">
        <f t="shared" si="7"/>
        <v/>
      </c>
      <c r="L109" s="297" t="b">
        <f t="shared" si="8"/>
        <v>0</v>
      </c>
      <c r="M109" s="298">
        <f t="shared" si="10"/>
        <v>1</v>
      </c>
    </row>
    <row r="110" spans="1:13">
      <c r="A110" s="117">
        <v>99</v>
      </c>
      <c r="B110" s="6"/>
      <c r="C110" s="6"/>
      <c r="D110" s="6"/>
      <c r="E110" s="6"/>
      <c r="F110" s="6"/>
      <c r="G110" s="6"/>
      <c r="H110" s="179"/>
      <c r="I110" s="15" t="str">
        <f t="shared" si="9"/>
        <v/>
      </c>
      <c r="J110" s="28"/>
      <c r="K110" s="43" t="str">
        <f t="shared" si="7"/>
        <v/>
      </c>
      <c r="L110" s="297" t="b">
        <f t="shared" si="8"/>
        <v>0</v>
      </c>
      <c r="M110" s="298">
        <f t="shared" si="10"/>
        <v>1</v>
      </c>
    </row>
    <row r="111" spans="1:13">
      <c r="A111" s="117">
        <v>100</v>
      </c>
      <c r="B111" s="118"/>
      <c r="C111" s="118"/>
      <c r="D111" s="118"/>
      <c r="E111" s="118"/>
      <c r="F111" s="118"/>
      <c r="G111" s="118"/>
      <c r="H111" s="120"/>
      <c r="I111" s="15" t="str">
        <f t="shared" si="9"/>
        <v/>
      </c>
      <c r="J111" s="28"/>
      <c r="K111" s="43" t="str">
        <f t="shared" si="7"/>
        <v/>
      </c>
      <c r="L111" s="297" t="b">
        <f t="shared" si="8"/>
        <v>0</v>
      </c>
      <c r="M111" s="298">
        <f t="shared" si="10"/>
        <v>1</v>
      </c>
    </row>
    <row r="112" spans="1:13">
      <c r="A112" s="117">
        <v>101</v>
      </c>
      <c r="B112" s="118"/>
      <c r="C112" s="118"/>
      <c r="D112" s="118"/>
      <c r="E112" s="118"/>
      <c r="F112" s="118"/>
      <c r="G112" s="118"/>
      <c r="H112" s="120"/>
      <c r="I112" s="15" t="str">
        <f t="shared" si="9"/>
        <v/>
      </c>
      <c r="J112" s="28"/>
      <c r="K112" s="43" t="str">
        <f t="shared" si="7"/>
        <v/>
      </c>
      <c r="L112" s="297" t="b">
        <f t="shared" si="8"/>
        <v>0</v>
      </c>
      <c r="M112" s="298">
        <f t="shared" si="10"/>
        <v>1</v>
      </c>
    </row>
    <row r="113" spans="1:13">
      <c r="A113" s="117">
        <v>102</v>
      </c>
      <c r="B113" s="118"/>
      <c r="C113" s="118"/>
      <c r="D113" s="118"/>
      <c r="E113" s="118"/>
      <c r="F113" s="118"/>
      <c r="G113" s="118"/>
      <c r="H113" s="120"/>
      <c r="I113" s="15" t="str">
        <f t="shared" si="9"/>
        <v/>
      </c>
      <c r="J113" s="28"/>
      <c r="K113" s="43" t="str">
        <f t="shared" si="7"/>
        <v/>
      </c>
      <c r="L113" s="297" t="b">
        <f t="shared" si="8"/>
        <v>0</v>
      </c>
      <c r="M113" s="298">
        <f t="shared" si="10"/>
        <v>1</v>
      </c>
    </row>
    <row r="114" spans="1:13">
      <c r="A114" s="117">
        <v>103</v>
      </c>
      <c r="B114" s="118"/>
      <c r="C114" s="118"/>
      <c r="D114" s="118"/>
      <c r="E114" s="118"/>
      <c r="F114" s="118"/>
      <c r="G114" s="118"/>
      <c r="H114" s="120"/>
      <c r="I114" s="15" t="str">
        <f t="shared" si="9"/>
        <v/>
      </c>
      <c r="J114" s="28"/>
      <c r="K114" s="43" t="str">
        <f t="shared" si="7"/>
        <v/>
      </c>
      <c r="L114" s="297" t="b">
        <f t="shared" si="8"/>
        <v>0</v>
      </c>
      <c r="M114" s="298">
        <f t="shared" si="10"/>
        <v>1</v>
      </c>
    </row>
    <row r="115" spans="1:13">
      <c r="A115" s="117">
        <v>104</v>
      </c>
      <c r="B115" s="118"/>
      <c r="C115" s="118"/>
      <c r="D115" s="118"/>
      <c r="E115" s="118"/>
      <c r="F115" s="118"/>
      <c r="G115" s="118"/>
      <c r="H115" s="120"/>
      <c r="I115" s="15" t="str">
        <f t="shared" si="9"/>
        <v/>
      </c>
      <c r="J115" s="28"/>
      <c r="K115" s="43" t="str">
        <f t="shared" si="7"/>
        <v/>
      </c>
      <c r="L115" s="297" t="b">
        <f t="shared" si="8"/>
        <v>0</v>
      </c>
      <c r="M115" s="298">
        <f t="shared" si="10"/>
        <v>1</v>
      </c>
    </row>
    <row r="116" spans="1:13">
      <c r="A116" s="117">
        <v>105</v>
      </c>
      <c r="B116" s="118"/>
      <c r="C116" s="118"/>
      <c r="D116" s="118"/>
      <c r="E116" s="118"/>
      <c r="F116" s="118"/>
      <c r="G116" s="118"/>
      <c r="H116" s="120"/>
      <c r="I116" s="15" t="str">
        <f t="shared" si="9"/>
        <v/>
      </c>
      <c r="J116" s="28"/>
      <c r="K116" s="43" t="str">
        <f t="shared" si="7"/>
        <v/>
      </c>
      <c r="L116" s="297" t="b">
        <f t="shared" si="8"/>
        <v>0</v>
      </c>
      <c r="M116" s="298">
        <f t="shared" si="10"/>
        <v>1</v>
      </c>
    </row>
    <row r="117" spans="1:13">
      <c r="A117" s="117">
        <v>106</v>
      </c>
      <c r="B117" s="118"/>
      <c r="C117" s="118"/>
      <c r="D117" s="118"/>
      <c r="E117" s="118"/>
      <c r="F117" s="118"/>
      <c r="G117" s="118"/>
      <c r="H117" s="120"/>
      <c r="I117" s="15" t="str">
        <f t="shared" si="9"/>
        <v/>
      </c>
      <c r="J117" s="28"/>
      <c r="K117" s="43" t="str">
        <f t="shared" si="7"/>
        <v/>
      </c>
      <c r="L117" s="297" t="b">
        <f t="shared" si="8"/>
        <v>0</v>
      </c>
      <c r="M117" s="298">
        <f t="shared" si="10"/>
        <v>1</v>
      </c>
    </row>
    <row r="118" spans="1:13">
      <c r="A118" s="117">
        <v>107</v>
      </c>
      <c r="B118" s="118"/>
      <c r="C118" s="118"/>
      <c r="D118" s="118"/>
      <c r="E118" s="118"/>
      <c r="F118" s="118"/>
      <c r="G118" s="118"/>
      <c r="H118" s="120"/>
      <c r="I118" s="15" t="str">
        <f t="shared" si="9"/>
        <v/>
      </c>
      <c r="J118" s="28"/>
      <c r="K118" s="43" t="str">
        <f t="shared" si="7"/>
        <v/>
      </c>
      <c r="L118" s="297" t="b">
        <f t="shared" si="8"/>
        <v>0</v>
      </c>
      <c r="M118" s="298">
        <f t="shared" si="10"/>
        <v>1</v>
      </c>
    </row>
    <row r="119" spans="1:13">
      <c r="A119" s="117">
        <v>108</v>
      </c>
      <c r="B119" s="118"/>
      <c r="C119" s="118"/>
      <c r="D119" s="118"/>
      <c r="E119" s="118"/>
      <c r="F119" s="118"/>
      <c r="G119" s="118"/>
      <c r="H119" s="120"/>
      <c r="I119" s="15" t="str">
        <f t="shared" si="9"/>
        <v/>
      </c>
      <c r="J119" s="28"/>
      <c r="K119" s="43" t="str">
        <f t="shared" si="7"/>
        <v/>
      </c>
      <c r="L119" s="297" t="b">
        <f t="shared" si="8"/>
        <v>0</v>
      </c>
      <c r="M119" s="298">
        <f t="shared" si="10"/>
        <v>1</v>
      </c>
    </row>
    <row r="120" spans="1:13">
      <c r="A120" s="117">
        <v>109</v>
      </c>
      <c r="B120" s="118"/>
      <c r="C120" s="118"/>
      <c r="D120" s="118"/>
      <c r="E120" s="118"/>
      <c r="F120" s="118"/>
      <c r="G120" s="118"/>
      <c r="H120" s="120"/>
      <c r="I120" s="15" t="str">
        <f t="shared" si="9"/>
        <v/>
      </c>
      <c r="J120" s="28"/>
      <c r="K120" s="43" t="str">
        <f t="shared" si="7"/>
        <v/>
      </c>
      <c r="L120" s="297" t="b">
        <f t="shared" si="8"/>
        <v>0</v>
      </c>
      <c r="M120" s="298">
        <f t="shared" si="10"/>
        <v>1</v>
      </c>
    </row>
    <row r="121" spans="1:13">
      <c r="A121" s="117">
        <v>110</v>
      </c>
      <c r="B121" s="118"/>
      <c r="C121" s="118"/>
      <c r="D121" s="118"/>
      <c r="E121" s="118"/>
      <c r="F121" s="118"/>
      <c r="G121" s="118"/>
      <c r="H121" s="120"/>
      <c r="I121" s="15" t="str">
        <f t="shared" si="9"/>
        <v/>
      </c>
      <c r="J121" s="28"/>
      <c r="K121" s="43" t="str">
        <f t="shared" si="7"/>
        <v/>
      </c>
      <c r="L121" s="297" t="b">
        <f t="shared" si="8"/>
        <v>0</v>
      </c>
      <c r="M121" s="298">
        <f t="shared" si="10"/>
        <v>1</v>
      </c>
    </row>
    <row r="122" spans="1:13">
      <c r="A122" s="117">
        <v>111</v>
      </c>
      <c r="B122" s="118"/>
      <c r="C122" s="118"/>
      <c r="D122" s="118"/>
      <c r="E122" s="118"/>
      <c r="F122" s="118"/>
      <c r="G122" s="118"/>
      <c r="H122" s="120"/>
      <c r="I122" s="15" t="str">
        <f t="shared" si="9"/>
        <v/>
      </c>
      <c r="J122" s="28"/>
      <c r="K122" s="43" t="str">
        <f t="shared" si="7"/>
        <v/>
      </c>
      <c r="L122" s="297" t="b">
        <f t="shared" si="8"/>
        <v>0</v>
      </c>
      <c r="M122" s="298">
        <f t="shared" si="10"/>
        <v>1</v>
      </c>
    </row>
    <row r="123" spans="1:13">
      <c r="A123" s="117">
        <v>112</v>
      </c>
      <c r="B123" s="118"/>
      <c r="C123" s="118"/>
      <c r="D123" s="118"/>
      <c r="E123" s="118"/>
      <c r="F123" s="118"/>
      <c r="G123" s="118"/>
      <c r="H123" s="120"/>
      <c r="I123" s="15" t="str">
        <f t="shared" si="9"/>
        <v/>
      </c>
      <c r="J123" s="28"/>
      <c r="K123" s="43" t="str">
        <f t="shared" si="7"/>
        <v/>
      </c>
      <c r="L123" s="297" t="b">
        <f t="shared" si="8"/>
        <v>0</v>
      </c>
      <c r="M123" s="298">
        <f t="shared" si="10"/>
        <v>1</v>
      </c>
    </row>
    <row r="124" spans="1:13">
      <c r="A124" s="117">
        <v>113</v>
      </c>
      <c r="B124" s="118"/>
      <c r="C124" s="118"/>
      <c r="D124" s="118"/>
      <c r="E124" s="118"/>
      <c r="F124" s="118"/>
      <c r="G124" s="118"/>
      <c r="H124" s="120"/>
      <c r="I124" s="15" t="str">
        <f t="shared" si="9"/>
        <v/>
      </c>
      <c r="J124" s="28"/>
      <c r="K124" s="43" t="str">
        <f t="shared" si="7"/>
        <v/>
      </c>
      <c r="L124" s="297" t="b">
        <f t="shared" si="8"/>
        <v>0</v>
      </c>
      <c r="M124" s="298">
        <f t="shared" si="10"/>
        <v>1</v>
      </c>
    </row>
    <row r="125" spans="1:13">
      <c r="A125" s="117">
        <v>114</v>
      </c>
      <c r="B125" s="118"/>
      <c r="C125" s="118"/>
      <c r="D125" s="118"/>
      <c r="E125" s="118"/>
      <c r="F125" s="118"/>
      <c r="G125" s="118"/>
      <c r="H125" s="120"/>
      <c r="I125" s="15" t="str">
        <f t="shared" si="9"/>
        <v/>
      </c>
      <c r="J125" s="28"/>
      <c r="K125" s="43" t="str">
        <f t="shared" si="7"/>
        <v/>
      </c>
      <c r="L125" s="297" t="b">
        <f t="shared" si="8"/>
        <v>0</v>
      </c>
      <c r="M125" s="298">
        <f t="shared" si="10"/>
        <v>1</v>
      </c>
    </row>
    <row r="126" spans="1:13">
      <c r="A126" s="117">
        <v>115</v>
      </c>
      <c r="B126" s="118"/>
      <c r="C126" s="118"/>
      <c r="D126" s="118"/>
      <c r="E126" s="118"/>
      <c r="F126" s="118"/>
      <c r="G126" s="118"/>
      <c r="H126" s="120"/>
      <c r="I126" s="15" t="str">
        <f t="shared" si="9"/>
        <v/>
      </c>
      <c r="J126" s="28"/>
      <c r="K126" s="43" t="str">
        <f t="shared" si="7"/>
        <v/>
      </c>
      <c r="L126" s="297" t="b">
        <f t="shared" si="8"/>
        <v>0</v>
      </c>
      <c r="M126" s="298">
        <f t="shared" si="10"/>
        <v>1</v>
      </c>
    </row>
    <row r="127" spans="1:13">
      <c r="A127" s="117">
        <v>116</v>
      </c>
      <c r="B127" s="118"/>
      <c r="C127" s="118"/>
      <c r="D127" s="118"/>
      <c r="E127" s="118"/>
      <c r="F127" s="118"/>
      <c r="G127" s="118"/>
      <c r="H127" s="120"/>
      <c r="I127" s="15" t="str">
        <f t="shared" si="9"/>
        <v/>
      </c>
      <c r="J127" s="28"/>
      <c r="K127" s="43" t="str">
        <f t="shared" si="7"/>
        <v/>
      </c>
      <c r="L127" s="297" t="b">
        <f t="shared" si="8"/>
        <v>0</v>
      </c>
      <c r="M127" s="298">
        <f t="shared" si="10"/>
        <v>1</v>
      </c>
    </row>
    <row r="128" spans="1:13">
      <c r="A128" s="117">
        <v>117</v>
      </c>
      <c r="B128" s="118"/>
      <c r="C128" s="118"/>
      <c r="D128" s="118"/>
      <c r="E128" s="118"/>
      <c r="F128" s="118"/>
      <c r="G128" s="118"/>
      <c r="H128" s="120"/>
      <c r="I128" s="15" t="str">
        <f t="shared" si="9"/>
        <v/>
      </c>
      <c r="J128" s="28"/>
      <c r="K128" s="43" t="str">
        <f t="shared" si="7"/>
        <v/>
      </c>
      <c r="L128" s="297" t="b">
        <f t="shared" si="8"/>
        <v>0</v>
      </c>
      <c r="M128" s="298">
        <f t="shared" si="10"/>
        <v>1</v>
      </c>
    </row>
    <row r="129" spans="1:13">
      <c r="A129" s="117">
        <v>118</v>
      </c>
      <c r="B129" s="118"/>
      <c r="C129" s="118"/>
      <c r="D129" s="118"/>
      <c r="E129" s="118"/>
      <c r="F129" s="118"/>
      <c r="G129" s="118"/>
      <c r="H129" s="120"/>
      <c r="I129" s="15" t="str">
        <f t="shared" si="9"/>
        <v/>
      </c>
      <c r="J129" s="28"/>
      <c r="K129" s="43" t="str">
        <f t="shared" si="7"/>
        <v/>
      </c>
      <c r="L129" s="297" t="b">
        <f t="shared" si="8"/>
        <v>0</v>
      </c>
      <c r="M129" s="298">
        <f t="shared" si="10"/>
        <v>1</v>
      </c>
    </row>
    <row r="130" spans="1:13">
      <c r="A130" s="117">
        <v>119</v>
      </c>
      <c r="B130" s="118"/>
      <c r="C130" s="118"/>
      <c r="D130" s="118"/>
      <c r="E130" s="118"/>
      <c r="F130" s="118"/>
      <c r="G130" s="118"/>
      <c r="H130" s="120"/>
      <c r="I130" s="15" t="str">
        <f t="shared" si="9"/>
        <v/>
      </c>
      <c r="J130" s="28"/>
      <c r="K130" s="43" t="str">
        <f t="shared" si="7"/>
        <v/>
      </c>
      <c r="L130" s="297" t="b">
        <f t="shared" si="8"/>
        <v>0</v>
      </c>
      <c r="M130" s="298">
        <f t="shared" si="10"/>
        <v>1</v>
      </c>
    </row>
    <row r="131" spans="1:13">
      <c r="A131" s="117">
        <v>120</v>
      </c>
      <c r="B131" s="118"/>
      <c r="C131" s="118"/>
      <c r="D131" s="118"/>
      <c r="E131" s="118"/>
      <c r="F131" s="118"/>
      <c r="G131" s="118"/>
      <c r="H131" s="120"/>
      <c r="I131" s="15" t="str">
        <f t="shared" si="9"/>
        <v/>
      </c>
      <c r="J131" s="28"/>
      <c r="K131" s="43" t="str">
        <f t="shared" si="7"/>
        <v/>
      </c>
      <c r="L131" s="297" t="b">
        <f t="shared" si="8"/>
        <v>0</v>
      </c>
      <c r="M131" s="298">
        <f t="shared" si="10"/>
        <v>1</v>
      </c>
    </row>
    <row r="132" spans="1:13">
      <c r="A132" s="117">
        <v>121</v>
      </c>
      <c r="B132" s="118"/>
      <c r="C132" s="118"/>
      <c r="D132" s="118"/>
      <c r="E132" s="118"/>
      <c r="F132" s="118"/>
      <c r="G132" s="118"/>
      <c r="H132" s="120"/>
      <c r="I132" s="15" t="str">
        <f t="shared" si="9"/>
        <v/>
      </c>
      <c r="J132" s="28"/>
      <c r="K132" s="43" t="str">
        <f t="shared" si="7"/>
        <v/>
      </c>
      <c r="L132" s="297" t="b">
        <f t="shared" si="8"/>
        <v>0</v>
      </c>
      <c r="M132" s="298">
        <f t="shared" si="10"/>
        <v>1</v>
      </c>
    </row>
    <row r="133" spans="1:13">
      <c r="A133" s="117">
        <v>122</v>
      </c>
      <c r="B133" s="118"/>
      <c r="C133" s="118"/>
      <c r="D133" s="118"/>
      <c r="E133" s="118"/>
      <c r="F133" s="118"/>
      <c r="G133" s="118"/>
      <c r="H133" s="120"/>
      <c r="I133" s="15" t="str">
        <f t="shared" si="9"/>
        <v/>
      </c>
      <c r="J133" s="28"/>
      <c r="K133" s="43" t="str">
        <f t="shared" si="7"/>
        <v/>
      </c>
      <c r="L133" s="297" t="b">
        <f t="shared" si="8"/>
        <v>0</v>
      </c>
      <c r="M133" s="298">
        <f t="shared" si="10"/>
        <v>1</v>
      </c>
    </row>
    <row r="134" spans="1:13">
      <c r="A134" s="117">
        <v>123</v>
      </c>
      <c r="B134" s="118"/>
      <c r="C134" s="118"/>
      <c r="D134" s="118"/>
      <c r="E134" s="118"/>
      <c r="F134" s="118"/>
      <c r="G134" s="118"/>
      <c r="H134" s="120"/>
      <c r="I134" s="15" t="str">
        <f t="shared" si="9"/>
        <v/>
      </c>
      <c r="J134" s="28"/>
      <c r="K134" s="43" t="str">
        <f t="shared" si="7"/>
        <v/>
      </c>
      <c r="L134" s="297" t="b">
        <f t="shared" si="8"/>
        <v>0</v>
      </c>
      <c r="M134" s="298">
        <f t="shared" si="10"/>
        <v>1</v>
      </c>
    </row>
    <row r="135" spans="1:13">
      <c r="A135" s="117">
        <v>124</v>
      </c>
      <c r="B135" s="118"/>
      <c r="C135" s="118"/>
      <c r="D135" s="118"/>
      <c r="E135" s="118"/>
      <c r="F135" s="118"/>
      <c r="G135" s="118"/>
      <c r="H135" s="120"/>
      <c r="I135" s="15" t="str">
        <f t="shared" si="9"/>
        <v/>
      </c>
      <c r="J135" s="28"/>
      <c r="K135" s="43" t="str">
        <f t="shared" si="7"/>
        <v/>
      </c>
      <c r="L135" s="297" t="b">
        <f t="shared" si="8"/>
        <v>0</v>
      </c>
      <c r="M135" s="298">
        <f t="shared" si="10"/>
        <v>1</v>
      </c>
    </row>
    <row r="136" spans="1:13">
      <c r="A136" s="117">
        <v>125</v>
      </c>
      <c r="B136" s="118"/>
      <c r="C136" s="118"/>
      <c r="D136" s="118"/>
      <c r="E136" s="118"/>
      <c r="F136" s="118"/>
      <c r="G136" s="118"/>
      <c r="H136" s="120"/>
      <c r="I136" s="15" t="str">
        <f t="shared" si="9"/>
        <v/>
      </c>
      <c r="J136" s="28"/>
      <c r="K136" s="43" t="str">
        <f t="shared" si="7"/>
        <v/>
      </c>
      <c r="L136" s="297" t="b">
        <f t="shared" si="8"/>
        <v>0</v>
      </c>
      <c r="M136" s="298">
        <f t="shared" si="10"/>
        <v>1</v>
      </c>
    </row>
    <row r="137" spans="1:13">
      <c r="A137" s="117">
        <v>126</v>
      </c>
      <c r="B137" s="118"/>
      <c r="C137" s="118"/>
      <c r="D137" s="118"/>
      <c r="E137" s="118"/>
      <c r="F137" s="118"/>
      <c r="G137" s="118"/>
      <c r="H137" s="120"/>
      <c r="I137" s="15" t="str">
        <f t="shared" si="9"/>
        <v/>
      </c>
      <c r="J137" s="28"/>
      <c r="K137" s="43" t="str">
        <f t="shared" si="7"/>
        <v/>
      </c>
      <c r="L137" s="297" t="b">
        <f t="shared" si="8"/>
        <v>0</v>
      </c>
      <c r="M137" s="298">
        <f t="shared" si="10"/>
        <v>1</v>
      </c>
    </row>
    <row r="138" spans="1:13">
      <c r="A138" s="117">
        <v>127</v>
      </c>
      <c r="B138" s="118"/>
      <c r="C138" s="118"/>
      <c r="D138" s="118"/>
      <c r="E138" s="118"/>
      <c r="F138" s="118"/>
      <c r="G138" s="118"/>
      <c r="H138" s="120"/>
      <c r="I138" s="15" t="str">
        <f t="shared" si="9"/>
        <v/>
      </c>
      <c r="J138" s="28"/>
      <c r="K138" s="43" t="str">
        <f t="shared" si="7"/>
        <v/>
      </c>
      <c r="L138" s="297" t="b">
        <f t="shared" si="8"/>
        <v>0</v>
      </c>
      <c r="M138" s="298">
        <f t="shared" si="10"/>
        <v>1</v>
      </c>
    </row>
    <row r="139" spans="1:13">
      <c r="A139" s="117">
        <v>128</v>
      </c>
      <c r="B139" s="118"/>
      <c r="C139" s="118"/>
      <c r="D139" s="118"/>
      <c r="E139" s="118"/>
      <c r="F139" s="118"/>
      <c r="G139" s="118"/>
      <c r="H139" s="120"/>
      <c r="I139" s="15" t="str">
        <f t="shared" si="9"/>
        <v/>
      </c>
      <c r="J139" s="28"/>
      <c r="K139" s="43" t="str">
        <f t="shared" si="7"/>
        <v/>
      </c>
      <c r="L139" s="297" t="b">
        <f t="shared" si="8"/>
        <v>0</v>
      </c>
      <c r="M139" s="298">
        <f t="shared" si="10"/>
        <v>1</v>
      </c>
    </row>
    <row r="140" spans="1:13">
      <c r="A140" s="117">
        <v>129</v>
      </c>
      <c r="B140" s="118"/>
      <c r="C140" s="118"/>
      <c r="D140" s="118"/>
      <c r="E140" s="118"/>
      <c r="F140" s="118"/>
      <c r="G140" s="118"/>
      <c r="H140" s="120"/>
      <c r="I140" s="15" t="str">
        <f t="shared" si="9"/>
        <v/>
      </c>
      <c r="J140" s="28"/>
      <c r="K140" s="43" t="str">
        <f t="shared" ref="K140:K203" si="11">IF(OR($B140="",$C140="",$H140="",$H140&gt;an_final,$L140=FALSE),"",IF($H140&gt;=an_initial,1,""))</f>
        <v/>
      </c>
      <c r="L140" s="297" t="b">
        <f t="shared" ref="L140:L203" si="12">IF(nume_candidat="",FALSE,ISNUMBER(SEARCH(nume_candidat,$B140)))</f>
        <v>0</v>
      </c>
      <c r="M140" s="298">
        <f t="shared" si="10"/>
        <v>1</v>
      </c>
    </row>
    <row r="141" spans="1:13">
      <c r="A141" s="117">
        <v>130</v>
      </c>
      <c r="B141" s="118"/>
      <c r="C141" s="118"/>
      <c r="D141" s="118"/>
      <c r="E141" s="118"/>
      <c r="F141" s="118"/>
      <c r="G141" s="118"/>
      <c r="H141" s="120"/>
      <c r="I141" s="15" t="str">
        <f t="shared" ref="I141:I204" si="13">IF(OR($B141="",$C141="",$H141&lt;an_initial,$H141&gt;an_final,$L141=FALSE),"",K141*(IF(D141="X",100,0) + IF(E141="X",50,0) + IF(F141="X",200,0) + IF(G141="X",150,0) ))</f>
        <v/>
      </c>
      <c r="J141" s="28"/>
      <c r="K141" s="43" t="str">
        <f t="shared" si="11"/>
        <v/>
      </c>
      <c r="L141" s="297" t="b">
        <f t="shared" si="12"/>
        <v>0</v>
      </c>
      <c r="M141" s="298">
        <f t="shared" ref="M141:M204" si="14">LEN(B141)-LEN(SUBSTITUTE(B141,",",""))+1</f>
        <v>1</v>
      </c>
    </row>
    <row r="142" spans="1:13">
      <c r="A142" s="117">
        <v>131</v>
      </c>
      <c r="B142" s="118"/>
      <c r="C142" s="118"/>
      <c r="D142" s="118"/>
      <c r="E142" s="118"/>
      <c r="F142" s="118"/>
      <c r="G142" s="118"/>
      <c r="H142" s="120"/>
      <c r="I142" s="15" t="str">
        <f t="shared" si="13"/>
        <v/>
      </c>
      <c r="J142" s="28"/>
      <c r="K142" s="43" t="str">
        <f t="shared" si="11"/>
        <v/>
      </c>
      <c r="L142" s="297" t="b">
        <f t="shared" si="12"/>
        <v>0</v>
      </c>
      <c r="M142" s="298">
        <f t="shared" si="14"/>
        <v>1</v>
      </c>
    </row>
    <row r="143" spans="1:13">
      <c r="A143" s="117">
        <v>132</v>
      </c>
      <c r="B143" s="118"/>
      <c r="C143" s="118"/>
      <c r="D143" s="118"/>
      <c r="E143" s="118"/>
      <c r="F143" s="118"/>
      <c r="G143" s="118"/>
      <c r="H143" s="120"/>
      <c r="I143" s="15" t="str">
        <f t="shared" si="13"/>
        <v/>
      </c>
      <c r="J143" s="28"/>
      <c r="K143" s="43" t="str">
        <f t="shared" si="11"/>
        <v/>
      </c>
      <c r="L143" s="297" t="b">
        <f t="shared" si="12"/>
        <v>0</v>
      </c>
      <c r="M143" s="298">
        <f t="shared" si="14"/>
        <v>1</v>
      </c>
    </row>
    <row r="144" spans="1:13">
      <c r="A144" s="117">
        <v>133</v>
      </c>
      <c r="B144" s="118"/>
      <c r="C144" s="118"/>
      <c r="D144" s="118"/>
      <c r="E144" s="118"/>
      <c r="F144" s="118"/>
      <c r="G144" s="118"/>
      <c r="H144" s="120"/>
      <c r="I144" s="15" t="str">
        <f t="shared" si="13"/>
        <v/>
      </c>
      <c r="J144" s="28"/>
      <c r="K144" s="43" t="str">
        <f t="shared" si="11"/>
        <v/>
      </c>
      <c r="L144" s="297" t="b">
        <f t="shared" si="12"/>
        <v>0</v>
      </c>
      <c r="M144" s="298">
        <f t="shared" si="14"/>
        <v>1</v>
      </c>
    </row>
    <row r="145" spans="1:13">
      <c r="A145" s="117">
        <v>134</v>
      </c>
      <c r="B145" s="118"/>
      <c r="C145" s="118"/>
      <c r="D145" s="118"/>
      <c r="E145" s="118"/>
      <c r="F145" s="118"/>
      <c r="G145" s="118"/>
      <c r="H145" s="120"/>
      <c r="I145" s="15" t="str">
        <f t="shared" si="13"/>
        <v/>
      </c>
      <c r="J145" s="28"/>
      <c r="K145" s="43" t="str">
        <f t="shared" si="11"/>
        <v/>
      </c>
      <c r="L145" s="297" t="b">
        <f t="shared" si="12"/>
        <v>0</v>
      </c>
      <c r="M145" s="298">
        <f t="shared" si="14"/>
        <v>1</v>
      </c>
    </row>
    <row r="146" spans="1:13">
      <c r="A146" s="117">
        <v>135</v>
      </c>
      <c r="B146" s="118"/>
      <c r="C146" s="118"/>
      <c r="D146" s="118"/>
      <c r="E146" s="118"/>
      <c r="F146" s="118"/>
      <c r="G146" s="118"/>
      <c r="H146" s="120"/>
      <c r="I146" s="15" t="str">
        <f t="shared" si="13"/>
        <v/>
      </c>
      <c r="J146" s="28"/>
      <c r="K146" s="43" t="str">
        <f t="shared" si="11"/>
        <v/>
      </c>
      <c r="L146" s="297" t="b">
        <f t="shared" si="12"/>
        <v>0</v>
      </c>
      <c r="M146" s="298">
        <f t="shared" si="14"/>
        <v>1</v>
      </c>
    </row>
    <row r="147" spans="1:13">
      <c r="A147" s="117">
        <v>136</v>
      </c>
      <c r="B147" s="118"/>
      <c r="C147" s="118"/>
      <c r="D147" s="118"/>
      <c r="E147" s="118"/>
      <c r="F147" s="118"/>
      <c r="G147" s="118"/>
      <c r="H147" s="120"/>
      <c r="I147" s="15" t="str">
        <f t="shared" si="13"/>
        <v/>
      </c>
      <c r="J147" s="28"/>
      <c r="K147" s="43" t="str">
        <f t="shared" si="11"/>
        <v/>
      </c>
      <c r="L147" s="297" t="b">
        <f t="shared" si="12"/>
        <v>0</v>
      </c>
      <c r="M147" s="298">
        <f t="shared" si="14"/>
        <v>1</v>
      </c>
    </row>
    <row r="148" spans="1:13">
      <c r="A148" s="117">
        <v>137</v>
      </c>
      <c r="B148" s="118"/>
      <c r="C148" s="118"/>
      <c r="D148" s="118"/>
      <c r="E148" s="118"/>
      <c r="F148" s="118"/>
      <c r="G148" s="118"/>
      <c r="H148" s="120"/>
      <c r="I148" s="15" t="str">
        <f t="shared" si="13"/>
        <v/>
      </c>
      <c r="J148" s="28"/>
      <c r="K148" s="43" t="str">
        <f t="shared" si="11"/>
        <v/>
      </c>
      <c r="L148" s="297" t="b">
        <f t="shared" si="12"/>
        <v>0</v>
      </c>
      <c r="M148" s="298">
        <f t="shared" si="14"/>
        <v>1</v>
      </c>
    </row>
    <row r="149" spans="1:13">
      <c r="A149" s="117">
        <v>138</v>
      </c>
      <c r="B149" s="118"/>
      <c r="C149" s="118"/>
      <c r="D149" s="118"/>
      <c r="E149" s="118"/>
      <c r="F149" s="118"/>
      <c r="G149" s="118"/>
      <c r="H149" s="120"/>
      <c r="I149" s="15" t="str">
        <f t="shared" si="13"/>
        <v/>
      </c>
      <c r="J149" s="28"/>
      <c r="K149" s="43" t="str">
        <f t="shared" si="11"/>
        <v/>
      </c>
      <c r="L149" s="297" t="b">
        <f t="shared" si="12"/>
        <v>0</v>
      </c>
      <c r="M149" s="298">
        <f t="shared" si="14"/>
        <v>1</v>
      </c>
    </row>
    <row r="150" spans="1:13">
      <c r="A150" s="117">
        <v>139</v>
      </c>
      <c r="B150" s="118"/>
      <c r="C150" s="118"/>
      <c r="D150" s="118"/>
      <c r="E150" s="118"/>
      <c r="F150" s="118"/>
      <c r="G150" s="118"/>
      <c r="H150" s="120"/>
      <c r="I150" s="15" t="str">
        <f t="shared" si="13"/>
        <v/>
      </c>
      <c r="J150" s="28"/>
      <c r="K150" s="43" t="str">
        <f t="shared" si="11"/>
        <v/>
      </c>
      <c r="L150" s="297" t="b">
        <f t="shared" si="12"/>
        <v>0</v>
      </c>
      <c r="M150" s="298">
        <f t="shared" si="14"/>
        <v>1</v>
      </c>
    </row>
    <row r="151" spans="1:13">
      <c r="A151" s="117">
        <v>140</v>
      </c>
      <c r="B151" s="118"/>
      <c r="C151" s="118"/>
      <c r="D151" s="118"/>
      <c r="E151" s="118"/>
      <c r="F151" s="118"/>
      <c r="G151" s="118"/>
      <c r="H151" s="120"/>
      <c r="I151" s="15" t="str">
        <f t="shared" si="13"/>
        <v/>
      </c>
      <c r="J151" s="28"/>
      <c r="K151" s="43" t="str">
        <f t="shared" si="11"/>
        <v/>
      </c>
      <c r="L151" s="297" t="b">
        <f t="shared" si="12"/>
        <v>0</v>
      </c>
      <c r="M151" s="298">
        <f t="shared" si="14"/>
        <v>1</v>
      </c>
    </row>
    <row r="152" spans="1:13">
      <c r="A152" s="117">
        <v>141</v>
      </c>
      <c r="B152" s="118"/>
      <c r="C152" s="118"/>
      <c r="D152" s="118"/>
      <c r="E152" s="118"/>
      <c r="F152" s="118"/>
      <c r="G152" s="118"/>
      <c r="H152" s="120"/>
      <c r="I152" s="15" t="str">
        <f t="shared" si="13"/>
        <v/>
      </c>
      <c r="J152" s="28"/>
      <c r="K152" s="43" t="str">
        <f t="shared" si="11"/>
        <v/>
      </c>
      <c r="L152" s="297" t="b">
        <f t="shared" si="12"/>
        <v>0</v>
      </c>
      <c r="M152" s="298">
        <f t="shared" si="14"/>
        <v>1</v>
      </c>
    </row>
    <row r="153" spans="1:13">
      <c r="A153" s="117">
        <v>142</v>
      </c>
      <c r="B153" s="118"/>
      <c r="C153" s="118"/>
      <c r="D153" s="118"/>
      <c r="E153" s="118"/>
      <c r="F153" s="118"/>
      <c r="G153" s="118"/>
      <c r="H153" s="120"/>
      <c r="I153" s="15" t="str">
        <f t="shared" si="13"/>
        <v/>
      </c>
      <c r="J153" s="28"/>
      <c r="K153" s="43" t="str">
        <f t="shared" si="11"/>
        <v/>
      </c>
      <c r="L153" s="297" t="b">
        <f t="shared" si="12"/>
        <v>0</v>
      </c>
      <c r="M153" s="298">
        <f t="shared" si="14"/>
        <v>1</v>
      </c>
    </row>
    <row r="154" spans="1:13">
      <c r="A154" s="117">
        <v>143</v>
      </c>
      <c r="B154" s="118"/>
      <c r="C154" s="118"/>
      <c r="D154" s="118"/>
      <c r="E154" s="118"/>
      <c r="F154" s="118"/>
      <c r="G154" s="118"/>
      <c r="H154" s="120"/>
      <c r="I154" s="15" t="str">
        <f t="shared" si="13"/>
        <v/>
      </c>
      <c r="J154" s="28"/>
      <c r="K154" s="43" t="str">
        <f t="shared" si="11"/>
        <v/>
      </c>
      <c r="L154" s="297" t="b">
        <f t="shared" si="12"/>
        <v>0</v>
      </c>
      <c r="M154" s="298">
        <f t="shared" si="14"/>
        <v>1</v>
      </c>
    </row>
    <row r="155" spans="1:13">
      <c r="A155" s="117">
        <v>144</v>
      </c>
      <c r="B155" s="118"/>
      <c r="C155" s="118"/>
      <c r="D155" s="118"/>
      <c r="E155" s="118"/>
      <c r="F155" s="118"/>
      <c r="G155" s="118"/>
      <c r="H155" s="120"/>
      <c r="I155" s="15" t="str">
        <f t="shared" si="13"/>
        <v/>
      </c>
      <c r="J155" s="28"/>
      <c r="K155" s="43" t="str">
        <f t="shared" si="11"/>
        <v/>
      </c>
      <c r="L155" s="297" t="b">
        <f t="shared" si="12"/>
        <v>0</v>
      </c>
      <c r="M155" s="298">
        <f t="shared" si="14"/>
        <v>1</v>
      </c>
    </row>
    <row r="156" spans="1:13">
      <c r="A156" s="117">
        <v>145</v>
      </c>
      <c r="B156" s="118"/>
      <c r="C156" s="118"/>
      <c r="D156" s="118"/>
      <c r="E156" s="118"/>
      <c r="F156" s="118"/>
      <c r="G156" s="118"/>
      <c r="H156" s="120"/>
      <c r="I156" s="15" t="str">
        <f t="shared" si="13"/>
        <v/>
      </c>
      <c r="J156" s="28"/>
      <c r="K156" s="43" t="str">
        <f t="shared" si="11"/>
        <v/>
      </c>
      <c r="L156" s="297" t="b">
        <f t="shared" si="12"/>
        <v>0</v>
      </c>
      <c r="M156" s="298">
        <f t="shared" si="14"/>
        <v>1</v>
      </c>
    </row>
    <row r="157" spans="1:13">
      <c r="A157" s="117">
        <v>146</v>
      </c>
      <c r="B157" s="118"/>
      <c r="C157" s="118"/>
      <c r="D157" s="118"/>
      <c r="E157" s="118"/>
      <c r="F157" s="118"/>
      <c r="G157" s="118"/>
      <c r="H157" s="120"/>
      <c r="I157" s="15" t="str">
        <f t="shared" si="13"/>
        <v/>
      </c>
      <c r="J157" s="28"/>
      <c r="K157" s="43" t="str">
        <f t="shared" si="11"/>
        <v/>
      </c>
      <c r="L157" s="297" t="b">
        <f t="shared" si="12"/>
        <v>0</v>
      </c>
      <c r="M157" s="298">
        <f t="shared" si="14"/>
        <v>1</v>
      </c>
    </row>
    <row r="158" spans="1:13">
      <c r="A158" s="117">
        <v>147</v>
      </c>
      <c r="B158" s="118"/>
      <c r="C158" s="118"/>
      <c r="D158" s="118"/>
      <c r="E158" s="118"/>
      <c r="F158" s="118"/>
      <c r="G158" s="118"/>
      <c r="H158" s="120"/>
      <c r="I158" s="15" t="str">
        <f t="shared" si="13"/>
        <v/>
      </c>
      <c r="J158" s="28"/>
      <c r="K158" s="43" t="str">
        <f t="shared" si="11"/>
        <v/>
      </c>
      <c r="L158" s="297" t="b">
        <f t="shared" si="12"/>
        <v>0</v>
      </c>
      <c r="M158" s="298">
        <f t="shared" si="14"/>
        <v>1</v>
      </c>
    </row>
    <row r="159" spans="1:13">
      <c r="A159" s="117">
        <v>148</v>
      </c>
      <c r="B159" s="118"/>
      <c r="C159" s="118"/>
      <c r="D159" s="118"/>
      <c r="E159" s="118"/>
      <c r="F159" s="118"/>
      <c r="G159" s="118"/>
      <c r="H159" s="120"/>
      <c r="I159" s="15" t="str">
        <f t="shared" si="13"/>
        <v/>
      </c>
      <c r="J159" s="28"/>
      <c r="K159" s="43" t="str">
        <f t="shared" si="11"/>
        <v/>
      </c>
      <c r="L159" s="297" t="b">
        <f t="shared" si="12"/>
        <v>0</v>
      </c>
      <c r="M159" s="298">
        <f t="shared" si="14"/>
        <v>1</v>
      </c>
    </row>
    <row r="160" spans="1:13">
      <c r="A160" s="117">
        <v>149</v>
      </c>
      <c r="B160" s="118"/>
      <c r="C160" s="118"/>
      <c r="D160" s="118"/>
      <c r="E160" s="118"/>
      <c r="F160" s="118"/>
      <c r="G160" s="118"/>
      <c r="H160" s="120"/>
      <c r="I160" s="15" t="str">
        <f t="shared" si="13"/>
        <v/>
      </c>
      <c r="J160" s="28"/>
      <c r="K160" s="43" t="str">
        <f t="shared" si="11"/>
        <v/>
      </c>
      <c r="L160" s="297" t="b">
        <f t="shared" si="12"/>
        <v>0</v>
      </c>
      <c r="M160" s="298">
        <f t="shared" si="14"/>
        <v>1</v>
      </c>
    </row>
    <row r="161" spans="1:13">
      <c r="A161" s="117">
        <v>150</v>
      </c>
      <c r="B161" s="118"/>
      <c r="C161" s="118"/>
      <c r="D161" s="118"/>
      <c r="E161" s="118"/>
      <c r="F161" s="118"/>
      <c r="G161" s="118"/>
      <c r="H161" s="120"/>
      <c r="I161" s="15" t="str">
        <f t="shared" si="13"/>
        <v/>
      </c>
      <c r="J161" s="28"/>
      <c r="K161" s="43" t="str">
        <f t="shared" si="11"/>
        <v/>
      </c>
      <c r="L161" s="297" t="b">
        <f t="shared" si="12"/>
        <v>0</v>
      </c>
      <c r="M161" s="298">
        <f t="shared" si="14"/>
        <v>1</v>
      </c>
    </row>
    <row r="162" spans="1:13">
      <c r="A162" s="117">
        <v>151</v>
      </c>
      <c r="B162" s="118"/>
      <c r="C162" s="118"/>
      <c r="D162" s="118"/>
      <c r="E162" s="118"/>
      <c r="F162" s="118"/>
      <c r="G162" s="118"/>
      <c r="H162" s="120"/>
      <c r="I162" s="15" t="str">
        <f t="shared" si="13"/>
        <v/>
      </c>
      <c r="J162" s="28"/>
      <c r="K162" s="43" t="str">
        <f t="shared" si="11"/>
        <v/>
      </c>
      <c r="L162" s="297" t="b">
        <f t="shared" si="12"/>
        <v>0</v>
      </c>
      <c r="M162" s="298">
        <f t="shared" si="14"/>
        <v>1</v>
      </c>
    </row>
    <row r="163" spans="1:13">
      <c r="A163" s="117">
        <v>152</v>
      </c>
      <c r="B163" s="118"/>
      <c r="C163" s="118"/>
      <c r="D163" s="118"/>
      <c r="E163" s="118"/>
      <c r="F163" s="118"/>
      <c r="G163" s="118"/>
      <c r="H163" s="120"/>
      <c r="I163" s="15" t="str">
        <f t="shared" si="13"/>
        <v/>
      </c>
      <c r="J163" s="28"/>
      <c r="K163" s="43" t="str">
        <f t="shared" si="11"/>
        <v/>
      </c>
      <c r="L163" s="297" t="b">
        <f t="shared" si="12"/>
        <v>0</v>
      </c>
      <c r="M163" s="298">
        <f t="shared" si="14"/>
        <v>1</v>
      </c>
    </row>
    <row r="164" spans="1:13">
      <c r="A164" s="117">
        <v>153</v>
      </c>
      <c r="B164" s="118"/>
      <c r="C164" s="118"/>
      <c r="D164" s="118"/>
      <c r="E164" s="118"/>
      <c r="F164" s="118"/>
      <c r="G164" s="118"/>
      <c r="H164" s="120"/>
      <c r="I164" s="15" t="str">
        <f t="shared" si="13"/>
        <v/>
      </c>
      <c r="J164" s="28"/>
      <c r="K164" s="43" t="str">
        <f t="shared" si="11"/>
        <v/>
      </c>
      <c r="L164" s="297" t="b">
        <f t="shared" si="12"/>
        <v>0</v>
      </c>
      <c r="M164" s="298">
        <f t="shared" si="14"/>
        <v>1</v>
      </c>
    </row>
    <row r="165" spans="1:13">
      <c r="A165" s="117">
        <v>154</v>
      </c>
      <c r="B165" s="118"/>
      <c r="C165" s="118"/>
      <c r="D165" s="118"/>
      <c r="E165" s="118"/>
      <c r="F165" s="118"/>
      <c r="G165" s="118"/>
      <c r="H165" s="120"/>
      <c r="I165" s="15" t="str">
        <f t="shared" si="13"/>
        <v/>
      </c>
      <c r="J165" s="28"/>
      <c r="K165" s="43" t="str">
        <f t="shared" si="11"/>
        <v/>
      </c>
      <c r="L165" s="297" t="b">
        <f t="shared" si="12"/>
        <v>0</v>
      </c>
      <c r="M165" s="298">
        <f t="shared" si="14"/>
        <v>1</v>
      </c>
    </row>
    <row r="166" spans="1:13">
      <c r="A166" s="117">
        <v>155</v>
      </c>
      <c r="B166" s="118"/>
      <c r="C166" s="118"/>
      <c r="D166" s="118"/>
      <c r="E166" s="118"/>
      <c r="F166" s="118"/>
      <c r="G166" s="118"/>
      <c r="H166" s="120"/>
      <c r="I166" s="15" t="str">
        <f t="shared" si="13"/>
        <v/>
      </c>
      <c r="J166" s="28"/>
      <c r="K166" s="43" t="str">
        <f t="shared" si="11"/>
        <v/>
      </c>
      <c r="L166" s="297" t="b">
        <f t="shared" si="12"/>
        <v>0</v>
      </c>
      <c r="M166" s="298">
        <f t="shared" si="14"/>
        <v>1</v>
      </c>
    </row>
    <row r="167" spans="1:13">
      <c r="A167" s="117">
        <v>156</v>
      </c>
      <c r="B167" s="118"/>
      <c r="C167" s="118"/>
      <c r="D167" s="118"/>
      <c r="E167" s="118"/>
      <c r="F167" s="118"/>
      <c r="G167" s="118"/>
      <c r="H167" s="120"/>
      <c r="I167" s="15" t="str">
        <f t="shared" si="13"/>
        <v/>
      </c>
      <c r="J167" s="28"/>
      <c r="K167" s="43" t="str">
        <f t="shared" si="11"/>
        <v/>
      </c>
      <c r="L167" s="297" t="b">
        <f t="shared" si="12"/>
        <v>0</v>
      </c>
      <c r="M167" s="298">
        <f t="shared" si="14"/>
        <v>1</v>
      </c>
    </row>
    <row r="168" spans="1:13">
      <c r="A168" s="117">
        <v>157</v>
      </c>
      <c r="B168" s="118"/>
      <c r="C168" s="118"/>
      <c r="D168" s="118"/>
      <c r="E168" s="118"/>
      <c r="F168" s="118"/>
      <c r="G168" s="118"/>
      <c r="H168" s="120"/>
      <c r="I168" s="15" t="str">
        <f t="shared" si="13"/>
        <v/>
      </c>
      <c r="J168" s="28"/>
      <c r="K168" s="43" t="str">
        <f t="shared" si="11"/>
        <v/>
      </c>
      <c r="L168" s="297" t="b">
        <f t="shared" si="12"/>
        <v>0</v>
      </c>
      <c r="M168" s="298">
        <f t="shared" si="14"/>
        <v>1</v>
      </c>
    </row>
    <row r="169" spans="1:13">
      <c r="A169" s="117">
        <v>158</v>
      </c>
      <c r="B169" s="118"/>
      <c r="C169" s="118"/>
      <c r="D169" s="118"/>
      <c r="E169" s="118"/>
      <c r="F169" s="118"/>
      <c r="G169" s="118"/>
      <c r="H169" s="120"/>
      <c r="I169" s="15" t="str">
        <f t="shared" si="13"/>
        <v/>
      </c>
      <c r="J169" s="28"/>
      <c r="K169" s="43" t="str">
        <f t="shared" si="11"/>
        <v/>
      </c>
      <c r="L169" s="297" t="b">
        <f t="shared" si="12"/>
        <v>0</v>
      </c>
      <c r="M169" s="298">
        <f t="shared" si="14"/>
        <v>1</v>
      </c>
    </row>
    <row r="170" spans="1:13">
      <c r="A170" s="117">
        <v>159</v>
      </c>
      <c r="B170" s="118"/>
      <c r="C170" s="118"/>
      <c r="D170" s="118"/>
      <c r="E170" s="118"/>
      <c r="F170" s="118"/>
      <c r="G170" s="118"/>
      <c r="H170" s="120"/>
      <c r="I170" s="15" t="str">
        <f t="shared" si="13"/>
        <v/>
      </c>
      <c r="J170" s="28"/>
      <c r="K170" s="43" t="str">
        <f t="shared" si="11"/>
        <v/>
      </c>
      <c r="L170" s="297" t="b">
        <f t="shared" si="12"/>
        <v>0</v>
      </c>
      <c r="M170" s="298">
        <f t="shared" si="14"/>
        <v>1</v>
      </c>
    </row>
    <row r="171" spans="1:13">
      <c r="A171" s="117">
        <v>160</v>
      </c>
      <c r="B171" s="118"/>
      <c r="C171" s="118"/>
      <c r="D171" s="118"/>
      <c r="E171" s="118"/>
      <c r="F171" s="118"/>
      <c r="G171" s="118"/>
      <c r="H171" s="120"/>
      <c r="I171" s="15" t="str">
        <f t="shared" si="13"/>
        <v/>
      </c>
      <c r="J171" s="28"/>
      <c r="K171" s="43" t="str">
        <f t="shared" si="11"/>
        <v/>
      </c>
      <c r="L171" s="297" t="b">
        <f t="shared" si="12"/>
        <v>0</v>
      </c>
      <c r="M171" s="298">
        <f t="shared" si="14"/>
        <v>1</v>
      </c>
    </row>
    <row r="172" spans="1:13">
      <c r="A172" s="117">
        <v>161</v>
      </c>
      <c r="B172" s="118"/>
      <c r="C172" s="118"/>
      <c r="D172" s="118"/>
      <c r="E172" s="118"/>
      <c r="F172" s="118"/>
      <c r="G172" s="118"/>
      <c r="H172" s="120"/>
      <c r="I172" s="15" t="str">
        <f t="shared" si="13"/>
        <v/>
      </c>
      <c r="J172" s="28"/>
      <c r="K172" s="43" t="str">
        <f t="shared" si="11"/>
        <v/>
      </c>
      <c r="L172" s="297" t="b">
        <f t="shared" si="12"/>
        <v>0</v>
      </c>
      <c r="M172" s="298">
        <f t="shared" si="14"/>
        <v>1</v>
      </c>
    </row>
    <row r="173" spans="1:13">
      <c r="A173" s="117">
        <v>162</v>
      </c>
      <c r="B173" s="118"/>
      <c r="C173" s="118"/>
      <c r="D173" s="118"/>
      <c r="E173" s="118"/>
      <c r="F173" s="118"/>
      <c r="G173" s="118"/>
      <c r="H173" s="120"/>
      <c r="I173" s="15" t="str">
        <f t="shared" si="13"/>
        <v/>
      </c>
      <c r="J173" s="28"/>
      <c r="K173" s="43" t="str">
        <f t="shared" si="11"/>
        <v/>
      </c>
      <c r="L173" s="297" t="b">
        <f t="shared" si="12"/>
        <v>0</v>
      </c>
      <c r="M173" s="298">
        <f t="shared" si="14"/>
        <v>1</v>
      </c>
    </row>
    <row r="174" spans="1:13">
      <c r="A174" s="117">
        <v>163</v>
      </c>
      <c r="B174" s="118"/>
      <c r="C174" s="118"/>
      <c r="D174" s="118"/>
      <c r="E174" s="118"/>
      <c r="F174" s="118"/>
      <c r="G174" s="118"/>
      <c r="H174" s="120"/>
      <c r="I174" s="15" t="str">
        <f t="shared" si="13"/>
        <v/>
      </c>
      <c r="J174" s="28"/>
      <c r="K174" s="43" t="str">
        <f t="shared" si="11"/>
        <v/>
      </c>
      <c r="L174" s="297" t="b">
        <f t="shared" si="12"/>
        <v>0</v>
      </c>
      <c r="M174" s="298">
        <f t="shared" si="14"/>
        <v>1</v>
      </c>
    </row>
    <row r="175" spans="1:13">
      <c r="A175" s="117">
        <v>164</v>
      </c>
      <c r="B175" s="118"/>
      <c r="C175" s="118"/>
      <c r="D175" s="118"/>
      <c r="E175" s="118"/>
      <c r="F175" s="118"/>
      <c r="G175" s="118"/>
      <c r="H175" s="120"/>
      <c r="I175" s="15" t="str">
        <f t="shared" si="13"/>
        <v/>
      </c>
      <c r="J175" s="28"/>
      <c r="K175" s="43" t="str">
        <f t="shared" si="11"/>
        <v/>
      </c>
      <c r="L175" s="297" t="b">
        <f t="shared" si="12"/>
        <v>0</v>
      </c>
      <c r="M175" s="298">
        <f t="shared" si="14"/>
        <v>1</v>
      </c>
    </row>
    <row r="176" spans="1:13">
      <c r="A176" s="117">
        <v>165</v>
      </c>
      <c r="B176" s="118"/>
      <c r="C176" s="118"/>
      <c r="D176" s="118"/>
      <c r="E176" s="118"/>
      <c r="F176" s="118"/>
      <c r="G176" s="118"/>
      <c r="H176" s="120"/>
      <c r="I176" s="15" t="str">
        <f t="shared" si="13"/>
        <v/>
      </c>
      <c r="J176" s="28"/>
      <c r="K176" s="43" t="str">
        <f t="shared" si="11"/>
        <v/>
      </c>
      <c r="L176" s="297" t="b">
        <f t="shared" si="12"/>
        <v>0</v>
      </c>
      <c r="M176" s="298">
        <f t="shared" si="14"/>
        <v>1</v>
      </c>
    </row>
    <row r="177" spans="1:13">
      <c r="A177" s="117">
        <v>166</v>
      </c>
      <c r="B177" s="118"/>
      <c r="C177" s="118"/>
      <c r="D177" s="118"/>
      <c r="E177" s="118"/>
      <c r="F177" s="118"/>
      <c r="G177" s="118"/>
      <c r="H177" s="120"/>
      <c r="I177" s="15" t="str">
        <f t="shared" si="13"/>
        <v/>
      </c>
      <c r="J177" s="28"/>
      <c r="K177" s="43" t="str">
        <f t="shared" si="11"/>
        <v/>
      </c>
      <c r="L177" s="297" t="b">
        <f t="shared" si="12"/>
        <v>0</v>
      </c>
      <c r="M177" s="298">
        <f t="shared" si="14"/>
        <v>1</v>
      </c>
    </row>
    <row r="178" spans="1:13">
      <c r="A178" s="117">
        <v>167</v>
      </c>
      <c r="B178" s="118"/>
      <c r="C178" s="118"/>
      <c r="D178" s="118"/>
      <c r="E178" s="118"/>
      <c r="F178" s="118"/>
      <c r="G178" s="118"/>
      <c r="H178" s="120"/>
      <c r="I178" s="15" t="str">
        <f t="shared" si="13"/>
        <v/>
      </c>
      <c r="J178" s="28"/>
      <c r="K178" s="43" t="str">
        <f t="shared" si="11"/>
        <v/>
      </c>
      <c r="L178" s="297" t="b">
        <f t="shared" si="12"/>
        <v>0</v>
      </c>
      <c r="M178" s="298">
        <f t="shared" si="14"/>
        <v>1</v>
      </c>
    </row>
    <row r="179" spans="1:13">
      <c r="A179" s="117">
        <v>168</v>
      </c>
      <c r="B179" s="118"/>
      <c r="C179" s="118"/>
      <c r="D179" s="118"/>
      <c r="E179" s="118"/>
      <c r="F179" s="118"/>
      <c r="G179" s="118"/>
      <c r="H179" s="120"/>
      <c r="I179" s="15" t="str">
        <f t="shared" si="13"/>
        <v/>
      </c>
      <c r="J179" s="28"/>
      <c r="K179" s="43" t="str">
        <f t="shared" si="11"/>
        <v/>
      </c>
      <c r="L179" s="297" t="b">
        <f t="shared" si="12"/>
        <v>0</v>
      </c>
      <c r="M179" s="298">
        <f t="shared" si="14"/>
        <v>1</v>
      </c>
    </row>
    <row r="180" spans="1:13">
      <c r="A180" s="117">
        <v>169</v>
      </c>
      <c r="B180" s="118"/>
      <c r="C180" s="118"/>
      <c r="D180" s="118"/>
      <c r="E180" s="118"/>
      <c r="F180" s="118"/>
      <c r="G180" s="118"/>
      <c r="H180" s="120"/>
      <c r="I180" s="15" t="str">
        <f t="shared" si="13"/>
        <v/>
      </c>
      <c r="J180" s="28"/>
      <c r="K180" s="43" t="str">
        <f t="shared" si="11"/>
        <v/>
      </c>
      <c r="L180" s="297" t="b">
        <f t="shared" si="12"/>
        <v>0</v>
      </c>
      <c r="M180" s="298">
        <f t="shared" si="14"/>
        <v>1</v>
      </c>
    </row>
    <row r="181" spans="1:13">
      <c r="A181" s="117">
        <v>170</v>
      </c>
      <c r="B181" s="118"/>
      <c r="C181" s="118"/>
      <c r="D181" s="118"/>
      <c r="E181" s="118"/>
      <c r="F181" s="118"/>
      <c r="G181" s="118"/>
      <c r="H181" s="120"/>
      <c r="I181" s="15" t="str">
        <f t="shared" si="13"/>
        <v/>
      </c>
      <c r="J181" s="28"/>
      <c r="K181" s="43" t="str">
        <f t="shared" si="11"/>
        <v/>
      </c>
      <c r="L181" s="297" t="b">
        <f t="shared" si="12"/>
        <v>0</v>
      </c>
      <c r="M181" s="298">
        <f t="shared" si="14"/>
        <v>1</v>
      </c>
    </row>
    <row r="182" spans="1:13">
      <c r="A182" s="117">
        <v>171</v>
      </c>
      <c r="B182" s="118"/>
      <c r="C182" s="118"/>
      <c r="D182" s="118"/>
      <c r="E182" s="118"/>
      <c r="F182" s="118"/>
      <c r="G182" s="118"/>
      <c r="H182" s="120"/>
      <c r="I182" s="15" t="str">
        <f t="shared" si="13"/>
        <v/>
      </c>
      <c r="J182" s="28"/>
      <c r="K182" s="43" t="str">
        <f t="shared" si="11"/>
        <v/>
      </c>
      <c r="L182" s="297" t="b">
        <f t="shared" si="12"/>
        <v>0</v>
      </c>
      <c r="M182" s="298">
        <f t="shared" si="14"/>
        <v>1</v>
      </c>
    </row>
    <row r="183" spans="1:13">
      <c r="A183" s="117">
        <v>172</v>
      </c>
      <c r="B183" s="118"/>
      <c r="C183" s="118"/>
      <c r="D183" s="118"/>
      <c r="E183" s="118"/>
      <c r="F183" s="118"/>
      <c r="G183" s="118"/>
      <c r="H183" s="120"/>
      <c r="I183" s="15" t="str">
        <f t="shared" si="13"/>
        <v/>
      </c>
      <c r="J183" s="28"/>
      <c r="K183" s="43" t="str">
        <f t="shared" si="11"/>
        <v/>
      </c>
      <c r="L183" s="297" t="b">
        <f t="shared" si="12"/>
        <v>0</v>
      </c>
      <c r="M183" s="298">
        <f t="shared" si="14"/>
        <v>1</v>
      </c>
    </row>
    <row r="184" spans="1:13">
      <c r="A184" s="117">
        <v>173</v>
      </c>
      <c r="B184" s="118"/>
      <c r="C184" s="118"/>
      <c r="D184" s="118"/>
      <c r="E184" s="118"/>
      <c r="F184" s="118"/>
      <c r="G184" s="118"/>
      <c r="H184" s="120"/>
      <c r="I184" s="15" t="str">
        <f t="shared" si="13"/>
        <v/>
      </c>
      <c r="J184" s="28"/>
      <c r="K184" s="43" t="str">
        <f t="shared" si="11"/>
        <v/>
      </c>
      <c r="L184" s="297" t="b">
        <f t="shared" si="12"/>
        <v>0</v>
      </c>
      <c r="M184" s="298">
        <f t="shared" si="14"/>
        <v>1</v>
      </c>
    </row>
    <row r="185" spans="1:13">
      <c r="A185" s="117">
        <v>174</v>
      </c>
      <c r="B185" s="118"/>
      <c r="C185" s="118"/>
      <c r="D185" s="118"/>
      <c r="E185" s="118"/>
      <c r="F185" s="118"/>
      <c r="G185" s="118"/>
      <c r="H185" s="120"/>
      <c r="I185" s="15" t="str">
        <f t="shared" si="13"/>
        <v/>
      </c>
      <c r="J185" s="28"/>
      <c r="K185" s="43" t="str">
        <f t="shared" si="11"/>
        <v/>
      </c>
      <c r="L185" s="297" t="b">
        <f t="shared" si="12"/>
        <v>0</v>
      </c>
      <c r="M185" s="298">
        <f t="shared" si="14"/>
        <v>1</v>
      </c>
    </row>
    <row r="186" spans="1:13">
      <c r="A186" s="117">
        <v>175</v>
      </c>
      <c r="B186" s="118"/>
      <c r="C186" s="118"/>
      <c r="D186" s="118"/>
      <c r="E186" s="118"/>
      <c r="F186" s="118"/>
      <c r="G186" s="118"/>
      <c r="H186" s="120"/>
      <c r="I186" s="15" t="str">
        <f t="shared" si="13"/>
        <v/>
      </c>
      <c r="J186" s="28"/>
      <c r="K186" s="43" t="str">
        <f t="shared" si="11"/>
        <v/>
      </c>
      <c r="L186" s="297" t="b">
        <f t="shared" si="12"/>
        <v>0</v>
      </c>
      <c r="M186" s="298">
        <f t="shared" si="14"/>
        <v>1</v>
      </c>
    </row>
    <row r="187" spans="1:13">
      <c r="A187" s="117">
        <v>176</v>
      </c>
      <c r="B187" s="118"/>
      <c r="C187" s="118"/>
      <c r="D187" s="118"/>
      <c r="E187" s="118"/>
      <c r="F187" s="118"/>
      <c r="G187" s="118"/>
      <c r="H187" s="120"/>
      <c r="I187" s="15" t="str">
        <f t="shared" si="13"/>
        <v/>
      </c>
      <c r="J187" s="28"/>
      <c r="K187" s="43" t="str">
        <f t="shared" si="11"/>
        <v/>
      </c>
      <c r="L187" s="297" t="b">
        <f t="shared" si="12"/>
        <v>0</v>
      </c>
      <c r="M187" s="298">
        <f t="shared" si="14"/>
        <v>1</v>
      </c>
    </row>
    <row r="188" spans="1:13">
      <c r="A188" s="117">
        <v>177</v>
      </c>
      <c r="B188" s="118"/>
      <c r="C188" s="118"/>
      <c r="D188" s="118"/>
      <c r="E188" s="118"/>
      <c r="F188" s="118"/>
      <c r="G188" s="118"/>
      <c r="H188" s="120"/>
      <c r="I188" s="15" t="str">
        <f t="shared" si="13"/>
        <v/>
      </c>
      <c r="J188" s="28"/>
      <c r="K188" s="43" t="str">
        <f t="shared" si="11"/>
        <v/>
      </c>
      <c r="L188" s="297" t="b">
        <f t="shared" si="12"/>
        <v>0</v>
      </c>
      <c r="M188" s="298">
        <f t="shared" si="14"/>
        <v>1</v>
      </c>
    </row>
    <row r="189" spans="1:13">
      <c r="A189" s="117">
        <v>178</v>
      </c>
      <c r="B189" s="118"/>
      <c r="C189" s="118"/>
      <c r="D189" s="118"/>
      <c r="E189" s="118"/>
      <c r="F189" s="118"/>
      <c r="G189" s="118"/>
      <c r="H189" s="120"/>
      <c r="I189" s="15" t="str">
        <f t="shared" si="13"/>
        <v/>
      </c>
      <c r="J189" s="28"/>
      <c r="K189" s="43" t="str">
        <f t="shared" si="11"/>
        <v/>
      </c>
      <c r="L189" s="297" t="b">
        <f t="shared" si="12"/>
        <v>0</v>
      </c>
      <c r="M189" s="298">
        <f t="shared" si="14"/>
        <v>1</v>
      </c>
    </row>
    <row r="190" spans="1:13">
      <c r="A190" s="117">
        <v>179</v>
      </c>
      <c r="B190" s="118"/>
      <c r="C190" s="118"/>
      <c r="D190" s="118"/>
      <c r="E190" s="118"/>
      <c r="F190" s="118"/>
      <c r="G190" s="118"/>
      <c r="H190" s="120"/>
      <c r="I190" s="15" t="str">
        <f t="shared" si="13"/>
        <v/>
      </c>
      <c r="J190" s="28"/>
      <c r="K190" s="43" t="str">
        <f t="shared" si="11"/>
        <v/>
      </c>
      <c r="L190" s="297" t="b">
        <f t="shared" si="12"/>
        <v>0</v>
      </c>
      <c r="M190" s="298">
        <f t="shared" si="14"/>
        <v>1</v>
      </c>
    </row>
    <row r="191" spans="1:13">
      <c r="A191" s="117">
        <v>180</v>
      </c>
      <c r="B191" s="118"/>
      <c r="C191" s="118"/>
      <c r="D191" s="118"/>
      <c r="E191" s="118"/>
      <c r="F191" s="118"/>
      <c r="G191" s="118"/>
      <c r="H191" s="120"/>
      <c r="I191" s="15" t="str">
        <f t="shared" si="13"/>
        <v/>
      </c>
      <c r="J191" s="28"/>
      <c r="K191" s="43" t="str">
        <f t="shared" si="11"/>
        <v/>
      </c>
      <c r="L191" s="297" t="b">
        <f t="shared" si="12"/>
        <v>0</v>
      </c>
      <c r="M191" s="298">
        <f t="shared" si="14"/>
        <v>1</v>
      </c>
    </row>
    <row r="192" spans="1:13">
      <c r="A192" s="117">
        <v>181</v>
      </c>
      <c r="B192" s="118"/>
      <c r="C192" s="118"/>
      <c r="D192" s="118"/>
      <c r="E192" s="118"/>
      <c r="F192" s="118"/>
      <c r="G192" s="118"/>
      <c r="H192" s="120"/>
      <c r="I192" s="15" t="str">
        <f t="shared" si="13"/>
        <v/>
      </c>
      <c r="J192" s="28"/>
      <c r="K192" s="43" t="str">
        <f t="shared" si="11"/>
        <v/>
      </c>
      <c r="L192" s="297" t="b">
        <f t="shared" si="12"/>
        <v>0</v>
      </c>
      <c r="M192" s="298">
        <f t="shared" si="14"/>
        <v>1</v>
      </c>
    </row>
    <row r="193" spans="1:13">
      <c r="A193" s="117">
        <v>182</v>
      </c>
      <c r="B193" s="118"/>
      <c r="C193" s="118"/>
      <c r="D193" s="118"/>
      <c r="E193" s="118"/>
      <c r="F193" s="118"/>
      <c r="G193" s="118"/>
      <c r="H193" s="120"/>
      <c r="I193" s="15" t="str">
        <f t="shared" si="13"/>
        <v/>
      </c>
      <c r="J193" s="28"/>
      <c r="K193" s="43" t="str">
        <f t="shared" si="11"/>
        <v/>
      </c>
      <c r="L193" s="297" t="b">
        <f t="shared" si="12"/>
        <v>0</v>
      </c>
      <c r="M193" s="298">
        <f t="shared" si="14"/>
        <v>1</v>
      </c>
    </row>
    <row r="194" spans="1:13">
      <c r="A194" s="117">
        <v>183</v>
      </c>
      <c r="B194" s="118"/>
      <c r="C194" s="118"/>
      <c r="D194" s="118"/>
      <c r="E194" s="118"/>
      <c r="F194" s="118"/>
      <c r="G194" s="118"/>
      <c r="H194" s="120"/>
      <c r="I194" s="15" t="str">
        <f t="shared" si="13"/>
        <v/>
      </c>
      <c r="J194" s="28"/>
      <c r="K194" s="43" t="str">
        <f t="shared" si="11"/>
        <v/>
      </c>
      <c r="L194" s="297" t="b">
        <f t="shared" si="12"/>
        <v>0</v>
      </c>
      <c r="M194" s="298">
        <f t="shared" si="14"/>
        <v>1</v>
      </c>
    </row>
    <row r="195" spans="1:13">
      <c r="A195" s="117">
        <v>184</v>
      </c>
      <c r="B195" s="118"/>
      <c r="C195" s="118"/>
      <c r="D195" s="118"/>
      <c r="E195" s="118"/>
      <c r="F195" s="118"/>
      <c r="G195" s="118"/>
      <c r="H195" s="120"/>
      <c r="I195" s="15" t="str">
        <f t="shared" si="13"/>
        <v/>
      </c>
      <c r="J195" s="28"/>
      <c r="K195" s="43" t="str">
        <f t="shared" si="11"/>
        <v/>
      </c>
      <c r="L195" s="297" t="b">
        <f t="shared" si="12"/>
        <v>0</v>
      </c>
      <c r="M195" s="298">
        <f t="shared" si="14"/>
        <v>1</v>
      </c>
    </row>
    <row r="196" spans="1:13">
      <c r="A196" s="117">
        <v>185</v>
      </c>
      <c r="B196" s="118"/>
      <c r="C196" s="118"/>
      <c r="D196" s="118"/>
      <c r="E196" s="118"/>
      <c r="F196" s="118"/>
      <c r="G196" s="118"/>
      <c r="H196" s="120"/>
      <c r="I196" s="15" t="str">
        <f t="shared" si="13"/>
        <v/>
      </c>
      <c r="J196" s="28"/>
      <c r="K196" s="43" t="str">
        <f t="shared" si="11"/>
        <v/>
      </c>
      <c r="L196" s="297" t="b">
        <f t="shared" si="12"/>
        <v>0</v>
      </c>
      <c r="M196" s="298">
        <f t="shared" si="14"/>
        <v>1</v>
      </c>
    </row>
    <row r="197" spans="1:13">
      <c r="A197" s="117">
        <v>186</v>
      </c>
      <c r="B197" s="118"/>
      <c r="C197" s="118"/>
      <c r="D197" s="118"/>
      <c r="E197" s="118"/>
      <c r="F197" s="118"/>
      <c r="G197" s="118"/>
      <c r="H197" s="120"/>
      <c r="I197" s="15" t="str">
        <f t="shared" si="13"/>
        <v/>
      </c>
      <c r="J197" s="28"/>
      <c r="K197" s="43" t="str">
        <f t="shared" si="11"/>
        <v/>
      </c>
      <c r="L197" s="297" t="b">
        <f t="shared" si="12"/>
        <v>0</v>
      </c>
      <c r="M197" s="298">
        <f t="shared" si="14"/>
        <v>1</v>
      </c>
    </row>
    <row r="198" spans="1:13">
      <c r="A198" s="117">
        <v>187</v>
      </c>
      <c r="B198" s="118"/>
      <c r="C198" s="118"/>
      <c r="D198" s="118"/>
      <c r="E198" s="118"/>
      <c r="F198" s="118"/>
      <c r="G198" s="118"/>
      <c r="H198" s="120"/>
      <c r="I198" s="15" t="str">
        <f t="shared" si="13"/>
        <v/>
      </c>
      <c r="J198" s="28"/>
      <c r="K198" s="43" t="str">
        <f t="shared" si="11"/>
        <v/>
      </c>
      <c r="L198" s="297" t="b">
        <f t="shared" si="12"/>
        <v>0</v>
      </c>
      <c r="M198" s="298">
        <f t="shared" si="14"/>
        <v>1</v>
      </c>
    </row>
    <row r="199" spans="1:13">
      <c r="A199" s="117">
        <v>188</v>
      </c>
      <c r="B199" s="118"/>
      <c r="C199" s="118"/>
      <c r="D199" s="118"/>
      <c r="E199" s="118"/>
      <c r="F199" s="118"/>
      <c r="G199" s="118"/>
      <c r="H199" s="120"/>
      <c r="I199" s="15" t="str">
        <f t="shared" si="13"/>
        <v/>
      </c>
      <c r="J199" s="28"/>
      <c r="K199" s="43" t="str">
        <f t="shared" si="11"/>
        <v/>
      </c>
      <c r="L199" s="297" t="b">
        <f t="shared" si="12"/>
        <v>0</v>
      </c>
      <c r="M199" s="298">
        <f t="shared" si="14"/>
        <v>1</v>
      </c>
    </row>
    <row r="200" spans="1:13">
      <c r="A200" s="117">
        <v>189</v>
      </c>
      <c r="B200" s="118"/>
      <c r="C200" s="118"/>
      <c r="D200" s="118"/>
      <c r="E200" s="118"/>
      <c r="F200" s="118"/>
      <c r="G200" s="118"/>
      <c r="H200" s="120"/>
      <c r="I200" s="15" t="str">
        <f t="shared" si="13"/>
        <v/>
      </c>
      <c r="J200" s="28"/>
      <c r="K200" s="43" t="str">
        <f t="shared" si="11"/>
        <v/>
      </c>
      <c r="L200" s="297" t="b">
        <f t="shared" si="12"/>
        <v>0</v>
      </c>
      <c r="M200" s="298">
        <f t="shared" si="14"/>
        <v>1</v>
      </c>
    </row>
    <row r="201" spans="1:13">
      <c r="A201" s="117">
        <v>190</v>
      </c>
      <c r="B201" s="118"/>
      <c r="C201" s="118"/>
      <c r="D201" s="118"/>
      <c r="E201" s="118"/>
      <c r="F201" s="118"/>
      <c r="G201" s="118"/>
      <c r="H201" s="120"/>
      <c r="I201" s="15" t="str">
        <f t="shared" si="13"/>
        <v/>
      </c>
      <c r="J201" s="28"/>
      <c r="K201" s="43" t="str">
        <f t="shared" si="11"/>
        <v/>
      </c>
      <c r="L201" s="297" t="b">
        <f t="shared" si="12"/>
        <v>0</v>
      </c>
      <c r="M201" s="298">
        <f t="shared" si="14"/>
        <v>1</v>
      </c>
    </row>
    <row r="202" spans="1:13">
      <c r="A202" s="117">
        <v>191</v>
      </c>
      <c r="B202" s="118"/>
      <c r="C202" s="118"/>
      <c r="D202" s="118"/>
      <c r="E202" s="118"/>
      <c r="F202" s="118"/>
      <c r="G202" s="118"/>
      <c r="H202" s="120"/>
      <c r="I202" s="15" t="str">
        <f t="shared" si="13"/>
        <v/>
      </c>
      <c r="J202" s="28"/>
      <c r="K202" s="43" t="str">
        <f t="shared" si="11"/>
        <v/>
      </c>
      <c r="L202" s="297" t="b">
        <f t="shared" si="12"/>
        <v>0</v>
      </c>
      <c r="M202" s="298">
        <f t="shared" si="14"/>
        <v>1</v>
      </c>
    </row>
    <row r="203" spans="1:13">
      <c r="A203" s="117">
        <v>192</v>
      </c>
      <c r="B203" s="118"/>
      <c r="C203" s="118"/>
      <c r="D203" s="118"/>
      <c r="E203" s="118"/>
      <c r="F203" s="118"/>
      <c r="G203" s="118"/>
      <c r="H203" s="120"/>
      <c r="I203" s="15" t="str">
        <f t="shared" si="13"/>
        <v/>
      </c>
      <c r="J203" s="28"/>
      <c r="K203" s="43" t="str">
        <f t="shared" si="11"/>
        <v/>
      </c>
      <c r="L203" s="297" t="b">
        <f t="shared" si="12"/>
        <v>0</v>
      </c>
      <c r="M203" s="298">
        <f t="shared" si="14"/>
        <v>1</v>
      </c>
    </row>
    <row r="204" spans="1:13">
      <c r="A204" s="117">
        <v>193</v>
      </c>
      <c r="B204" s="118"/>
      <c r="C204" s="118"/>
      <c r="D204" s="118"/>
      <c r="E204" s="118"/>
      <c r="F204" s="118"/>
      <c r="G204" s="118"/>
      <c r="H204" s="120"/>
      <c r="I204" s="15" t="str">
        <f t="shared" si="13"/>
        <v/>
      </c>
      <c r="J204" s="28"/>
      <c r="K204" s="43" t="str">
        <f t="shared" ref="K204:K261" si="15">IF(OR($B204="",$C204="",$H204="",$H204&gt;an_final,$L204=FALSE),"",IF($H204&gt;=an_initial,1,""))</f>
        <v/>
      </c>
      <c r="L204" s="297" t="b">
        <f t="shared" ref="L204:L261" si="16">IF(nume_candidat="",FALSE,ISNUMBER(SEARCH(nume_candidat,$B204)))</f>
        <v>0</v>
      </c>
      <c r="M204" s="298">
        <f t="shared" si="14"/>
        <v>1</v>
      </c>
    </row>
    <row r="205" spans="1:13">
      <c r="A205" s="117">
        <v>194</v>
      </c>
      <c r="B205" s="118"/>
      <c r="C205" s="118"/>
      <c r="D205" s="118"/>
      <c r="E205" s="118"/>
      <c r="F205" s="118"/>
      <c r="G205" s="118"/>
      <c r="H205" s="120"/>
      <c r="I205" s="15" t="str">
        <f t="shared" ref="I205:I261" si="17">IF(OR($B205="",$C205="",$H205&lt;an_initial,$H205&gt;an_final,$L205=FALSE),"",K205*(IF(D205="X",100,0) + IF(E205="X",50,0) + IF(F205="X",200,0) + IF(G205="X",150,0) ))</f>
        <v/>
      </c>
      <c r="J205" s="28"/>
      <c r="K205" s="43" t="str">
        <f t="shared" si="15"/>
        <v/>
      </c>
      <c r="L205" s="297" t="b">
        <f t="shared" si="16"/>
        <v>0</v>
      </c>
      <c r="M205" s="298">
        <f t="shared" ref="M205:M261" si="18">LEN(B205)-LEN(SUBSTITUTE(B205,",",""))+1</f>
        <v>1</v>
      </c>
    </row>
    <row r="206" spans="1:13">
      <c r="A206" s="117">
        <v>195</v>
      </c>
      <c r="B206" s="118"/>
      <c r="C206" s="118"/>
      <c r="D206" s="118"/>
      <c r="E206" s="118"/>
      <c r="F206" s="118"/>
      <c r="G206" s="118"/>
      <c r="H206" s="120"/>
      <c r="I206" s="15" t="str">
        <f t="shared" si="17"/>
        <v/>
      </c>
      <c r="J206" s="28"/>
      <c r="K206" s="43" t="str">
        <f t="shared" si="15"/>
        <v/>
      </c>
      <c r="L206" s="297" t="b">
        <f t="shared" si="16"/>
        <v>0</v>
      </c>
      <c r="M206" s="298">
        <f t="shared" si="18"/>
        <v>1</v>
      </c>
    </row>
    <row r="207" spans="1:13">
      <c r="A207" s="117">
        <v>196</v>
      </c>
      <c r="B207" s="118"/>
      <c r="C207" s="118"/>
      <c r="D207" s="118"/>
      <c r="E207" s="118"/>
      <c r="F207" s="118"/>
      <c r="G207" s="118"/>
      <c r="H207" s="120"/>
      <c r="I207" s="15" t="str">
        <f t="shared" si="17"/>
        <v/>
      </c>
      <c r="J207" s="28"/>
      <c r="K207" s="43" t="str">
        <f t="shared" si="15"/>
        <v/>
      </c>
      <c r="L207" s="297" t="b">
        <f t="shared" si="16"/>
        <v>0</v>
      </c>
      <c r="M207" s="298">
        <f t="shared" si="18"/>
        <v>1</v>
      </c>
    </row>
    <row r="208" spans="1:13">
      <c r="A208" s="117">
        <v>197</v>
      </c>
      <c r="B208" s="118"/>
      <c r="C208" s="118"/>
      <c r="D208" s="118"/>
      <c r="E208" s="118"/>
      <c r="F208" s="118"/>
      <c r="G208" s="118"/>
      <c r="H208" s="120"/>
      <c r="I208" s="15" t="str">
        <f t="shared" si="17"/>
        <v/>
      </c>
      <c r="J208" s="28"/>
      <c r="K208" s="43" t="str">
        <f t="shared" si="15"/>
        <v/>
      </c>
      <c r="L208" s="297" t="b">
        <f t="shared" si="16"/>
        <v>0</v>
      </c>
      <c r="M208" s="298">
        <f t="shared" si="18"/>
        <v>1</v>
      </c>
    </row>
    <row r="209" spans="1:13">
      <c r="A209" s="117">
        <v>198</v>
      </c>
      <c r="B209" s="118"/>
      <c r="C209" s="118"/>
      <c r="D209" s="118"/>
      <c r="E209" s="118"/>
      <c r="F209" s="118"/>
      <c r="G209" s="118"/>
      <c r="H209" s="120"/>
      <c r="I209" s="15" t="str">
        <f t="shared" si="17"/>
        <v/>
      </c>
      <c r="J209" s="28"/>
      <c r="K209" s="43" t="str">
        <f t="shared" si="15"/>
        <v/>
      </c>
      <c r="L209" s="297" t="b">
        <f t="shared" si="16"/>
        <v>0</v>
      </c>
      <c r="M209" s="298">
        <f t="shared" si="18"/>
        <v>1</v>
      </c>
    </row>
    <row r="210" spans="1:13">
      <c r="A210" s="117">
        <v>199</v>
      </c>
      <c r="B210" s="118"/>
      <c r="C210" s="118"/>
      <c r="D210" s="118"/>
      <c r="E210" s="118"/>
      <c r="F210" s="118"/>
      <c r="G210" s="118"/>
      <c r="H210" s="120"/>
      <c r="I210" s="15" t="str">
        <f t="shared" si="17"/>
        <v/>
      </c>
      <c r="J210" s="28"/>
      <c r="K210" s="43" t="str">
        <f t="shared" si="15"/>
        <v/>
      </c>
      <c r="L210" s="297" t="b">
        <f t="shared" si="16"/>
        <v>0</v>
      </c>
      <c r="M210" s="298">
        <f t="shared" si="18"/>
        <v>1</v>
      </c>
    </row>
    <row r="211" spans="1:13">
      <c r="A211" s="117">
        <v>200</v>
      </c>
      <c r="B211" s="118"/>
      <c r="C211" s="118"/>
      <c r="D211" s="118"/>
      <c r="E211" s="118"/>
      <c r="F211" s="118"/>
      <c r="G211" s="118"/>
      <c r="H211" s="120"/>
      <c r="I211" s="15" t="str">
        <f t="shared" si="17"/>
        <v/>
      </c>
      <c r="J211" s="28"/>
      <c r="K211" s="43" t="str">
        <f t="shared" si="15"/>
        <v/>
      </c>
      <c r="L211" s="297" t="b">
        <f t="shared" si="16"/>
        <v>0</v>
      </c>
      <c r="M211" s="298">
        <f t="shared" si="18"/>
        <v>1</v>
      </c>
    </row>
    <row r="212" spans="1:13">
      <c r="A212" s="117">
        <v>201</v>
      </c>
      <c r="B212" s="118"/>
      <c r="C212" s="118"/>
      <c r="D212" s="118"/>
      <c r="E212" s="118"/>
      <c r="F212" s="118"/>
      <c r="G212" s="118"/>
      <c r="H212" s="120"/>
      <c r="I212" s="15" t="str">
        <f t="shared" si="17"/>
        <v/>
      </c>
      <c r="J212" s="28"/>
      <c r="K212" s="43" t="str">
        <f t="shared" si="15"/>
        <v/>
      </c>
      <c r="L212" s="297" t="b">
        <f t="shared" si="16"/>
        <v>0</v>
      </c>
      <c r="M212" s="298">
        <f t="shared" si="18"/>
        <v>1</v>
      </c>
    </row>
    <row r="213" spans="1:13">
      <c r="A213" s="117">
        <v>202</v>
      </c>
      <c r="B213" s="118"/>
      <c r="C213" s="118"/>
      <c r="D213" s="118"/>
      <c r="E213" s="118"/>
      <c r="F213" s="118"/>
      <c r="G213" s="118"/>
      <c r="H213" s="120"/>
      <c r="I213" s="15" t="str">
        <f t="shared" si="17"/>
        <v/>
      </c>
      <c r="J213" s="28"/>
      <c r="K213" s="43" t="str">
        <f t="shared" si="15"/>
        <v/>
      </c>
      <c r="L213" s="297" t="b">
        <f t="shared" si="16"/>
        <v>0</v>
      </c>
      <c r="M213" s="298">
        <f t="shared" si="18"/>
        <v>1</v>
      </c>
    </row>
    <row r="214" spans="1:13">
      <c r="A214" s="117">
        <v>203</v>
      </c>
      <c r="B214" s="118"/>
      <c r="C214" s="118"/>
      <c r="D214" s="118"/>
      <c r="E214" s="118"/>
      <c r="F214" s="118"/>
      <c r="G214" s="118"/>
      <c r="H214" s="120"/>
      <c r="I214" s="15" t="str">
        <f t="shared" si="17"/>
        <v/>
      </c>
      <c r="J214" s="28"/>
      <c r="K214" s="43" t="str">
        <f t="shared" si="15"/>
        <v/>
      </c>
      <c r="L214" s="297" t="b">
        <f t="shared" si="16"/>
        <v>0</v>
      </c>
      <c r="M214" s="298">
        <f t="shared" si="18"/>
        <v>1</v>
      </c>
    </row>
    <row r="215" spans="1:13">
      <c r="A215" s="117">
        <v>204</v>
      </c>
      <c r="B215" s="118"/>
      <c r="C215" s="118"/>
      <c r="D215" s="118"/>
      <c r="E215" s="118"/>
      <c r="F215" s="118"/>
      <c r="G215" s="118"/>
      <c r="H215" s="120"/>
      <c r="I215" s="15" t="str">
        <f t="shared" si="17"/>
        <v/>
      </c>
      <c r="J215" s="28"/>
      <c r="K215" s="43" t="str">
        <f t="shared" si="15"/>
        <v/>
      </c>
      <c r="L215" s="297" t="b">
        <f t="shared" si="16"/>
        <v>0</v>
      </c>
      <c r="M215" s="298">
        <f t="shared" si="18"/>
        <v>1</v>
      </c>
    </row>
    <row r="216" spans="1:13">
      <c r="A216" s="117">
        <v>205</v>
      </c>
      <c r="B216" s="118"/>
      <c r="C216" s="118"/>
      <c r="D216" s="118"/>
      <c r="E216" s="118"/>
      <c r="F216" s="118"/>
      <c r="G216" s="118"/>
      <c r="H216" s="120"/>
      <c r="I216" s="15" t="str">
        <f t="shared" si="17"/>
        <v/>
      </c>
      <c r="J216" s="28"/>
      <c r="K216" s="43" t="str">
        <f t="shared" si="15"/>
        <v/>
      </c>
      <c r="L216" s="297" t="b">
        <f t="shared" si="16"/>
        <v>0</v>
      </c>
      <c r="M216" s="298">
        <f t="shared" si="18"/>
        <v>1</v>
      </c>
    </row>
    <row r="217" spans="1:13">
      <c r="A217" s="117">
        <v>206</v>
      </c>
      <c r="B217" s="118"/>
      <c r="C217" s="118"/>
      <c r="D217" s="118"/>
      <c r="E217" s="118"/>
      <c r="F217" s="118"/>
      <c r="G217" s="118"/>
      <c r="H217" s="120"/>
      <c r="I217" s="15" t="str">
        <f t="shared" si="17"/>
        <v/>
      </c>
      <c r="J217" s="28"/>
      <c r="K217" s="43" t="str">
        <f t="shared" si="15"/>
        <v/>
      </c>
      <c r="L217" s="297" t="b">
        <f t="shared" si="16"/>
        <v>0</v>
      </c>
      <c r="M217" s="298">
        <f t="shared" si="18"/>
        <v>1</v>
      </c>
    </row>
    <row r="218" spans="1:13">
      <c r="A218" s="117">
        <v>207</v>
      </c>
      <c r="B218" s="118"/>
      <c r="C218" s="118"/>
      <c r="D218" s="118"/>
      <c r="E218" s="118"/>
      <c r="F218" s="118"/>
      <c r="G218" s="118"/>
      <c r="H218" s="120"/>
      <c r="I218" s="15" t="str">
        <f t="shared" si="17"/>
        <v/>
      </c>
      <c r="J218" s="28"/>
      <c r="K218" s="43" t="str">
        <f t="shared" si="15"/>
        <v/>
      </c>
      <c r="L218" s="297" t="b">
        <f t="shared" si="16"/>
        <v>0</v>
      </c>
      <c r="M218" s="298">
        <f t="shared" si="18"/>
        <v>1</v>
      </c>
    </row>
    <row r="219" spans="1:13">
      <c r="A219" s="117">
        <v>208</v>
      </c>
      <c r="B219" s="118"/>
      <c r="C219" s="118"/>
      <c r="D219" s="118"/>
      <c r="E219" s="118"/>
      <c r="F219" s="118"/>
      <c r="G219" s="118"/>
      <c r="H219" s="120"/>
      <c r="I219" s="15" t="str">
        <f t="shared" si="17"/>
        <v/>
      </c>
      <c r="J219" s="28"/>
      <c r="K219" s="43" t="str">
        <f t="shared" si="15"/>
        <v/>
      </c>
      <c r="L219" s="297" t="b">
        <f t="shared" si="16"/>
        <v>0</v>
      </c>
      <c r="M219" s="298">
        <f t="shared" si="18"/>
        <v>1</v>
      </c>
    </row>
    <row r="220" spans="1:13">
      <c r="A220" s="117">
        <v>209</v>
      </c>
      <c r="B220" s="118"/>
      <c r="C220" s="118"/>
      <c r="D220" s="118"/>
      <c r="E220" s="118"/>
      <c r="F220" s="118"/>
      <c r="G220" s="118"/>
      <c r="H220" s="120"/>
      <c r="I220" s="15" t="str">
        <f t="shared" si="17"/>
        <v/>
      </c>
      <c r="J220" s="28"/>
      <c r="K220" s="43" t="str">
        <f t="shared" si="15"/>
        <v/>
      </c>
      <c r="L220" s="297" t="b">
        <f t="shared" si="16"/>
        <v>0</v>
      </c>
      <c r="M220" s="298">
        <f t="shared" si="18"/>
        <v>1</v>
      </c>
    </row>
    <row r="221" spans="1:13">
      <c r="A221" s="117">
        <v>210</v>
      </c>
      <c r="B221" s="118"/>
      <c r="C221" s="118"/>
      <c r="D221" s="118"/>
      <c r="E221" s="118"/>
      <c r="F221" s="118"/>
      <c r="G221" s="118"/>
      <c r="H221" s="120"/>
      <c r="I221" s="15" t="str">
        <f t="shared" si="17"/>
        <v/>
      </c>
      <c r="J221" s="28"/>
      <c r="K221" s="43" t="str">
        <f t="shared" si="15"/>
        <v/>
      </c>
      <c r="L221" s="297" t="b">
        <f t="shared" si="16"/>
        <v>0</v>
      </c>
      <c r="M221" s="298">
        <f t="shared" si="18"/>
        <v>1</v>
      </c>
    </row>
    <row r="222" spans="1:13">
      <c r="A222" s="117">
        <v>211</v>
      </c>
      <c r="B222" s="118"/>
      <c r="C222" s="118"/>
      <c r="D222" s="118"/>
      <c r="E222" s="118"/>
      <c r="F222" s="118"/>
      <c r="G222" s="118"/>
      <c r="H222" s="120"/>
      <c r="I222" s="15" t="str">
        <f t="shared" si="17"/>
        <v/>
      </c>
      <c r="J222" s="28"/>
      <c r="K222" s="43" t="str">
        <f t="shared" si="15"/>
        <v/>
      </c>
      <c r="L222" s="297" t="b">
        <f t="shared" si="16"/>
        <v>0</v>
      </c>
      <c r="M222" s="298">
        <f t="shared" si="18"/>
        <v>1</v>
      </c>
    </row>
    <row r="223" spans="1:13">
      <c r="A223" s="117">
        <v>212</v>
      </c>
      <c r="B223" s="118"/>
      <c r="C223" s="118"/>
      <c r="D223" s="118"/>
      <c r="E223" s="118"/>
      <c r="F223" s="118"/>
      <c r="G223" s="118"/>
      <c r="H223" s="120"/>
      <c r="I223" s="15" t="str">
        <f t="shared" si="17"/>
        <v/>
      </c>
      <c r="J223" s="28"/>
      <c r="K223" s="43" t="str">
        <f t="shared" si="15"/>
        <v/>
      </c>
      <c r="L223" s="297" t="b">
        <f t="shared" si="16"/>
        <v>0</v>
      </c>
      <c r="M223" s="298">
        <f t="shared" si="18"/>
        <v>1</v>
      </c>
    </row>
    <row r="224" spans="1:13">
      <c r="A224" s="117">
        <v>213</v>
      </c>
      <c r="B224" s="118"/>
      <c r="C224" s="118"/>
      <c r="D224" s="118"/>
      <c r="E224" s="118"/>
      <c r="F224" s="118"/>
      <c r="G224" s="118"/>
      <c r="H224" s="120"/>
      <c r="I224" s="15" t="str">
        <f t="shared" si="17"/>
        <v/>
      </c>
      <c r="J224" s="28"/>
      <c r="K224" s="43" t="str">
        <f t="shared" si="15"/>
        <v/>
      </c>
      <c r="L224" s="297" t="b">
        <f t="shared" si="16"/>
        <v>0</v>
      </c>
      <c r="M224" s="298">
        <f t="shared" si="18"/>
        <v>1</v>
      </c>
    </row>
    <row r="225" spans="1:13">
      <c r="A225" s="117">
        <v>214</v>
      </c>
      <c r="B225" s="118"/>
      <c r="C225" s="118"/>
      <c r="D225" s="118"/>
      <c r="E225" s="118"/>
      <c r="F225" s="118"/>
      <c r="G225" s="118"/>
      <c r="H225" s="120"/>
      <c r="I225" s="15" t="str">
        <f t="shared" si="17"/>
        <v/>
      </c>
      <c r="J225" s="28"/>
      <c r="K225" s="43" t="str">
        <f t="shared" si="15"/>
        <v/>
      </c>
      <c r="L225" s="297" t="b">
        <f t="shared" si="16"/>
        <v>0</v>
      </c>
      <c r="M225" s="298">
        <f t="shared" si="18"/>
        <v>1</v>
      </c>
    </row>
    <row r="226" spans="1:13">
      <c r="A226" s="117">
        <v>215</v>
      </c>
      <c r="B226" s="118"/>
      <c r="C226" s="118"/>
      <c r="D226" s="118"/>
      <c r="E226" s="118"/>
      <c r="F226" s="118"/>
      <c r="G226" s="118"/>
      <c r="H226" s="120"/>
      <c r="I226" s="15" t="str">
        <f t="shared" si="17"/>
        <v/>
      </c>
      <c r="J226" s="28"/>
      <c r="K226" s="43" t="str">
        <f t="shared" si="15"/>
        <v/>
      </c>
      <c r="L226" s="297" t="b">
        <f t="shared" si="16"/>
        <v>0</v>
      </c>
      <c r="M226" s="298">
        <f t="shared" si="18"/>
        <v>1</v>
      </c>
    </row>
    <row r="227" spans="1:13">
      <c r="A227" s="117">
        <v>216</v>
      </c>
      <c r="B227" s="118"/>
      <c r="C227" s="118"/>
      <c r="D227" s="118"/>
      <c r="E227" s="118"/>
      <c r="F227" s="118"/>
      <c r="G227" s="118"/>
      <c r="H227" s="120"/>
      <c r="I227" s="15" t="str">
        <f t="shared" si="17"/>
        <v/>
      </c>
      <c r="J227" s="28"/>
      <c r="K227" s="43" t="str">
        <f t="shared" si="15"/>
        <v/>
      </c>
      <c r="L227" s="297" t="b">
        <f t="shared" si="16"/>
        <v>0</v>
      </c>
      <c r="M227" s="298">
        <f t="shared" si="18"/>
        <v>1</v>
      </c>
    </row>
    <row r="228" spans="1:13">
      <c r="A228" s="117">
        <v>217</v>
      </c>
      <c r="B228" s="118"/>
      <c r="C228" s="118"/>
      <c r="D228" s="118"/>
      <c r="E228" s="118"/>
      <c r="F228" s="118"/>
      <c r="G228" s="118"/>
      <c r="H228" s="120"/>
      <c r="I228" s="15" t="str">
        <f t="shared" si="17"/>
        <v/>
      </c>
      <c r="J228" s="28"/>
      <c r="K228" s="43" t="str">
        <f t="shared" si="15"/>
        <v/>
      </c>
      <c r="L228" s="297" t="b">
        <f t="shared" si="16"/>
        <v>0</v>
      </c>
      <c r="M228" s="298">
        <f t="shared" si="18"/>
        <v>1</v>
      </c>
    </row>
    <row r="229" spans="1:13">
      <c r="A229" s="117">
        <v>218</v>
      </c>
      <c r="B229" s="118"/>
      <c r="C229" s="118"/>
      <c r="D229" s="118"/>
      <c r="E229" s="118"/>
      <c r="F229" s="118"/>
      <c r="G229" s="118"/>
      <c r="H229" s="120"/>
      <c r="I229" s="15" t="str">
        <f t="shared" si="17"/>
        <v/>
      </c>
      <c r="J229" s="28"/>
      <c r="K229" s="43" t="str">
        <f t="shared" si="15"/>
        <v/>
      </c>
      <c r="L229" s="297" t="b">
        <f t="shared" si="16"/>
        <v>0</v>
      </c>
      <c r="M229" s="298">
        <f t="shared" si="18"/>
        <v>1</v>
      </c>
    </row>
    <row r="230" spans="1:13">
      <c r="A230" s="117">
        <v>219</v>
      </c>
      <c r="B230" s="118"/>
      <c r="C230" s="118"/>
      <c r="D230" s="118"/>
      <c r="E230" s="118"/>
      <c r="F230" s="118"/>
      <c r="G230" s="118"/>
      <c r="H230" s="120"/>
      <c r="I230" s="15" t="str">
        <f t="shared" si="17"/>
        <v/>
      </c>
      <c r="J230" s="28"/>
      <c r="K230" s="43" t="str">
        <f t="shared" si="15"/>
        <v/>
      </c>
      <c r="L230" s="297" t="b">
        <f t="shared" si="16"/>
        <v>0</v>
      </c>
      <c r="M230" s="298">
        <f t="shared" si="18"/>
        <v>1</v>
      </c>
    </row>
    <row r="231" spans="1:13">
      <c r="A231" s="117">
        <v>220</v>
      </c>
      <c r="B231" s="118"/>
      <c r="C231" s="118"/>
      <c r="D231" s="118"/>
      <c r="E231" s="118"/>
      <c r="F231" s="118"/>
      <c r="G231" s="118"/>
      <c r="H231" s="120"/>
      <c r="I231" s="15" t="str">
        <f t="shared" si="17"/>
        <v/>
      </c>
      <c r="J231" s="28"/>
      <c r="K231" s="43" t="str">
        <f t="shared" si="15"/>
        <v/>
      </c>
      <c r="L231" s="297" t="b">
        <f t="shared" si="16"/>
        <v>0</v>
      </c>
      <c r="M231" s="298">
        <f t="shared" si="18"/>
        <v>1</v>
      </c>
    </row>
    <row r="232" spans="1:13">
      <c r="A232" s="117">
        <v>221</v>
      </c>
      <c r="B232" s="118"/>
      <c r="C232" s="118"/>
      <c r="D232" s="118"/>
      <c r="E232" s="118"/>
      <c r="F232" s="118"/>
      <c r="G232" s="118"/>
      <c r="H232" s="120"/>
      <c r="I232" s="15" t="str">
        <f t="shared" si="17"/>
        <v/>
      </c>
      <c r="J232" s="28"/>
      <c r="K232" s="43" t="str">
        <f t="shared" si="15"/>
        <v/>
      </c>
      <c r="L232" s="297" t="b">
        <f t="shared" si="16"/>
        <v>0</v>
      </c>
      <c r="M232" s="298">
        <f t="shared" si="18"/>
        <v>1</v>
      </c>
    </row>
    <row r="233" spans="1:13">
      <c r="A233" s="117">
        <v>222</v>
      </c>
      <c r="B233" s="118"/>
      <c r="C233" s="118"/>
      <c r="D233" s="118"/>
      <c r="E233" s="118"/>
      <c r="F233" s="118"/>
      <c r="G233" s="118"/>
      <c r="H233" s="120"/>
      <c r="I233" s="15" t="str">
        <f t="shared" si="17"/>
        <v/>
      </c>
      <c r="J233" s="28"/>
      <c r="K233" s="43" t="str">
        <f t="shared" si="15"/>
        <v/>
      </c>
      <c r="L233" s="297" t="b">
        <f t="shared" si="16"/>
        <v>0</v>
      </c>
      <c r="M233" s="298">
        <f t="shared" si="18"/>
        <v>1</v>
      </c>
    </row>
    <row r="234" spans="1:13">
      <c r="A234" s="117">
        <v>223</v>
      </c>
      <c r="B234" s="118"/>
      <c r="C234" s="118"/>
      <c r="D234" s="118"/>
      <c r="E234" s="118"/>
      <c r="F234" s="118"/>
      <c r="G234" s="118"/>
      <c r="H234" s="120"/>
      <c r="I234" s="15" t="str">
        <f t="shared" si="17"/>
        <v/>
      </c>
      <c r="J234" s="28"/>
      <c r="K234" s="43" t="str">
        <f t="shared" si="15"/>
        <v/>
      </c>
      <c r="L234" s="297" t="b">
        <f t="shared" si="16"/>
        <v>0</v>
      </c>
      <c r="M234" s="298">
        <f t="shared" si="18"/>
        <v>1</v>
      </c>
    </row>
    <row r="235" spans="1:13">
      <c r="A235" s="117">
        <v>224</v>
      </c>
      <c r="B235" s="118"/>
      <c r="C235" s="118"/>
      <c r="D235" s="118"/>
      <c r="E235" s="118"/>
      <c r="F235" s="118"/>
      <c r="G235" s="118"/>
      <c r="H235" s="120"/>
      <c r="I235" s="15" t="str">
        <f t="shared" si="17"/>
        <v/>
      </c>
      <c r="J235" s="28"/>
      <c r="K235" s="43" t="str">
        <f t="shared" si="15"/>
        <v/>
      </c>
      <c r="L235" s="297" t="b">
        <f t="shared" si="16"/>
        <v>0</v>
      </c>
      <c r="M235" s="298">
        <f t="shared" si="18"/>
        <v>1</v>
      </c>
    </row>
    <row r="236" spans="1:13">
      <c r="A236" s="117">
        <v>225</v>
      </c>
      <c r="B236" s="118"/>
      <c r="C236" s="118"/>
      <c r="D236" s="118"/>
      <c r="E236" s="118"/>
      <c r="F236" s="118"/>
      <c r="G236" s="118"/>
      <c r="H236" s="120"/>
      <c r="I236" s="15" t="str">
        <f t="shared" si="17"/>
        <v/>
      </c>
      <c r="J236" s="28"/>
      <c r="K236" s="43" t="str">
        <f t="shared" si="15"/>
        <v/>
      </c>
      <c r="L236" s="297" t="b">
        <f t="shared" si="16"/>
        <v>0</v>
      </c>
      <c r="M236" s="298">
        <f t="shared" si="18"/>
        <v>1</v>
      </c>
    </row>
    <row r="237" spans="1:13">
      <c r="A237" s="117">
        <v>226</v>
      </c>
      <c r="B237" s="118"/>
      <c r="C237" s="118"/>
      <c r="D237" s="118"/>
      <c r="E237" s="118"/>
      <c r="F237" s="118"/>
      <c r="G237" s="118"/>
      <c r="H237" s="120"/>
      <c r="I237" s="15" t="str">
        <f t="shared" si="17"/>
        <v/>
      </c>
      <c r="J237" s="28"/>
      <c r="K237" s="43" t="str">
        <f t="shared" si="15"/>
        <v/>
      </c>
      <c r="L237" s="297" t="b">
        <f t="shared" si="16"/>
        <v>0</v>
      </c>
      <c r="M237" s="298">
        <f t="shared" si="18"/>
        <v>1</v>
      </c>
    </row>
    <row r="238" spans="1:13">
      <c r="A238" s="117">
        <v>227</v>
      </c>
      <c r="B238" s="118"/>
      <c r="C238" s="118"/>
      <c r="D238" s="118"/>
      <c r="E238" s="118"/>
      <c r="F238" s="118"/>
      <c r="G238" s="118"/>
      <c r="H238" s="120"/>
      <c r="I238" s="15" t="str">
        <f t="shared" si="17"/>
        <v/>
      </c>
      <c r="J238" s="28"/>
      <c r="K238" s="43" t="str">
        <f t="shared" si="15"/>
        <v/>
      </c>
      <c r="L238" s="297" t="b">
        <f t="shared" si="16"/>
        <v>0</v>
      </c>
      <c r="M238" s="298">
        <f t="shared" si="18"/>
        <v>1</v>
      </c>
    </row>
    <row r="239" spans="1:13">
      <c r="A239" s="117">
        <v>228</v>
      </c>
      <c r="B239" s="118"/>
      <c r="C239" s="118"/>
      <c r="D239" s="118"/>
      <c r="E239" s="118"/>
      <c r="F239" s="118"/>
      <c r="G239" s="118"/>
      <c r="H239" s="120"/>
      <c r="I239" s="15" t="str">
        <f t="shared" si="17"/>
        <v/>
      </c>
      <c r="J239" s="28"/>
      <c r="K239" s="43" t="str">
        <f t="shared" si="15"/>
        <v/>
      </c>
      <c r="L239" s="297" t="b">
        <f t="shared" si="16"/>
        <v>0</v>
      </c>
      <c r="M239" s="298">
        <f t="shared" si="18"/>
        <v>1</v>
      </c>
    </row>
    <row r="240" spans="1:13">
      <c r="A240" s="117">
        <v>229</v>
      </c>
      <c r="B240" s="118"/>
      <c r="C240" s="118"/>
      <c r="D240" s="118"/>
      <c r="E240" s="118"/>
      <c r="F240" s="118"/>
      <c r="G240" s="118"/>
      <c r="H240" s="120"/>
      <c r="I240" s="15" t="str">
        <f t="shared" si="17"/>
        <v/>
      </c>
      <c r="J240" s="28"/>
      <c r="K240" s="43" t="str">
        <f t="shared" si="15"/>
        <v/>
      </c>
      <c r="L240" s="297" t="b">
        <f t="shared" si="16"/>
        <v>0</v>
      </c>
      <c r="M240" s="298">
        <f t="shared" si="18"/>
        <v>1</v>
      </c>
    </row>
    <row r="241" spans="1:13">
      <c r="A241" s="117">
        <v>230</v>
      </c>
      <c r="B241" s="118"/>
      <c r="C241" s="118"/>
      <c r="D241" s="118"/>
      <c r="E241" s="118"/>
      <c r="F241" s="118"/>
      <c r="G241" s="118"/>
      <c r="H241" s="120"/>
      <c r="I241" s="15" t="str">
        <f t="shared" si="17"/>
        <v/>
      </c>
      <c r="J241" s="28"/>
      <c r="K241" s="43" t="str">
        <f t="shared" si="15"/>
        <v/>
      </c>
      <c r="L241" s="297" t="b">
        <f t="shared" si="16"/>
        <v>0</v>
      </c>
      <c r="M241" s="298">
        <f t="shared" si="18"/>
        <v>1</v>
      </c>
    </row>
    <row r="242" spans="1:13">
      <c r="A242" s="117">
        <v>231</v>
      </c>
      <c r="B242" s="118"/>
      <c r="C242" s="118"/>
      <c r="D242" s="118"/>
      <c r="E242" s="118"/>
      <c r="F242" s="118"/>
      <c r="G242" s="118"/>
      <c r="H242" s="120"/>
      <c r="I242" s="15" t="str">
        <f t="shared" si="17"/>
        <v/>
      </c>
      <c r="J242" s="28"/>
      <c r="K242" s="43" t="str">
        <f t="shared" si="15"/>
        <v/>
      </c>
      <c r="L242" s="297" t="b">
        <f t="shared" si="16"/>
        <v>0</v>
      </c>
      <c r="M242" s="298">
        <f t="shared" si="18"/>
        <v>1</v>
      </c>
    </row>
    <row r="243" spans="1:13">
      <c r="A243" s="117">
        <v>232</v>
      </c>
      <c r="B243" s="118"/>
      <c r="C243" s="118"/>
      <c r="D243" s="118"/>
      <c r="E243" s="118"/>
      <c r="F243" s="118"/>
      <c r="G243" s="118"/>
      <c r="H243" s="120"/>
      <c r="I243" s="15" t="str">
        <f t="shared" si="17"/>
        <v/>
      </c>
      <c r="J243" s="28"/>
      <c r="K243" s="43" t="str">
        <f t="shared" si="15"/>
        <v/>
      </c>
      <c r="L243" s="297" t="b">
        <f t="shared" si="16"/>
        <v>0</v>
      </c>
      <c r="M243" s="298">
        <f t="shared" si="18"/>
        <v>1</v>
      </c>
    </row>
    <row r="244" spans="1:13">
      <c r="A244" s="117">
        <v>233</v>
      </c>
      <c r="B244" s="118"/>
      <c r="C244" s="118"/>
      <c r="D244" s="118"/>
      <c r="E244" s="118"/>
      <c r="F244" s="118"/>
      <c r="G244" s="118"/>
      <c r="H244" s="120"/>
      <c r="I244" s="15" t="str">
        <f t="shared" si="17"/>
        <v/>
      </c>
      <c r="J244" s="28"/>
      <c r="K244" s="43" t="str">
        <f t="shared" si="15"/>
        <v/>
      </c>
      <c r="L244" s="297" t="b">
        <f t="shared" si="16"/>
        <v>0</v>
      </c>
      <c r="M244" s="298">
        <f t="shared" si="18"/>
        <v>1</v>
      </c>
    </row>
    <row r="245" spans="1:13">
      <c r="A245" s="117">
        <v>234</v>
      </c>
      <c r="B245" s="118"/>
      <c r="C245" s="118"/>
      <c r="D245" s="118"/>
      <c r="E245" s="118"/>
      <c r="F245" s="118"/>
      <c r="G245" s="118"/>
      <c r="H245" s="120"/>
      <c r="I245" s="15" t="str">
        <f t="shared" si="17"/>
        <v/>
      </c>
      <c r="J245" s="28"/>
      <c r="K245" s="43" t="str">
        <f t="shared" si="15"/>
        <v/>
      </c>
      <c r="L245" s="297" t="b">
        <f t="shared" si="16"/>
        <v>0</v>
      </c>
      <c r="M245" s="298">
        <f t="shared" si="18"/>
        <v>1</v>
      </c>
    </row>
    <row r="246" spans="1:13">
      <c r="A246" s="117">
        <v>235</v>
      </c>
      <c r="B246" s="118"/>
      <c r="C246" s="118"/>
      <c r="D246" s="118"/>
      <c r="E246" s="118"/>
      <c r="F246" s="118"/>
      <c r="G246" s="118"/>
      <c r="H246" s="120"/>
      <c r="I246" s="15" t="str">
        <f t="shared" si="17"/>
        <v/>
      </c>
      <c r="J246" s="28"/>
      <c r="K246" s="43" t="str">
        <f t="shared" si="15"/>
        <v/>
      </c>
      <c r="L246" s="297" t="b">
        <f t="shared" si="16"/>
        <v>0</v>
      </c>
      <c r="M246" s="298">
        <f t="shared" si="18"/>
        <v>1</v>
      </c>
    </row>
    <row r="247" spans="1:13">
      <c r="A247" s="117">
        <v>236</v>
      </c>
      <c r="B247" s="118"/>
      <c r="C247" s="118"/>
      <c r="D247" s="118"/>
      <c r="E247" s="118"/>
      <c r="F247" s="118"/>
      <c r="G247" s="118"/>
      <c r="H247" s="120"/>
      <c r="I247" s="15" t="str">
        <f t="shared" si="17"/>
        <v/>
      </c>
      <c r="J247" s="28"/>
      <c r="K247" s="43" t="str">
        <f t="shared" si="15"/>
        <v/>
      </c>
      <c r="L247" s="297" t="b">
        <f t="shared" si="16"/>
        <v>0</v>
      </c>
      <c r="M247" s="298">
        <f t="shared" si="18"/>
        <v>1</v>
      </c>
    </row>
    <row r="248" spans="1:13">
      <c r="A248" s="117">
        <v>237</v>
      </c>
      <c r="B248" s="118"/>
      <c r="C248" s="118"/>
      <c r="D248" s="118"/>
      <c r="E248" s="118"/>
      <c r="F248" s="118"/>
      <c r="G248" s="118"/>
      <c r="H248" s="120"/>
      <c r="I248" s="15" t="str">
        <f t="shared" si="17"/>
        <v/>
      </c>
      <c r="J248" s="28"/>
      <c r="K248" s="43" t="str">
        <f t="shared" si="15"/>
        <v/>
      </c>
      <c r="L248" s="297" t="b">
        <f t="shared" si="16"/>
        <v>0</v>
      </c>
      <c r="M248" s="298">
        <f t="shared" si="18"/>
        <v>1</v>
      </c>
    </row>
    <row r="249" spans="1:13">
      <c r="A249" s="117">
        <v>238</v>
      </c>
      <c r="B249" s="118"/>
      <c r="C249" s="118"/>
      <c r="D249" s="118"/>
      <c r="E249" s="118"/>
      <c r="F249" s="118"/>
      <c r="G249" s="118"/>
      <c r="H249" s="120"/>
      <c r="I249" s="15" t="str">
        <f t="shared" si="17"/>
        <v/>
      </c>
      <c r="J249" s="28"/>
      <c r="K249" s="43" t="str">
        <f t="shared" si="15"/>
        <v/>
      </c>
      <c r="L249" s="297" t="b">
        <f t="shared" si="16"/>
        <v>0</v>
      </c>
      <c r="M249" s="298">
        <f t="shared" si="18"/>
        <v>1</v>
      </c>
    </row>
    <row r="250" spans="1:13">
      <c r="A250" s="117">
        <v>239</v>
      </c>
      <c r="B250" s="118"/>
      <c r="C250" s="118"/>
      <c r="D250" s="118"/>
      <c r="E250" s="118"/>
      <c r="F250" s="118"/>
      <c r="G250" s="118"/>
      <c r="H250" s="120"/>
      <c r="I250" s="15" t="str">
        <f t="shared" si="17"/>
        <v/>
      </c>
      <c r="J250" s="28"/>
      <c r="K250" s="43" t="str">
        <f t="shared" si="15"/>
        <v/>
      </c>
      <c r="L250" s="297" t="b">
        <f t="shared" si="16"/>
        <v>0</v>
      </c>
      <c r="M250" s="298">
        <f t="shared" si="18"/>
        <v>1</v>
      </c>
    </row>
    <row r="251" spans="1:13">
      <c r="A251" s="117">
        <v>240</v>
      </c>
      <c r="B251" s="118"/>
      <c r="C251" s="118"/>
      <c r="D251" s="118"/>
      <c r="E251" s="118"/>
      <c r="F251" s="118"/>
      <c r="G251" s="118"/>
      <c r="H251" s="120"/>
      <c r="I251" s="15" t="str">
        <f t="shared" si="17"/>
        <v/>
      </c>
      <c r="J251" s="28"/>
      <c r="K251" s="43" t="str">
        <f t="shared" si="15"/>
        <v/>
      </c>
      <c r="L251" s="297" t="b">
        <f t="shared" si="16"/>
        <v>0</v>
      </c>
      <c r="M251" s="298">
        <f t="shared" si="18"/>
        <v>1</v>
      </c>
    </row>
    <row r="252" spans="1:13">
      <c r="A252" s="117">
        <v>241</v>
      </c>
      <c r="B252" s="118"/>
      <c r="C252" s="118"/>
      <c r="D252" s="118"/>
      <c r="E252" s="118"/>
      <c r="F252" s="118"/>
      <c r="G252" s="118"/>
      <c r="H252" s="120"/>
      <c r="I252" s="15" t="str">
        <f t="shared" si="17"/>
        <v/>
      </c>
      <c r="J252" s="28"/>
      <c r="K252" s="43" t="str">
        <f t="shared" si="15"/>
        <v/>
      </c>
      <c r="L252" s="297" t="b">
        <f t="shared" si="16"/>
        <v>0</v>
      </c>
      <c r="M252" s="298">
        <f t="shared" si="18"/>
        <v>1</v>
      </c>
    </row>
    <row r="253" spans="1:13">
      <c r="A253" s="117">
        <v>242</v>
      </c>
      <c r="B253" s="118"/>
      <c r="C253" s="118"/>
      <c r="D253" s="118"/>
      <c r="E253" s="118"/>
      <c r="F253" s="118"/>
      <c r="G253" s="118"/>
      <c r="H253" s="120"/>
      <c r="I253" s="15" t="str">
        <f t="shared" si="17"/>
        <v/>
      </c>
      <c r="J253" s="28"/>
      <c r="K253" s="43" t="str">
        <f t="shared" si="15"/>
        <v/>
      </c>
      <c r="L253" s="297" t="b">
        <f t="shared" si="16"/>
        <v>0</v>
      </c>
      <c r="M253" s="298">
        <f t="shared" si="18"/>
        <v>1</v>
      </c>
    </row>
    <row r="254" spans="1:13">
      <c r="A254" s="117">
        <v>243</v>
      </c>
      <c r="B254" s="118"/>
      <c r="C254" s="118"/>
      <c r="D254" s="118"/>
      <c r="E254" s="118"/>
      <c r="F254" s="118"/>
      <c r="G254" s="118"/>
      <c r="H254" s="120"/>
      <c r="I254" s="15" t="str">
        <f t="shared" si="17"/>
        <v/>
      </c>
      <c r="J254" s="28"/>
      <c r="K254" s="43" t="str">
        <f t="shared" si="15"/>
        <v/>
      </c>
      <c r="L254" s="297" t="b">
        <f t="shared" si="16"/>
        <v>0</v>
      </c>
      <c r="M254" s="298">
        <f t="shared" si="18"/>
        <v>1</v>
      </c>
    </row>
    <row r="255" spans="1:13">
      <c r="A255" s="117">
        <v>244</v>
      </c>
      <c r="B255" s="118"/>
      <c r="C255" s="118"/>
      <c r="D255" s="118"/>
      <c r="E255" s="118"/>
      <c r="F255" s="118"/>
      <c r="G255" s="118"/>
      <c r="H255" s="120"/>
      <c r="I255" s="15" t="str">
        <f t="shared" si="17"/>
        <v/>
      </c>
      <c r="J255" s="28"/>
      <c r="K255" s="43" t="str">
        <f t="shared" si="15"/>
        <v/>
      </c>
      <c r="L255" s="297" t="b">
        <f t="shared" si="16"/>
        <v>0</v>
      </c>
      <c r="M255" s="298">
        <f t="shared" si="18"/>
        <v>1</v>
      </c>
    </row>
    <row r="256" spans="1:13">
      <c r="A256" s="117">
        <v>245</v>
      </c>
      <c r="B256" s="118"/>
      <c r="C256" s="118"/>
      <c r="D256" s="118"/>
      <c r="E256" s="118"/>
      <c r="F256" s="118"/>
      <c r="G256" s="118"/>
      <c r="H256" s="120"/>
      <c r="I256" s="15" t="str">
        <f t="shared" si="17"/>
        <v/>
      </c>
      <c r="J256" s="28"/>
      <c r="K256" s="43" t="str">
        <f t="shared" si="15"/>
        <v/>
      </c>
      <c r="L256" s="297" t="b">
        <f t="shared" si="16"/>
        <v>0</v>
      </c>
      <c r="M256" s="298">
        <f t="shared" si="18"/>
        <v>1</v>
      </c>
    </row>
    <row r="257" spans="1:13">
      <c r="A257" s="117">
        <v>246</v>
      </c>
      <c r="B257" s="118"/>
      <c r="C257" s="118"/>
      <c r="D257" s="118"/>
      <c r="E257" s="118"/>
      <c r="F257" s="118"/>
      <c r="G257" s="118"/>
      <c r="H257" s="120"/>
      <c r="I257" s="15" t="str">
        <f t="shared" si="17"/>
        <v/>
      </c>
      <c r="J257" s="28"/>
      <c r="K257" s="43" t="str">
        <f t="shared" si="15"/>
        <v/>
      </c>
      <c r="L257" s="297" t="b">
        <f t="shared" si="16"/>
        <v>0</v>
      </c>
      <c r="M257" s="298">
        <f t="shared" si="18"/>
        <v>1</v>
      </c>
    </row>
    <row r="258" spans="1:13">
      <c r="A258" s="117">
        <v>247</v>
      </c>
      <c r="B258" s="118"/>
      <c r="C258" s="118"/>
      <c r="D258" s="118"/>
      <c r="E258" s="118"/>
      <c r="F258" s="118"/>
      <c r="G258" s="118"/>
      <c r="H258" s="120"/>
      <c r="I258" s="15" t="str">
        <f t="shared" si="17"/>
        <v/>
      </c>
      <c r="J258" s="28"/>
      <c r="K258" s="43" t="str">
        <f t="shared" si="15"/>
        <v/>
      </c>
      <c r="L258" s="297" t="b">
        <f t="shared" si="16"/>
        <v>0</v>
      </c>
      <c r="M258" s="298">
        <f t="shared" si="18"/>
        <v>1</v>
      </c>
    </row>
    <row r="259" spans="1:13">
      <c r="A259" s="117">
        <v>248</v>
      </c>
      <c r="B259" s="118"/>
      <c r="C259" s="118"/>
      <c r="D259" s="118"/>
      <c r="E259" s="118"/>
      <c r="F259" s="118"/>
      <c r="G259" s="118"/>
      <c r="H259" s="120"/>
      <c r="I259" s="15" t="str">
        <f t="shared" si="17"/>
        <v/>
      </c>
      <c r="J259" s="28"/>
      <c r="K259" s="43" t="str">
        <f t="shared" si="15"/>
        <v/>
      </c>
      <c r="L259" s="297" t="b">
        <f t="shared" si="16"/>
        <v>0</v>
      </c>
      <c r="M259" s="298">
        <f t="shared" si="18"/>
        <v>1</v>
      </c>
    </row>
    <row r="260" spans="1:13">
      <c r="A260" s="117">
        <v>249</v>
      </c>
      <c r="B260" s="118"/>
      <c r="C260" s="118"/>
      <c r="D260" s="118"/>
      <c r="E260" s="118"/>
      <c r="F260" s="118"/>
      <c r="G260" s="118"/>
      <c r="H260" s="120"/>
      <c r="I260" s="15" t="str">
        <f t="shared" si="17"/>
        <v/>
      </c>
      <c r="J260" s="28"/>
      <c r="K260" s="43" t="str">
        <f t="shared" si="15"/>
        <v/>
      </c>
      <c r="L260" s="297" t="b">
        <f t="shared" si="16"/>
        <v>0</v>
      </c>
      <c r="M260" s="298">
        <f t="shared" si="18"/>
        <v>1</v>
      </c>
    </row>
    <row r="261" spans="1:13">
      <c r="A261" s="117">
        <v>250</v>
      </c>
      <c r="B261" s="118"/>
      <c r="C261" s="118"/>
      <c r="D261" s="118"/>
      <c r="E261" s="118"/>
      <c r="F261" s="118"/>
      <c r="G261" s="118"/>
      <c r="H261" s="120"/>
      <c r="I261" s="15" t="str">
        <f t="shared" si="17"/>
        <v/>
      </c>
      <c r="J261" s="28"/>
      <c r="K261" s="43" t="str">
        <f t="shared" si="15"/>
        <v/>
      </c>
      <c r="L261" s="297" t="b">
        <f t="shared" si="16"/>
        <v>0</v>
      </c>
      <c r="M261" s="298">
        <f t="shared" si="18"/>
        <v>1</v>
      </c>
    </row>
  </sheetData>
  <sheetProtection algorithmName="SHA-512" hashValue="cJ58yzNgje5GT/ag1ryfA3qHIAN14x1q0U3bRlGdzlectqn61sVYu0SAAOn/OMDfxPuyUxvGpnaocM/a2OYryg==" saltValue="usGx6tJG6smzDGyzXerJMA==" spinCount="100000" sheet="1" objects="1" scenarios="1" formatCells="0" formatRows="0" insertRows="0"/>
  <mergeCells count="11">
    <mergeCell ref="M7:M10"/>
    <mergeCell ref="H7:H10"/>
    <mergeCell ref="K7:K9"/>
    <mergeCell ref="A4:I4"/>
    <mergeCell ref="A5:I5"/>
    <mergeCell ref="A7:A10"/>
    <mergeCell ref="C7:C10"/>
    <mergeCell ref="B7:B10"/>
    <mergeCell ref="I7:I9"/>
    <mergeCell ref="L7:L10"/>
    <mergeCell ref="J7:J10"/>
  </mergeCells>
  <pageMargins left="0.59055118110236227" right="0.59055118110236227" top="0.78740157480314965" bottom="1.1023622047244095" header="0" footer="0.43307086614173229"/>
  <pageSetup paperSize="9" scale="72" fitToHeight="100" orientation="landscape" r:id="rId1"/>
  <headerFooter>
    <oddFooter xml:space="preserve">&amp;L
&amp;RCandidat
</oddFooter>
  </headerFooter>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64">
    <tabColor theme="5" tint="0.59999389629810485"/>
    <pageSetUpPr fitToPage="1"/>
  </sheetPr>
  <dimension ref="A1:I261"/>
  <sheetViews>
    <sheetView topLeftCell="A4" zoomScaleNormal="100" workbookViewId="0">
      <selection activeCell="C50" sqref="C50"/>
    </sheetView>
  </sheetViews>
  <sheetFormatPr defaultColWidth="9.1328125" defaultRowHeight="15.75"/>
  <cols>
    <col min="1" max="1" width="5.6640625" style="45" customWidth="1"/>
    <col min="2" max="3" width="35.6640625" style="49" customWidth="1"/>
    <col min="4" max="4" width="10.6640625" style="54" customWidth="1"/>
    <col min="5" max="6" width="17.6640625" style="49" customWidth="1"/>
    <col min="7" max="7" width="10.6640625" style="49" hidden="1" customWidth="1"/>
    <col min="8" max="8" width="9.1328125" style="55" hidden="1" customWidth="1"/>
    <col min="9" max="9" width="9.1328125" style="49" hidden="1" customWidth="1"/>
    <col min="10" max="18" width="9.1328125" style="49" customWidth="1"/>
    <col min="19" max="16384" width="9.1328125" style="49"/>
  </cols>
  <sheetData>
    <row r="1" spans="1:9" s="45" customFormat="1">
      <c r="A1" s="44" t="s">
        <v>483</v>
      </c>
      <c r="D1" s="46"/>
      <c r="E1" s="48"/>
      <c r="F1" s="38"/>
      <c r="G1" s="47"/>
    </row>
    <row r="2" spans="1:9" s="45" customFormat="1">
      <c r="A2" s="294" t="str">
        <f>IF(ISBLANK(facultate), IF(ISBLANK(departament),"","Departament " &amp; departament), "Facultatea " &amp; facultate)</f>
        <v>Facultatea Automatică și Calculatoare</v>
      </c>
      <c r="D2" s="46"/>
      <c r="E2" s="48"/>
      <c r="F2" s="38"/>
      <c r="G2" s="47"/>
    </row>
    <row r="3" spans="1:9" s="45" customFormat="1">
      <c r="A3" s="294" t="str">
        <f>IF(ISBLANK(departament),"","Departamentul " &amp; departament)</f>
        <v>Departamentul Automatică și Informatică Aplicată</v>
      </c>
      <c r="D3" s="46"/>
      <c r="E3" s="48"/>
      <c r="F3" s="38"/>
      <c r="G3" s="47"/>
    </row>
    <row r="4" spans="1:9">
      <c r="A4" s="472" t="s">
        <v>791</v>
      </c>
      <c r="B4" s="472"/>
      <c r="C4" s="472"/>
      <c r="D4" s="472"/>
      <c r="E4" s="472"/>
      <c r="F4" s="291"/>
      <c r="G4" s="187"/>
    </row>
    <row r="5" spans="1:9">
      <c r="A5" s="472" t="s">
        <v>785</v>
      </c>
      <c r="B5" s="472"/>
      <c r="C5" s="472"/>
      <c r="D5" s="472"/>
      <c r="E5" s="472"/>
      <c r="F5" s="291"/>
      <c r="G5" s="187"/>
    </row>
    <row r="6" spans="1:9" ht="13.5" customHeight="1">
      <c r="D6" s="49"/>
      <c r="E6" s="295"/>
      <c r="F6" s="295" t="str">
        <f>CONCATENATE(functie," ",nume_candidat)</f>
        <v>Conferențiar Bojan-Dragos Claudia-Adina</v>
      </c>
    </row>
    <row r="7" spans="1:9" ht="18.75" customHeight="1">
      <c r="A7" s="470" t="s">
        <v>338</v>
      </c>
      <c r="B7" s="470" t="s">
        <v>454</v>
      </c>
      <c r="C7" s="470" t="s">
        <v>787</v>
      </c>
      <c r="D7" s="480" t="s">
        <v>2</v>
      </c>
      <c r="E7" s="470" t="s">
        <v>544</v>
      </c>
      <c r="F7" s="480" t="s">
        <v>1108</v>
      </c>
      <c r="G7" s="470" t="s">
        <v>4</v>
      </c>
      <c r="H7" s="491" t="s">
        <v>541</v>
      </c>
      <c r="I7" s="477" t="s">
        <v>551</v>
      </c>
    </row>
    <row r="8" spans="1:9" ht="18.75" customHeight="1">
      <c r="A8" s="487"/>
      <c r="B8" s="487"/>
      <c r="C8" s="487"/>
      <c r="D8" s="481"/>
      <c r="E8" s="487"/>
      <c r="F8" s="481"/>
      <c r="G8" s="487"/>
      <c r="H8" s="492"/>
      <c r="I8" s="477"/>
    </row>
    <row r="9" spans="1:9" ht="18.75" customHeight="1">
      <c r="A9" s="487"/>
      <c r="B9" s="487"/>
      <c r="C9" s="487"/>
      <c r="D9" s="481"/>
      <c r="E9" s="471"/>
      <c r="F9" s="481"/>
      <c r="G9" s="471"/>
      <c r="H9" s="492"/>
      <c r="I9" s="477"/>
    </row>
    <row r="10" spans="1:9" ht="18.75" customHeight="1">
      <c r="A10" s="471"/>
      <c r="B10" s="471"/>
      <c r="C10" s="471"/>
      <c r="D10" s="482"/>
      <c r="E10" s="296" t="str">
        <f>CONCATENATE("ultimii ",durata_evaluare," ani")</f>
        <v>ultimii 5 ani</v>
      </c>
      <c r="F10" s="482"/>
      <c r="G10" s="296" t="str">
        <f>CONCATENATE("ultimii                                  ",durata_evaluare," ani")</f>
        <v>ultimii                                  5 ani</v>
      </c>
      <c r="H10" s="493"/>
      <c r="I10" s="477"/>
    </row>
    <row r="11" spans="1:9">
      <c r="A11" s="71"/>
      <c r="B11" s="50"/>
      <c r="C11" s="50"/>
      <c r="D11" s="22"/>
      <c r="E11" s="122">
        <f>SUMIF(E12:E1012,"&gt;0")</f>
        <v>380</v>
      </c>
      <c r="F11" s="347"/>
      <c r="G11" s="4">
        <f t="shared" ref="G11" si="0">SUMIF(G12:G110,"&gt;0")</f>
        <v>38</v>
      </c>
      <c r="H11" s="252"/>
    </row>
    <row r="12" spans="1:9" ht="31.5">
      <c r="A12" s="28">
        <v>1</v>
      </c>
      <c r="B12" s="8" t="s">
        <v>1250</v>
      </c>
      <c r="C12" s="8" t="s">
        <v>1251</v>
      </c>
      <c r="D12" s="23">
        <v>2025</v>
      </c>
      <c r="E12" s="15">
        <f t="shared" ref="E12:E75" si="1">IF(OR($B12="",$C12="",$D12&lt;an_initial,$D12&gt;an_final),"",G12*10)</f>
        <v>10</v>
      </c>
      <c r="F12" s="28"/>
      <c r="G12" s="43">
        <f t="shared" ref="G12:G75" si="2">IF(OR($B12="",$C12="",$D12="",$D12&gt;an_final),"",IF($D12&gt;=an_initial,1,""))</f>
        <v>1</v>
      </c>
      <c r="H12" s="297" t="b">
        <f t="shared" ref="H12:H75" si="3">IF(nume_candidat="",FALSE,ISNUMBER(SEARCH(nume_candidat,$B12)))</f>
        <v>0</v>
      </c>
      <c r="I12" s="298">
        <f t="shared" ref="I12" si="4">LEN(B12)-LEN(SUBSTITUTE(B12,",",""))+1</f>
        <v>1</v>
      </c>
    </row>
    <row r="13" spans="1:9" ht="63">
      <c r="A13" s="28">
        <v>2</v>
      </c>
      <c r="B13" s="416" t="s">
        <v>1252</v>
      </c>
      <c r="C13" s="7" t="s">
        <v>1253</v>
      </c>
      <c r="D13" s="23">
        <v>2025</v>
      </c>
      <c r="E13" s="15">
        <f t="shared" si="1"/>
        <v>10</v>
      </c>
      <c r="F13" s="28"/>
      <c r="G13" s="43">
        <f t="shared" si="2"/>
        <v>1</v>
      </c>
      <c r="H13" s="297" t="b">
        <f t="shared" si="3"/>
        <v>0</v>
      </c>
      <c r="I13" s="298">
        <f t="shared" ref="I13:I76" si="5">LEN(B13)-LEN(SUBSTITUTE(B13,",",""))+1</f>
        <v>1</v>
      </c>
    </row>
    <row r="14" spans="1:9" ht="47.25">
      <c r="A14" s="28">
        <v>3</v>
      </c>
      <c r="B14" s="7" t="s">
        <v>1254</v>
      </c>
      <c r="C14" s="7" t="s">
        <v>1255</v>
      </c>
      <c r="D14" s="23">
        <v>2025</v>
      </c>
      <c r="E14" s="15">
        <f t="shared" si="1"/>
        <v>10</v>
      </c>
      <c r="F14" s="28"/>
      <c r="G14" s="43">
        <f t="shared" si="2"/>
        <v>1</v>
      </c>
      <c r="H14" s="297" t="b">
        <f t="shared" si="3"/>
        <v>0</v>
      </c>
      <c r="I14" s="298">
        <f t="shared" si="5"/>
        <v>1</v>
      </c>
    </row>
    <row r="15" spans="1:9">
      <c r="A15" s="28">
        <v>4</v>
      </c>
      <c r="B15" s="7" t="s">
        <v>1256</v>
      </c>
      <c r="C15" s="7" t="s">
        <v>1257</v>
      </c>
      <c r="D15" s="23">
        <v>2025</v>
      </c>
      <c r="E15" s="15">
        <f t="shared" si="1"/>
        <v>10</v>
      </c>
      <c r="F15" s="28"/>
      <c r="G15" s="43">
        <f t="shared" si="2"/>
        <v>1</v>
      </c>
      <c r="H15" s="297" t="b">
        <f t="shared" si="3"/>
        <v>0</v>
      </c>
      <c r="I15" s="298">
        <f t="shared" si="5"/>
        <v>1</v>
      </c>
    </row>
    <row r="16" spans="1:9" ht="31.5">
      <c r="A16" s="28">
        <v>5</v>
      </c>
      <c r="B16" s="7" t="s">
        <v>1258</v>
      </c>
      <c r="C16" s="7" t="s">
        <v>1259</v>
      </c>
      <c r="D16" s="23">
        <v>2025</v>
      </c>
      <c r="E16" s="15">
        <f t="shared" si="1"/>
        <v>10</v>
      </c>
      <c r="F16" s="28"/>
      <c r="G16" s="43">
        <f t="shared" si="2"/>
        <v>1</v>
      </c>
      <c r="H16" s="297" t="b">
        <f t="shared" si="3"/>
        <v>0</v>
      </c>
      <c r="I16" s="298">
        <f t="shared" si="5"/>
        <v>1</v>
      </c>
    </row>
    <row r="17" spans="1:9">
      <c r="A17" s="28">
        <v>6</v>
      </c>
      <c r="B17" s="415" t="s">
        <v>1260</v>
      </c>
      <c r="C17" s="7" t="s">
        <v>1261</v>
      </c>
      <c r="D17" s="23">
        <v>2025</v>
      </c>
      <c r="E17" s="15">
        <f t="shared" si="1"/>
        <v>10</v>
      </c>
      <c r="F17" s="28"/>
      <c r="G17" s="43">
        <f t="shared" si="2"/>
        <v>1</v>
      </c>
      <c r="H17" s="297" t="b">
        <f t="shared" si="3"/>
        <v>0</v>
      </c>
      <c r="I17" s="298">
        <f t="shared" si="5"/>
        <v>1</v>
      </c>
    </row>
    <row r="18" spans="1:9">
      <c r="A18" s="28">
        <v>7</v>
      </c>
      <c r="B18" s="8" t="s">
        <v>1262</v>
      </c>
      <c r="C18" s="7" t="s">
        <v>1263</v>
      </c>
      <c r="D18" s="23">
        <v>2025</v>
      </c>
      <c r="E18" s="15">
        <f t="shared" si="1"/>
        <v>10</v>
      </c>
      <c r="F18" s="28"/>
      <c r="G18" s="43">
        <f t="shared" si="2"/>
        <v>1</v>
      </c>
      <c r="H18" s="297" t="b">
        <f t="shared" si="3"/>
        <v>0</v>
      </c>
      <c r="I18" s="298">
        <f t="shared" si="5"/>
        <v>1</v>
      </c>
    </row>
    <row r="19" spans="1:9" ht="47.25">
      <c r="A19" s="28">
        <v>8</v>
      </c>
      <c r="B19" s="8" t="s">
        <v>1264</v>
      </c>
      <c r="C19" s="412" t="s">
        <v>1265</v>
      </c>
      <c r="D19" s="414">
        <v>2025</v>
      </c>
      <c r="E19" s="15">
        <f t="shared" si="1"/>
        <v>10</v>
      </c>
      <c r="F19" s="28"/>
      <c r="G19" s="43">
        <f t="shared" si="2"/>
        <v>1</v>
      </c>
      <c r="H19" s="297" t="b">
        <f t="shared" si="3"/>
        <v>0</v>
      </c>
      <c r="I19" s="298">
        <f t="shared" si="5"/>
        <v>1</v>
      </c>
    </row>
    <row r="20" spans="1:9" ht="47.25">
      <c r="A20" s="28">
        <v>9</v>
      </c>
      <c r="B20" s="8" t="s">
        <v>1266</v>
      </c>
      <c r="C20" s="413" t="s">
        <v>1267</v>
      </c>
      <c r="D20" s="23">
        <v>2025</v>
      </c>
      <c r="E20" s="15">
        <f t="shared" si="1"/>
        <v>10</v>
      </c>
      <c r="F20" s="28"/>
      <c r="G20" s="43">
        <f t="shared" si="2"/>
        <v>1</v>
      </c>
      <c r="H20" s="297" t="b">
        <f t="shared" si="3"/>
        <v>0</v>
      </c>
      <c r="I20" s="298">
        <f t="shared" si="5"/>
        <v>2</v>
      </c>
    </row>
    <row r="21" spans="1:9" ht="47.25">
      <c r="A21" s="28">
        <v>10</v>
      </c>
      <c r="B21" s="7" t="s">
        <v>1268</v>
      </c>
      <c r="C21" s="7" t="s">
        <v>1269</v>
      </c>
      <c r="D21" s="180">
        <v>2024</v>
      </c>
      <c r="E21" s="15">
        <f t="shared" si="1"/>
        <v>10</v>
      </c>
      <c r="F21" s="28"/>
      <c r="G21" s="43">
        <f t="shared" si="2"/>
        <v>1</v>
      </c>
      <c r="H21" s="297" t="b">
        <f t="shared" si="3"/>
        <v>0</v>
      </c>
      <c r="I21" s="298">
        <f t="shared" si="5"/>
        <v>1</v>
      </c>
    </row>
    <row r="22" spans="1:9" ht="47.25">
      <c r="A22" s="28">
        <v>11</v>
      </c>
      <c r="B22" s="7" t="s">
        <v>1268</v>
      </c>
      <c r="C22" s="7" t="s">
        <v>1270</v>
      </c>
      <c r="D22" s="180">
        <v>2024</v>
      </c>
      <c r="E22" s="15">
        <f t="shared" si="1"/>
        <v>10</v>
      </c>
      <c r="F22" s="28"/>
      <c r="G22" s="43">
        <f t="shared" si="2"/>
        <v>1</v>
      </c>
      <c r="H22" s="297" t="b">
        <f t="shared" si="3"/>
        <v>0</v>
      </c>
      <c r="I22" s="298">
        <f t="shared" si="5"/>
        <v>1</v>
      </c>
    </row>
    <row r="23" spans="1:9" ht="31.5">
      <c r="A23" s="28">
        <v>12</v>
      </c>
      <c r="B23" s="7" t="s">
        <v>1271</v>
      </c>
      <c r="C23" s="7" t="s">
        <v>1272</v>
      </c>
      <c r="D23" s="180">
        <v>2024</v>
      </c>
      <c r="E23" s="15">
        <f t="shared" si="1"/>
        <v>10</v>
      </c>
      <c r="F23" s="28"/>
      <c r="G23" s="43">
        <f t="shared" si="2"/>
        <v>1</v>
      </c>
      <c r="H23" s="297" t="b">
        <f t="shared" si="3"/>
        <v>0</v>
      </c>
      <c r="I23" s="298">
        <f t="shared" si="5"/>
        <v>1</v>
      </c>
    </row>
    <row r="24" spans="1:9" ht="47.25">
      <c r="A24" s="28">
        <v>13</v>
      </c>
      <c r="B24" s="7" t="s">
        <v>1273</v>
      </c>
      <c r="C24" s="7" t="s">
        <v>1274</v>
      </c>
      <c r="D24" s="180">
        <v>2024</v>
      </c>
      <c r="E24" s="15">
        <f t="shared" si="1"/>
        <v>10</v>
      </c>
      <c r="F24" s="28"/>
      <c r="G24" s="43">
        <f t="shared" si="2"/>
        <v>1</v>
      </c>
      <c r="H24" s="297" t="b">
        <f t="shared" si="3"/>
        <v>0</v>
      </c>
      <c r="I24" s="298">
        <f t="shared" si="5"/>
        <v>1</v>
      </c>
    </row>
    <row r="25" spans="1:9" ht="78.75">
      <c r="A25" s="28">
        <v>14</v>
      </c>
      <c r="B25" s="7" t="s">
        <v>1275</v>
      </c>
      <c r="C25" s="7" t="s">
        <v>1276</v>
      </c>
      <c r="D25" s="180">
        <v>2024</v>
      </c>
      <c r="E25" s="15">
        <f t="shared" si="1"/>
        <v>10</v>
      </c>
      <c r="F25" s="28"/>
      <c r="G25" s="43">
        <f t="shared" si="2"/>
        <v>1</v>
      </c>
      <c r="H25" s="297" t="b">
        <f t="shared" si="3"/>
        <v>0</v>
      </c>
      <c r="I25" s="298">
        <f t="shared" si="5"/>
        <v>1</v>
      </c>
    </row>
    <row r="26" spans="1:9" ht="78.75">
      <c r="A26" s="28">
        <v>15</v>
      </c>
      <c r="B26" s="7" t="s">
        <v>1277</v>
      </c>
      <c r="C26" s="7" t="s">
        <v>1278</v>
      </c>
      <c r="D26" s="180">
        <v>2024</v>
      </c>
      <c r="E26" s="15">
        <f t="shared" si="1"/>
        <v>10</v>
      </c>
      <c r="F26" s="28"/>
      <c r="G26" s="43">
        <f t="shared" si="2"/>
        <v>1</v>
      </c>
      <c r="H26" s="297" t="b">
        <f t="shared" si="3"/>
        <v>0</v>
      </c>
      <c r="I26" s="298">
        <f t="shared" si="5"/>
        <v>1</v>
      </c>
    </row>
    <row r="27" spans="1:9" ht="78.75">
      <c r="A27" s="28">
        <v>16</v>
      </c>
      <c r="B27" s="7" t="s">
        <v>1279</v>
      </c>
      <c r="C27" s="7" t="s">
        <v>1280</v>
      </c>
      <c r="D27" s="180">
        <v>2024</v>
      </c>
      <c r="E27" s="15">
        <f t="shared" si="1"/>
        <v>10</v>
      </c>
      <c r="F27" s="28"/>
      <c r="G27" s="43">
        <f t="shared" si="2"/>
        <v>1</v>
      </c>
      <c r="H27" s="297" t="b">
        <f t="shared" si="3"/>
        <v>0</v>
      </c>
      <c r="I27" s="298">
        <f t="shared" si="5"/>
        <v>1</v>
      </c>
    </row>
    <row r="28" spans="1:9" ht="63">
      <c r="A28" s="28">
        <v>17</v>
      </c>
      <c r="B28" s="7" t="s">
        <v>1281</v>
      </c>
      <c r="C28" s="7" t="s">
        <v>1282</v>
      </c>
      <c r="D28" s="180">
        <v>2024</v>
      </c>
      <c r="E28" s="15">
        <f t="shared" si="1"/>
        <v>10</v>
      </c>
      <c r="F28" s="28"/>
      <c r="G28" s="43">
        <f t="shared" si="2"/>
        <v>1</v>
      </c>
      <c r="H28" s="297" t="b">
        <f t="shared" si="3"/>
        <v>0</v>
      </c>
      <c r="I28" s="298">
        <f t="shared" si="5"/>
        <v>2</v>
      </c>
    </row>
    <row r="29" spans="1:9" ht="63">
      <c r="A29" s="28">
        <v>18</v>
      </c>
      <c r="B29" s="7" t="s">
        <v>1281</v>
      </c>
      <c r="C29" s="7" t="s">
        <v>1283</v>
      </c>
      <c r="D29" s="180">
        <v>2024</v>
      </c>
      <c r="E29" s="15">
        <f t="shared" si="1"/>
        <v>10</v>
      </c>
      <c r="F29" s="28"/>
      <c r="G29" s="43">
        <f t="shared" si="2"/>
        <v>1</v>
      </c>
      <c r="H29" s="297" t="b">
        <f t="shared" si="3"/>
        <v>0</v>
      </c>
      <c r="I29" s="298">
        <f t="shared" si="5"/>
        <v>2</v>
      </c>
    </row>
    <row r="30" spans="1:9" ht="47.25">
      <c r="A30" s="28">
        <v>19</v>
      </c>
      <c r="B30" s="7" t="s">
        <v>1284</v>
      </c>
      <c r="C30" s="7" t="s">
        <v>1285</v>
      </c>
      <c r="D30" s="180">
        <v>2024</v>
      </c>
      <c r="E30" s="15">
        <f t="shared" si="1"/>
        <v>10</v>
      </c>
      <c r="F30" s="28"/>
      <c r="G30" s="43">
        <f t="shared" si="2"/>
        <v>1</v>
      </c>
      <c r="H30" s="297" t="b">
        <f t="shared" si="3"/>
        <v>0</v>
      </c>
      <c r="I30" s="298">
        <f t="shared" si="5"/>
        <v>1</v>
      </c>
    </row>
    <row r="31" spans="1:9" ht="47.25">
      <c r="A31" s="28">
        <v>20</v>
      </c>
      <c r="B31" s="7" t="s">
        <v>1284</v>
      </c>
      <c r="C31" s="7" t="s">
        <v>1286</v>
      </c>
      <c r="D31" s="180">
        <v>2024</v>
      </c>
      <c r="E31" s="15">
        <f t="shared" si="1"/>
        <v>10</v>
      </c>
      <c r="F31" s="28"/>
      <c r="G31" s="43">
        <f t="shared" si="2"/>
        <v>1</v>
      </c>
      <c r="H31" s="297" t="b">
        <f t="shared" si="3"/>
        <v>0</v>
      </c>
      <c r="I31" s="298">
        <f t="shared" si="5"/>
        <v>1</v>
      </c>
    </row>
    <row r="32" spans="1:9" ht="47.25">
      <c r="A32" s="28">
        <v>21</v>
      </c>
      <c r="B32" s="7" t="s">
        <v>1287</v>
      </c>
      <c r="C32" s="7" t="s">
        <v>1288</v>
      </c>
      <c r="D32" s="180">
        <v>2024</v>
      </c>
      <c r="E32" s="15">
        <f t="shared" si="1"/>
        <v>10</v>
      </c>
      <c r="F32" s="28"/>
      <c r="G32" s="43">
        <f t="shared" si="2"/>
        <v>1</v>
      </c>
      <c r="H32" s="297" t="b">
        <f t="shared" si="3"/>
        <v>0</v>
      </c>
      <c r="I32" s="298">
        <f t="shared" si="5"/>
        <v>1</v>
      </c>
    </row>
    <row r="33" spans="1:9" ht="47.25">
      <c r="A33" s="28">
        <v>22</v>
      </c>
      <c r="B33" s="7" t="s">
        <v>1289</v>
      </c>
      <c r="C33" s="7" t="s">
        <v>1290</v>
      </c>
      <c r="D33" s="180">
        <v>2024</v>
      </c>
      <c r="E33" s="15">
        <f t="shared" si="1"/>
        <v>10</v>
      </c>
      <c r="F33" s="28"/>
      <c r="G33" s="43">
        <f t="shared" si="2"/>
        <v>1</v>
      </c>
      <c r="H33" s="297" t="b">
        <f t="shared" si="3"/>
        <v>0</v>
      </c>
      <c r="I33" s="298">
        <f t="shared" si="5"/>
        <v>1</v>
      </c>
    </row>
    <row r="34" spans="1:9" ht="31.5">
      <c r="A34" s="28">
        <v>23</v>
      </c>
      <c r="B34" s="7" t="s">
        <v>1291</v>
      </c>
      <c r="C34" s="7" t="s">
        <v>1292</v>
      </c>
      <c r="D34" s="180">
        <v>2024</v>
      </c>
      <c r="E34" s="15">
        <f t="shared" si="1"/>
        <v>10</v>
      </c>
      <c r="F34" s="28"/>
      <c r="G34" s="43">
        <f t="shared" si="2"/>
        <v>1</v>
      </c>
      <c r="H34" s="297" t="b">
        <f t="shared" si="3"/>
        <v>0</v>
      </c>
      <c r="I34" s="298">
        <f t="shared" si="5"/>
        <v>1</v>
      </c>
    </row>
    <row r="35" spans="1:9" ht="31.5">
      <c r="A35" s="28">
        <v>24</v>
      </c>
      <c r="B35" s="7" t="s">
        <v>1293</v>
      </c>
      <c r="C35" s="7" t="s">
        <v>1294</v>
      </c>
      <c r="D35" s="180">
        <v>2024</v>
      </c>
      <c r="E35" s="15">
        <f t="shared" si="1"/>
        <v>10</v>
      </c>
      <c r="F35" s="28"/>
      <c r="G35" s="43">
        <f t="shared" si="2"/>
        <v>1</v>
      </c>
      <c r="H35" s="297" t="b">
        <f t="shared" si="3"/>
        <v>0</v>
      </c>
      <c r="I35" s="298">
        <f t="shared" si="5"/>
        <v>1</v>
      </c>
    </row>
    <row r="36" spans="1:9" ht="31.5">
      <c r="A36" s="28">
        <v>25</v>
      </c>
      <c r="B36" s="7" t="s">
        <v>1293</v>
      </c>
      <c r="C36" s="7" t="s">
        <v>1295</v>
      </c>
      <c r="D36" s="180">
        <v>2024</v>
      </c>
      <c r="E36" s="15">
        <f t="shared" si="1"/>
        <v>10</v>
      </c>
      <c r="F36" s="28"/>
      <c r="G36" s="43">
        <f t="shared" si="2"/>
        <v>1</v>
      </c>
      <c r="H36" s="297" t="b">
        <f t="shared" si="3"/>
        <v>0</v>
      </c>
      <c r="I36" s="298">
        <f t="shared" si="5"/>
        <v>1</v>
      </c>
    </row>
    <row r="37" spans="1:9" ht="31.5">
      <c r="A37" s="28">
        <v>26</v>
      </c>
      <c r="B37" s="7" t="s">
        <v>1293</v>
      </c>
      <c r="C37" s="7" t="s">
        <v>1296</v>
      </c>
      <c r="D37" s="180">
        <v>2024</v>
      </c>
      <c r="E37" s="15">
        <f t="shared" si="1"/>
        <v>10</v>
      </c>
      <c r="F37" s="28"/>
      <c r="G37" s="43">
        <f t="shared" si="2"/>
        <v>1</v>
      </c>
      <c r="H37" s="297" t="b">
        <f t="shared" si="3"/>
        <v>0</v>
      </c>
      <c r="I37" s="298">
        <f t="shared" si="5"/>
        <v>1</v>
      </c>
    </row>
    <row r="38" spans="1:9" ht="31.5">
      <c r="A38" s="28">
        <v>27</v>
      </c>
      <c r="B38" s="7" t="s">
        <v>1297</v>
      </c>
      <c r="C38" s="7" t="s">
        <v>1298</v>
      </c>
      <c r="D38" s="180">
        <v>2024</v>
      </c>
      <c r="E38" s="15">
        <f t="shared" si="1"/>
        <v>10</v>
      </c>
      <c r="F38" s="28"/>
      <c r="G38" s="43">
        <f t="shared" si="2"/>
        <v>1</v>
      </c>
      <c r="H38" s="297" t="b">
        <f t="shared" si="3"/>
        <v>0</v>
      </c>
      <c r="I38" s="298">
        <f t="shared" si="5"/>
        <v>1</v>
      </c>
    </row>
    <row r="39" spans="1:9" ht="31.5">
      <c r="A39" s="28">
        <v>28</v>
      </c>
      <c r="B39" s="7" t="s">
        <v>1299</v>
      </c>
      <c r="C39" s="7" t="s">
        <v>1300</v>
      </c>
      <c r="D39" s="180">
        <v>2023</v>
      </c>
      <c r="E39" s="15">
        <f t="shared" si="1"/>
        <v>10</v>
      </c>
      <c r="F39" s="28"/>
      <c r="G39" s="43">
        <f t="shared" si="2"/>
        <v>1</v>
      </c>
      <c r="H39" s="297" t="b">
        <f t="shared" si="3"/>
        <v>0</v>
      </c>
      <c r="I39" s="298">
        <f t="shared" si="5"/>
        <v>1</v>
      </c>
    </row>
    <row r="40" spans="1:9" ht="47.25">
      <c r="A40" s="28">
        <v>29</v>
      </c>
      <c r="B40" s="7" t="s">
        <v>1301</v>
      </c>
      <c r="C40" s="7" t="s">
        <v>1302</v>
      </c>
      <c r="D40" s="180">
        <v>2023</v>
      </c>
      <c r="E40" s="15">
        <f t="shared" si="1"/>
        <v>10</v>
      </c>
      <c r="F40" s="28"/>
      <c r="G40" s="43">
        <f t="shared" si="2"/>
        <v>1</v>
      </c>
      <c r="H40" s="297" t="b">
        <f t="shared" si="3"/>
        <v>0</v>
      </c>
      <c r="I40" s="298">
        <f t="shared" si="5"/>
        <v>1</v>
      </c>
    </row>
    <row r="41" spans="1:9">
      <c r="A41" s="28">
        <v>30</v>
      </c>
      <c r="B41" s="7" t="s">
        <v>1303</v>
      </c>
      <c r="C41" s="7" t="s">
        <v>1304</v>
      </c>
      <c r="D41" s="180">
        <v>2023</v>
      </c>
      <c r="E41" s="15">
        <f t="shared" si="1"/>
        <v>10</v>
      </c>
      <c r="F41" s="28"/>
      <c r="G41" s="43">
        <f t="shared" si="2"/>
        <v>1</v>
      </c>
      <c r="H41" s="297" t="b">
        <f t="shared" si="3"/>
        <v>0</v>
      </c>
      <c r="I41" s="298">
        <f t="shared" si="5"/>
        <v>1</v>
      </c>
    </row>
    <row r="42" spans="1:9" ht="31.5">
      <c r="A42" s="28">
        <v>31</v>
      </c>
      <c r="B42" s="7" t="s">
        <v>1305</v>
      </c>
      <c r="C42" s="7" t="s">
        <v>1306</v>
      </c>
      <c r="D42" s="180">
        <v>2023</v>
      </c>
      <c r="E42" s="15">
        <f t="shared" si="1"/>
        <v>10</v>
      </c>
      <c r="F42" s="28"/>
      <c r="G42" s="43">
        <f t="shared" si="2"/>
        <v>1</v>
      </c>
      <c r="H42" s="297" t="b">
        <f t="shared" si="3"/>
        <v>0</v>
      </c>
      <c r="I42" s="298">
        <f t="shared" si="5"/>
        <v>1</v>
      </c>
    </row>
    <row r="43" spans="1:9">
      <c r="A43" s="28">
        <v>32</v>
      </c>
      <c r="B43" s="7" t="s">
        <v>1307</v>
      </c>
      <c r="C43" s="7" t="s">
        <v>1308</v>
      </c>
      <c r="D43" s="180">
        <v>2022</v>
      </c>
      <c r="E43" s="15">
        <f t="shared" si="1"/>
        <v>10</v>
      </c>
      <c r="F43" s="28"/>
      <c r="G43" s="43">
        <f t="shared" si="2"/>
        <v>1</v>
      </c>
      <c r="H43" s="297" t="b">
        <f t="shared" si="3"/>
        <v>0</v>
      </c>
      <c r="I43" s="298">
        <f t="shared" si="5"/>
        <v>1</v>
      </c>
    </row>
    <row r="44" spans="1:9" ht="47.25">
      <c r="A44" s="28">
        <v>33</v>
      </c>
      <c r="B44" s="7" t="s">
        <v>1309</v>
      </c>
      <c r="C44" s="73" t="s">
        <v>1310</v>
      </c>
      <c r="D44" s="180">
        <v>2022</v>
      </c>
      <c r="E44" s="15">
        <f t="shared" si="1"/>
        <v>10</v>
      </c>
      <c r="F44" s="28"/>
      <c r="G44" s="43">
        <f t="shared" si="2"/>
        <v>1</v>
      </c>
      <c r="H44" s="297" t="b">
        <f t="shared" si="3"/>
        <v>0</v>
      </c>
      <c r="I44" s="298">
        <f t="shared" si="5"/>
        <v>1</v>
      </c>
    </row>
    <row r="45" spans="1:9" ht="31.5">
      <c r="A45" s="28">
        <v>34</v>
      </c>
      <c r="B45" s="7" t="s">
        <v>1311</v>
      </c>
      <c r="C45" s="7" t="s">
        <v>1312</v>
      </c>
      <c r="D45" s="180">
        <v>2022</v>
      </c>
      <c r="E45" s="15">
        <f t="shared" si="1"/>
        <v>10</v>
      </c>
      <c r="F45" s="28"/>
      <c r="G45" s="43">
        <f t="shared" si="2"/>
        <v>1</v>
      </c>
      <c r="H45" s="297" t="b">
        <f t="shared" si="3"/>
        <v>0</v>
      </c>
      <c r="I45" s="298">
        <f t="shared" si="5"/>
        <v>1</v>
      </c>
    </row>
    <row r="46" spans="1:9">
      <c r="A46" s="28">
        <v>35</v>
      </c>
      <c r="B46" s="7" t="s">
        <v>1313</v>
      </c>
      <c r="C46" s="7" t="s">
        <v>1314</v>
      </c>
      <c r="D46" s="180">
        <v>2022</v>
      </c>
      <c r="E46" s="15">
        <f t="shared" si="1"/>
        <v>10</v>
      </c>
      <c r="F46" s="28"/>
      <c r="G46" s="43">
        <f t="shared" si="2"/>
        <v>1</v>
      </c>
      <c r="H46" s="297" t="b">
        <f t="shared" si="3"/>
        <v>0</v>
      </c>
      <c r="I46" s="298">
        <f t="shared" si="5"/>
        <v>1</v>
      </c>
    </row>
    <row r="47" spans="1:9" ht="47.25">
      <c r="A47" s="28">
        <v>36</v>
      </c>
      <c r="B47" s="7" t="s">
        <v>1315</v>
      </c>
      <c r="C47" s="73" t="s">
        <v>1316</v>
      </c>
      <c r="D47" s="180">
        <v>2022</v>
      </c>
      <c r="E47" s="15">
        <f t="shared" si="1"/>
        <v>10</v>
      </c>
      <c r="F47" s="28"/>
      <c r="G47" s="43">
        <f t="shared" si="2"/>
        <v>1</v>
      </c>
      <c r="H47" s="297" t="b">
        <f t="shared" si="3"/>
        <v>0</v>
      </c>
      <c r="I47" s="298">
        <f t="shared" si="5"/>
        <v>1</v>
      </c>
    </row>
    <row r="48" spans="1:9" ht="31.5">
      <c r="A48" s="28">
        <v>37</v>
      </c>
      <c r="B48" s="7" t="s">
        <v>1317</v>
      </c>
      <c r="C48" s="7" t="s">
        <v>1318</v>
      </c>
      <c r="D48" s="180">
        <v>2022</v>
      </c>
      <c r="E48" s="15">
        <f t="shared" si="1"/>
        <v>10</v>
      </c>
      <c r="F48" s="28"/>
      <c r="G48" s="43">
        <f t="shared" si="2"/>
        <v>1</v>
      </c>
      <c r="H48" s="297" t="b">
        <f t="shared" si="3"/>
        <v>0</v>
      </c>
      <c r="I48" s="298">
        <f t="shared" si="5"/>
        <v>1</v>
      </c>
    </row>
    <row r="49" spans="1:9" ht="47.25">
      <c r="A49" s="117">
        <v>38</v>
      </c>
      <c r="B49" s="8" t="s">
        <v>1319</v>
      </c>
      <c r="C49" s="8" t="s">
        <v>1320</v>
      </c>
      <c r="D49" s="179">
        <v>2022</v>
      </c>
      <c r="E49" s="15">
        <f t="shared" si="1"/>
        <v>10</v>
      </c>
      <c r="F49" s="117"/>
      <c r="G49" s="43">
        <f t="shared" si="2"/>
        <v>1</v>
      </c>
      <c r="H49" s="297" t="b">
        <f t="shared" si="3"/>
        <v>0</v>
      </c>
      <c r="I49" s="298">
        <f t="shared" si="5"/>
        <v>1</v>
      </c>
    </row>
    <row r="50" spans="1:9">
      <c r="A50" s="546"/>
      <c r="B50" s="547"/>
      <c r="C50" s="547"/>
      <c r="D50" s="549"/>
      <c r="E50" s="555" t="str">
        <f t="shared" si="1"/>
        <v/>
      </c>
      <c r="F50" s="546"/>
      <c r="G50" s="322" t="str">
        <f t="shared" si="2"/>
        <v/>
      </c>
      <c r="H50" s="297" t="b">
        <f t="shared" si="3"/>
        <v>0</v>
      </c>
      <c r="I50" s="298">
        <f t="shared" si="5"/>
        <v>1</v>
      </c>
    </row>
    <row r="51" spans="1:9">
      <c r="A51" s="546"/>
      <c r="B51" s="547"/>
      <c r="C51" s="547"/>
      <c r="D51" s="549"/>
      <c r="E51" s="555" t="str">
        <f t="shared" si="1"/>
        <v/>
      </c>
      <c r="F51" s="546"/>
      <c r="G51" s="322" t="str">
        <f t="shared" si="2"/>
        <v/>
      </c>
      <c r="H51" s="297" t="b">
        <f t="shared" si="3"/>
        <v>0</v>
      </c>
      <c r="I51" s="298">
        <f t="shared" si="5"/>
        <v>1</v>
      </c>
    </row>
    <row r="52" spans="1:9">
      <c r="A52" s="546"/>
      <c r="B52" s="547"/>
      <c r="C52" s="547"/>
      <c r="D52" s="549"/>
      <c r="E52" s="555" t="str">
        <f t="shared" si="1"/>
        <v/>
      </c>
      <c r="F52" s="546"/>
      <c r="G52" s="322" t="str">
        <f t="shared" si="2"/>
        <v/>
      </c>
      <c r="H52" s="297" t="b">
        <f t="shared" si="3"/>
        <v>0</v>
      </c>
      <c r="I52" s="298">
        <f t="shared" si="5"/>
        <v>1</v>
      </c>
    </row>
    <row r="53" spans="1:9">
      <c r="A53" s="546"/>
      <c r="B53" s="547"/>
      <c r="C53" s="547"/>
      <c r="D53" s="549"/>
      <c r="E53" s="555" t="str">
        <f t="shared" si="1"/>
        <v/>
      </c>
      <c r="F53" s="546"/>
      <c r="G53" s="322" t="str">
        <f t="shared" si="2"/>
        <v/>
      </c>
      <c r="H53" s="297" t="b">
        <f t="shared" si="3"/>
        <v>0</v>
      </c>
      <c r="I53" s="298">
        <f t="shared" si="5"/>
        <v>1</v>
      </c>
    </row>
    <row r="54" spans="1:9">
      <c r="A54" s="546"/>
      <c r="B54" s="547"/>
      <c r="C54" s="547"/>
      <c r="D54" s="549"/>
      <c r="E54" s="555" t="str">
        <f t="shared" si="1"/>
        <v/>
      </c>
      <c r="F54" s="546"/>
      <c r="G54" s="322" t="str">
        <f t="shared" si="2"/>
        <v/>
      </c>
      <c r="H54" s="297" t="b">
        <f t="shared" si="3"/>
        <v>0</v>
      </c>
      <c r="I54" s="298">
        <f t="shared" si="5"/>
        <v>1</v>
      </c>
    </row>
    <row r="55" spans="1:9">
      <c r="A55" s="546"/>
      <c r="B55" s="547"/>
      <c r="C55" s="547"/>
      <c r="D55" s="549"/>
      <c r="E55" s="555" t="str">
        <f t="shared" si="1"/>
        <v/>
      </c>
      <c r="F55" s="546"/>
      <c r="G55" s="322" t="str">
        <f t="shared" si="2"/>
        <v/>
      </c>
      <c r="H55" s="297" t="b">
        <f t="shared" si="3"/>
        <v>0</v>
      </c>
      <c r="I55" s="298">
        <f t="shared" si="5"/>
        <v>1</v>
      </c>
    </row>
    <row r="56" spans="1:9">
      <c r="A56" s="546"/>
      <c r="B56" s="547"/>
      <c r="C56" s="547"/>
      <c r="D56" s="549"/>
      <c r="E56" s="555" t="str">
        <f t="shared" si="1"/>
        <v/>
      </c>
      <c r="F56" s="546"/>
      <c r="G56" s="322" t="str">
        <f t="shared" si="2"/>
        <v/>
      </c>
      <c r="H56" s="297" t="b">
        <f t="shared" si="3"/>
        <v>0</v>
      </c>
      <c r="I56" s="298">
        <f t="shared" si="5"/>
        <v>1</v>
      </c>
    </row>
    <row r="57" spans="1:9">
      <c r="A57" s="546"/>
      <c r="B57" s="547"/>
      <c r="C57" s="547"/>
      <c r="D57" s="549"/>
      <c r="E57" s="555" t="str">
        <f t="shared" si="1"/>
        <v/>
      </c>
      <c r="F57" s="546"/>
      <c r="G57" s="322" t="str">
        <f t="shared" si="2"/>
        <v/>
      </c>
      <c r="H57" s="297" t="b">
        <f t="shared" si="3"/>
        <v>0</v>
      </c>
      <c r="I57" s="298">
        <f t="shared" si="5"/>
        <v>1</v>
      </c>
    </row>
    <row r="58" spans="1:9">
      <c r="A58" s="546"/>
      <c r="B58" s="547"/>
      <c r="C58" s="547"/>
      <c r="D58" s="549"/>
      <c r="E58" s="555" t="str">
        <f t="shared" si="1"/>
        <v/>
      </c>
      <c r="F58" s="546"/>
      <c r="G58" s="322" t="str">
        <f t="shared" si="2"/>
        <v/>
      </c>
      <c r="H58" s="297" t="b">
        <f t="shared" si="3"/>
        <v>0</v>
      </c>
      <c r="I58" s="298">
        <f t="shared" si="5"/>
        <v>1</v>
      </c>
    </row>
    <row r="59" spans="1:9">
      <c r="A59" s="546"/>
      <c r="B59" s="547"/>
      <c r="C59" s="547"/>
      <c r="D59" s="549"/>
      <c r="E59" s="555" t="str">
        <f t="shared" si="1"/>
        <v/>
      </c>
      <c r="F59" s="546"/>
      <c r="G59" s="322" t="str">
        <f t="shared" si="2"/>
        <v/>
      </c>
      <c r="H59" s="297" t="b">
        <f t="shared" si="3"/>
        <v>0</v>
      </c>
      <c r="I59" s="298">
        <f t="shared" si="5"/>
        <v>1</v>
      </c>
    </row>
    <row r="60" spans="1:9">
      <c r="A60" s="546"/>
      <c r="B60" s="547"/>
      <c r="C60" s="547"/>
      <c r="D60" s="549"/>
      <c r="E60" s="555" t="str">
        <f t="shared" si="1"/>
        <v/>
      </c>
      <c r="F60" s="546"/>
      <c r="G60" s="322" t="str">
        <f t="shared" si="2"/>
        <v/>
      </c>
      <c r="H60" s="297" t="b">
        <f t="shared" si="3"/>
        <v>0</v>
      </c>
      <c r="I60" s="298">
        <f t="shared" si="5"/>
        <v>1</v>
      </c>
    </row>
    <row r="61" spans="1:9">
      <c r="A61" s="546"/>
      <c r="B61" s="547"/>
      <c r="C61" s="547"/>
      <c r="D61" s="549"/>
      <c r="E61" s="555" t="str">
        <f t="shared" si="1"/>
        <v/>
      </c>
      <c r="F61" s="546"/>
      <c r="G61" s="322" t="str">
        <f t="shared" si="2"/>
        <v/>
      </c>
      <c r="H61" s="297" t="b">
        <f t="shared" si="3"/>
        <v>0</v>
      </c>
      <c r="I61" s="298">
        <f t="shared" si="5"/>
        <v>1</v>
      </c>
    </row>
    <row r="62" spans="1:9">
      <c r="A62" s="546"/>
      <c r="B62" s="547"/>
      <c r="C62" s="547"/>
      <c r="D62" s="549"/>
      <c r="E62" s="555" t="str">
        <f t="shared" si="1"/>
        <v/>
      </c>
      <c r="F62" s="546"/>
      <c r="G62" s="322" t="str">
        <f t="shared" si="2"/>
        <v/>
      </c>
      <c r="H62" s="297" t="b">
        <f t="shared" si="3"/>
        <v>0</v>
      </c>
      <c r="I62" s="298">
        <f t="shared" si="5"/>
        <v>1</v>
      </c>
    </row>
    <row r="63" spans="1:9">
      <c r="A63" s="546"/>
      <c r="B63" s="547"/>
      <c r="C63" s="547"/>
      <c r="D63" s="549"/>
      <c r="E63" s="555" t="str">
        <f t="shared" si="1"/>
        <v/>
      </c>
      <c r="F63" s="546"/>
      <c r="G63" s="322" t="str">
        <f t="shared" si="2"/>
        <v/>
      </c>
      <c r="H63" s="297" t="b">
        <f t="shared" si="3"/>
        <v>0</v>
      </c>
      <c r="I63" s="298">
        <f t="shared" si="5"/>
        <v>1</v>
      </c>
    </row>
    <row r="64" spans="1:9">
      <c r="A64" s="546"/>
      <c r="B64" s="547"/>
      <c r="C64" s="547"/>
      <c r="D64" s="549"/>
      <c r="E64" s="555" t="str">
        <f t="shared" si="1"/>
        <v/>
      </c>
      <c r="F64" s="546"/>
      <c r="G64" s="322" t="str">
        <f t="shared" si="2"/>
        <v/>
      </c>
      <c r="H64" s="297" t="b">
        <f t="shared" si="3"/>
        <v>0</v>
      </c>
      <c r="I64" s="298">
        <f t="shared" si="5"/>
        <v>1</v>
      </c>
    </row>
    <row r="65" spans="1:9">
      <c r="A65" s="546"/>
      <c r="B65" s="547"/>
      <c r="C65" s="547"/>
      <c r="D65" s="549"/>
      <c r="E65" s="555" t="str">
        <f t="shared" si="1"/>
        <v/>
      </c>
      <c r="F65" s="546"/>
      <c r="G65" s="322" t="str">
        <f t="shared" si="2"/>
        <v/>
      </c>
      <c r="H65" s="297" t="b">
        <f t="shared" si="3"/>
        <v>0</v>
      </c>
      <c r="I65" s="298">
        <f t="shared" si="5"/>
        <v>1</v>
      </c>
    </row>
    <row r="66" spans="1:9">
      <c r="A66" s="546"/>
      <c r="B66" s="547"/>
      <c r="C66" s="547"/>
      <c r="D66" s="549"/>
      <c r="E66" s="555" t="str">
        <f t="shared" si="1"/>
        <v/>
      </c>
      <c r="F66" s="546"/>
      <c r="G66" s="322" t="str">
        <f t="shared" si="2"/>
        <v/>
      </c>
      <c r="H66" s="297" t="b">
        <f t="shared" si="3"/>
        <v>0</v>
      </c>
      <c r="I66" s="298">
        <f t="shared" si="5"/>
        <v>1</v>
      </c>
    </row>
    <row r="67" spans="1:9">
      <c r="A67" s="546"/>
      <c r="B67" s="547"/>
      <c r="C67" s="547"/>
      <c r="D67" s="549"/>
      <c r="E67" s="555" t="str">
        <f t="shared" si="1"/>
        <v/>
      </c>
      <c r="F67" s="546"/>
      <c r="G67" s="322" t="str">
        <f t="shared" si="2"/>
        <v/>
      </c>
      <c r="H67" s="297" t="b">
        <f t="shared" si="3"/>
        <v>0</v>
      </c>
      <c r="I67" s="298">
        <f t="shared" si="5"/>
        <v>1</v>
      </c>
    </row>
    <row r="68" spans="1:9">
      <c r="A68" s="546"/>
      <c r="B68" s="547"/>
      <c r="C68" s="547"/>
      <c r="D68" s="549"/>
      <c r="E68" s="555" t="str">
        <f t="shared" si="1"/>
        <v/>
      </c>
      <c r="F68" s="546"/>
      <c r="G68" s="322" t="str">
        <f t="shared" si="2"/>
        <v/>
      </c>
      <c r="H68" s="297" t="b">
        <f t="shared" si="3"/>
        <v>0</v>
      </c>
      <c r="I68" s="298">
        <f t="shared" si="5"/>
        <v>1</v>
      </c>
    </row>
    <row r="69" spans="1:9">
      <c r="A69" s="546"/>
      <c r="B69" s="547"/>
      <c r="C69" s="547"/>
      <c r="D69" s="549"/>
      <c r="E69" s="555" t="str">
        <f t="shared" si="1"/>
        <v/>
      </c>
      <c r="F69" s="546"/>
      <c r="G69" s="322" t="str">
        <f t="shared" si="2"/>
        <v/>
      </c>
      <c r="H69" s="297" t="b">
        <f t="shared" si="3"/>
        <v>0</v>
      </c>
      <c r="I69" s="298">
        <f t="shared" si="5"/>
        <v>1</v>
      </c>
    </row>
    <row r="70" spans="1:9">
      <c r="A70" s="546"/>
      <c r="B70" s="547"/>
      <c r="C70" s="547"/>
      <c r="D70" s="549"/>
      <c r="E70" s="555" t="str">
        <f t="shared" si="1"/>
        <v/>
      </c>
      <c r="F70" s="546"/>
      <c r="G70" s="322" t="str">
        <f t="shared" si="2"/>
        <v/>
      </c>
      <c r="H70" s="297" t="b">
        <f t="shared" si="3"/>
        <v>0</v>
      </c>
      <c r="I70" s="298">
        <f t="shared" si="5"/>
        <v>1</v>
      </c>
    </row>
    <row r="71" spans="1:9">
      <c r="A71" s="546"/>
      <c r="B71" s="547"/>
      <c r="C71" s="547"/>
      <c r="D71" s="549"/>
      <c r="E71" s="555" t="str">
        <f t="shared" si="1"/>
        <v/>
      </c>
      <c r="F71" s="546"/>
      <c r="G71" s="322" t="str">
        <f t="shared" si="2"/>
        <v/>
      </c>
      <c r="H71" s="297" t="b">
        <f t="shared" si="3"/>
        <v>0</v>
      </c>
      <c r="I71" s="298">
        <f t="shared" si="5"/>
        <v>1</v>
      </c>
    </row>
    <row r="72" spans="1:9">
      <c r="A72" s="546"/>
      <c r="B72" s="547"/>
      <c r="C72" s="547"/>
      <c r="D72" s="549"/>
      <c r="E72" s="555" t="str">
        <f t="shared" si="1"/>
        <v/>
      </c>
      <c r="F72" s="546"/>
      <c r="G72" s="322" t="str">
        <f t="shared" si="2"/>
        <v/>
      </c>
      <c r="H72" s="297" t="b">
        <f t="shared" si="3"/>
        <v>0</v>
      </c>
      <c r="I72" s="298">
        <f t="shared" si="5"/>
        <v>1</v>
      </c>
    </row>
    <row r="73" spans="1:9">
      <c r="A73" s="546"/>
      <c r="B73" s="547"/>
      <c r="C73" s="547"/>
      <c r="D73" s="549"/>
      <c r="E73" s="555" t="str">
        <f t="shared" si="1"/>
        <v/>
      </c>
      <c r="F73" s="546"/>
      <c r="G73" s="322" t="str">
        <f t="shared" si="2"/>
        <v/>
      </c>
      <c r="H73" s="297" t="b">
        <f t="shared" si="3"/>
        <v>0</v>
      </c>
      <c r="I73" s="298">
        <f t="shared" si="5"/>
        <v>1</v>
      </c>
    </row>
    <row r="74" spans="1:9">
      <c r="A74" s="546"/>
      <c r="B74" s="547"/>
      <c r="C74" s="547"/>
      <c r="D74" s="549"/>
      <c r="E74" s="555" t="str">
        <f t="shared" si="1"/>
        <v/>
      </c>
      <c r="F74" s="546"/>
      <c r="G74" s="322" t="str">
        <f t="shared" si="2"/>
        <v/>
      </c>
      <c r="H74" s="297" t="b">
        <f t="shared" si="3"/>
        <v>0</v>
      </c>
      <c r="I74" s="298">
        <f t="shared" si="5"/>
        <v>1</v>
      </c>
    </row>
    <row r="75" spans="1:9">
      <c r="A75" s="546"/>
      <c r="B75" s="547"/>
      <c r="C75" s="547"/>
      <c r="D75" s="549"/>
      <c r="E75" s="555" t="str">
        <f t="shared" si="1"/>
        <v/>
      </c>
      <c r="F75" s="546"/>
      <c r="G75" s="322" t="str">
        <f t="shared" si="2"/>
        <v/>
      </c>
      <c r="H75" s="297" t="b">
        <f t="shared" si="3"/>
        <v>0</v>
      </c>
      <c r="I75" s="298">
        <f t="shared" si="5"/>
        <v>1</v>
      </c>
    </row>
    <row r="76" spans="1:9">
      <c r="A76" s="546"/>
      <c r="B76" s="547"/>
      <c r="C76" s="547"/>
      <c r="D76" s="549"/>
      <c r="E76" s="555" t="str">
        <f t="shared" ref="E76:E139" si="6">IF(OR($B76="",$C76="",$D76&lt;an_initial,$D76&gt;an_final),"",G76*10)</f>
        <v/>
      </c>
      <c r="F76" s="546"/>
      <c r="G76" s="322" t="str">
        <f t="shared" ref="G76:G139" si="7">IF(OR($B76="",$C76="",$D76="",$D76&gt;an_final),"",IF($D76&gt;=an_initial,1,""))</f>
        <v/>
      </c>
      <c r="H76" s="297" t="b">
        <f t="shared" ref="H76:H139" si="8">IF(nume_candidat="",FALSE,ISNUMBER(SEARCH(nume_candidat,$B76)))</f>
        <v>0</v>
      </c>
      <c r="I76" s="298">
        <f t="shared" si="5"/>
        <v>1</v>
      </c>
    </row>
    <row r="77" spans="1:9">
      <c r="A77" s="546"/>
      <c r="B77" s="547"/>
      <c r="C77" s="547"/>
      <c r="D77" s="549"/>
      <c r="E77" s="555" t="str">
        <f t="shared" si="6"/>
        <v/>
      </c>
      <c r="F77" s="546"/>
      <c r="G77" s="322" t="str">
        <f t="shared" si="7"/>
        <v/>
      </c>
      <c r="H77" s="297" t="b">
        <f t="shared" si="8"/>
        <v>0</v>
      </c>
      <c r="I77" s="298">
        <f t="shared" ref="I77:I140" si="9">LEN(B77)-LEN(SUBSTITUTE(B77,",",""))+1</f>
        <v>1</v>
      </c>
    </row>
    <row r="78" spans="1:9">
      <c r="A78" s="546"/>
      <c r="B78" s="547"/>
      <c r="C78" s="547"/>
      <c r="D78" s="549"/>
      <c r="E78" s="555" t="str">
        <f t="shared" si="6"/>
        <v/>
      </c>
      <c r="F78" s="546"/>
      <c r="G78" s="322" t="str">
        <f t="shared" si="7"/>
        <v/>
      </c>
      <c r="H78" s="297" t="b">
        <f t="shared" si="8"/>
        <v>0</v>
      </c>
      <c r="I78" s="298">
        <f t="shared" si="9"/>
        <v>1</v>
      </c>
    </row>
    <row r="79" spans="1:9">
      <c r="A79" s="546"/>
      <c r="B79" s="547"/>
      <c r="C79" s="547"/>
      <c r="D79" s="549"/>
      <c r="E79" s="555" t="str">
        <f t="shared" si="6"/>
        <v/>
      </c>
      <c r="F79" s="546"/>
      <c r="G79" s="322" t="str">
        <f t="shared" si="7"/>
        <v/>
      </c>
      <c r="H79" s="297" t="b">
        <f t="shared" si="8"/>
        <v>0</v>
      </c>
      <c r="I79" s="298">
        <f t="shared" si="9"/>
        <v>1</v>
      </c>
    </row>
    <row r="80" spans="1:9">
      <c r="A80" s="546"/>
      <c r="B80" s="547"/>
      <c r="C80" s="547"/>
      <c r="D80" s="549"/>
      <c r="E80" s="555" t="str">
        <f t="shared" si="6"/>
        <v/>
      </c>
      <c r="F80" s="546"/>
      <c r="G80" s="322" t="str">
        <f t="shared" si="7"/>
        <v/>
      </c>
      <c r="H80" s="297" t="b">
        <f t="shared" si="8"/>
        <v>0</v>
      </c>
      <c r="I80" s="298">
        <f t="shared" si="9"/>
        <v>1</v>
      </c>
    </row>
    <row r="81" spans="1:9">
      <c r="A81" s="546"/>
      <c r="B81" s="547"/>
      <c r="C81" s="547"/>
      <c r="D81" s="549"/>
      <c r="E81" s="555" t="str">
        <f t="shared" si="6"/>
        <v/>
      </c>
      <c r="F81" s="546"/>
      <c r="G81" s="322" t="str">
        <f t="shared" si="7"/>
        <v/>
      </c>
      <c r="H81" s="297" t="b">
        <f t="shared" si="8"/>
        <v>0</v>
      </c>
      <c r="I81" s="298">
        <f t="shared" si="9"/>
        <v>1</v>
      </c>
    </row>
    <row r="82" spans="1:9">
      <c r="A82" s="546"/>
      <c r="B82" s="547"/>
      <c r="C82" s="547"/>
      <c r="D82" s="549"/>
      <c r="E82" s="555" t="str">
        <f t="shared" si="6"/>
        <v/>
      </c>
      <c r="F82" s="546"/>
      <c r="G82" s="322" t="str">
        <f t="shared" si="7"/>
        <v/>
      </c>
      <c r="H82" s="297" t="b">
        <f t="shared" si="8"/>
        <v>0</v>
      </c>
      <c r="I82" s="298">
        <f t="shared" si="9"/>
        <v>1</v>
      </c>
    </row>
    <row r="83" spans="1:9">
      <c r="A83" s="546"/>
      <c r="B83" s="547"/>
      <c r="C83" s="547"/>
      <c r="D83" s="549"/>
      <c r="E83" s="555" t="str">
        <f t="shared" si="6"/>
        <v/>
      </c>
      <c r="F83" s="546"/>
      <c r="G83" s="322" t="str">
        <f t="shared" si="7"/>
        <v/>
      </c>
      <c r="H83" s="297" t="b">
        <f t="shared" si="8"/>
        <v>0</v>
      </c>
      <c r="I83" s="298">
        <f t="shared" si="9"/>
        <v>1</v>
      </c>
    </row>
    <row r="84" spans="1:9">
      <c r="A84" s="546"/>
      <c r="B84" s="547"/>
      <c r="C84" s="547"/>
      <c r="D84" s="549"/>
      <c r="E84" s="555" t="str">
        <f t="shared" si="6"/>
        <v/>
      </c>
      <c r="F84" s="546"/>
      <c r="G84" s="322" t="str">
        <f t="shared" si="7"/>
        <v/>
      </c>
      <c r="H84" s="297" t="b">
        <f t="shared" si="8"/>
        <v>0</v>
      </c>
      <c r="I84" s="298">
        <f t="shared" si="9"/>
        <v>1</v>
      </c>
    </row>
    <row r="85" spans="1:9">
      <c r="A85" s="546"/>
      <c r="B85" s="547"/>
      <c r="C85" s="547"/>
      <c r="D85" s="549"/>
      <c r="E85" s="555" t="str">
        <f t="shared" si="6"/>
        <v/>
      </c>
      <c r="F85" s="546"/>
      <c r="G85" s="322" t="str">
        <f t="shared" si="7"/>
        <v/>
      </c>
      <c r="H85" s="297" t="b">
        <f t="shared" si="8"/>
        <v>0</v>
      </c>
      <c r="I85" s="298">
        <f t="shared" si="9"/>
        <v>1</v>
      </c>
    </row>
    <row r="86" spans="1:9">
      <c r="A86" s="546"/>
      <c r="B86" s="547"/>
      <c r="C86" s="547"/>
      <c r="D86" s="549"/>
      <c r="E86" s="555" t="str">
        <f t="shared" si="6"/>
        <v/>
      </c>
      <c r="F86" s="546"/>
      <c r="G86" s="322" t="str">
        <f t="shared" si="7"/>
        <v/>
      </c>
      <c r="H86" s="297" t="b">
        <f t="shared" si="8"/>
        <v>0</v>
      </c>
      <c r="I86" s="298">
        <f t="shared" si="9"/>
        <v>1</v>
      </c>
    </row>
    <row r="87" spans="1:9">
      <c r="A87" s="546"/>
      <c r="B87" s="547"/>
      <c r="C87" s="547"/>
      <c r="D87" s="549"/>
      <c r="E87" s="555" t="str">
        <f t="shared" si="6"/>
        <v/>
      </c>
      <c r="F87" s="546"/>
      <c r="G87" s="322" t="str">
        <f t="shared" si="7"/>
        <v/>
      </c>
      <c r="H87" s="297" t="b">
        <f t="shared" si="8"/>
        <v>0</v>
      </c>
      <c r="I87" s="298">
        <f t="shared" si="9"/>
        <v>1</v>
      </c>
    </row>
    <row r="88" spans="1:9">
      <c r="A88" s="546"/>
      <c r="B88" s="547"/>
      <c r="C88" s="547"/>
      <c r="D88" s="549"/>
      <c r="E88" s="555" t="str">
        <f t="shared" si="6"/>
        <v/>
      </c>
      <c r="F88" s="546"/>
      <c r="G88" s="322" t="str">
        <f t="shared" si="7"/>
        <v/>
      </c>
      <c r="H88" s="297" t="b">
        <f t="shared" si="8"/>
        <v>0</v>
      </c>
      <c r="I88" s="298">
        <f t="shared" si="9"/>
        <v>1</v>
      </c>
    </row>
    <row r="89" spans="1:9">
      <c r="A89" s="546"/>
      <c r="B89" s="547"/>
      <c r="C89" s="547"/>
      <c r="D89" s="549"/>
      <c r="E89" s="555" t="str">
        <f t="shared" si="6"/>
        <v/>
      </c>
      <c r="F89" s="546"/>
      <c r="G89" s="322" t="str">
        <f t="shared" si="7"/>
        <v/>
      </c>
      <c r="H89" s="297" t="b">
        <f t="shared" si="8"/>
        <v>0</v>
      </c>
      <c r="I89" s="298">
        <f t="shared" si="9"/>
        <v>1</v>
      </c>
    </row>
    <row r="90" spans="1:9">
      <c r="A90" s="546"/>
      <c r="B90" s="547"/>
      <c r="C90" s="547"/>
      <c r="D90" s="549"/>
      <c r="E90" s="555" t="str">
        <f t="shared" si="6"/>
        <v/>
      </c>
      <c r="F90" s="546"/>
      <c r="G90" s="322" t="str">
        <f t="shared" si="7"/>
        <v/>
      </c>
      <c r="H90" s="297" t="b">
        <f t="shared" si="8"/>
        <v>0</v>
      </c>
      <c r="I90" s="298">
        <f t="shared" si="9"/>
        <v>1</v>
      </c>
    </row>
    <row r="91" spans="1:9">
      <c r="A91" s="546"/>
      <c r="B91" s="547"/>
      <c r="C91" s="547"/>
      <c r="D91" s="549"/>
      <c r="E91" s="555" t="str">
        <f t="shared" si="6"/>
        <v/>
      </c>
      <c r="F91" s="546"/>
      <c r="G91" s="322" t="str">
        <f t="shared" si="7"/>
        <v/>
      </c>
      <c r="H91" s="297" t="b">
        <f t="shared" si="8"/>
        <v>0</v>
      </c>
      <c r="I91" s="298">
        <f t="shared" si="9"/>
        <v>1</v>
      </c>
    </row>
    <row r="92" spans="1:9">
      <c r="A92" s="546"/>
      <c r="B92" s="547"/>
      <c r="C92" s="547"/>
      <c r="D92" s="549"/>
      <c r="E92" s="555" t="str">
        <f t="shared" si="6"/>
        <v/>
      </c>
      <c r="F92" s="546"/>
      <c r="G92" s="322" t="str">
        <f t="shared" si="7"/>
        <v/>
      </c>
      <c r="H92" s="297" t="b">
        <f t="shared" si="8"/>
        <v>0</v>
      </c>
      <c r="I92" s="298">
        <f t="shared" si="9"/>
        <v>1</v>
      </c>
    </row>
    <row r="93" spans="1:9">
      <c r="A93" s="546"/>
      <c r="B93" s="547"/>
      <c r="C93" s="547"/>
      <c r="D93" s="549"/>
      <c r="E93" s="555" t="str">
        <f t="shared" si="6"/>
        <v/>
      </c>
      <c r="F93" s="546"/>
      <c r="G93" s="322" t="str">
        <f t="shared" si="7"/>
        <v/>
      </c>
      <c r="H93" s="297" t="b">
        <f t="shared" si="8"/>
        <v>0</v>
      </c>
      <c r="I93" s="298">
        <f t="shared" si="9"/>
        <v>1</v>
      </c>
    </row>
    <row r="94" spans="1:9">
      <c r="A94" s="546"/>
      <c r="B94" s="547"/>
      <c r="C94" s="547"/>
      <c r="D94" s="549"/>
      <c r="E94" s="555" t="str">
        <f t="shared" si="6"/>
        <v/>
      </c>
      <c r="F94" s="546"/>
      <c r="G94" s="322" t="str">
        <f t="shared" si="7"/>
        <v/>
      </c>
      <c r="H94" s="297" t="b">
        <f t="shared" si="8"/>
        <v>0</v>
      </c>
      <c r="I94" s="298">
        <f t="shared" si="9"/>
        <v>1</v>
      </c>
    </row>
    <row r="95" spans="1:9">
      <c r="A95" s="546"/>
      <c r="B95" s="547"/>
      <c r="C95" s="547"/>
      <c r="D95" s="549"/>
      <c r="E95" s="555" t="str">
        <f t="shared" si="6"/>
        <v/>
      </c>
      <c r="F95" s="546"/>
      <c r="G95" s="322" t="str">
        <f t="shared" si="7"/>
        <v/>
      </c>
      <c r="H95" s="297" t="b">
        <f t="shared" si="8"/>
        <v>0</v>
      </c>
      <c r="I95" s="298">
        <f t="shared" si="9"/>
        <v>1</v>
      </c>
    </row>
    <row r="96" spans="1:9">
      <c r="A96" s="546"/>
      <c r="B96" s="547"/>
      <c r="C96" s="547"/>
      <c r="D96" s="549"/>
      <c r="E96" s="555" t="str">
        <f t="shared" si="6"/>
        <v/>
      </c>
      <c r="F96" s="546"/>
      <c r="G96" s="322" t="str">
        <f t="shared" si="7"/>
        <v/>
      </c>
      <c r="H96" s="297" t="b">
        <f t="shared" si="8"/>
        <v>0</v>
      </c>
      <c r="I96" s="298">
        <f t="shared" si="9"/>
        <v>1</v>
      </c>
    </row>
    <row r="97" spans="1:9">
      <c r="A97" s="546"/>
      <c r="B97" s="547"/>
      <c r="C97" s="547"/>
      <c r="D97" s="549"/>
      <c r="E97" s="555" t="str">
        <f t="shared" si="6"/>
        <v/>
      </c>
      <c r="F97" s="546"/>
      <c r="G97" s="322" t="str">
        <f t="shared" si="7"/>
        <v/>
      </c>
      <c r="H97" s="297" t="b">
        <f t="shared" si="8"/>
        <v>0</v>
      </c>
      <c r="I97" s="298">
        <f t="shared" si="9"/>
        <v>1</v>
      </c>
    </row>
    <row r="98" spans="1:9">
      <c r="A98" s="546"/>
      <c r="B98" s="547"/>
      <c r="C98" s="547"/>
      <c r="D98" s="549"/>
      <c r="E98" s="555" t="str">
        <f t="shared" si="6"/>
        <v/>
      </c>
      <c r="F98" s="546"/>
      <c r="G98" s="322" t="str">
        <f t="shared" si="7"/>
        <v/>
      </c>
      <c r="H98" s="297" t="b">
        <f t="shared" si="8"/>
        <v>0</v>
      </c>
      <c r="I98" s="298">
        <f t="shared" si="9"/>
        <v>1</v>
      </c>
    </row>
    <row r="99" spans="1:9">
      <c r="A99" s="546"/>
      <c r="B99" s="547"/>
      <c r="C99" s="547"/>
      <c r="D99" s="549"/>
      <c r="E99" s="555" t="str">
        <f t="shared" si="6"/>
        <v/>
      </c>
      <c r="F99" s="546"/>
      <c r="G99" s="322" t="str">
        <f t="shared" si="7"/>
        <v/>
      </c>
      <c r="H99" s="297" t="b">
        <f t="shared" si="8"/>
        <v>0</v>
      </c>
      <c r="I99" s="298">
        <f t="shared" si="9"/>
        <v>1</v>
      </c>
    </row>
    <row r="100" spans="1:9">
      <c r="A100" s="546"/>
      <c r="B100" s="547"/>
      <c r="C100" s="547"/>
      <c r="D100" s="549"/>
      <c r="E100" s="555" t="str">
        <f t="shared" si="6"/>
        <v/>
      </c>
      <c r="F100" s="546"/>
      <c r="G100" s="322" t="str">
        <f t="shared" si="7"/>
        <v/>
      </c>
      <c r="H100" s="297" t="b">
        <f t="shared" si="8"/>
        <v>0</v>
      </c>
      <c r="I100" s="298">
        <f t="shared" si="9"/>
        <v>1</v>
      </c>
    </row>
    <row r="101" spans="1:9">
      <c r="A101" s="546"/>
      <c r="B101" s="547"/>
      <c r="C101" s="547"/>
      <c r="D101" s="549"/>
      <c r="E101" s="555" t="str">
        <f t="shared" si="6"/>
        <v/>
      </c>
      <c r="F101" s="546"/>
      <c r="G101" s="322" t="str">
        <f t="shared" si="7"/>
        <v/>
      </c>
      <c r="H101" s="297" t="b">
        <f t="shared" si="8"/>
        <v>0</v>
      </c>
      <c r="I101" s="298">
        <f t="shared" si="9"/>
        <v>1</v>
      </c>
    </row>
    <row r="102" spans="1:9">
      <c r="A102" s="546"/>
      <c r="B102" s="547"/>
      <c r="C102" s="547"/>
      <c r="D102" s="549"/>
      <c r="E102" s="555" t="str">
        <f t="shared" si="6"/>
        <v/>
      </c>
      <c r="F102" s="546"/>
      <c r="G102" s="322" t="str">
        <f t="shared" si="7"/>
        <v/>
      </c>
      <c r="H102" s="297" t="b">
        <f t="shared" si="8"/>
        <v>0</v>
      </c>
      <c r="I102" s="298">
        <f t="shared" si="9"/>
        <v>1</v>
      </c>
    </row>
    <row r="103" spans="1:9">
      <c r="A103" s="546"/>
      <c r="B103" s="547"/>
      <c r="C103" s="547"/>
      <c r="D103" s="549"/>
      <c r="E103" s="555" t="str">
        <f t="shared" si="6"/>
        <v/>
      </c>
      <c r="F103" s="546"/>
      <c r="G103" s="322" t="str">
        <f t="shared" si="7"/>
        <v/>
      </c>
      <c r="H103" s="297" t="b">
        <f t="shared" si="8"/>
        <v>0</v>
      </c>
      <c r="I103" s="298">
        <f t="shared" si="9"/>
        <v>1</v>
      </c>
    </row>
    <row r="104" spans="1:9">
      <c r="A104" s="546"/>
      <c r="B104" s="547"/>
      <c r="C104" s="547"/>
      <c r="D104" s="549"/>
      <c r="E104" s="555" t="str">
        <f t="shared" si="6"/>
        <v/>
      </c>
      <c r="F104" s="546"/>
      <c r="G104" s="322" t="str">
        <f t="shared" si="7"/>
        <v/>
      </c>
      <c r="H104" s="297" t="b">
        <f t="shared" si="8"/>
        <v>0</v>
      </c>
      <c r="I104" s="298">
        <f t="shared" si="9"/>
        <v>1</v>
      </c>
    </row>
    <row r="105" spans="1:9">
      <c r="A105" s="546"/>
      <c r="B105" s="547"/>
      <c r="C105" s="547"/>
      <c r="D105" s="549"/>
      <c r="E105" s="555" t="str">
        <f t="shared" si="6"/>
        <v/>
      </c>
      <c r="F105" s="546"/>
      <c r="G105" s="322" t="str">
        <f t="shared" si="7"/>
        <v/>
      </c>
      <c r="H105" s="297" t="b">
        <f t="shared" si="8"/>
        <v>0</v>
      </c>
      <c r="I105" s="298">
        <f t="shared" si="9"/>
        <v>1</v>
      </c>
    </row>
    <row r="106" spans="1:9">
      <c r="A106" s="546"/>
      <c r="B106" s="547"/>
      <c r="C106" s="547"/>
      <c r="D106" s="549"/>
      <c r="E106" s="555" t="str">
        <f t="shared" si="6"/>
        <v/>
      </c>
      <c r="F106" s="546"/>
      <c r="G106" s="322" t="str">
        <f t="shared" si="7"/>
        <v/>
      </c>
      <c r="H106" s="297" t="b">
        <f t="shared" si="8"/>
        <v>0</v>
      </c>
      <c r="I106" s="298">
        <f t="shared" si="9"/>
        <v>1</v>
      </c>
    </row>
    <row r="107" spans="1:9">
      <c r="A107" s="546"/>
      <c r="B107" s="547"/>
      <c r="C107" s="547"/>
      <c r="D107" s="549"/>
      <c r="E107" s="555" t="str">
        <f t="shared" si="6"/>
        <v/>
      </c>
      <c r="F107" s="546"/>
      <c r="G107" s="322" t="str">
        <f t="shared" si="7"/>
        <v/>
      </c>
      <c r="H107" s="297" t="b">
        <f t="shared" si="8"/>
        <v>0</v>
      </c>
      <c r="I107" s="298">
        <f t="shared" si="9"/>
        <v>1</v>
      </c>
    </row>
    <row r="108" spans="1:9">
      <c r="A108" s="546"/>
      <c r="B108" s="547"/>
      <c r="C108" s="547"/>
      <c r="D108" s="549"/>
      <c r="E108" s="555" t="str">
        <f t="shared" si="6"/>
        <v/>
      </c>
      <c r="F108" s="546"/>
      <c r="G108" s="322" t="str">
        <f t="shared" si="7"/>
        <v/>
      </c>
      <c r="H108" s="297" t="b">
        <f t="shared" si="8"/>
        <v>0</v>
      </c>
      <c r="I108" s="298">
        <f t="shared" si="9"/>
        <v>1</v>
      </c>
    </row>
    <row r="109" spans="1:9">
      <c r="A109" s="546"/>
      <c r="B109" s="547"/>
      <c r="C109" s="547"/>
      <c r="D109" s="549"/>
      <c r="E109" s="555" t="str">
        <f t="shared" si="6"/>
        <v/>
      </c>
      <c r="F109" s="546"/>
      <c r="G109" s="322" t="str">
        <f t="shared" si="7"/>
        <v/>
      </c>
      <c r="H109" s="297" t="b">
        <f t="shared" si="8"/>
        <v>0</v>
      </c>
      <c r="I109" s="298">
        <f t="shared" si="9"/>
        <v>1</v>
      </c>
    </row>
    <row r="110" spans="1:9">
      <c r="A110" s="546"/>
      <c r="B110" s="547"/>
      <c r="C110" s="547"/>
      <c r="D110" s="549"/>
      <c r="E110" s="555" t="str">
        <f t="shared" si="6"/>
        <v/>
      </c>
      <c r="F110" s="546"/>
      <c r="G110" s="322" t="str">
        <f t="shared" si="7"/>
        <v/>
      </c>
      <c r="H110" s="297" t="b">
        <f t="shared" si="8"/>
        <v>0</v>
      </c>
      <c r="I110" s="298">
        <f t="shared" si="9"/>
        <v>1</v>
      </c>
    </row>
    <row r="111" spans="1:9">
      <c r="A111" s="546"/>
      <c r="B111" s="547"/>
      <c r="C111" s="547"/>
      <c r="D111" s="549"/>
      <c r="E111" s="555" t="str">
        <f t="shared" si="6"/>
        <v/>
      </c>
      <c r="F111" s="546"/>
      <c r="G111" s="322" t="str">
        <f t="shared" si="7"/>
        <v/>
      </c>
      <c r="H111" s="297" t="b">
        <f t="shared" si="8"/>
        <v>0</v>
      </c>
      <c r="I111" s="298">
        <f t="shared" si="9"/>
        <v>1</v>
      </c>
    </row>
    <row r="112" spans="1:9">
      <c r="A112" s="546"/>
      <c r="B112" s="547"/>
      <c r="C112" s="547"/>
      <c r="D112" s="549"/>
      <c r="E112" s="555" t="str">
        <f t="shared" si="6"/>
        <v/>
      </c>
      <c r="F112" s="546"/>
      <c r="G112" s="322" t="str">
        <f t="shared" si="7"/>
        <v/>
      </c>
      <c r="H112" s="297" t="b">
        <f t="shared" si="8"/>
        <v>0</v>
      </c>
      <c r="I112" s="298">
        <f t="shared" si="9"/>
        <v>1</v>
      </c>
    </row>
    <row r="113" spans="1:9">
      <c r="A113" s="546"/>
      <c r="B113" s="547"/>
      <c r="C113" s="547"/>
      <c r="D113" s="549"/>
      <c r="E113" s="555" t="str">
        <f t="shared" si="6"/>
        <v/>
      </c>
      <c r="F113" s="546"/>
      <c r="G113" s="322" t="str">
        <f t="shared" si="7"/>
        <v/>
      </c>
      <c r="H113" s="297" t="b">
        <f t="shared" si="8"/>
        <v>0</v>
      </c>
      <c r="I113" s="298">
        <f t="shared" si="9"/>
        <v>1</v>
      </c>
    </row>
    <row r="114" spans="1:9">
      <c r="A114" s="546"/>
      <c r="B114" s="547"/>
      <c r="C114" s="547"/>
      <c r="D114" s="549"/>
      <c r="E114" s="555" t="str">
        <f t="shared" si="6"/>
        <v/>
      </c>
      <c r="F114" s="546"/>
      <c r="G114" s="322" t="str">
        <f t="shared" si="7"/>
        <v/>
      </c>
      <c r="H114" s="297" t="b">
        <f t="shared" si="8"/>
        <v>0</v>
      </c>
      <c r="I114" s="298">
        <f t="shared" si="9"/>
        <v>1</v>
      </c>
    </row>
    <row r="115" spans="1:9">
      <c r="A115" s="546"/>
      <c r="B115" s="547"/>
      <c r="C115" s="547"/>
      <c r="D115" s="549"/>
      <c r="E115" s="555" t="str">
        <f t="shared" si="6"/>
        <v/>
      </c>
      <c r="F115" s="546"/>
      <c r="G115" s="322" t="str">
        <f t="shared" si="7"/>
        <v/>
      </c>
      <c r="H115" s="297" t="b">
        <f t="shared" si="8"/>
        <v>0</v>
      </c>
      <c r="I115" s="298">
        <f t="shared" si="9"/>
        <v>1</v>
      </c>
    </row>
    <row r="116" spans="1:9">
      <c r="A116" s="546"/>
      <c r="B116" s="547"/>
      <c r="C116" s="547"/>
      <c r="D116" s="549"/>
      <c r="E116" s="555" t="str">
        <f t="shared" si="6"/>
        <v/>
      </c>
      <c r="F116" s="546"/>
      <c r="G116" s="322" t="str">
        <f t="shared" si="7"/>
        <v/>
      </c>
      <c r="H116" s="297" t="b">
        <f t="shared" si="8"/>
        <v>0</v>
      </c>
      <c r="I116" s="298">
        <f t="shared" si="9"/>
        <v>1</v>
      </c>
    </row>
    <row r="117" spans="1:9">
      <c r="A117" s="546"/>
      <c r="B117" s="547"/>
      <c r="C117" s="547"/>
      <c r="D117" s="549"/>
      <c r="E117" s="555" t="str">
        <f t="shared" si="6"/>
        <v/>
      </c>
      <c r="F117" s="546"/>
      <c r="G117" s="322" t="str">
        <f t="shared" si="7"/>
        <v/>
      </c>
      <c r="H117" s="297" t="b">
        <f t="shared" si="8"/>
        <v>0</v>
      </c>
      <c r="I117" s="298">
        <f t="shared" si="9"/>
        <v>1</v>
      </c>
    </row>
    <row r="118" spans="1:9">
      <c r="A118" s="546"/>
      <c r="B118" s="547"/>
      <c r="C118" s="547"/>
      <c r="D118" s="549"/>
      <c r="E118" s="555" t="str">
        <f t="shared" si="6"/>
        <v/>
      </c>
      <c r="F118" s="546"/>
      <c r="G118" s="322" t="str">
        <f t="shared" si="7"/>
        <v/>
      </c>
      <c r="H118" s="297" t="b">
        <f t="shared" si="8"/>
        <v>0</v>
      </c>
      <c r="I118" s="298">
        <f t="shared" si="9"/>
        <v>1</v>
      </c>
    </row>
    <row r="119" spans="1:9">
      <c r="A119" s="546"/>
      <c r="B119" s="547"/>
      <c r="C119" s="547"/>
      <c r="D119" s="549"/>
      <c r="E119" s="555" t="str">
        <f t="shared" si="6"/>
        <v/>
      </c>
      <c r="F119" s="546"/>
      <c r="G119" s="322" t="str">
        <f t="shared" si="7"/>
        <v/>
      </c>
      <c r="H119" s="297" t="b">
        <f t="shared" si="8"/>
        <v>0</v>
      </c>
      <c r="I119" s="298">
        <f t="shared" si="9"/>
        <v>1</v>
      </c>
    </row>
    <row r="120" spans="1:9">
      <c r="A120" s="546"/>
      <c r="B120" s="547"/>
      <c r="C120" s="547"/>
      <c r="D120" s="549"/>
      <c r="E120" s="555" t="str">
        <f t="shared" si="6"/>
        <v/>
      </c>
      <c r="F120" s="546"/>
      <c r="G120" s="322" t="str">
        <f t="shared" si="7"/>
        <v/>
      </c>
      <c r="H120" s="297" t="b">
        <f t="shared" si="8"/>
        <v>0</v>
      </c>
      <c r="I120" s="298">
        <f t="shared" si="9"/>
        <v>1</v>
      </c>
    </row>
    <row r="121" spans="1:9">
      <c r="A121" s="546"/>
      <c r="B121" s="547"/>
      <c r="C121" s="547"/>
      <c r="D121" s="549"/>
      <c r="E121" s="555" t="str">
        <f t="shared" si="6"/>
        <v/>
      </c>
      <c r="F121" s="546"/>
      <c r="G121" s="322" t="str">
        <f t="shared" si="7"/>
        <v/>
      </c>
      <c r="H121" s="297" t="b">
        <f t="shared" si="8"/>
        <v>0</v>
      </c>
      <c r="I121" s="298">
        <f t="shared" si="9"/>
        <v>1</v>
      </c>
    </row>
    <row r="122" spans="1:9">
      <c r="A122" s="546"/>
      <c r="B122" s="547"/>
      <c r="C122" s="547"/>
      <c r="D122" s="549"/>
      <c r="E122" s="555" t="str">
        <f t="shared" si="6"/>
        <v/>
      </c>
      <c r="F122" s="546"/>
      <c r="G122" s="322" t="str">
        <f t="shared" si="7"/>
        <v/>
      </c>
      <c r="H122" s="297" t="b">
        <f t="shared" si="8"/>
        <v>0</v>
      </c>
      <c r="I122" s="298">
        <f t="shared" si="9"/>
        <v>1</v>
      </c>
    </row>
    <row r="123" spans="1:9">
      <c r="A123" s="546"/>
      <c r="B123" s="547"/>
      <c r="C123" s="547"/>
      <c r="D123" s="549"/>
      <c r="E123" s="555" t="str">
        <f t="shared" si="6"/>
        <v/>
      </c>
      <c r="F123" s="546"/>
      <c r="G123" s="322" t="str">
        <f t="shared" si="7"/>
        <v/>
      </c>
      <c r="H123" s="297" t="b">
        <f t="shared" si="8"/>
        <v>0</v>
      </c>
      <c r="I123" s="298">
        <f t="shared" si="9"/>
        <v>1</v>
      </c>
    </row>
    <row r="124" spans="1:9">
      <c r="A124" s="546"/>
      <c r="B124" s="547"/>
      <c r="C124" s="547"/>
      <c r="D124" s="549"/>
      <c r="E124" s="555" t="str">
        <f t="shared" si="6"/>
        <v/>
      </c>
      <c r="F124" s="546"/>
      <c r="G124" s="322" t="str">
        <f t="shared" si="7"/>
        <v/>
      </c>
      <c r="H124" s="297" t="b">
        <f t="shared" si="8"/>
        <v>0</v>
      </c>
      <c r="I124" s="298">
        <f t="shared" si="9"/>
        <v>1</v>
      </c>
    </row>
    <row r="125" spans="1:9">
      <c r="A125" s="546"/>
      <c r="B125" s="547"/>
      <c r="C125" s="547"/>
      <c r="D125" s="549"/>
      <c r="E125" s="555" t="str">
        <f t="shared" si="6"/>
        <v/>
      </c>
      <c r="F125" s="546"/>
      <c r="G125" s="322" t="str">
        <f t="shared" si="7"/>
        <v/>
      </c>
      <c r="H125" s="297" t="b">
        <f t="shared" si="8"/>
        <v>0</v>
      </c>
      <c r="I125" s="298">
        <f t="shared" si="9"/>
        <v>1</v>
      </c>
    </row>
    <row r="126" spans="1:9">
      <c r="A126" s="546"/>
      <c r="B126" s="547"/>
      <c r="C126" s="547"/>
      <c r="D126" s="549"/>
      <c r="E126" s="555" t="str">
        <f t="shared" si="6"/>
        <v/>
      </c>
      <c r="F126" s="546"/>
      <c r="G126" s="322" t="str">
        <f t="shared" si="7"/>
        <v/>
      </c>
      <c r="H126" s="297" t="b">
        <f t="shared" si="8"/>
        <v>0</v>
      </c>
      <c r="I126" s="298">
        <f t="shared" si="9"/>
        <v>1</v>
      </c>
    </row>
    <row r="127" spans="1:9">
      <c r="A127" s="546"/>
      <c r="B127" s="547"/>
      <c r="C127" s="547"/>
      <c r="D127" s="549"/>
      <c r="E127" s="555" t="str">
        <f t="shared" si="6"/>
        <v/>
      </c>
      <c r="F127" s="546"/>
      <c r="G127" s="322" t="str">
        <f t="shared" si="7"/>
        <v/>
      </c>
      <c r="H127" s="297" t="b">
        <f t="shared" si="8"/>
        <v>0</v>
      </c>
      <c r="I127" s="298">
        <f t="shared" si="9"/>
        <v>1</v>
      </c>
    </row>
    <row r="128" spans="1:9">
      <c r="A128" s="546"/>
      <c r="B128" s="547"/>
      <c r="C128" s="547"/>
      <c r="D128" s="549"/>
      <c r="E128" s="555" t="str">
        <f t="shared" si="6"/>
        <v/>
      </c>
      <c r="F128" s="546"/>
      <c r="G128" s="322" t="str">
        <f t="shared" si="7"/>
        <v/>
      </c>
      <c r="H128" s="297" t="b">
        <f t="shared" si="8"/>
        <v>0</v>
      </c>
      <c r="I128" s="298">
        <f t="shared" si="9"/>
        <v>1</v>
      </c>
    </row>
    <row r="129" spans="1:9">
      <c r="A129" s="546"/>
      <c r="B129" s="547"/>
      <c r="C129" s="547"/>
      <c r="D129" s="549"/>
      <c r="E129" s="555" t="str">
        <f t="shared" si="6"/>
        <v/>
      </c>
      <c r="F129" s="546"/>
      <c r="G129" s="322" t="str">
        <f t="shared" si="7"/>
        <v/>
      </c>
      <c r="H129" s="297" t="b">
        <f t="shared" si="8"/>
        <v>0</v>
      </c>
      <c r="I129" s="298">
        <f t="shared" si="9"/>
        <v>1</v>
      </c>
    </row>
    <row r="130" spans="1:9">
      <c r="A130" s="546"/>
      <c r="B130" s="547"/>
      <c r="C130" s="547"/>
      <c r="D130" s="549"/>
      <c r="E130" s="555" t="str">
        <f t="shared" si="6"/>
        <v/>
      </c>
      <c r="F130" s="546"/>
      <c r="G130" s="322" t="str">
        <f t="shared" si="7"/>
        <v/>
      </c>
      <c r="H130" s="297" t="b">
        <f t="shared" si="8"/>
        <v>0</v>
      </c>
      <c r="I130" s="298">
        <f t="shared" si="9"/>
        <v>1</v>
      </c>
    </row>
    <row r="131" spans="1:9">
      <c r="A131" s="546"/>
      <c r="B131" s="547"/>
      <c r="C131" s="547"/>
      <c r="D131" s="549"/>
      <c r="E131" s="555" t="str">
        <f t="shared" si="6"/>
        <v/>
      </c>
      <c r="F131" s="546"/>
      <c r="G131" s="322" t="str">
        <f t="shared" si="7"/>
        <v/>
      </c>
      <c r="H131" s="297" t="b">
        <f t="shared" si="8"/>
        <v>0</v>
      </c>
      <c r="I131" s="298">
        <f t="shared" si="9"/>
        <v>1</v>
      </c>
    </row>
    <row r="132" spans="1:9">
      <c r="A132" s="546"/>
      <c r="B132" s="547"/>
      <c r="C132" s="547"/>
      <c r="D132" s="549"/>
      <c r="E132" s="555" t="str">
        <f t="shared" si="6"/>
        <v/>
      </c>
      <c r="F132" s="546"/>
      <c r="G132" s="322" t="str">
        <f t="shared" si="7"/>
        <v/>
      </c>
      <c r="H132" s="297" t="b">
        <f t="shared" si="8"/>
        <v>0</v>
      </c>
      <c r="I132" s="298">
        <f t="shared" si="9"/>
        <v>1</v>
      </c>
    </row>
    <row r="133" spans="1:9">
      <c r="A133" s="546"/>
      <c r="B133" s="547"/>
      <c r="C133" s="547"/>
      <c r="D133" s="549"/>
      <c r="E133" s="555" t="str">
        <f t="shared" si="6"/>
        <v/>
      </c>
      <c r="F133" s="546"/>
      <c r="G133" s="322" t="str">
        <f t="shared" si="7"/>
        <v/>
      </c>
      <c r="H133" s="297" t="b">
        <f t="shared" si="8"/>
        <v>0</v>
      </c>
      <c r="I133" s="298">
        <f t="shared" si="9"/>
        <v>1</v>
      </c>
    </row>
    <row r="134" spans="1:9">
      <c r="A134" s="546"/>
      <c r="B134" s="547"/>
      <c r="C134" s="547"/>
      <c r="D134" s="549"/>
      <c r="E134" s="555" t="str">
        <f t="shared" si="6"/>
        <v/>
      </c>
      <c r="F134" s="546"/>
      <c r="G134" s="322" t="str">
        <f t="shared" si="7"/>
        <v/>
      </c>
      <c r="H134" s="297" t="b">
        <f t="shared" si="8"/>
        <v>0</v>
      </c>
      <c r="I134" s="298">
        <f t="shared" si="9"/>
        <v>1</v>
      </c>
    </row>
    <row r="135" spans="1:9">
      <c r="A135" s="546"/>
      <c r="B135" s="547"/>
      <c r="C135" s="547"/>
      <c r="D135" s="549"/>
      <c r="E135" s="555" t="str">
        <f t="shared" si="6"/>
        <v/>
      </c>
      <c r="F135" s="546"/>
      <c r="G135" s="322" t="str">
        <f t="shared" si="7"/>
        <v/>
      </c>
      <c r="H135" s="297" t="b">
        <f t="shared" si="8"/>
        <v>0</v>
      </c>
      <c r="I135" s="298">
        <f t="shared" si="9"/>
        <v>1</v>
      </c>
    </row>
    <row r="136" spans="1:9">
      <c r="A136" s="546"/>
      <c r="B136" s="547"/>
      <c r="C136" s="547"/>
      <c r="D136" s="549"/>
      <c r="E136" s="555" t="str">
        <f t="shared" si="6"/>
        <v/>
      </c>
      <c r="F136" s="546"/>
      <c r="G136" s="322" t="str">
        <f t="shared" si="7"/>
        <v/>
      </c>
      <c r="H136" s="297" t="b">
        <f t="shared" si="8"/>
        <v>0</v>
      </c>
      <c r="I136" s="298">
        <f t="shared" si="9"/>
        <v>1</v>
      </c>
    </row>
    <row r="137" spans="1:9">
      <c r="A137" s="546"/>
      <c r="B137" s="547"/>
      <c r="C137" s="547"/>
      <c r="D137" s="549"/>
      <c r="E137" s="555" t="str">
        <f t="shared" si="6"/>
        <v/>
      </c>
      <c r="F137" s="546"/>
      <c r="G137" s="322" t="str">
        <f t="shared" si="7"/>
        <v/>
      </c>
      <c r="H137" s="297" t="b">
        <f t="shared" si="8"/>
        <v>0</v>
      </c>
      <c r="I137" s="298">
        <f t="shared" si="9"/>
        <v>1</v>
      </c>
    </row>
    <row r="138" spans="1:9">
      <c r="A138" s="546"/>
      <c r="B138" s="547"/>
      <c r="C138" s="547"/>
      <c r="D138" s="549"/>
      <c r="E138" s="555" t="str">
        <f t="shared" si="6"/>
        <v/>
      </c>
      <c r="F138" s="546"/>
      <c r="G138" s="322" t="str">
        <f t="shared" si="7"/>
        <v/>
      </c>
      <c r="H138" s="297" t="b">
        <f t="shared" si="8"/>
        <v>0</v>
      </c>
      <c r="I138" s="298">
        <f t="shared" si="9"/>
        <v>1</v>
      </c>
    </row>
    <row r="139" spans="1:9">
      <c r="A139" s="546"/>
      <c r="B139" s="547"/>
      <c r="C139" s="547"/>
      <c r="D139" s="549"/>
      <c r="E139" s="555" t="str">
        <f t="shared" si="6"/>
        <v/>
      </c>
      <c r="F139" s="546"/>
      <c r="G139" s="322" t="str">
        <f t="shared" si="7"/>
        <v/>
      </c>
      <c r="H139" s="297" t="b">
        <f t="shared" si="8"/>
        <v>0</v>
      </c>
      <c r="I139" s="298">
        <f t="shared" si="9"/>
        <v>1</v>
      </c>
    </row>
    <row r="140" spans="1:9">
      <c r="A140" s="546"/>
      <c r="B140" s="547"/>
      <c r="C140" s="547"/>
      <c r="D140" s="549"/>
      <c r="E140" s="555" t="str">
        <f t="shared" ref="E140:E203" si="10">IF(OR($B140="",$C140="",$D140&lt;an_initial,$D140&gt;an_final),"",G140*10)</f>
        <v/>
      </c>
      <c r="F140" s="546"/>
      <c r="G140" s="322" t="str">
        <f t="shared" ref="G140:G203" si="11">IF(OR($B140="",$C140="",$D140="",$D140&gt;an_final),"",IF($D140&gt;=an_initial,1,""))</f>
        <v/>
      </c>
      <c r="H140" s="297" t="b">
        <f t="shared" ref="H140:H203" si="12">IF(nume_candidat="",FALSE,ISNUMBER(SEARCH(nume_candidat,$B140)))</f>
        <v>0</v>
      </c>
      <c r="I140" s="298">
        <f t="shared" si="9"/>
        <v>1</v>
      </c>
    </row>
    <row r="141" spans="1:9">
      <c r="A141" s="546"/>
      <c r="B141" s="547"/>
      <c r="C141" s="547"/>
      <c r="D141" s="549"/>
      <c r="E141" s="555" t="str">
        <f t="shared" si="10"/>
        <v/>
      </c>
      <c r="F141" s="546"/>
      <c r="G141" s="322" t="str">
        <f t="shared" si="11"/>
        <v/>
      </c>
      <c r="H141" s="297" t="b">
        <f t="shared" si="12"/>
        <v>0</v>
      </c>
      <c r="I141" s="298">
        <f t="shared" ref="I141:I204" si="13">LEN(B141)-LEN(SUBSTITUTE(B141,",",""))+1</f>
        <v>1</v>
      </c>
    </row>
    <row r="142" spans="1:9">
      <c r="A142" s="546"/>
      <c r="B142" s="547"/>
      <c r="C142" s="547"/>
      <c r="D142" s="549"/>
      <c r="E142" s="555" t="str">
        <f t="shared" si="10"/>
        <v/>
      </c>
      <c r="F142" s="546"/>
      <c r="G142" s="322" t="str">
        <f t="shared" si="11"/>
        <v/>
      </c>
      <c r="H142" s="297" t="b">
        <f t="shared" si="12"/>
        <v>0</v>
      </c>
      <c r="I142" s="298">
        <f t="shared" si="13"/>
        <v>1</v>
      </c>
    </row>
    <row r="143" spans="1:9">
      <c r="A143" s="546"/>
      <c r="B143" s="547"/>
      <c r="C143" s="547"/>
      <c r="D143" s="549"/>
      <c r="E143" s="555" t="str">
        <f t="shared" si="10"/>
        <v/>
      </c>
      <c r="F143" s="546"/>
      <c r="G143" s="322" t="str">
        <f t="shared" si="11"/>
        <v/>
      </c>
      <c r="H143" s="297" t="b">
        <f t="shared" si="12"/>
        <v>0</v>
      </c>
      <c r="I143" s="298">
        <f t="shared" si="13"/>
        <v>1</v>
      </c>
    </row>
    <row r="144" spans="1:9">
      <c r="A144" s="546"/>
      <c r="B144" s="547"/>
      <c r="C144" s="547"/>
      <c r="D144" s="549"/>
      <c r="E144" s="555" t="str">
        <f t="shared" si="10"/>
        <v/>
      </c>
      <c r="F144" s="546"/>
      <c r="G144" s="322" t="str">
        <f t="shared" si="11"/>
        <v/>
      </c>
      <c r="H144" s="297" t="b">
        <f t="shared" si="12"/>
        <v>0</v>
      </c>
      <c r="I144" s="298">
        <f t="shared" si="13"/>
        <v>1</v>
      </c>
    </row>
    <row r="145" spans="1:9">
      <c r="A145" s="546"/>
      <c r="B145" s="547"/>
      <c r="C145" s="547"/>
      <c r="D145" s="549"/>
      <c r="E145" s="555" t="str">
        <f t="shared" si="10"/>
        <v/>
      </c>
      <c r="F145" s="546"/>
      <c r="G145" s="322" t="str">
        <f t="shared" si="11"/>
        <v/>
      </c>
      <c r="H145" s="297" t="b">
        <f t="shared" si="12"/>
        <v>0</v>
      </c>
      <c r="I145" s="298">
        <f t="shared" si="13"/>
        <v>1</v>
      </c>
    </row>
    <row r="146" spans="1:9">
      <c r="A146" s="546"/>
      <c r="B146" s="547"/>
      <c r="C146" s="547"/>
      <c r="D146" s="549"/>
      <c r="E146" s="555" t="str">
        <f t="shared" si="10"/>
        <v/>
      </c>
      <c r="F146" s="546"/>
      <c r="G146" s="322" t="str">
        <f t="shared" si="11"/>
        <v/>
      </c>
      <c r="H146" s="297" t="b">
        <f t="shared" si="12"/>
        <v>0</v>
      </c>
      <c r="I146" s="298">
        <f t="shared" si="13"/>
        <v>1</v>
      </c>
    </row>
    <row r="147" spans="1:9">
      <c r="A147" s="546"/>
      <c r="B147" s="547"/>
      <c r="C147" s="547"/>
      <c r="D147" s="549"/>
      <c r="E147" s="555" t="str">
        <f t="shared" si="10"/>
        <v/>
      </c>
      <c r="F147" s="546"/>
      <c r="G147" s="322" t="str">
        <f t="shared" si="11"/>
        <v/>
      </c>
      <c r="H147" s="297" t="b">
        <f t="shared" si="12"/>
        <v>0</v>
      </c>
      <c r="I147" s="298">
        <f t="shared" si="13"/>
        <v>1</v>
      </c>
    </row>
    <row r="148" spans="1:9">
      <c r="A148" s="546"/>
      <c r="B148" s="547"/>
      <c r="C148" s="547"/>
      <c r="D148" s="549"/>
      <c r="E148" s="555" t="str">
        <f t="shared" si="10"/>
        <v/>
      </c>
      <c r="F148" s="546"/>
      <c r="G148" s="322" t="str">
        <f t="shared" si="11"/>
        <v/>
      </c>
      <c r="H148" s="297" t="b">
        <f t="shared" si="12"/>
        <v>0</v>
      </c>
      <c r="I148" s="298">
        <f t="shared" si="13"/>
        <v>1</v>
      </c>
    </row>
    <row r="149" spans="1:9">
      <c r="A149" s="546"/>
      <c r="B149" s="547"/>
      <c r="C149" s="547"/>
      <c r="D149" s="549"/>
      <c r="E149" s="555" t="str">
        <f t="shared" si="10"/>
        <v/>
      </c>
      <c r="F149" s="546"/>
      <c r="G149" s="322" t="str">
        <f t="shared" si="11"/>
        <v/>
      </c>
      <c r="H149" s="297" t="b">
        <f t="shared" si="12"/>
        <v>0</v>
      </c>
      <c r="I149" s="298">
        <f t="shared" si="13"/>
        <v>1</v>
      </c>
    </row>
    <row r="150" spans="1:9">
      <c r="A150" s="546"/>
      <c r="B150" s="547"/>
      <c r="C150" s="547"/>
      <c r="D150" s="549"/>
      <c r="E150" s="555" t="str">
        <f t="shared" si="10"/>
        <v/>
      </c>
      <c r="F150" s="546"/>
      <c r="G150" s="322" t="str">
        <f t="shared" si="11"/>
        <v/>
      </c>
      <c r="H150" s="297" t="b">
        <f t="shared" si="12"/>
        <v>0</v>
      </c>
      <c r="I150" s="298">
        <f t="shared" si="13"/>
        <v>1</v>
      </c>
    </row>
    <row r="151" spans="1:9">
      <c r="A151" s="546"/>
      <c r="B151" s="547"/>
      <c r="C151" s="547"/>
      <c r="D151" s="549"/>
      <c r="E151" s="555" t="str">
        <f t="shared" si="10"/>
        <v/>
      </c>
      <c r="F151" s="546"/>
      <c r="G151" s="322" t="str">
        <f t="shared" si="11"/>
        <v/>
      </c>
      <c r="H151" s="297" t="b">
        <f t="shared" si="12"/>
        <v>0</v>
      </c>
      <c r="I151" s="298">
        <f t="shared" si="13"/>
        <v>1</v>
      </c>
    </row>
    <row r="152" spans="1:9">
      <c r="A152" s="546"/>
      <c r="B152" s="547"/>
      <c r="C152" s="547"/>
      <c r="D152" s="549"/>
      <c r="E152" s="555" t="str">
        <f t="shared" si="10"/>
        <v/>
      </c>
      <c r="F152" s="546"/>
      <c r="G152" s="322" t="str">
        <f t="shared" si="11"/>
        <v/>
      </c>
      <c r="H152" s="297" t="b">
        <f t="shared" si="12"/>
        <v>0</v>
      </c>
      <c r="I152" s="298">
        <f t="shared" si="13"/>
        <v>1</v>
      </c>
    </row>
    <row r="153" spans="1:9">
      <c r="A153" s="546"/>
      <c r="B153" s="547"/>
      <c r="C153" s="547"/>
      <c r="D153" s="549"/>
      <c r="E153" s="555" t="str">
        <f t="shared" si="10"/>
        <v/>
      </c>
      <c r="F153" s="546"/>
      <c r="G153" s="322" t="str">
        <f t="shared" si="11"/>
        <v/>
      </c>
      <c r="H153" s="297" t="b">
        <f t="shared" si="12"/>
        <v>0</v>
      </c>
      <c r="I153" s="298">
        <f t="shared" si="13"/>
        <v>1</v>
      </c>
    </row>
    <row r="154" spans="1:9">
      <c r="A154" s="546"/>
      <c r="B154" s="547"/>
      <c r="C154" s="547"/>
      <c r="D154" s="549"/>
      <c r="E154" s="555" t="str">
        <f t="shared" si="10"/>
        <v/>
      </c>
      <c r="F154" s="546"/>
      <c r="G154" s="322" t="str">
        <f t="shared" si="11"/>
        <v/>
      </c>
      <c r="H154" s="297" t="b">
        <f t="shared" si="12"/>
        <v>0</v>
      </c>
      <c r="I154" s="298">
        <f t="shared" si="13"/>
        <v>1</v>
      </c>
    </row>
    <row r="155" spans="1:9">
      <c r="A155" s="546"/>
      <c r="B155" s="547"/>
      <c r="C155" s="547"/>
      <c r="D155" s="549"/>
      <c r="E155" s="555" t="str">
        <f t="shared" si="10"/>
        <v/>
      </c>
      <c r="F155" s="546"/>
      <c r="G155" s="322" t="str">
        <f t="shared" si="11"/>
        <v/>
      </c>
      <c r="H155" s="297" t="b">
        <f t="shared" si="12"/>
        <v>0</v>
      </c>
      <c r="I155" s="298">
        <f t="shared" si="13"/>
        <v>1</v>
      </c>
    </row>
    <row r="156" spans="1:9">
      <c r="A156" s="546"/>
      <c r="B156" s="547"/>
      <c r="C156" s="547"/>
      <c r="D156" s="549"/>
      <c r="E156" s="555" t="str">
        <f t="shared" si="10"/>
        <v/>
      </c>
      <c r="F156" s="546"/>
      <c r="G156" s="322" t="str">
        <f t="shared" si="11"/>
        <v/>
      </c>
      <c r="H156" s="297" t="b">
        <f t="shared" si="12"/>
        <v>0</v>
      </c>
      <c r="I156" s="298">
        <f t="shared" si="13"/>
        <v>1</v>
      </c>
    </row>
    <row r="157" spans="1:9">
      <c r="A157" s="546"/>
      <c r="B157" s="547"/>
      <c r="C157" s="547"/>
      <c r="D157" s="549"/>
      <c r="E157" s="555" t="str">
        <f t="shared" si="10"/>
        <v/>
      </c>
      <c r="F157" s="546"/>
      <c r="G157" s="322" t="str">
        <f t="shared" si="11"/>
        <v/>
      </c>
      <c r="H157" s="297" t="b">
        <f t="shared" si="12"/>
        <v>0</v>
      </c>
      <c r="I157" s="298">
        <f t="shared" si="13"/>
        <v>1</v>
      </c>
    </row>
    <row r="158" spans="1:9">
      <c r="A158" s="546"/>
      <c r="B158" s="547"/>
      <c r="C158" s="547"/>
      <c r="D158" s="549"/>
      <c r="E158" s="555" t="str">
        <f t="shared" si="10"/>
        <v/>
      </c>
      <c r="F158" s="546"/>
      <c r="G158" s="322" t="str">
        <f t="shared" si="11"/>
        <v/>
      </c>
      <c r="H158" s="297" t="b">
        <f t="shared" si="12"/>
        <v>0</v>
      </c>
      <c r="I158" s="298">
        <f t="shared" si="13"/>
        <v>1</v>
      </c>
    </row>
    <row r="159" spans="1:9">
      <c r="A159" s="546"/>
      <c r="B159" s="547"/>
      <c r="C159" s="547"/>
      <c r="D159" s="549"/>
      <c r="E159" s="555" t="str">
        <f t="shared" si="10"/>
        <v/>
      </c>
      <c r="F159" s="546"/>
      <c r="G159" s="322" t="str">
        <f t="shared" si="11"/>
        <v/>
      </c>
      <c r="H159" s="297" t="b">
        <f t="shared" si="12"/>
        <v>0</v>
      </c>
      <c r="I159" s="298">
        <f t="shared" si="13"/>
        <v>1</v>
      </c>
    </row>
    <row r="160" spans="1:9">
      <c r="A160" s="546"/>
      <c r="B160" s="547"/>
      <c r="C160" s="547"/>
      <c r="D160" s="549"/>
      <c r="E160" s="555" t="str">
        <f t="shared" si="10"/>
        <v/>
      </c>
      <c r="F160" s="546"/>
      <c r="G160" s="322" t="str">
        <f t="shared" si="11"/>
        <v/>
      </c>
      <c r="H160" s="297" t="b">
        <f t="shared" si="12"/>
        <v>0</v>
      </c>
      <c r="I160" s="298">
        <f t="shared" si="13"/>
        <v>1</v>
      </c>
    </row>
    <row r="161" spans="1:9">
      <c r="A161" s="546"/>
      <c r="B161" s="547"/>
      <c r="C161" s="547"/>
      <c r="D161" s="549"/>
      <c r="E161" s="555" t="str">
        <f t="shared" si="10"/>
        <v/>
      </c>
      <c r="F161" s="546"/>
      <c r="G161" s="322" t="str">
        <f t="shared" si="11"/>
        <v/>
      </c>
      <c r="H161" s="297" t="b">
        <f t="shared" si="12"/>
        <v>0</v>
      </c>
      <c r="I161" s="298">
        <f t="shared" si="13"/>
        <v>1</v>
      </c>
    </row>
    <row r="162" spans="1:9">
      <c r="A162" s="546"/>
      <c r="B162" s="547"/>
      <c r="C162" s="547"/>
      <c r="D162" s="549"/>
      <c r="E162" s="555" t="str">
        <f t="shared" si="10"/>
        <v/>
      </c>
      <c r="F162" s="546"/>
      <c r="G162" s="322" t="str">
        <f t="shared" si="11"/>
        <v/>
      </c>
      <c r="H162" s="297" t="b">
        <f t="shared" si="12"/>
        <v>0</v>
      </c>
      <c r="I162" s="298">
        <f t="shared" si="13"/>
        <v>1</v>
      </c>
    </row>
    <row r="163" spans="1:9">
      <c r="A163" s="546"/>
      <c r="B163" s="547"/>
      <c r="C163" s="547"/>
      <c r="D163" s="549"/>
      <c r="E163" s="555" t="str">
        <f t="shared" si="10"/>
        <v/>
      </c>
      <c r="F163" s="546"/>
      <c r="G163" s="322" t="str">
        <f t="shared" si="11"/>
        <v/>
      </c>
      <c r="H163" s="297" t="b">
        <f t="shared" si="12"/>
        <v>0</v>
      </c>
      <c r="I163" s="298">
        <f t="shared" si="13"/>
        <v>1</v>
      </c>
    </row>
    <row r="164" spans="1:9">
      <c r="A164" s="546"/>
      <c r="B164" s="547"/>
      <c r="C164" s="547"/>
      <c r="D164" s="549"/>
      <c r="E164" s="555" t="str">
        <f t="shared" si="10"/>
        <v/>
      </c>
      <c r="F164" s="546"/>
      <c r="G164" s="322" t="str">
        <f t="shared" si="11"/>
        <v/>
      </c>
      <c r="H164" s="297" t="b">
        <f t="shared" si="12"/>
        <v>0</v>
      </c>
      <c r="I164" s="298">
        <f t="shared" si="13"/>
        <v>1</v>
      </c>
    </row>
    <row r="165" spans="1:9">
      <c r="A165" s="546"/>
      <c r="B165" s="547"/>
      <c r="C165" s="547"/>
      <c r="D165" s="549"/>
      <c r="E165" s="555" t="str">
        <f t="shared" si="10"/>
        <v/>
      </c>
      <c r="F165" s="546"/>
      <c r="G165" s="322" t="str">
        <f t="shared" si="11"/>
        <v/>
      </c>
      <c r="H165" s="297" t="b">
        <f t="shared" si="12"/>
        <v>0</v>
      </c>
      <c r="I165" s="298">
        <f t="shared" si="13"/>
        <v>1</v>
      </c>
    </row>
    <row r="166" spans="1:9">
      <c r="A166" s="546"/>
      <c r="B166" s="547"/>
      <c r="C166" s="547"/>
      <c r="D166" s="549"/>
      <c r="E166" s="555" t="str">
        <f t="shared" si="10"/>
        <v/>
      </c>
      <c r="F166" s="546"/>
      <c r="G166" s="322" t="str">
        <f t="shared" si="11"/>
        <v/>
      </c>
      <c r="H166" s="297" t="b">
        <f t="shared" si="12"/>
        <v>0</v>
      </c>
      <c r="I166" s="298">
        <f t="shared" si="13"/>
        <v>1</v>
      </c>
    </row>
    <row r="167" spans="1:9">
      <c r="A167" s="546"/>
      <c r="B167" s="547"/>
      <c r="C167" s="547"/>
      <c r="D167" s="549"/>
      <c r="E167" s="555" t="str">
        <f t="shared" si="10"/>
        <v/>
      </c>
      <c r="F167" s="546"/>
      <c r="G167" s="322" t="str">
        <f t="shared" si="11"/>
        <v/>
      </c>
      <c r="H167" s="297" t="b">
        <f t="shared" si="12"/>
        <v>0</v>
      </c>
      <c r="I167" s="298">
        <f t="shared" si="13"/>
        <v>1</v>
      </c>
    </row>
    <row r="168" spans="1:9">
      <c r="A168" s="546"/>
      <c r="B168" s="547"/>
      <c r="C168" s="547"/>
      <c r="D168" s="549"/>
      <c r="E168" s="555" t="str">
        <f t="shared" si="10"/>
        <v/>
      </c>
      <c r="F168" s="546"/>
      <c r="G168" s="322" t="str">
        <f t="shared" si="11"/>
        <v/>
      </c>
      <c r="H168" s="297" t="b">
        <f t="shared" si="12"/>
        <v>0</v>
      </c>
      <c r="I168" s="298">
        <f t="shared" si="13"/>
        <v>1</v>
      </c>
    </row>
    <row r="169" spans="1:9">
      <c r="A169" s="546"/>
      <c r="B169" s="547"/>
      <c r="C169" s="547"/>
      <c r="D169" s="549"/>
      <c r="E169" s="555" t="str">
        <f t="shared" si="10"/>
        <v/>
      </c>
      <c r="F169" s="546"/>
      <c r="G169" s="322" t="str">
        <f t="shared" si="11"/>
        <v/>
      </c>
      <c r="H169" s="297" t="b">
        <f t="shared" si="12"/>
        <v>0</v>
      </c>
      <c r="I169" s="298">
        <f t="shared" si="13"/>
        <v>1</v>
      </c>
    </row>
    <row r="170" spans="1:9">
      <c r="A170" s="546"/>
      <c r="B170" s="547"/>
      <c r="C170" s="547"/>
      <c r="D170" s="549"/>
      <c r="E170" s="555" t="str">
        <f t="shared" si="10"/>
        <v/>
      </c>
      <c r="F170" s="546"/>
      <c r="G170" s="322" t="str">
        <f t="shared" si="11"/>
        <v/>
      </c>
      <c r="H170" s="297" t="b">
        <f t="shared" si="12"/>
        <v>0</v>
      </c>
      <c r="I170" s="298">
        <f t="shared" si="13"/>
        <v>1</v>
      </c>
    </row>
    <row r="171" spans="1:9">
      <c r="A171" s="546"/>
      <c r="B171" s="547"/>
      <c r="C171" s="547"/>
      <c r="D171" s="549"/>
      <c r="E171" s="555" t="str">
        <f t="shared" si="10"/>
        <v/>
      </c>
      <c r="F171" s="546"/>
      <c r="G171" s="322" t="str">
        <f t="shared" si="11"/>
        <v/>
      </c>
      <c r="H171" s="297" t="b">
        <f t="shared" si="12"/>
        <v>0</v>
      </c>
      <c r="I171" s="298">
        <f t="shared" si="13"/>
        <v>1</v>
      </c>
    </row>
    <row r="172" spans="1:9">
      <c r="A172" s="546"/>
      <c r="B172" s="547"/>
      <c r="C172" s="547"/>
      <c r="D172" s="549"/>
      <c r="E172" s="555" t="str">
        <f t="shared" si="10"/>
        <v/>
      </c>
      <c r="F172" s="546"/>
      <c r="G172" s="322" t="str">
        <f t="shared" si="11"/>
        <v/>
      </c>
      <c r="H172" s="297" t="b">
        <f t="shared" si="12"/>
        <v>0</v>
      </c>
      <c r="I172" s="298">
        <f t="shared" si="13"/>
        <v>1</v>
      </c>
    </row>
    <row r="173" spans="1:9">
      <c r="A173" s="546"/>
      <c r="B173" s="547"/>
      <c r="C173" s="547"/>
      <c r="D173" s="549"/>
      <c r="E173" s="555" t="str">
        <f t="shared" si="10"/>
        <v/>
      </c>
      <c r="F173" s="546"/>
      <c r="G173" s="322" t="str">
        <f t="shared" si="11"/>
        <v/>
      </c>
      <c r="H173" s="297" t="b">
        <f t="shared" si="12"/>
        <v>0</v>
      </c>
      <c r="I173" s="298">
        <f t="shared" si="13"/>
        <v>1</v>
      </c>
    </row>
    <row r="174" spans="1:9">
      <c r="A174" s="546"/>
      <c r="B174" s="547"/>
      <c r="C174" s="547"/>
      <c r="D174" s="549"/>
      <c r="E174" s="555" t="str">
        <f t="shared" si="10"/>
        <v/>
      </c>
      <c r="F174" s="546"/>
      <c r="G174" s="322" t="str">
        <f t="shared" si="11"/>
        <v/>
      </c>
      <c r="H174" s="297" t="b">
        <f t="shared" si="12"/>
        <v>0</v>
      </c>
      <c r="I174" s="298">
        <f t="shared" si="13"/>
        <v>1</v>
      </c>
    </row>
    <row r="175" spans="1:9">
      <c r="A175" s="546"/>
      <c r="B175" s="547"/>
      <c r="C175" s="547"/>
      <c r="D175" s="549"/>
      <c r="E175" s="555" t="str">
        <f t="shared" si="10"/>
        <v/>
      </c>
      <c r="F175" s="546"/>
      <c r="G175" s="322" t="str">
        <f t="shared" si="11"/>
        <v/>
      </c>
      <c r="H175" s="297" t="b">
        <f t="shared" si="12"/>
        <v>0</v>
      </c>
      <c r="I175" s="298">
        <f t="shared" si="13"/>
        <v>1</v>
      </c>
    </row>
    <row r="176" spans="1:9">
      <c r="A176" s="546"/>
      <c r="B176" s="547"/>
      <c r="C176" s="547"/>
      <c r="D176" s="549"/>
      <c r="E176" s="555" t="str">
        <f t="shared" si="10"/>
        <v/>
      </c>
      <c r="F176" s="546"/>
      <c r="G176" s="322" t="str">
        <f t="shared" si="11"/>
        <v/>
      </c>
      <c r="H176" s="297" t="b">
        <f t="shared" si="12"/>
        <v>0</v>
      </c>
      <c r="I176" s="298">
        <f t="shared" si="13"/>
        <v>1</v>
      </c>
    </row>
    <row r="177" spans="1:9">
      <c r="A177" s="546"/>
      <c r="B177" s="547"/>
      <c r="C177" s="547"/>
      <c r="D177" s="549"/>
      <c r="E177" s="555" t="str">
        <f t="shared" si="10"/>
        <v/>
      </c>
      <c r="F177" s="546"/>
      <c r="G177" s="322" t="str">
        <f t="shared" si="11"/>
        <v/>
      </c>
      <c r="H177" s="297" t="b">
        <f t="shared" si="12"/>
        <v>0</v>
      </c>
      <c r="I177" s="298">
        <f t="shared" si="13"/>
        <v>1</v>
      </c>
    </row>
    <row r="178" spans="1:9">
      <c r="A178" s="546"/>
      <c r="B178" s="547"/>
      <c r="C178" s="547"/>
      <c r="D178" s="549"/>
      <c r="E178" s="555" t="str">
        <f t="shared" si="10"/>
        <v/>
      </c>
      <c r="F178" s="546"/>
      <c r="G178" s="322" t="str">
        <f t="shared" si="11"/>
        <v/>
      </c>
      <c r="H178" s="297" t="b">
        <f t="shared" si="12"/>
        <v>0</v>
      </c>
      <c r="I178" s="298">
        <f t="shared" si="13"/>
        <v>1</v>
      </c>
    </row>
    <row r="179" spans="1:9">
      <c r="A179" s="546"/>
      <c r="B179" s="547"/>
      <c r="C179" s="547"/>
      <c r="D179" s="549"/>
      <c r="E179" s="555" t="str">
        <f t="shared" si="10"/>
        <v/>
      </c>
      <c r="F179" s="546"/>
      <c r="G179" s="322" t="str">
        <f t="shared" si="11"/>
        <v/>
      </c>
      <c r="H179" s="297" t="b">
        <f t="shared" si="12"/>
        <v>0</v>
      </c>
      <c r="I179" s="298">
        <f t="shared" si="13"/>
        <v>1</v>
      </c>
    </row>
    <row r="180" spans="1:9">
      <c r="A180" s="546"/>
      <c r="B180" s="547"/>
      <c r="C180" s="547"/>
      <c r="D180" s="549"/>
      <c r="E180" s="555" t="str">
        <f t="shared" si="10"/>
        <v/>
      </c>
      <c r="F180" s="546"/>
      <c r="G180" s="322" t="str">
        <f t="shared" si="11"/>
        <v/>
      </c>
      <c r="H180" s="297" t="b">
        <f t="shared" si="12"/>
        <v>0</v>
      </c>
      <c r="I180" s="298">
        <f t="shared" si="13"/>
        <v>1</v>
      </c>
    </row>
    <row r="181" spans="1:9">
      <c r="A181" s="546"/>
      <c r="B181" s="547"/>
      <c r="C181" s="547"/>
      <c r="D181" s="549"/>
      <c r="E181" s="555" t="str">
        <f t="shared" si="10"/>
        <v/>
      </c>
      <c r="F181" s="546"/>
      <c r="G181" s="322" t="str">
        <f t="shared" si="11"/>
        <v/>
      </c>
      <c r="H181" s="297" t="b">
        <f t="shared" si="12"/>
        <v>0</v>
      </c>
      <c r="I181" s="298">
        <f t="shared" si="13"/>
        <v>1</v>
      </c>
    </row>
    <row r="182" spans="1:9">
      <c r="A182" s="546"/>
      <c r="B182" s="547"/>
      <c r="C182" s="547"/>
      <c r="D182" s="549"/>
      <c r="E182" s="555" t="str">
        <f t="shared" si="10"/>
        <v/>
      </c>
      <c r="F182" s="546"/>
      <c r="G182" s="322" t="str">
        <f t="shared" si="11"/>
        <v/>
      </c>
      <c r="H182" s="297" t="b">
        <f t="shared" si="12"/>
        <v>0</v>
      </c>
      <c r="I182" s="298">
        <f t="shared" si="13"/>
        <v>1</v>
      </c>
    </row>
    <row r="183" spans="1:9">
      <c r="A183" s="546"/>
      <c r="B183" s="547"/>
      <c r="C183" s="547"/>
      <c r="D183" s="549"/>
      <c r="E183" s="555" t="str">
        <f t="shared" si="10"/>
        <v/>
      </c>
      <c r="F183" s="546"/>
      <c r="G183" s="322" t="str">
        <f t="shared" si="11"/>
        <v/>
      </c>
      <c r="H183" s="297" t="b">
        <f t="shared" si="12"/>
        <v>0</v>
      </c>
      <c r="I183" s="298">
        <f t="shared" si="13"/>
        <v>1</v>
      </c>
    </row>
    <row r="184" spans="1:9">
      <c r="A184" s="546"/>
      <c r="B184" s="547"/>
      <c r="C184" s="547"/>
      <c r="D184" s="549"/>
      <c r="E184" s="555" t="str">
        <f t="shared" si="10"/>
        <v/>
      </c>
      <c r="F184" s="546"/>
      <c r="G184" s="322" t="str">
        <f t="shared" si="11"/>
        <v/>
      </c>
      <c r="H184" s="297" t="b">
        <f t="shared" si="12"/>
        <v>0</v>
      </c>
      <c r="I184" s="298">
        <f t="shared" si="13"/>
        <v>1</v>
      </c>
    </row>
    <row r="185" spans="1:9">
      <c r="A185" s="546"/>
      <c r="B185" s="547"/>
      <c r="C185" s="547"/>
      <c r="D185" s="549"/>
      <c r="E185" s="555" t="str">
        <f t="shared" si="10"/>
        <v/>
      </c>
      <c r="F185" s="546"/>
      <c r="G185" s="322" t="str">
        <f t="shared" si="11"/>
        <v/>
      </c>
      <c r="H185" s="297" t="b">
        <f t="shared" si="12"/>
        <v>0</v>
      </c>
      <c r="I185" s="298">
        <f t="shared" si="13"/>
        <v>1</v>
      </c>
    </row>
    <row r="186" spans="1:9">
      <c r="A186" s="546"/>
      <c r="B186" s="547"/>
      <c r="C186" s="547"/>
      <c r="D186" s="549"/>
      <c r="E186" s="555" t="str">
        <f t="shared" si="10"/>
        <v/>
      </c>
      <c r="F186" s="546"/>
      <c r="G186" s="322" t="str">
        <f t="shared" si="11"/>
        <v/>
      </c>
      <c r="H186" s="297" t="b">
        <f t="shared" si="12"/>
        <v>0</v>
      </c>
      <c r="I186" s="298">
        <f t="shared" si="13"/>
        <v>1</v>
      </c>
    </row>
    <row r="187" spans="1:9">
      <c r="A187" s="546"/>
      <c r="B187" s="547"/>
      <c r="C187" s="547"/>
      <c r="D187" s="549"/>
      <c r="E187" s="555" t="str">
        <f t="shared" si="10"/>
        <v/>
      </c>
      <c r="F187" s="546"/>
      <c r="G187" s="322" t="str">
        <f t="shared" si="11"/>
        <v/>
      </c>
      <c r="H187" s="297" t="b">
        <f t="shared" si="12"/>
        <v>0</v>
      </c>
      <c r="I187" s="298">
        <f t="shared" si="13"/>
        <v>1</v>
      </c>
    </row>
    <row r="188" spans="1:9">
      <c r="A188" s="546"/>
      <c r="B188" s="547"/>
      <c r="C188" s="547"/>
      <c r="D188" s="549"/>
      <c r="E188" s="555" t="str">
        <f t="shared" si="10"/>
        <v/>
      </c>
      <c r="F188" s="546"/>
      <c r="G188" s="322" t="str">
        <f t="shared" si="11"/>
        <v/>
      </c>
      <c r="H188" s="297" t="b">
        <f t="shared" si="12"/>
        <v>0</v>
      </c>
      <c r="I188" s="298">
        <f t="shared" si="13"/>
        <v>1</v>
      </c>
    </row>
    <row r="189" spans="1:9">
      <c r="A189" s="546"/>
      <c r="B189" s="547"/>
      <c r="C189" s="547"/>
      <c r="D189" s="549"/>
      <c r="E189" s="555" t="str">
        <f t="shared" si="10"/>
        <v/>
      </c>
      <c r="F189" s="546"/>
      <c r="G189" s="322" t="str">
        <f t="shared" si="11"/>
        <v/>
      </c>
      <c r="H189" s="297" t="b">
        <f t="shared" si="12"/>
        <v>0</v>
      </c>
      <c r="I189" s="298">
        <f t="shared" si="13"/>
        <v>1</v>
      </c>
    </row>
    <row r="190" spans="1:9">
      <c r="A190" s="546"/>
      <c r="B190" s="547"/>
      <c r="C190" s="547"/>
      <c r="D190" s="549"/>
      <c r="E190" s="555" t="str">
        <f t="shared" si="10"/>
        <v/>
      </c>
      <c r="F190" s="546"/>
      <c r="G190" s="322" t="str">
        <f t="shared" si="11"/>
        <v/>
      </c>
      <c r="H190" s="297" t="b">
        <f t="shared" si="12"/>
        <v>0</v>
      </c>
      <c r="I190" s="298">
        <f t="shared" si="13"/>
        <v>1</v>
      </c>
    </row>
    <row r="191" spans="1:9">
      <c r="A191" s="546"/>
      <c r="B191" s="547"/>
      <c r="C191" s="547"/>
      <c r="D191" s="549"/>
      <c r="E191" s="555" t="str">
        <f t="shared" si="10"/>
        <v/>
      </c>
      <c r="F191" s="546"/>
      <c r="G191" s="322" t="str">
        <f t="shared" si="11"/>
        <v/>
      </c>
      <c r="H191" s="297" t="b">
        <f t="shared" si="12"/>
        <v>0</v>
      </c>
      <c r="I191" s="298">
        <f t="shared" si="13"/>
        <v>1</v>
      </c>
    </row>
    <row r="192" spans="1:9">
      <c r="A192" s="546"/>
      <c r="B192" s="547"/>
      <c r="C192" s="547"/>
      <c r="D192" s="549"/>
      <c r="E192" s="555" t="str">
        <f t="shared" si="10"/>
        <v/>
      </c>
      <c r="F192" s="546"/>
      <c r="G192" s="322" t="str">
        <f t="shared" si="11"/>
        <v/>
      </c>
      <c r="H192" s="297" t="b">
        <f t="shared" si="12"/>
        <v>0</v>
      </c>
      <c r="I192" s="298">
        <f t="shared" si="13"/>
        <v>1</v>
      </c>
    </row>
    <row r="193" spans="1:9">
      <c r="A193" s="546"/>
      <c r="B193" s="547"/>
      <c r="C193" s="547"/>
      <c r="D193" s="549"/>
      <c r="E193" s="555" t="str">
        <f t="shared" si="10"/>
        <v/>
      </c>
      <c r="F193" s="546"/>
      <c r="G193" s="322" t="str">
        <f t="shared" si="11"/>
        <v/>
      </c>
      <c r="H193" s="297" t="b">
        <f t="shared" si="12"/>
        <v>0</v>
      </c>
      <c r="I193" s="298">
        <f t="shared" si="13"/>
        <v>1</v>
      </c>
    </row>
    <row r="194" spans="1:9">
      <c r="A194" s="546"/>
      <c r="B194" s="547"/>
      <c r="C194" s="547"/>
      <c r="D194" s="549"/>
      <c r="E194" s="555" t="str">
        <f t="shared" si="10"/>
        <v/>
      </c>
      <c r="F194" s="546"/>
      <c r="G194" s="322" t="str">
        <f t="shared" si="11"/>
        <v/>
      </c>
      <c r="H194" s="297" t="b">
        <f t="shared" si="12"/>
        <v>0</v>
      </c>
      <c r="I194" s="298">
        <f t="shared" si="13"/>
        <v>1</v>
      </c>
    </row>
    <row r="195" spans="1:9">
      <c r="A195" s="546"/>
      <c r="B195" s="547"/>
      <c r="C195" s="547"/>
      <c r="D195" s="549"/>
      <c r="E195" s="555" t="str">
        <f t="shared" si="10"/>
        <v/>
      </c>
      <c r="F195" s="546"/>
      <c r="G195" s="322" t="str">
        <f t="shared" si="11"/>
        <v/>
      </c>
      <c r="H195" s="297" t="b">
        <f t="shared" si="12"/>
        <v>0</v>
      </c>
      <c r="I195" s="298">
        <f t="shared" si="13"/>
        <v>1</v>
      </c>
    </row>
    <row r="196" spans="1:9">
      <c r="A196" s="546"/>
      <c r="B196" s="547"/>
      <c r="C196" s="547"/>
      <c r="D196" s="549"/>
      <c r="E196" s="555" t="str">
        <f t="shared" si="10"/>
        <v/>
      </c>
      <c r="F196" s="546"/>
      <c r="G196" s="322" t="str">
        <f t="shared" si="11"/>
        <v/>
      </c>
      <c r="H196" s="297" t="b">
        <f t="shared" si="12"/>
        <v>0</v>
      </c>
      <c r="I196" s="298">
        <f t="shared" si="13"/>
        <v>1</v>
      </c>
    </row>
    <row r="197" spans="1:9">
      <c r="A197" s="546"/>
      <c r="B197" s="547"/>
      <c r="C197" s="547"/>
      <c r="D197" s="549"/>
      <c r="E197" s="555" t="str">
        <f t="shared" si="10"/>
        <v/>
      </c>
      <c r="F197" s="546"/>
      <c r="G197" s="322" t="str">
        <f t="shared" si="11"/>
        <v/>
      </c>
      <c r="H197" s="297" t="b">
        <f t="shared" si="12"/>
        <v>0</v>
      </c>
      <c r="I197" s="298">
        <f t="shared" si="13"/>
        <v>1</v>
      </c>
    </row>
    <row r="198" spans="1:9">
      <c r="A198" s="546"/>
      <c r="B198" s="547"/>
      <c r="C198" s="547"/>
      <c r="D198" s="549"/>
      <c r="E198" s="555" t="str">
        <f t="shared" si="10"/>
        <v/>
      </c>
      <c r="F198" s="546"/>
      <c r="G198" s="322" t="str">
        <f t="shared" si="11"/>
        <v/>
      </c>
      <c r="H198" s="297" t="b">
        <f t="shared" si="12"/>
        <v>0</v>
      </c>
      <c r="I198" s="298">
        <f t="shared" si="13"/>
        <v>1</v>
      </c>
    </row>
    <row r="199" spans="1:9">
      <c r="A199" s="546"/>
      <c r="B199" s="547"/>
      <c r="C199" s="547"/>
      <c r="D199" s="549"/>
      <c r="E199" s="555" t="str">
        <f t="shared" si="10"/>
        <v/>
      </c>
      <c r="F199" s="546"/>
      <c r="G199" s="322" t="str">
        <f t="shared" si="11"/>
        <v/>
      </c>
      <c r="H199" s="297" t="b">
        <f t="shared" si="12"/>
        <v>0</v>
      </c>
      <c r="I199" s="298">
        <f t="shared" si="13"/>
        <v>1</v>
      </c>
    </row>
    <row r="200" spans="1:9">
      <c r="A200" s="546"/>
      <c r="B200" s="547"/>
      <c r="C200" s="547"/>
      <c r="D200" s="549"/>
      <c r="E200" s="555" t="str">
        <f t="shared" si="10"/>
        <v/>
      </c>
      <c r="F200" s="546"/>
      <c r="G200" s="322" t="str">
        <f t="shared" si="11"/>
        <v/>
      </c>
      <c r="H200" s="297" t="b">
        <f t="shared" si="12"/>
        <v>0</v>
      </c>
      <c r="I200" s="298">
        <f t="shared" si="13"/>
        <v>1</v>
      </c>
    </row>
    <row r="201" spans="1:9">
      <c r="A201" s="546"/>
      <c r="B201" s="547"/>
      <c r="C201" s="547"/>
      <c r="D201" s="549"/>
      <c r="E201" s="555" t="str">
        <f t="shared" si="10"/>
        <v/>
      </c>
      <c r="F201" s="546"/>
      <c r="G201" s="322" t="str">
        <f t="shared" si="11"/>
        <v/>
      </c>
      <c r="H201" s="297" t="b">
        <f t="shared" si="12"/>
        <v>0</v>
      </c>
      <c r="I201" s="298">
        <f t="shared" si="13"/>
        <v>1</v>
      </c>
    </row>
    <row r="202" spans="1:9">
      <c r="A202" s="546"/>
      <c r="B202" s="547"/>
      <c r="C202" s="547"/>
      <c r="D202" s="549"/>
      <c r="E202" s="555" t="str">
        <f t="shared" si="10"/>
        <v/>
      </c>
      <c r="F202" s="546"/>
      <c r="G202" s="322" t="str">
        <f t="shared" si="11"/>
        <v/>
      </c>
      <c r="H202" s="297" t="b">
        <f t="shared" si="12"/>
        <v>0</v>
      </c>
      <c r="I202" s="298">
        <f t="shared" si="13"/>
        <v>1</v>
      </c>
    </row>
    <row r="203" spans="1:9">
      <c r="A203" s="546"/>
      <c r="B203" s="547"/>
      <c r="C203" s="547"/>
      <c r="D203" s="549"/>
      <c r="E203" s="555" t="str">
        <f t="shared" si="10"/>
        <v/>
      </c>
      <c r="F203" s="546"/>
      <c r="G203" s="322" t="str">
        <f t="shared" si="11"/>
        <v/>
      </c>
      <c r="H203" s="297" t="b">
        <f t="shared" si="12"/>
        <v>0</v>
      </c>
      <c r="I203" s="298">
        <f t="shared" si="13"/>
        <v>1</v>
      </c>
    </row>
    <row r="204" spans="1:9">
      <c r="A204" s="546"/>
      <c r="B204" s="547"/>
      <c r="C204" s="547"/>
      <c r="D204" s="549"/>
      <c r="E204" s="555" t="str">
        <f t="shared" ref="E204:E261" si="14">IF(OR($B204="",$C204="",$D204&lt;an_initial,$D204&gt;an_final),"",G204*10)</f>
        <v/>
      </c>
      <c r="F204" s="546"/>
      <c r="G204" s="322" t="str">
        <f t="shared" ref="G204:G261" si="15">IF(OR($B204="",$C204="",$D204="",$D204&gt;an_final),"",IF($D204&gt;=an_initial,1,""))</f>
        <v/>
      </c>
      <c r="H204" s="297" t="b">
        <f t="shared" ref="H204:H261" si="16">IF(nume_candidat="",FALSE,ISNUMBER(SEARCH(nume_candidat,$B204)))</f>
        <v>0</v>
      </c>
      <c r="I204" s="298">
        <f t="shared" si="13"/>
        <v>1</v>
      </c>
    </row>
    <row r="205" spans="1:9">
      <c r="A205" s="546"/>
      <c r="B205" s="547"/>
      <c r="C205" s="547"/>
      <c r="D205" s="549"/>
      <c r="E205" s="555" t="str">
        <f t="shared" si="14"/>
        <v/>
      </c>
      <c r="F205" s="546"/>
      <c r="G205" s="322" t="str">
        <f t="shared" si="15"/>
        <v/>
      </c>
      <c r="H205" s="297" t="b">
        <f t="shared" si="16"/>
        <v>0</v>
      </c>
      <c r="I205" s="298">
        <f t="shared" ref="I205:I261" si="17">LEN(B205)-LEN(SUBSTITUTE(B205,",",""))+1</f>
        <v>1</v>
      </c>
    </row>
    <row r="206" spans="1:9">
      <c r="A206" s="546"/>
      <c r="B206" s="547"/>
      <c r="C206" s="547"/>
      <c r="D206" s="549"/>
      <c r="E206" s="555" t="str">
        <f t="shared" si="14"/>
        <v/>
      </c>
      <c r="F206" s="546"/>
      <c r="G206" s="322" t="str">
        <f t="shared" si="15"/>
        <v/>
      </c>
      <c r="H206" s="297" t="b">
        <f t="shared" si="16"/>
        <v>0</v>
      </c>
      <c r="I206" s="298">
        <f t="shared" si="17"/>
        <v>1</v>
      </c>
    </row>
    <row r="207" spans="1:9">
      <c r="A207" s="546"/>
      <c r="B207" s="547"/>
      <c r="C207" s="547"/>
      <c r="D207" s="549"/>
      <c r="E207" s="555" t="str">
        <f t="shared" si="14"/>
        <v/>
      </c>
      <c r="F207" s="546"/>
      <c r="G207" s="322" t="str">
        <f t="shared" si="15"/>
        <v/>
      </c>
      <c r="H207" s="297" t="b">
        <f t="shared" si="16"/>
        <v>0</v>
      </c>
      <c r="I207" s="298">
        <f t="shared" si="17"/>
        <v>1</v>
      </c>
    </row>
    <row r="208" spans="1:9">
      <c r="A208" s="546"/>
      <c r="B208" s="547"/>
      <c r="C208" s="547"/>
      <c r="D208" s="549"/>
      <c r="E208" s="555" t="str">
        <f t="shared" si="14"/>
        <v/>
      </c>
      <c r="F208" s="546"/>
      <c r="G208" s="322" t="str">
        <f t="shared" si="15"/>
        <v/>
      </c>
      <c r="H208" s="297" t="b">
        <f t="shared" si="16"/>
        <v>0</v>
      </c>
      <c r="I208" s="298">
        <f t="shared" si="17"/>
        <v>1</v>
      </c>
    </row>
    <row r="209" spans="1:9">
      <c r="A209" s="546"/>
      <c r="B209" s="547"/>
      <c r="C209" s="547"/>
      <c r="D209" s="549"/>
      <c r="E209" s="555" t="str">
        <f t="shared" si="14"/>
        <v/>
      </c>
      <c r="F209" s="546"/>
      <c r="G209" s="322" t="str">
        <f t="shared" si="15"/>
        <v/>
      </c>
      <c r="H209" s="297" t="b">
        <f t="shared" si="16"/>
        <v>0</v>
      </c>
      <c r="I209" s="298">
        <f t="shared" si="17"/>
        <v>1</v>
      </c>
    </row>
    <row r="210" spans="1:9">
      <c r="A210" s="546"/>
      <c r="B210" s="547"/>
      <c r="C210" s="547"/>
      <c r="D210" s="549"/>
      <c r="E210" s="555" t="str">
        <f t="shared" si="14"/>
        <v/>
      </c>
      <c r="F210" s="546"/>
      <c r="G210" s="322" t="str">
        <f t="shared" si="15"/>
        <v/>
      </c>
      <c r="H210" s="297" t="b">
        <f t="shared" si="16"/>
        <v>0</v>
      </c>
      <c r="I210" s="298">
        <f t="shared" si="17"/>
        <v>1</v>
      </c>
    </row>
    <row r="211" spans="1:9">
      <c r="A211" s="546"/>
      <c r="B211" s="547"/>
      <c r="C211" s="547"/>
      <c r="D211" s="549"/>
      <c r="E211" s="555" t="str">
        <f t="shared" si="14"/>
        <v/>
      </c>
      <c r="F211" s="546"/>
      <c r="G211" s="322" t="str">
        <f t="shared" si="15"/>
        <v/>
      </c>
      <c r="H211" s="297" t="b">
        <f t="shared" si="16"/>
        <v>0</v>
      </c>
      <c r="I211" s="298">
        <f t="shared" si="17"/>
        <v>1</v>
      </c>
    </row>
    <row r="212" spans="1:9">
      <c r="A212" s="546"/>
      <c r="B212" s="547"/>
      <c r="C212" s="547"/>
      <c r="D212" s="549"/>
      <c r="E212" s="555" t="str">
        <f t="shared" si="14"/>
        <v/>
      </c>
      <c r="F212" s="546"/>
      <c r="G212" s="322" t="str">
        <f t="shared" si="15"/>
        <v/>
      </c>
      <c r="H212" s="297" t="b">
        <f t="shared" si="16"/>
        <v>0</v>
      </c>
      <c r="I212" s="298">
        <f t="shared" si="17"/>
        <v>1</v>
      </c>
    </row>
    <row r="213" spans="1:9">
      <c r="A213" s="546"/>
      <c r="B213" s="547"/>
      <c r="C213" s="547"/>
      <c r="D213" s="549"/>
      <c r="E213" s="555" t="str">
        <f t="shared" si="14"/>
        <v/>
      </c>
      <c r="F213" s="546"/>
      <c r="G213" s="322" t="str">
        <f t="shared" si="15"/>
        <v/>
      </c>
      <c r="H213" s="297" t="b">
        <f t="shared" si="16"/>
        <v>0</v>
      </c>
      <c r="I213" s="298">
        <f t="shared" si="17"/>
        <v>1</v>
      </c>
    </row>
    <row r="214" spans="1:9">
      <c r="A214" s="546"/>
      <c r="B214" s="547"/>
      <c r="C214" s="547"/>
      <c r="D214" s="549"/>
      <c r="E214" s="555" t="str">
        <f t="shared" si="14"/>
        <v/>
      </c>
      <c r="F214" s="546"/>
      <c r="G214" s="322" t="str">
        <f t="shared" si="15"/>
        <v/>
      </c>
      <c r="H214" s="297" t="b">
        <f t="shared" si="16"/>
        <v>0</v>
      </c>
      <c r="I214" s="298">
        <f t="shared" si="17"/>
        <v>1</v>
      </c>
    </row>
    <row r="215" spans="1:9">
      <c r="A215" s="546"/>
      <c r="B215" s="547"/>
      <c r="C215" s="547"/>
      <c r="D215" s="549"/>
      <c r="E215" s="555" t="str">
        <f t="shared" si="14"/>
        <v/>
      </c>
      <c r="F215" s="546"/>
      <c r="G215" s="322" t="str">
        <f t="shared" si="15"/>
        <v/>
      </c>
      <c r="H215" s="297" t="b">
        <f t="shared" si="16"/>
        <v>0</v>
      </c>
      <c r="I215" s="298">
        <f t="shared" si="17"/>
        <v>1</v>
      </c>
    </row>
    <row r="216" spans="1:9">
      <c r="A216" s="546"/>
      <c r="B216" s="547"/>
      <c r="C216" s="547"/>
      <c r="D216" s="549"/>
      <c r="E216" s="555" t="str">
        <f t="shared" si="14"/>
        <v/>
      </c>
      <c r="F216" s="546"/>
      <c r="G216" s="322" t="str">
        <f t="shared" si="15"/>
        <v/>
      </c>
      <c r="H216" s="297" t="b">
        <f t="shared" si="16"/>
        <v>0</v>
      </c>
      <c r="I216" s="298">
        <f t="shared" si="17"/>
        <v>1</v>
      </c>
    </row>
    <row r="217" spans="1:9">
      <c r="A217" s="546"/>
      <c r="B217" s="547"/>
      <c r="C217" s="547"/>
      <c r="D217" s="549"/>
      <c r="E217" s="555" t="str">
        <f t="shared" si="14"/>
        <v/>
      </c>
      <c r="F217" s="546"/>
      <c r="G217" s="322" t="str">
        <f t="shared" si="15"/>
        <v/>
      </c>
      <c r="H217" s="297" t="b">
        <f t="shared" si="16"/>
        <v>0</v>
      </c>
      <c r="I217" s="298">
        <f t="shared" si="17"/>
        <v>1</v>
      </c>
    </row>
    <row r="218" spans="1:9">
      <c r="A218" s="546"/>
      <c r="B218" s="547"/>
      <c r="C218" s="547"/>
      <c r="D218" s="549"/>
      <c r="E218" s="555" t="str">
        <f t="shared" si="14"/>
        <v/>
      </c>
      <c r="F218" s="546"/>
      <c r="G218" s="322" t="str">
        <f t="shared" si="15"/>
        <v/>
      </c>
      <c r="H218" s="297" t="b">
        <f t="shared" si="16"/>
        <v>0</v>
      </c>
      <c r="I218" s="298">
        <f t="shared" si="17"/>
        <v>1</v>
      </c>
    </row>
    <row r="219" spans="1:9">
      <c r="A219" s="546"/>
      <c r="B219" s="547"/>
      <c r="C219" s="547"/>
      <c r="D219" s="549"/>
      <c r="E219" s="555" t="str">
        <f t="shared" si="14"/>
        <v/>
      </c>
      <c r="F219" s="546"/>
      <c r="G219" s="322" t="str">
        <f t="shared" si="15"/>
        <v/>
      </c>
      <c r="H219" s="297" t="b">
        <f t="shared" si="16"/>
        <v>0</v>
      </c>
      <c r="I219" s="298">
        <f t="shared" si="17"/>
        <v>1</v>
      </c>
    </row>
    <row r="220" spans="1:9">
      <c r="A220" s="546"/>
      <c r="B220" s="547"/>
      <c r="C220" s="547"/>
      <c r="D220" s="549"/>
      <c r="E220" s="555" t="str">
        <f t="shared" si="14"/>
        <v/>
      </c>
      <c r="F220" s="546"/>
      <c r="G220" s="322" t="str">
        <f t="shared" si="15"/>
        <v/>
      </c>
      <c r="H220" s="297" t="b">
        <f t="shared" si="16"/>
        <v>0</v>
      </c>
      <c r="I220" s="298">
        <f t="shared" si="17"/>
        <v>1</v>
      </c>
    </row>
    <row r="221" spans="1:9">
      <c r="A221" s="546"/>
      <c r="B221" s="547"/>
      <c r="C221" s="547"/>
      <c r="D221" s="549"/>
      <c r="E221" s="555" t="str">
        <f t="shared" si="14"/>
        <v/>
      </c>
      <c r="F221" s="546"/>
      <c r="G221" s="322" t="str">
        <f t="shared" si="15"/>
        <v/>
      </c>
      <c r="H221" s="297" t="b">
        <f t="shared" si="16"/>
        <v>0</v>
      </c>
      <c r="I221" s="298">
        <f t="shared" si="17"/>
        <v>1</v>
      </c>
    </row>
    <row r="222" spans="1:9">
      <c r="A222" s="546"/>
      <c r="B222" s="547"/>
      <c r="C222" s="547"/>
      <c r="D222" s="549"/>
      <c r="E222" s="555" t="str">
        <f t="shared" si="14"/>
        <v/>
      </c>
      <c r="F222" s="546"/>
      <c r="G222" s="322" t="str">
        <f t="shared" si="15"/>
        <v/>
      </c>
      <c r="H222" s="297" t="b">
        <f t="shared" si="16"/>
        <v>0</v>
      </c>
      <c r="I222" s="298">
        <f t="shared" si="17"/>
        <v>1</v>
      </c>
    </row>
    <row r="223" spans="1:9">
      <c r="A223" s="546"/>
      <c r="B223" s="547"/>
      <c r="C223" s="547"/>
      <c r="D223" s="549"/>
      <c r="E223" s="555" t="str">
        <f t="shared" si="14"/>
        <v/>
      </c>
      <c r="F223" s="546"/>
      <c r="G223" s="322" t="str">
        <f t="shared" si="15"/>
        <v/>
      </c>
      <c r="H223" s="297" t="b">
        <f t="shared" si="16"/>
        <v>0</v>
      </c>
      <c r="I223" s="298">
        <f t="shared" si="17"/>
        <v>1</v>
      </c>
    </row>
    <row r="224" spans="1:9">
      <c r="A224" s="546"/>
      <c r="B224" s="547"/>
      <c r="C224" s="547"/>
      <c r="D224" s="549"/>
      <c r="E224" s="555" t="str">
        <f t="shared" si="14"/>
        <v/>
      </c>
      <c r="F224" s="546"/>
      <c r="G224" s="322" t="str">
        <f t="shared" si="15"/>
        <v/>
      </c>
      <c r="H224" s="297" t="b">
        <f t="shared" si="16"/>
        <v>0</v>
      </c>
      <c r="I224" s="298">
        <f t="shared" si="17"/>
        <v>1</v>
      </c>
    </row>
    <row r="225" spans="1:9">
      <c r="A225" s="546"/>
      <c r="B225" s="547"/>
      <c r="C225" s="547"/>
      <c r="D225" s="549"/>
      <c r="E225" s="555" t="str">
        <f t="shared" si="14"/>
        <v/>
      </c>
      <c r="F225" s="546"/>
      <c r="G225" s="322" t="str">
        <f t="shared" si="15"/>
        <v/>
      </c>
      <c r="H225" s="297" t="b">
        <f t="shared" si="16"/>
        <v>0</v>
      </c>
      <c r="I225" s="298">
        <f t="shared" si="17"/>
        <v>1</v>
      </c>
    </row>
    <row r="226" spans="1:9">
      <c r="A226" s="546"/>
      <c r="B226" s="547"/>
      <c r="C226" s="547"/>
      <c r="D226" s="549"/>
      <c r="E226" s="555" t="str">
        <f t="shared" si="14"/>
        <v/>
      </c>
      <c r="F226" s="546"/>
      <c r="G226" s="322" t="str">
        <f t="shared" si="15"/>
        <v/>
      </c>
      <c r="H226" s="297" t="b">
        <f t="shared" si="16"/>
        <v>0</v>
      </c>
      <c r="I226" s="298">
        <f t="shared" si="17"/>
        <v>1</v>
      </c>
    </row>
    <row r="227" spans="1:9">
      <c r="A227" s="546"/>
      <c r="B227" s="547"/>
      <c r="C227" s="547"/>
      <c r="D227" s="549"/>
      <c r="E227" s="555" t="str">
        <f t="shared" si="14"/>
        <v/>
      </c>
      <c r="F227" s="546"/>
      <c r="G227" s="322" t="str">
        <f t="shared" si="15"/>
        <v/>
      </c>
      <c r="H227" s="297" t="b">
        <f t="shared" si="16"/>
        <v>0</v>
      </c>
      <c r="I227" s="298">
        <f t="shared" si="17"/>
        <v>1</v>
      </c>
    </row>
    <row r="228" spans="1:9">
      <c r="A228" s="546"/>
      <c r="B228" s="547"/>
      <c r="C228" s="547"/>
      <c r="D228" s="549"/>
      <c r="E228" s="555" t="str">
        <f t="shared" si="14"/>
        <v/>
      </c>
      <c r="F228" s="546"/>
      <c r="G228" s="322" t="str">
        <f t="shared" si="15"/>
        <v/>
      </c>
      <c r="H228" s="297" t="b">
        <f t="shared" si="16"/>
        <v>0</v>
      </c>
      <c r="I228" s="298">
        <f t="shared" si="17"/>
        <v>1</v>
      </c>
    </row>
    <row r="229" spans="1:9">
      <c r="A229" s="546"/>
      <c r="B229" s="547"/>
      <c r="C229" s="547"/>
      <c r="D229" s="549"/>
      <c r="E229" s="555" t="str">
        <f t="shared" si="14"/>
        <v/>
      </c>
      <c r="F229" s="546"/>
      <c r="G229" s="322" t="str">
        <f t="shared" si="15"/>
        <v/>
      </c>
      <c r="H229" s="297" t="b">
        <f t="shared" si="16"/>
        <v>0</v>
      </c>
      <c r="I229" s="298">
        <f t="shared" si="17"/>
        <v>1</v>
      </c>
    </row>
    <row r="230" spans="1:9">
      <c r="A230" s="546"/>
      <c r="B230" s="547"/>
      <c r="C230" s="547"/>
      <c r="D230" s="549"/>
      <c r="E230" s="555" t="str">
        <f t="shared" si="14"/>
        <v/>
      </c>
      <c r="F230" s="546"/>
      <c r="G230" s="322" t="str">
        <f t="shared" si="15"/>
        <v/>
      </c>
      <c r="H230" s="297" t="b">
        <f t="shared" si="16"/>
        <v>0</v>
      </c>
      <c r="I230" s="298">
        <f t="shared" si="17"/>
        <v>1</v>
      </c>
    </row>
    <row r="231" spans="1:9">
      <c r="A231" s="546"/>
      <c r="B231" s="547"/>
      <c r="C231" s="547"/>
      <c r="D231" s="549"/>
      <c r="E231" s="555" t="str">
        <f t="shared" si="14"/>
        <v/>
      </c>
      <c r="F231" s="546"/>
      <c r="G231" s="322" t="str">
        <f t="shared" si="15"/>
        <v/>
      </c>
      <c r="H231" s="297" t="b">
        <f t="shared" si="16"/>
        <v>0</v>
      </c>
      <c r="I231" s="298">
        <f t="shared" si="17"/>
        <v>1</v>
      </c>
    </row>
    <row r="232" spans="1:9">
      <c r="A232" s="546"/>
      <c r="B232" s="547"/>
      <c r="C232" s="547"/>
      <c r="D232" s="549"/>
      <c r="E232" s="555" t="str">
        <f t="shared" si="14"/>
        <v/>
      </c>
      <c r="F232" s="546"/>
      <c r="G232" s="322" t="str">
        <f t="shared" si="15"/>
        <v/>
      </c>
      <c r="H232" s="297" t="b">
        <f t="shared" si="16"/>
        <v>0</v>
      </c>
      <c r="I232" s="298">
        <f t="shared" si="17"/>
        <v>1</v>
      </c>
    </row>
    <row r="233" spans="1:9">
      <c r="A233" s="546"/>
      <c r="B233" s="551"/>
      <c r="C233" s="551"/>
      <c r="D233" s="553"/>
      <c r="E233" s="555" t="str">
        <f t="shared" si="14"/>
        <v/>
      </c>
      <c r="F233" s="546"/>
      <c r="G233" s="322" t="str">
        <f t="shared" si="15"/>
        <v/>
      </c>
      <c r="H233" s="297" t="b">
        <f t="shared" si="16"/>
        <v>0</v>
      </c>
      <c r="I233" s="298">
        <f t="shared" si="17"/>
        <v>1</v>
      </c>
    </row>
    <row r="234" spans="1:9">
      <c r="A234" s="546"/>
      <c r="B234" s="551"/>
      <c r="C234" s="551"/>
      <c r="D234" s="553"/>
      <c r="E234" s="555" t="str">
        <f t="shared" si="14"/>
        <v/>
      </c>
      <c r="F234" s="546"/>
      <c r="G234" s="322" t="str">
        <f t="shared" si="15"/>
        <v/>
      </c>
      <c r="H234" s="297" t="b">
        <f t="shared" si="16"/>
        <v>0</v>
      </c>
      <c r="I234" s="298">
        <f t="shared" si="17"/>
        <v>1</v>
      </c>
    </row>
    <row r="235" spans="1:9">
      <c r="A235" s="546"/>
      <c r="B235" s="551"/>
      <c r="C235" s="551"/>
      <c r="D235" s="553"/>
      <c r="E235" s="555" t="str">
        <f t="shared" si="14"/>
        <v/>
      </c>
      <c r="F235" s="546"/>
      <c r="G235" s="322" t="str">
        <f t="shared" si="15"/>
        <v/>
      </c>
      <c r="H235" s="297" t="b">
        <f t="shared" si="16"/>
        <v>0</v>
      </c>
      <c r="I235" s="298">
        <f t="shared" si="17"/>
        <v>1</v>
      </c>
    </row>
    <row r="236" spans="1:9">
      <c r="A236" s="546"/>
      <c r="B236" s="551"/>
      <c r="C236" s="551"/>
      <c r="D236" s="553"/>
      <c r="E236" s="555" t="str">
        <f t="shared" si="14"/>
        <v/>
      </c>
      <c r="F236" s="546"/>
      <c r="G236" s="322" t="str">
        <f t="shared" si="15"/>
        <v/>
      </c>
      <c r="H236" s="297" t="b">
        <f t="shared" si="16"/>
        <v>0</v>
      </c>
      <c r="I236" s="298">
        <f t="shared" si="17"/>
        <v>1</v>
      </c>
    </row>
    <row r="237" spans="1:9">
      <c r="A237" s="546"/>
      <c r="B237" s="551"/>
      <c r="C237" s="551"/>
      <c r="D237" s="553"/>
      <c r="E237" s="555" t="str">
        <f t="shared" si="14"/>
        <v/>
      </c>
      <c r="F237" s="546"/>
      <c r="G237" s="322" t="str">
        <f t="shared" si="15"/>
        <v/>
      </c>
      <c r="H237" s="297" t="b">
        <f t="shared" si="16"/>
        <v>0</v>
      </c>
      <c r="I237" s="298">
        <f t="shared" si="17"/>
        <v>1</v>
      </c>
    </row>
    <row r="238" spans="1:9">
      <c r="A238" s="546"/>
      <c r="B238" s="551"/>
      <c r="C238" s="551"/>
      <c r="D238" s="553"/>
      <c r="E238" s="555" t="str">
        <f t="shared" si="14"/>
        <v/>
      </c>
      <c r="F238" s="546"/>
      <c r="G238" s="322" t="str">
        <f t="shared" si="15"/>
        <v/>
      </c>
      <c r="H238" s="297" t="b">
        <f t="shared" si="16"/>
        <v>0</v>
      </c>
      <c r="I238" s="298">
        <f t="shared" si="17"/>
        <v>1</v>
      </c>
    </row>
    <row r="239" spans="1:9">
      <c r="A239" s="546"/>
      <c r="B239" s="551"/>
      <c r="C239" s="551"/>
      <c r="D239" s="553"/>
      <c r="E239" s="555" t="str">
        <f t="shared" si="14"/>
        <v/>
      </c>
      <c r="F239" s="546"/>
      <c r="G239" s="322" t="str">
        <f t="shared" si="15"/>
        <v/>
      </c>
      <c r="H239" s="297" t="b">
        <f t="shared" si="16"/>
        <v>0</v>
      </c>
      <c r="I239" s="298">
        <f t="shared" si="17"/>
        <v>1</v>
      </c>
    </row>
    <row r="240" spans="1:9">
      <c r="A240" s="546"/>
      <c r="B240" s="551"/>
      <c r="C240" s="551"/>
      <c r="D240" s="553"/>
      <c r="E240" s="555" t="str">
        <f t="shared" si="14"/>
        <v/>
      </c>
      <c r="F240" s="546"/>
      <c r="G240" s="322" t="str">
        <f t="shared" si="15"/>
        <v/>
      </c>
      <c r="H240" s="297" t="b">
        <f t="shared" si="16"/>
        <v>0</v>
      </c>
      <c r="I240" s="298">
        <f t="shared" si="17"/>
        <v>1</v>
      </c>
    </row>
    <row r="241" spans="1:9">
      <c r="A241" s="546"/>
      <c r="B241" s="551"/>
      <c r="C241" s="551"/>
      <c r="D241" s="553"/>
      <c r="E241" s="555" t="str">
        <f t="shared" si="14"/>
        <v/>
      </c>
      <c r="F241" s="546"/>
      <c r="G241" s="322" t="str">
        <f t="shared" si="15"/>
        <v/>
      </c>
      <c r="H241" s="297" t="b">
        <f t="shared" si="16"/>
        <v>0</v>
      </c>
      <c r="I241" s="298">
        <f t="shared" si="17"/>
        <v>1</v>
      </c>
    </row>
    <row r="242" spans="1:9">
      <c r="A242" s="546"/>
      <c r="B242" s="551"/>
      <c r="C242" s="551"/>
      <c r="D242" s="553"/>
      <c r="E242" s="555" t="str">
        <f t="shared" si="14"/>
        <v/>
      </c>
      <c r="F242" s="546"/>
      <c r="G242" s="322" t="str">
        <f t="shared" si="15"/>
        <v/>
      </c>
      <c r="H242" s="297" t="b">
        <f t="shared" si="16"/>
        <v>0</v>
      </c>
      <c r="I242" s="298">
        <f t="shared" si="17"/>
        <v>1</v>
      </c>
    </row>
    <row r="243" spans="1:9">
      <c r="A243" s="546"/>
      <c r="B243" s="551"/>
      <c r="C243" s="551"/>
      <c r="D243" s="553"/>
      <c r="E243" s="555" t="str">
        <f t="shared" si="14"/>
        <v/>
      </c>
      <c r="F243" s="546"/>
      <c r="G243" s="322" t="str">
        <f t="shared" si="15"/>
        <v/>
      </c>
      <c r="H243" s="297" t="b">
        <f t="shared" si="16"/>
        <v>0</v>
      </c>
      <c r="I243" s="298">
        <f t="shared" si="17"/>
        <v>1</v>
      </c>
    </row>
    <row r="244" spans="1:9">
      <c r="A244" s="546"/>
      <c r="B244" s="551"/>
      <c r="C244" s="551"/>
      <c r="D244" s="553"/>
      <c r="E244" s="555" t="str">
        <f t="shared" si="14"/>
        <v/>
      </c>
      <c r="F244" s="546"/>
      <c r="G244" s="322" t="str">
        <f t="shared" si="15"/>
        <v/>
      </c>
      <c r="H244" s="297" t="b">
        <f t="shared" si="16"/>
        <v>0</v>
      </c>
      <c r="I244" s="298">
        <f t="shared" si="17"/>
        <v>1</v>
      </c>
    </row>
    <row r="245" spans="1:9">
      <c r="A245" s="546"/>
      <c r="B245" s="551"/>
      <c r="C245" s="551"/>
      <c r="D245" s="553"/>
      <c r="E245" s="555" t="str">
        <f t="shared" si="14"/>
        <v/>
      </c>
      <c r="F245" s="546"/>
      <c r="G245" s="322" t="str">
        <f t="shared" si="15"/>
        <v/>
      </c>
      <c r="H245" s="297" t="b">
        <f t="shared" si="16"/>
        <v>0</v>
      </c>
      <c r="I245" s="298">
        <f t="shared" si="17"/>
        <v>1</v>
      </c>
    </row>
    <row r="246" spans="1:9">
      <c r="A246" s="546"/>
      <c r="B246" s="551"/>
      <c r="C246" s="551"/>
      <c r="D246" s="553"/>
      <c r="E246" s="555" t="str">
        <f t="shared" si="14"/>
        <v/>
      </c>
      <c r="F246" s="546"/>
      <c r="G246" s="322" t="str">
        <f t="shared" si="15"/>
        <v/>
      </c>
      <c r="H246" s="297" t="b">
        <f t="shared" si="16"/>
        <v>0</v>
      </c>
      <c r="I246" s="298">
        <f t="shared" si="17"/>
        <v>1</v>
      </c>
    </row>
    <row r="247" spans="1:9">
      <c r="A247" s="546"/>
      <c r="B247" s="551"/>
      <c r="C247" s="551"/>
      <c r="D247" s="553"/>
      <c r="E247" s="555" t="str">
        <f t="shared" si="14"/>
        <v/>
      </c>
      <c r="F247" s="546"/>
      <c r="G247" s="322" t="str">
        <f t="shared" si="15"/>
        <v/>
      </c>
      <c r="H247" s="297" t="b">
        <f t="shared" si="16"/>
        <v>0</v>
      </c>
      <c r="I247" s="298">
        <f t="shared" si="17"/>
        <v>1</v>
      </c>
    </row>
    <row r="248" spans="1:9">
      <c r="A248" s="546"/>
      <c r="B248" s="551"/>
      <c r="C248" s="551"/>
      <c r="D248" s="553"/>
      <c r="E248" s="555" t="str">
        <f t="shared" si="14"/>
        <v/>
      </c>
      <c r="F248" s="546"/>
      <c r="G248" s="322" t="str">
        <f t="shared" si="15"/>
        <v/>
      </c>
      <c r="H248" s="297" t="b">
        <f t="shared" si="16"/>
        <v>0</v>
      </c>
      <c r="I248" s="298">
        <f t="shared" si="17"/>
        <v>1</v>
      </c>
    </row>
    <row r="249" spans="1:9">
      <c r="A249" s="546"/>
      <c r="B249" s="551"/>
      <c r="C249" s="551"/>
      <c r="D249" s="553"/>
      <c r="E249" s="555" t="str">
        <f t="shared" si="14"/>
        <v/>
      </c>
      <c r="F249" s="546"/>
      <c r="G249" s="322" t="str">
        <f t="shared" si="15"/>
        <v/>
      </c>
      <c r="H249" s="297" t="b">
        <f t="shared" si="16"/>
        <v>0</v>
      </c>
      <c r="I249" s="298">
        <f t="shared" si="17"/>
        <v>1</v>
      </c>
    </row>
    <row r="250" spans="1:9">
      <c r="A250" s="546"/>
      <c r="B250" s="551"/>
      <c r="C250" s="551"/>
      <c r="D250" s="553"/>
      <c r="E250" s="555" t="str">
        <f t="shared" si="14"/>
        <v/>
      </c>
      <c r="F250" s="546"/>
      <c r="G250" s="322" t="str">
        <f t="shared" si="15"/>
        <v/>
      </c>
      <c r="H250" s="297" t="b">
        <f t="shared" si="16"/>
        <v>0</v>
      </c>
      <c r="I250" s="298">
        <f t="shared" si="17"/>
        <v>1</v>
      </c>
    </row>
    <row r="251" spans="1:9">
      <c r="A251" s="546"/>
      <c r="B251" s="551"/>
      <c r="C251" s="551"/>
      <c r="D251" s="553"/>
      <c r="E251" s="555" t="str">
        <f t="shared" si="14"/>
        <v/>
      </c>
      <c r="F251" s="546"/>
      <c r="G251" s="322" t="str">
        <f t="shared" si="15"/>
        <v/>
      </c>
      <c r="H251" s="297" t="b">
        <f t="shared" si="16"/>
        <v>0</v>
      </c>
      <c r="I251" s="298">
        <f t="shared" si="17"/>
        <v>1</v>
      </c>
    </row>
    <row r="252" spans="1:9">
      <c r="A252" s="546"/>
      <c r="B252" s="551"/>
      <c r="C252" s="551"/>
      <c r="D252" s="553"/>
      <c r="E252" s="555" t="str">
        <f t="shared" si="14"/>
        <v/>
      </c>
      <c r="F252" s="546"/>
      <c r="G252" s="322" t="str">
        <f t="shared" si="15"/>
        <v/>
      </c>
      <c r="H252" s="297" t="b">
        <f t="shared" si="16"/>
        <v>0</v>
      </c>
      <c r="I252" s="298">
        <f t="shared" si="17"/>
        <v>1</v>
      </c>
    </row>
    <row r="253" spans="1:9">
      <c r="A253" s="546"/>
      <c r="B253" s="551"/>
      <c r="C253" s="551"/>
      <c r="D253" s="553"/>
      <c r="E253" s="555" t="str">
        <f t="shared" si="14"/>
        <v/>
      </c>
      <c r="F253" s="546"/>
      <c r="G253" s="322" t="str">
        <f t="shared" si="15"/>
        <v/>
      </c>
      <c r="H253" s="297" t="b">
        <f t="shared" si="16"/>
        <v>0</v>
      </c>
      <c r="I253" s="298">
        <f t="shared" si="17"/>
        <v>1</v>
      </c>
    </row>
    <row r="254" spans="1:9">
      <c r="A254" s="546"/>
      <c r="B254" s="551"/>
      <c r="C254" s="551"/>
      <c r="D254" s="553"/>
      <c r="E254" s="555" t="str">
        <f t="shared" si="14"/>
        <v/>
      </c>
      <c r="F254" s="546"/>
      <c r="G254" s="322" t="str">
        <f t="shared" si="15"/>
        <v/>
      </c>
      <c r="H254" s="297" t="b">
        <f t="shared" si="16"/>
        <v>0</v>
      </c>
      <c r="I254" s="298">
        <f t="shared" si="17"/>
        <v>1</v>
      </c>
    </row>
    <row r="255" spans="1:9">
      <c r="A255" s="546"/>
      <c r="B255" s="551"/>
      <c r="C255" s="551"/>
      <c r="D255" s="553"/>
      <c r="E255" s="555" t="str">
        <f t="shared" si="14"/>
        <v/>
      </c>
      <c r="F255" s="546"/>
      <c r="G255" s="322" t="str">
        <f t="shared" si="15"/>
        <v/>
      </c>
      <c r="H255" s="297" t="b">
        <f t="shared" si="16"/>
        <v>0</v>
      </c>
      <c r="I255" s="298">
        <f t="shared" si="17"/>
        <v>1</v>
      </c>
    </row>
    <row r="256" spans="1:9">
      <c r="A256" s="546"/>
      <c r="B256" s="551"/>
      <c r="C256" s="551"/>
      <c r="D256" s="553"/>
      <c r="E256" s="555" t="str">
        <f t="shared" si="14"/>
        <v/>
      </c>
      <c r="F256" s="546"/>
      <c r="G256" s="322" t="str">
        <f t="shared" si="15"/>
        <v/>
      </c>
      <c r="H256" s="297" t="b">
        <f t="shared" si="16"/>
        <v>0</v>
      </c>
      <c r="I256" s="298">
        <f t="shared" si="17"/>
        <v>1</v>
      </c>
    </row>
    <row r="257" spans="1:9">
      <c r="A257" s="546"/>
      <c r="B257" s="551"/>
      <c r="C257" s="551"/>
      <c r="D257" s="553"/>
      <c r="E257" s="555" t="str">
        <f t="shared" si="14"/>
        <v/>
      </c>
      <c r="F257" s="546"/>
      <c r="G257" s="322" t="str">
        <f t="shared" si="15"/>
        <v/>
      </c>
      <c r="H257" s="297" t="b">
        <f t="shared" si="16"/>
        <v>0</v>
      </c>
      <c r="I257" s="298">
        <f t="shared" si="17"/>
        <v>1</v>
      </c>
    </row>
    <row r="258" spans="1:9">
      <c r="A258" s="546"/>
      <c r="B258" s="551"/>
      <c r="C258" s="551"/>
      <c r="D258" s="553"/>
      <c r="E258" s="555" t="str">
        <f t="shared" si="14"/>
        <v/>
      </c>
      <c r="F258" s="546"/>
      <c r="G258" s="322" t="str">
        <f t="shared" si="15"/>
        <v/>
      </c>
      <c r="H258" s="297" t="b">
        <f t="shared" si="16"/>
        <v>0</v>
      </c>
      <c r="I258" s="298">
        <f t="shared" si="17"/>
        <v>1</v>
      </c>
    </row>
    <row r="259" spans="1:9">
      <c r="A259" s="546"/>
      <c r="B259" s="551"/>
      <c r="C259" s="551"/>
      <c r="D259" s="553"/>
      <c r="E259" s="555" t="str">
        <f t="shared" si="14"/>
        <v/>
      </c>
      <c r="F259" s="546"/>
      <c r="G259" s="322" t="str">
        <f t="shared" si="15"/>
        <v/>
      </c>
      <c r="H259" s="297" t="b">
        <f t="shared" si="16"/>
        <v>0</v>
      </c>
      <c r="I259" s="298">
        <f t="shared" si="17"/>
        <v>1</v>
      </c>
    </row>
    <row r="260" spans="1:9">
      <c r="A260" s="546"/>
      <c r="B260" s="551"/>
      <c r="C260" s="551"/>
      <c r="D260" s="553"/>
      <c r="E260" s="555" t="str">
        <f t="shared" si="14"/>
        <v/>
      </c>
      <c r="F260" s="546"/>
      <c r="G260" s="322" t="str">
        <f t="shared" si="15"/>
        <v/>
      </c>
      <c r="H260" s="297" t="b">
        <f t="shared" si="16"/>
        <v>0</v>
      </c>
      <c r="I260" s="298">
        <f t="shared" si="17"/>
        <v>1</v>
      </c>
    </row>
    <row r="261" spans="1:9">
      <c r="A261" s="546"/>
      <c r="B261" s="551"/>
      <c r="C261" s="551"/>
      <c r="D261" s="553"/>
      <c r="E261" s="555" t="str">
        <f t="shared" si="14"/>
        <v/>
      </c>
      <c r="F261" s="546"/>
      <c r="G261" s="322" t="str">
        <f t="shared" si="15"/>
        <v/>
      </c>
      <c r="H261" s="297" t="b">
        <f t="shared" si="16"/>
        <v>0</v>
      </c>
      <c r="I261" s="298">
        <f t="shared" si="17"/>
        <v>1</v>
      </c>
    </row>
  </sheetData>
  <sheetProtection algorithmName="SHA-512" hashValue="0g5XVL9XNMoUId+rrkzBKSF3iv8wgJ9Ar2yqxOEFPBng1m37PyszsyzPtkHmb5gg+QkMMcJSBwD/g0nn0X/2qw==" saltValue="syR1d55mwZewJkyb6/BaWQ==" spinCount="100000" sheet="1" objects="1" scenarios="1" formatCells="0" formatRows="0" insertRows="0"/>
  <mergeCells count="11">
    <mergeCell ref="G7:G9"/>
    <mergeCell ref="H7:H10"/>
    <mergeCell ref="I7:I10"/>
    <mergeCell ref="A4:E4"/>
    <mergeCell ref="A5:E5"/>
    <mergeCell ref="A7:A10"/>
    <mergeCell ref="B7:B10"/>
    <mergeCell ref="C7:C10"/>
    <mergeCell ref="D7:D10"/>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65">
    <tabColor theme="5" tint="0.59999389629810485"/>
  </sheetPr>
  <dimension ref="A1:H12"/>
  <sheetViews>
    <sheetView zoomScaleNormal="100" workbookViewId="0">
      <selection activeCell="E19" sqref="E18:E19"/>
    </sheetView>
  </sheetViews>
  <sheetFormatPr defaultColWidth="9.1328125" defaultRowHeight="14.25"/>
  <cols>
    <col min="1" max="1" width="5.6640625" style="37" customWidth="1"/>
    <col min="2" max="4" width="35.6640625" style="37" customWidth="1"/>
    <col min="5" max="5" width="10.6640625" style="37" customWidth="1"/>
    <col min="6" max="6" width="17.6640625" style="37" customWidth="1"/>
    <col min="7" max="16384" width="9.1328125" style="37"/>
  </cols>
  <sheetData>
    <row r="1" spans="1:8" s="45" customFormat="1" ht="15.75">
      <c r="A1" s="44" t="s">
        <v>483</v>
      </c>
      <c r="E1" s="46"/>
      <c r="F1" s="48"/>
      <c r="G1" s="47"/>
    </row>
    <row r="2" spans="1:8" s="45" customFormat="1" ht="15.75">
      <c r="A2" s="294" t="str">
        <f>IF(ISBLANK(facultate), IF(ISBLANK(departament),"","Departament " &amp; departament), "Facultatea " &amp; facultate)</f>
        <v>Facultatea Automatică și Calculatoare</v>
      </c>
      <c r="E2" s="46"/>
      <c r="F2" s="48"/>
      <c r="G2" s="47"/>
    </row>
    <row r="3" spans="1:8" s="45" customFormat="1" ht="15.75">
      <c r="A3" s="294" t="str">
        <f>IF(ISBLANK(departament),"","Departamentul " &amp; departament)</f>
        <v>Departamentul Automatică și Informatică Aplicată</v>
      </c>
      <c r="E3" s="46"/>
      <c r="F3" s="48"/>
      <c r="G3" s="47"/>
    </row>
    <row r="4" spans="1:8" s="49" customFormat="1" ht="15.75">
      <c r="B4" s="53"/>
      <c r="C4" s="53" t="s">
        <v>791</v>
      </c>
      <c r="D4" s="53"/>
      <c r="E4" s="53"/>
      <c r="F4" s="53"/>
      <c r="G4" s="187"/>
      <c r="H4" s="55"/>
    </row>
    <row r="5" spans="1:8" s="49" customFormat="1" ht="15.75">
      <c r="B5" s="53"/>
      <c r="C5" s="53" t="s">
        <v>788</v>
      </c>
      <c r="D5" s="53"/>
      <c r="E5" s="53"/>
      <c r="F5" s="53"/>
      <c r="G5" s="187"/>
      <c r="H5" s="55"/>
    </row>
    <row r="6" spans="1:8" s="49" customFormat="1" ht="13.5" customHeight="1">
      <c r="A6" s="45"/>
      <c r="D6" s="295" t="str">
        <f>CONCATENATE(functie," ",nume_candidat)</f>
        <v>Conferențiar Bojan-Dragos Claudia-Adina</v>
      </c>
      <c r="H6" s="55"/>
    </row>
    <row r="7" spans="1:8" ht="15" customHeight="1">
      <c r="B7" s="480" t="s">
        <v>824</v>
      </c>
      <c r="C7" s="480" t="s">
        <v>2</v>
      </c>
      <c r="D7" s="470" t="s">
        <v>544</v>
      </c>
    </row>
    <row r="8" spans="1:8" ht="15" customHeight="1">
      <c r="B8" s="481"/>
      <c r="C8" s="481"/>
      <c r="D8" s="487"/>
    </row>
    <row r="9" spans="1:8" ht="15" customHeight="1">
      <c r="B9" s="481"/>
      <c r="C9" s="481"/>
      <c r="D9" s="487"/>
    </row>
    <row r="10" spans="1:8" ht="15.75" customHeight="1">
      <c r="B10" s="482"/>
      <c r="C10" s="482"/>
      <c r="D10" s="471"/>
    </row>
    <row r="11" spans="1:8" ht="15.75">
      <c r="B11" s="28">
        <v>200</v>
      </c>
      <c r="C11" s="348">
        <v>2025</v>
      </c>
      <c r="D11" s="299">
        <f>IF( ISBLANK(B11), "", IF(IF(C11&lt;2018,B11*10,B11) &lt; 0, "Eroare punctaj negativ",  IF(IF(C11&lt;2018,B11*10,B11) &gt; 200, "Eroare depășire punctaj maxim",  IF(C11&lt;2018,B11*10,B11))))</f>
        <v>200</v>
      </c>
    </row>
    <row r="12" spans="1:8">
      <c r="B12"/>
      <c r="C12"/>
    </row>
  </sheetData>
  <sheetProtection algorithmName="SHA-512" hashValue="mlVielbDD9daAFuuPpuRaVaS7jqpeeRah71/FJ6jSEtwdNvaGl3CsPz7+e9VxhjlwgBLDqRGhtjWkN/EWyGLXw==" saltValue="zBttODHn2PtXaaYSlBdOig==" spinCount="100000" sheet="1" objects="1" scenarios="1" formatCells="0" formatRows="0" insertRows="0"/>
  <mergeCells count="3">
    <mergeCell ref="B7:B10"/>
    <mergeCell ref="D7:D10"/>
    <mergeCell ref="C7:C10"/>
  </mergeCells>
  <pageMargins left="0.7" right="0.7" top="0.75" bottom="0.75" header="0.3" footer="0.3"/>
  <pageSetup paperSize="9" orientation="landscape" r:id="rId1"/>
  <headerFooter>
    <oddFooter>&amp;L
Director de departament&amp;RCandidat</oddFooter>
  </headerFooter>
  <extLst>
    <ext xmlns:x14="http://schemas.microsoft.com/office/spreadsheetml/2009/9/main" uri="{CCE6A557-97BC-4b89-ADB6-D9C93CAAB3DF}">
      <x14:dataValidations xmlns:xm="http://schemas.microsoft.com/office/excel/2006/main" count="1">
        <x14:dataValidation type="whole" allowBlank="1" showInputMessage="1" showErrorMessage="1" promptTitle="Anul calendaristic" prompt="Se poate completa o UNICĂ fișă de evaluare." xr:uid="{00000000-0002-0000-1600-000000000000}">
          <x14:formula1>
            <xm:f>Date!B10</xm:f>
          </x14:formula1>
          <x14:formula2>
            <xm:f>Date!B11</xm:f>
          </x14:formula2>
          <xm:sqref>C11</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66">
    <pageSetUpPr fitToPage="1"/>
  </sheetPr>
  <dimension ref="A1:I261"/>
  <sheetViews>
    <sheetView zoomScaleNormal="100" workbookViewId="0">
      <selection activeCell="B12" sqref="B12:E15"/>
    </sheetView>
  </sheetViews>
  <sheetFormatPr defaultColWidth="9.1328125" defaultRowHeight="15.75"/>
  <cols>
    <col min="1" max="1" width="5.6640625" style="45" customWidth="1"/>
    <col min="2" max="2" width="45.33203125" style="49" customWidth="1"/>
    <col min="3" max="3" width="14.1328125" style="49" bestFit="1" customWidth="1"/>
    <col min="4" max="4" width="30.86328125" style="49" bestFit="1" customWidth="1"/>
    <col min="5" max="5" width="10.6640625" style="54" customWidth="1"/>
    <col min="6" max="6" width="17.6640625" style="49" customWidth="1"/>
    <col min="7" max="7" width="10.6640625" style="49" hidden="1" customWidth="1"/>
    <col min="8" max="8" width="9.1328125" style="55" hidden="1" customWidth="1"/>
    <col min="9" max="9" width="9.1328125" style="49" hidden="1" customWidth="1"/>
    <col min="10" max="19" width="9.1328125" style="49" customWidth="1"/>
    <col min="20" max="16384" width="9.1328125" style="49"/>
  </cols>
  <sheetData>
    <row r="1" spans="1:9" s="45" customFormat="1">
      <c r="A1" s="44" t="s">
        <v>483</v>
      </c>
      <c r="E1" s="46"/>
      <c r="F1" s="48"/>
      <c r="G1" s="47"/>
    </row>
    <row r="2" spans="1:9" s="45" customFormat="1">
      <c r="A2" s="294" t="str">
        <f>IF(ISBLANK(facultate), IF(ISBLANK(departament),"","Departament " &amp; departament), "Facultatea " &amp; facultate)</f>
        <v>Facultatea Automatică și Calculatoare</v>
      </c>
      <c r="E2" s="46"/>
      <c r="F2" s="48"/>
      <c r="G2" s="47"/>
    </row>
    <row r="3" spans="1:9" s="45" customFormat="1">
      <c r="A3" s="294" t="str">
        <f>IF(ISBLANK(departament),"","Departamentul " &amp; departament)</f>
        <v>Departamentul Automatică și Informatică Aplicată</v>
      </c>
      <c r="E3" s="46"/>
      <c r="F3" s="48"/>
      <c r="G3" s="47"/>
    </row>
    <row r="4" spans="1:9">
      <c r="A4" s="472" t="s">
        <v>791</v>
      </c>
      <c r="B4" s="472"/>
      <c r="C4" s="472"/>
      <c r="D4" s="472"/>
      <c r="E4" s="472"/>
      <c r="F4" s="472"/>
      <c r="G4" s="187"/>
    </row>
    <row r="5" spans="1:9">
      <c r="A5" s="472" t="s">
        <v>817</v>
      </c>
      <c r="B5" s="472"/>
      <c r="C5" s="472"/>
      <c r="D5" s="472"/>
      <c r="E5" s="472"/>
      <c r="F5" s="472"/>
      <c r="G5" s="187"/>
    </row>
    <row r="6" spans="1:9" ht="13.5" customHeight="1">
      <c r="E6" s="49"/>
      <c r="F6" s="295" t="str">
        <f>CONCATENATE(functie," ",nume_candidat)</f>
        <v>Conferențiar Bojan-Dragos Claudia-Adina</v>
      </c>
    </row>
    <row r="7" spans="1:9" ht="18.75" customHeight="1">
      <c r="A7" s="470" t="s">
        <v>338</v>
      </c>
      <c r="B7" s="480" t="s">
        <v>790</v>
      </c>
      <c r="C7" s="480" t="s">
        <v>789</v>
      </c>
      <c r="D7" s="480" t="s">
        <v>821</v>
      </c>
      <c r="E7" s="480" t="s">
        <v>2</v>
      </c>
      <c r="F7" s="470" t="s">
        <v>544</v>
      </c>
      <c r="G7" s="470" t="s">
        <v>4</v>
      </c>
      <c r="H7" s="491" t="s">
        <v>541</v>
      </c>
      <c r="I7" s="477" t="s">
        <v>551</v>
      </c>
    </row>
    <row r="8" spans="1:9" ht="18.75" customHeight="1">
      <c r="A8" s="487"/>
      <c r="B8" s="481"/>
      <c r="C8" s="481"/>
      <c r="D8" s="481"/>
      <c r="E8" s="481"/>
      <c r="F8" s="487"/>
      <c r="G8" s="487"/>
      <c r="H8" s="492"/>
      <c r="I8" s="477"/>
    </row>
    <row r="9" spans="1:9" ht="18.75" customHeight="1">
      <c r="A9" s="487"/>
      <c r="B9" s="481"/>
      <c r="C9" s="481"/>
      <c r="D9" s="481"/>
      <c r="E9" s="481"/>
      <c r="F9" s="471"/>
      <c r="G9" s="471"/>
      <c r="H9" s="492"/>
      <c r="I9" s="477"/>
    </row>
    <row r="10" spans="1:9" ht="18.75" customHeight="1">
      <c r="A10" s="471"/>
      <c r="B10" s="482"/>
      <c r="C10" s="482"/>
      <c r="D10" s="482"/>
      <c r="E10" s="482"/>
      <c r="F10" s="296" t="str">
        <f>CONCATENATE("ultimii ",durata_evaluare," ani")</f>
        <v>ultimii 5 ani</v>
      </c>
      <c r="G10" s="296" t="str">
        <f>CONCATENATE("ultimii                                  ",durata_evaluare," ani")</f>
        <v>ultimii                                  5 ani</v>
      </c>
      <c r="H10" s="493"/>
      <c r="I10" s="477"/>
    </row>
    <row r="11" spans="1:9">
      <c r="A11" s="71"/>
      <c r="B11" s="50"/>
      <c r="C11" s="50"/>
      <c r="D11" s="50"/>
      <c r="E11" s="22"/>
      <c r="F11" s="122">
        <f>SUMIF(F12:F1012,"&gt;0")</f>
        <v>0</v>
      </c>
      <c r="G11" s="4">
        <f t="shared" ref="G11" si="0">SUMIF(G12:G110,"&gt;0")</f>
        <v>0</v>
      </c>
      <c r="H11" s="252"/>
    </row>
    <row r="12" spans="1:9">
      <c r="A12" s="28">
        <v>1</v>
      </c>
      <c r="B12" s="7"/>
      <c r="C12" s="7"/>
      <c r="D12" s="7"/>
      <c r="E12" s="180"/>
      <c r="F12" s="15" t="str">
        <f t="shared" ref="F12:F75" si="1">IF(OR($B12="",$C12="",$E12&lt;an_initial,$E12&gt;an_final),"",G12 * (INDEX(i6punctaje, MATCH(C12,i6anvergură,0), MATCH(D12,i6rol,0) )) )</f>
        <v/>
      </c>
      <c r="G12" s="43" t="str">
        <f t="shared" ref="G12:G75" si="2">IF(OR($B12="",$C12="",$E12="",$E12&gt;an_final),"",IF($E12&gt;=an_initial,1,""))</f>
        <v/>
      </c>
      <c r="H12" s="297" t="b">
        <f t="shared" ref="H12:H75" si="3">IF(nume_candidat="",FALSE,ISNUMBER(SEARCH(nume_candidat,$B12)))</f>
        <v>0</v>
      </c>
      <c r="I12" s="298">
        <f t="shared" ref="I12" si="4">LEN(B12)-LEN(SUBSTITUTE(B12,",",""))+1</f>
        <v>1</v>
      </c>
    </row>
    <row r="13" spans="1:9">
      <c r="A13" s="28">
        <v>2</v>
      </c>
      <c r="B13" s="7"/>
      <c r="C13" s="7"/>
      <c r="D13" s="7"/>
      <c r="E13" s="180"/>
      <c r="F13" s="15" t="str">
        <f t="shared" si="1"/>
        <v/>
      </c>
      <c r="G13" s="43" t="str">
        <f t="shared" si="2"/>
        <v/>
      </c>
      <c r="H13" s="297" t="b">
        <f t="shared" si="3"/>
        <v>0</v>
      </c>
      <c r="I13" s="298">
        <f t="shared" ref="I13:I76" si="5">LEN(B13)-LEN(SUBSTITUTE(B13,",",""))+1</f>
        <v>1</v>
      </c>
    </row>
    <row r="14" spans="1:9">
      <c r="A14" s="28">
        <v>3</v>
      </c>
      <c r="B14" s="7"/>
      <c r="C14" s="7"/>
      <c r="D14" s="7"/>
      <c r="E14" s="180"/>
      <c r="F14" s="15" t="str">
        <f t="shared" si="1"/>
        <v/>
      </c>
      <c r="G14" s="43" t="str">
        <f t="shared" si="2"/>
        <v/>
      </c>
      <c r="H14" s="297" t="b">
        <f t="shared" si="3"/>
        <v>0</v>
      </c>
      <c r="I14" s="298">
        <f t="shared" si="5"/>
        <v>1</v>
      </c>
    </row>
    <row r="15" spans="1:9">
      <c r="A15" s="28">
        <v>4</v>
      </c>
      <c r="B15" s="6"/>
      <c r="C15" s="6"/>
      <c r="D15" s="6"/>
      <c r="E15" s="179"/>
      <c r="F15" s="15" t="str">
        <f t="shared" si="1"/>
        <v/>
      </c>
      <c r="G15" s="43" t="str">
        <f t="shared" si="2"/>
        <v/>
      </c>
      <c r="H15" s="297" t="b">
        <f t="shared" si="3"/>
        <v>0</v>
      </c>
      <c r="I15" s="298">
        <f t="shared" si="5"/>
        <v>1</v>
      </c>
    </row>
    <row r="16" spans="1:9">
      <c r="A16" s="28">
        <v>5</v>
      </c>
      <c r="B16" s="6"/>
      <c r="C16" s="6"/>
      <c r="D16" s="6"/>
      <c r="E16" s="179"/>
      <c r="F16" s="15" t="str">
        <f t="shared" si="1"/>
        <v/>
      </c>
      <c r="G16" s="43" t="str">
        <f t="shared" si="2"/>
        <v/>
      </c>
      <c r="H16" s="297" t="b">
        <f t="shared" si="3"/>
        <v>0</v>
      </c>
      <c r="I16" s="298">
        <f t="shared" si="5"/>
        <v>1</v>
      </c>
    </row>
    <row r="17" spans="1:9">
      <c r="A17" s="28">
        <v>6</v>
      </c>
      <c r="B17" s="6"/>
      <c r="C17" s="6"/>
      <c r="D17" s="6"/>
      <c r="E17" s="179"/>
      <c r="F17" s="15" t="str">
        <f t="shared" si="1"/>
        <v/>
      </c>
      <c r="G17" s="43" t="str">
        <f t="shared" si="2"/>
        <v/>
      </c>
      <c r="H17" s="297" t="b">
        <f t="shared" si="3"/>
        <v>0</v>
      </c>
      <c r="I17" s="298">
        <f t="shared" si="5"/>
        <v>1</v>
      </c>
    </row>
    <row r="18" spans="1:9">
      <c r="A18" s="28">
        <v>7</v>
      </c>
      <c r="B18" s="6"/>
      <c r="C18" s="6"/>
      <c r="D18" s="6"/>
      <c r="E18" s="179"/>
      <c r="F18" s="15" t="str">
        <f t="shared" si="1"/>
        <v/>
      </c>
      <c r="G18" s="43" t="str">
        <f t="shared" si="2"/>
        <v/>
      </c>
      <c r="H18" s="297" t="b">
        <f t="shared" si="3"/>
        <v>0</v>
      </c>
      <c r="I18" s="298">
        <f t="shared" si="5"/>
        <v>1</v>
      </c>
    </row>
    <row r="19" spans="1:9">
      <c r="A19" s="28">
        <v>8</v>
      </c>
      <c r="B19" s="6"/>
      <c r="C19" s="6"/>
      <c r="D19" s="6"/>
      <c r="E19" s="179"/>
      <c r="F19" s="15" t="str">
        <f t="shared" si="1"/>
        <v/>
      </c>
      <c r="G19" s="43" t="str">
        <f t="shared" si="2"/>
        <v/>
      </c>
      <c r="H19" s="297" t="b">
        <f t="shared" si="3"/>
        <v>0</v>
      </c>
      <c r="I19" s="298">
        <f t="shared" si="5"/>
        <v>1</v>
      </c>
    </row>
    <row r="20" spans="1:9">
      <c r="A20" s="28">
        <v>9</v>
      </c>
      <c r="B20" s="6"/>
      <c r="C20" s="6"/>
      <c r="D20" s="6"/>
      <c r="E20" s="179"/>
      <c r="F20" s="15" t="str">
        <f t="shared" si="1"/>
        <v/>
      </c>
      <c r="G20" s="43" t="str">
        <f t="shared" si="2"/>
        <v/>
      </c>
      <c r="H20" s="297" t="b">
        <f t="shared" si="3"/>
        <v>0</v>
      </c>
      <c r="I20" s="298">
        <f t="shared" si="5"/>
        <v>1</v>
      </c>
    </row>
    <row r="21" spans="1:9">
      <c r="A21" s="28">
        <v>10</v>
      </c>
      <c r="B21" s="6"/>
      <c r="C21" s="6"/>
      <c r="D21" s="6"/>
      <c r="E21" s="179"/>
      <c r="F21" s="15" t="str">
        <f t="shared" si="1"/>
        <v/>
      </c>
      <c r="G21" s="43" t="str">
        <f t="shared" si="2"/>
        <v/>
      </c>
      <c r="H21" s="297" t="b">
        <f t="shared" si="3"/>
        <v>0</v>
      </c>
      <c r="I21" s="298">
        <f t="shared" si="5"/>
        <v>1</v>
      </c>
    </row>
    <row r="22" spans="1:9">
      <c r="A22" s="28">
        <v>11</v>
      </c>
      <c r="B22" s="6"/>
      <c r="C22" s="6"/>
      <c r="D22" s="6"/>
      <c r="E22" s="179"/>
      <c r="F22" s="15" t="str">
        <f t="shared" si="1"/>
        <v/>
      </c>
      <c r="G22" s="43" t="str">
        <f t="shared" si="2"/>
        <v/>
      </c>
      <c r="H22" s="297" t="b">
        <f t="shared" si="3"/>
        <v>0</v>
      </c>
      <c r="I22" s="298">
        <f t="shared" si="5"/>
        <v>1</v>
      </c>
    </row>
    <row r="23" spans="1:9">
      <c r="A23" s="28">
        <v>12</v>
      </c>
      <c r="B23" s="6"/>
      <c r="C23" s="6"/>
      <c r="D23" s="6"/>
      <c r="E23" s="179"/>
      <c r="F23" s="15" t="str">
        <f t="shared" si="1"/>
        <v/>
      </c>
      <c r="G23" s="43" t="str">
        <f t="shared" si="2"/>
        <v/>
      </c>
      <c r="H23" s="297" t="b">
        <f t="shared" si="3"/>
        <v>0</v>
      </c>
      <c r="I23" s="298">
        <f t="shared" si="5"/>
        <v>1</v>
      </c>
    </row>
    <row r="24" spans="1:9">
      <c r="A24" s="28">
        <v>13</v>
      </c>
      <c r="B24" s="6"/>
      <c r="C24" s="6"/>
      <c r="D24" s="6"/>
      <c r="E24" s="179"/>
      <c r="F24" s="15" t="str">
        <f t="shared" si="1"/>
        <v/>
      </c>
      <c r="G24" s="43" t="str">
        <f t="shared" si="2"/>
        <v/>
      </c>
      <c r="H24" s="297" t="b">
        <f t="shared" si="3"/>
        <v>0</v>
      </c>
      <c r="I24" s="298">
        <f t="shared" si="5"/>
        <v>1</v>
      </c>
    </row>
    <row r="25" spans="1:9">
      <c r="A25" s="28">
        <v>14</v>
      </c>
      <c r="B25" s="6"/>
      <c r="C25" s="6"/>
      <c r="D25" s="6"/>
      <c r="E25" s="179"/>
      <c r="F25" s="15" t="str">
        <f t="shared" si="1"/>
        <v/>
      </c>
      <c r="G25" s="43" t="str">
        <f t="shared" si="2"/>
        <v/>
      </c>
      <c r="H25" s="297" t="b">
        <f t="shared" si="3"/>
        <v>0</v>
      </c>
      <c r="I25" s="298">
        <f t="shared" si="5"/>
        <v>1</v>
      </c>
    </row>
    <row r="26" spans="1:9">
      <c r="A26" s="28">
        <v>15</v>
      </c>
      <c r="B26" s="6"/>
      <c r="C26" s="6"/>
      <c r="D26" s="6"/>
      <c r="E26" s="179"/>
      <c r="F26" s="15" t="str">
        <f t="shared" si="1"/>
        <v/>
      </c>
      <c r="G26" s="43" t="str">
        <f t="shared" si="2"/>
        <v/>
      </c>
      <c r="H26" s="297" t="b">
        <f t="shared" si="3"/>
        <v>0</v>
      </c>
      <c r="I26" s="298">
        <f t="shared" si="5"/>
        <v>1</v>
      </c>
    </row>
    <row r="27" spans="1:9">
      <c r="A27" s="28">
        <v>16</v>
      </c>
      <c r="B27" s="6"/>
      <c r="C27" s="6"/>
      <c r="D27" s="6"/>
      <c r="E27" s="179"/>
      <c r="F27" s="15" t="str">
        <f t="shared" si="1"/>
        <v/>
      </c>
      <c r="G27" s="43" t="str">
        <f t="shared" si="2"/>
        <v/>
      </c>
      <c r="H27" s="297" t="b">
        <f t="shared" si="3"/>
        <v>0</v>
      </c>
      <c r="I27" s="298">
        <f t="shared" si="5"/>
        <v>1</v>
      </c>
    </row>
    <row r="28" spans="1:9">
      <c r="A28" s="28">
        <v>17</v>
      </c>
      <c r="B28" s="6"/>
      <c r="C28" s="6"/>
      <c r="D28" s="6"/>
      <c r="E28" s="179"/>
      <c r="F28" s="15" t="str">
        <f t="shared" si="1"/>
        <v/>
      </c>
      <c r="G28" s="43" t="str">
        <f t="shared" si="2"/>
        <v/>
      </c>
      <c r="H28" s="297" t="b">
        <f t="shared" si="3"/>
        <v>0</v>
      </c>
      <c r="I28" s="298">
        <f t="shared" si="5"/>
        <v>1</v>
      </c>
    </row>
    <row r="29" spans="1:9">
      <c r="A29" s="28">
        <v>18</v>
      </c>
      <c r="B29" s="6"/>
      <c r="C29" s="6"/>
      <c r="D29" s="6"/>
      <c r="E29" s="179"/>
      <c r="F29" s="15" t="str">
        <f t="shared" si="1"/>
        <v/>
      </c>
      <c r="G29" s="43" t="str">
        <f t="shared" si="2"/>
        <v/>
      </c>
      <c r="H29" s="297" t="b">
        <f t="shared" si="3"/>
        <v>0</v>
      </c>
      <c r="I29" s="298">
        <f t="shared" si="5"/>
        <v>1</v>
      </c>
    </row>
    <row r="30" spans="1:9">
      <c r="A30" s="28">
        <v>19</v>
      </c>
      <c r="B30" s="6"/>
      <c r="C30" s="6"/>
      <c r="D30" s="6"/>
      <c r="E30" s="179"/>
      <c r="F30" s="15" t="str">
        <f t="shared" si="1"/>
        <v/>
      </c>
      <c r="G30" s="43" t="str">
        <f t="shared" si="2"/>
        <v/>
      </c>
      <c r="H30" s="297" t="b">
        <f t="shared" si="3"/>
        <v>0</v>
      </c>
      <c r="I30" s="298">
        <f t="shared" si="5"/>
        <v>1</v>
      </c>
    </row>
    <row r="31" spans="1:9">
      <c r="A31" s="28">
        <v>20</v>
      </c>
      <c r="B31" s="6"/>
      <c r="C31" s="6"/>
      <c r="D31" s="6"/>
      <c r="E31" s="179"/>
      <c r="F31" s="15" t="str">
        <f t="shared" si="1"/>
        <v/>
      </c>
      <c r="G31" s="43" t="str">
        <f t="shared" si="2"/>
        <v/>
      </c>
      <c r="H31" s="297" t="b">
        <f t="shared" si="3"/>
        <v>0</v>
      </c>
      <c r="I31" s="298">
        <f t="shared" si="5"/>
        <v>1</v>
      </c>
    </row>
    <row r="32" spans="1:9">
      <c r="A32" s="28">
        <v>21</v>
      </c>
      <c r="B32" s="6"/>
      <c r="C32" s="6"/>
      <c r="D32" s="6"/>
      <c r="E32" s="179"/>
      <c r="F32" s="15" t="str">
        <f t="shared" si="1"/>
        <v/>
      </c>
      <c r="G32" s="43" t="str">
        <f t="shared" si="2"/>
        <v/>
      </c>
      <c r="H32" s="297" t="b">
        <f t="shared" si="3"/>
        <v>0</v>
      </c>
      <c r="I32" s="298">
        <f t="shared" si="5"/>
        <v>1</v>
      </c>
    </row>
    <row r="33" spans="1:9">
      <c r="A33" s="28">
        <v>22</v>
      </c>
      <c r="B33" s="6"/>
      <c r="C33" s="6"/>
      <c r="D33" s="6"/>
      <c r="E33" s="179"/>
      <c r="F33" s="15" t="str">
        <f t="shared" si="1"/>
        <v/>
      </c>
      <c r="G33" s="43" t="str">
        <f t="shared" si="2"/>
        <v/>
      </c>
      <c r="H33" s="297" t="b">
        <f t="shared" si="3"/>
        <v>0</v>
      </c>
      <c r="I33" s="298">
        <f t="shared" si="5"/>
        <v>1</v>
      </c>
    </row>
    <row r="34" spans="1:9">
      <c r="A34" s="28">
        <v>23</v>
      </c>
      <c r="B34" s="6"/>
      <c r="C34" s="6"/>
      <c r="D34" s="6"/>
      <c r="E34" s="179"/>
      <c r="F34" s="15" t="str">
        <f t="shared" si="1"/>
        <v/>
      </c>
      <c r="G34" s="43" t="str">
        <f t="shared" si="2"/>
        <v/>
      </c>
      <c r="H34" s="297" t="b">
        <f t="shared" si="3"/>
        <v>0</v>
      </c>
      <c r="I34" s="298">
        <f t="shared" si="5"/>
        <v>1</v>
      </c>
    </row>
    <row r="35" spans="1:9">
      <c r="A35" s="28">
        <v>24</v>
      </c>
      <c r="B35" s="6"/>
      <c r="C35" s="6"/>
      <c r="D35" s="6"/>
      <c r="E35" s="179"/>
      <c r="F35" s="15" t="str">
        <f t="shared" si="1"/>
        <v/>
      </c>
      <c r="G35" s="43" t="str">
        <f t="shared" si="2"/>
        <v/>
      </c>
      <c r="H35" s="297" t="b">
        <f t="shared" si="3"/>
        <v>0</v>
      </c>
      <c r="I35" s="298">
        <f t="shared" si="5"/>
        <v>1</v>
      </c>
    </row>
    <row r="36" spans="1:9">
      <c r="A36" s="28">
        <v>25</v>
      </c>
      <c r="B36" s="6"/>
      <c r="C36" s="6"/>
      <c r="D36" s="6"/>
      <c r="E36" s="179"/>
      <c r="F36" s="15" t="str">
        <f t="shared" si="1"/>
        <v/>
      </c>
      <c r="G36" s="43" t="str">
        <f t="shared" si="2"/>
        <v/>
      </c>
      <c r="H36" s="297" t="b">
        <f t="shared" si="3"/>
        <v>0</v>
      </c>
      <c r="I36" s="298">
        <f t="shared" si="5"/>
        <v>1</v>
      </c>
    </row>
    <row r="37" spans="1:9">
      <c r="A37" s="28">
        <v>26</v>
      </c>
      <c r="B37" s="6"/>
      <c r="C37" s="6"/>
      <c r="D37" s="6"/>
      <c r="E37" s="179"/>
      <c r="F37" s="15" t="str">
        <f t="shared" si="1"/>
        <v/>
      </c>
      <c r="G37" s="43" t="str">
        <f t="shared" si="2"/>
        <v/>
      </c>
      <c r="H37" s="297" t="b">
        <f t="shared" si="3"/>
        <v>0</v>
      </c>
      <c r="I37" s="298">
        <f t="shared" si="5"/>
        <v>1</v>
      </c>
    </row>
    <row r="38" spans="1:9">
      <c r="A38" s="28">
        <v>27</v>
      </c>
      <c r="B38" s="6"/>
      <c r="C38" s="6"/>
      <c r="D38" s="6"/>
      <c r="E38" s="179"/>
      <c r="F38" s="15" t="str">
        <f t="shared" si="1"/>
        <v/>
      </c>
      <c r="G38" s="43" t="str">
        <f t="shared" si="2"/>
        <v/>
      </c>
      <c r="H38" s="297" t="b">
        <f t="shared" si="3"/>
        <v>0</v>
      </c>
      <c r="I38" s="298">
        <f t="shared" si="5"/>
        <v>1</v>
      </c>
    </row>
    <row r="39" spans="1:9">
      <c r="A39" s="28">
        <v>28</v>
      </c>
      <c r="B39" s="6"/>
      <c r="C39" s="6"/>
      <c r="D39" s="6"/>
      <c r="E39" s="179"/>
      <c r="F39" s="15" t="str">
        <f t="shared" si="1"/>
        <v/>
      </c>
      <c r="G39" s="43" t="str">
        <f t="shared" si="2"/>
        <v/>
      </c>
      <c r="H39" s="297" t="b">
        <f t="shared" si="3"/>
        <v>0</v>
      </c>
      <c r="I39" s="298">
        <f t="shared" si="5"/>
        <v>1</v>
      </c>
    </row>
    <row r="40" spans="1:9">
      <c r="A40" s="28">
        <v>29</v>
      </c>
      <c r="B40" s="6"/>
      <c r="C40" s="6"/>
      <c r="D40" s="6"/>
      <c r="E40" s="179"/>
      <c r="F40" s="15" t="str">
        <f t="shared" si="1"/>
        <v/>
      </c>
      <c r="G40" s="43" t="str">
        <f t="shared" si="2"/>
        <v/>
      </c>
      <c r="H40" s="297" t="b">
        <f t="shared" si="3"/>
        <v>0</v>
      </c>
      <c r="I40" s="298">
        <f t="shared" si="5"/>
        <v>1</v>
      </c>
    </row>
    <row r="41" spans="1:9">
      <c r="A41" s="28">
        <v>30</v>
      </c>
      <c r="B41" s="6"/>
      <c r="C41" s="6"/>
      <c r="D41" s="6"/>
      <c r="E41" s="179"/>
      <c r="F41" s="15" t="str">
        <f t="shared" si="1"/>
        <v/>
      </c>
      <c r="G41" s="43" t="str">
        <f t="shared" si="2"/>
        <v/>
      </c>
      <c r="H41" s="297" t="b">
        <f t="shared" si="3"/>
        <v>0</v>
      </c>
      <c r="I41" s="298">
        <f t="shared" si="5"/>
        <v>1</v>
      </c>
    </row>
    <row r="42" spans="1:9">
      <c r="A42" s="28">
        <v>31</v>
      </c>
      <c r="B42" s="6"/>
      <c r="C42" s="6"/>
      <c r="D42" s="6"/>
      <c r="E42" s="179"/>
      <c r="F42" s="15" t="str">
        <f t="shared" si="1"/>
        <v/>
      </c>
      <c r="G42" s="43" t="str">
        <f t="shared" si="2"/>
        <v/>
      </c>
      <c r="H42" s="297" t="b">
        <f t="shared" si="3"/>
        <v>0</v>
      </c>
      <c r="I42" s="298">
        <f t="shared" si="5"/>
        <v>1</v>
      </c>
    </row>
    <row r="43" spans="1:9">
      <c r="A43" s="28">
        <v>32</v>
      </c>
      <c r="B43" s="6"/>
      <c r="C43" s="6"/>
      <c r="D43" s="6"/>
      <c r="E43" s="179"/>
      <c r="F43" s="15" t="str">
        <f t="shared" si="1"/>
        <v/>
      </c>
      <c r="G43" s="43" t="str">
        <f t="shared" si="2"/>
        <v/>
      </c>
      <c r="H43" s="297" t="b">
        <f t="shared" si="3"/>
        <v>0</v>
      </c>
      <c r="I43" s="298">
        <f t="shared" si="5"/>
        <v>1</v>
      </c>
    </row>
    <row r="44" spans="1:9">
      <c r="A44" s="28">
        <v>33</v>
      </c>
      <c r="B44" s="6"/>
      <c r="C44" s="6"/>
      <c r="D44" s="6"/>
      <c r="E44" s="179"/>
      <c r="F44" s="15" t="str">
        <f t="shared" si="1"/>
        <v/>
      </c>
      <c r="G44" s="43" t="str">
        <f t="shared" si="2"/>
        <v/>
      </c>
      <c r="H44" s="297" t="b">
        <f t="shared" si="3"/>
        <v>0</v>
      </c>
      <c r="I44" s="298">
        <f t="shared" si="5"/>
        <v>1</v>
      </c>
    </row>
    <row r="45" spans="1:9">
      <c r="A45" s="28">
        <v>34</v>
      </c>
      <c r="B45" s="6"/>
      <c r="C45" s="6"/>
      <c r="D45" s="6"/>
      <c r="E45" s="179"/>
      <c r="F45" s="15" t="str">
        <f t="shared" si="1"/>
        <v/>
      </c>
      <c r="G45" s="43" t="str">
        <f t="shared" si="2"/>
        <v/>
      </c>
      <c r="H45" s="297" t="b">
        <f t="shared" si="3"/>
        <v>0</v>
      </c>
      <c r="I45" s="298">
        <f t="shared" si="5"/>
        <v>1</v>
      </c>
    </row>
    <row r="46" spans="1:9">
      <c r="A46" s="28">
        <v>35</v>
      </c>
      <c r="B46" s="6"/>
      <c r="C46" s="6"/>
      <c r="D46" s="6"/>
      <c r="E46" s="179"/>
      <c r="F46" s="15" t="str">
        <f t="shared" si="1"/>
        <v/>
      </c>
      <c r="G46" s="43" t="str">
        <f t="shared" si="2"/>
        <v/>
      </c>
      <c r="H46" s="297" t="b">
        <f t="shared" si="3"/>
        <v>0</v>
      </c>
      <c r="I46" s="298">
        <f t="shared" si="5"/>
        <v>1</v>
      </c>
    </row>
    <row r="47" spans="1:9">
      <c r="A47" s="28">
        <v>36</v>
      </c>
      <c r="B47" s="6"/>
      <c r="C47" s="6"/>
      <c r="D47" s="6"/>
      <c r="E47" s="179"/>
      <c r="F47" s="15" t="str">
        <f t="shared" si="1"/>
        <v/>
      </c>
      <c r="G47" s="43" t="str">
        <f t="shared" si="2"/>
        <v/>
      </c>
      <c r="H47" s="297" t="b">
        <f t="shared" si="3"/>
        <v>0</v>
      </c>
      <c r="I47" s="298">
        <f t="shared" si="5"/>
        <v>1</v>
      </c>
    </row>
    <row r="48" spans="1:9">
      <c r="A48" s="28">
        <v>37</v>
      </c>
      <c r="B48" s="6"/>
      <c r="C48" s="6"/>
      <c r="D48" s="6"/>
      <c r="E48" s="179"/>
      <c r="F48" s="15" t="str">
        <f t="shared" si="1"/>
        <v/>
      </c>
      <c r="G48" s="43" t="str">
        <f t="shared" si="2"/>
        <v/>
      </c>
      <c r="H48" s="297" t="b">
        <f t="shared" si="3"/>
        <v>0</v>
      </c>
      <c r="I48" s="298">
        <f t="shared" si="5"/>
        <v>1</v>
      </c>
    </row>
    <row r="49" spans="1:9">
      <c r="A49" s="28">
        <v>38</v>
      </c>
      <c r="B49" s="6"/>
      <c r="C49" s="6"/>
      <c r="D49" s="6"/>
      <c r="E49" s="179"/>
      <c r="F49" s="15" t="str">
        <f t="shared" si="1"/>
        <v/>
      </c>
      <c r="G49" s="43" t="str">
        <f t="shared" si="2"/>
        <v/>
      </c>
      <c r="H49" s="297" t="b">
        <f t="shared" si="3"/>
        <v>0</v>
      </c>
      <c r="I49" s="298">
        <f t="shared" si="5"/>
        <v>1</v>
      </c>
    </row>
    <row r="50" spans="1:9">
      <c r="A50" s="28">
        <v>39</v>
      </c>
      <c r="B50" s="6"/>
      <c r="C50" s="6"/>
      <c r="D50" s="6"/>
      <c r="E50" s="179"/>
      <c r="F50" s="15" t="str">
        <f t="shared" si="1"/>
        <v/>
      </c>
      <c r="G50" s="43" t="str">
        <f t="shared" si="2"/>
        <v/>
      </c>
      <c r="H50" s="297" t="b">
        <f t="shared" si="3"/>
        <v>0</v>
      </c>
      <c r="I50" s="298">
        <f t="shared" si="5"/>
        <v>1</v>
      </c>
    </row>
    <row r="51" spans="1:9">
      <c r="A51" s="28">
        <v>40</v>
      </c>
      <c r="B51" s="6"/>
      <c r="C51" s="6"/>
      <c r="D51" s="6"/>
      <c r="E51" s="179"/>
      <c r="F51" s="15" t="str">
        <f t="shared" si="1"/>
        <v/>
      </c>
      <c r="G51" s="43" t="str">
        <f t="shared" si="2"/>
        <v/>
      </c>
      <c r="H51" s="297" t="b">
        <f t="shared" si="3"/>
        <v>0</v>
      </c>
      <c r="I51" s="298">
        <f t="shared" si="5"/>
        <v>1</v>
      </c>
    </row>
    <row r="52" spans="1:9">
      <c r="A52" s="28">
        <v>41</v>
      </c>
      <c r="B52" s="6"/>
      <c r="C52" s="6"/>
      <c r="D52" s="6"/>
      <c r="E52" s="179"/>
      <c r="F52" s="15" t="str">
        <f t="shared" si="1"/>
        <v/>
      </c>
      <c r="G52" s="43" t="str">
        <f t="shared" si="2"/>
        <v/>
      </c>
      <c r="H52" s="297" t="b">
        <f t="shared" si="3"/>
        <v>0</v>
      </c>
      <c r="I52" s="298">
        <f t="shared" si="5"/>
        <v>1</v>
      </c>
    </row>
    <row r="53" spans="1:9">
      <c r="A53" s="28">
        <v>42</v>
      </c>
      <c r="B53" s="6"/>
      <c r="C53" s="6"/>
      <c r="D53" s="6"/>
      <c r="E53" s="179"/>
      <c r="F53" s="15" t="str">
        <f t="shared" si="1"/>
        <v/>
      </c>
      <c r="G53" s="43" t="str">
        <f t="shared" si="2"/>
        <v/>
      </c>
      <c r="H53" s="297" t="b">
        <f t="shared" si="3"/>
        <v>0</v>
      </c>
      <c r="I53" s="298">
        <f t="shared" si="5"/>
        <v>1</v>
      </c>
    </row>
    <row r="54" spans="1:9">
      <c r="A54" s="28">
        <v>43</v>
      </c>
      <c r="B54" s="6"/>
      <c r="C54" s="6"/>
      <c r="D54" s="6"/>
      <c r="E54" s="179"/>
      <c r="F54" s="15" t="str">
        <f t="shared" si="1"/>
        <v/>
      </c>
      <c r="G54" s="43" t="str">
        <f t="shared" si="2"/>
        <v/>
      </c>
      <c r="H54" s="297" t="b">
        <f t="shared" si="3"/>
        <v>0</v>
      </c>
      <c r="I54" s="298">
        <f t="shared" si="5"/>
        <v>1</v>
      </c>
    </row>
    <row r="55" spans="1:9">
      <c r="A55" s="28">
        <v>44</v>
      </c>
      <c r="B55" s="6"/>
      <c r="C55" s="6"/>
      <c r="D55" s="6"/>
      <c r="E55" s="179"/>
      <c r="F55" s="15" t="str">
        <f t="shared" si="1"/>
        <v/>
      </c>
      <c r="G55" s="43" t="str">
        <f t="shared" si="2"/>
        <v/>
      </c>
      <c r="H55" s="297" t="b">
        <f t="shared" si="3"/>
        <v>0</v>
      </c>
      <c r="I55" s="298">
        <f t="shared" si="5"/>
        <v>1</v>
      </c>
    </row>
    <row r="56" spans="1:9">
      <c r="A56" s="28">
        <v>45</v>
      </c>
      <c r="B56" s="6"/>
      <c r="C56" s="6"/>
      <c r="D56" s="6"/>
      <c r="E56" s="179"/>
      <c r="F56" s="15" t="str">
        <f t="shared" si="1"/>
        <v/>
      </c>
      <c r="G56" s="43" t="str">
        <f t="shared" si="2"/>
        <v/>
      </c>
      <c r="H56" s="297" t="b">
        <f t="shared" si="3"/>
        <v>0</v>
      </c>
      <c r="I56" s="298">
        <f t="shared" si="5"/>
        <v>1</v>
      </c>
    </row>
    <row r="57" spans="1:9">
      <c r="A57" s="28">
        <v>46</v>
      </c>
      <c r="B57" s="6"/>
      <c r="C57" s="6"/>
      <c r="D57" s="6"/>
      <c r="E57" s="179"/>
      <c r="F57" s="15" t="str">
        <f t="shared" si="1"/>
        <v/>
      </c>
      <c r="G57" s="43" t="str">
        <f t="shared" si="2"/>
        <v/>
      </c>
      <c r="H57" s="297" t="b">
        <f t="shared" si="3"/>
        <v>0</v>
      </c>
      <c r="I57" s="298">
        <f t="shared" si="5"/>
        <v>1</v>
      </c>
    </row>
    <row r="58" spans="1:9">
      <c r="A58" s="28">
        <v>47</v>
      </c>
      <c r="B58" s="6"/>
      <c r="C58" s="6"/>
      <c r="D58" s="6"/>
      <c r="E58" s="179"/>
      <c r="F58" s="15" t="str">
        <f t="shared" si="1"/>
        <v/>
      </c>
      <c r="G58" s="43" t="str">
        <f t="shared" si="2"/>
        <v/>
      </c>
      <c r="H58" s="297" t="b">
        <f t="shared" si="3"/>
        <v>0</v>
      </c>
      <c r="I58" s="298">
        <f t="shared" si="5"/>
        <v>1</v>
      </c>
    </row>
    <row r="59" spans="1:9">
      <c r="A59" s="28">
        <v>48</v>
      </c>
      <c r="B59" s="6"/>
      <c r="C59" s="6"/>
      <c r="D59" s="6"/>
      <c r="E59" s="179"/>
      <c r="F59" s="15" t="str">
        <f t="shared" si="1"/>
        <v/>
      </c>
      <c r="G59" s="43" t="str">
        <f t="shared" si="2"/>
        <v/>
      </c>
      <c r="H59" s="297" t="b">
        <f t="shared" si="3"/>
        <v>0</v>
      </c>
      <c r="I59" s="298">
        <f t="shared" si="5"/>
        <v>1</v>
      </c>
    </row>
    <row r="60" spans="1:9">
      <c r="A60" s="28">
        <v>49</v>
      </c>
      <c r="B60" s="6"/>
      <c r="C60" s="6"/>
      <c r="D60" s="6"/>
      <c r="E60" s="179"/>
      <c r="F60" s="15" t="str">
        <f t="shared" si="1"/>
        <v/>
      </c>
      <c r="G60" s="43" t="str">
        <f t="shared" si="2"/>
        <v/>
      </c>
      <c r="H60" s="297" t="b">
        <f t="shared" si="3"/>
        <v>0</v>
      </c>
      <c r="I60" s="298">
        <f t="shared" si="5"/>
        <v>1</v>
      </c>
    </row>
    <row r="61" spans="1:9">
      <c r="A61" s="28">
        <v>50</v>
      </c>
      <c r="B61" s="6"/>
      <c r="C61" s="6"/>
      <c r="D61" s="6"/>
      <c r="E61" s="179"/>
      <c r="F61" s="15" t="str">
        <f t="shared" si="1"/>
        <v/>
      </c>
      <c r="G61" s="43" t="str">
        <f t="shared" si="2"/>
        <v/>
      </c>
      <c r="H61" s="297" t="b">
        <f t="shared" si="3"/>
        <v>0</v>
      </c>
      <c r="I61" s="298">
        <f t="shared" si="5"/>
        <v>1</v>
      </c>
    </row>
    <row r="62" spans="1:9">
      <c r="A62" s="28">
        <v>51</v>
      </c>
      <c r="B62" s="6"/>
      <c r="C62" s="6"/>
      <c r="D62" s="6"/>
      <c r="E62" s="179"/>
      <c r="F62" s="15" t="str">
        <f t="shared" si="1"/>
        <v/>
      </c>
      <c r="G62" s="43" t="str">
        <f t="shared" si="2"/>
        <v/>
      </c>
      <c r="H62" s="297" t="b">
        <f t="shared" si="3"/>
        <v>0</v>
      </c>
      <c r="I62" s="298">
        <f t="shared" si="5"/>
        <v>1</v>
      </c>
    </row>
    <row r="63" spans="1:9">
      <c r="A63" s="28">
        <v>52</v>
      </c>
      <c r="B63" s="6"/>
      <c r="C63" s="6"/>
      <c r="D63" s="6"/>
      <c r="E63" s="179"/>
      <c r="F63" s="15" t="str">
        <f t="shared" si="1"/>
        <v/>
      </c>
      <c r="G63" s="43" t="str">
        <f t="shared" si="2"/>
        <v/>
      </c>
      <c r="H63" s="297" t="b">
        <f t="shared" si="3"/>
        <v>0</v>
      </c>
      <c r="I63" s="298">
        <f t="shared" si="5"/>
        <v>1</v>
      </c>
    </row>
    <row r="64" spans="1:9">
      <c r="A64" s="28">
        <v>53</v>
      </c>
      <c r="B64" s="6"/>
      <c r="C64" s="6"/>
      <c r="D64" s="6"/>
      <c r="E64" s="179"/>
      <c r="F64" s="15" t="str">
        <f t="shared" si="1"/>
        <v/>
      </c>
      <c r="G64" s="43" t="str">
        <f t="shared" si="2"/>
        <v/>
      </c>
      <c r="H64" s="297" t="b">
        <f t="shared" si="3"/>
        <v>0</v>
      </c>
      <c r="I64" s="298">
        <f t="shared" si="5"/>
        <v>1</v>
      </c>
    </row>
    <row r="65" spans="1:9">
      <c r="A65" s="28">
        <v>54</v>
      </c>
      <c r="B65" s="6"/>
      <c r="C65" s="6"/>
      <c r="D65" s="6"/>
      <c r="E65" s="179"/>
      <c r="F65" s="15" t="str">
        <f t="shared" si="1"/>
        <v/>
      </c>
      <c r="G65" s="43" t="str">
        <f t="shared" si="2"/>
        <v/>
      </c>
      <c r="H65" s="297" t="b">
        <f t="shared" si="3"/>
        <v>0</v>
      </c>
      <c r="I65" s="298">
        <f t="shared" si="5"/>
        <v>1</v>
      </c>
    </row>
    <row r="66" spans="1:9">
      <c r="A66" s="28">
        <v>55</v>
      </c>
      <c r="B66" s="6"/>
      <c r="C66" s="6"/>
      <c r="D66" s="6"/>
      <c r="E66" s="179"/>
      <c r="F66" s="15" t="str">
        <f t="shared" si="1"/>
        <v/>
      </c>
      <c r="G66" s="43" t="str">
        <f t="shared" si="2"/>
        <v/>
      </c>
      <c r="H66" s="297" t="b">
        <f t="shared" si="3"/>
        <v>0</v>
      </c>
      <c r="I66" s="298">
        <f t="shared" si="5"/>
        <v>1</v>
      </c>
    </row>
    <row r="67" spans="1:9">
      <c r="A67" s="28">
        <v>56</v>
      </c>
      <c r="B67" s="6"/>
      <c r="C67" s="6"/>
      <c r="D67" s="6"/>
      <c r="E67" s="179"/>
      <c r="F67" s="15" t="str">
        <f t="shared" si="1"/>
        <v/>
      </c>
      <c r="G67" s="43" t="str">
        <f t="shared" si="2"/>
        <v/>
      </c>
      <c r="H67" s="297" t="b">
        <f t="shared" si="3"/>
        <v>0</v>
      </c>
      <c r="I67" s="298">
        <f t="shared" si="5"/>
        <v>1</v>
      </c>
    </row>
    <row r="68" spans="1:9">
      <c r="A68" s="28">
        <v>57</v>
      </c>
      <c r="B68" s="6"/>
      <c r="C68" s="6"/>
      <c r="D68" s="6"/>
      <c r="E68" s="179"/>
      <c r="F68" s="15" t="str">
        <f t="shared" si="1"/>
        <v/>
      </c>
      <c r="G68" s="43" t="str">
        <f t="shared" si="2"/>
        <v/>
      </c>
      <c r="H68" s="297" t="b">
        <f t="shared" si="3"/>
        <v>0</v>
      </c>
      <c r="I68" s="298">
        <f t="shared" si="5"/>
        <v>1</v>
      </c>
    </row>
    <row r="69" spans="1:9">
      <c r="A69" s="28">
        <v>58</v>
      </c>
      <c r="B69" s="6"/>
      <c r="C69" s="6"/>
      <c r="D69" s="6"/>
      <c r="E69" s="179"/>
      <c r="F69" s="15" t="str">
        <f t="shared" si="1"/>
        <v/>
      </c>
      <c r="G69" s="43" t="str">
        <f t="shared" si="2"/>
        <v/>
      </c>
      <c r="H69" s="297" t="b">
        <f t="shared" si="3"/>
        <v>0</v>
      </c>
      <c r="I69" s="298">
        <f t="shared" si="5"/>
        <v>1</v>
      </c>
    </row>
    <row r="70" spans="1:9">
      <c r="A70" s="28">
        <v>59</v>
      </c>
      <c r="B70" s="6"/>
      <c r="C70" s="6"/>
      <c r="D70" s="6"/>
      <c r="E70" s="179"/>
      <c r="F70" s="15" t="str">
        <f t="shared" si="1"/>
        <v/>
      </c>
      <c r="G70" s="43" t="str">
        <f t="shared" si="2"/>
        <v/>
      </c>
      <c r="H70" s="297" t="b">
        <f t="shared" si="3"/>
        <v>0</v>
      </c>
      <c r="I70" s="298">
        <f t="shared" si="5"/>
        <v>1</v>
      </c>
    </row>
    <row r="71" spans="1:9">
      <c r="A71" s="28">
        <v>60</v>
      </c>
      <c r="B71" s="6"/>
      <c r="C71" s="6"/>
      <c r="D71" s="6"/>
      <c r="E71" s="179"/>
      <c r="F71" s="15" t="str">
        <f t="shared" si="1"/>
        <v/>
      </c>
      <c r="G71" s="43" t="str">
        <f t="shared" si="2"/>
        <v/>
      </c>
      <c r="H71" s="297" t="b">
        <f t="shared" si="3"/>
        <v>0</v>
      </c>
      <c r="I71" s="298">
        <f t="shared" si="5"/>
        <v>1</v>
      </c>
    </row>
    <row r="72" spans="1:9">
      <c r="A72" s="28">
        <v>61</v>
      </c>
      <c r="B72" s="6"/>
      <c r="C72" s="6"/>
      <c r="D72" s="6"/>
      <c r="E72" s="179"/>
      <c r="F72" s="15" t="str">
        <f t="shared" si="1"/>
        <v/>
      </c>
      <c r="G72" s="43" t="str">
        <f t="shared" si="2"/>
        <v/>
      </c>
      <c r="H72" s="297" t="b">
        <f t="shared" si="3"/>
        <v>0</v>
      </c>
      <c r="I72" s="298">
        <f t="shared" si="5"/>
        <v>1</v>
      </c>
    </row>
    <row r="73" spans="1:9">
      <c r="A73" s="28">
        <v>62</v>
      </c>
      <c r="B73" s="6"/>
      <c r="C73" s="6"/>
      <c r="D73" s="6"/>
      <c r="E73" s="179"/>
      <c r="F73" s="15" t="str">
        <f t="shared" si="1"/>
        <v/>
      </c>
      <c r="G73" s="43" t="str">
        <f t="shared" si="2"/>
        <v/>
      </c>
      <c r="H73" s="297" t="b">
        <f t="shared" si="3"/>
        <v>0</v>
      </c>
      <c r="I73" s="298">
        <f t="shared" si="5"/>
        <v>1</v>
      </c>
    </row>
    <row r="74" spans="1:9">
      <c r="A74" s="28">
        <v>63</v>
      </c>
      <c r="B74" s="6"/>
      <c r="C74" s="6"/>
      <c r="D74" s="6"/>
      <c r="E74" s="179"/>
      <c r="F74" s="15" t="str">
        <f t="shared" si="1"/>
        <v/>
      </c>
      <c r="G74" s="43" t="str">
        <f t="shared" si="2"/>
        <v/>
      </c>
      <c r="H74" s="297" t="b">
        <f t="shared" si="3"/>
        <v>0</v>
      </c>
      <c r="I74" s="298">
        <f t="shared" si="5"/>
        <v>1</v>
      </c>
    </row>
    <row r="75" spans="1:9">
      <c r="A75" s="28">
        <v>64</v>
      </c>
      <c r="B75" s="6"/>
      <c r="C75" s="6"/>
      <c r="D75" s="6"/>
      <c r="E75" s="179"/>
      <c r="F75" s="15" t="str">
        <f t="shared" si="1"/>
        <v/>
      </c>
      <c r="G75" s="43" t="str">
        <f t="shared" si="2"/>
        <v/>
      </c>
      <c r="H75" s="297" t="b">
        <f t="shared" si="3"/>
        <v>0</v>
      </c>
      <c r="I75" s="298">
        <f t="shared" si="5"/>
        <v>1</v>
      </c>
    </row>
    <row r="76" spans="1:9">
      <c r="A76" s="28">
        <v>65</v>
      </c>
      <c r="B76" s="6"/>
      <c r="C76" s="6"/>
      <c r="D76" s="6"/>
      <c r="E76" s="179"/>
      <c r="F76" s="15" t="str">
        <f t="shared" ref="F76:F139" si="6">IF(OR($B76="",$C76="",$E76&lt;an_initial,$E76&gt;an_final),"",G76 * (INDEX(i6punctaje, MATCH(C76,i6anvergură,0), MATCH(D76,i6rol,0) )) )</f>
        <v/>
      </c>
      <c r="G76" s="43" t="str">
        <f t="shared" ref="G76:G139" si="7">IF(OR($B76="",$C76="",$E76="",$E76&gt;an_final),"",IF($E76&gt;=an_initial,1,""))</f>
        <v/>
      </c>
      <c r="H76" s="297" t="b">
        <f t="shared" ref="H76:H139" si="8">IF(nume_candidat="",FALSE,ISNUMBER(SEARCH(nume_candidat,$B76)))</f>
        <v>0</v>
      </c>
      <c r="I76" s="298">
        <f t="shared" si="5"/>
        <v>1</v>
      </c>
    </row>
    <row r="77" spans="1:9">
      <c r="A77" s="28">
        <v>66</v>
      </c>
      <c r="B77" s="6"/>
      <c r="C77" s="6"/>
      <c r="D77" s="6"/>
      <c r="E77" s="179"/>
      <c r="F77" s="15" t="str">
        <f t="shared" si="6"/>
        <v/>
      </c>
      <c r="G77" s="43" t="str">
        <f t="shared" si="7"/>
        <v/>
      </c>
      <c r="H77" s="297" t="b">
        <f t="shared" si="8"/>
        <v>0</v>
      </c>
      <c r="I77" s="298">
        <f t="shared" ref="I77:I140" si="9">LEN(B77)-LEN(SUBSTITUTE(B77,",",""))+1</f>
        <v>1</v>
      </c>
    </row>
    <row r="78" spans="1:9">
      <c r="A78" s="28">
        <v>67</v>
      </c>
      <c r="B78" s="6"/>
      <c r="C78" s="6"/>
      <c r="D78" s="6"/>
      <c r="E78" s="179"/>
      <c r="F78" s="15" t="str">
        <f t="shared" si="6"/>
        <v/>
      </c>
      <c r="G78" s="43" t="str">
        <f t="shared" si="7"/>
        <v/>
      </c>
      <c r="H78" s="297" t="b">
        <f t="shared" si="8"/>
        <v>0</v>
      </c>
      <c r="I78" s="298">
        <f t="shared" si="9"/>
        <v>1</v>
      </c>
    </row>
    <row r="79" spans="1:9">
      <c r="A79" s="28">
        <v>68</v>
      </c>
      <c r="B79" s="6"/>
      <c r="C79" s="6"/>
      <c r="D79" s="6"/>
      <c r="E79" s="179"/>
      <c r="F79" s="15" t="str">
        <f t="shared" si="6"/>
        <v/>
      </c>
      <c r="G79" s="43" t="str">
        <f t="shared" si="7"/>
        <v/>
      </c>
      <c r="H79" s="297" t="b">
        <f t="shared" si="8"/>
        <v>0</v>
      </c>
      <c r="I79" s="298">
        <f t="shared" si="9"/>
        <v>1</v>
      </c>
    </row>
    <row r="80" spans="1:9">
      <c r="A80" s="28">
        <v>69</v>
      </c>
      <c r="B80" s="6"/>
      <c r="C80" s="6"/>
      <c r="D80" s="6"/>
      <c r="E80" s="179"/>
      <c r="F80" s="15" t="str">
        <f t="shared" si="6"/>
        <v/>
      </c>
      <c r="G80" s="43" t="str">
        <f t="shared" si="7"/>
        <v/>
      </c>
      <c r="H80" s="297" t="b">
        <f t="shared" si="8"/>
        <v>0</v>
      </c>
      <c r="I80" s="298">
        <f t="shared" si="9"/>
        <v>1</v>
      </c>
    </row>
    <row r="81" spans="1:9">
      <c r="A81" s="28">
        <v>70</v>
      </c>
      <c r="B81" s="6"/>
      <c r="C81" s="6"/>
      <c r="D81" s="6"/>
      <c r="E81" s="179"/>
      <c r="F81" s="15" t="str">
        <f t="shared" si="6"/>
        <v/>
      </c>
      <c r="G81" s="43" t="str">
        <f t="shared" si="7"/>
        <v/>
      </c>
      <c r="H81" s="297" t="b">
        <f t="shared" si="8"/>
        <v>0</v>
      </c>
      <c r="I81" s="298">
        <f t="shared" si="9"/>
        <v>1</v>
      </c>
    </row>
    <row r="82" spans="1:9">
      <c r="A82" s="28">
        <v>71</v>
      </c>
      <c r="B82" s="6"/>
      <c r="C82" s="6"/>
      <c r="D82" s="6"/>
      <c r="E82" s="179"/>
      <c r="F82" s="15" t="str">
        <f t="shared" si="6"/>
        <v/>
      </c>
      <c r="G82" s="43" t="str">
        <f t="shared" si="7"/>
        <v/>
      </c>
      <c r="H82" s="297" t="b">
        <f t="shared" si="8"/>
        <v>0</v>
      </c>
      <c r="I82" s="298">
        <f t="shared" si="9"/>
        <v>1</v>
      </c>
    </row>
    <row r="83" spans="1:9">
      <c r="A83" s="28">
        <v>72</v>
      </c>
      <c r="B83" s="6"/>
      <c r="C83" s="6"/>
      <c r="D83" s="6"/>
      <c r="E83" s="179"/>
      <c r="F83" s="15" t="str">
        <f t="shared" si="6"/>
        <v/>
      </c>
      <c r="G83" s="43" t="str">
        <f t="shared" si="7"/>
        <v/>
      </c>
      <c r="H83" s="297" t="b">
        <f t="shared" si="8"/>
        <v>0</v>
      </c>
      <c r="I83" s="298">
        <f t="shared" si="9"/>
        <v>1</v>
      </c>
    </row>
    <row r="84" spans="1:9">
      <c r="A84" s="28">
        <v>73</v>
      </c>
      <c r="B84" s="6"/>
      <c r="C84" s="6"/>
      <c r="D84" s="6"/>
      <c r="E84" s="179"/>
      <c r="F84" s="15" t="str">
        <f t="shared" si="6"/>
        <v/>
      </c>
      <c r="G84" s="43" t="str">
        <f t="shared" si="7"/>
        <v/>
      </c>
      <c r="H84" s="297" t="b">
        <f t="shared" si="8"/>
        <v>0</v>
      </c>
      <c r="I84" s="298">
        <f t="shared" si="9"/>
        <v>1</v>
      </c>
    </row>
    <row r="85" spans="1:9">
      <c r="A85" s="28">
        <v>74</v>
      </c>
      <c r="B85" s="6"/>
      <c r="C85" s="6"/>
      <c r="D85" s="6"/>
      <c r="E85" s="179"/>
      <c r="F85" s="15" t="str">
        <f t="shared" si="6"/>
        <v/>
      </c>
      <c r="G85" s="43" t="str">
        <f t="shared" si="7"/>
        <v/>
      </c>
      <c r="H85" s="297" t="b">
        <f t="shared" si="8"/>
        <v>0</v>
      </c>
      <c r="I85" s="298">
        <f t="shared" si="9"/>
        <v>1</v>
      </c>
    </row>
    <row r="86" spans="1:9">
      <c r="A86" s="28">
        <v>75</v>
      </c>
      <c r="B86" s="6"/>
      <c r="C86" s="6"/>
      <c r="D86" s="6"/>
      <c r="E86" s="179"/>
      <c r="F86" s="15" t="str">
        <f t="shared" si="6"/>
        <v/>
      </c>
      <c r="G86" s="43" t="str">
        <f t="shared" si="7"/>
        <v/>
      </c>
      <c r="H86" s="297" t="b">
        <f t="shared" si="8"/>
        <v>0</v>
      </c>
      <c r="I86" s="298">
        <f t="shared" si="9"/>
        <v>1</v>
      </c>
    </row>
    <row r="87" spans="1:9">
      <c r="A87" s="28">
        <v>76</v>
      </c>
      <c r="B87" s="6"/>
      <c r="C87" s="6"/>
      <c r="D87" s="6"/>
      <c r="E87" s="179"/>
      <c r="F87" s="15" t="str">
        <f t="shared" si="6"/>
        <v/>
      </c>
      <c r="G87" s="43" t="str">
        <f t="shared" si="7"/>
        <v/>
      </c>
      <c r="H87" s="297" t="b">
        <f t="shared" si="8"/>
        <v>0</v>
      </c>
      <c r="I87" s="298">
        <f t="shared" si="9"/>
        <v>1</v>
      </c>
    </row>
    <row r="88" spans="1:9">
      <c r="A88" s="28">
        <v>77</v>
      </c>
      <c r="B88" s="6"/>
      <c r="C88" s="6"/>
      <c r="D88" s="6"/>
      <c r="E88" s="179"/>
      <c r="F88" s="15" t="str">
        <f t="shared" si="6"/>
        <v/>
      </c>
      <c r="G88" s="43" t="str">
        <f t="shared" si="7"/>
        <v/>
      </c>
      <c r="H88" s="297" t="b">
        <f t="shared" si="8"/>
        <v>0</v>
      </c>
      <c r="I88" s="298">
        <f t="shared" si="9"/>
        <v>1</v>
      </c>
    </row>
    <row r="89" spans="1:9">
      <c r="A89" s="28">
        <v>78</v>
      </c>
      <c r="B89" s="6"/>
      <c r="C89" s="6"/>
      <c r="D89" s="6"/>
      <c r="E89" s="179"/>
      <c r="F89" s="15" t="str">
        <f t="shared" si="6"/>
        <v/>
      </c>
      <c r="G89" s="43" t="str">
        <f t="shared" si="7"/>
        <v/>
      </c>
      <c r="H89" s="297" t="b">
        <f t="shared" si="8"/>
        <v>0</v>
      </c>
      <c r="I89" s="298">
        <f t="shared" si="9"/>
        <v>1</v>
      </c>
    </row>
    <row r="90" spans="1:9">
      <c r="A90" s="28">
        <v>79</v>
      </c>
      <c r="B90" s="6"/>
      <c r="C90" s="6"/>
      <c r="D90" s="6"/>
      <c r="E90" s="179"/>
      <c r="F90" s="15" t="str">
        <f t="shared" si="6"/>
        <v/>
      </c>
      <c r="G90" s="43" t="str">
        <f t="shared" si="7"/>
        <v/>
      </c>
      <c r="H90" s="297" t="b">
        <f t="shared" si="8"/>
        <v>0</v>
      </c>
      <c r="I90" s="298">
        <f t="shared" si="9"/>
        <v>1</v>
      </c>
    </row>
    <row r="91" spans="1:9">
      <c r="A91" s="28">
        <v>80</v>
      </c>
      <c r="B91" s="6"/>
      <c r="C91" s="6"/>
      <c r="D91" s="6"/>
      <c r="E91" s="179"/>
      <c r="F91" s="15" t="str">
        <f t="shared" si="6"/>
        <v/>
      </c>
      <c r="G91" s="43" t="str">
        <f t="shared" si="7"/>
        <v/>
      </c>
      <c r="H91" s="297" t="b">
        <f t="shared" si="8"/>
        <v>0</v>
      </c>
      <c r="I91" s="298">
        <f t="shared" si="9"/>
        <v>1</v>
      </c>
    </row>
    <row r="92" spans="1:9">
      <c r="A92" s="28">
        <v>81</v>
      </c>
      <c r="B92" s="6"/>
      <c r="C92" s="6"/>
      <c r="D92" s="6"/>
      <c r="E92" s="179"/>
      <c r="F92" s="15" t="str">
        <f t="shared" si="6"/>
        <v/>
      </c>
      <c r="G92" s="43" t="str">
        <f t="shared" si="7"/>
        <v/>
      </c>
      <c r="H92" s="297" t="b">
        <f t="shared" si="8"/>
        <v>0</v>
      </c>
      <c r="I92" s="298">
        <f t="shared" si="9"/>
        <v>1</v>
      </c>
    </row>
    <row r="93" spans="1:9">
      <c r="A93" s="28">
        <v>82</v>
      </c>
      <c r="B93" s="6"/>
      <c r="C93" s="6"/>
      <c r="D93" s="6"/>
      <c r="E93" s="179"/>
      <c r="F93" s="15" t="str">
        <f t="shared" si="6"/>
        <v/>
      </c>
      <c r="G93" s="43" t="str">
        <f t="shared" si="7"/>
        <v/>
      </c>
      <c r="H93" s="297" t="b">
        <f t="shared" si="8"/>
        <v>0</v>
      </c>
      <c r="I93" s="298">
        <f t="shared" si="9"/>
        <v>1</v>
      </c>
    </row>
    <row r="94" spans="1:9">
      <c r="A94" s="28">
        <v>83</v>
      </c>
      <c r="B94" s="6"/>
      <c r="C94" s="6"/>
      <c r="D94" s="6"/>
      <c r="E94" s="179"/>
      <c r="F94" s="15" t="str">
        <f t="shared" si="6"/>
        <v/>
      </c>
      <c r="G94" s="43" t="str">
        <f t="shared" si="7"/>
        <v/>
      </c>
      <c r="H94" s="297" t="b">
        <f t="shared" si="8"/>
        <v>0</v>
      </c>
      <c r="I94" s="298">
        <f t="shared" si="9"/>
        <v>1</v>
      </c>
    </row>
    <row r="95" spans="1:9">
      <c r="A95" s="28">
        <v>84</v>
      </c>
      <c r="B95" s="6"/>
      <c r="C95" s="6"/>
      <c r="D95" s="6"/>
      <c r="E95" s="179"/>
      <c r="F95" s="15" t="str">
        <f t="shared" si="6"/>
        <v/>
      </c>
      <c r="G95" s="43" t="str">
        <f t="shared" si="7"/>
        <v/>
      </c>
      <c r="H95" s="297" t="b">
        <f t="shared" si="8"/>
        <v>0</v>
      </c>
      <c r="I95" s="298">
        <f t="shared" si="9"/>
        <v>1</v>
      </c>
    </row>
    <row r="96" spans="1:9">
      <c r="A96" s="28">
        <v>85</v>
      </c>
      <c r="B96" s="6"/>
      <c r="C96" s="6"/>
      <c r="D96" s="6"/>
      <c r="E96" s="179"/>
      <c r="F96" s="15" t="str">
        <f t="shared" si="6"/>
        <v/>
      </c>
      <c r="G96" s="43" t="str">
        <f t="shared" si="7"/>
        <v/>
      </c>
      <c r="H96" s="297" t="b">
        <f t="shared" si="8"/>
        <v>0</v>
      </c>
      <c r="I96" s="298">
        <f t="shared" si="9"/>
        <v>1</v>
      </c>
    </row>
    <row r="97" spans="1:9">
      <c r="A97" s="28">
        <v>86</v>
      </c>
      <c r="B97" s="6"/>
      <c r="C97" s="6"/>
      <c r="D97" s="6"/>
      <c r="E97" s="179"/>
      <c r="F97" s="15" t="str">
        <f t="shared" si="6"/>
        <v/>
      </c>
      <c r="G97" s="43" t="str">
        <f t="shared" si="7"/>
        <v/>
      </c>
      <c r="H97" s="297" t="b">
        <f t="shared" si="8"/>
        <v>0</v>
      </c>
      <c r="I97" s="298">
        <f t="shared" si="9"/>
        <v>1</v>
      </c>
    </row>
    <row r="98" spans="1:9">
      <c r="A98" s="28">
        <v>87</v>
      </c>
      <c r="B98" s="6"/>
      <c r="C98" s="6"/>
      <c r="D98" s="6"/>
      <c r="E98" s="179"/>
      <c r="F98" s="15" t="str">
        <f t="shared" si="6"/>
        <v/>
      </c>
      <c r="G98" s="43" t="str">
        <f t="shared" si="7"/>
        <v/>
      </c>
      <c r="H98" s="297" t="b">
        <f t="shared" si="8"/>
        <v>0</v>
      </c>
      <c r="I98" s="298">
        <f t="shared" si="9"/>
        <v>1</v>
      </c>
    </row>
    <row r="99" spans="1:9">
      <c r="A99" s="28">
        <v>88</v>
      </c>
      <c r="B99" s="6"/>
      <c r="C99" s="6"/>
      <c r="D99" s="6"/>
      <c r="E99" s="179"/>
      <c r="F99" s="15" t="str">
        <f t="shared" si="6"/>
        <v/>
      </c>
      <c r="G99" s="43" t="str">
        <f t="shared" si="7"/>
        <v/>
      </c>
      <c r="H99" s="297" t="b">
        <f t="shared" si="8"/>
        <v>0</v>
      </c>
      <c r="I99" s="298">
        <f t="shared" si="9"/>
        <v>1</v>
      </c>
    </row>
    <row r="100" spans="1:9">
      <c r="A100" s="28">
        <v>89</v>
      </c>
      <c r="B100" s="6"/>
      <c r="C100" s="6"/>
      <c r="D100" s="6"/>
      <c r="E100" s="179"/>
      <c r="F100" s="15" t="str">
        <f t="shared" si="6"/>
        <v/>
      </c>
      <c r="G100" s="43" t="str">
        <f t="shared" si="7"/>
        <v/>
      </c>
      <c r="H100" s="297" t="b">
        <f t="shared" si="8"/>
        <v>0</v>
      </c>
      <c r="I100" s="298">
        <f t="shared" si="9"/>
        <v>1</v>
      </c>
    </row>
    <row r="101" spans="1:9">
      <c r="A101" s="28">
        <v>90</v>
      </c>
      <c r="B101" s="6"/>
      <c r="C101" s="6"/>
      <c r="D101" s="6"/>
      <c r="E101" s="179"/>
      <c r="F101" s="15" t="str">
        <f t="shared" si="6"/>
        <v/>
      </c>
      <c r="G101" s="43" t="str">
        <f t="shared" si="7"/>
        <v/>
      </c>
      <c r="H101" s="297" t="b">
        <f t="shared" si="8"/>
        <v>0</v>
      </c>
      <c r="I101" s="298">
        <f t="shared" si="9"/>
        <v>1</v>
      </c>
    </row>
    <row r="102" spans="1:9">
      <c r="A102" s="28">
        <v>91</v>
      </c>
      <c r="B102" s="6"/>
      <c r="C102" s="6"/>
      <c r="D102" s="6"/>
      <c r="E102" s="179"/>
      <c r="F102" s="15" t="str">
        <f t="shared" si="6"/>
        <v/>
      </c>
      <c r="G102" s="43" t="str">
        <f t="shared" si="7"/>
        <v/>
      </c>
      <c r="H102" s="297" t="b">
        <f t="shared" si="8"/>
        <v>0</v>
      </c>
      <c r="I102" s="298">
        <f t="shared" si="9"/>
        <v>1</v>
      </c>
    </row>
    <row r="103" spans="1:9">
      <c r="A103" s="28">
        <v>92</v>
      </c>
      <c r="B103" s="6"/>
      <c r="C103" s="6"/>
      <c r="D103" s="6"/>
      <c r="E103" s="179"/>
      <c r="F103" s="15" t="str">
        <f t="shared" si="6"/>
        <v/>
      </c>
      <c r="G103" s="43" t="str">
        <f t="shared" si="7"/>
        <v/>
      </c>
      <c r="H103" s="297" t="b">
        <f t="shared" si="8"/>
        <v>0</v>
      </c>
      <c r="I103" s="298">
        <f t="shared" si="9"/>
        <v>1</v>
      </c>
    </row>
    <row r="104" spans="1:9">
      <c r="A104" s="28">
        <v>93</v>
      </c>
      <c r="B104" s="6"/>
      <c r="C104" s="6"/>
      <c r="D104" s="6"/>
      <c r="E104" s="179"/>
      <c r="F104" s="15" t="str">
        <f t="shared" si="6"/>
        <v/>
      </c>
      <c r="G104" s="43" t="str">
        <f t="shared" si="7"/>
        <v/>
      </c>
      <c r="H104" s="297" t="b">
        <f t="shared" si="8"/>
        <v>0</v>
      </c>
      <c r="I104" s="298">
        <f t="shared" si="9"/>
        <v>1</v>
      </c>
    </row>
    <row r="105" spans="1:9">
      <c r="A105" s="28">
        <v>94</v>
      </c>
      <c r="B105" s="6"/>
      <c r="C105" s="6"/>
      <c r="D105" s="6"/>
      <c r="E105" s="179"/>
      <c r="F105" s="15" t="str">
        <f t="shared" si="6"/>
        <v/>
      </c>
      <c r="G105" s="43" t="str">
        <f t="shared" si="7"/>
        <v/>
      </c>
      <c r="H105" s="297" t="b">
        <f t="shared" si="8"/>
        <v>0</v>
      </c>
      <c r="I105" s="298">
        <f t="shared" si="9"/>
        <v>1</v>
      </c>
    </row>
    <row r="106" spans="1:9">
      <c r="A106" s="28">
        <v>95</v>
      </c>
      <c r="B106" s="6"/>
      <c r="C106" s="6"/>
      <c r="D106" s="6"/>
      <c r="E106" s="179"/>
      <c r="F106" s="15" t="str">
        <f t="shared" si="6"/>
        <v/>
      </c>
      <c r="G106" s="43" t="str">
        <f t="shared" si="7"/>
        <v/>
      </c>
      <c r="H106" s="297" t="b">
        <f t="shared" si="8"/>
        <v>0</v>
      </c>
      <c r="I106" s="298">
        <f t="shared" si="9"/>
        <v>1</v>
      </c>
    </row>
    <row r="107" spans="1:9">
      <c r="A107" s="28">
        <v>96</v>
      </c>
      <c r="B107" s="6"/>
      <c r="C107" s="6"/>
      <c r="D107" s="6"/>
      <c r="E107" s="179"/>
      <c r="F107" s="15" t="str">
        <f t="shared" si="6"/>
        <v/>
      </c>
      <c r="G107" s="43" t="str">
        <f t="shared" si="7"/>
        <v/>
      </c>
      <c r="H107" s="297" t="b">
        <f t="shared" si="8"/>
        <v>0</v>
      </c>
      <c r="I107" s="298">
        <f t="shared" si="9"/>
        <v>1</v>
      </c>
    </row>
    <row r="108" spans="1:9">
      <c r="A108" s="28">
        <v>97</v>
      </c>
      <c r="B108" s="6"/>
      <c r="C108" s="6"/>
      <c r="D108" s="6"/>
      <c r="E108" s="179"/>
      <c r="F108" s="15" t="str">
        <f t="shared" si="6"/>
        <v/>
      </c>
      <c r="G108" s="43" t="str">
        <f t="shared" si="7"/>
        <v/>
      </c>
      <c r="H108" s="297" t="b">
        <f t="shared" si="8"/>
        <v>0</v>
      </c>
      <c r="I108" s="298">
        <f t="shared" si="9"/>
        <v>1</v>
      </c>
    </row>
    <row r="109" spans="1:9">
      <c r="A109" s="28">
        <v>98</v>
      </c>
      <c r="B109" s="6"/>
      <c r="C109" s="6"/>
      <c r="D109" s="6"/>
      <c r="E109" s="179"/>
      <c r="F109" s="15" t="str">
        <f t="shared" si="6"/>
        <v/>
      </c>
      <c r="G109" s="43" t="str">
        <f t="shared" si="7"/>
        <v/>
      </c>
      <c r="H109" s="297" t="b">
        <f t="shared" si="8"/>
        <v>0</v>
      </c>
      <c r="I109" s="298">
        <f t="shared" si="9"/>
        <v>1</v>
      </c>
    </row>
    <row r="110" spans="1:9">
      <c r="A110" s="117">
        <v>99</v>
      </c>
      <c r="B110" s="6"/>
      <c r="C110" s="6"/>
      <c r="D110" s="6"/>
      <c r="E110" s="179"/>
      <c r="F110" s="15" t="str">
        <f t="shared" si="6"/>
        <v/>
      </c>
      <c r="G110" s="43" t="str">
        <f t="shared" si="7"/>
        <v/>
      </c>
      <c r="H110" s="297" t="b">
        <f t="shared" si="8"/>
        <v>0</v>
      </c>
      <c r="I110" s="298">
        <f t="shared" si="9"/>
        <v>1</v>
      </c>
    </row>
    <row r="111" spans="1:9">
      <c r="A111" s="117">
        <v>100</v>
      </c>
      <c r="B111" s="118"/>
      <c r="C111" s="118"/>
      <c r="D111" s="118"/>
      <c r="E111" s="120"/>
      <c r="F111" s="15" t="str">
        <f t="shared" si="6"/>
        <v/>
      </c>
      <c r="G111" s="43" t="str">
        <f t="shared" si="7"/>
        <v/>
      </c>
      <c r="H111" s="297" t="b">
        <f t="shared" si="8"/>
        <v>0</v>
      </c>
      <c r="I111" s="298">
        <f t="shared" si="9"/>
        <v>1</v>
      </c>
    </row>
    <row r="112" spans="1:9">
      <c r="A112" s="117">
        <v>101</v>
      </c>
      <c r="B112" s="118"/>
      <c r="C112" s="118"/>
      <c r="D112" s="118"/>
      <c r="E112" s="120"/>
      <c r="F112" s="15" t="str">
        <f t="shared" si="6"/>
        <v/>
      </c>
      <c r="G112" s="43" t="str">
        <f t="shared" si="7"/>
        <v/>
      </c>
      <c r="H112" s="297" t="b">
        <f t="shared" si="8"/>
        <v>0</v>
      </c>
      <c r="I112" s="298">
        <f t="shared" si="9"/>
        <v>1</v>
      </c>
    </row>
    <row r="113" spans="1:9">
      <c r="A113" s="117">
        <v>102</v>
      </c>
      <c r="B113" s="118"/>
      <c r="C113" s="118"/>
      <c r="D113" s="118"/>
      <c r="E113" s="120"/>
      <c r="F113" s="15" t="str">
        <f t="shared" si="6"/>
        <v/>
      </c>
      <c r="G113" s="43" t="str">
        <f t="shared" si="7"/>
        <v/>
      </c>
      <c r="H113" s="297" t="b">
        <f t="shared" si="8"/>
        <v>0</v>
      </c>
      <c r="I113" s="298">
        <f t="shared" si="9"/>
        <v>1</v>
      </c>
    </row>
    <row r="114" spans="1:9">
      <c r="A114" s="117">
        <v>103</v>
      </c>
      <c r="B114" s="118"/>
      <c r="C114" s="118"/>
      <c r="D114" s="118"/>
      <c r="E114" s="120"/>
      <c r="F114" s="15" t="str">
        <f t="shared" si="6"/>
        <v/>
      </c>
      <c r="G114" s="43" t="str">
        <f t="shared" si="7"/>
        <v/>
      </c>
      <c r="H114" s="297" t="b">
        <f t="shared" si="8"/>
        <v>0</v>
      </c>
      <c r="I114" s="298">
        <f t="shared" si="9"/>
        <v>1</v>
      </c>
    </row>
    <row r="115" spans="1:9">
      <c r="A115" s="117">
        <v>104</v>
      </c>
      <c r="B115" s="118"/>
      <c r="C115" s="118"/>
      <c r="D115" s="118"/>
      <c r="E115" s="120"/>
      <c r="F115" s="15" t="str">
        <f t="shared" si="6"/>
        <v/>
      </c>
      <c r="G115" s="43" t="str">
        <f t="shared" si="7"/>
        <v/>
      </c>
      <c r="H115" s="297" t="b">
        <f t="shared" si="8"/>
        <v>0</v>
      </c>
      <c r="I115" s="298">
        <f t="shared" si="9"/>
        <v>1</v>
      </c>
    </row>
    <row r="116" spans="1:9">
      <c r="A116" s="117">
        <v>105</v>
      </c>
      <c r="B116" s="118"/>
      <c r="C116" s="118"/>
      <c r="D116" s="118"/>
      <c r="E116" s="120"/>
      <c r="F116" s="15" t="str">
        <f t="shared" si="6"/>
        <v/>
      </c>
      <c r="G116" s="43" t="str">
        <f t="shared" si="7"/>
        <v/>
      </c>
      <c r="H116" s="297" t="b">
        <f t="shared" si="8"/>
        <v>0</v>
      </c>
      <c r="I116" s="298">
        <f t="shared" si="9"/>
        <v>1</v>
      </c>
    </row>
    <row r="117" spans="1:9">
      <c r="A117" s="117">
        <v>106</v>
      </c>
      <c r="B117" s="118"/>
      <c r="C117" s="118"/>
      <c r="D117" s="118"/>
      <c r="E117" s="120"/>
      <c r="F117" s="15" t="str">
        <f t="shared" si="6"/>
        <v/>
      </c>
      <c r="G117" s="43" t="str">
        <f t="shared" si="7"/>
        <v/>
      </c>
      <c r="H117" s="297" t="b">
        <f t="shared" si="8"/>
        <v>0</v>
      </c>
      <c r="I117" s="298">
        <f t="shared" si="9"/>
        <v>1</v>
      </c>
    </row>
    <row r="118" spans="1:9">
      <c r="A118" s="117">
        <v>107</v>
      </c>
      <c r="B118" s="118"/>
      <c r="C118" s="118"/>
      <c r="D118" s="118"/>
      <c r="E118" s="120"/>
      <c r="F118" s="15" t="str">
        <f t="shared" si="6"/>
        <v/>
      </c>
      <c r="G118" s="43" t="str">
        <f t="shared" si="7"/>
        <v/>
      </c>
      <c r="H118" s="297" t="b">
        <f t="shared" si="8"/>
        <v>0</v>
      </c>
      <c r="I118" s="298">
        <f t="shared" si="9"/>
        <v>1</v>
      </c>
    </row>
    <row r="119" spans="1:9">
      <c r="A119" s="117">
        <v>108</v>
      </c>
      <c r="B119" s="118"/>
      <c r="C119" s="118"/>
      <c r="D119" s="118"/>
      <c r="E119" s="120"/>
      <c r="F119" s="15" t="str">
        <f t="shared" si="6"/>
        <v/>
      </c>
      <c r="G119" s="43" t="str">
        <f t="shared" si="7"/>
        <v/>
      </c>
      <c r="H119" s="297" t="b">
        <f t="shared" si="8"/>
        <v>0</v>
      </c>
      <c r="I119" s="298">
        <f t="shared" si="9"/>
        <v>1</v>
      </c>
    </row>
    <row r="120" spans="1:9">
      <c r="A120" s="117">
        <v>109</v>
      </c>
      <c r="B120" s="118"/>
      <c r="C120" s="118"/>
      <c r="D120" s="118"/>
      <c r="E120" s="120"/>
      <c r="F120" s="15" t="str">
        <f t="shared" si="6"/>
        <v/>
      </c>
      <c r="G120" s="43" t="str">
        <f t="shared" si="7"/>
        <v/>
      </c>
      <c r="H120" s="297" t="b">
        <f t="shared" si="8"/>
        <v>0</v>
      </c>
      <c r="I120" s="298">
        <f t="shared" si="9"/>
        <v>1</v>
      </c>
    </row>
    <row r="121" spans="1:9">
      <c r="A121" s="117">
        <v>110</v>
      </c>
      <c r="B121" s="118"/>
      <c r="C121" s="118"/>
      <c r="D121" s="118"/>
      <c r="E121" s="120"/>
      <c r="F121" s="15" t="str">
        <f t="shared" si="6"/>
        <v/>
      </c>
      <c r="G121" s="43" t="str">
        <f t="shared" si="7"/>
        <v/>
      </c>
      <c r="H121" s="297" t="b">
        <f t="shared" si="8"/>
        <v>0</v>
      </c>
      <c r="I121" s="298">
        <f t="shared" si="9"/>
        <v>1</v>
      </c>
    </row>
    <row r="122" spans="1:9">
      <c r="A122" s="117">
        <v>111</v>
      </c>
      <c r="B122" s="118"/>
      <c r="C122" s="118"/>
      <c r="D122" s="118"/>
      <c r="E122" s="120"/>
      <c r="F122" s="15" t="str">
        <f t="shared" si="6"/>
        <v/>
      </c>
      <c r="G122" s="43" t="str">
        <f t="shared" si="7"/>
        <v/>
      </c>
      <c r="H122" s="297" t="b">
        <f t="shared" si="8"/>
        <v>0</v>
      </c>
      <c r="I122" s="298">
        <f t="shared" si="9"/>
        <v>1</v>
      </c>
    </row>
    <row r="123" spans="1:9">
      <c r="A123" s="117">
        <v>112</v>
      </c>
      <c r="B123" s="118"/>
      <c r="C123" s="118"/>
      <c r="D123" s="118"/>
      <c r="E123" s="120"/>
      <c r="F123" s="15" t="str">
        <f t="shared" si="6"/>
        <v/>
      </c>
      <c r="G123" s="43" t="str">
        <f t="shared" si="7"/>
        <v/>
      </c>
      <c r="H123" s="297" t="b">
        <f t="shared" si="8"/>
        <v>0</v>
      </c>
      <c r="I123" s="298">
        <f t="shared" si="9"/>
        <v>1</v>
      </c>
    </row>
    <row r="124" spans="1:9">
      <c r="A124" s="117">
        <v>113</v>
      </c>
      <c r="B124" s="118"/>
      <c r="C124" s="118"/>
      <c r="D124" s="118"/>
      <c r="E124" s="120"/>
      <c r="F124" s="15" t="str">
        <f t="shared" si="6"/>
        <v/>
      </c>
      <c r="G124" s="43" t="str">
        <f t="shared" si="7"/>
        <v/>
      </c>
      <c r="H124" s="297" t="b">
        <f t="shared" si="8"/>
        <v>0</v>
      </c>
      <c r="I124" s="298">
        <f t="shared" si="9"/>
        <v>1</v>
      </c>
    </row>
    <row r="125" spans="1:9">
      <c r="A125" s="117">
        <v>114</v>
      </c>
      <c r="B125" s="118"/>
      <c r="C125" s="118"/>
      <c r="D125" s="118"/>
      <c r="E125" s="120"/>
      <c r="F125" s="15" t="str">
        <f t="shared" si="6"/>
        <v/>
      </c>
      <c r="G125" s="43" t="str">
        <f t="shared" si="7"/>
        <v/>
      </c>
      <c r="H125" s="297" t="b">
        <f t="shared" si="8"/>
        <v>0</v>
      </c>
      <c r="I125" s="298">
        <f t="shared" si="9"/>
        <v>1</v>
      </c>
    </row>
    <row r="126" spans="1:9">
      <c r="A126" s="117">
        <v>115</v>
      </c>
      <c r="B126" s="118"/>
      <c r="C126" s="118"/>
      <c r="D126" s="118"/>
      <c r="E126" s="120"/>
      <c r="F126" s="15" t="str">
        <f t="shared" si="6"/>
        <v/>
      </c>
      <c r="G126" s="43" t="str">
        <f t="shared" si="7"/>
        <v/>
      </c>
      <c r="H126" s="297" t="b">
        <f t="shared" si="8"/>
        <v>0</v>
      </c>
      <c r="I126" s="298">
        <f t="shared" si="9"/>
        <v>1</v>
      </c>
    </row>
    <row r="127" spans="1:9">
      <c r="A127" s="117">
        <v>116</v>
      </c>
      <c r="B127" s="118"/>
      <c r="C127" s="118"/>
      <c r="D127" s="118"/>
      <c r="E127" s="120"/>
      <c r="F127" s="15" t="str">
        <f t="shared" si="6"/>
        <v/>
      </c>
      <c r="G127" s="43" t="str">
        <f t="shared" si="7"/>
        <v/>
      </c>
      <c r="H127" s="297" t="b">
        <f t="shared" si="8"/>
        <v>0</v>
      </c>
      <c r="I127" s="298">
        <f t="shared" si="9"/>
        <v>1</v>
      </c>
    </row>
    <row r="128" spans="1:9">
      <c r="A128" s="117">
        <v>117</v>
      </c>
      <c r="B128" s="118"/>
      <c r="C128" s="118"/>
      <c r="D128" s="118"/>
      <c r="E128" s="120"/>
      <c r="F128" s="15" t="str">
        <f t="shared" si="6"/>
        <v/>
      </c>
      <c r="G128" s="43" t="str">
        <f t="shared" si="7"/>
        <v/>
      </c>
      <c r="H128" s="297" t="b">
        <f t="shared" si="8"/>
        <v>0</v>
      </c>
      <c r="I128" s="298">
        <f t="shared" si="9"/>
        <v>1</v>
      </c>
    </row>
    <row r="129" spans="1:9">
      <c r="A129" s="117">
        <v>118</v>
      </c>
      <c r="B129" s="118"/>
      <c r="C129" s="118"/>
      <c r="D129" s="118"/>
      <c r="E129" s="120"/>
      <c r="F129" s="15" t="str">
        <f t="shared" si="6"/>
        <v/>
      </c>
      <c r="G129" s="43" t="str">
        <f t="shared" si="7"/>
        <v/>
      </c>
      <c r="H129" s="297" t="b">
        <f t="shared" si="8"/>
        <v>0</v>
      </c>
      <c r="I129" s="298">
        <f t="shared" si="9"/>
        <v>1</v>
      </c>
    </row>
    <row r="130" spans="1:9">
      <c r="A130" s="117">
        <v>119</v>
      </c>
      <c r="B130" s="118"/>
      <c r="C130" s="118"/>
      <c r="D130" s="118"/>
      <c r="E130" s="120"/>
      <c r="F130" s="15" t="str">
        <f t="shared" si="6"/>
        <v/>
      </c>
      <c r="G130" s="43" t="str">
        <f t="shared" si="7"/>
        <v/>
      </c>
      <c r="H130" s="297" t="b">
        <f t="shared" si="8"/>
        <v>0</v>
      </c>
      <c r="I130" s="298">
        <f t="shared" si="9"/>
        <v>1</v>
      </c>
    </row>
    <row r="131" spans="1:9">
      <c r="A131" s="117">
        <v>120</v>
      </c>
      <c r="B131" s="118"/>
      <c r="C131" s="118"/>
      <c r="D131" s="118"/>
      <c r="E131" s="120"/>
      <c r="F131" s="15" t="str">
        <f t="shared" si="6"/>
        <v/>
      </c>
      <c r="G131" s="43" t="str">
        <f t="shared" si="7"/>
        <v/>
      </c>
      <c r="H131" s="297" t="b">
        <f t="shared" si="8"/>
        <v>0</v>
      </c>
      <c r="I131" s="298">
        <f t="shared" si="9"/>
        <v>1</v>
      </c>
    </row>
    <row r="132" spans="1:9">
      <c r="A132" s="117">
        <v>121</v>
      </c>
      <c r="B132" s="118"/>
      <c r="C132" s="118"/>
      <c r="D132" s="118"/>
      <c r="E132" s="120"/>
      <c r="F132" s="15" t="str">
        <f t="shared" si="6"/>
        <v/>
      </c>
      <c r="G132" s="43" t="str">
        <f t="shared" si="7"/>
        <v/>
      </c>
      <c r="H132" s="297" t="b">
        <f t="shared" si="8"/>
        <v>0</v>
      </c>
      <c r="I132" s="298">
        <f t="shared" si="9"/>
        <v>1</v>
      </c>
    </row>
    <row r="133" spans="1:9">
      <c r="A133" s="117">
        <v>122</v>
      </c>
      <c r="B133" s="118"/>
      <c r="C133" s="118"/>
      <c r="D133" s="118"/>
      <c r="E133" s="120"/>
      <c r="F133" s="15" t="str">
        <f t="shared" si="6"/>
        <v/>
      </c>
      <c r="G133" s="43" t="str">
        <f t="shared" si="7"/>
        <v/>
      </c>
      <c r="H133" s="297" t="b">
        <f t="shared" si="8"/>
        <v>0</v>
      </c>
      <c r="I133" s="298">
        <f t="shared" si="9"/>
        <v>1</v>
      </c>
    </row>
    <row r="134" spans="1:9">
      <c r="A134" s="117">
        <v>123</v>
      </c>
      <c r="B134" s="118"/>
      <c r="C134" s="118"/>
      <c r="D134" s="118"/>
      <c r="E134" s="120"/>
      <c r="F134" s="15" t="str">
        <f t="shared" si="6"/>
        <v/>
      </c>
      <c r="G134" s="43" t="str">
        <f t="shared" si="7"/>
        <v/>
      </c>
      <c r="H134" s="297" t="b">
        <f t="shared" si="8"/>
        <v>0</v>
      </c>
      <c r="I134" s="298">
        <f t="shared" si="9"/>
        <v>1</v>
      </c>
    </row>
    <row r="135" spans="1:9">
      <c r="A135" s="117">
        <v>124</v>
      </c>
      <c r="B135" s="118"/>
      <c r="C135" s="118"/>
      <c r="D135" s="118"/>
      <c r="E135" s="120"/>
      <c r="F135" s="15" t="str">
        <f t="shared" si="6"/>
        <v/>
      </c>
      <c r="G135" s="43" t="str">
        <f t="shared" si="7"/>
        <v/>
      </c>
      <c r="H135" s="297" t="b">
        <f t="shared" si="8"/>
        <v>0</v>
      </c>
      <c r="I135" s="298">
        <f t="shared" si="9"/>
        <v>1</v>
      </c>
    </row>
    <row r="136" spans="1:9">
      <c r="A136" s="117">
        <v>125</v>
      </c>
      <c r="B136" s="118"/>
      <c r="C136" s="118"/>
      <c r="D136" s="118"/>
      <c r="E136" s="120"/>
      <c r="F136" s="15" t="str">
        <f t="shared" si="6"/>
        <v/>
      </c>
      <c r="G136" s="43" t="str">
        <f t="shared" si="7"/>
        <v/>
      </c>
      <c r="H136" s="297" t="b">
        <f t="shared" si="8"/>
        <v>0</v>
      </c>
      <c r="I136" s="298">
        <f t="shared" si="9"/>
        <v>1</v>
      </c>
    </row>
    <row r="137" spans="1:9">
      <c r="A137" s="117">
        <v>126</v>
      </c>
      <c r="B137" s="118"/>
      <c r="C137" s="118"/>
      <c r="D137" s="118"/>
      <c r="E137" s="120"/>
      <c r="F137" s="15" t="str">
        <f t="shared" si="6"/>
        <v/>
      </c>
      <c r="G137" s="43" t="str">
        <f t="shared" si="7"/>
        <v/>
      </c>
      <c r="H137" s="297" t="b">
        <f t="shared" si="8"/>
        <v>0</v>
      </c>
      <c r="I137" s="298">
        <f t="shared" si="9"/>
        <v>1</v>
      </c>
    </row>
    <row r="138" spans="1:9">
      <c r="A138" s="117">
        <v>127</v>
      </c>
      <c r="B138" s="118"/>
      <c r="C138" s="118"/>
      <c r="D138" s="118"/>
      <c r="E138" s="120"/>
      <c r="F138" s="15" t="str">
        <f t="shared" si="6"/>
        <v/>
      </c>
      <c r="G138" s="43" t="str">
        <f t="shared" si="7"/>
        <v/>
      </c>
      <c r="H138" s="297" t="b">
        <f t="shared" si="8"/>
        <v>0</v>
      </c>
      <c r="I138" s="298">
        <f t="shared" si="9"/>
        <v>1</v>
      </c>
    </row>
    <row r="139" spans="1:9">
      <c r="A139" s="117">
        <v>128</v>
      </c>
      <c r="B139" s="118"/>
      <c r="C139" s="118"/>
      <c r="D139" s="118"/>
      <c r="E139" s="120"/>
      <c r="F139" s="15" t="str">
        <f t="shared" si="6"/>
        <v/>
      </c>
      <c r="G139" s="43" t="str">
        <f t="shared" si="7"/>
        <v/>
      </c>
      <c r="H139" s="297" t="b">
        <f t="shared" si="8"/>
        <v>0</v>
      </c>
      <c r="I139" s="298">
        <f t="shared" si="9"/>
        <v>1</v>
      </c>
    </row>
    <row r="140" spans="1:9">
      <c r="A140" s="117">
        <v>129</v>
      </c>
      <c r="B140" s="118"/>
      <c r="C140" s="118"/>
      <c r="D140" s="118"/>
      <c r="E140" s="120"/>
      <c r="F140" s="15" t="str">
        <f t="shared" ref="F140:F203" si="10">IF(OR($B140="",$C140="",$E140&lt;an_initial,$E140&gt;an_final),"",G140 * (INDEX(i6punctaje, MATCH(C140,i6anvergură,0), MATCH(D140,i6rol,0) )) )</f>
        <v/>
      </c>
      <c r="G140" s="43" t="str">
        <f t="shared" ref="G140:G203" si="11">IF(OR($B140="",$C140="",$E140="",$E140&gt;an_final),"",IF($E140&gt;=an_initial,1,""))</f>
        <v/>
      </c>
      <c r="H140" s="297" t="b">
        <f t="shared" ref="H140:H203" si="12">IF(nume_candidat="",FALSE,ISNUMBER(SEARCH(nume_candidat,$B140)))</f>
        <v>0</v>
      </c>
      <c r="I140" s="298">
        <f t="shared" si="9"/>
        <v>1</v>
      </c>
    </row>
    <row r="141" spans="1:9">
      <c r="A141" s="117">
        <v>130</v>
      </c>
      <c r="B141" s="118"/>
      <c r="C141" s="118"/>
      <c r="D141" s="118"/>
      <c r="E141" s="120"/>
      <c r="F141" s="15" t="str">
        <f t="shared" si="10"/>
        <v/>
      </c>
      <c r="G141" s="43" t="str">
        <f t="shared" si="11"/>
        <v/>
      </c>
      <c r="H141" s="297" t="b">
        <f t="shared" si="12"/>
        <v>0</v>
      </c>
      <c r="I141" s="298">
        <f t="shared" ref="I141:I204" si="13">LEN(B141)-LEN(SUBSTITUTE(B141,",",""))+1</f>
        <v>1</v>
      </c>
    </row>
    <row r="142" spans="1:9">
      <c r="A142" s="117">
        <v>131</v>
      </c>
      <c r="B142" s="118"/>
      <c r="C142" s="118"/>
      <c r="D142" s="118"/>
      <c r="E142" s="120"/>
      <c r="F142" s="15" t="str">
        <f t="shared" si="10"/>
        <v/>
      </c>
      <c r="G142" s="43" t="str">
        <f t="shared" si="11"/>
        <v/>
      </c>
      <c r="H142" s="297" t="b">
        <f t="shared" si="12"/>
        <v>0</v>
      </c>
      <c r="I142" s="298">
        <f t="shared" si="13"/>
        <v>1</v>
      </c>
    </row>
    <row r="143" spans="1:9">
      <c r="A143" s="117">
        <v>132</v>
      </c>
      <c r="B143" s="118"/>
      <c r="C143" s="118"/>
      <c r="D143" s="118"/>
      <c r="E143" s="120"/>
      <c r="F143" s="15" t="str">
        <f t="shared" si="10"/>
        <v/>
      </c>
      <c r="G143" s="43" t="str">
        <f t="shared" si="11"/>
        <v/>
      </c>
      <c r="H143" s="297" t="b">
        <f t="shared" si="12"/>
        <v>0</v>
      </c>
      <c r="I143" s="298">
        <f t="shared" si="13"/>
        <v>1</v>
      </c>
    </row>
    <row r="144" spans="1:9">
      <c r="A144" s="117">
        <v>133</v>
      </c>
      <c r="B144" s="118"/>
      <c r="C144" s="118"/>
      <c r="D144" s="118"/>
      <c r="E144" s="120"/>
      <c r="F144" s="15" t="str">
        <f t="shared" si="10"/>
        <v/>
      </c>
      <c r="G144" s="43" t="str">
        <f t="shared" si="11"/>
        <v/>
      </c>
      <c r="H144" s="297" t="b">
        <f t="shared" si="12"/>
        <v>0</v>
      </c>
      <c r="I144" s="298">
        <f t="shared" si="13"/>
        <v>1</v>
      </c>
    </row>
    <row r="145" spans="1:9">
      <c r="A145" s="117">
        <v>134</v>
      </c>
      <c r="B145" s="118"/>
      <c r="C145" s="118"/>
      <c r="D145" s="118"/>
      <c r="E145" s="120"/>
      <c r="F145" s="15" t="str">
        <f t="shared" si="10"/>
        <v/>
      </c>
      <c r="G145" s="43" t="str">
        <f t="shared" si="11"/>
        <v/>
      </c>
      <c r="H145" s="297" t="b">
        <f t="shared" si="12"/>
        <v>0</v>
      </c>
      <c r="I145" s="298">
        <f t="shared" si="13"/>
        <v>1</v>
      </c>
    </row>
    <row r="146" spans="1:9">
      <c r="A146" s="117">
        <v>135</v>
      </c>
      <c r="B146" s="118"/>
      <c r="C146" s="118"/>
      <c r="D146" s="118"/>
      <c r="E146" s="120"/>
      <c r="F146" s="15" t="str">
        <f t="shared" si="10"/>
        <v/>
      </c>
      <c r="G146" s="43" t="str">
        <f t="shared" si="11"/>
        <v/>
      </c>
      <c r="H146" s="297" t="b">
        <f t="shared" si="12"/>
        <v>0</v>
      </c>
      <c r="I146" s="298">
        <f t="shared" si="13"/>
        <v>1</v>
      </c>
    </row>
    <row r="147" spans="1:9">
      <c r="A147" s="117">
        <v>136</v>
      </c>
      <c r="B147" s="118"/>
      <c r="C147" s="118"/>
      <c r="D147" s="118"/>
      <c r="E147" s="120"/>
      <c r="F147" s="15" t="str">
        <f t="shared" si="10"/>
        <v/>
      </c>
      <c r="G147" s="43" t="str">
        <f t="shared" si="11"/>
        <v/>
      </c>
      <c r="H147" s="297" t="b">
        <f t="shared" si="12"/>
        <v>0</v>
      </c>
      <c r="I147" s="298">
        <f t="shared" si="13"/>
        <v>1</v>
      </c>
    </row>
    <row r="148" spans="1:9">
      <c r="A148" s="117">
        <v>137</v>
      </c>
      <c r="B148" s="118"/>
      <c r="C148" s="118"/>
      <c r="D148" s="118"/>
      <c r="E148" s="120"/>
      <c r="F148" s="15" t="str">
        <f t="shared" si="10"/>
        <v/>
      </c>
      <c r="G148" s="43" t="str">
        <f t="shared" si="11"/>
        <v/>
      </c>
      <c r="H148" s="297" t="b">
        <f t="shared" si="12"/>
        <v>0</v>
      </c>
      <c r="I148" s="298">
        <f t="shared" si="13"/>
        <v>1</v>
      </c>
    </row>
    <row r="149" spans="1:9">
      <c r="A149" s="117">
        <v>138</v>
      </c>
      <c r="B149" s="118"/>
      <c r="C149" s="118"/>
      <c r="D149" s="118"/>
      <c r="E149" s="120"/>
      <c r="F149" s="15" t="str">
        <f t="shared" si="10"/>
        <v/>
      </c>
      <c r="G149" s="43" t="str">
        <f t="shared" si="11"/>
        <v/>
      </c>
      <c r="H149" s="297" t="b">
        <f t="shared" si="12"/>
        <v>0</v>
      </c>
      <c r="I149" s="298">
        <f t="shared" si="13"/>
        <v>1</v>
      </c>
    </row>
    <row r="150" spans="1:9">
      <c r="A150" s="117">
        <v>139</v>
      </c>
      <c r="B150" s="118"/>
      <c r="C150" s="118"/>
      <c r="D150" s="118"/>
      <c r="E150" s="120"/>
      <c r="F150" s="15" t="str">
        <f t="shared" si="10"/>
        <v/>
      </c>
      <c r="G150" s="43" t="str">
        <f t="shared" si="11"/>
        <v/>
      </c>
      <c r="H150" s="297" t="b">
        <f t="shared" si="12"/>
        <v>0</v>
      </c>
      <c r="I150" s="298">
        <f t="shared" si="13"/>
        <v>1</v>
      </c>
    </row>
    <row r="151" spans="1:9">
      <c r="A151" s="117">
        <v>140</v>
      </c>
      <c r="B151" s="118"/>
      <c r="C151" s="118"/>
      <c r="D151" s="118"/>
      <c r="E151" s="120"/>
      <c r="F151" s="15" t="str">
        <f t="shared" si="10"/>
        <v/>
      </c>
      <c r="G151" s="43" t="str">
        <f t="shared" si="11"/>
        <v/>
      </c>
      <c r="H151" s="297" t="b">
        <f t="shared" si="12"/>
        <v>0</v>
      </c>
      <c r="I151" s="298">
        <f t="shared" si="13"/>
        <v>1</v>
      </c>
    </row>
    <row r="152" spans="1:9">
      <c r="A152" s="117">
        <v>141</v>
      </c>
      <c r="B152" s="118"/>
      <c r="C152" s="118"/>
      <c r="D152" s="118"/>
      <c r="E152" s="120"/>
      <c r="F152" s="15" t="str">
        <f t="shared" si="10"/>
        <v/>
      </c>
      <c r="G152" s="43" t="str">
        <f t="shared" si="11"/>
        <v/>
      </c>
      <c r="H152" s="297" t="b">
        <f t="shared" si="12"/>
        <v>0</v>
      </c>
      <c r="I152" s="298">
        <f t="shared" si="13"/>
        <v>1</v>
      </c>
    </row>
    <row r="153" spans="1:9">
      <c r="A153" s="117">
        <v>142</v>
      </c>
      <c r="B153" s="118"/>
      <c r="C153" s="118"/>
      <c r="D153" s="118"/>
      <c r="E153" s="120"/>
      <c r="F153" s="15" t="str">
        <f t="shared" si="10"/>
        <v/>
      </c>
      <c r="G153" s="43" t="str">
        <f t="shared" si="11"/>
        <v/>
      </c>
      <c r="H153" s="297" t="b">
        <f t="shared" si="12"/>
        <v>0</v>
      </c>
      <c r="I153" s="298">
        <f t="shared" si="13"/>
        <v>1</v>
      </c>
    </row>
    <row r="154" spans="1:9">
      <c r="A154" s="117">
        <v>143</v>
      </c>
      <c r="B154" s="118"/>
      <c r="C154" s="118"/>
      <c r="D154" s="118"/>
      <c r="E154" s="120"/>
      <c r="F154" s="15" t="str">
        <f t="shared" si="10"/>
        <v/>
      </c>
      <c r="G154" s="43" t="str">
        <f t="shared" si="11"/>
        <v/>
      </c>
      <c r="H154" s="297" t="b">
        <f t="shared" si="12"/>
        <v>0</v>
      </c>
      <c r="I154" s="298">
        <f t="shared" si="13"/>
        <v>1</v>
      </c>
    </row>
    <row r="155" spans="1:9">
      <c r="A155" s="117">
        <v>144</v>
      </c>
      <c r="B155" s="118"/>
      <c r="C155" s="118"/>
      <c r="D155" s="118"/>
      <c r="E155" s="120"/>
      <c r="F155" s="15" t="str">
        <f t="shared" si="10"/>
        <v/>
      </c>
      <c r="G155" s="43" t="str">
        <f t="shared" si="11"/>
        <v/>
      </c>
      <c r="H155" s="297" t="b">
        <f t="shared" si="12"/>
        <v>0</v>
      </c>
      <c r="I155" s="298">
        <f t="shared" si="13"/>
        <v>1</v>
      </c>
    </row>
    <row r="156" spans="1:9">
      <c r="A156" s="117">
        <v>145</v>
      </c>
      <c r="B156" s="118"/>
      <c r="C156" s="118"/>
      <c r="D156" s="118"/>
      <c r="E156" s="120"/>
      <c r="F156" s="15" t="str">
        <f t="shared" si="10"/>
        <v/>
      </c>
      <c r="G156" s="43" t="str">
        <f t="shared" si="11"/>
        <v/>
      </c>
      <c r="H156" s="297" t="b">
        <f t="shared" si="12"/>
        <v>0</v>
      </c>
      <c r="I156" s="298">
        <f t="shared" si="13"/>
        <v>1</v>
      </c>
    </row>
    <row r="157" spans="1:9">
      <c r="A157" s="117">
        <v>146</v>
      </c>
      <c r="B157" s="118"/>
      <c r="C157" s="118"/>
      <c r="D157" s="118"/>
      <c r="E157" s="120"/>
      <c r="F157" s="15" t="str">
        <f t="shared" si="10"/>
        <v/>
      </c>
      <c r="G157" s="43" t="str">
        <f t="shared" si="11"/>
        <v/>
      </c>
      <c r="H157" s="297" t="b">
        <f t="shared" si="12"/>
        <v>0</v>
      </c>
      <c r="I157" s="298">
        <f t="shared" si="13"/>
        <v>1</v>
      </c>
    </row>
    <row r="158" spans="1:9">
      <c r="A158" s="117">
        <v>147</v>
      </c>
      <c r="B158" s="118"/>
      <c r="C158" s="118"/>
      <c r="D158" s="118"/>
      <c r="E158" s="120"/>
      <c r="F158" s="15" t="str">
        <f t="shared" si="10"/>
        <v/>
      </c>
      <c r="G158" s="43" t="str">
        <f t="shared" si="11"/>
        <v/>
      </c>
      <c r="H158" s="297" t="b">
        <f t="shared" si="12"/>
        <v>0</v>
      </c>
      <c r="I158" s="298">
        <f t="shared" si="13"/>
        <v>1</v>
      </c>
    </row>
    <row r="159" spans="1:9">
      <c r="A159" s="117">
        <v>148</v>
      </c>
      <c r="B159" s="118"/>
      <c r="C159" s="118"/>
      <c r="D159" s="118"/>
      <c r="E159" s="120"/>
      <c r="F159" s="15" t="str">
        <f t="shared" si="10"/>
        <v/>
      </c>
      <c r="G159" s="43" t="str">
        <f t="shared" si="11"/>
        <v/>
      </c>
      <c r="H159" s="297" t="b">
        <f t="shared" si="12"/>
        <v>0</v>
      </c>
      <c r="I159" s="298">
        <f t="shared" si="13"/>
        <v>1</v>
      </c>
    </row>
    <row r="160" spans="1:9">
      <c r="A160" s="117">
        <v>149</v>
      </c>
      <c r="B160" s="118"/>
      <c r="C160" s="118"/>
      <c r="D160" s="118"/>
      <c r="E160" s="120"/>
      <c r="F160" s="15" t="str">
        <f t="shared" si="10"/>
        <v/>
      </c>
      <c r="G160" s="43" t="str">
        <f t="shared" si="11"/>
        <v/>
      </c>
      <c r="H160" s="297" t="b">
        <f t="shared" si="12"/>
        <v>0</v>
      </c>
      <c r="I160" s="298">
        <f t="shared" si="13"/>
        <v>1</v>
      </c>
    </row>
    <row r="161" spans="1:9">
      <c r="A161" s="117">
        <v>150</v>
      </c>
      <c r="B161" s="118"/>
      <c r="C161" s="118"/>
      <c r="D161" s="118"/>
      <c r="E161" s="120"/>
      <c r="F161" s="15" t="str">
        <f t="shared" si="10"/>
        <v/>
      </c>
      <c r="G161" s="43" t="str">
        <f t="shared" si="11"/>
        <v/>
      </c>
      <c r="H161" s="297" t="b">
        <f t="shared" si="12"/>
        <v>0</v>
      </c>
      <c r="I161" s="298">
        <f t="shared" si="13"/>
        <v>1</v>
      </c>
    </row>
    <row r="162" spans="1:9">
      <c r="A162" s="117">
        <v>151</v>
      </c>
      <c r="B162" s="118"/>
      <c r="C162" s="118"/>
      <c r="D162" s="118"/>
      <c r="E162" s="120"/>
      <c r="F162" s="15" t="str">
        <f t="shared" si="10"/>
        <v/>
      </c>
      <c r="G162" s="43" t="str">
        <f t="shared" si="11"/>
        <v/>
      </c>
      <c r="H162" s="297" t="b">
        <f t="shared" si="12"/>
        <v>0</v>
      </c>
      <c r="I162" s="298">
        <f t="shared" si="13"/>
        <v>1</v>
      </c>
    </row>
    <row r="163" spans="1:9">
      <c r="A163" s="117">
        <v>152</v>
      </c>
      <c r="B163" s="118"/>
      <c r="C163" s="118"/>
      <c r="D163" s="118"/>
      <c r="E163" s="120"/>
      <c r="F163" s="15" t="str">
        <f t="shared" si="10"/>
        <v/>
      </c>
      <c r="G163" s="43" t="str">
        <f t="shared" si="11"/>
        <v/>
      </c>
      <c r="H163" s="297" t="b">
        <f t="shared" si="12"/>
        <v>0</v>
      </c>
      <c r="I163" s="298">
        <f t="shared" si="13"/>
        <v>1</v>
      </c>
    </row>
    <row r="164" spans="1:9">
      <c r="A164" s="117">
        <v>153</v>
      </c>
      <c r="B164" s="118"/>
      <c r="C164" s="118"/>
      <c r="D164" s="118"/>
      <c r="E164" s="120"/>
      <c r="F164" s="15" t="str">
        <f t="shared" si="10"/>
        <v/>
      </c>
      <c r="G164" s="43" t="str">
        <f t="shared" si="11"/>
        <v/>
      </c>
      <c r="H164" s="297" t="b">
        <f t="shared" si="12"/>
        <v>0</v>
      </c>
      <c r="I164" s="298">
        <f t="shared" si="13"/>
        <v>1</v>
      </c>
    </row>
    <row r="165" spans="1:9">
      <c r="A165" s="117">
        <v>154</v>
      </c>
      <c r="B165" s="118"/>
      <c r="C165" s="118"/>
      <c r="D165" s="118"/>
      <c r="E165" s="120"/>
      <c r="F165" s="15" t="str">
        <f t="shared" si="10"/>
        <v/>
      </c>
      <c r="G165" s="43" t="str">
        <f t="shared" si="11"/>
        <v/>
      </c>
      <c r="H165" s="297" t="b">
        <f t="shared" si="12"/>
        <v>0</v>
      </c>
      <c r="I165" s="298">
        <f t="shared" si="13"/>
        <v>1</v>
      </c>
    </row>
    <row r="166" spans="1:9">
      <c r="A166" s="117">
        <v>155</v>
      </c>
      <c r="B166" s="118"/>
      <c r="C166" s="118"/>
      <c r="D166" s="118"/>
      <c r="E166" s="120"/>
      <c r="F166" s="15" t="str">
        <f t="shared" si="10"/>
        <v/>
      </c>
      <c r="G166" s="43" t="str">
        <f t="shared" si="11"/>
        <v/>
      </c>
      <c r="H166" s="297" t="b">
        <f t="shared" si="12"/>
        <v>0</v>
      </c>
      <c r="I166" s="298">
        <f t="shared" si="13"/>
        <v>1</v>
      </c>
    </row>
    <row r="167" spans="1:9">
      <c r="A167" s="117">
        <v>156</v>
      </c>
      <c r="B167" s="118"/>
      <c r="C167" s="118"/>
      <c r="D167" s="118"/>
      <c r="E167" s="120"/>
      <c r="F167" s="15" t="str">
        <f t="shared" si="10"/>
        <v/>
      </c>
      <c r="G167" s="43" t="str">
        <f t="shared" si="11"/>
        <v/>
      </c>
      <c r="H167" s="297" t="b">
        <f t="shared" si="12"/>
        <v>0</v>
      </c>
      <c r="I167" s="298">
        <f t="shared" si="13"/>
        <v>1</v>
      </c>
    </row>
    <row r="168" spans="1:9">
      <c r="A168" s="117">
        <v>157</v>
      </c>
      <c r="B168" s="118"/>
      <c r="C168" s="118"/>
      <c r="D168" s="118"/>
      <c r="E168" s="120"/>
      <c r="F168" s="15" t="str">
        <f t="shared" si="10"/>
        <v/>
      </c>
      <c r="G168" s="43" t="str">
        <f t="shared" si="11"/>
        <v/>
      </c>
      <c r="H168" s="297" t="b">
        <f t="shared" si="12"/>
        <v>0</v>
      </c>
      <c r="I168" s="298">
        <f t="shared" si="13"/>
        <v>1</v>
      </c>
    </row>
    <row r="169" spans="1:9">
      <c r="A169" s="117">
        <v>158</v>
      </c>
      <c r="B169" s="118"/>
      <c r="C169" s="118"/>
      <c r="D169" s="118"/>
      <c r="E169" s="120"/>
      <c r="F169" s="15" t="str">
        <f t="shared" si="10"/>
        <v/>
      </c>
      <c r="G169" s="43" t="str">
        <f t="shared" si="11"/>
        <v/>
      </c>
      <c r="H169" s="297" t="b">
        <f t="shared" si="12"/>
        <v>0</v>
      </c>
      <c r="I169" s="298">
        <f t="shared" si="13"/>
        <v>1</v>
      </c>
    </row>
    <row r="170" spans="1:9">
      <c r="A170" s="117">
        <v>159</v>
      </c>
      <c r="B170" s="118"/>
      <c r="C170" s="118"/>
      <c r="D170" s="118"/>
      <c r="E170" s="120"/>
      <c r="F170" s="15" t="str">
        <f t="shared" si="10"/>
        <v/>
      </c>
      <c r="G170" s="43" t="str">
        <f t="shared" si="11"/>
        <v/>
      </c>
      <c r="H170" s="297" t="b">
        <f t="shared" si="12"/>
        <v>0</v>
      </c>
      <c r="I170" s="298">
        <f t="shared" si="13"/>
        <v>1</v>
      </c>
    </row>
    <row r="171" spans="1:9">
      <c r="A171" s="117">
        <v>160</v>
      </c>
      <c r="B171" s="118"/>
      <c r="C171" s="118"/>
      <c r="D171" s="118"/>
      <c r="E171" s="120"/>
      <c r="F171" s="15" t="str">
        <f t="shared" si="10"/>
        <v/>
      </c>
      <c r="G171" s="43" t="str">
        <f t="shared" si="11"/>
        <v/>
      </c>
      <c r="H171" s="297" t="b">
        <f t="shared" si="12"/>
        <v>0</v>
      </c>
      <c r="I171" s="298">
        <f t="shared" si="13"/>
        <v>1</v>
      </c>
    </row>
    <row r="172" spans="1:9">
      <c r="A172" s="117">
        <v>161</v>
      </c>
      <c r="B172" s="118"/>
      <c r="C172" s="118"/>
      <c r="D172" s="118"/>
      <c r="E172" s="120"/>
      <c r="F172" s="15" t="str">
        <f t="shared" si="10"/>
        <v/>
      </c>
      <c r="G172" s="43" t="str">
        <f t="shared" si="11"/>
        <v/>
      </c>
      <c r="H172" s="297" t="b">
        <f t="shared" si="12"/>
        <v>0</v>
      </c>
      <c r="I172" s="298">
        <f t="shared" si="13"/>
        <v>1</v>
      </c>
    </row>
    <row r="173" spans="1:9">
      <c r="A173" s="117">
        <v>162</v>
      </c>
      <c r="B173" s="118"/>
      <c r="C173" s="118"/>
      <c r="D173" s="118"/>
      <c r="E173" s="120"/>
      <c r="F173" s="15" t="str">
        <f t="shared" si="10"/>
        <v/>
      </c>
      <c r="G173" s="43" t="str">
        <f t="shared" si="11"/>
        <v/>
      </c>
      <c r="H173" s="297" t="b">
        <f t="shared" si="12"/>
        <v>0</v>
      </c>
      <c r="I173" s="298">
        <f t="shared" si="13"/>
        <v>1</v>
      </c>
    </row>
    <row r="174" spans="1:9">
      <c r="A174" s="117">
        <v>163</v>
      </c>
      <c r="B174" s="118"/>
      <c r="C174" s="118"/>
      <c r="D174" s="118"/>
      <c r="E174" s="120"/>
      <c r="F174" s="15" t="str">
        <f t="shared" si="10"/>
        <v/>
      </c>
      <c r="G174" s="43" t="str">
        <f t="shared" si="11"/>
        <v/>
      </c>
      <c r="H174" s="297" t="b">
        <f t="shared" si="12"/>
        <v>0</v>
      </c>
      <c r="I174" s="298">
        <f t="shared" si="13"/>
        <v>1</v>
      </c>
    </row>
    <row r="175" spans="1:9">
      <c r="A175" s="117">
        <v>164</v>
      </c>
      <c r="B175" s="118"/>
      <c r="C175" s="118"/>
      <c r="D175" s="118"/>
      <c r="E175" s="120"/>
      <c r="F175" s="15" t="str">
        <f t="shared" si="10"/>
        <v/>
      </c>
      <c r="G175" s="43" t="str">
        <f t="shared" si="11"/>
        <v/>
      </c>
      <c r="H175" s="297" t="b">
        <f t="shared" si="12"/>
        <v>0</v>
      </c>
      <c r="I175" s="298">
        <f t="shared" si="13"/>
        <v>1</v>
      </c>
    </row>
    <row r="176" spans="1:9">
      <c r="A176" s="117">
        <v>165</v>
      </c>
      <c r="B176" s="118"/>
      <c r="C176" s="118"/>
      <c r="D176" s="118"/>
      <c r="E176" s="120"/>
      <c r="F176" s="15" t="str">
        <f t="shared" si="10"/>
        <v/>
      </c>
      <c r="G176" s="43" t="str">
        <f t="shared" si="11"/>
        <v/>
      </c>
      <c r="H176" s="297" t="b">
        <f t="shared" si="12"/>
        <v>0</v>
      </c>
      <c r="I176" s="298">
        <f t="shared" si="13"/>
        <v>1</v>
      </c>
    </row>
    <row r="177" spans="1:9">
      <c r="A177" s="117">
        <v>166</v>
      </c>
      <c r="B177" s="118"/>
      <c r="C177" s="118"/>
      <c r="D177" s="118"/>
      <c r="E177" s="120"/>
      <c r="F177" s="15" t="str">
        <f t="shared" si="10"/>
        <v/>
      </c>
      <c r="G177" s="43" t="str">
        <f t="shared" si="11"/>
        <v/>
      </c>
      <c r="H177" s="297" t="b">
        <f t="shared" si="12"/>
        <v>0</v>
      </c>
      <c r="I177" s="298">
        <f t="shared" si="13"/>
        <v>1</v>
      </c>
    </row>
    <row r="178" spans="1:9">
      <c r="A178" s="117">
        <v>167</v>
      </c>
      <c r="B178" s="118"/>
      <c r="C178" s="118"/>
      <c r="D178" s="118"/>
      <c r="E178" s="120"/>
      <c r="F178" s="15" t="str">
        <f t="shared" si="10"/>
        <v/>
      </c>
      <c r="G178" s="43" t="str">
        <f t="shared" si="11"/>
        <v/>
      </c>
      <c r="H178" s="297" t="b">
        <f t="shared" si="12"/>
        <v>0</v>
      </c>
      <c r="I178" s="298">
        <f t="shared" si="13"/>
        <v>1</v>
      </c>
    </row>
    <row r="179" spans="1:9">
      <c r="A179" s="117">
        <v>168</v>
      </c>
      <c r="B179" s="118"/>
      <c r="C179" s="118"/>
      <c r="D179" s="118"/>
      <c r="E179" s="120"/>
      <c r="F179" s="15" t="str">
        <f t="shared" si="10"/>
        <v/>
      </c>
      <c r="G179" s="43" t="str">
        <f t="shared" si="11"/>
        <v/>
      </c>
      <c r="H179" s="297" t="b">
        <f t="shared" si="12"/>
        <v>0</v>
      </c>
      <c r="I179" s="298">
        <f t="shared" si="13"/>
        <v>1</v>
      </c>
    </row>
    <row r="180" spans="1:9">
      <c r="A180" s="117">
        <v>169</v>
      </c>
      <c r="B180" s="118"/>
      <c r="C180" s="118"/>
      <c r="D180" s="118"/>
      <c r="E180" s="120"/>
      <c r="F180" s="15" t="str">
        <f t="shared" si="10"/>
        <v/>
      </c>
      <c r="G180" s="43" t="str">
        <f t="shared" si="11"/>
        <v/>
      </c>
      <c r="H180" s="297" t="b">
        <f t="shared" si="12"/>
        <v>0</v>
      </c>
      <c r="I180" s="298">
        <f t="shared" si="13"/>
        <v>1</v>
      </c>
    </row>
    <row r="181" spans="1:9">
      <c r="A181" s="117">
        <v>170</v>
      </c>
      <c r="B181" s="118"/>
      <c r="C181" s="118"/>
      <c r="D181" s="118"/>
      <c r="E181" s="120"/>
      <c r="F181" s="15" t="str">
        <f t="shared" si="10"/>
        <v/>
      </c>
      <c r="G181" s="43" t="str">
        <f t="shared" si="11"/>
        <v/>
      </c>
      <c r="H181" s="297" t="b">
        <f t="shared" si="12"/>
        <v>0</v>
      </c>
      <c r="I181" s="298">
        <f t="shared" si="13"/>
        <v>1</v>
      </c>
    </row>
    <row r="182" spans="1:9">
      <c r="A182" s="117">
        <v>171</v>
      </c>
      <c r="B182" s="118"/>
      <c r="C182" s="118"/>
      <c r="D182" s="118"/>
      <c r="E182" s="120"/>
      <c r="F182" s="15" t="str">
        <f t="shared" si="10"/>
        <v/>
      </c>
      <c r="G182" s="43" t="str">
        <f t="shared" si="11"/>
        <v/>
      </c>
      <c r="H182" s="297" t="b">
        <f t="shared" si="12"/>
        <v>0</v>
      </c>
      <c r="I182" s="298">
        <f t="shared" si="13"/>
        <v>1</v>
      </c>
    </row>
    <row r="183" spans="1:9">
      <c r="A183" s="117">
        <v>172</v>
      </c>
      <c r="B183" s="118"/>
      <c r="C183" s="118"/>
      <c r="D183" s="118"/>
      <c r="E183" s="120"/>
      <c r="F183" s="15" t="str">
        <f t="shared" si="10"/>
        <v/>
      </c>
      <c r="G183" s="43" t="str">
        <f t="shared" si="11"/>
        <v/>
      </c>
      <c r="H183" s="297" t="b">
        <f t="shared" si="12"/>
        <v>0</v>
      </c>
      <c r="I183" s="298">
        <f t="shared" si="13"/>
        <v>1</v>
      </c>
    </row>
    <row r="184" spans="1:9">
      <c r="A184" s="117">
        <v>173</v>
      </c>
      <c r="B184" s="118"/>
      <c r="C184" s="118"/>
      <c r="D184" s="118"/>
      <c r="E184" s="120"/>
      <c r="F184" s="15" t="str">
        <f t="shared" si="10"/>
        <v/>
      </c>
      <c r="G184" s="43" t="str">
        <f t="shared" si="11"/>
        <v/>
      </c>
      <c r="H184" s="297" t="b">
        <f t="shared" si="12"/>
        <v>0</v>
      </c>
      <c r="I184" s="298">
        <f t="shared" si="13"/>
        <v>1</v>
      </c>
    </row>
    <row r="185" spans="1:9">
      <c r="A185" s="117">
        <v>174</v>
      </c>
      <c r="B185" s="118"/>
      <c r="C185" s="118"/>
      <c r="D185" s="118"/>
      <c r="E185" s="120"/>
      <c r="F185" s="15" t="str">
        <f t="shared" si="10"/>
        <v/>
      </c>
      <c r="G185" s="43" t="str">
        <f t="shared" si="11"/>
        <v/>
      </c>
      <c r="H185" s="297" t="b">
        <f t="shared" si="12"/>
        <v>0</v>
      </c>
      <c r="I185" s="298">
        <f t="shared" si="13"/>
        <v>1</v>
      </c>
    </row>
    <row r="186" spans="1:9">
      <c r="A186" s="117">
        <v>175</v>
      </c>
      <c r="B186" s="118"/>
      <c r="C186" s="118"/>
      <c r="D186" s="118"/>
      <c r="E186" s="120"/>
      <c r="F186" s="15" t="str">
        <f t="shared" si="10"/>
        <v/>
      </c>
      <c r="G186" s="43" t="str">
        <f t="shared" si="11"/>
        <v/>
      </c>
      <c r="H186" s="297" t="b">
        <f t="shared" si="12"/>
        <v>0</v>
      </c>
      <c r="I186" s="298">
        <f t="shared" si="13"/>
        <v>1</v>
      </c>
    </row>
    <row r="187" spans="1:9">
      <c r="A187" s="117">
        <v>176</v>
      </c>
      <c r="B187" s="118"/>
      <c r="C187" s="118"/>
      <c r="D187" s="118"/>
      <c r="E187" s="120"/>
      <c r="F187" s="15" t="str">
        <f t="shared" si="10"/>
        <v/>
      </c>
      <c r="G187" s="43" t="str">
        <f t="shared" si="11"/>
        <v/>
      </c>
      <c r="H187" s="297" t="b">
        <f t="shared" si="12"/>
        <v>0</v>
      </c>
      <c r="I187" s="298">
        <f t="shared" si="13"/>
        <v>1</v>
      </c>
    </row>
    <row r="188" spans="1:9">
      <c r="A188" s="117">
        <v>177</v>
      </c>
      <c r="B188" s="118"/>
      <c r="C188" s="118"/>
      <c r="D188" s="118"/>
      <c r="E188" s="120"/>
      <c r="F188" s="15" t="str">
        <f t="shared" si="10"/>
        <v/>
      </c>
      <c r="G188" s="43" t="str">
        <f t="shared" si="11"/>
        <v/>
      </c>
      <c r="H188" s="297" t="b">
        <f t="shared" si="12"/>
        <v>0</v>
      </c>
      <c r="I188" s="298">
        <f t="shared" si="13"/>
        <v>1</v>
      </c>
    </row>
    <row r="189" spans="1:9">
      <c r="A189" s="117">
        <v>178</v>
      </c>
      <c r="B189" s="118"/>
      <c r="C189" s="118"/>
      <c r="D189" s="118"/>
      <c r="E189" s="120"/>
      <c r="F189" s="15" t="str">
        <f t="shared" si="10"/>
        <v/>
      </c>
      <c r="G189" s="43" t="str">
        <f t="shared" si="11"/>
        <v/>
      </c>
      <c r="H189" s="297" t="b">
        <f t="shared" si="12"/>
        <v>0</v>
      </c>
      <c r="I189" s="298">
        <f t="shared" si="13"/>
        <v>1</v>
      </c>
    </row>
    <row r="190" spans="1:9">
      <c r="A190" s="117">
        <v>179</v>
      </c>
      <c r="B190" s="118"/>
      <c r="C190" s="118"/>
      <c r="D190" s="118"/>
      <c r="E190" s="120"/>
      <c r="F190" s="15" t="str">
        <f t="shared" si="10"/>
        <v/>
      </c>
      <c r="G190" s="43" t="str">
        <f t="shared" si="11"/>
        <v/>
      </c>
      <c r="H190" s="297" t="b">
        <f t="shared" si="12"/>
        <v>0</v>
      </c>
      <c r="I190" s="298">
        <f t="shared" si="13"/>
        <v>1</v>
      </c>
    </row>
    <row r="191" spans="1:9">
      <c r="A191" s="117">
        <v>180</v>
      </c>
      <c r="B191" s="118"/>
      <c r="C191" s="118"/>
      <c r="D191" s="118"/>
      <c r="E191" s="120"/>
      <c r="F191" s="15" t="str">
        <f t="shared" si="10"/>
        <v/>
      </c>
      <c r="G191" s="43" t="str">
        <f t="shared" si="11"/>
        <v/>
      </c>
      <c r="H191" s="297" t="b">
        <f t="shared" si="12"/>
        <v>0</v>
      </c>
      <c r="I191" s="298">
        <f t="shared" si="13"/>
        <v>1</v>
      </c>
    </row>
    <row r="192" spans="1:9">
      <c r="A192" s="117">
        <v>181</v>
      </c>
      <c r="B192" s="118"/>
      <c r="C192" s="118"/>
      <c r="D192" s="118"/>
      <c r="E192" s="120"/>
      <c r="F192" s="15" t="str">
        <f t="shared" si="10"/>
        <v/>
      </c>
      <c r="G192" s="43" t="str">
        <f t="shared" si="11"/>
        <v/>
      </c>
      <c r="H192" s="297" t="b">
        <f t="shared" si="12"/>
        <v>0</v>
      </c>
      <c r="I192" s="298">
        <f t="shared" si="13"/>
        <v>1</v>
      </c>
    </row>
    <row r="193" spans="1:9">
      <c r="A193" s="117">
        <v>182</v>
      </c>
      <c r="B193" s="118"/>
      <c r="C193" s="118"/>
      <c r="D193" s="118"/>
      <c r="E193" s="120"/>
      <c r="F193" s="15" t="str">
        <f t="shared" si="10"/>
        <v/>
      </c>
      <c r="G193" s="43" t="str">
        <f t="shared" si="11"/>
        <v/>
      </c>
      <c r="H193" s="297" t="b">
        <f t="shared" si="12"/>
        <v>0</v>
      </c>
      <c r="I193" s="298">
        <f t="shared" si="13"/>
        <v>1</v>
      </c>
    </row>
    <row r="194" spans="1:9">
      <c r="A194" s="117">
        <v>183</v>
      </c>
      <c r="B194" s="118"/>
      <c r="C194" s="118"/>
      <c r="D194" s="118"/>
      <c r="E194" s="120"/>
      <c r="F194" s="15" t="str">
        <f t="shared" si="10"/>
        <v/>
      </c>
      <c r="G194" s="43" t="str">
        <f t="shared" si="11"/>
        <v/>
      </c>
      <c r="H194" s="297" t="b">
        <f t="shared" si="12"/>
        <v>0</v>
      </c>
      <c r="I194" s="298">
        <f t="shared" si="13"/>
        <v>1</v>
      </c>
    </row>
    <row r="195" spans="1:9">
      <c r="A195" s="117">
        <v>184</v>
      </c>
      <c r="B195" s="118"/>
      <c r="C195" s="118"/>
      <c r="D195" s="118"/>
      <c r="E195" s="120"/>
      <c r="F195" s="15" t="str">
        <f t="shared" si="10"/>
        <v/>
      </c>
      <c r="G195" s="43" t="str">
        <f t="shared" si="11"/>
        <v/>
      </c>
      <c r="H195" s="297" t="b">
        <f t="shared" si="12"/>
        <v>0</v>
      </c>
      <c r="I195" s="298">
        <f t="shared" si="13"/>
        <v>1</v>
      </c>
    </row>
    <row r="196" spans="1:9">
      <c r="A196" s="117">
        <v>185</v>
      </c>
      <c r="B196" s="118"/>
      <c r="C196" s="118"/>
      <c r="D196" s="118"/>
      <c r="E196" s="120"/>
      <c r="F196" s="15" t="str">
        <f t="shared" si="10"/>
        <v/>
      </c>
      <c r="G196" s="43" t="str">
        <f t="shared" si="11"/>
        <v/>
      </c>
      <c r="H196" s="297" t="b">
        <f t="shared" si="12"/>
        <v>0</v>
      </c>
      <c r="I196" s="298">
        <f t="shared" si="13"/>
        <v>1</v>
      </c>
    </row>
    <row r="197" spans="1:9">
      <c r="A197" s="117">
        <v>186</v>
      </c>
      <c r="B197" s="118"/>
      <c r="C197" s="118"/>
      <c r="D197" s="118"/>
      <c r="E197" s="120"/>
      <c r="F197" s="15" t="str">
        <f t="shared" si="10"/>
        <v/>
      </c>
      <c r="G197" s="43" t="str">
        <f t="shared" si="11"/>
        <v/>
      </c>
      <c r="H197" s="297" t="b">
        <f t="shared" si="12"/>
        <v>0</v>
      </c>
      <c r="I197" s="298">
        <f t="shared" si="13"/>
        <v>1</v>
      </c>
    </row>
    <row r="198" spans="1:9">
      <c r="A198" s="117">
        <v>187</v>
      </c>
      <c r="B198" s="118"/>
      <c r="C198" s="118"/>
      <c r="D198" s="118"/>
      <c r="E198" s="120"/>
      <c r="F198" s="15" t="str">
        <f t="shared" si="10"/>
        <v/>
      </c>
      <c r="G198" s="43" t="str">
        <f t="shared" si="11"/>
        <v/>
      </c>
      <c r="H198" s="297" t="b">
        <f t="shared" si="12"/>
        <v>0</v>
      </c>
      <c r="I198" s="298">
        <f t="shared" si="13"/>
        <v>1</v>
      </c>
    </row>
    <row r="199" spans="1:9">
      <c r="A199" s="117">
        <v>188</v>
      </c>
      <c r="B199" s="118"/>
      <c r="C199" s="118"/>
      <c r="D199" s="118"/>
      <c r="E199" s="120"/>
      <c r="F199" s="15" t="str">
        <f t="shared" si="10"/>
        <v/>
      </c>
      <c r="G199" s="43" t="str">
        <f t="shared" si="11"/>
        <v/>
      </c>
      <c r="H199" s="297" t="b">
        <f t="shared" si="12"/>
        <v>0</v>
      </c>
      <c r="I199" s="298">
        <f t="shared" si="13"/>
        <v>1</v>
      </c>
    </row>
    <row r="200" spans="1:9">
      <c r="A200" s="117">
        <v>189</v>
      </c>
      <c r="B200" s="118"/>
      <c r="C200" s="118"/>
      <c r="D200" s="118"/>
      <c r="E200" s="120"/>
      <c r="F200" s="15" t="str">
        <f t="shared" si="10"/>
        <v/>
      </c>
      <c r="G200" s="43" t="str">
        <f t="shared" si="11"/>
        <v/>
      </c>
      <c r="H200" s="297" t="b">
        <f t="shared" si="12"/>
        <v>0</v>
      </c>
      <c r="I200" s="298">
        <f t="shared" si="13"/>
        <v>1</v>
      </c>
    </row>
    <row r="201" spans="1:9">
      <c r="A201" s="117">
        <v>190</v>
      </c>
      <c r="B201" s="118"/>
      <c r="C201" s="118"/>
      <c r="D201" s="118"/>
      <c r="E201" s="120"/>
      <c r="F201" s="15" t="str">
        <f t="shared" si="10"/>
        <v/>
      </c>
      <c r="G201" s="43" t="str">
        <f t="shared" si="11"/>
        <v/>
      </c>
      <c r="H201" s="297" t="b">
        <f t="shared" si="12"/>
        <v>0</v>
      </c>
      <c r="I201" s="298">
        <f t="shared" si="13"/>
        <v>1</v>
      </c>
    </row>
    <row r="202" spans="1:9">
      <c r="A202" s="117">
        <v>191</v>
      </c>
      <c r="B202" s="118"/>
      <c r="C202" s="118"/>
      <c r="D202" s="118"/>
      <c r="E202" s="120"/>
      <c r="F202" s="15" t="str">
        <f t="shared" si="10"/>
        <v/>
      </c>
      <c r="G202" s="43" t="str">
        <f t="shared" si="11"/>
        <v/>
      </c>
      <c r="H202" s="297" t="b">
        <f t="shared" si="12"/>
        <v>0</v>
      </c>
      <c r="I202" s="298">
        <f t="shared" si="13"/>
        <v>1</v>
      </c>
    </row>
    <row r="203" spans="1:9">
      <c r="A203" s="117">
        <v>192</v>
      </c>
      <c r="B203" s="118"/>
      <c r="C203" s="118"/>
      <c r="D203" s="118"/>
      <c r="E203" s="120"/>
      <c r="F203" s="15" t="str">
        <f t="shared" si="10"/>
        <v/>
      </c>
      <c r="G203" s="43" t="str">
        <f t="shared" si="11"/>
        <v/>
      </c>
      <c r="H203" s="297" t="b">
        <f t="shared" si="12"/>
        <v>0</v>
      </c>
      <c r="I203" s="298">
        <f t="shared" si="13"/>
        <v>1</v>
      </c>
    </row>
    <row r="204" spans="1:9">
      <c r="A204" s="117">
        <v>193</v>
      </c>
      <c r="B204" s="118"/>
      <c r="C204" s="118"/>
      <c r="D204" s="118"/>
      <c r="E204" s="120"/>
      <c r="F204" s="15" t="str">
        <f t="shared" ref="F204:F261" si="14">IF(OR($B204="",$C204="",$E204&lt;an_initial,$E204&gt;an_final),"",G204 * (INDEX(i6punctaje, MATCH(C204,i6anvergură,0), MATCH(D204,i6rol,0) )) )</f>
        <v/>
      </c>
      <c r="G204" s="43" t="str">
        <f t="shared" ref="G204:G261" si="15">IF(OR($B204="",$C204="",$E204="",$E204&gt;an_final),"",IF($E204&gt;=an_initial,1,""))</f>
        <v/>
      </c>
      <c r="H204" s="297" t="b">
        <f t="shared" ref="H204:H261" si="16">IF(nume_candidat="",FALSE,ISNUMBER(SEARCH(nume_candidat,$B204)))</f>
        <v>0</v>
      </c>
      <c r="I204" s="298">
        <f t="shared" si="13"/>
        <v>1</v>
      </c>
    </row>
    <row r="205" spans="1:9">
      <c r="A205" s="117">
        <v>194</v>
      </c>
      <c r="B205" s="118"/>
      <c r="C205" s="118"/>
      <c r="D205" s="118"/>
      <c r="E205" s="120"/>
      <c r="F205" s="15" t="str">
        <f t="shared" si="14"/>
        <v/>
      </c>
      <c r="G205" s="43" t="str">
        <f t="shared" si="15"/>
        <v/>
      </c>
      <c r="H205" s="297" t="b">
        <f t="shared" si="16"/>
        <v>0</v>
      </c>
      <c r="I205" s="298">
        <f t="shared" ref="I205:I261" si="17">LEN(B205)-LEN(SUBSTITUTE(B205,",",""))+1</f>
        <v>1</v>
      </c>
    </row>
    <row r="206" spans="1:9">
      <c r="A206" s="117">
        <v>195</v>
      </c>
      <c r="B206" s="118"/>
      <c r="C206" s="118"/>
      <c r="D206" s="118"/>
      <c r="E206" s="120"/>
      <c r="F206" s="15" t="str">
        <f t="shared" si="14"/>
        <v/>
      </c>
      <c r="G206" s="43" t="str">
        <f t="shared" si="15"/>
        <v/>
      </c>
      <c r="H206" s="297" t="b">
        <f t="shared" si="16"/>
        <v>0</v>
      </c>
      <c r="I206" s="298">
        <f t="shared" si="17"/>
        <v>1</v>
      </c>
    </row>
    <row r="207" spans="1:9">
      <c r="A207" s="117">
        <v>196</v>
      </c>
      <c r="B207" s="118"/>
      <c r="C207" s="118"/>
      <c r="D207" s="118"/>
      <c r="E207" s="120"/>
      <c r="F207" s="15" t="str">
        <f t="shared" si="14"/>
        <v/>
      </c>
      <c r="G207" s="43" t="str">
        <f t="shared" si="15"/>
        <v/>
      </c>
      <c r="H207" s="297" t="b">
        <f t="shared" si="16"/>
        <v>0</v>
      </c>
      <c r="I207" s="298">
        <f t="shared" si="17"/>
        <v>1</v>
      </c>
    </row>
    <row r="208" spans="1:9">
      <c r="A208" s="117">
        <v>197</v>
      </c>
      <c r="B208" s="118"/>
      <c r="C208" s="118"/>
      <c r="D208" s="118"/>
      <c r="E208" s="120"/>
      <c r="F208" s="15" t="str">
        <f t="shared" si="14"/>
        <v/>
      </c>
      <c r="G208" s="43" t="str">
        <f t="shared" si="15"/>
        <v/>
      </c>
      <c r="H208" s="297" t="b">
        <f t="shared" si="16"/>
        <v>0</v>
      </c>
      <c r="I208" s="298">
        <f t="shared" si="17"/>
        <v>1</v>
      </c>
    </row>
    <row r="209" spans="1:9">
      <c r="A209" s="117">
        <v>198</v>
      </c>
      <c r="B209" s="118"/>
      <c r="C209" s="118"/>
      <c r="D209" s="118"/>
      <c r="E209" s="120"/>
      <c r="F209" s="15" t="str">
        <f t="shared" si="14"/>
        <v/>
      </c>
      <c r="G209" s="43" t="str">
        <f t="shared" si="15"/>
        <v/>
      </c>
      <c r="H209" s="297" t="b">
        <f t="shared" si="16"/>
        <v>0</v>
      </c>
      <c r="I209" s="298">
        <f t="shared" si="17"/>
        <v>1</v>
      </c>
    </row>
    <row r="210" spans="1:9">
      <c r="A210" s="117">
        <v>199</v>
      </c>
      <c r="B210" s="118"/>
      <c r="C210" s="118"/>
      <c r="D210" s="118"/>
      <c r="E210" s="120"/>
      <c r="F210" s="15" t="str">
        <f t="shared" si="14"/>
        <v/>
      </c>
      <c r="G210" s="43" t="str">
        <f t="shared" si="15"/>
        <v/>
      </c>
      <c r="H210" s="297" t="b">
        <f t="shared" si="16"/>
        <v>0</v>
      </c>
      <c r="I210" s="298">
        <f t="shared" si="17"/>
        <v>1</v>
      </c>
    </row>
    <row r="211" spans="1:9">
      <c r="A211" s="117">
        <v>200</v>
      </c>
      <c r="B211" s="118"/>
      <c r="C211" s="118"/>
      <c r="D211" s="118"/>
      <c r="E211" s="120"/>
      <c r="F211" s="15" t="str">
        <f t="shared" si="14"/>
        <v/>
      </c>
      <c r="G211" s="43" t="str">
        <f t="shared" si="15"/>
        <v/>
      </c>
      <c r="H211" s="297" t="b">
        <f t="shared" si="16"/>
        <v>0</v>
      </c>
      <c r="I211" s="298">
        <f t="shared" si="17"/>
        <v>1</v>
      </c>
    </row>
    <row r="212" spans="1:9">
      <c r="A212" s="117">
        <v>201</v>
      </c>
      <c r="B212" s="118"/>
      <c r="C212" s="118"/>
      <c r="D212" s="118"/>
      <c r="E212" s="120"/>
      <c r="F212" s="15" t="str">
        <f t="shared" si="14"/>
        <v/>
      </c>
      <c r="G212" s="43" t="str">
        <f t="shared" si="15"/>
        <v/>
      </c>
      <c r="H212" s="297" t="b">
        <f t="shared" si="16"/>
        <v>0</v>
      </c>
      <c r="I212" s="298">
        <f t="shared" si="17"/>
        <v>1</v>
      </c>
    </row>
    <row r="213" spans="1:9">
      <c r="A213" s="117">
        <v>202</v>
      </c>
      <c r="B213" s="118"/>
      <c r="C213" s="118"/>
      <c r="D213" s="118"/>
      <c r="E213" s="120"/>
      <c r="F213" s="15" t="str">
        <f t="shared" si="14"/>
        <v/>
      </c>
      <c r="G213" s="43" t="str">
        <f t="shared" si="15"/>
        <v/>
      </c>
      <c r="H213" s="297" t="b">
        <f t="shared" si="16"/>
        <v>0</v>
      </c>
      <c r="I213" s="298">
        <f t="shared" si="17"/>
        <v>1</v>
      </c>
    </row>
    <row r="214" spans="1:9">
      <c r="A214" s="117">
        <v>203</v>
      </c>
      <c r="B214" s="118"/>
      <c r="C214" s="118"/>
      <c r="D214" s="118"/>
      <c r="E214" s="120"/>
      <c r="F214" s="15" t="str">
        <f t="shared" si="14"/>
        <v/>
      </c>
      <c r="G214" s="43" t="str">
        <f t="shared" si="15"/>
        <v/>
      </c>
      <c r="H214" s="297" t="b">
        <f t="shared" si="16"/>
        <v>0</v>
      </c>
      <c r="I214" s="298">
        <f t="shared" si="17"/>
        <v>1</v>
      </c>
    </row>
    <row r="215" spans="1:9">
      <c r="A215" s="117">
        <v>204</v>
      </c>
      <c r="B215" s="118"/>
      <c r="C215" s="118"/>
      <c r="D215" s="118"/>
      <c r="E215" s="120"/>
      <c r="F215" s="15" t="str">
        <f t="shared" si="14"/>
        <v/>
      </c>
      <c r="G215" s="43" t="str">
        <f t="shared" si="15"/>
        <v/>
      </c>
      <c r="H215" s="297" t="b">
        <f t="shared" si="16"/>
        <v>0</v>
      </c>
      <c r="I215" s="298">
        <f t="shared" si="17"/>
        <v>1</v>
      </c>
    </row>
    <row r="216" spans="1:9">
      <c r="A216" s="117">
        <v>205</v>
      </c>
      <c r="B216" s="118"/>
      <c r="C216" s="118"/>
      <c r="D216" s="118"/>
      <c r="E216" s="120"/>
      <c r="F216" s="15" t="str">
        <f t="shared" si="14"/>
        <v/>
      </c>
      <c r="G216" s="43" t="str">
        <f t="shared" si="15"/>
        <v/>
      </c>
      <c r="H216" s="297" t="b">
        <f t="shared" si="16"/>
        <v>0</v>
      </c>
      <c r="I216" s="298">
        <f t="shared" si="17"/>
        <v>1</v>
      </c>
    </row>
    <row r="217" spans="1:9">
      <c r="A217" s="117">
        <v>206</v>
      </c>
      <c r="B217" s="118"/>
      <c r="C217" s="118"/>
      <c r="D217" s="118"/>
      <c r="E217" s="120"/>
      <c r="F217" s="15" t="str">
        <f t="shared" si="14"/>
        <v/>
      </c>
      <c r="G217" s="43" t="str">
        <f t="shared" si="15"/>
        <v/>
      </c>
      <c r="H217" s="297" t="b">
        <f t="shared" si="16"/>
        <v>0</v>
      </c>
      <c r="I217" s="298">
        <f t="shared" si="17"/>
        <v>1</v>
      </c>
    </row>
    <row r="218" spans="1:9">
      <c r="A218" s="117">
        <v>207</v>
      </c>
      <c r="B218" s="118"/>
      <c r="C218" s="118"/>
      <c r="D218" s="118"/>
      <c r="E218" s="120"/>
      <c r="F218" s="15" t="str">
        <f t="shared" si="14"/>
        <v/>
      </c>
      <c r="G218" s="43" t="str">
        <f t="shared" si="15"/>
        <v/>
      </c>
      <c r="H218" s="297" t="b">
        <f t="shared" si="16"/>
        <v>0</v>
      </c>
      <c r="I218" s="298">
        <f t="shared" si="17"/>
        <v>1</v>
      </c>
    </row>
    <row r="219" spans="1:9">
      <c r="A219" s="117">
        <v>208</v>
      </c>
      <c r="B219" s="118"/>
      <c r="C219" s="118"/>
      <c r="D219" s="118"/>
      <c r="E219" s="120"/>
      <c r="F219" s="15" t="str">
        <f t="shared" si="14"/>
        <v/>
      </c>
      <c r="G219" s="43" t="str">
        <f t="shared" si="15"/>
        <v/>
      </c>
      <c r="H219" s="297" t="b">
        <f t="shared" si="16"/>
        <v>0</v>
      </c>
      <c r="I219" s="298">
        <f t="shared" si="17"/>
        <v>1</v>
      </c>
    </row>
    <row r="220" spans="1:9">
      <c r="A220" s="117">
        <v>209</v>
      </c>
      <c r="B220" s="118"/>
      <c r="C220" s="118"/>
      <c r="D220" s="118"/>
      <c r="E220" s="120"/>
      <c r="F220" s="15" t="str">
        <f t="shared" si="14"/>
        <v/>
      </c>
      <c r="G220" s="43" t="str">
        <f t="shared" si="15"/>
        <v/>
      </c>
      <c r="H220" s="297" t="b">
        <f t="shared" si="16"/>
        <v>0</v>
      </c>
      <c r="I220" s="298">
        <f t="shared" si="17"/>
        <v>1</v>
      </c>
    </row>
    <row r="221" spans="1:9">
      <c r="A221" s="117">
        <v>210</v>
      </c>
      <c r="B221" s="118"/>
      <c r="C221" s="118"/>
      <c r="D221" s="118"/>
      <c r="E221" s="120"/>
      <c r="F221" s="15" t="str">
        <f t="shared" si="14"/>
        <v/>
      </c>
      <c r="G221" s="43" t="str">
        <f t="shared" si="15"/>
        <v/>
      </c>
      <c r="H221" s="297" t="b">
        <f t="shared" si="16"/>
        <v>0</v>
      </c>
      <c r="I221" s="298">
        <f t="shared" si="17"/>
        <v>1</v>
      </c>
    </row>
    <row r="222" spans="1:9">
      <c r="A222" s="117">
        <v>211</v>
      </c>
      <c r="B222" s="118"/>
      <c r="C222" s="118"/>
      <c r="D222" s="118"/>
      <c r="E222" s="120"/>
      <c r="F222" s="15" t="str">
        <f t="shared" si="14"/>
        <v/>
      </c>
      <c r="G222" s="43" t="str">
        <f t="shared" si="15"/>
        <v/>
      </c>
      <c r="H222" s="297" t="b">
        <f t="shared" si="16"/>
        <v>0</v>
      </c>
      <c r="I222" s="298">
        <f t="shared" si="17"/>
        <v>1</v>
      </c>
    </row>
    <row r="223" spans="1:9">
      <c r="A223" s="117">
        <v>212</v>
      </c>
      <c r="B223" s="118"/>
      <c r="C223" s="118"/>
      <c r="D223" s="118"/>
      <c r="E223" s="120"/>
      <c r="F223" s="15" t="str">
        <f t="shared" si="14"/>
        <v/>
      </c>
      <c r="G223" s="43" t="str">
        <f t="shared" si="15"/>
        <v/>
      </c>
      <c r="H223" s="297" t="b">
        <f t="shared" si="16"/>
        <v>0</v>
      </c>
      <c r="I223" s="298">
        <f t="shared" si="17"/>
        <v>1</v>
      </c>
    </row>
    <row r="224" spans="1:9">
      <c r="A224" s="117">
        <v>213</v>
      </c>
      <c r="B224" s="118"/>
      <c r="C224" s="118"/>
      <c r="D224" s="118"/>
      <c r="E224" s="120"/>
      <c r="F224" s="15" t="str">
        <f t="shared" si="14"/>
        <v/>
      </c>
      <c r="G224" s="43" t="str">
        <f t="shared" si="15"/>
        <v/>
      </c>
      <c r="H224" s="297" t="b">
        <f t="shared" si="16"/>
        <v>0</v>
      </c>
      <c r="I224" s="298">
        <f t="shared" si="17"/>
        <v>1</v>
      </c>
    </row>
    <row r="225" spans="1:9">
      <c r="A225" s="117">
        <v>214</v>
      </c>
      <c r="B225" s="118"/>
      <c r="C225" s="118"/>
      <c r="D225" s="118"/>
      <c r="E225" s="120"/>
      <c r="F225" s="15" t="str">
        <f t="shared" si="14"/>
        <v/>
      </c>
      <c r="G225" s="43" t="str">
        <f t="shared" si="15"/>
        <v/>
      </c>
      <c r="H225" s="297" t="b">
        <f t="shared" si="16"/>
        <v>0</v>
      </c>
      <c r="I225" s="298">
        <f t="shared" si="17"/>
        <v>1</v>
      </c>
    </row>
    <row r="226" spans="1:9">
      <c r="A226" s="117">
        <v>215</v>
      </c>
      <c r="B226" s="118"/>
      <c r="C226" s="118"/>
      <c r="D226" s="118"/>
      <c r="E226" s="120"/>
      <c r="F226" s="15" t="str">
        <f t="shared" si="14"/>
        <v/>
      </c>
      <c r="G226" s="43" t="str">
        <f t="shared" si="15"/>
        <v/>
      </c>
      <c r="H226" s="297" t="b">
        <f t="shared" si="16"/>
        <v>0</v>
      </c>
      <c r="I226" s="298">
        <f t="shared" si="17"/>
        <v>1</v>
      </c>
    </row>
    <row r="227" spans="1:9">
      <c r="A227" s="117">
        <v>216</v>
      </c>
      <c r="B227" s="118"/>
      <c r="C227" s="118"/>
      <c r="D227" s="118"/>
      <c r="E227" s="120"/>
      <c r="F227" s="15" t="str">
        <f t="shared" si="14"/>
        <v/>
      </c>
      <c r="G227" s="43" t="str">
        <f t="shared" si="15"/>
        <v/>
      </c>
      <c r="H227" s="297" t="b">
        <f t="shared" si="16"/>
        <v>0</v>
      </c>
      <c r="I227" s="298">
        <f t="shared" si="17"/>
        <v>1</v>
      </c>
    </row>
    <row r="228" spans="1:9">
      <c r="A228" s="117">
        <v>217</v>
      </c>
      <c r="B228" s="118"/>
      <c r="C228" s="118"/>
      <c r="D228" s="118"/>
      <c r="E228" s="120"/>
      <c r="F228" s="15" t="str">
        <f t="shared" si="14"/>
        <v/>
      </c>
      <c r="G228" s="43" t="str">
        <f t="shared" si="15"/>
        <v/>
      </c>
      <c r="H228" s="297" t="b">
        <f t="shared" si="16"/>
        <v>0</v>
      </c>
      <c r="I228" s="298">
        <f t="shared" si="17"/>
        <v>1</v>
      </c>
    </row>
    <row r="229" spans="1:9">
      <c r="A229" s="117">
        <v>218</v>
      </c>
      <c r="B229" s="118"/>
      <c r="C229" s="118"/>
      <c r="D229" s="118"/>
      <c r="E229" s="120"/>
      <c r="F229" s="15" t="str">
        <f t="shared" si="14"/>
        <v/>
      </c>
      <c r="G229" s="43" t="str">
        <f t="shared" si="15"/>
        <v/>
      </c>
      <c r="H229" s="297" t="b">
        <f t="shared" si="16"/>
        <v>0</v>
      </c>
      <c r="I229" s="298">
        <f t="shared" si="17"/>
        <v>1</v>
      </c>
    </row>
    <row r="230" spans="1:9">
      <c r="A230" s="117">
        <v>219</v>
      </c>
      <c r="B230" s="118"/>
      <c r="C230" s="118"/>
      <c r="D230" s="118"/>
      <c r="E230" s="120"/>
      <c r="F230" s="15" t="str">
        <f t="shared" si="14"/>
        <v/>
      </c>
      <c r="G230" s="43" t="str">
        <f t="shared" si="15"/>
        <v/>
      </c>
      <c r="H230" s="297" t="b">
        <f t="shared" si="16"/>
        <v>0</v>
      </c>
      <c r="I230" s="298">
        <f t="shared" si="17"/>
        <v>1</v>
      </c>
    </row>
    <row r="231" spans="1:9">
      <c r="A231" s="117">
        <v>220</v>
      </c>
      <c r="B231" s="118"/>
      <c r="C231" s="118"/>
      <c r="D231" s="118"/>
      <c r="E231" s="120"/>
      <c r="F231" s="15" t="str">
        <f t="shared" si="14"/>
        <v/>
      </c>
      <c r="G231" s="43" t="str">
        <f t="shared" si="15"/>
        <v/>
      </c>
      <c r="H231" s="297" t="b">
        <f t="shared" si="16"/>
        <v>0</v>
      </c>
      <c r="I231" s="298">
        <f t="shared" si="17"/>
        <v>1</v>
      </c>
    </row>
    <row r="232" spans="1:9">
      <c r="A232" s="117">
        <v>221</v>
      </c>
      <c r="B232" s="118"/>
      <c r="C232" s="118"/>
      <c r="D232" s="118"/>
      <c r="E232" s="120"/>
      <c r="F232" s="15" t="str">
        <f t="shared" si="14"/>
        <v/>
      </c>
      <c r="G232" s="43" t="str">
        <f t="shared" si="15"/>
        <v/>
      </c>
      <c r="H232" s="297" t="b">
        <f t="shared" si="16"/>
        <v>0</v>
      </c>
      <c r="I232" s="298">
        <f t="shared" si="17"/>
        <v>1</v>
      </c>
    </row>
    <row r="233" spans="1:9">
      <c r="A233" s="117">
        <v>222</v>
      </c>
      <c r="B233" s="118"/>
      <c r="C233" s="118"/>
      <c r="D233" s="118"/>
      <c r="E233" s="120"/>
      <c r="F233" s="15" t="str">
        <f t="shared" si="14"/>
        <v/>
      </c>
      <c r="G233" s="43" t="str">
        <f t="shared" si="15"/>
        <v/>
      </c>
      <c r="H233" s="297" t="b">
        <f t="shared" si="16"/>
        <v>0</v>
      </c>
      <c r="I233" s="298">
        <f t="shared" si="17"/>
        <v>1</v>
      </c>
    </row>
    <row r="234" spans="1:9">
      <c r="A234" s="117">
        <v>223</v>
      </c>
      <c r="B234" s="118"/>
      <c r="C234" s="118"/>
      <c r="D234" s="118"/>
      <c r="E234" s="120"/>
      <c r="F234" s="15" t="str">
        <f t="shared" si="14"/>
        <v/>
      </c>
      <c r="G234" s="43" t="str">
        <f t="shared" si="15"/>
        <v/>
      </c>
      <c r="H234" s="297" t="b">
        <f t="shared" si="16"/>
        <v>0</v>
      </c>
      <c r="I234" s="298">
        <f t="shared" si="17"/>
        <v>1</v>
      </c>
    </row>
    <row r="235" spans="1:9">
      <c r="A235" s="117">
        <v>224</v>
      </c>
      <c r="B235" s="118"/>
      <c r="C235" s="118"/>
      <c r="D235" s="118"/>
      <c r="E235" s="120"/>
      <c r="F235" s="15" t="str">
        <f t="shared" si="14"/>
        <v/>
      </c>
      <c r="G235" s="43" t="str">
        <f t="shared" si="15"/>
        <v/>
      </c>
      <c r="H235" s="297" t="b">
        <f t="shared" si="16"/>
        <v>0</v>
      </c>
      <c r="I235" s="298">
        <f t="shared" si="17"/>
        <v>1</v>
      </c>
    </row>
    <row r="236" spans="1:9">
      <c r="A236" s="117">
        <v>225</v>
      </c>
      <c r="B236" s="118"/>
      <c r="C236" s="118"/>
      <c r="D236" s="118"/>
      <c r="E236" s="120"/>
      <c r="F236" s="15" t="str">
        <f t="shared" si="14"/>
        <v/>
      </c>
      <c r="G236" s="43" t="str">
        <f t="shared" si="15"/>
        <v/>
      </c>
      <c r="H236" s="297" t="b">
        <f t="shared" si="16"/>
        <v>0</v>
      </c>
      <c r="I236" s="298">
        <f t="shared" si="17"/>
        <v>1</v>
      </c>
    </row>
    <row r="237" spans="1:9">
      <c r="A237" s="117">
        <v>226</v>
      </c>
      <c r="B237" s="118"/>
      <c r="C237" s="118"/>
      <c r="D237" s="118"/>
      <c r="E237" s="120"/>
      <c r="F237" s="15" t="str">
        <f t="shared" si="14"/>
        <v/>
      </c>
      <c r="G237" s="43" t="str">
        <f t="shared" si="15"/>
        <v/>
      </c>
      <c r="H237" s="297" t="b">
        <f t="shared" si="16"/>
        <v>0</v>
      </c>
      <c r="I237" s="298">
        <f t="shared" si="17"/>
        <v>1</v>
      </c>
    </row>
    <row r="238" spans="1:9">
      <c r="A238" s="117">
        <v>227</v>
      </c>
      <c r="B238" s="118"/>
      <c r="C238" s="118"/>
      <c r="D238" s="118"/>
      <c r="E238" s="120"/>
      <c r="F238" s="15" t="str">
        <f t="shared" si="14"/>
        <v/>
      </c>
      <c r="G238" s="43" t="str">
        <f t="shared" si="15"/>
        <v/>
      </c>
      <c r="H238" s="297" t="b">
        <f t="shared" si="16"/>
        <v>0</v>
      </c>
      <c r="I238" s="298">
        <f t="shared" si="17"/>
        <v>1</v>
      </c>
    </row>
    <row r="239" spans="1:9">
      <c r="A239" s="117">
        <v>228</v>
      </c>
      <c r="B239" s="118"/>
      <c r="C239" s="118"/>
      <c r="D239" s="118"/>
      <c r="E239" s="120"/>
      <c r="F239" s="15" t="str">
        <f t="shared" si="14"/>
        <v/>
      </c>
      <c r="G239" s="43" t="str">
        <f t="shared" si="15"/>
        <v/>
      </c>
      <c r="H239" s="297" t="b">
        <f t="shared" si="16"/>
        <v>0</v>
      </c>
      <c r="I239" s="298">
        <f t="shared" si="17"/>
        <v>1</v>
      </c>
    </row>
    <row r="240" spans="1:9">
      <c r="A240" s="117">
        <v>229</v>
      </c>
      <c r="B240" s="118"/>
      <c r="C240" s="118"/>
      <c r="D240" s="118"/>
      <c r="E240" s="120"/>
      <c r="F240" s="15" t="str">
        <f t="shared" si="14"/>
        <v/>
      </c>
      <c r="G240" s="43" t="str">
        <f t="shared" si="15"/>
        <v/>
      </c>
      <c r="H240" s="297" t="b">
        <f t="shared" si="16"/>
        <v>0</v>
      </c>
      <c r="I240" s="298">
        <f t="shared" si="17"/>
        <v>1</v>
      </c>
    </row>
    <row r="241" spans="1:9">
      <c r="A241" s="117">
        <v>230</v>
      </c>
      <c r="B241" s="118"/>
      <c r="C241" s="118"/>
      <c r="D241" s="118"/>
      <c r="E241" s="120"/>
      <c r="F241" s="15" t="str">
        <f t="shared" si="14"/>
        <v/>
      </c>
      <c r="G241" s="43" t="str">
        <f t="shared" si="15"/>
        <v/>
      </c>
      <c r="H241" s="297" t="b">
        <f t="shared" si="16"/>
        <v>0</v>
      </c>
      <c r="I241" s="298">
        <f t="shared" si="17"/>
        <v>1</v>
      </c>
    </row>
    <row r="242" spans="1:9">
      <c r="A242" s="117">
        <v>231</v>
      </c>
      <c r="B242" s="118"/>
      <c r="C242" s="118"/>
      <c r="D242" s="118"/>
      <c r="E242" s="120"/>
      <c r="F242" s="15" t="str">
        <f t="shared" si="14"/>
        <v/>
      </c>
      <c r="G242" s="43" t="str">
        <f t="shared" si="15"/>
        <v/>
      </c>
      <c r="H242" s="297" t="b">
        <f t="shared" si="16"/>
        <v>0</v>
      </c>
      <c r="I242" s="298">
        <f t="shared" si="17"/>
        <v>1</v>
      </c>
    </row>
    <row r="243" spans="1:9">
      <c r="A243" s="117">
        <v>232</v>
      </c>
      <c r="B243" s="118"/>
      <c r="C243" s="118"/>
      <c r="D243" s="118"/>
      <c r="E243" s="120"/>
      <c r="F243" s="15" t="str">
        <f t="shared" si="14"/>
        <v/>
      </c>
      <c r="G243" s="43" t="str">
        <f t="shared" si="15"/>
        <v/>
      </c>
      <c r="H243" s="297" t="b">
        <f t="shared" si="16"/>
        <v>0</v>
      </c>
      <c r="I243" s="298">
        <f t="shared" si="17"/>
        <v>1</v>
      </c>
    </row>
    <row r="244" spans="1:9">
      <c r="A244" s="117">
        <v>233</v>
      </c>
      <c r="B244" s="118"/>
      <c r="C244" s="118"/>
      <c r="D244" s="118"/>
      <c r="E244" s="120"/>
      <c r="F244" s="15" t="str">
        <f t="shared" si="14"/>
        <v/>
      </c>
      <c r="G244" s="43" t="str">
        <f t="shared" si="15"/>
        <v/>
      </c>
      <c r="H244" s="297" t="b">
        <f t="shared" si="16"/>
        <v>0</v>
      </c>
      <c r="I244" s="298">
        <f t="shared" si="17"/>
        <v>1</v>
      </c>
    </row>
    <row r="245" spans="1:9">
      <c r="A245" s="117">
        <v>234</v>
      </c>
      <c r="B245" s="118"/>
      <c r="C245" s="118"/>
      <c r="D245" s="118"/>
      <c r="E245" s="120"/>
      <c r="F245" s="15" t="str">
        <f t="shared" si="14"/>
        <v/>
      </c>
      <c r="G245" s="43" t="str">
        <f t="shared" si="15"/>
        <v/>
      </c>
      <c r="H245" s="297" t="b">
        <f t="shared" si="16"/>
        <v>0</v>
      </c>
      <c r="I245" s="298">
        <f t="shared" si="17"/>
        <v>1</v>
      </c>
    </row>
    <row r="246" spans="1:9">
      <c r="A246" s="117">
        <v>235</v>
      </c>
      <c r="B246" s="118"/>
      <c r="C246" s="118"/>
      <c r="D246" s="118"/>
      <c r="E246" s="120"/>
      <c r="F246" s="15" t="str">
        <f t="shared" si="14"/>
        <v/>
      </c>
      <c r="G246" s="43" t="str">
        <f t="shared" si="15"/>
        <v/>
      </c>
      <c r="H246" s="297" t="b">
        <f t="shared" si="16"/>
        <v>0</v>
      </c>
      <c r="I246" s="298">
        <f t="shared" si="17"/>
        <v>1</v>
      </c>
    </row>
    <row r="247" spans="1:9">
      <c r="A247" s="117">
        <v>236</v>
      </c>
      <c r="B247" s="118"/>
      <c r="C247" s="118"/>
      <c r="D247" s="118"/>
      <c r="E247" s="120"/>
      <c r="F247" s="15" t="str">
        <f t="shared" si="14"/>
        <v/>
      </c>
      <c r="G247" s="43" t="str">
        <f t="shared" si="15"/>
        <v/>
      </c>
      <c r="H247" s="297" t="b">
        <f t="shared" si="16"/>
        <v>0</v>
      </c>
      <c r="I247" s="298">
        <f t="shared" si="17"/>
        <v>1</v>
      </c>
    </row>
    <row r="248" spans="1:9">
      <c r="A248" s="117">
        <v>237</v>
      </c>
      <c r="B248" s="118"/>
      <c r="C248" s="118"/>
      <c r="D248" s="118"/>
      <c r="E248" s="120"/>
      <c r="F248" s="15" t="str">
        <f t="shared" si="14"/>
        <v/>
      </c>
      <c r="G248" s="43" t="str">
        <f t="shared" si="15"/>
        <v/>
      </c>
      <c r="H248" s="297" t="b">
        <f t="shared" si="16"/>
        <v>0</v>
      </c>
      <c r="I248" s="298">
        <f t="shared" si="17"/>
        <v>1</v>
      </c>
    </row>
    <row r="249" spans="1:9">
      <c r="A249" s="117">
        <v>238</v>
      </c>
      <c r="B249" s="118"/>
      <c r="C249" s="118"/>
      <c r="D249" s="118"/>
      <c r="E249" s="120"/>
      <c r="F249" s="15" t="str">
        <f t="shared" si="14"/>
        <v/>
      </c>
      <c r="G249" s="43" t="str">
        <f t="shared" si="15"/>
        <v/>
      </c>
      <c r="H249" s="297" t="b">
        <f t="shared" si="16"/>
        <v>0</v>
      </c>
      <c r="I249" s="298">
        <f t="shared" si="17"/>
        <v>1</v>
      </c>
    </row>
    <row r="250" spans="1:9">
      <c r="A250" s="117">
        <v>239</v>
      </c>
      <c r="B250" s="118"/>
      <c r="C250" s="118"/>
      <c r="D250" s="118"/>
      <c r="E250" s="120"/>
      <c r="F250" s="15" t="str">
        <f t="shared" si="14"/>
        <v/>
      </c>
      <c r="G250" s="43" t="str">
        <f t="shared" si="15"/>
        <v/>
      </c>
      <c r="H250" s="297" t="b">
        <f t="shared" si="16"/>
        <v>0</v>
      </c>
      <c r="I250" s="298">
        <f t="shared" si="17"/>
        <v>1</v>
      </c>
    </row>
    <row r="251" spans="1:9">
      <c r="A251" s="117">
        <v>240</v>
      </c>
      <c r="B251" s="118"/>
      <c r="C251" s="118"/>
      <c r="D251" s="118"/>
      <c r="E251" s="120"/>
      <c r="F251" s="15" t="str">
        <f t="shared" si="14"/>
        <v/>
      </c>
      <c r="G251" s="43" t="str">
        <f t="shared" si="15"/>
        <v/>
      </c>
      <c r="H251" s="297" t="b">
        <f t="shared" si="16"/>
        <v>0</v>
      </c>
      <c r="I251" s="298">
        <f t="shared" si="17"/>
        <v>1</v>
      </c>
    </row>
    <row r="252" spans="1:9">
      <c r="A252" s="117">
        <v>241</v>
      </c>
      <c r="B252" s="118"/>
      <c r="C252" s="118"/>
      <c r="D252" s="118"/>
      <c r="E252" s="120"/>
      <c r="F252" s="15" t="str">
        <f t="shared" si="14"/>
        <v/>
      </c>
      <c r="G252" s="43" t="str">
        <f t="shared" si="15"/>
        <v/>
      </c>
      <c r="H252" s="297" t="b">
        <f t="shared" si="16"/>
        <v>0</v>
      </c>
      <c r="I252" s="298">
        <f t="shared" si="17"/>
        <v>1</v>
      </c>
    </row>
    <row r="253" spans="1:9">
      <c r="A253" s="117">
        <v>242</v>
      </c>
      <c r="B253" s="118"/>
      <c r="C253" s="118"/>
      <c r="D253" s="118"/>
      <c r="E253" s="120"/>
      <c r="F253" s="15" t="str">
        <f t="shared" si="14"/>
        <v/>
      </c>
      <c r="G253" s="43" t="str">
        <f t="shared" si="15"/>
        <v/>
      </c>
      <c r="H253" s="297" t="b">
        <f t="shared" si="16"/>
        <v>0</v>
      </c>
      <c r="I253" s="298">
        <f t="shared" si="17"/>
        <v>1</v>
      </c>
    </row>
    <row r="254" spans="1:9">
      <c r="A254" s="117">
        <v>243</v>
      </c>
      <c r="B254" s="118"/>
      <c r="C254" s="118"/>
      <c r="D254" s="118"/>
      <c r="E254" s="120"/>
      <c r="F254" s="15" t="str">
        <f t="shared" si="14"/>
        <v/>
      </c>
      <c r="G254" s="43" t="str">
        <f t="shared" si="15"/>
        <v/>
      </c>
      <c r="H254" s="297" t="b">
        <f t="shared" si="16"/>
        <v>0</v>
      </c>
      <c r="I254" s="298">
        <f t="shared" si="17"/>
        <v>1</v>
      </c>
    </row>
    <row r="255" spans="1:9">
      <c r="A255" s="117">
        <v>244</v>
      </c>
      <c r="B255" s="118"/>
      <c r="C255" s="118"/>
      <c r="D255" s="118"/>
      <c r="E255" s="120"/>
      <c r="F255" s="15" t="str">
        <f t="shared" si="14"/>
        <v/>
      </c>
      <c r="G255" s="43" t="str">
        <f t="shared" si="15"/>
        <v/>
      </c>
      <c r="H255" s="297" t="b">
        <f t="shared" si="16"/>
        <v>0</v>
      </c>
      <c r="I255" s="298">
        <f t="shared" si="17"/>
        <v>1</v>
      </c>
    </row>
    <row r="256" spans="1:9">
      <c r="A256" s="117">
        <v>245</v>
      </c>
      <c r="B256" s="118"/>
      <c r="C256" s="118"/>
      <c r="D256" s="118"/>
      <c r="E256" s="120"/>
      <c r="F256" s="15" t="str">
        <f t="shared" si="14"/>
        <v/>
      </c>
      <c r="G256" s="43" t="str">
        <f t="shared" si="15"/>
        <v/>
      </c>
      <c r="H256" s="297" t="b">
        <f t="shared" si="16"/>
        <v>0</v>
      </c>
      <c r="I256" s="298">
        <f t="shared" si="17"/>
        <v>1</v>
      </c>
    </row>
    <row r="257" spans="1:9">
      <c r="A257" s="117">
        <v>246</v>
      </c>
      <c r="B257" s="118"/>
      <c r="C257" s="118"/>
      <c r="D257" s="118"/>
      <c r="E257" s="120"/>
      <c r="F257" s="15" t="str">
        <f t="shared" si="14"/>
        <v/>
      </c>
      <c r="G257" s="43" t="str">
        <f t="shared" si="15"/>
        <v/>
      </c>
      <c r="H257" s="297" t="b">
        <f t="shared" si="16"/>
        <v>0</v>
      </c>
      <c r="I257" s="298">
        <f t="shared" si="17"/>
        <v>1</v>
      </c>
    </row>
    <row r="258" spans="1:9">
      <c r="A258" s="117">
        <v>247</v>
      </c>
      <c r="B258" s="118"/>
      <c r="C258" s="118"/>
      <c r="D258" s="118"/>
      <c r="E258" s="120"/>
      <c r="F258" s="15" t="str">
        <f t="shared" si="14"/>
        <v/>
      </c>
      <c r="G258" s="43" t="str">
        <f t="shared" si="15"/>
        <v/>
      </c>
      <c r="H258" s="297" t="b">
        <f t="shared" si="16"/>
        <v>0</v>
      </c>
      <c r="I258" s="298">
        <f t="shared" si="17"/>
        <v>1</v>
      </c>
    </row>
    <row r="259" spans="1:9">
      <c r="A259" s="117">
        <v>248</v>
      </c>
      <c r="B259" s="118"/>
      <c r="C259" s="118"/>
      <c r="D259" s="118"/>
      <c r="E259" s="120"/>
      <c r="F259" s="15" t="str">
        <f t="shared" si="14"/>
        <v/>
      </c>
      <c r="G259" s="43" t="str">
        <f t="shared" si="15"/>
        <v/>
      </c>
      <c r="H259" s="297" t="b">
        <f t="shared" si="16"/>
        <v>0</v>
      </c>
      <c r="I259" s="298">
        <f t="shared" si="17"/>
        <v>1</v>
      </c>
    </row>
    <row r="260" spans="1:9">
      <c r="A260" s="117">
        <v>249</v>
      </c>
      <c r="B260" s="118"/>
      <c r="C260" s="118"/>
      <c r="D260" s="118"/>
      <c r="E260" s="120"/>
      <c r="F260" s="15" t="str">
        <f t="shared" si="14"/>
        <v/>
      </c>
      <c r="G260" s="43" t="str">
        <f t="shared" si="15"/>
        <v/>
      </c>
      <c r="H260" s="297" t="b">
        <f t="shared" si="16"/>
        <v>0</v>
      </c>
      <c r="I260" s="298">
        <f t="shared" si="17"/>
        <v>1</v>
      </c>
    </row>
    <row r="261" spans="1:9">
      <c r="A261" s="117">
        <v>250</v>
      </c>
      <c r="B261" s="118"/>
      <c r="C261" s="118"/>
      <c r="D261" s="118"/>
      <c r="E261" s="120"/>
      <c r="F261" s="15" t="str">
        <f t="shared" si="14"/>
        <v/>
      </c>
      <c r="G261" s="43" t="str">
        <f t="shared" si="15"/>
        <v/>
      </c>
      <c r="H261" s="297" t="b">
        <f t="shared" si="16"/>
        <v>0</v>
      </c>
      <c r="I261" s="298">
        <f t="shared" si="17"/>
        <v>1</v>
      </c>
    </row>
  </sheetData>
  <sheetProtection algorithmName="SHA-512" hashValue="ha+70v3Is6vqePFGS+06F+DnyxIvoTXf5zk4w/QrSVN2PdvjX4QgdwCxg1CcqU3YVuSQ5E5k1ZQStfh3q2QgVA==" saltValue="+9kI37Dt1qLgjpcr3BI/BQ==" spinCount="100000" sheet="1" objects="1" scenarios="1" formatCells="0" formatRows="0" insertRows="0"/>
  <mergeCells count="11">
    <mergeCell ref="G7:G9"/>
    <mergeCell ref="H7:H10"/>
    <mergeCell ref="I7:I10"/>
    <mergeCell ref="D7:D10"/>
    <mergeCell ref="A4:F4"/>
    <mergeCell ref="A5:F5"/>
    <mergeCell ref="A7:A10"/>
    <mergeCell ref="B7:B10"/>
    <mergeCell ref="C7:C10"/>
    <mergeCell ref="E7:E10"/>
    <mergeCell ref="F7:F9"/>
  </mergeCells>
  <dataValidations count="2">
    <dataValidation type="list" allowBlank="1" showInputMessage="1" showErrorMessage="1" sqref="C12:C261" xr:uid="{00000000-0002-0000-1700-000000000000}">
      <formula1>i6anvergură</formula1>
    </dataValidation>
    <dataValidation type="list" allowBlank="1" showInputMessage="1" showErrorMessage="1" sqref="D12:D261" xr:uid="{00000000-0002-0000-1700-000001000000}">
      <formula1>i6rol</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67">
    <pageSetUpPr fitToPage="1"/>
  </sheetPr>
  <dimension ref="A1:K261"/>
  <sheetViews>
    <sheetView zoomScaleNormal="100" workbookViewId="0">
      <selection activeCell="B12" sqref="B12:E18"/>
    </sheetView>
  </sheetViews>
  <sheetFormatPr defaultColWidth="9.1328125" defaultRowHeight="15.75"/>
  <cols>
    <col min="1" max="1" width="5.6640625" style="45" customWidth="1"/>
    <col min="2" max="2" width="45.33203125" style="49" customWidth="1"/>
    <col min="3" max="3" width="14.1328125" style="49" customWidth="1"/>
    <col min="4" max="4" width="30.86328125" style="49" customWidth="1"/>
    <col min="5" max="5" width="10.6640625" style="54" customWidth="1"/>
    <col min="6" max="7" width="17.6640625" style="49" customWidth="1"/>
    <col min="8" max="8" width="10.6640625" style="49" hidden="1" customWidth="1"/>
    <col min="9" max="9" width="9.1328125" style="55" hidden="1" customWidth="1"/>
    <col min="10" max="10" width="9.1328125" style="49" hidden="1" customWidth="1"/>
    <col min="11" max="11" width="9.1328125" customWidth="1"/>
    <col min="12" max="20" width="9.1328125" style="49" customWidth="1"/>
    <col min="21" max="16384" width="9.1328125" style="49"/>
  </cols>
  <sheetData>
    <row r="1" spans="1:11" s="45" customFormat="1">
      <c r="A1" s="44" t="s">
        <v>483</v>
      </c>
      <c r="E1" s="46"/>
      <c r="F1" s="48"/>
      <c r="G1" s="38"/>
      <c r="H1" s="47"/>
      <c r="K1"/>
    </row>
    <row r="2" spans="1:11" s="45" customFormat="1">
      <c r="A2" s="294" t="str">
        <f>IF(ISBLANK(facultate), IF(ISBLANK(departament),"","Departament " &amp; departament), "Facultatea " &amp; facultate)</f>
        <v>Facultatea Automatică și Calculatoare</v>
      </c>
      <c r="E2" s="46"/>
      <c r="F2" s="48"/>
      <c r="G2" s="38"/>
      <c r="H2" s="47"/>
      <c r="K2"/>
    </row>
    <row r="3" spans="1:11" s="45" customFormat="1">
      <c r="A3" s="294" t="str">
        <f>IF(ISBLANK(departament),"","Departamentul " &amp; departament)</f>
        <v>Departamentul Automatică și Informatică Aplicată</v>
      </c>
      <c r="E3" s="46"/>
      <c r="F3" s="48"/>
      <c r="G3" s="38"/>
      <c r="H3" s="47"/>
      <c r="K3"/>
    </row>
    <row r="4" spans="1:11">
      <c r="A4" s="472" t="s">
        <v>791</v>
      </c>
      <c r="B4" s="472"/>
      <c r="C4" s="472"/>
      <c r="D4" s="472"/>
      <c r="E4" s="472"/>
      <c r="F4" s="472"/>
      <c r="G4" s="291"/>
      <c r="H4" s="187"/>
    </row>
    <row r="5" spans="1:11">
      <c r="A5" s="472" t="s">
        <v>830</v>
      </c>
      <c r="B5" s="472"/>
      <c r="C5" s="472"/>
      <c r="D5" s="472"/>
      <c r="E5" s="472"/>
      <c r="F5" s="472"/>
      <c r="G5" s="291"/>
      <c r="H5" s="187"/>
    </row>
    <row r="6" spans="1:11" ht="13.5" customHeight="1">
      <c r="E6" s="49"/>
      <c r="F6" s="295"/>
      <c r="G6" s="295" t="str">
        <f>CONCATENATE(functie," ",nume_candidat)</f>
        <v>Conferențiar Bojan-Dragos Claudia-Adina</v>
      </c>
    </row>
    <row r="7" spans="1:11" ht="18.75" customHeight="1">
      <c r="A7" s="470" t="s">
        <v>338</v>
      </c>
      <c r="B7" s="480" t="s">
        <v>832</v>
      </c>
      <c r="C7" s="480" t="s">
        <v>789</v>
      </c>
      <c r="D7" s="480" t="s">
        <v>831</v>
      </c>
      <c r="E7" s="480" t="s">
        <v>2</v>
      </c>
      <c r="F7" s="470" t="s">
        <v>544</v>
      </c>
      <c r="G7" s="480" t="s">
        <v>1108</v>
      </c>
      <c r="H7" s="470" t="s">
        <v>4</v>
      </c>
      <c r="I7" s="491" t="s">
        <v>541</v>
      </c>
      <c r="J7" s="477" t="s">
        <v>551</v>
      </c>
    </row>
    <row r="8" spans="1:11" ht="18.75" customHeight="1">
      <c r="A8" s="487"/>
      <c r="B8" s="481"/>
      <c r="C8" s="481"/>
      <c r="D8" s="481"/>
      <c r="E8" s="481"/>
      <c r="F8" s="487"/>
      <c r="G8" s="481"/>
      <c r="H8" s="487"/>
      <c r="I8" s="492"/>
      <c r="J8" s="477"/>
    </row>
    <row r="9" spans="1:11" ht="18.75" customHeight="1">
      <c r="A9" s="487"/>
      <c r="B9" s="481"/>
      <c r="C9" s="481"/>
      <c r="D9" s="481"/>
      <c r="E9" s="481"/>
      <c r="F9" s="471"/>
      <c r="G9" s="481"/>
      <c r="H9" s="471"/>
      <c r="I9" s="492"/>
      <c r="J9" s="477"/>
    </row>
    <row r="10" spans="1:11" ht="18.75" customHeight="1">
      <c r="A10" s="471"/>
      <c r="B10" s="482"/>
      <c r="C10" s="482"/>
      <c r="D10" s="482"/>
      <c r="E10" s="482"/>
      <c r="F10" s="296" t="str">
        <f>CONCATENATE("ultimii ",durata_evaluare," ani")</f>
        <v>ultimii 5 ani</v>
      </c>
      <c r="G10" s="482"/>
      <c r="H10" s="296" t="str">
        <f>CONCATENATE("ultimii                                  ",durata_evaluare," ani")</f>
        <v>ultimii                                  5 ani</v>
      </c>
      <c r="I10" s="493"/>
      <c r="J10" s="477"/>
    </row>
    <row r="11" spans="1:11">
      <c r="A11" s="71"/>
      <c r="B11" s="50"/>
      <c r="C11" s="50"/>
      <c r="D11" s="50"/>
      <c r="E11" s="22"/>
      <c r="F11" s="122">
        <f>SUMIF(F12:F1012,"&gt;0")</f>
        <v>0</v>
      </c>
      <c r="G11" s="347"/>
      <c r="H11" s="4">
        <f t="shared" ref="H11" si="0">SUMIF(H12:H110,"&gt;0")</f>
        <v>0</v>
      </c>
      <c r="I11" s="252"/>
    </row>
    <row r="12" spans="1:11">
      <c r="A12" s="28">
        <v>1</v>
      </c>
      <c r="B12" s="7"/>
      <c r="C12" s="7"/>
      <c r="D12" s="7"/>
      <c r="E12" s="180"/>
      <c r="F12" s="15" t="str">
        <f t="shared" ref="F12:F75" si="1">IF(OR($B12="",$C12="",$E12&lt;an_initial,$E12&gt;an_final),"",H12 * (INDEX(i7punctaje, MATCH(C12,i7anvergură,0), MATCH(D12,i7premiu,0) )) )</f>
        <v/>
      </c>
      <c r="G12" s="28"/>
      <c r="H12" s="43" t="str">
        <f t="shared" ref="H12:H75" si="2">IF(OR($B12="",$C12="",$E12="",$E12&gt;an_final),"",IF($E12&gt;=an_initial,1,""))</f>
        <v/>
      </c>
      <c r="I12" s="297" t="b">
        <f t="shared" ref="I12:I75" si="3">IF(nume_candidat="",FALSE,ISNUMBER(SEARCH(nume_candidat,$B12)))</f>
        <v>0</v>
      </c>
      <c r="J12" s="298">
        <f t="shared" ref="J12" si="4">LEN(B12)-LEN(SUBSTITUTE(B12,",",""))+1</f>
        <v>1</v>
      </c>
    </row>
    <row r="13" spans="1:11">
      <c r="A13" s="28">
        <v>2</v>
      </c>
      <c r="B13" s="7"/>
      <c r="C13" s="7"/>
      <c r="D13" s="7"/>
      <c r="E13" s="180"/>
      <c r="F13" s="15" t="str">
        <f t="shared" si="1"/>
        <v/>
      </c>
      <c r="G13" s="28"/>
      <c r="H13" s="43" t="str">
        <f t="shared" si="2"/>
        <v/>
      </c>
      <c r="I13" s="297" t="b">
        <f t="shared" si="3"/>
        <v>0</v>
      </c>
      <c r="J13" s="298">
        <f t="shared" ref="J13:J76" si="5">LEN(B13)-LEN(SUBSTITUTE(B13,",",""))+1</f>
        <v>1</v>
      </c>
    </row>
    <row r="14" spans="1:11">
      <c r="A14" s="28">
        <v>3</v>
      </c>
      <c r="B14" s="7"/>
      <c r="C14" s="7"/>
      <c r="D14" s="7"/>
      <c r="E14" s="180"/>
      <c r="F14" s="15" t="str">
        <f t="shared" si="1"/>
        <v/>
      </c>
      <c r="G14" s="28"/>
      <c r="H14" s="43" t="str">
        <f t="shared" si="2"/>
        <v/>
      </c>
      <c r="I14" s="297" t="b">
        <f t="shared" si="3"/>
        <v>0</v>
      </c>
      <c r="J14" s="298">
        <f t="shared" si="5"/>
        <v>1</v>
      </c>
    </row>
    <row r="15" spans="1:11">
      <c r="A15" s="28">
        <v>4</v>
      </c>
      <c r="B15" s="7"/>
      <c r="C15" s="7"/>
      <c r="D15" s="7"/>
      <c r="E15" s="180"/>
      <c r="F15" s="15" t="str">
        <f t="shared" si="1"/>
        <v/>
      </c>
      <c r="G15" s="28"/>
      <c r="H15" s="43" t="str">
        <f t="shared" si="2"/>
        <v/>
      </c>
      <c r="I15" s="297" t="b">
        <f t="shared" si="3"/>
        <v>0</v>
      </c>
      <c r="J15" s="298">
        <f t="shared" si="5"/>
        <v>1</v>
      </c>
    </row>
    <row r="16" spans="1:11">
      <c r="A16" s="28">
        <v>5</v>
      </c>
      <c r="B16" s="7"/>
      <c r="C16" s="7"/>
      <c r="D16" s="7"/>
      <c r="E16" s="180"/>
      <c r="F16" s="15" t="str">
        <f t="shared" si="1"/>
        <v/>
      </c>
      <c r="G16" s="28"/>
      <c r="H16" s="43" t="str">
        <f t="shared" si="2"/>
        <v/>
      </c>
      <c r="I16" s="297" t="b">
        <f t="shared" si="3"/>
        <v>0</v>
      </c>
      <c r="J16" s="298">
        <f t="shared" si="5"/>
        <v>1</v>
      </c>
    </row>
    <row r="17" spans="1:10">
      <c r="A17" s="28">
        <v>6</v>
      </c>
      <c r="B17" s="7"/>
      <c r="C17" s="7"/>
      <c r="D17" s="7"/>
      <c r="E17" s="180"/>
      <c r="F17" s="15" t="str">
        <f t="shared" si="1"/>
        <v/>
      </c>
      <c r="G17" s="28"/>
      <c r="H17" s="43" t="str">
        <f t="shared" si="2"/>
        <v/>
      </c>
      <c r="I17" s="297" t="b">
        <f t="shared" si="3"/>
        <v>0</v>
      </c>
      <c r="J17" s="298">
        <f t="shared" si="5"/>
        <v>1</v>
      </c>
    </row>
    <row r="18" spans="1:10">
      <c r="A18" s="28">
        <v>7</v>
      </c>
      <c r="B18" s="7"/>
      <c r="C18" s="7"/>
      <c r="D18" s="6"/>
      <c r="E18" s="179"/>
      <c r="F18" s="15" t="str">
        <f t="shared" si="1"/>
        <v/>
      </c>
      <c r="G18" s="28"/>
      <c r="H18" s="43" t="str">
        <f t="shared" si="2"/>
        <v/>
      </c>
      <c r="I18" s="297" t="b">
        <f t="shared" si="3"/>
        <v>0</v>
      </c>
      <c r="J18" s="298">
        <f t="shared" si="5"/>
        <v>1</v>
      </c>
    </row>
    <row r="19" spans="1:10">
      <c r="A19" s="28">
        <v>8</v>
      </c>
      <c r="B19" s="6"/>
      <c r="C19" s="6"/>
      <c r="D19" s="6"/>
      <c r="E19" s="179"/>
      <c r="F19" s="15" t="str">
        <f t="shared" si="1"/>
        <v/>
      </c>
      <c r="G19" s="28"/>
      <c r="H19" s="43" t="str">
        <f t="shared" si="2"/>
        <v/>
      </c>
      <c r="I19" s="297" t="b">
        <f t="shared" si="3"/>
        <v>0</v>
      </c>
      <c r="J19" s="298">
        <f t="shared" si="5"/>
        <v>1</v>
      </c>
    </row>
    <row r="20" spans="1:10">
      <c r="A20" s="28">
        <v>9</v>
      </c>
      <c r="B20" s="6"/>
      <c r="C20" s="6"/>
      <c r="D20" s="6"/>
      <c r="E20" s="179"/>
      <c r="F20" s="15" t="str">
        <f t="shared" si="1"/>
        <v/>
      </c>
      <c r="G20" s="28"/>
      <c r="H20" s="43" t="str">
        <f t="shared" si="2"/>
        <v/>
      </c>
      <c r="I20" s="297" t="b">
        <f t="shared" si="3"/>
        <v>0</v>
      </c>
      <c r="J20" s="298">
        <f t="shared" si="5"/>
        <v>1</v>
      </c>
    </row>
    <row r="21" spans="1:10">
      <c r="A21" s="28">
        <v>10</v>
      </c>
      <c r="B21" s="6"/>
      <c r="C21" s="6"/>
      <c r="D21" s="6"/>
      <c r="E21" s="179"/>
      <c r="F21" s="15" t="str">
        <f t="shared" si="1"/>
        <v/>
      </c>
      <c r="G21" s="28"/>
      <c r="H21" s="43" t="str">
        <f t="shared" si="2"/>
        <v/>
      </c>
      <c r="I21" s="297" t="b">
        <f t="shared" si="3"/>
        <v>0</v>
      </c>
      <c r="J21" s="298">
        <f t="shared" si="5"/>
        <v>1</v>
      </c>
    </row>
    <row r="22" spans="1:10">
      <c r="A22" s="28">
        <v>11</v>
      </c>
      <c r="B22" s="6"/>
      <c r="C22" s="6"/>
      <c r="D22" s="6"/>
      <c r="E22" s="179"/>
      <c r="F22" s="15" t="str">
        <f t="shared" si="1"/>
        <v/>
      </c>
      <c r="G22" s="28"/>
      <c r="H22" s="43" t="str">
        <f t="shared" si="2"/>
        <v/>
      </c>
      <c r="I22" s="297" t="b">
        <f t="shared" si="3"/>
        <v>0</v>
      </c>
      <c r="J22" s="298">
        <f t="shared" si="5"/>
        <v>1</v>
      </c>
    </row>
    <row r="23" spans="1:10">
      <c r="A23" s="28">
        <v>12</v>
      </c>
      <c r="B23" s="6"/>
      <c r="C23" s="6"/>
      <c r="D23" s="6"/>
      <c r="E23" s="179"/>
      <c r="F23" s="15" t="str">
        <f t="shared" si="1"/>
        <v/>
      </c>
      <c r="G23" s="28"/>
      <c r="H23" s="43" t="str">
        <f t="shared" si="2"/>
        <v/>
      </c>
      <c r="I23" s="297" t="b">
        <f t="shared" si="3"/>
        <v>0</v>
      </c>
      <c r="J23" s="298">
        <f t="shared" si="5"/>
        <v>1</v>
      </c>
    </row>
    <row r="24" spans="1:10">
      <c r="A24" s="28">
        <v>13</v>
      </c>
      <c r="B24" s="6"/>
      <c r="C24" s="6"/>
      <c r="D24" s="6"/>
      <c r="E24" s="179"/>
      <c r="F24" s="15" t="str">
        <f t="shared" si="1"/>
        <v/>
      </c>
      <c r="G24" s="28"/>
      <c r="H24" s="43" t="str">
        <f t="shared" si="2"/>
        <v/>
      </c>
      <c r="I24" s="297" t="b">
        <f t="shared" si="3"/>
        <v>0</v>
      </c>
      <c r="J24" s="298">
        <f t="shared" si="5"/>
        <v>1</v>
      </c>
    </row>
    <row r="25" spans="1:10">
      <c r="A25" s="28">
        <v>14</v>
      </c>
      <c r="B25" s="6"/>
      <c r="C25" s="6"/>
      <c r="D25" s="6"/>
      <c r="E25" s="179"/>
      <c r="F25" s="15" t="str">
        <f t="shared" si="1"/>
        <v/>
      </c>
      <c r="G25" s="28"/>
      <c r="H25" s="43" t="str">
        <f t="shared" si="2"/>
        <v/>
      </c>
      <c r="I25" s="297" t="b">
        <f t="shared" si="3"/>
        <v>0</v>
      </c>
      <c r="J25" s="298">
        <f t="shared" si="5"/>
        <v>1</v>
      </c>
    </row>
    <row r="26" spans="1:10">
      <c r="A26" s="28">
        <v>15</v>
      </c>
      <c r="B26" s="6"/>
      <c r="C26" s="6"/>
      <c r="D26" s="6"/>
      <c r="E26" s="179"/>
      <c r="F26" s="15" t="str">
        <f t="shared" si="1"/>
        <v/>
      </c>
      <c r="G26" s="28"/>
      <c r="H26" s="43" t="str">
        <f t="shared" si="2"/>
        <v/>
      </c>
      <c r="I26" s="297" t="b">
        <f t="shared" si="3"/>
        <v>0</v>
      </c>
      <c r="J26" s="298">
        <f t="shared" si="5"/>
        <v>1</v>
      </c>
    </row>
    <row r="27" spans="1:10">
      <c r="A27" s="28">
        <v>16</v>
      </c>
      <c r="B27" s="6"/>
      <c r="C27" s="6"/>
      <c r="D27" s="6"/>
      <c r="E27" s="179"/>
      <c r="F27" s="15" t="str">
        <f t="shared" si="1"/>
        <v/>
      </c>
      <c r="G27" s="28"/>
      <c r="H27" s="43" t="str">
        <f t="shared" si="2"/>
        <v/>
      </c>
      <c r="I27" s="297" t="b">
        <f t="shared" si="3"/>
        <v>0</v>
      </c>
      <c r="J27" s="298">
        <f t="shared" si="5"/>
        <v>1</v>
      </c>
    </row>
    <row r="28" spans="1:10">
      <c r="A28" s="28">
        <v>17</v>
      </c>
      <c r="B28" s="6"/>
      <c r="C28" s="6"/>
      <c r="D28" s="6"/>
      <c r="E28" s="179"/>
      <c r="F28" s="15" t="str">
        <f t="shared" si="1"/>
        <v/>
      </c>
      <c r="G28" s="28"/>
      <c r="H28" s="43" t="str">
        <f t="shared" si="2"/>
        <v/>
      </c>
      <c r="I28" s="297" t="b">
        <f t="shared" si="3"/>
        <v>0</v>
      </c>
      <c r="J28" s="298">
        <f t="shared" si="5"/>
        <v>1</v>
      </c>
    </row>
    <row r="29" spans="1:10">
      <c r="A29" s="28">
        <v>18</v>
      </c>
      <c r="B29" s="6"/>
      <c r="C29" s="6"/>
      <c r="D29" s="6"/>
      <c r="E29" s="179"/>
      <c r="F29" s="15" t="str">
        <f t="shared" si="1"/>
        <v/>
      </c>
      <c r="G29" s="28"/>
      <c r="H29" s="43" t="str">
        <f t="shared" si="2"/>
        <v/>
      </c>
      <c r="I29" s="297" t="b">
        <f t="shared" si="3"/>
        <v>0</v>
      </c>
      <c r="J29" s="298">
        <f t="shared" si="5"/>
        <v>1</v>
      </c>
    </row>
    <row r="30" spans="1:10">
      <c r="A30" s="28">
        <v>19</v>
      </c>
      <c r="B30" s="6"/>
      <c r="C30" s="6"/>
      <c r="D30" s="6"/>
      <c r="E30" s="179"/>
      <c r="F30" s="15" t="str">
        <f t="shared" si="1"/>
        <v/>
      </c>
      <c r="G30" s="28"/>
      <c r="H30" s="43" t="str">
        <f t="shared" si="2"/>
        <v/>
      </c>
      <c r="I30" s="297" t="b">
        <f t="shared" si="3"/>
        <v>0</v>
      </c>
      <c r="J30" s="298">
        <f t="shared" si="5"/>
        <v>1</v>
      </c>
    </row>
    <row r="31" spans="1:10">
      <c r="A31" s="28">
        <v>20</v>
      </c>
      <c r="B31" s="6"/>
      <c r="C31" s="6"/>
      <c r="D31" s="6"/>
      <c r="E31" s="179"/>
      <c r="F31" s="15" t="str">
        <f t="shared" si="1"/>
        <v/>
      </c>
      <c r="G31" s="28"/>
      <c r="H31" s="43" t="str">
        <f t="shared" si="2"/>
        <v/>
      </c>
      <c r="I31" s="297" t="b">
        <f t="shared" si="3"/>
        <v>0</v>
      </c>
      <c r="J31" s="298">
        <f t="shared" si="5"/>
        <v>1</v>
      </c>
    </row>
    <row r="32" spans="1:10">
      <c r="A32" s="28">
        <v>21</v>
      </c>
      <c r="B32" s="6"/>
      <c r="C32" s="6"/>
      <c r="D32" s="6"/>
      <c r="E32" s="179"/>
      <c r="F32" s="15" t="str">
        <f t="shared" si="1"/>
        <v/>
      </c>
      <c r="G32" s="28"/>
      <c r="H32" s="43" t="str">
        <f t="shared" si="2"/>
        <v/>
      </c>
      <c r="I32" s="297" t="b">
        <f t="shared" si="3"/>
        <v>0</v>
      </c>
      <c r="J32" s="298">
        <f t="shared" si="5"/>
        <v>1</v>
      </c>
    </row>
    <row r="33" spans="1:10">
      <c r="A33" s="28">
        <v>22</v>
      </c>
      <c r="B33" s="6"/>
      <c r="C33" s="6"/>
      <c r="D33" s="6"/>
      <c r="E33" s="179"/>
      <c r="F33" s="15" t="str">
        <f t="shared" si="1"/>
        <v/>
      </c>
      <c r="G33" s="28"/>
      <c r="H33" s="43" t="str">
        <f t="shared" si="2"/>
        <v/>
      </c>
      <c r="I33" s="297" t="b">
        <f t="shared" si="3"/>
        <v>0</v>
      </c>
      <c r="J33" s="298">
        <f t="shared" si="5"/>
        <v>1</v>
      </c>
    </row>
    <row r="34" spans="1:10">
      <c r="A34" s="28">
        <v>23</v>
      </c>
      <c r="B34" s="6"/>
      <c r="C34" s="6"/>
      <c r="D34" s="6"/>
      <c r="E34" s="179"/>
      <c r="F34" s="15" t="str">
        <f t="shared" si="1"/>
        <v/>
      </c>
      <c r="G34" s="28"/>
      <c r="H34" s="43" t="str">
        <f t="shared" si="2"/>
        <v/>
      </c>
      <c r="I34" s="297" t="b">
        <f t="shared" si="3"/>
        <v>0</v>
      </c>
      <c r="J34" s="298">
        <f t="shared" si="5"/>
        <v>1</v>
      </c>
    </row>
    <row r="35" spans="1:10">
      <c r="A35" s="28">
        <v>24</v>
      </c>
      <c r="B35" s="6"/>
      <c r="C35" s="6"/>
      <c r="D35" s="6"/>
      <c r="E35" s="179"/>
      <c r="F35" s="15" t="str">
        <f t="shared" si="1"/>
        <v/>
      </c>
      <c r="G35" s="28"/>
      <c r="H35" s="43" t="str">
        <f t="shared" si="2"/>
        <v/>
      </c>
      <c r="I35" s="297" t="b">
        <f t="shared" si="3"/>
        <v>0</v>
      </c>
      <c r="J35" s="298">
        <f t="shared" si="5"/>
        <v>1</v>
      </c>
    </row>
    <row r="36" spans="1:10">
      <c r="A36" s="28">
        <v>25</v>
      </c>
      <c r="B36" s="6"/>
      <c r="C36" s="6"/>
      <c r="D36" s="6"/>
      <c r="E36" s="179"/>
      <c r="F36" s="15" t="str">
        <f t="shared" si="1"/>
        <v/>
      </c>
      <c r="G36" s="28"/>
      <c r="H36" s="43" t="str">
        <f t="shared" si="2"/>
        <v/>
      </c>
      <c r="I36" s="297" t="b">
        <f t="shared" si="3"/>
        <v>0</v>
      </c>
      <c r="J36" s="298">
        <f t="shared" si="5"/>
        <v>1</v>
      </c>
    </row>
    <row r="37" spans="1:10">
      <c r="A37" s="28">
        <v>26</v>
      </c>
      <c r="B37" s="6"/>
      <c r="C37" s="6"/>
      <c r="D37" s="6"/>
      <c r="E37" s="179"/>
      <c r="F37" s="15" t="str">
        <f t="shared" si="1"/>
        <v/>
      </c>
      <c r="G37" s="28"/>
      <c r="H37" s="43" t="str">
        <f t="shared" si="2"/>
        <v/>
      </c>
      <c r="I37" s="297" t="b">
        <f t="shared" si="3"/>
        <v>0</v>
      </c>
      <c r="J37" s="298">
        <f t="shared" si="5"/>
        <v>1</v>
      </c>
    </row>
    <row r="38" spans="1:10">
      <c r="A38" s="28">
        <v>27</v>
      </c>
      <c r="B38" s="6"/>
      <c r="C38" s="6"/>
      <c r="D38" s="6"/>
      <c r="E38" s="179"/>
      <c r="F38" s="15" t="str">
        <f t="shared" si="1"/>
        <v/>
      </c>
      <c r="G38" s="28"/>
      <c r="H38" s="43" t="str">
        <f t="shared" si="2"/>
        <v/>
      </c>
      <c r="I38" s="297" t="b">
        <f t="shared" si="3"/>
        <v>0</v>
      </c>
      <c r="J38" s="298">
        <f t="shared" si="5"/>
        <v>1</v>
      </c>
    </row>
    <row r="39" spans="1:10">
      <c r="A39" s="28">
        <v>28</v>
      </c>
      <c r="B39" s="6"/>
      <c r="C39" s="6"/>
      <c r="D39" s="6"/>
      <c r="E39" s="179"/>
      <c r="F39" s="15" t="str">
        <f t="shared" si="1"/>
        <v/>
      </c>
      <c r="G39" s="28"/>
      <c r="H39" s="43" t="str">
        <f t="shared" si="2"/>
        <v/>
      </c>
      <c r="I39" s="297" t="b">
        <f t="shared" si="3"/>
        <v>0</v>
      </c>
      <c r="J39" s="298">
        <f t="shared" si="5"/>
        <v>1</v>
      </c>
    </row>
    <row r="40" spans="1:10">
      <c r="A40" s="28">
        <v>29</v>
      </c>
      <c r="B40" s="6"/>
      <c r="C40" s="6"/>
      <c r="D40" s="6"/>
      <c r="E40" s="179"/>
      <c r="F40" s="15" t="str">
        <f t="shared" si="1"/>
        <v/>
      </c>
      <c r="G40" s="28"/>
      <c r="H40" s="43" t="str">
        <f t="shared" si="2"/>
        <v/>
      </c>
      <c r="I40" s="297" t="b">
        <f t="shared" si="3"/>
        <v>0</v>
      </c>
      <c r="J40" s="298">
        <f t="shared" si="5"/>
        <v>1</v>
      </c>
    </row>
    <row r="41" spans="1:10">
      <c r="A41" s="28">
        <v>30</v>
      </c>
      <c r="B41" s="6"/>
      <c r="C41" s="6"/>
      <c r="D41" s="6"/>
      <c r="E41" s="179"/>
      <c r="F41" s="15" t="str">
        <f t="shared" si="1"/>
        <v/>
      </c>
      <c r="G41" s="28"/>
      <c r="H41" s="43" t="str">
        <f t="shared" si="2"/>
        <v/>
      </c>
      <c r="I41" s="297" t="b">
        <f t="shared" si="3"/>
        <v>0</v>
      </c>
      <c r="J41" s="298">
        <f t="shared" si="5"/>
        <v>1</v>
      </c>
    </row>
    <row r="42" spans="1:10">
      <c r="A42" s="28">
        <v>31</v>
      </c>
      <c r="B42" s="6"/>
      <c r="C42" s="6"/>
      <c r="D42" s="6"/>
      <c r="E42" s="179"/>
      <c r="F42" s="15" t="str">
        <f t="shared" si="1"/>
        <v/>
      </c>
      <c r="G42" s="28"/>
      <c r="H42" s="43" t="str">
        <f t="shared" si="2"/>
        <v/>
      </c>
      <c r="I42" s="297" t="b">
        <f t="shared" si="3"/>
        <v>0</v>
      </c>
      <c r="J42" s="298">
        <f t="shared" si="5"/>
        <v>1</v>
      </c>
    </row>
    <row r="43" spans="1:10">
      <c r="A43" s="28">
        <v>32</v>
      </c>
      <c r="B43" s="6"/>
      <c r="C43" s="6"/>
      <c r="D43" s="6"/>
      <c r="E43" s="179"/>
      <c r="F43" s="15" t="str">
        <f t="shared" si="1"/>
        <v/>
      </c>
      <c r="G43" s="28"/>
      <c r="H43" s="43" t="str">
        <f t="shared" si="2"/>
        <v/>
      </c>
      <c r="I43" s="297" t="b">
        <f t="shared" si="3"/>
        <v>0</v>
      </c>
      <c r="J43" s="298">
        <f t="shared" si="5"/>
        <v>1</v>
      </c>
    </row>
    <row r="44" spans="1:10">
      <c r="A44" s="28">
        <v>33</v>
      </c>
      <c r="B44" s="6"/>
      <c r="C44" s="6"/>
      <c r="D44" s="6"/>
      <c r="E44" s="179"/>
      <c r="F44" s="15" t="str">
        <f t="shared" si="1"/>
        <v/>
      </c>
      <c r="G44" s="28"/>
      <c r="H44" s="43" t="str">
        <f t="shared" si="2"/>
        <v/>
      </c>
      <c r="I44" s="297" t="b">
        <f t="shared" si="3"/>
        <v>0</v>
      </c>
      <c r="J44" s="298">
        <f t="shared" si="5"/>
        <v>1</v>
      </c>
    </row>
    <row r="45" spans="1:10">
      <c r="A45" s="28">
        <v>34</v>
      </c>
      <c r="B45" s="6"/>
      <c r="C45" s="6"/>
      <c r="D45" s="6"/>
      <c r="E45" s="179"/>
      <c r="F45" s="15" t="str">
        <f t="shared" si="1"/>
        <v/>
      </c>
      <c r="G45" s="28"/>
      <c r="H45" s="43" t="str">
        <f t="shared" si="2"/>
        <v/>
      </c>
      <c r="I45" s="297" t="b">
        <f t="shared" si="3"/>
        <v>0</v>
      </c>
      <c r="J45" s="298">
        <f t="shared" si="5"/>
        <v>1</v>
      </c>
    </row>
    <row r="46" spans="1:10">
      <c r="A46" s="28">
        <v>35</v>
      </c>
      <c r="B46" s="6"/>
      <c r="C46" s="6"/>
      <c r="D46" s="6"/>
      <c r="E46" s="179"/>
      <c r="F46" s="15" t="str">
        <f t="shared" si="1"/>
        <v/>
      </c>
      <c r="G46" s="28"/>
      <c r="H46" s="43" t="str">
        <f t="shared" si="2"/>
        <v/>
      </c>
      <c r="I46" s="297" t="b">
        <f t="shared" si="3"/>
        <v>0</v>
      </c>
      <c r="J46" s="298">
        <f t="shared" si="5"/>
        <v>1</v>
      </c>
    </row>
    <row r="47" spans="1:10">
      <c r="A47" s="28">
        <v>36</v>
      </c>
      <c r="B47" s="6"/>
      <c r="C47" s="6"/>
      <c r="D47" s="6"/>
      <c r="E47" s="179"/>
      <c r="F47" s="15" t="str">
        <f t="shared" si="1"/>
        <v/>
      </c>
      <c r="G47" s="28"/>
      <c r="H47" s="43" t="str">
        <f t="shared" si="2"/>
        <v/>
      </c>
      <c r="I47" s="297" t="b">
        <f t="shared" si="3"/>
        <v>0</v>
      </c>
      <c r="J47" s="298">
        <f t="shared" si="5"/>
        <v>1</v>
      </c>
    </row>
    <row r="48" spans="1:10">
      <c r="A48" s="28">
        <v>37</v>
      </c>
      <c r="B48" s="6"/>
      <c r="C48" s="6"/>
      <c r="D48" s="6"/>
      <c r="E48" s="179"/>
      <c r="F48" s="15" t="str">
        <f t="shared" si="1"/>
        <v/>
      </c>
      <c r="G48" s="28"/>
      <c r="H48" s="43" t="str">
        <f t="shared" si="2"/>
        <v/>
      </c>
      <c r="I48" s="297" t="b">
        <f t="shared" si="3"/>
        <v>0</v>
      </c>
      <c r="J48" s="298">
        <f t="shared" si="5"/>
        <v>1</v>
      </c>
    </row>
    <row r="49" spans="1:10">
      <c r="A49" s="28">
        <v>38</v>
      </c>
      <c r="B49" s="6"/>
      <c r="C49" s="6"/>
      <c r="D49" s="6"/>
      <c r="E49" s="179"/>
      <c r="F49" s="15" t="str">
        <f t="shared" si="1"/>
        <v/>
      </c>
      <c r="G49" s="28"/>
      <c r="H49" s="43" t="str">
        <f t="shared" si="2"/>
        <v/>
      </c>
      <c r="I49" s="297" t="b">
        <f t="shared" si="3"/>
        <v>0</v>
      </c>
      <c r="J49" s="298">
        <f t="shared" si="5"/>
        <v>1</v>
      </c>
    </row>
    <row r="50" spans="1:10">
      <c r="A50" s="28">
        <v>39</v>
      </c>
      <c r="B50" s="6"/>
      <c r="C50" s="6"/>
      <c r="D50" s="6"/>
      <c r="E50" s="179"/>
      <c r="F50" s="15" t="str">
        <f t="shared" si="1"/>
        <v/>
      </c>
      <c r="G50" s="28"/>
      <c r="H50" s="43" t="str">
        <f t="shared" si="2"/>
        <v/>
      </c>
      <c r="I50" s="297" t="b">
        <f t="shared" si="3"/>
        <v>0</v>
      </c>
      <c r="J50" s="298">
        <f t="shared" si="5"/>
        <v>1</v>
      </c>
    </row>
    <row r="51" spans="1:10">
      <c r="A51" s="28">
        <v>40</v>
      </c>
      <c r="B51" s="6"/>
      <c r="C51" s="6"/>
      <c r="D51" s="6"/>
      <c r="E51" s="179"/>
      <c r="F51" s="15" t="str">
        <f t="shared" si="1"/>
        <v/>
      </c>
      <c r="G51" s="28"/>
      <c r="H51" s="43" t="str">
        <f t="shared" si="2"/>
        <v/>
      </c>
      <c r="I51" s="297" t="b">
        <f t="shared" si="3"/>
        <v>0</v>
      </c>
      <c r="J51" s="298">
        <f t="shared" si="5"/>
        <v>1</v>
      </c>
    </row>
    <row r="52" spans="1:10">
      <c r="A52" s="28">
        <v>41</v>
      </c>
      <c r="B52" s="6"/>
      <c r="C52" s="6"/>
      <c r="D52" s="6"/>
      <c r="E52" s="179"/>
      <c r="F52" s="15" t="str">
        <f t="shared" si="1"/>
        <v/>
      </c>
      <c r="G52" s="28"/>
      <c r="H52" s="43" t="str">
        <f t="shared" si="2"/>
        <v/>
      </c>
      <c r="I52" s="297" t="b">
        <f t="shared" si="3"/>
        <v>0</v>
      </c>
      <c r="J52" s="298">
        <f t="shared" si="5"/>
        <v>1</v>
      </c>
    </row>
    <row r="53" spans="1:10">
      <c r="A53" s="28">
        <v>42</v>
      </c>
      <c r="B53" s="6"/>
      <c r="C53" s="6"/>
      <c r="D53" s="6"/>
      <c r="E53" s="179"/>
      <c r="F53" s="15" t="str">
        <f t="shared" si="1"/>
        <v/>
      </c>
      <c r="G53" s="28"/>
      <c r="H53" s="43" t="str">
        <f t="shared" si="2"/>
        <v/>
      </c>
      <c r="I53" s="297" t="b">
        <f t="shared" si="3"/>
        <v>0</v>
      </c>
      <c r="J53" s="298">
        <f t="shared" si="5"/>
        <v>1</v>
      </c>
    </row>
    <row r="54" spans="1:10">
      <c r="A54" s="28">
        <v>43</v>
      </c>
      <c r="B54" s="6"/>
      <c r="C54" s="6"/>
      <c r="D54" s="6"/>
      <c r="E54" s="179"/>
      <c r="F54" s="15" t="str">
        <f t="shared" si="1"/>
        <v/>
      </c>
      <c r="G54" s="28"/>
      <c r="H54" s="43" t="str">
        <f t="shared" si="2"/>
        <v/>
      </c>
      <c r="I54" s="297" t="b">
        <f t="shared" si="3"/>
        <v>0</v>
      </c>
      <c r="J54" s="298">
        <f t="shared" si="5"/>
        <v>1</v>
      </c>
    </row>
    <row r="55" spans="1:10">
      <c r="A55" s="28">
        <v>44</v>
      </c>
      <c r="B55" s="6"/>
      <c r="C55" s="6"/>
      <c r="D55" s="6"/>
      <c r="E55" s="179"/>
      <c r="F55" s="15" t="str">
        <f t="shared" si="1"/>
        <v/>
      </c>
      <c r="G55" s="28"/>
      <c r="H55" s="43" t="str">
        <f t="shared" si="2"/>
        <v/>
      </c>
      <c r="I55" s="297" t="b">
        <f t="shared" si="3"/>
        <v>0</v>
      </c>
      <c r="J55" s="298">
        <f t="shared" si="5"/>
        <v>1</v>
      </c>
    </row>
    <row r="56" spans="1:10">
      <c r="A56" s="28">
        <v>45</v>
      </c>
      <c r="B56" s="6"/>
      <c r="C56" s="6"/>
      <c r="D56" s="6"/>
      <c r="E56" s="179"/>
      <c r="F56" s="15" t="str">
        <f t="shared" si="1"/>
        <v/>
      </c>
      <c r="G56" s="28"/>
      <c r="H56" s="43" t="str">
        <f t="shared" si="2"/>
        <v/>
      </c>
      <c r="I56" s="297" t="b">
        <f t="shared" si="3"/>
        <v>0</v>
      </c>
      <c r="J56" s="298">
        <f t="shared" si="5"/>
        <v>1</v>
      </c>
    </row>
    <row r="57" spans="1:10">
      <c r="A57" s="28">
        <v>46</v>
      </c>
      <c r="B57" s="6"/>
      <c r="C57" s="6"/>
      <c r="D57" s="6"/>
      <c r="E57" s="179"/>
      <c r="F57" s="15" t="str">
        <f t="shared" si="1"/>
        <v/>
      </c>
      <c r="G57" s="28"/>
      <c r="H57" s="43" t="str">
        <f t="shared" si="2"/>
        <v/>
      </c>
      <c r="I57" s="297" t="b">
        <f t="shared" si="3"/>
        <v>0</v>
      </c>
      <c r="J57" s="298">
        <f t="shared" si="5"/>
        <v>1</v>
      </c>
    </row>
    <row r="58" spans="1:10">
      <c r="A58" s="28">
        <v>47</v>
      </c>
      <c r="B58" s="6"/>
      <c r="C58" s="6"/>
      <c r="D58" s="6"/>
      <c r="E58" s="179"/>
      <c r="F58" s="15" t="str">
        <f t="shared" si="1"/>
        <v/>
      </c>
      <c r="G58" s="28"/>
      <c r="H58" s="43" t="str">
        <f t="shared" si="2"/>
        <v/>
      </c>
      <c r="I58" s="297" t="b">
        <f t="shared" si="3"/>
        <v>0</v>
      </c>
      <c r="J58" s="298">
        <f t="shared" si="5"/>
        <v>1</v>
      </c>
    </row>
    <row r="59" spans="1:10">
      <c r="A59" s="28">
        <v>48</v>
      </c>
      <c r="B59" s="6"/>
      <c r="C59" s="6"/>
      <c r="D59" s="6"/>
      <c r="E59" s="179"/>
      <c r="F59" s="15" t="str">
        <f t="shared" si="1"/>
        <v/>
      </c>
      <c r="G59" s="28"/>
      <c r="H59" s="43" t="str">
        <f t="shared" si="2"/>
        <v/>
      </c>
      <c r="I59" s="297" t="b">
        <f t="shared" si="3"/>
        <v>0</v>
      </c>
      <c r="J59" s="298">
        <f t="shared" si="5"/>
        <v>1</v>
      </c>
    </row>
    <row r="60" spans="1:10">
      <c r="A60" s="28">
        <v>49</v>
      </c>
      <c r="B60" s="6"/>
      <c r="C60" s="6"/>
      <c r="D60" s="6"/>
      <c r="E60" s="179"/>
      <c r="F60" s="15" t="str">
        <f t="shared" si="1"/>
        <v/>
      </c>
      <c r="G60" s="28"/>
      <c r="H60" s="43" t="str">
        <f t="shared" si="2"/>
        <v/>
      </c>
      <c r="I60" s="297" t="b">
        <f t="shared" si="3"/>
        <v>0</v>
      </c>
      <c r="J60" s="298">
        <f t="shared" si="5"/>
        <v>1</v>
      </c>
    </row>
    <row r="61" spans="1:10">
      <c r="A61" s="28">
        <v>50</v>
      </c>
      <c r="B61" s="6"/>
      <c r="C61" s="6"/>
      <c r="D61" s="6"/>
      <c r="E61" s="179"/>
      <c r="F61" s="15" t="str">
        <f t="shared" si="1"/>
        <v/>
      </c>
      <c r="G61" s="28"/>
      <c r="H61" s="43" t="str">
        <f t="shared" si="2"/>
        <v/>
      </c>
      <c r="I61" s="297" t="b">
        <f t="shared" si="3"/>
        <v>0</v>
      </c>
      <c r="J61" s="298">
        <f t="shared" si="5"/>
        <v>1</v>
      </c>
    </row>
    <row r="62" spans="1:10">
      <c r="A62" s="28">
        <v>51</v>
      </c>
      <c r="B62" s="6"/>
      <c r="C62" s="6"/>
      <c r="D62" s="6"/>
      <c r="E62" s="179"/>
      <c r="F62" s="15" t="str">
        <f t="shared" si="1"/>
        <v/>
      </c>
      <c r="G62" s="28"/>
      <c r="H62" s="43" t="str">
        <f t="shared" si="2"/>
        <v/>
      </c>
      <c r="I62" s="297" t="b">
        <f t="shared" si="3"/>
        <v>0</v>
      </c>
      <c r="J62" s="298">
        <f t="shared" si="5"/>
        <v>1</v>
      </c>
    </row>
    <row r="63" spans="1:10">
      <c r="A63" s="28">
        <v>52</v>
      </c>
      <c r="B63" s="6"/>
      <c r="C63" s="6"/>
      <c r="D63" s="6"/>
      <c r="E63" s="179"/>
      <c r="F63" s="15" t="str">
        <f t="shared" si="1"/>
        <v/>
      </c>
      <c r="G63" s="28"/>
      <c r="H63" s="43" t="str">
        <f t="shared" si="2"/>
        <v/>
      </c>
      <c r="I63" s="297" t="b">
        <f t="shared" si="3"/>
        <v>0</v>
      </c>
      <c r="J63" s="298">
        <f t="shared" si="5"/>
        <v>1</v>
      </c>
    </row>
    <row r="64" spans="1:10">
      <c r="A64" s="28">
        <v>53</v>
      </c>
      <c r="B64" s="6"/>
      <c r="C64" s="6"/>
      <c r="D64" s="6"/>
      <c r="E64" s="179"/>
      <c r="F64" s="15" t="str">
        <f t="shared" si="1"/>
        <v/>
      </c>
      <c r="G64" s="28"/>
      <c r="H64" s="43" t="str">
        <f t="shared" si="2"/>
        <v/>
      </c>
      <c r="I64" s="297" t="b">
        <f t="shared" si="3"/>
        <v>0</v>
      </c>
      <c r="J64" s="298">
        <f t="shared" si="5"/>
        <v>1</v>
      </c>
    </row>
    <row r="65" spans="1:10">
      <c r="A65" s="28">
        <v>54</v>
      </c>
      <c r="B65" s="6"/>
      <c r="C65" s="6"/>
      <c r="D65" s="6"/>
      <c r="E65" s="179"/>
      <c r="F65" s="15" t="str">
        <f t="shared" si="1"/>
        <v/>
      </c>
      <c r="G65" s="28"/>
      <c r="H65" s="43" t="str">
        <f t="shared" si="2"/>
        <v/>
      </c>
      <c r="I65" s="297" t="b">
        <f t="shared" si="3"/>
        <v>0</v>
      </c>
      <c r="J65" s="298">
        <f t="shared" si="5"/>
        <v>1</v>
      </c>
    </row>
    <row r="66" spans="1:10">
      <c r="A66" s="28">
        <v>55</v>
      </c>
      <c r="B66" s="6"/>
      <c r="C66" s="6"/>
      <c r="D66" s="6"/>
      <c r="E66" s="179"/>
      <c r="F66" s="15" t="str">
        <f t="shared" si="1"/>
        <v/>
      </c>
      <c r="G66" s="28"/>
      <c r="H66" s="43" t="str">
        <f t="shared" si="2"/>
        <v/>
      </c>
      <c r="I66" s="297" t="b">
        <f t="shared" si="3"/>
        <v>0</v>
      </c>
      <c r="J66" s="298">
        <f t="shared" si="5"/>
        <v>1</v>
      </c>
    </row>
    <row r="67" spans="1:10">
      <c r="A67" s="28">
        <v>56</v>
      </c>
      <c r="B67" s="6"/>
      <c r="C67" s="6"/>
      <c r="D67" s="6"/>
      <c r="E67" s="179"/>
      <c r="F67" s="15" t="str">
        <f t="shared" si="1"/>
        <v/>
      </c>
      <c r="G67" s="28"/>
      <c r="H67" s="43" t="str">
        <f t="shared" si="2"/>
        <v/>
      </c>
      <c r="I67" s="297" t="b">
        <f t="shared" si="3"/>
        <v>0</v>
      </c>
      <c r="J67" s="298">
        <f t="shared" si="5"/>
        <v>1</v>
      </c>
    </row>
    <row r="68" spans="1:10">
      <c r="A68" s="28">
        <v>57</v>
      </c>
      <c r="B68" s="6"/>
      <c r="C68" s="6"/>
      <c r="D68" s="6"/>
      <c r="E68" s="179"/>
      <c r="F68" s="15" t="str">
        <f t="shared" si="1"/>
        <v/>
      </c>
      <c r="G68" s="28"/>
      <c r="H68" s="43" t="str">
        <f t="shared" si="2"/>
        <v/>
      </c>
      <c r="I68" s="297" t="b">
        <f t="shared" si="3"/>
        <v>0</v>
      </c>
      <c r="J68" s="298">
        <f t="shared" si="5"/>
        <v>1</v>
      </c>
    </row>
    <row r="69" spans="1:10">
      <c r="A69" s="28">
        <v>58</v>
      </c>
      <c r="B69" s="6"/>
      <c r="C69" s="6"/>
      <c r="D69" s="6"/>
      <c r="E69" s="179"/>
      <c r="F69" s="15" t="str">
        <f t="shared" si="1"/>
        <v/>
      </c>
      <c r="G69" s="28"/>
      <c r="H69" s="43" t="str">
        <f t="shared" si="2"/>
        <v/>
      </c>
      <c r="I69" s="297" t="b">
        <f t="shared" si="3"/>
        <v>0</v>
      </c>
      <c r="J69" s="298">
        <f t="shared" si="5"/>
        <v>1</v>
      </c>
    </row>
    <row r="70" spans="1:10">
      <c r="A70" s="28">
        <v>59</v>
      </c>
      <c r="B70" s="6"/>
      <c r="C70" s="6"/>
      <c r="D70" s="6"/>
      <c r="E70" s="179"/>
      <c r="F70" s="15" t="str">
        <f t="shared" si="1"/>
        <v/>
      </c>
      <c r="G70" s="28"/>
      <c r="H70" s="43" t="str">
        <f t="shared" si="2"/>
        <v/>
      </c>
      <c r="I70" s="297" t="b">
        <f t="shared" si="3"/>
        <v>0</v>
      </c>
      <c r="J70" s="298">
        <f t="shared" si="5"/>
        <v>1</v>
      </c>
    </row>
    <row r="71" spans="1:10">
      <c r="A71" s="28">
        <v>60</v>
      </c>
      <c r="B71" s="6"/>
      <c r="C71" s="6"/>
      <c r="D71" s="6"/>
      <c r="E71" s="179"/>
      <c r="F71" s="15" t="str">
        <f t="shared" si="1"/>
        <v/>
      </c>
      <c r="G71" s="28"/>
      <c r="H71" s="43" t="str">
        <f t="shared" si="2"/>
        <v/>
      </c>
      <c r="I71" s="297" t="b">
        <f t="shared" si="3"/>
        <v>0</v>
      </c>
      <c r="J71" s="298">
        <f t="shared" si="5"/>
        <v>1</v>
      </c>
    </row>
    <row r="72" spans="1:10">
      <c r="A72" s="28">
        <v>61</v>
      </c>
      <c r="B72" s="6"/>
      <c r="C72" s="6"/>
      <c r="D72" s="6"/>
      <c r="E72" s="179"/>
      <c r="F72" s="15" t="str">
        <f t="shared" si="1"/>
        <v/>
      </c>
      <c r="G72" s="28"/>
      <c r="H72" s="43" t="str">
        <f t="shared" si="2"/>
        <v/>
      </c>
      <c r="I72" s="297" t="b">
        <f t="shared" si="3"/>
        <v>0</v>
      </c>
      <c r="J72" s="298">
        <f t="shared" si="5"/>
        <v>1</v>
      </c>
    </row>
    <row r="73" spans="1:10">
      <c r="A73" s="28">
        <v>62</v>
      </c>
      <c r="B73" s="6"/>
      <c r="C73" s="6"/>
      <c r="D73" s="6"/>
      <c r="E73" s="179"/>
      <c r="F73" s="15" t="str">
        <f t="shared" si="1"/>
        <v/>
      </c>
      <c r="G73" s="28"/>
      <c r="H73" s="43" t="str">
        <f t="shared" si="2"/>
        <v/>
      </c>
      <c r="I73" s="297" t="b">
        <f t="shared" si="3"/>
        <v>0</v>
      </c>
      <c r="J73" s="298">
        <f t="shared" si="5"/>
        <v>1</v>
      </c>
    </row>
    <row r="74" spans="1:10">
      <c r="A74" s="28">
        <v>63</v>
      </c>
      <c r="B74" s="6"/>
      <c r="C74" s="6"/>
      <c r="D74" s="6"/>
      <c r="E74" s="179"/>
      <c r="F74" s="15" t="str">
        <f t="shared" si="1"/>
        <v/>
      </c>
      <c r="G74" s="28"/>
      <c r="H74" s="43" t="str">
        <f t="shared" si="2"/>
        <v/>
      </c>
      <c r="I74" s="297" t="b">
        <f t="shared" si="3"/>
        <v>0</v>
      </c>
      <c r="J74" s="298">
        <f t="shared" si="5"/>
        <v>1</v>
      </c>
    </row>
    <row r="75" spans="1:10">
      <c r="A75" s="28">
        <v>64</v>
      </c>
      <c r="B75" s="6"/>
      <c r="C75" s="6"/>
      <c r="D75" s="6"/>
      <c r="E75" s="179"/>
      <c r="F75" s="15" t="str">
        <f t="shared" si="1"/>
        <v/>
      </c>
      <c r="G75" s="28"/>
      <c r="H75" s="43" t="str">
        <f t="shared" si="2"/>
        <v/>
      </c>
      <c r="I75" s="297" t="b">
        <f t="shared" si="3"/>
        <v>0</v>
      </c>
      <c r="J75" s="298">
        <f t="shared" si="5"/>
        <v>1</v>
      </c>
    </row>
    <row r="76" spans="1:10">
      <c r="A76" s="28">
        <v>65</v>
      </c>
      <c r="B76" s="6"/>
      <c r="C76" s="6"/>
      <c r="D76" s="6"/>
      <c r="E76" s="179"/>
      <c r="F76" s="15" t="str">
        <f t="shared" ref="F76:F139" si="6">IF(OR($B76="",$C76="",$E76&lt;an_initial,$E76&gt;an_final),"",H76 * (INDEX(i7punctaje, MATCH(C76,i7anvergură,0), MATCH(D76,i7premiu,0) )) )</f>
        <v/>
      </c>
      <c r="G76" s="28"/>
      <c r="H76" s="43" t="str">
        <f t="shared" ref="H76:H139" si="7">IF(OR($B76="",$C76="",$E76="",$E76&gt;an_final),"",IF($E76&gt;=an_initial,1,""))</f>
        <v/>
      </c>
      <c r="I76" s="297" t="b">
        <f t="shared" ref="I76:I139" si="8">IF(nume_candidat="",FALSE,ISNUMBER(SEARCH(nume_candidat,$B76)))</f>
        <v>0</v>
      </c>
      <c r="J76" s="298">
        <f t="shared" si="5"/>
        <v>1</v>
      </c>
    </row>
    <row r="77" spans="1:10">
      <c r="A77" s="28">
        <v>66</v>
      </c>
      <c r="B77" s="6"/>
      <c r="C77" s="6"/>
      <c r="D77" s="6"/>
      <c r="E77" s="179"/>
      <c r="F77" s="15" t="str">
        <f t="shared" si="6"/>
        <v/>
      </c>
      <c r="G77" s="28"/>
      <c r="H77" s="43" t="str">
        <f t="shared" si="7"/>
        <v/>
      </c>
      <c r="I77" s="297" t="b">
        <f t="shared" si="8"/>
        <v>0</v>
      </c>
      <c r="J77" s="298">
        <f t="shared" ref="J77:J140" si="9">LEN(B77)-LEN(SUBSTITUTE(B77,",",""))+1</f>
        <v>1</v>
      </c>
    </row>
    <row r="78" spans="1:10">
      <c r="A78" s="28">
        <v>67</v>
      </c>
      <c r="B78" s="6"/>
      <c r="C78" s="6"/>
      <c r="D78" s="6"/>
      <c r="E78" s="179"/>
      <c r="F78" s="15" t="str">
        <f t="shared" si="6"/>
        <v/>
      </c>
      <c r="G78" s="28"/>
      <c r="H78" s="43" t="str">
        <f t="shared" si="7"/>
        <v/>
      </c>
      <c r="I78" s="297" t="b">
        <f t="shared" si="8"/>
        <v>0</v>
      </c>
      <c r="J78" s="298">
        <f t="shared" si="9"/>
        <v>1</v>
      </c>
    </row>
    <row r="79" spans="1:10">
      <c r="A79" s="28">
        <v>68</v>
      </c>
      <c r="B79" s="6"/>
      <c r="C79" s="6"/>
      <c r="D79" s="6"/>
      <c r="E79" s="179"/>
      <c r="F79" s="15" t="str">
        <f t="shared" si="6"/>
        <v/>
      </c>
      <c r="G79" s="28"/>
      <c r="H79" s="43" t="str">
        <f t="shared" si="7"/>
        <v/>
      </c>
      <c r="I79" s="297" t="b">
        <f t="shared" si="8"/>
        <v>0</v>
      </c>
      <c r="J79" s="298">
        <f t="shared" si="9"/>
        <v>1</v>
      </c>
    </row>
    <row r="80" spans="1:10">
      <c r="A80" s="28">
        <v>69</v>
      </c>
      <c r="B80" s="6"/>
      <c r="C80" s="6"/>
      <c r="D80" s="6"/>
      <c r="E80" s="179"/>
      <c r="F80" s="15" t="str">
        <f t="shared" si="6"/>
        <v/>
      </c>
      <c r="G80" s="28"/>
      <c r="H80" s="43" t="str">
        <f t="shared" si="7"/>
        <v/>
      </c>
      <c r="I80" s="297" t="b">
        <f t="shared" si="8"/>
        <v>0</v>
      </c>
      <c r="J80" s="298">
        <f t="shared" si="9"/>
        <v>1</v>
      </c>
    </row>
    <row r="81" spans="1:10">
      <c r="A81" s="28">
        <v>70</v>
      </c>
      <c r="B81" s="6"/>
      <c r="C81" s="6"/>
      <c r="D81" s="6"/>
      <c r="E81" s="179"/>
      <c r="F81" s="15" t="str">
        <f t="shared" si="6"/>
        <v/>
      </c>
      <c r="G81" s="28"/>
      <c r="H81" s="43" t="str">
        <f t="shared" si="7"/>
        <v/>
      </c>
      <c r="I81" s="297" t="b">
        <f t="shared" si="8"/>
        <v>0</v>
      </c>
      <c r="J81" s="298">
        <f t="shared" si="9"/>
        <v>1</v>
      </c>
    </row>
    <row r="82" spans="1:10">
      <c r="A82" s="28">
        <v>71</v>
      </c>
      <c r="B82" s="6"/>
      <c r="C82" s="6"/>
      <c r="D82" s="6"/>
      <c r="E82" s="179"/>
      <c r="F82" s="15" t="str">
        <f t="shared" si="6"/>
        <v/>
      </c>
      <c r="G82" s="28"/>
      <c r="H82" s="43" t="str">
        <f t="shared" si="7"/>
        <v/>
      </c>
      <c r="I82" s="297" t="b">
        <f t="shared" si="8"/>
        <v>0</v>
      </c>
      <c r="J82" s="298">
        <f t="shared" si="9"/>
        <v>1</v>
      </c>
    </row>
    <row r="83" spans="1:10">
      <c r="A83" s="28">
        <v>72</v>
      </c>
      <c r="B83" s="6"/>
      <c r="C83" s="6"/>
      <c r="D83" s="6"/>
      <c r="E83" s="179"/>
      <c r="F83" s="15" t="str">
        <f t="shared" si="6"/>
        <v/>
      </c>
      <c r="G83" s="28"/>
      <c r="H83" s="43" t="str">
        <f t="shared" si="7"/>
        <v/>
      </c>
      <c r="I83" s="297" t="b">
        <f t="shared" si="8"/>
        <v>0</v>
      </c>
      <c r="J83" s="298">
        <f t="shared" si="9"/>
        <v>1</v>
      </c>
    </row>
    <row r="84" spans="1:10">
      <c r="A84" s="28">
        <v>73</v>
      </c>
      <c r="B84" s="6"/>
      <c r="C84" s="6"/>
      <c r="D84" s="6"/>
      <c r="E84" s="179"/>
      <c r="F84" s="15" t="str">
        <f t="shared" si="6"/>
        <v/>
      </c>
      <c r="G84" s="28"/>
      <c r="H84" s="43" t="str">
        <f t="shared" si="7"/>
        <v/>
      </c>
      <c r="I84" s="297" t="b">
        <f t="shared" si="8"/>
        <v>0</v>
      </c>
      <c r="J84" s="298">
        <f t="shared" si="9"/>
        <v>1</v>
      </c>
    </row>
    <row r="85" spans="1:10">
      <c r="A85" s="28">
        <v>74</v>
      </c>
      <c r="B85" s="6"/>
      <c r="C85" s="6"/>
      <c r="D85" s="6"/>
      <c r="E85" s="179"/>
      <c r="F85" s="15" t="str">
        <f t="shared" si="6"/>
        <v/>
      </c>
      <c r="G85" s="28"/>
      <c r="H85" s="43" t="str">
        <f t="shared" si="7"/>
        <v/>
      </c>
      <c r="I85" s="297" t="b">
        <f t="shared" si="8"/>
        <v>0</v>
      </c>
      <c r="J85" s="298">
        <f t="shared" si="9"/>
        <v>1</v>
      </c>
    </row>
    <row r="86" spans="1:10">
      <c r="A86" s="28">
        <v>75</v>
      </c>
      <c r="B86" s="6"/>
      <c r="C86" s="6"/>
      <c r="D86" s="6"/>
      <c r="E86" s="179"/>
      <c r="F86" s="15" t="str">
        <f t="shared" si="6"/>
        <v/>
      </c>
      <c r="G86" s="28"/>
      <c r="H86" s="43" t="str">
        <f t="shared" si="7"/>
        <v/>
      </c>
      <c r="I86" s="297" t="b">
        <f t="shared" si="8"/>
        <v>0</v>
      </c>
      <c r="J86" s="298">
        <f t="shared" si="9"/>
        <v>1</v>
      </c>
    </row>
    <row r="87" spans="1:10">
      <c r="A87" s="28">
        <v>76</v>
      </c>
      <c r="B87" s="6"/>
      <c r="C87" s="6"/>
      <c r="D87" s="6"/>
      <c r="E87" s="179"/>
      <c r="F87" s="15" t="str">
        <f t="shared" si="6"/>
        <v/>
      </c>
      <c r="G87" s="28"/>
      <c r="H87" s="43" t="str">
        <f t="shared" si="7"/>
        <v/>
      </c>
      <c r="I87" s="297" t="b">
        <f t="shared" si="8"/>
        <v>0</v>
      </c>
      <c r="J87" s="298">
        <f t="shared" si="9"/>
        <v>1</v>
      </c>
    </row>
    <row r="88" spans="1:10">
      <c r="A88" s="28">
        <v>77</v>
      </c>
      <c r="B88" s="6"/>
      <c r="C88" s="6"/>
      <c r="D88" s="6"/>
      <c r="E88" s="179"/>
      <c r="F88" s="15" t="str">
        <f t="shared" si="6"/>
        <v/>
      </c>
      <c r="G88" s="28"/>
      <c r="H88" s="43" t="str">
        <f t="shared" si="7"/>
        <v/>
      </c>
      <c r="I88" s="297" t="b">
        <f t="shared" si="8"/>
        <v>0</v>
      </c>
      <c r="J88" s="298">
        <f t="shared" si="9"/>
        <v>1</v>
      </c>
    </row>
    <row r="89" spans="1:10">
      <c r="A89" s="28">
        <v>78</v>
      </c>
      <c r="B89" s="6"/>
      <c r="C89" s="6"/>
      <c r="D89" s="6"/>
      <c r="E89" s="179"/>
      <c r="F89" s="15" t="str">
        <f t="shared" si="6"/>
        <v/>
      </c>
      <c r="G89" s="28"/>
      <c r="H89" s="43" t="str">
        <f t="shared" si="7"/>
        <v/>
      </c>
      <c r="I89" s="297" t="b">
        <f t="shared" si="8"/>
        <v>0</v>
      </c>
      <c r="J89" s="298">
        <f t="shared" si="9"/>
        <v>1</v>
      </c>
    </row>
    <row r="90" spans="1:10">
      <c r="A90" s="28">
        <v>79</v>
      </c>
      <c r="B90" s="6"/>
      <c r="C90" s="6"/>
      <c r="D90" s="6"/>
      <c r="E90" s="179"/>
      <c r="F90" s="15" t="str">
        <f t="shared" si="6"/>
        <v/>
      </c>
      <c r="G90" s="28"/>
      <c r="H90" s="43" t="str">
        <f t="shared" si="7"/>
        <v/>
      </c>
      <c r="I90" s="297" t="b">
        <f t="shared" si="8"/>
        <v>0</v>
      </c>
      <c r="J90" s="298">
        <f t="shared" si="9"/>
        <v>1</v>
      </c>
    </row>
    <row r="91" spans="1:10">
      <c r="A91" s="28">
        <v>80</v>
      </c>
      <c r="B91" s="6"/>
      <c r="C91" s="6"/>
      <c r="D91" s="6"/>
      <c r="E91" s="179"/>
      <c r="F91" s="15" t="str">
        <f t="shared" si="6"/>
        <v/>
      </c>
      <c r="G91" s="28"/>
      <c r="H91" s="43" t="str">
        <f t="shared" si="7"/>
        <v/>
      </c>
      <c r="I91" s="297" t="b">
        <f t="shared" si="8"/>
        <v>0</v>
      </c>
      <c r="J91" s="298">
        <f t="shared" si="9"/>
        <v>1</v>
      </c>
    </row>
    <row r="92" spans="1:10">
      <c r="A92" s="28">
        <v>81</v>
      </c>
      <c r="B92" s="6"/>
      <c r="C92" s="6"/>
      <c r="D92" s="6"/>
      <c r="E92" s="179"/>
      <c r="F92" s="15" t="str">
        <f t="shared" si="6"/>
        <v/>
      </c>
      <c r="G92" s="28"/>
      <c r="H92" s="43" t="str">
        <f t="shared" si="7"/>
        <v/>
      </c>
      <c r="I92" s="297" t="b">
        <f t="shared" si="8"/>
        <v>0</v>
      </c>
      <c r="J92" s="298">
        <f t="shared" si="9"/>
        <v>1</v>
      </c>
    </row>
    <row r="93" spans="1:10">
      <c r="A93" s="28">
        <v>82</v>
      </c>
      <c r="B93" s="6"/>
      <c r="C93" s="6"/>
      <c r="D93" s="6"/>
      <c r="E93" s="179"/>
      <c r="F93" s="15" t="str">
        <f t="shared" si="6"/>
        <v/>
      </c>
      <c r="G93" s="28"/>
      <c r="H93" s="43" t="str">
        <f t="shared" si="7"/>
        <v/>
      </c>
      <c r="I93" s="297" t="b">
        <f t="shared" si="8"/>
        <v>0</v>
      </c>
      <c r="J93" s="298">
        <f t="shared" si="9"/>
        <v>1</v>
      </c>
    </row>
    <row r="94" spans="1:10">
      <c r="A94" s="28">
        <v>83</v>
      </c>
      <c r="B94" s="6"/>
      <c r="C94" s="6"/>
      <c r="D94" s="6"/>
      <c r="E94" s="179"/>
      <c r="F94" s="15" t="str">
        <f t="shared" si="6"/>
        <v/>
      </c>
      <c r="G94" s="28"/>
      <c r="H94" s="43" t="str">
        <f t="shared" si="7"/>
        <v/>
      </c>
      <c r="I94" s="297" t="b">
        <f t="shared" si="8"/>
        <v>0</v>
      </c>
      <c r="J94" s="298">
        <f t="shared" si="9"/>
        <v>1</v>
      </c>
    </row>
    <row r="95" spans="1:10">
      <c r="A95" s="28">
        <v>84</v>
      </c>
      <c r="B95" s="6"/>
      <c r="C95" s="6"/>
      <c r="D95" s="6"/>
      <c r="E95" s="179"/>
      <c r="F95" s="15" t="str">
        <f t="shared" si="6"/>
        <v/>
      </c>
      <c r="G95" s="28"/>
      <c r="H95" s="43" t="str">
        <f t="shared" si="7"/>
        <v/>
      </c>
      <c r="I95" s="297" t="b">
        <f t="shared" si="8"/>
        <v>0</v>
      </c>
      <c r="J95" s="298">
        <f t="shared" si="9"/>
        <v>1</v>
      </c>
    </row>
    <row r="96" spans="1:10">
      <c r="A96" s="28">
        <v>85</v>
      </c>
      <c r="B96" s="6"/>
      <c r="C96" s="6"/>
      <c r="D96" s="6"/>
      <c r="E96" s="179"/>
      <c r="F96" s="15" t="str">
        <f t="shared" si="6"/>
        <v/>
      </c>
      <c r="G96" s="28"/>
      <c r="H96" s="43" t="str">
        <f t="shared" si="7"/>
        <v/>
      </c>
      <c r="I96" s="297" t="b">
        <f t="shared" si="8"/>
        <v>0</v>
      </c>
      <c r="J96" s="298">
        <f t="shared" si="9"/>
        <v>1</v>
      </c>
    </row>
    <row r="97" spans="1:10">
      <c r="A97" s="28">
        <v>86</v>
      </c>
      <c r="B97" s="6"/>
      <c r="C97" s="6"/>
      <c r="D97" s="6"/>
      <c r="E97" s="179"/>
      <c r="F97" s="15" t="str">
        <f t="shared" si="6"/>
        <v/>
      </c>
      <c r="G97" s="28"/>
      <c r="H97" s="43" t="str">
        <f t="shared" si="7"/>
        <v/>
      </c>
      <c r="I97" s="297" t="b">
        <f t="shared" si="8"/>
        <v>0</v>
      </c>
      <c r="J97" s="298">
        <f t="shared" si="9"/>
        <v>1</v>
      </c>
    </row>
    <row r="98" spans="1:10">
      <c r="A98" s="28">
        <v>87</v>
      </c>
      <c r="B98" s="6"/>
      <c r="C98" s="6"/>
      <c r="D98" s="6"/>
      <c r="E98" s="179"/>
      <c r="F98" s="15" t="str">
        <f t="shared" si="6"/>
        <v/>
      </c>
      <c r="G98" s="28"/>
      <c r="H98" s="43" t="str">
        <f t="shared" si="7"/>
        <v/>
      </c>
      <c r="I98" s="297" t="b">
        <f t="shared" si="8"/>
        <v>0</v>
      </c>
      <c r="J98" s="298">
        <f t="shared" si="9"/>
        <v>1</v>
      </c>
    </row>
    <row r="99" spans="1:10">
      <c r="A99" s="28">
        <v>88</v>
      </c>
      <c r="B99" s="6"/>
      <c r="C99" s="6"/>
      <c r="D99" s="6"/>
      <c r="E99" s="179"/>
      <c r="F99" s="15" t="str">
        <f t="shared" si="6"/>
        <v/>
      </c>
      <c r="G99" s="28"/>
      <c r="H99" s="43" t="str">
        <f t="shared" si="7"/>
        <v/>
      </c>
      <c r="I99" s="297" t="b">
        <f t="shared" si="8"/>
        <v>0</v>
      </c>
      <c r="J99" s="298">
        <f t="shared" si="9"/>
        <v>1</v>
      </c>
    </row>
    <row r="100" spans="1:10">
      <c r="A100" s="28">
        <v>89</v>
      </c>
      <c r="B100" s="6"/>
      <c r="C100" s="6"/>
      <c r="D100" s="6"/>
      <c r="E100" s="179"/>
      <c r="F100" s="15" t="str">
        <f t="shared" si="6"/>
        <v/>
      </c>
      <c r="G100" s="28"/>
      <c r="H100" s="43" t="str">
        <f t="shared" si="7"/>
        <v/>
      </c>
      <c r="I100" s="297" t="b">
        <f t="shared" si="8"/>
        <v>0</v>
      </c>
      <c r="J100" s="298">
        <f t="shared" si="9"/>
        <v>1</v>
      </c>
    </row>
    <row r="101" spans="1:10">
      <c r="A101" s="28">
        <v>90</v>
      </c>
      <c r="B101" s="6"/>
      <c r="C101" s="6"/>
      <c r="D101" s="6"/>
      <c r="E101" s="179"/>
      <c r="F101" s="15" t="str">
        <f t="shared" si="6"/>
        <v/>
      </c>
      <c r="G101" s="28"/>
      <c r="H101" s="43" t="str">
        <f t="shared" si="7"/>
        <v/>
      </c>
      <c r="I101" s="297" t="b">
        <f t="shared" si="8"/>
        <v>0</v>
      </c>
      <c r="J101" s="298">
        <f t="shared" si="9"/>
        <v>1</v>
      </c>
    </row>
    <row r="102" spans="1:10">
      <c r="A102" s="28">
        <v>91</v>
      </c>
      <c r="B102" s="6"/>
      <c r="C102" s="6"/>
      <c r="D102" s="6"/>
      <c r="E102" s="179"/>
      <c r="F102" s="15" t="str">
        <f t="shared" si="6"/>
        <v/>
      </c>
      <c r="G102" s="28"/>
      <c r="H102" s="43" t="str">
        <f t="shared" si="7"/>
        <v/>
      </c>
      <c r="I102" s="297" t="b">
        <f t="shared" si="8"/>
        <v>0</v>
      </c>
      <c r="J102" s="298">
        <f t="shared" si="9"/>
        <v>1</v>
      </c>
    </row>
    <row r="103" spans="1:10">
      <c r="A103" s="28">
        <v>92</v>
      </c>
      <c r="B103" s="6"/>
      <c r="C103" s="6"/>
      <c r="D103" s="6"/>
      <c r="E103" s="179"/>
      <c r="F103" s="15" t="str">
        <f t="shared" si="6"/>
        <v/>
      </c>
      <c r="G103" s="28"/>
      <c r="H103" s="43" t="str">
        <f t="shared" si="7"/>
        <v/>
      </c>
      <c r="I103" s="297" t="b">
        <f t="shared" si="8"/>
        <v>0</v>
      </c>
      <c r="J103" s="298">
        <f t="shared" si="9"/>
        <v>1</v>
      </c>
    </row>
    <row r="104" spans="1:10">
      <c r="A104" s="28">
        <v>93</v>
      </c>
      <c r="B104" s="6"/>
      <c r="C104" s="6"/>
      <c r="D104" s="6"/>
      <c r="E104" s="179"/>
      <c r="F104" s="15" t="str">
        <f t="shared" si="6"/>
        <v/>
      </c>
      <c r="G104" s="28"/>
      <c r="H104" s="43" t="str">
        <f t="shared" si="7"/>
        <v/>
      </c>
      <c r="I104" s="297" t="b">
        <f t="shared" si="8"/>
        <v>0</v>
      </c>
      <c r="J104" s="298">
        <f t="shared" si="9"/>
        <v>1</v>
      </c>
    </row>
    <row r="105" spans="1:10">
      <c r="A105" s="28">
        <v>94</v>
      </c>
      <c r="B105" s="6"/>
      <c r="C105" s="6"/>
      <c r="D105" s="6"/>
      <c r="E105" s="179"/>
      <c r="F105" s="15" t="str">
        <f t="shared" si="6"/>
        <v/>
      </c>
      <c r="G105" s="28"/>
      <c r="H105" s="43" t="str">
        <f t="shared" si="7"/>
        <v/>
      </c>
      <c r="I105" s="297" t="b">
        <f t="shared" si="8"/>
        <v>0</v>
      </c>
      <c r="J105" s="298">
        <f t="shared" si="9"/>
        <v>1</v>
      </c>
    </row>
    <row r="106" spans="1:10">
      <c r="A106" s="28">
        <v>95</v>
      </c>
      <c r="B106" s="6"/>
      <c r="C106" s="6"/>
      <c r="D106" s="6"/>
      <c r="E106" s="179"/>
      <c r="F106" s="15" t="str">
        <f t="shared" si="6"/>
        <v/>
      </c>
      <c r="G106" s="28"/>
      <c r="H106" s="43" t="str">
        <f t="shared" si="7"/>
        <v/>
      </c>
      <c r="I106" s="297" t="b">
        <f t="shared" si="8"/>
        <v>0</v>
      </c>
      <c r="J106" s="298">
        <f t="shared" si="9"/>
        <v>1</v>
      </c>
    </row>
    <row r="107" spans="1:10">
      <c r="A107" s="28">
        <v>96</v>
      </c>
      <c r="B107" s="6"/>
      <c r="C107" s="6"/>
      <c r="D107" s="6"/>
      <c r="E107" s="179"/>
      <c r="F107" s="15" t="str">
        <f t="shared" si="6"/>
        <v/>
      </c>
      <c r="G107" s="28"/>
      <c r="H107" s="43" t="str">
        <f t="shared" si="7"/>
        <v/>
      </c>
      <c r="I107" s="297" t="b">
        <f t="shared" si="8"/>
        <v>0</v>
      </c>
      <c r="J107" s="298">
        <f t="shared" si="9"/>
        <v>1</v>
      </c>
    </row>
    <row r="108" spans="1:10">
      <c r="A108" s="28">
        <v>97</v>
      </c>
      <c r="B108" s="6"/>
      <c r="C108" s="6"/>
      <c r="D108" s="6"/>
      <c r="E108" s="179"/>
      <c r="F108" s="15" t="str">
        <f t="shared" si="6"/>
        <v/>
      </c>
      <c r="G108" s="28"/>
      <c r="H108" s="43" t="str">
        <f t="shared" si="7"/>
        <v/>
      </c>
      <c r="I108" s="297" t="b">
        <f t="shared" si="8"/>
        <v>0</v>
      </c>
      <c r="J108" s="298">
        <f t="shared" si="9"/>
        <v>1</v>
      </c>
    </row>
    <row r="109" spans="1:10">
      <c r="A109" s="28">
        <v>98</v>
      </c>
      <c r="B109" s="6"/>
      <c r="C109" s="6"/>
      <c r="D109" s="6"/>
      <c r="E109" s="179"/>
      <c r="F109" s="15" t="str">
        <f t="shared" si="6"/>
        <v/>
      </c>
      <c r="G109" s="28"/>
      <c r="H109" s="43" t="str">
        <f t="shared" si="7"/>
        <v/>
      </c>
      <c r="I109" s="297" t="b">
        <f t="shared" si="8"/>
        <v>0</v>
      </c>
      <c r="J109" s="298">
        <f t="shared" si="9"/>
        <v>1</v>
      </c>
    </row>
    <row r="110" spans="1:10">
      <c r="A110" s="117">
        <v>99</v>
      </c>
      <c r="B110" s="6"/>
      <c r="C110" s="6"/>
      <c r="D110" s="6"/>
      <c r="E110" s="179"/>
      <c r="F110" s="15" t="str">
        <f t="shared" si="6"/>
        <v/>
      </c>
      <c r="G110" s="117"/>
      <c r="H110" s="43" t="str">
        <f t="shared" si="7"/>
        <v/>
      </c>
      <c r="I110" s="297" t="b">
        <f t="shared" si="8"/>
        <v>0</v>
      </c>
      <c r="J110" s="298">
        <f t="shared" si="9"/>
        <v>1</v>
      </c>
    </row>
    <row r="111" spans="1:10">
      <c r="A111" s="117">
        <v>100</v>
      </c>
      <c r="B111" s="118"/>
      <c r="C111" s="118"/>
      <c r="D111" s="118"/>
      <c r="E111" s="120"/>
      <c r="F111" s="15" t="str">
        <f t="shared" si="6"/>
        <v/>
      </c>
      <c r="G111" s="117"/>
      <c r="H111" s="43" t="str">
        <f t="shared" si="7"/>
        <v/>
      </c>
      <c r="I111" s="297" t="b">
        <f t="shared" si="8"/>
        <v>0</v>
      </c>
      <c r="J111" s="298">
        <f t="shared" si="9"/>
        <v>1</v>
      </c>
    </row>
    <row r="112" spans="1:10">
      <c r="A112" s="117">
        <v>101</v>
      </c>
      <c r="B112" s="118"/>
      <c r="C112" s="118"/>
      <c r="D112" s="118"/>
      <c r="E112" s="120"/>
      <c r="F112" s="15" t="str">
        <f t="shared" si="6"/>
        <v/>
      </c>
      <c r="G112" s="117"/>
      <c r="H112" s="43" t="str">
        <f t="shared" si="7"/>
        <v/>
      </c>
      <c r="I112" s="297" t="b">
        <f t="shared" si="8"/>
        <v>0</v>
      </c>
      <c r="J112" s="298">
        <f t="shared" si="9"/>
        <v>1</v>
      </c>
    </row>
    <row r="113" spans="1:10">
      <c r="A113" s="117">
        <v>102</v>
      </c>
      <c r="B113" s="118"/>
      <c r="C113" s="118"/>
      <c r="D113" s="118"/>
      <c r="E113" s="120"/>
      <c r="F113" s="15" t="str">
        <f t="shared" si="6"/>
        <v/>
      </c>
      <c r="G113" s="117"/>
      <c r="H113" s="43" t="str">
        <f t="shared" si="7"/>
        <v/>
      </c>
      <c r="I113" s="297" t="b">
        <f t="shared" si="8"/>
        <v>0</v>
      </c>
      <c r="J113" s="298">
        <f t="shared" si="9"/>
        <v>1</v>
      </c>
    </row>
    <row r="114" spans="1:10">
      <c r="A114" s="117">
        <v>103</v>
      </c>
      <c r="B114" s="118"/>
      <c r="C114" s="118"/>
      <c r="D114" s="118"/>
      <c r="E114" s="120"/>
      <c r="F114" s="15" t="str">
        <f t="shared" si="6"/>
        <v/>
      </c>
      <c r="G114" s="117"/>
      <c r="H114" s="43" t="str">
        <f t="shared" si="7"/>
        <v/>
      </c>
      <c r="I114" s="297" t="b">
        <f t="shared" si="8"/>
        <v>0</v>
      </c>
      <c r="J114" s="298">
        <f t="shared" si="9"/>
        <v>1</v>
      </c>
    </row>
    <row r="115" spans="1:10">
      <c r="A115" s="117">
        <v>104</v>
      </c>
      <c r="B115" s="118"/>
      <c r="C115" s="118"/>
      <c r="D115" s="118"/>
      <c r="E115" s="120"/>
      <c r="F115" s="15" t="str">
        <f t="shared" si="6"/>
        <v/>
      </c>
      <c r="G115" s="117"/>
      <c r="H115" s="43" t="str">
        <f t="shared" si="7"/>
        <v/>
      </c>
      <c r="I115" s="297" t="b">
        <f t="shared" si="8"/>
        <v>0</v>
      </c>
      <c r="J115" s="298">
        <f t="shared" si="9"/>
        <v>1</v>
      </c>
    </row>
    <row r="116" spans="1:10">
      <c r="A116" s="117">
        <v>105</v>
      </c>
      <c r="B116" s="118"/>
      <c r="C116" s="118"/>
      <c r="D116" s="118"/>
      <c r="E116" s="120"/>
      <c r="F116" s="15" t="str">
        <f t="shared" si="6"/>
        <v/>
      </c>
      <c r="G116" s="117"/>
      <c r="H116" s="43" t="str">
        <f t="shared" si="7"/>
        <v/>
      </c>
      <c r="I116" s="297" t="b">
        <f t="shared" si="8"/>
        <v>0</v>
      </c>
      <c r="J116" s="298">
        <f t="shared" si="9"/>
        <v>1</v>
      </c>
    </row>
    <row r="117" spans="1:10">
      <c r="A117" s="117">
        <v>106</v>
      </c>
      <c r="B117" s="118"/>
      <c r="C117" s="118"/>
      <c r="D117" s="118"/>
      <c r="E117" s="120"/>
      <c r="F117" s="15" t="str">
        <f t="shared" si="6"/>
        <v/>
      </c>
      <c r="G117" s="117"/>
      <c r="H117" s="43" t="str">
        <f t="shared" si="7"/>
        <v/>
      </c>
      <c r="I117" s="297" t="b">
        <f t="shared" si="8"/>
        <v>0</v>
      </c>
      <c r="J117" s="298">
        <f t="shared" si="9"/>
        <v>1</v>
      </c>
    </row>
    <row r="118" spans="1:10">
      <c r="A118" s="117">
        <v>107</v>
      </c>
      <c r="B118" s="118"/>
      <c r="C118" s="118"/>
      <c r="D118" s="118"/>
      <c r="E118" s="120"/>
      <c r="F118" s="15" t="str">
        <f t="shared" si="6"/>
        <v/>
      </c>
      <c r="G118" s="117"/>
      <c r="H118" s="43" t="str">
        <f t="shared" si="7"/>
        <v/>
      </c>
      <c r="I118" s="297" t="b">
        <f t="shared" si="8"/>
        <v>0</v>
      </c>
      <c r="J118" s="298">
        <f t="shared" si="9"/>
        <v>1</v>
      </c>
    </row>
    <row r="119" spans="1:10">
      <c r="A119" s="117">
        <v>108</v>
      </c>
      <c r="B119" s="118"/>
      <c r="C119" s="118"/>
      <c r="D119" s="118"/>
      <c r="E119" s="120"/>
      <c r="F119" s="15" t="str">
        <f t="shared" si="6"/>
        <v/>
      </c>
      <c r="G119" s="117"/>
      <c r="H119" s="43" t="str">
        <f t="shared" si="7"/>
        <v/>
      </c>
      <c r="I119" s="297" t="b">
        <f t="shared" si="8"/>
        <v>0</v>
      </c>
      <c r="J119" s="298">
        <f t="shared" si="9"/>
        <v>1</v>
      </c>
    </row>
    <row r="120" spans="1:10">
      <c r="A120" s="117">
        <v>109</v>
      </c>
      <c r="B120" s="118"/>
      <c r="C120" s="118"/>
      <c r="D120" s="118"/>
      <c r="E120" s="120"/>
      <c r="F120" s="15" t="str">
        <f t="shared" si="6"/>
        <v/>
      </c>
      <c r="G120" s="117"/>
      <c r="H120" s="43" t="str">
        <f t="shared" si="7"/>
        <v/>
      </c>
      <c r="I120" s="297" t="b">
        <f t="shared" si="8"/>
        <v>0</v>
      </c>
      <c r="J120" s="298">
        <f t="shared" si="9"/>
        <v>1</v>
      </c>
    </row>
    <row r="121" spans="1:10">
      <c r="A121" s="117">
        <v>110</v>
      </c>
      <c r="B121" s="118"/>
      <c r="C121" s="118"/>
      <c r="D121" s="118"/>
      <c r="E121" s="120"/>
      <c r="F121" s="15" t="str">
        <f t="shared" si="6"/>
        <v/>
      </c>
      <c r="G121" s="117"/>
      <c r="H121" s="43" t="str">
        <f t="shared" si="7"/>
        <v/>
      </c>
      <c r="I121" s="297" t="b">
        <f t="shared" si="8"/>
        <v>0</v>
      </c>
      <c r="J121" s="298">
        <f t="shared" si="9"/>
        <v>1</v>
      </c>
    </row>
    <row r="122" spans="1:10">
      <c r="A122" s="117">
        <v>111</v>
      </c>
      <c r="B122" s="118"/>
      <c r="C122" s="118"/>
      <c r="D122" s="118"/>
      <c r="E122" s="120"/>
      <c r="F122" s="15" t="str">
        <f t="shared" si="6"/>
        <v/>
      </c>
      <c r="G122" s="117"/>
      <c r="H122" s="43" t="str">
        <f t="shared" si="7"/>
        <v/>
      </c>
      <c r="I122" s="297" t="b">
        <f t="shared" si="8"/>
        <v>0</v>
      </c>
      <c r="J122" s="298">
        <f t="shared" si="9"/>
        <v>1</v>
      </c>
    </row>
    <row r="123" spans="1:10">
      <c r="A123" s="117">
        <v>112</v>
      </c>
      <c r="B123" s="118"/>
      <c r="C123" s="118"/>
      <c r="D123" s="118"/>
      <c r="E123" s="120"/>
      <c r="F123" s="15" t="str">
        <f t="shared" si="6"/>
        <v/>
      </c>
      <c r="G123" s="117"/>
      <c r="H123" s="43" t="str">
        <f t="shared" si="7"/>
        <v/>
      </c>
      <c r="I123" s="297" t="b">
        <f t="shared" si="8"/>
        <v>0</v>
      </c>
      <c r="J123" s="298">
        <f t="shared" si="9"/>
        <v>1</v>
      </c>
    </row>
    <row r="124" spans="1:10">
      <c r="A124" s="117">
        <v>113</v>
      </c>
      <c r="B124" s="118"/>
      <c r="C124" s="118"/>
      <c r="D124" s="118"/>
      <c r="E124" s="120"/>
      <c r="F124" s="15" t="str">
        <f t="shared" si="6"/>
        <v/>
      </c>
      <c r="G124" s="117"/>
      <c r="H124" s="43" t="str">
        <f t="shared" si="7"/>
        <v/>
      </c>
      <c r="I124" s="297" t="b">
        <f t="shared" si="8"/>
        <v>0</v>
      </c>
      <c r="J124" s="298">
        <f t="shared" si="9"/>
        <v>1</v>
      </c>
    </row>
    <row r="125" spans="1:10">
      <c r="A125" s="117">
        <v>114</v>
      </c>
      <c r="B125" s="118"/>
      <c r="C125" s="118"/>
      <c r="D125" s="118"/>
      <c r="E125" s="120"/>
      <c r="F125" s="15" t="str">
        <f t="shared" si="6"/>
        <v/>
      </c>
      <c r="G125" s="117"/>
      <c r="H125" s="43" t="str">
        <f t="shared" si="7"/>
        <v/>
      </c>
      <c r="I125" s="297" t="b">
        <f t="shared" si="8"/>
        <v>0</v>
      </c>
      <c r="J125" s="298">
        <f t="shared" si="9"/>
        <v>1</v>
      </c>
    </row>
    <row r="126" spans="1:10">
      <c r="A126" s="117">
        <v>115</v>
      </c>
      <c r="B126" s="118"/>
      <c r="C126" s="118"/>
      <c r="D126" s="118"/>
      <c r="E126" s="120"/>
      <c r="F126" s="15" t="str">
        <f t="shared" si="6"/>
        <v/>
      </c>
      <c r="G126" s="117"/>
      <c r="H126" s="43" t="str">
        <f t="shared" si="7"/>
        <v/>
      </c>
      <c r="I126" s="297" t="b">
        <f t="shared" si="8"/>
        <v>0</v>
      </c>
      <c r="J126" s="298">
        <f t="shared" si="9"/>
        <v>1</v>
      </c>
    </row>
    <row r="127" spans="1:10">
      <c r="A127" s="117">
        <v>116</v>
      </c>
      <c r="B127" s="118"/>
      <c r="C127" s="118"/>
      <c r="D127" s="118"/>
      <c r="E127" s="120"/>
      <c r="F127" s="15" t="str">
        <f t="shared" si="6"/>
        <v/>
      </c>
      <c r="G127" s="117"/>
      <c r="H127" s="43" t="str">
        <f t="shared" si="7"/>
        <v/>
      </c>
      <c r="I127" s="297" t="b">
        <f t="shared" si="8"/>
        <v>0</v>
      </c>
      <c r="J127" s="298">
        <f t="shared" si="9"/>
        <v>1</v>
      </c>
    </row>
    <row r="128" spans="1:10">
      <c r="A128" s="117">
        <v>117</v>
      </c>
      <c r="B128" s="118"/>
      <c r="C128" s="118"/>
      <c r="D128" s="118"/>
      <c r="E128" s="120"/>
      <c r="F128" s="15" t="str">
        <f t="shared" si="6"/>
        <v/>
      </c>
      <c r="G128" s="117"/>
      <c r="H128" s="43" t="str">
        <f t="shared" si="7"/>
        <v/>
      </c>
      <c r="I128" s="297" t="b">
        <f t="shared" si="8"/>
        <v>0</v>
      </c>
      <c r="J128" s="298">
        <f t="shared" si="9"/>
        <v>1</v>
      </c>
    </row>
    <row r="129" spans="1:10">
      <c r="A129" s="117">
        <v>118</v>
      </c>
      <c r="B129" s="118"/>
      <c r="C129" s="118"/>
      <c r="D129" s="118"/>
      <c r="E129" s="120"/>
      <c r="F129" s="15" t="str">
        <f t="shared" si="6"/>
        <v/>
      </c>
      <c r="G129" s="117"/>
      <c r="H129" s="43" t="str">
        <f t="shared" si="7"/>
        <v/>
      </c>
      <c r="I129" s="297" t="b">
        <f t="shared" si="8"/>
        <v>0</v>
      </c>
      <c r="J129" s="298">
        <f t="shared" si="9"/>
        <v>1</v>
      </c>
    </row>
    <row r="130" spans="1:10">
      <c r="A130" s="117">
        <v>119</v>
      </c>
      <c r="B130" s="118"/>
      <c r="C130" s="118"/>
      <c r="D130" s="118"/>
      <c r="E130" s="120"/>
      <c r="F130" s="15" t="str">
        <f t="shared" si="6"/>
        <v/>
      </c>
      <c r="G130" s="117"/>
      <c r="H130" s="43" t="str">
        <f t="shared" si="7"/>
        <v/>
      </c>
      <c r="I130" s="297" t="b">
        <f t="shared" si="8"/>
        <v>0</v>
      </c>
      <c r="J130" s="298">
        <f t="shared" si="9"/>
        <v>1</v>
      </c>
    </row>
    <row r="131" spans="1:10">
      <c r="A131" s="117">
        <v>120</v>
      </c>
      <c r="B131" s="118"/>
      <c r="C131" s="118"/>
      <c r="D131" s="118"/>
      <c r="E131" s="120"/>
      <c r="F131" s="15" t="str">
        <f t="shared" si="6"/>
        <v/>
      </c>
      <c r="G131" s="117"/>
      <c r="H131" s="43" t="str">
        <f t="shared" si="7"/>
        <v/>
      </c>
      <c r="I131" s="297" t="b">
        <f t="shared" si="8"/>
        <v>0</v>
      </c>
      <c r="J131" s="298">
        <f t="shared" si="9"/>
        <v>1</v>
      </c>
    </row>
    <row r="132" spans="1:10">
      <c r="A132" s="117">
        <v>121</v>
      </c>
      <c r="B132" s="118"/>
      <c r="C132" s="118"/>
      <c r="D132" s="118"/>
      <c r="E132" s="120"/>
      <c r="F132" s="15" t="str">
        <f t="shared" si="6"/>
        <v/>
      </c>
      <c r="G132" s="117"/>
      <c r="H132" s="43" t="str">
        <f t="shared" si="7"/>
        <v/>
      </c>
      <c r="I132" s="297" t="b">
        <f t="shared" si="8"/>
        <v>0</v>
      </c>
      <c r="J132" s="298">
        <f t="shared" si="9"/>
        <v>1</v>
      </c>
    </row>
    <row r="133" spans="1:10">
      <c r="A133" s="117">
        <v>122</v>
      </c>
      <c r="B133" s="118"/>
      <c r="C133" s="118"/>
      <c r="D133" s="118"/>
      <c r="E133" s="120"/>
      <c r="F133" s="15" t="str">
        <f t="shared" si="6"/>
        <v/>
      </c>
      <c r="G133" s="117"/>
      <c r="H133" s="43" t="str">
        <f t="shared" si="7"/>
        <v/>
      </c>
      <c r="I133" s="297" t="b">
        <f t="shared" si="8"/>
        <v>0</v>
      </c>
      <c r="J133" s="298">
        <f t="shared" si="9"/>
        <v>1</v>
      </c>
    </row>
    <row r="134" spans="1:10">
      <c r="A134" s="117">
        <v>123</v>
      </c>
      <c r="B134" s="118"/>
      <c r="C134" s="118"/>
      <c r="D134" s="118"/>
      <c r="E134" s="120"/>
      <c r="F134" s="15" t="str">
        <f t="shared" si="6"/>
        <v/>
      </c>
      <c r="G134" s="117"/>
      <c r="H134" s="43" t="str">
        <f t="shared" si="7"/>
        <v/>
      </c>
      <c r="I134" s="297" t="b">
        <f t="shared" si="8"/>
        <v>0</v>
      </c>
      <c r="J134" s="298">
        <f t="shared" si="9"/>
        <v>1</v>
      </c>
    </row>
    <row r="135" spans="1:10">
      <c r="A135" s="117">
        <v>124</v>
      </c>
      <c r="B135" s="118"/>
      <c r="C135" s="118"/>
      <c r="D135" s="118"/>
      <c r="E135" s="120"/>
      <c r="F135" s="15" t="str">
        <f t="shared" si="6"/>
        <v/>
      </c>
      <c r="G135" s="117"/>
      <c r="H135" s="43" t="str">
        <f t="shared" si="7"/>
        <v/>
      </c>
      <c r="I135" s="297" t="b">
        <f t="shared" si="8"/>
        <v>0</v>
      </c>
      <c r="J135" s="298">
        <f t="shared" si="9"/>
        <v>1</v>
      </c>
    </row>
    <row r="136" spans="1:10">
      <c r="A136" s="117">
        <v>125</v>
      </c>
      <c r="B136" s="118"/>
      <c r="C136" s="118"/>
      <c r="D136" s="118"/>
      <c r="E136" s="120"/>
      <c r="F136" s="15" t="str">
        <f t="shared" si="6"/>
        <v/>
      </c>
      <c r="G136" s="117"/>
      <c r="H136" s="43" t="str">
        <f t="shared" si="7"/>
        <v/>
      </c>
      <c r="I136" s="297" t="b">
        <f t="shared" si="8"/>
        <v>0</v>
      </c>
      <c r="J136" s="298">
        <f t="shared" si="9"/>
        <v>1</v>
      </c>
    </row>
    <row r="137" spans="1:10">
      <c r="A137" s="117">
        <v>126</v>
      </c>
      <c r="B137" s="118"/>
      <c r="C137" s="118"/>
      <c r="D137" s="118"/>
      <c r="E137" s="120"/>
      <c r="F137" s="15" t="str">
        <f t="shared" si="6"/>
        <v/>
      </c>
      <c r="G137" s="117"/>
      <c r="H137" s="43" t="str">
        <f t="shared" si="7"/>
        <v/>
      </c>
      <c r="I137" s="297" t="b">
        <f t="shared" si="8"/>
        <v>0</v>
      </c>
      <c r="J137" s="298">
        <f t="shared" si="9"/>
        <v>1</v>
      </c>
    </row>
    <row r="138" spans="1:10">
      <c r="A138" s="117">
        <v>127</v>
      </c>
      <c r="B138" s="118"/>
      <c r="C138" s="118"/>
      <c r="D138" s="118"/>
      <c r="E138" s="120"/>
      <c r="F138" s="15" t="str">
        <f t="shared" si="6"/>
        <v/>
      </c>
      <c r="G138" s="117"/>
      <c r="H138" s="43" t="str">
        <f t="shared" si="7"/>
        <v/>
      </c>
      <c r="I138" s="297" t="b">
        <f t="shared" si="8"/>
        <v>0</v>
      </c>
      <c r="J138" s="298">
        <f t="shared" si="9"/>
        <v>1</v>
      </c>
    </row>
    <row r="139" spans="1:10">
      <c r="A139" s="117">
        <v>128</v>
      </c>
      <c r="B139" s="118"/>
      <c r="C139" s="118"/>
      <c r="D139" s="118"/>
      <c r="E139" s="120"/>
      <c r="F139" s="15" t="str">
        <f t="shared" si="6"/>
        <v/>
      </c>
      <c r="G139" s="117"/>
      <c r="H139" s="43" t="str">
        <f t="shared" si="7"/>
        <v/>
      </c>
      <c r="I139" s="297" t="b">
        <f t="shared" si="8"/>
        <v>0</v>
      </c>
      <c r="J139" s="298">
        <f t="shared" si="9"/>
        <v>1</v>
      </c>
    </row>
    <row r="140" spans="1:10">
      <c r="A140" s="117">
        <v>129</v>
      </c>
      <c r="B140" s="118"/>
      <c r="C140" s="118"/>
      <c r="D140" s="118"/>
      <c r="E140" s="120"/>
      <c r="F140" s="15" t="str">
        <f t="shared" ref="F140:F203" si="10">IF(OR($B140="",$C140="",$E140&lt;an_initial,$E140&gt;an_final),"",H140 * (INDEX(i7punctaje, MATCH(C140,i7anvergură,0), MATCH(D140,i7premiu,0) )) )</f>
        <v/>
      </c>
      <c r="G140" s="117"/>
      <c r="H140" s="43" t="str">
        <f t="shared" ref="H140:H203" si="11">IF(OR($B140="",$C140="",$E140="",$E140&gt;an_final),"",IF($E140&gt;=an_initial,1,""))</f>
        <v/>
      </c>
      <c r="I140" s="297" t="b">
        <f t="shared" ref="I140:I203" si="12">IF(nume_candidat="",FALSE,ISNUMBER(SEARCH(nume_candidat,$B140)))</f>
        <v>0</v>
      </c>
      <c r="J140" s="298">
        <f t="shared" si="9"/>
        <v>1</v>
      </c>
    </row>
    <row r="141" spans="1:10">
      <c r="A141" s="117">
        <v>130</v>
      </c>
      <c r="B141" s="118"/>
      <c r="C141" s="118"/>
      <c r="D141" s="118"/>
      <c r="E141" s="120"/>
      <c r="F141" s="15" t="str">
        <f t="shared" si="10"/>
        <v/>
      </c>
      <c r="G141" s="117"/>
      <c r="H141" s="43" t="str">
        <f t="shared" si="11"/>
        <v/>
      </c>
      <c r="I141" s="297" t="b">
        <f t="shared" si="12"/>
        <v>0</v>
      </c>
      <c r="J141" s="298">
        <f t="shared" ref="J141:J204" si="13">LEN(B141)-LEN(SUBSTITUTE(B141,",",""))+1</f>
        <v>1</v>
      </c>
    </row>
    <row r="142" spans="1:10">
      <c r="A142" s="117">
        <v>131</v>
      </c>
      <c r="B142" s="118"/>
      <c r="C142" s="118"/>
      <c r="D142" s="118"/>
      <c r="E142" s="120"/>
      <c r="F142" s="15" t="str">
        <f t="shared" si="10"/>
        <v/>
      </c>
      <c r="G142" s="117"/>
      <c r="H142" s="43" t="str">
        <f t="shared" si="11"/>
        <v/>
      </c>
      <c r="I142" s="297" t="b">
        <f t="shared" si="12"/>
        <v>0</v>
      </c>
      <c r="J142" s="298">
        <f t="shared" si="13"/>
        <v>1</v>
      </c>
    </row>
    <row r="143" spans="1:10">
      <c r="A143" s="117">
        <v>132</v>
      </c>
      <c r="B143" s="118"/>
      <c r="C143" s="118"/>
      <c r="D143" s="118"/>
      <c r="E143" s="120"/>
      <c r="F143" s="15" t="str">
        <f t="shared" si="10"/>
        <v/>
      </c>
      <c r="G143" s="117"/>
      <c r="H143" s="43" t="str">
        <f t="shared" si="11"/>
        <v/>
      </c>
      <c r="I143" s="297" t="b">
        <f t="shared" si="12"/>
        <v>0</v>
      </c>
      <c r="J143" s="298">
        <f t="shared" si="13"/>
        <v>1</v>
      </c>
    </row>
    <row r="144" spans="1:10">
      <c r="A144" s="117">
        <v>133</v>
      </c>
      <c r="B144" s="118"/>
      <c r="C144" s="118"/>
      <c r="D144" s="118"/>
      <c r="E144" s="120"/>
      <c r="F144" s="15" t="str">
        <f t="shared" si="10"/>
        <v/>
      </c>
      <c r="G144" s="117"/>
      <c r="H144" s="43" t="str">
        <f t="shared" si="11"/>
        <v/>
      </c>
      <c r="I144" s="297" t="b">
        <f t="shared" si="12"/>
        <v>0</v>
      </c>
      <c r="J144" s="298">
        <f t="shared" si="13"/>
        <v>1</v>
      </c>
    </row>
    <row r="145" spans="1:10">
      <c r="A145" s="117">
        <v>134</v>
      </c>
      <c r="B145" s="118"/>
      <c r="C145" s="118"/>
      <c r="D145" s="118"/>
      <c r="E145" s="120"/>
      <c r="F145" s="15" t="str">
        <f t="shared" si="10"/>
        <v/>
      </c>
      <c r="G145" s="117"/>
      <c r="H145" s="43" t="str">
        <f t="shared" si="11"/>
        <v/>
      </c>
      <c r="I145" s="297" t="b">
        <f t="shared" si="12"/>
        <v>0</v>
      </c>
      <c r="J145" s="298">
        <f t="shared" si="13"/>
        <v>1</v>
      </c>
    </row>
    <row r="146" spans="1:10">
      <c r="A146" s="117">
        <v>135</v>
      </c>
      <c r="B146" s="118"/>
      <c r="C146" s="118"/>
      <c r="D146" s="118"/>
      <c r="E146" s="120"/>
      <c r="F146" s="15" t="str">
        <f t="shared" si="10"/>
        <v/>
      </c>
      <c r="G146" s="117"/>
      <c r="H146" s="43" t="str">
        <f t="shared" si="11"/>
        <v/>
      </c>
      <c r="I146" s="297" t="b">
        <f t="shared" si="12"/>
        <v>0</v>
      </c>
      <c r="J146" s="298">
        <f t="shared" si="13"/>
        <v>1</v>
      </c>
    </row>
    <row r="147" spans="1:10">
      <c r="A147" s="117">
        <v>136</v>
      </c>
      <c r="B147" s="118"/>
      <c r="C147" s="118"/>
      <c r="D147" s="118"/>
      <c r="E147" s="120"/>
      <c r="F147" s="15" t="str">
        <f t="shared" si="10"/>
        <v/>
      </c>
      <c r="G147" s="117"/>
      <c r="H147" s="43" t="str">
        <f t="shared" si="11"/>
        <v/>
      </c>
      <c r="I147" s="297" t="b">
        <f t="shared" si="12"/>
        <v>0</v>
      </c>
      <c r="J147" s="298">
        <f t="shared" si="13"/>
        <v>1</v>
      </c>
    </row>
    <row r="148" spans="1:10">
      <c r="A148" s="117">
        <v>137</v>
      </c>
      <c r="B148" s="118"/>
      <c r="C148" s="118"/>
      <c r="D148" s="118"/>
      <c r="E148" s="120"/>
      <c r="F148" s="15" t="str">
        <f t="shared" si="10"/>
        <v/>
      </c>
      <c r="G148" s="117"/>
      <c r="H148" s="43" t="str">
        <f t="shared" si="11"/>
        <v/>
      </c>
      <c r="I148" s="297" t="b">
        <f t="shared" si="12"/>
        <v>0</v>
      </c>
      <c r="J148" s="298">
        <f t="shared" si="13"/>
        <v>1</v>
      </c>
    </row>
    <row r="149" spans="1:10">
      <c r="A149" s="117">
        <v>138</v>
      </c>
      <c r="B149" s="118"/>
      <c r="C149" s="118"/>
      <c r="D149" s="118"/>
      <c r="E149" s="120"/>
      <c r="F149" s="15" t="str">
        <f t="shared" si="10"/>
        <v/>
      </c>
      <c r="G149" s="117"/>
      <c r="H149" s="43" t="str">
        <f t="shared" si="11"/>
        <v/>
      </c>
      <c r="I149" s="297" t="b">
        <f t="shared" si="12"/>
        <v>0</v>
      </c>
      <c r="J149" s="298">
        <f t="shared" si="13"/>
        <v>1</v>
      </c>
    </row>
    <row r="150" spans="1:10">
      <c r="A150" s="117">
        <v>139</v>
      </c>
      <c r="B150" s="118"/>
      <c r="C150" s="118"/>
      <c r="D150" s="118"/>
      <c r="E150" s="120"/>
      <c r="F150" s="15" t="str">
        <f t="shared" si="10"/>
        <v/>
      </c>
      <c r="G150" s="117"/>
      <c r="H150" s="43" t="str">
        <f t="shared" si="11"/>
        <v/>
      </c>
      <c r="I150" s="297" t="b">
        <f t="shared" si="12"/>
        <v>0</v>
      </c>
      <c r="J150" s="298">
        <f t="shared" si="13"/>
        <v>1</v>
      </c>
    </row>
    <row r="151" spans="1:10">
      <c r="A151" s="117">
        <v>140</v>
      </c>
      <c r="B151" s="118"/>
      <c r="C151" s="118"/>
      <c r="D151" s="118"/>
      <c r="E151" s="120"/>
      <c r="F151" s="15" t="str">
        <f t="shared" si="10"/>
        <v/>
      </c>
      <c r="G151" s="117"/>
      <c r="H151" s="43" t="str">
        <f t="shared" si="11"/>
        <v/>
      </c>
      <c r="I151" s="297" t="b">
        <f t="shared" si="12"/>
        <v>0</v>
      </c>
      <c r="J151" s="298">
        <f t="shared" si="13"/>
        <v>1</v>
      </c>
    </row>
    <row r="152" spans="1:10">
      <c r="A152" s="117">
        <v>141</v>
      </c>
      <c r="B152" s="118"/>
      <c r="C152" s="118"/>
      <c r="D152" s="118"/>
      <c r="E152" s="120"/>
      <c r="F152" s="15" t="str">
        <f t="shared" si="10"/>
        <v/>
      </c>
      <c r="G152" s="117"/>
      <c r="H152" s="43" t="str">
        <f t="shared" si="11"/>
        <v/>
      </c>
      <c r="I152" s="297" t="b">
        <f t="shared" si="12"/>
        <v>0</v>
      </c>
      <c r="J152" s="298">
        <f t="shared" si="13"/>
        <v>1</v>
      </c>
    </row>
    <row r="153" spans="1:10">
      <c r="A153" s="117">
        <v>142</v>
      </c>
      <c r="B153" s="118"/>
      <c r="C153" s="118"/>
      <c r="D153" s="118"/>
      <c r="E153" s="120"/>
      <c r="F153" s="15" t="str">
        <f t="shared" si="10"/>
        <v/>
      </c>
      <c r="G153" s="117"/>
      <c r="H153" s="43" t="str">
        <f t="shared" si="11"/>
        <v/>
      </c>
      <c r="I153" s="297" t="b">
        <f t="shared" si="12"/>
        <v>0</v>
      </c>
      <c r="J153" s="298">
        <f t="shared" si="13"/>
        <v>1</v>
      </c>
    </row>
    <row r="154" spans="1:10">
      <c r="A154" s="117">
        <v>143</v>
      </c>
      <c r="B154" s="118"/>
      <c r="C154" s="118"/>
      <c r="D154" s="118"/>
      <c r="E154" s="120"/>
      <c r="F154" s="15" t="str">
        <f t="shared" si="10"/>
        <v/>
      </c>
      <c r="G154" s="117"/>
      <c r="H154" s="43" t="str">
        <f t="shared" si="11"/>
        <v/>
      </c>
      <c r="I154" s="297" t="b">
        <f t="shared" si="12"/>
        <v>0</v>
      </c>
      <c r="J154" s="298">
        <f t="shared" si="13"/>
        <v>1</v>
      </c>
    </row>
    <row r="155" spans="1:10">
      <c r="A155" s="117">
        <v>144</v>
      </c>
      <c r="B155" s="118"/>
      <c r="C155" s="118"/>
      <c r="D155" s="118"/>
      <c r="E155" s="120"/>
      <c r="F155" s="15" t="str">
        <f t="shared" si="10"/>
        <v/>
      </c>
      <c r="G155" s="117"/>
      <c r="H155" s="43" t="str">
        <f t="shared" si="11"/>
        <v/>
      </c>
      <c r="I155" s="297" t="b">
        <f t="shared" si="12"/>
        <v>0</v>
      </c>
      <c r="J155" s="298">
        <f t="shared" si="13"/>
        <v>1</v>
      </c>
    </row>
    <row r="156" spans="1:10">
      <c r="A156" s="117">
        <v>145</v>
      </c>
      <c r="B156" s="118"/>
      <c r="C156" s="118"/>
      <c r="D156" s="118"/>
      <c r="E156" s="120"/>
      <c r="F156" s="15" t="str">
        <f t="shared" si="10"/>
        <v/>
      </c>
      <c r="G156" s="117"/>
      <c r="H156" s="43" t="str">
        <f t="shared" si="11"/>
        <v/>
      </c>
      <c r="I156" s="297" t="b">
        <f t="shared" si="12"/>
        <v>0</v>
      </c>
      <c r="J156" s="298">
        <f t="shared" si="13"/>
        <v>1</v>
      </c>
    </row>
    <row r="157" spans="1:10">
      <c r="A157" s="117">
        <v>146</v>
      </c>
      <c r="B157" s="118"/>
      <c r="C157" s="118"/>
      <c r="D157" s="118"/>
      <c r="E157" s="120"/>
      <c r="F157" s="15" t="str">
        <f t="shared" si="10"/>
        <v/>
      </c>
      <c r="G157" s="117"/>
      <c r="H157" s="43" t="str">
        <f t="shared" si="11"/>
        <v/>
      </c>
      <c r="I157" s="297" t="b">
        <f t="shared" si="12"/>
        <v>0</v>
      </c>
      <c r="J157" s="298">
        <f t="shared" si="13"/>
        <v>1</v>
      </c>
    </row>
    <row r="158" spans="1:10">
      <c r="A158" s="117">
        <v>147</v>
      </c>
      <c r="B158" s="118"/>
      <c r="C158" s="118"/>
      <c r="D158" s="118"/>
      <c r="E158" s="120"/>
      <c r="F158" s="15" t="str">
        <f t="shared" si="10"/>
        <v/>
      </c>
      <c r="G158" s="117"/>
      <c r="H158" s="43" t="str">
        <f t="shared" si="11"/>
        <v/>
      </c>
      <c r="I158" s="297" t="b">
        <f t="shared" si="12"/>
        <v>0</v>
      </c>
      <c r="J158" s="298">
        <f t="shared" si="13"/>
        <v>1</v>
      </c>
    </row>
    <row r="159" spans="1:10">
      <c r="A159" s="117">
        <v>148</v>
      </c>
      <c r="B159" s="118"/>
      <c r="C159" s="118"/>
      <c r="D159" s="118"/>
      <c r="E159" s="120"/>
      <c r="F159" s="15" t="str">
        <f t="shared" si="10"/>
        <v/>
      </c>
      <c r="G159" s="117"/>
      <c r="H159" s="43" t="str">
        <f t="shared" si="11"/>
        <v/>
      </c>
      <c r="I159" s="297" t="b">
        <f t="shared" si="12"/>
        <v>0</v>
      </c>
      <c r="J159" s="298">
        <f t="shared" si="13"/>
        <v>1</v>
      </c>
    </row>
    <row r="160" spans="1:10">
      <c r="A160" s="117">
        <v>149</v>
      </c>
      <c r="B160" s="118"/>
      <c r="C160" s="118"/>
      <c r="D160" s="118"/>
      <c r="E160" s="120"/>
      <c r="F160" s="15" t="str">
        <f t="shared" si="10"/>
        <v/>
      </c>
      <c r="G160" s="117"/>
      <c r="H160" s="43" t="str">
        <f t="shared" si="11"/>
        <v/>
      </c>
      <c r="I160" s="297" t="b">
        <f t="shared" si="12"/>
        <v>0</v>
      </c>
      <c r="J160" s="298">
        <f t="shared" si="13"/>
        <v>1</v>
      </c>
    </row>
    <row r="161" spans="1:10">
      <c r="A161" s="117">
        <v>150</v>
      </c>
      <c r="B161" s="118"/>
      <c r="C161" s="118"/>
      <c r="D161" s="118"/>
      <c r="E161" s="120"/>
      <c r="F161" s="15" t="str">
        <f t="shared" si="10"/>
        <v/>
      </c>
      <c r="G161" s="117"/>
      <c r="H161" s="43" t="str">
        <f t="shared" si="11"/>
        <v/>
      </c>
      <c r="I161" s="297" t="b">
        <f t="shared" si="12"/>
        <v>0</v>
      </c>
      <c r="J161" s="298">
        <f t="shared" si="13"/>
        <v>1</v>
      </c>
    </row>
    <row r="162" spans="1:10">
      <c r="A162" s="117">
        <v>151</v>
      </c>
      <c r="B162" s="118"/>
      <c r="C162" s="118"/>
      <c r="D162" s="118"/>
      <c r="E162" s="120"/>
      <c r="F162" s="15" t="str">
        <f t="shared" si="10"/>
        <v/>
      </c>
      <c r="G162" s="117"/>
      <c r="H162" s="43" t="str">
        <f t="shared" si="11"/>
        <v/>
      </c>
      <c r="I162" s="297" t="b">
        <f t="shared" si="12"/>
        <v>0</v>
      </c>
      <c r="J162" s="298">
        <f t="shared" si="13"/>
        <v>1</v>
      </c>
    </row>
    <row r="163" spans="1:10">
      <c r="A163" s="117">
        <v>152</v>
      </c>
      <c r="B163" s="118"/>
      <c r="C163" s="118"/>
      <c r="D163" s="118"/>
      <c r="E163" s="120"/>
      <c r="F163" s="15" t="str">
        <f t="shared" si="10"/>
        <v/>
      </c>
      <c r="G163" s="117"/>
      <c r="H163" s="43" t="str">
        <f t="shared" si="11"/>
        <v/>
      </c>
      <c r="I163" s="297" t="b">
        <f t="shared" si="12"/>
        <v>0</v>
      </c>
      <c r="J163" s="298">
        <f t="shared" si="13"/>
        <v>1</v>
      </c>
    </row>
    <row r="164" spans="1:10">
      <c r="A164" s="117">
        <v>153</v>
      </c>
      <c r="B164" s="118"/>
      <c r="C164" s="118"/>
      <c r="D164" s="118"/>
      <c r="E164" s="120"/>
      <c r="F164" s="15" t="str">
        <f t="shared" si="10"/>
        <v/>
      </c>
      <c r="G164" s="117"/>
      <c r="H164" s="43" t="str">
        <f t="shared" si="11"/>
        <v/>
      </c>
      <c r="I164" s="297" t="b">
        <f t="shared" si="12"/>
        <v>0</v>
      </c>
      <c r="J164" s="298">
        <f t="shared" si="13"/>
        <v>1</v>
      </c>
    </row>
    <row r="165" spans="1:10">
      <c r="A165" s="117">
        <v>154</v>
      </c>
      <c r="B165" s="118"/>
      <c r="C165" s="118"/>
      <c r="D165" s="118"/>
      <c r="E165" s="120"/>
      <c r="F165" s="15" t="str">
        <f t="shared" si="10"/>
        <v/>
      </c>
      <c r="G165" s="117"/>
      <c r="H165" s="43" t="str">
        <f t="shared" si="11"/>
        <v/>
      </c>
      <c r="I165" s="297" t="b">
        <f t="shared" si="12"/>
        <v>0</v>
      </c>
      <c r="J165" s="298">
        <f t="shared" si="13"/>
        <v>1</v>
      </c>
    </row>
    <row r="166" spans="1:10">
      <c r="A166" s="117">
        <v>155</v>
      </c>
      <c r="B166" s="118"/>
      <c r="C166" s="118"/>
      <c r="D166" s="118"/>
      <c r="E166" s="120"/>
      <c r="F166" s="15" t="str">
        <f t="shared" si="10"/>
        <v/>
      </c>
      <c r="G166" s="117"/>
      <c r="H166" s="43" t="str">
        <f t="shared" si="11"/>
        <v/>
      </c>
      <c r="I166" s="297" t="b">
        <f t="shared" si="12"/>
        <v>0</v>
      </c>
      <c r="J166" s="298">
        <f t="shared" si="13"/>
        <v>1</v>
      </c>
    </row>
    <row r="167" spans="1:10">
      <c r="A167" s="117">
        <v>156</v>
      </c>
      <c r="B167" s="118"/>
      <c r="C167" s="118"/>
      <c r="D167" s="118"/>
      <c r="E167" s="120"/>
      <c r="F167" s="15" t="str">
        <f t="shared" si="10"/>
        <v/>
      </c>
      <c r="G167" s="117"/>
      <c r="H167" s="43" t="str">
        <f t="shared" si="11"/>
        <v/>
      </c>
      <c r="I167" s="297" t="b">
        <f t="shared" si="12"/>
        <v>0</v>
      </c>
      <c r="J167" s="298">
        <f t="shared" si="13"/>
        <v>1</v>
      </c>
    </row>
    <row r="168" spans="1:10">
      <c r="A168" s="117">
        <v>157</v>
      </c>
      <c r="B168" s="118"/>
      <c r="C168" s="118"/>
      <c r="D168" s="118"/>
      <c r="E168" s="120"/>
      <c r="F168" s="15" t="str">
        <f t="shared" si="10"/>
        <v/>
      </c>
      <c r="G168" s="117"/>
      <c r="H168" s="43" t="str">
        <f t="shared" si="11"/>
        <v/>
      </c>
      <c r="I168" s="297" t="b">
        <f t="shared" si="12"/>
        <v>0</v>
      </c>
      <c r="J168" s="298">
        <f t="shared" si="13"/>
        <v>1</v>
      </c>
    </row>
    <row r="169" spans="1:10">
      <c r="A169" s="117">
        <v>158</v>
      </c>
      <c r="B169" s="118"/>
      <c r="C169" s="118"/>
      <c r="D169" s="118"/>
      <c r="E169" s="120"/>
      <c r="F169" s="15" t="str">
        <f t="shared" si="10"/>
        <v/>
      </c>
      <c r="G169" s="117"/>
      <c r="H169" s="43" t="str">
        <f t="shared" si="11"/>
        <v/>
      </c>
      <c r="I169" s="297" t="b">
        <f t="shared" si="12"/>
        <v>0</v>
      </c>
      <c r="J169" s="298">
        <f t="shared" si="13"/>
        <v>1</v>
      </c>
    </row>
    <row r="170" spans="1:10">
      <c r="A170" s="117">
        <v>159</v>
      </c>
      <c r="B170" s="118"/>
      <c r="C170" s="118"/>
      <c r="D170" s="118"/>
      <c r="E170" s="120"/>
      <c r="F170" s="15" t="str">
        <f t="shared" si="10"/>
        <v/>
      </c>
      <c r="G170" s="117"/>
      <c r="H170" s="43" t="str">
        <f t="shared" si="11"/>
        <v/>
      </c>
      <c r="I170" s="297" t="b">
        <f t="shared" si="12"/>
        <v>0</v>
      </c>
      <c r="J170" s="298">
        <f t="shared" si="13"/>
        <v>1</v>
      </c>
    </row>
    <row r="171" spans="1:10">
      <c r="A171" s="117">
        <v>160</v>
      </c>
      <c r="B171" s="118"/>
      <c r="C171" s="118"/>
      <c r="D171" s="118"/>
      <c r="E171" s="120"/>
      <c r="F171" s="15" t="str">
        <f t="shared" si="10"/>
        <v/>
      </c>
      <c r="G171" s="117"/>
      <c r="H171" s="43" t="str">
        <f t="shared" si="11"/>
        <v/>
      </c>
      <c r="I171" s="297" t="b">
        <f t="shared" si="12"/>
        <v>0</v>
      </c>
      <c r="J171" s="298">
        <f t="shared" si="13"/>
        <v>1</v>
      </c>
    </row>
    <row r="172" spans="1:10">
      <c r="A172" s="117">
        <v>161</v>
      </c>
      <c r="B172" s="118"/>
      <c r="C172" s="118"/>
      <c r="D172" s="118"/>
      <c r="E172" s="120"/>
      <c r="F172" s="15" t="str">
        <f t="shared" si="10"/>
        <v/>
      </c>
      <c r="G172" s="117"/>
      <c r="H172" s="43" t="str">
        <f t="shared" si="11"/>
        <v/>
      </c>
      <c r="I172" s="297" t="b">
        <f t="shared" si="12"/>
        <v>0</v>
      </c>
      <c r="J172" s="298">
        <f t="shared" si="13"/>
        <v>1</v>
      </c>
    </row>
    <row r="173" spans="1:10">
      <c r="A173" s="117">
        <v>162</v>
      </c>
      <c r="B173" s="118"/>
      <c r="C173" s="118"/>
      <c r="D173" s="118"/>
      <c r="E173" s="120"/>
      <c r="F173" s="15" t="str">
        <f t="shared" si="10"/>
        <v/>
      </c>
      <c r="G173" s="117"/>
      <c r="H173" s="43" t="str">
        <f t="shared" si="11"/>
        <v/>
      </c>
      <c r="I173" s="297" t="b">
        <f t="shared" si="12"/>
        <v>0</v>
      </c>
      <c r="J173" s="298">
        <f t="shared" si="13"/>
        <v>1</v>
      </c>
    </row>
    <row r="174" spans="1:10">
      <c r="A174" s="117">
        <v>163</v>
      </c>
      <c r="B174" s="118"/>
      <c r="C174" s="118"/>
      <c r="D174" s="118"/>
      <c r="E174" s="120"/>
      <c r="F174" s="15" t="str">
        <f t="shared" si="10"/>
        <v/>
      </c>
      <c r="G174" s="117"/>
      <c r="H174" s="43" t="str">
        <f t="shared" si="11"/>
        <v/>
      </c>
      <c r="I174" s="297" t="b">
        <f t="shared" si="12"/>
        <v>0</v>
      </c>
      <c r="J174" s="298">
        <f t="shared" si="13"/>
        <v>1</v>
      </c>
    </row>
    <row r="175" spans="1:10">
      <c r="A175" s="117">
        <v>164</v>
      </c>
      <c r="B175" s="118"/>
      <c r="C175" s="118"/>
      <c r="D175" s="118"/>
      <c r="E175" s="120"/>
      <c r="F175" s="15" t="str">
        <f t="shared" si="10"/>
        <v/>
      </c>
      <c r="G175" s="117"/>
      <c r="H175" s="43" t="str">
        <f t="shared" si="11"/>
        <v/>
      </c>
      <c r="I175" s="297" t="b">
        <f t="shared" si="12"/>
        <v>0</v>
      </c>
      <c r="J175" s="298">
        <f t="shared" si="13"/>
        <v>1</v>
      </c>
    </row>
    <row r="176" spans="1:10">
      <c r="A176" s="117">
        <v>165</v>
      </c>
      <c r="B176" s="118"/>
      <c r="C176" s="118"/>
      <c r="D176" s="118"/>
      <c r="E176" s="120"/>
      <c r="F176" s="15" t="str">
        <f t="shared" si="10"/>
        <v/>
      </c>
      <c r="G176" s="117"/>
      <c r="H176" s="43" t="str">
        <f t="shared" si="11"/>
        <v/>
      </c>
      <c r="I176" s="297" t="b">
        <f t="shared" si="12"/>
        <v>0</v>
      </c>
      <c r="J176" s="298">
        <f t="shared" si="13"/>
        <v>1</v>
      </c>
    </row>
    <row r="177" spans="1:10">
      <c r="A177" s="117">
        <v>166</v>
      </c>
      <c r="B177" s="118"/>
      <c r="C177" s="118"/>
      <c r="D177" s="118"/>
      <c r="E177" s="120"/>
      <c r="F177" s="15" t="str">
        <f t="shared" si="10"/>
        <v/>
      </c>
      <c r="G177" s="117"/>
      <c r="H177" s="43" t="str">
        <f t="shared" si="11"/>
        <v/>
      </c>
      <c r="I177" s="297" t="b">
        <f t="shared" si="12"/>
        <v>0</v>
      </c>
      <c r="J177" s="298">
        <f t="shared" si="13"/>
        <v>1</v>
      </c>
    </row>
    <row r="178" spans="1:10">
      <c r="A178" s="117">
        <v>167</v>
      </c>
      <c r="B178" s="118"/>
      <c r="C178" s="118"/>
      <c r="D178" s="118"/>
      <c r="E178" s="120"/>
      <c r="F178" s="15" t="str">
        <f t="shared" si="10"/>
        <v/>
      </c>
      <c r="G178" s="117"/>
      <c r="H178" s="43" t="str">
        <f t="shared" si="11"/>
        <v/>
      </c>
      <c r="I178" s="297" t="b">
        <f t="shared" si="12"/>
        <v>0</v>
      </c>
      <c r="J178" s="298">
        <f t="shared" si="13"/>
        <v>1</v>
      </c>
    </row>
    <row r="179" spans="1:10">
      <c r="A179" s="117">
        <v>168</v>
      </c>
      <c r="B179" s="118"/>
      <c r="C179" s="118"/>
      <c r="D179" s="118"/>
      <c r="E179" s="120"/>
      <c r="F179" s="15" t="str">
        <f t="shared" si="10"/>
        <v/>
      </c>
      <c r="G179" s="117"/>
      <c r="H179" s="43" t="str">
        <f t="shared" si="11"/>
        <v/>
      </c>
      <c r="I179" s="297" t="b">
        <f t="shared" si="12"/>
        <v>0</v>
      </c>
      <c r="J179" s="298">
        <f t="shared" si="13"/>
        <v>1</v>
      </c>
    </row>
    <row r="180" spans="1:10">
      <c r="A180" s="117">
        <v>169</v>
      </c>
      <c r="B180" s="118"/>
      <c r="C180" s="118"/>
      <c r="D180" s="118"/>
      <c r="E180" s="120"/>
      <c r="F180" s="15" t="str">
        <f t="shared" si="10"/>
        <v/>
      </c>
      <c r="G180" s="117"/>
      <c r="H180" s="43" t="str">
        <f t="shared" si="11"/>
        <v/>
      </c>
      <c r="I180" s="297" t="b">
        <f t="shared" si="12"/>
        <v>0</v>
      </c>
      <c r="J180" s="298">
        <f t="shared" si="13"/>
        <v>1</v>
      </c>
    </row>
    <row r="181" spans="1:10">
      <c r="A181" s="117">
        <v>170</v>
      </c>
      <c r="B181" s="118"/>
      <c r="C181" s="118"/>
      <c r="D181" s="118"/>
      <c r="E181" s="120"/>
      <c r="F181" s="15" t="str">
        <f t="shared" si="10"/>
        <v/>
      </c>
      <c r="G181" s="117"/>
      <c r="H181" s="43" t="str">
        <f t="shared" si="11"/>
        <v/>
      </c>
      <c r="I181" s="297" t="b">
        <f t="shared" si="12"/>
        <v>0</v>
      </c>
      <c r="J181" s="298">
        <f t="shared" si="13"/>
        <v>1</v>
      </c>
    </row>
    <row r="182" spans="1:10">
      <c r="A182" s="117">
        <v>171</v>
      </c>
      <c r="B182" s="118"/>
      <c r="C182" s="118"/>
      <c r="D182" s="118"/>
      <c r="E182" s="120"/>
      <c r="F182" s="15" t="str">
        <f t="shared" si="10"/>
        <v/>
      </c>
      <c r="G182" s="117"/>
      <c r="H182" s="43" t="str">
        <f t="shared" si="11"/>
        <v/>
      </c>
      <c r="I182" s="297" t="b">
        <f t="shared" si="12"/>
        <v>0</v>
      </c>
      <c r="J182" s="298">
        <f t="shared" si="13"/>
        <v>1</v>
      </c>
    </row>
    <row r="183" spans="1:10">
      <c r="A183" s="117">
        <v>172</v>
      </c>
      <c r="B183" s="118"/>
      <c r="C183" s="118"/>
      <c r="D183" s="118"/>
      <c r="E183" s="120"/>
      <c r="F183" s="15" t="str">
        <f t="shared" si="10"/>
        <v/>
      </c>
      <c r="G183" s="117"/>
      <c r="H183" s="43" t="str">
        <f t="shared" si="11"/>
        <v/>
      </c>
      <c r="I183" s="297" t="b">
        <f t="shared" si="12"/>
        <v>0</v>
      </c>
      <c r="J183" s="298">
        <f t="shared" si="13"/>
        <v>1</v>
      </c>
    </row>
    <row r="184" spans="1:10">
      <c r="A184" s="117">
        <v>173</v>
      </c>
      <c r="B184" s="118"/>
      <c r="C184" s="118"/>
      <c r="D184" s="118"/>
      <c r="E184" s="120"/>
      <c r="F184" s="15" t="str">
        <f t="shared" si="10"/>
        <v/>
      </c>
      <c r="G184" s="117"/>
      <c r="H184" s="43" t="str">
        <f t="shared" si="11"/>
        <v/>
      </c>
      <c r="I184" s="297" t="b">
        <f t="shared" si="12"/>
        <v>0</v>
      </c>
      <c r="J184" s="298">
        <f t="shared" si="13"/>
        <v>1</v>
      </c>
    </row>
    <row r="185" spans="1:10">
      <c r="A185" s="117">
        <v>174</v>
      </c>
      <c r="B185" s="118"/>
      <c r="C185" s="118"/>
      <c r="D185" s="118"/>
      <c r="E185" s="120"/>
      <c r="F185" s="15" t="str">
        <f t="shared" si="10"/>
        <v/>
      </c>
      <c r="G185" s="117"/>
      <c r="H185" s="43" t="str">
        <f t="shared" si="11"/>
        <v/>
      </c>
      <c r="I185" s="297" t="b">
        <f t="shared" si="12"/>
        <v>0</v>
      </c>
      <c r="J185" s="298">
        <f t="shared" si="13"/>
        <v>1</v>
      </c>
    </row>
    <row r="186" spans="1:10">
      <c r="A186" s="117">
        <v>175</v>
      </c>
      <c r="B186" s="118"/>
      <c r="C186" s="118"/>
      <c r="D186" s="118"/>
      <c r="E186" s="120"/>
      <c r="F186" s="15" t="str">
        <f t="shared" si="10"/>
        <v/>
      </c>
      <c r="G186" s="117"/>
      <c r="H186" s="43" t="str">
        <f t="shared" si="11"/>
        <v/>
      </c>
      <c r="I186" s="297" t="b">
        <f t="shared" si="12"/>
        <v>0</v>
      </c>
      <c r="J186" s="298">
        <f t="shared" si="13"/>
        <v>1</v>
      </c>
    </row>
    <row r="187" spans="1:10">
      <c r="A187" s="117">
        <v>176</v>
      </c>
      <c r="B187" s="118"/>
      <c r="C187" s="118"/>
      <c r="D187" s="118"/>
      <c r="E187" s="120"/>
      <c r="F187" s="15" t="str">
        <f t="shared" si="10"/>
        <v/>
      </c>
      <c r="G187" s="117"/>
      <c r="H187" s="43" t="str">
        <f t="shared" si="11"/>
        <v/>
      </c>
      <c r="I187" s="297" t="b">
        <f t="shared" si="12"/>
        <v>0</v>
      </c>
      <c r="J187" s="298">
        <f t="shared" si="13"/>
        <v>1</v>
      </c>
    </row>
    <row r="188" spans="1:10">
      <c r="A188" s="117">
        <v>177</v>
      </c>
      <c r="B188" s="118"/>
      <c r="C188" s="118"/>
      <c r="D188" s="118"/>
      <c r="E188" s="120"/>
      <c r="F188" s="15" t="str">
        <f t="shared" si="10"/>
        <v/>
      </c>
      <c r="G188" s="117"/>
      <c r="H188" s="43" t="str">
        <f t="shared" si="11"/>
        <v/>
      </c>
      <c r="I188" s="297" t="b">
        <f t="shared" si="12"/>
        <v>0</v>
      </c>
      <c r="J188" s="298">
        <f t="shared" si="13"/>
        <v>1</v>
      </c>
    </row>
    <row r="189" spans="1:10">
      <c r="A189" s="117">
        <v>178</v>
      </c>
      <c r="B189" s="118"/>
      <c r="C189" s="118"/>
      <c r="D189" s="118"/>
      <c r="E189" s="120"/>
      <c r="F189" s="15" t="str">
        <f t="shared" si="10"/>
        <v/>
      </c>
      <c r="G189" s="117"/>
      <c r="H189" s="43" t="str">
        <f t="shared" si="11"/>
        <v/>
      </c>
      <c r="I189" s="297" t="b">
        <f t="shared" si="12"/>
        <v>0</v>
      </c>
      <c r="J189" s="298">
        <f t="shared" si="13"/>
        <v>1</v>
      </c>
    </row>
    <row r="190" spans="1:10">
      <c r="A190" s="117">
        <v>179</v>
      </c>
      <c r="B190" s="118"/>
      <c r="C190" s="118"/>
      <c r="D190" s="118"/>
      <c r="E190" s="120"/>
      <c r="F190" s="15" t="str">
        <f t="shared" si="10"/>
        <v/>
      </c>
      <c r="G190" s="117"/>
      <c r="H190" s="43" t="str">
        <f t="shared" si="11"/>
        <v/>
      </c>
      <c r="I190" s="297" t="b">
        <f t="shared" si="12"/>
        <v>0</v>
      </c>
      <c r="J190" s="298">
        <f t="shared" si="13"/>
        <v>1</v>
      </c>
    </row>
    <row r="191" spans="1:10">
      <c r="A191" s="117">
        <v>180</v>
      </c>
      <c r="B191" s="118"/>
      <c r="C191" s="118"/>
      <c r="D191" s="118"/>
      <c r="E191" s="120"/>
      <c r="F191" s="15" t="str">
        <f t="shared" si="10"/>
        <v/>
      </c>
      <c r="G191" s="117"/>
      <c r="H191" s="43" t="str">
        <f t="shared" si="11"/>
        <v/>
      </c>
      <c r="I191" s="297" t="b">
        <f t="shared" si="12"/>
        <v>0</v>
      </c>
      <c r="J191" s="298">
        <f t="shared" si="13"/>
        <v>1</v>
      </c>
    </row>
    <row r="192" spans="1:10">
      <c r="A192" s="117">
        <v>181</v>
      </c>
      <c r="B192" s="118"/>
      <c r="C192" s="118"/>
      <c r="D192" s="118"/>
      <c r="E192" s="120"/>
      <c r="F192" s="15" t="str">
        <f t="shared" si="10"/>
        <v/>
      </c>
      <c r="G192" s="117"/>
      <c r="H192" s="43" t="str">
        <f t="shared" si="11"/>
        <v/>
      </c>
      <c r="I192" s="297" t="b">
        <f t="shared" si="12"/>
        <v>0</v>
      </c>
      <c r="J192" s="298">
        <f t="shared" si="13"/>
        <v>1</v>
      </c>
    </row>
    <row r="193" spans="1:10">
      <c r="A193" s="117">
        <v>182</v>
      </c>
      <c r="B193" s="118"/>
      <c r="C193" s="118"/>
      <c r="D193" s="118"/>
      <c r="E193" s="120"/>
      <c r="F193" s="15" t="str">
        <f t="shared" si="10"/>
        <v/>
      </c>
      <c r="G193" s="117"/>
      <c r="H193" s="43" t="str">
        <f t="shared" si="11"/>
        <v/>
      </c>
      <c r="I193" s="297" t="b">
        <f t="shared" si="12"/>
        <v>0</v>
      </c>
      <c r="J193" s="298">
        <f t="shared" si="13"/>
        <v>1</v>
      </c>
    </row>
    <row r="194" spans="1:10">
      <c r="A194" s="117">
        <v>183</v>
      </c>
      <c r="B194" s="118"/>
      <c r="C194" s="118"/>
      <c r="D194" s="118"/>
      <c r="E194" s="120"/>
      <c r="F194" s="15" t="str">
        <f t="shared" si="10"/>
        <v/>
      </c>
      <c r="G194" s="117"/>
      <c r="H194" s="43" t="str">
        <f t="shared" si="11"/>
        <v/>
      </c>
      <c r="I194" s="297" t="b">
        <f t="shared" si="12"/>
        <v>0</v>
      </c>
      <c r="J194" s="298">
        <f t="shared" si="13"/>
        <v>1</v>
      </c>
    </row>
    <row r="195" spans="1:10">
      <c r="A195" s="117">
        <v>184</v>
      </c>
      <c r="B195" s="118"/>
      <c r="C195" s="118"/>
      <c r="D195" s="118"/>
      <c r="E195" s="120"/>
      <c r="F195" s="15" t="str">
        <f t="shared" si="10"/>
        <v/>
      </c>
      <c r="G195" s="117"/>
      <c r="H195" s="43" t="str">
        <f t="shared" si="11"/>
        <v/>
      </c>
      <c r="I195" s="297" t="b">
        <f t="shared" si="12"/>
        <v>0</v>
      </c>
      <c r="J195" s="298">
        <f t="shared" si="13"/>
        <v>1</v>
      </c>
    </row>
    <row r="196" spans="1:10">
      <c r="A196" s="117">
        <v>185</v>
      </c>
      <c r="B196" s="118"/>
      <c r="C196" s="118"/>
      <c r="D196" s="118"/>
      <c r="E196" s="120"/>
      <c r="F196" s="15" t="str">
        <f t="shared" si="10"/>
        <v/>
      </c>
      <c r="G196" s="117"/>
      <c r="H196" s="43" t="str">
        <f t="shared" si="11"/>
        <v/>
      </c>
      <c r="I196" s="297" t="b">
        <f t="shared" si="12"/>
        <v>0</v>
      </c>
      <c r="J196" s="298">
        <f t="shared" si="13"/>
        <v>1</v>
      </c>
    </row>
    <row r="197" spans="1:10">
      <c r="A197" s="117">
        <v>186</v>
      </c>
      <c r="B197" s="118"/>
      <c r="C197" s="118"/>
      <c r="D197" s="118"/>
      <c r="E197" s="120"/>
      <c r="F197" s="15" t="str">
        <f t="shared" si="10"/>
        <v/>
      </c>
      <c r="G197" s="117"/>
      <c r="H197" s="43" t="str">
        <f t="shared" si="11"/>
        <v/>
      </c>
      <c r="I197" s="297" t="b">
        <f t="shared" si="12"/>
        <v>0</v>
      </c>
      <c r="J197" s="298">
        <f t="shared" si="13"/>
        <v>1</v>
      </c>
    </row>
    <row r="198" spans="1:10">
      <c r="A198" s="117">
        <v>187</v>
      </c>
      <c r="B198" s="118"/>
      <c r="C198" s="118"/>
      <c r="D198" s="118"/>
      <c r="E198" s="120"/>
      <c r="F198" s="15" t="str">
        <f t="shared" si="10"/>
        <v/>
      </c>
      <c r="G198" s="117"/>
      <c r="H198" s="43" t="str">
        <f t="shared" si="11"/>
        <v/>
      </c>
      <c r="I198" s="297" t="b">
        <f t="shared" si="12"/>
        <v>0</v>
      </c>
      <c r="J198" s="298">
        <f t="shared" si="13"/>
        <v>1</v>
      </c>
    </row>
    <row r="199" spans="1:10">
      <c r="A199" s="117">
        <v>188</v>
      </c>
      <c r="B199" s="118"/>
      <c r="C199" s="118"/>
      <c r="D199" s="118"/>
      <c r="E199" s="120"/>
      <c r="F199" s="15" t="str">
        <f t="shared" si="10"/>
        <v/>
      </c>
      <c r="G199" s="117"/>
      <c r="H199" s="43" t="str">
        <f t="shared" si="11"/>
        <v/>
      </c>
      <c r="I199" s="297" t="b">
        <f t="shared" si="12"/>
        <v>0</v>
      </c>
      <c r="J199" s="298">
        <f t="shared" si="13"/>
        <v>1</v>
      </c>
    </row>
    <row r="200" spans="1:10">
      <c r="A200" s="117">
        <v>189</v>
      </c>
      <c r="B200" s="118"/>
      <c r="C200" s="118"/>
      <c r="D200" s="118"/>
      <c r="E200" s="120"/>
      <c r="F200" s="15" t="str">
        <f t="shared" si="10"/>
        <v/>
      </c>
      <c r="G200" s="117"/>
      <c r="H200" s="43" t="str">
        <f t="shared" si="11"/>
        <v/>
      </c>
      <c r="I200" s="297" t="b">
        <f t="shared" si="12"/>
        <v>0</v>
      </c>
      <c r="J200" s="298">
        <f t="shared" si="13"/>
        <v>1</v>
      </c>
    </row>
    <row r="201" spans="1:10">
      <c r="A201" s="117">
        <v>190</v>
      </c>
      <c r="B201" s="118"/>
      <c r="C201" s="118"/>
      <c r="D201" s="118"/>
      <c r="E201" s="120"/>
      <c r="F201" s="15" t="str">
        <f t="shared" si="10"/>
        <v/>
      </c>
      <c r="G201" s="117"/>
      <c r="H201" s="43" t="str">
        <f t="shared" si="11"/>
        <v/>
      </c>
      <c r="I201" s="297" t="b">
        <f t="shared" si="12"/>
        <v>0</v>
      </c>
      <c r="J201" s="298">
        <f t="shared" si="13"/>
        <v>1</v>
      </c>
    </row>
    <row r="202" spans="1:10">
      <c r="A202" s="117">
        <v>191</v>
      </c>
      <c r="B202" s="118"/>
      <c r="C202" s="118"/>
      <c r="D202" s="118"/>
      <c r="E202" s="120"/>
      <c r="F202" s="15" t="str">
        <f t="shared" si="10"/>
        <v/>
      </c>
      <c r="G202" s="117"/>
      <c r="H202" s="43" t="str">
        <f t="shared" si="11"/>
        <v/>
      </c>
      <c r="I202" s="297" t="b">
        <f t="shared" si="12"/>
        <v>0</v>
      </c>
      <c r="J202" s="298">
        <f t="shared" si="13"/>
        <v>1</v>
      </c>
    </row>
    <row r="203" spans="1:10">
      <c r="A203" s="117">
        <v>192</v>
      </c>
      <c r="B203" s="118"/>
      <c r="C203" s="118"/>
      <c r="D203" s="118"/>
      <c r="E203" s="120"/>
      <c r="F203" s="15" t="str">
        <f t="shared" si="10"/>
        <v/>
      </c>
      <c r="G203" s="117"/>
      <c r="H203" s="43" t="str">
        <f t="shared" si="11"/>
        <v/>
      </c>
      <c r="I203" s="297" t="b">
        <f t="shared" si="12"/>
        <v>0</v>
      </c>
      <c r="J203" s="298">
        <f t="shared" si="13"/>
        <v>1</v>
      </c>
    </row>
    <row r="204" spans="1:10">
      <c r="A204" s="117">
        <v>193</v>
      </c>
      <c r="B204" s="118"/>
      <c r="C204" s="118"/>
      <c r="D204" s="118"/>
      <c r="E204" s="120"/>
      <c r="F204" s="15" t="str">
        <f t="shared" ref="F204:F261" si="14">IF(OR($B204="",$C204="",$E204&lt;an_initial,$E204&gt;an_final),"",H204 * (INDEX(i7punctaje, MATCH(C204,i7anvergură,0), MATCH(D204,i7premiu,0) )) )</f>
        <v/>
      </c>
      <c r="G204" s="117"/>
      <c r="H204" s="43" t="str">
        <f t="shared" ref="H204:H261" si="15">IF(OR($B204="",$C204="",$E204="",$E204&gt;an_final),"",IF($E204&gt;=an_initial,1,""))</f>
        <v/>
      </c>
      <c r="I204" s="297" t="b">
        <f t="shared" ref="I204:I261" si="16">IF(nume_candidat="",FALSE,ISNUMBER(SEARCH(nume_candidat,$B204)))</f>
        <v>0</v>
      </c>
      <c r="J204" s="298">
        <f t="shared" si="13"/>
        <v>1</v>
      </c>
    </row>
    <row r="205" spans="1:10">
      <c r="A205" s="117">
        <v>194</v>
      </c>
      <c r="B205" s="118"/>
      <c r="C205" s="118"/>
      <c r="D205" s="118"/>
      <c r="E205" s="120"/>
      <c r="F205" s="15" t="str">
        <f t="shared" si="14"/>
        <v/>
      </c>
      <c r="G205" s="117"/>
      <c r="H205" s="43" t="str">
        <f t="shared" si="15"/>
        <v/>
      </c>
      <c r="I205" s="297" t="b">
        <f t="shared" si="16"/>
        <v>0</v>
      </c>
      <c r="J205" s="298">
        <f t="shared" ref="J205:J261" si="17">LEN(B205)-LEN(SUBSTITUTE(B205,",",""))+1</f>
        <v>1</v>
      </c>
    </row>
    <row r="206" spans="1:10">
      <c r="A206" s="117">
        <v>195</v>
      </c>
      <c r="B206" s="118"/>
      <c r="C206" s="118"/>
      <c r="D206" s="118"/>
      <c r="E206" s="120"/>
      <c r="F206" s="15" t="str">
        <f t="shared" si="14"/>
        <v/>
      </c>
      <c r="G206" s="117"/>
      <c r="H206" s="43" t="str">
        <f t="shared" si="15"/>
        <v/>
      </c>
      <c r="I206" s="297" t="b">
        <f t="shared" si="16"/>
        <v>0</v>
      </c>
      <c r="J206" s="298">
        <f t="shared" si="17"/>
        <v>1</v>
      </c>
    </row>
    <row r="207" spans="1:10">
      <c r="A207" s="117">
        <v>196</v>
      </c>
      <c r="B207" s="118"/>
      <c r="C207" s="118"/>
      <c r="D207" s="118"/>
      <c r="E207" s="120"/>
      <c r="F207" s="15" t="str">
        <f t="shared" si="14"/>
        <v/>
      </c>
      <c r="G207" s="117"/>
      <c r="H207" s="43" t="str">
        <f t="shared" si="15"/>
        <v/>
      </c>
      <c r="I207" s="297" t="b">
        <f t="shared" si="16"/>
        <v>0</v>
      </c>
      <c r="J207" s="298">
        <f t="shared" si="17"/>
        <v>1</v>
      </c>
    </row>
    <row r="208" spans="1:10">
      <c r="A208" s="117">
        <v>197</v>
      </c>
      <c r="B208" s="118"/>
      <c r="C208" s="118"/>
      <c r="D208" s="118"/>
      <c r="E208" s="120"/>
      <c r="F208" s="15" t="str">
        <f t="shared" si="14"/>
        <v/>
      </c>
      <c r="G208" s="117"/>
      <c r="H208" s="43" t="str">
        <f t="shared" si="15"/>
        <v/>
      </c>
      <c r="I208" s="297" t="b">
        <f t="shared" si="16"/>
        <v>0</v>
      </c>
      <c r="J208" s="298">
        <f t="shared" si="17"/>
        <v>1</v>
      </c>
    </row>
    <row r="209" spans="1:10">
      <c r="A209" s="117">
        <v>198</v>
      </c>
      <c r="B209" s="118"/>
      <c r="C209" s="118"/>
      <c r="D209" s="118"/>
      <c r="E209" s="120"/>
      <c r="F209" s="15" t="str">
        <f t="shared" si="14"/>
        <v/>
      </c>
      <c r="G209" s="117"/>
      <c r="H209" s="43" t="str">
        <f t="shared" si="15"/>
        <v/>
      </c>
      <c r="I209" s="297" t="b">
        <f t="shared" si="16"/>
        <v>0</v>
      </c>
      <c r="J209" s="298">
        <f t="shared" si="17"/>
        <v>1</v>
      </c>
    </row>
    <row r="210" spans="1:10">
      <c r="A210" s="117">
        <v>199</v>
      </c>
      <c r="B210" s="118"/>
      <c r="C210" s="118"/>
      <c r="D210" s="118"/>
      <c r="E210" s="120"/>
      <c r="F210" s="15" t="str">
        <f t="shared" si="14"/>
        <v/>
      </c>
      <c r="G210" s="117"/>
      <c r="H210" s="43" t="str">
        <f t="shared" si="15"/>
        <v/>
      </c>
      <c r="I210" s="297" t="b">
        <f t="shared" si="16"/>
        <v>0</v>
      </c>
      <c r="J210" s="298">
        <f t="shared" si="17"/>
        <v>1</v>
      </c>
    </row>
    <row r="211" spans="1:10">
      <c r="A211" s="117">
        <v>200</v>
      </c>
      <c r="B211" s="118"/>
      <c r="C211" s="118"/>
      <c r="D211" s="118"/>
      <c r="E211" s="120"/>
      <c r="F211" s="15" t="str">
        <f t="shared" si="14"/>
        <v/>
      </c>
      <c r="G211" s="117"/>
      <c r="H211" s="43" t="str">
        <f t="shared" si="15"/>
        <v/>
      </c>
      <c r="I211" s="297" t="b">
        <f t="shared" si="16"/>
        <v>0</v>
      </c>
      <c r="J211" s="298">
        <f t="shared" si="17"/>
        <v>1</v>
      </c>
    </row>
    <row r="212" spans="1:10">
      <c r="A212" s="117">
        <v>201</v>
      </c>
      <c r="B212" s="118"/>
      <c r="C212" s="118"/>
      <c r="D212" s="118"/>
      <c r="E212" s="120"/>
      <c r="F212" s="15" t="str">
        <f t="shared" si="14"/>
        <v/>
      </c>
      <c r="G212" s="117"/>
      <c r="H212" s="43" t="str">
        <f t="shared" si="15"/>
        <v/>
      </c>
      <c r="I212" s="297" t="b">
        <f t="shared" si="16"/>
        <v>0</v>
      </c>
      <c r="J212" s="298">
        <f t="shared" si="17"/>
        <v>1</v>
      </c>
    </row>
    <row r="213" spans="1:10">
      <c r="A213" s="117">
        <v>202</v>
      </c>
      <c r="B213" s="118"/>
      <c r="C213" s="118"/>
      <c r="D213" s="118"/>
      <c r="E213" s="120"/>
      <c r="F213" s="15" t="str">
        <f t="shared" si="14"/>
        <v/>
      </c>
      <c r="G213" s="117"/>
      <c r="H213" s="43" t="str">
        <f t="shared" si="15"/>
        <v/>
      </c>
      <c r="I213" s="297" t="b">
        <f t="shared" si="16"/>
        <v>0</v>
      </c>
      <c r="J213" s="298">
        <f t="shared" si="17"/>
        <v>1</v>
      </c>
    </row>
    <row r="214" spans="1:10">
      <c r="A214" s="117">
        <v>203</v>
      </c>
      <c r="B214" s="118"/>
      <c r="C214" s="118"/>
      <c r="D214" s="118"/>
      <c r="E214" s="120"/>
      <c r="F214" s="15" t="str">
        <f t="shared" si="14"/>
        <v/>
      </c>
      <c r="G214" s="117"/>
      <c r="H214" s="43" t="str">
        <f t="shared" si="15"/>
        <v/>
      </c>
      <c r="I214" s="297" t="b">
        <f t="shared" si="16"/>
        <v>0</v>
      </c>
      <c r="J214" s="298">
        <f t="shared" si="17"/>
        <v>1</v>
      </c>
    </row>
    <row r="215" spans="1:10">
      <c r="A215" s="117">
        <v>204</v>
      </c>
      <c r="B215" s="118"/>
      <c r="C215" s="118"/>
      <c r="D215" s="118"/>
      <c r="E215" s="120"/>
      <c r="F215" s="15" t="str">
        <f t="shared" si="14"/>
        <v/>
      </c>
      <c r="G215" s="117"/>
      <c r="H215" s="43" t="str">
        <f t="shared" si="15"/>
        <v/>
      </c>
      <c r="I215" s="297" t="b">
        <f t="shared" si="16"/>
        <v>0</v>
      </c>
      <c r="J215" s="298">
        <f t="shared" si="17"/>
        <v>1</v>
      </c>
    </row>
    <row r="216" spans="1:10">
      <c r="A216" s="117">
        <v>205</v>
      </c>
      <c r="B216" s="118"/>
      <c r="C216" s="118"/>
      <c r="D216" s="118"/>
      <c r="E216" s="120"/>
      <c r="F216" s="15" t="str">
        <f t="shared" si="14"/>
        <v/>
      </c>
      <c r="G216" s="117"/>
      <c r="H216" s="43" t="str">
        <f t="shared" si="15"/>
        <v/>
      </c>
      <c r="I216" s="297" t="b">
        <f t="shared" si="16"/>
        <v>0</v>
      </c>
      <c r="J216" s="298">
        <f t="shared" si="17"/>
        <v>1</v>
      </c>
    </row>
    <row r="217" spans="1:10">
      <c r="A217" s="117">
        <v>206</v>
      </c>
      <c r="B217" s="118"/>
      <c r="C217" s="118"/>
      <c r="D217" s="118"/>
      <c r="E217" s="120"/>
      <c r="F217" s="15" t="str">
        <f t="shared" si="14"/>
        <v/>
      </c>
      <c r="G217" s="117"/>
      <c r="H217" s="43" t="str">
        <f t="shared" si="15"/>
        <v/>
      </c>
      <c r="I217" s="297" t="b">
        <f t="shared" si="16"/>
        <v>0</v>
      </c>
      <c r="J217" s="298">
        <f t="shared" si="17"/>
        <v>1</v>
      </c>
    </row>
    <row r="218" spans="1:10">
      <c r="A218" s="117">
        <v>207</v>
      </c>
      <c r="B218" s="118"/>
      <c r="C218" s="118"/>
      <c r="D218" s="118"/>
      <c r="E218" s="120"/>
      <c r="F218" s="15" t="str">
        <f t="shared" si="14"/>
        <v/>
      </c>
      <c r="G218" s="117"/>
      <c r="H218" s="43" t="str">
        <f t="shared" si="15"/>
        <v/>
      </c>
      <c r="I218" s="297" t="b">
        <f t="shared" si="16"/>
        <v>0</v>
      </c>
      <c r="J218" s="298">
        <f t="shared" si="17"/>
        <v>1</v>
      </c>
    </row>
    <row r="219" spans="1:10">
      <c r="A219" s="117">
        <v>208</v>
      </c>
      <c r="B219" s="118"/>
      <c r="C219" s="118"/>
      <c r="D219" s="118"/>
      <c r="E219" s="120"/>
      <c r="F219" s="15" t="str">
        <f t="shared" si="14"/>
        <v/>
      </c>
      <c r="G219" s="117"/>
      <c r="H219" s="43" t="str">
        <f t="shared" si="15"/>
        <v/>
      </c>
      <c r="I219" s="297" t="b">
        <f t="shared" si="16"/>
        <v>0</v>
      </c>
      <c r="J219" s="298">
        <f t="shared" si="17"/>
        <v>1</v>
      </c>
    </row>
    <row r="220" spans="1:10">
      <c r="A220" s="117">
        <v>209</v>
      </c>
      <c r="B220" s="118"/>
      <c r="C220" s="118"/>
      <c r="D220" s="118"/>
      <c r="E220" s="120"/>
      <c r="F220" s="15" t="str">
        <f t="shared" si="14"/>
        <v/>
      </c>
      <c r="G220" s="117"/>
      <c r="H220" s="43" t="str">
        <f t="shared" si="15"/>
        <v/>
      </c>
      <c r="I220" s="297" t="b">
        <f t="shared" si="16"/>
        <v>0</v>
      </c>
      <c r="J220" s="298">
        <f t="shared" si="17"/>
        <v>1</v>
      </c>
    </row>
    <row r="221" spans="1:10">
      <c r="A221" s="117">
        <v>210</v>
      </c>
      <c r="B221" s="118"/>
      <c r="C221" s="118"/>
      <c r="D221" s="118"/>
      <c r="E221" s="120"/>
      <c r="F221" s="15" t="str">
        <f t="shared" si="14"/>
        <v/>
      </c>
      <c r="G221" s="117"/>
      <c r="H221" s="43" t="str">
        <f t="shared" si="15"/>
        <v/>
      </c>
      <c r="I221" s="297" t="b">
        <f t="shared" si="16"/>
        <v>0</v>
      </c>
      <c r="J221" s="298">
        <f t="shared" si="17"/>
        <v>1</v>
      </c>
    </row>
    <row r="222" spans="1:10">
      <c r="A222" s="117">
        <v>211</v>
      </c>
      <c r="B222" s="118"/>
      <c r="C222" s="118"/>
      <c r="D222" s="118"/>
      <c r="E222" s="120"/>
      <c r="F222" s="15" t="str">
        <f t="shared" si="14"/>
        <v/>
      </c>
      <c r="G222" s="117"/>
      <c r="H222" s="43" t="str">
        <f t="shared" si="15"/>
        <v/>
      </c>
      <c r="I222" s="297" t="b">
        <f t="shared" si="16"/>
        <v>0</v>
      </c>
      <c r="J222" s="298">
        <f t="shared" si="17"/>
        <v>1</v>
      </c>
    </row>
    <row r="223" spans="1:10">
      <c r="A223" s="117">
        <v>212</v>
      </c>
      <c r="B223" s="118"/>
      <c r="C223" s="118"/>
      <c r="D223" s="118"/>
      <c r="E223" s="120"/>
      <c r="F223" s="15" t="str">
        <f t="shared" si="14"/>
        <v/>
      </c>
      <c r="G223" s="117"/>
      <c r="H223" s="43" t="str">
        <f t="shared" si="15"/>
        <v/>
      </c>
      <c r="I223" s="297" t="b">
        <f t="shared" si="16"/>
        <v>0</v>
      </c>
      <c r="J223" s="298">
        <f t="shared" si="17"/>
        <v>1</v>
      </c>
    </row>
    <row r="224" spans="1:10">
      <c r="A224" s="117">
        <v>213</v>
      </c>
      <c r="B224" s="118"/>
      <c r="C224" s="118"/>
      <c r="D224" s="118"/>
      <c r="E224" s="120"/>
      <c r="F224" s="15" t="str">
        <f t="shared" si="14"/>
        <v/>
      </c>
      <c r="G224" s="117"/>
      <c r="H224" s="43" t="str">
        <f t="shared" si="15"/>
        <v/>
      </c>
      <c r="I224" s="297" t="b">
        <f t="shared" si="16"/>
        <v>0</v>
      </c>
      <c r="J224" s="298">
        <f t="shared" si="17"/>
        <v>1</v>
      </c>
    </row>
    <row r="225" spans="1:10">
      <c r="A225" s="117">
        <v>214</v>
      </c>
      <c r="B225" s="118"/>
      <c r="C225" s="118"/>
      <c r="D225" s="118"/>
      <c r="E225" s="120"/>
      <c r="F225" s="15" t="str">
        <f t="shared" si="14"/>
        <v/>
      </c>
      <c r="G225" s="117"/>
      <c r="H225" s="43" t="str">
        <f t="shared" si="15"/>
        <v/>
      </c>
      <c r="I225" s="297" t="b">
        <f t="shared" si="16"/>
        <v>0</v>
      </c>
      <c r="J225" s="298">
        <f t="shared" si="17"/>
        <v>1</v>
      </c>
    </row>
    <row r="226" spans="1:10">
      <c r="A226" s="117">
        <v>215</v>
      </c>
      <c r="B226" s="118"/>
      <c r="C226" s="118"/>
      <c r="D226" s="118"/>
      <c r="E226" s="120"/>
      <c r="F226" s="15" t="str">
        <f t="shared" si="14"/>
        <v/>
      </c>
      <c r="G226" s="117"/>
      <c r="H226" s="43" t="str">
        <f t="shared" si="15"/>
        <v/>
      </c>
      <c r="I226" s="297" t="b">
        <f t="shared" si="16"/>
        <v>0</v>
      </c>
      <c r="J226" s="298">
        <f t="shared" si="17"/>
        <v>1</v>
      </c>
    </row>
    <row r="227" spans="1:10">
      <c r="A227" s="117">
        <v>216</v>
      </c>
      <c r="B227" s="118"/>
      <c r="C227" s="118"/>
      <c r="D227" s="118"/>
      <c r="E227" s="120"/>
      <c r="F227" s="15" t="str">
        <f t="shared" si="14"/>
        <v/>
      </c>
      <c r="G227" s="117"/>
      <c r="H227" s="43" t="str">
        <f t="shared" si="15"/>
        <v/>
      </c>
      <c r="I227" s="297" t="b">
        <f t="shared" si="16"/>
        <v>0</v>
      </c>
      <c r="J227" s="298">
        <f t="shared" si="17"/>
        <v>1</v>
      </c>
    </row>
    <row r="228" spans="1:10">
      <c r="A228" s="117">
        <v>217</v>
      </c>
      <c r="B228" s="118"/>
      <c r="C228" s="118"/>
      <c r="D228" s="118"/>
      <c r="E228" s="120"/>
      <c r="F228" s="15" t="str">
        <f t="shared" si="14"/>
        <v/>
      </c>
      <c r="G228" s="117"/>
      <c r="H228" s="43" t="str">
        <f t="shared" si="15"/>
        <v/>
      </c>
      <c r="I228" s="297" t="b">
        <f t="shared" si="16"/>
        <v>0</v>
      </c>
      <c r="J228" s="298">
        <f t="shared" si="17"/>
        <v>1</v>
      </c>
    </row>
    <row r="229" spans="1:10">
      <c r="A229" s="117">
        <v>218</v>
      </c>
      <c r="B229" s="118"/>
      <c r="C229" s="118"/>
      <c r="D229" s="118"/>
      <c r="E229" s="120"/>
      <c r="F229" s="15" t="str">
        <f t="shared" si="14"/>
        <v/>
      </c>
      <c r="G229" s="117"/>
      <c r="H229" s="43" t="str">
        <f t="shared" si="15"/>
        <v/>
      </c>
      <c r="I229" s="297" t="b">
        <f t="shared" si="16"/>
        <v>0</v>
      </c>
      <c r="J229" s="298">
        <f t="shared" si="17"/>
        <v>1</v>
      </c>
    </row>
    <row r="230" spans="1:10">
      <c r="A230" s="117">
        <v>219</v>
      </c>
      <c r="B230" s="118"/>
      <c r="C230" s="118"/>
      <c r="D230" s="118"/>
      <c r="E230" s="120"/>
      <c r="F230" s="15" t="str">
        <f t="shared" si="14"/>
        <v/>
      </c>
      <c r="G230" s="117"/>
      <c r="H230" s="43" t="str">
        <f t="shared" si="15"/>
        <v/>
      </c>
      <c r="I230" s="297" t="b">
        <f t="shared" si="16"/>
        <v>0</v>
      </c>
      <c r="J230" s="298">
        <f t="shared" si="17"/>
        <v>1</v>
      </c>
    </row>
    <row r="231" spans="1:10">
      <c r="A231" s="117">
        <v>220</v>
      </c>
      <c r="B231" s="118"/>
      <c r="C231" s="118"/>
      <c r="D231" s="118"/>
      <c r="E231" s="120"/>
      <c r="F231" s="15" t="str">
        <f t="shared" si="14"/>
        <v/>
      </c>
      <c r="G231" s="117"/>
      <c r="H231" s="43" t="str">
        <f t="shared" si="15"/>
        <v/>
      </c>
      <c r="I231" s="297" t="b">
        <f t="shared" si="16"/>
        <v>0</v>
      </c>
      <c r="J231" s="298">
        <f t="shared" si="17"/>
        <v>1</v>
      </c>
    </row>
    <row r="232" spans="1:10">
      <c r="A232" s="117">
        <v>221</v>
      </c>
      <c r="B232" s="118"/>
      <c r="C232" s="118"/>
      <c r="D232" s="118"/>
      <c r="E232" s="120"/>
      <c r="F232" s="15" t="str">
        <f t="shared" si="14"/>
        <v/>
      </c>
      <c r="G232" s="117"/>
      <c r="H232" s="43" t="str">
        <f t="shared" si="15"/>
        <v/>
      </c>
      <c r="I232" s="297" t="b">
        <f t="shared" si="16"/>
        <v>0</v>
      </c>
      <c r="J232" s="298">
        <f t="shared" si="17"/>
        <v>1</v>
      </c>
    </row>
    <row r="233" spans="1:10">
      <c r="A233" s="117">
        <v>222</v>
      </c>
      <c r="B233" s="118"/>
      <c r="C233" s="118"/>
      <c r="D233" s="118"/>
      <c r="E233" s="120"/>
      <c r="F233" s="15" t="str">
        <f t="shared" si="14"/>
        <v/>
      </c>
      <c r="G233" s="117"/>
      <c r="H233" s="43" t="str">
        <f t="shared" si="15"/>
        <v/>
      </c>
      <c r="I233" s="297" t="b">
        <f t="shared" si="16"/>
        <v>0</v>
      </c>
      <c r="J233" s="298">
        <f t="shared" si="17"/>
        <v>1</v>
      </c>
    </row>
    <row r="234" spans="1:10">
      <c r="A234" s="117">
        <v>223</v>
      </c>
      <c r="B234" s="118"/>
      <c r="C234" s="118"/>
      <c r="D234" s="118"/>
      <c r="E234" s="120"/>
      <c r="F234" s="15" t="str">
        <f t="shared" si="14"/>
        <v/>
      </c>
      <c r="G234" s="117"/>
      <c r="H234" s="43" t="str">
        <f t="shared" si="15"/>
        <v/>
      </c>
      <c r="I234" s="297" t="b">
        <f t="shared" si="16"/>
        <v>0</v>
      </c>
      <c r="J234" s="298">
        <f t="shared" si="17"/>
        <v>1</v>
      </c>
    </row>
    <row r="235" spans="1:10">
      <c r="A235" s="117">
        <v>224</v>
      </c>
      <c r="B235" s="118"/>
      <c r="C235" s="118"/>
      <c r="D235" s="118"/>
      <c r="E235" s="120"/>
      <c r="F235" s="15" t="str">
        <f t="shared" si="14"/>
        <v/>
      </c>
      <c r="G235" s="117"/>
      <c r="H235" s="43" t="str">
        <f t="shared" si="15"/>
        <v/>
      </c>
      <c r="I235" s="297" t="b">
        <f t="shared" si="16"/>
        <v>0</v>
      </c>
      <c r="J235" s="298">
        <f t="shared" si="17"/>
        <v>1</v>
      </c>
    </row>
    <row r="236" spans="1:10">
      <c r="A236" s="117">
        <v>225</v>
      </c>
      <c r="B236" s="118"/>
      <c r="C236" s="118"/>
      <c r="D236" s="118"/>
      <c r="E236" s="120"/>
      <c r="F236" s="15" t="str">
        <f t="shared" si="14"/>
        <v/>
      </c>
      <c r="G236" s="117"/>
      <c r="H236" s="43" t="str">
        <f t="shared" si="15"/>
        <v/>
      </c>
      <c r="I236" s="297" t="b">
        <f t="shared" si="16"/>
        <v>0</v>
      </c>
      <c r="J236" s="298">
        <f t="shared" si="17"/>
        <v>1</v>
      </c>
    </row>
    <row r="237" spans="1:10">
      <c r="A237" s="117">
        <v>226</v>
      </c>
      <c r="B237" s="118"/>
      <c r="C237" s="118"/>
      <c r="D237" s="118"/>
      <c r="E237" s="120"/>
      <c r="F237" s="15" t="str">
        <f t="shared" si="14"/>
        <v/>
      </c>
      <c r="G237" s="117"/>
      <c r="H237" s="43" t="str">
        <f t="shared" si="15"/>
        <v/>
      </c>
      <c r="I237" s="297" t="b">
        <f t="shared" si="16"/>
        <v>0</v>
      </c>
      <c r="J237" s="298">
        <f t="shared" si="17"/>
        <v>1</v>
      </c>
    </row>
    <row r="238" spans="1:10">
      <c r="A238" s="117">
        <v>227</v>
      </c>
      <c r="B238" s="118"/>
      <c r="C238" s="118"/>
      <c r="D238" s="118"/>
      <c r="E238" s="120"/>
      <c r="F238" s="15" t="str">
        <f t="shared" si="14"/>
        <v/>
      </c>
      <c r="G238" s="117"/>
      <c r="H238" s="43" t="str">
        <f t="shared" si="15"/>
        <v/>
      </c>
      <c r="I238" s="297" t="b">
        <f t="shared" si="16"/>
        <v>0</v>
      </c>
      <c r="J238" s="298">
        <f t="shared" si="17"/>
        <v>1</v>
      </c>
    </row>
    <row r="239" spans="1:10">
      <c r="A239" s="117">
        <v>228</v>
      </c>
      <c r="B239" s="118"/>
      <c r="C239" s="118"/>
      <c r="D239" s="118"/>
      <c r="E239" s="120"/>
      <c r="F239" s="15" t="str">
        <f t="shared" si="14"/>
        <v/>
      </c>
      <c r="G239" s="117"/>
      <c r="H239" s="43" t="str">
        <f t="shared" si="15"/>
        <v/>
      </c>
      <c r="I239" s="297" t="b">
        <f t="shared" si="16"/>
        <v>0</v>
      </c>
      <c r="J239" s="298">
        <f t="shared" si="17"/>
        <v>1</v>
      </c>
    </row>
    <row r="240" spans="1:10">
      <c r="A240" s="117">
        <v>229</v>
      </c>
      <c r="B240" s="118"/>
      <c r="C240" s="118"/>
      <c r="D240" s="118"/>
      <c r="E240" s="120"/>
      <c r="F240" s="15" t="str">
        <f t="shared" si="14"/>
        <v/>
      </c>
      <c r="G240" s="117"/>
      <c r="H240" s="43" t="str">
        <f t="shared" si="15"/>
        <v/>
      </c>
      <c r="I240" s="297" t="b">
        <f t="shared" si="16"/>
        <v>0</v>
      </c>
      <c r="J240" s="298">
        <f t="shared" si="17"/>
        <v>1</v>
      </c>
    </row>
    <row r="241" spans="1:10">
      <c r="A241" s="117">
        <v>230</v>
      </c>
      <c r="B241" s="118"/>
      <c r="C241" s="118"/>
      <c r="D241" s="118"/>
      <c r="E241" s="120"/>
      <c r="F241" s="15" t="str">
        <f t="shared" si="14"/>
        <v/>
      </c>
      <c r="G241" s="117"/>
      <c r="H241" s="43" t="str">
        <f t="shared" si="15"/>
        <v/>
      </c>
      <c r="I241" s="297" t="b">
        <f t="shared" si="16"/>
        <v>0</v>
      </c>
      <c r="J241" s="298">
        <f t="shared" si="17"/>
        <v>1</v>
      </c>
    </row>
    <row r="242" spans="1:10">
      <c r="A242" s="117">
        <v>231</v>
      </c>
      <c r="B242" s="118"/>
      <c r="C242" s="118"/>
      <c r="D242" s="118"/>
      <c r="E242" s="120"/>
      <c r="F242" s="15" t="str">
        <f t="shared" si="14"/>
        <v/>
      </c>
      <c r="G242" s="117"/>
      <c r="H242" s="43" t="str">
        <f t="shared" si="15"/>
        <v/>
      </c>
      <c r="I242" s="297" t="b">
        <f t="shared" si="16"/>
        <v>0</v>
      </c>
      <c r="J242" s="298">
        <f t="shared" si="17"/>
        <v>1</v>
      </c>
    </row>
    <row r="243" spans="1:10">
      <c r="A243" s="117">
        <v>232</v>
      </c>
      <c r="B243" s="118"/>
      <c r="C243" s="118"/>
      <c r="D243" s="118"/>
      <c r="E243" s="120"/>
      <c r="F243" s="15" t="str">
        <f t="shared" si="14"/>
        <v/>
      </c>
      <c r="G243" s="117"/>
      <c r="H243" s="43" t="str">
        <f t="shared" si="15"/>
        <v/>
      </c>
      <c r="I243" s="297" t="b">
        <f t="shared" si="16"/>
        <v>0</v>
      </c>
      <c r="J243" s="298">
        <f t="shared" si="17"/>
        <v>1</v>
      </c>
    </row>
    <row r="244" spans="1:10">
      <c r="A244" s="117">
        <v>233</v>
      </c>
      <c r="B244" s="118"/>
      <c r="C244" s="118"/>
      <c r="D244" s="118"/>
      <c r="E244" s="120"/>
      <c r="F244" s="15" t="str">
        <f t="shared" si="14"/>
        <v/>
      </c>
      <c r="G244" s="117"/>
      <c r="H244" s="43" t="str">
        <f t="shared" si="15"/>
        <v/>
      </c>
      <c r="I244" s="297" t="b">
        <f t="shared" si="16"/>
        <v>0</v>
      </c>
      <c r="J244" s="298">
        <f t="shared" si="17"/>
        <v>1</v>
      </c>
    </row>
    <row r="245" spans="1:10">
      <c r="A245" s="117">
        <v>234</v>
      </c>
      <c r="B245" s="118"/>
      <c r="C245" s="118"/>
      <c r="D245" s="118"/>
      <c r="E245" s="120"/>
      <c r="F245" s="15" t="str">
        <f t="shared" si="14"/>
        <v/>
      </c>
      <c r="G245" s="117"/>
      <c r="H245" s="43" t="str">
        <f t="shared" si="15"/>
        <v/>
      </c>
      <c r="I245" s="297" t="b">
        <f t="shared" si="16"/>
        <v>0</v>
      </c>
      <c r="J245" s="298">
        <f t="shared" si="17"/>
        <v>1</v>
      </c>
    </row>
    <row r="246" spans="1:10">
      <c r="A246" s="117">
        <v>235</v>
      </c>
      <c r="B246" s="118"/>
      <c r="C246" s="118"/>
      <c r="D246" s="118"/>
      <c r="E246" s="120"/>
      <c r="F246" s="15" t="str">
        <f t="shared" si="14"/>
        <v/>
      </c>
      <c r="G246" s="117"/>
      <c r="H246" s="43" t="str">
        <f t="shared" si="15"/>
        <v/>
      </c>
      <c r="I246" s="297" t="b">
        <f t="shared" si="16"/>
        <v>0</v>
      </c>
      <c r="J246" s="298">
        <f t="shared" si="17"/>
        <v>1</v>
      </c>
    </row>
    <row r="247" spans="1:10">
      <c r="A247" s="117">
        <v>236</v>
      </c>
      <c r="B247" s="118"/>
      <c r="C247" s="118"/>
      <c r="D247" s="118"/>
      <c r="E247" s="120"/>
      <c r="F247" s="15" t="str">
        <f t="shared" si="14"/>
        <v/>
      </c>
      <c r="G247" s="117"/>
      <c r="H247" s="43" t="str">
        <f t="shared" si="15"/>
        <v/>
      </c>
      <c r="I247" s="297" t="b">
        <f t="shared" si="16"/>
        <v>0</v>
      </c>
      <c r="J247" s="298">
        <f t="shared" si="17"/>
        <v>1</v>
      </c>
    </row>
    <row r="248" spans="1:10">
      <c r="A248" s="117">
        <v>237</v>
      </c>
      <c r="B248" s="118"/>
      <c r="C248" s="118"/>
      <c r="D248" s="118"/>
      <c r="E248" s="120"/>
      <c r="F248" s="15" t="str">
        <f t="shared" si="14"/>
        <v/>
      </c>
      <c r="G248" s="117"/>
      <c r="H248" s="43" t="str">
        <f t="shared" si="15"/>
        <v/>
      </c>
      <c r="I248" s="297" t="b">
        <f t="shared" si="16"/>
        <v>0</v>
      </c>
      <c r="J248" s="298">
        <f t="shared" si="17"/>
        <v>1</v>
      </c>
    </row>
    <row r="249" spans="1:10">
      <c r="A249" s="117">
        <v>238</v>
      </c>
      <c r="B249" s="118"/>
      <c r="C249" s="118"/>
      <c r="D249" s="118"/>
      <c r="E249" s="120"/>
      <c r="F249" s="15" t="str">
        <f t="shared" si="14"/>
        <v/>
      </c>
      <c r="G249" s="117"/>
      <c r="H249" s="43" t="str">
        <f t="shared" si="15"/>
        <v/>
      </c>
      <c r="I249" s="297" t="b">
        <f t="shared" si="16"/>
        <v>0</v>
      </c>
      <c r="J249" s="298">
        <f t="shared" si="17"/>
        <v>1</v>
      </c>
    </row>
    <row r="250" spans="1:10">
      <c r="A250" s="117">
        <v>239</v>
      </c>
      <c r="B250" s="118"/>
      <c r="C250" s="118"/>
      <c r="D250" s="118"/>
      <c r="E250" s="120"/>
      <c r="F250" s="15" t="str">
        <f t="shared" si="14"/>
        <v/>
      </c>
      <c r="G250" s="117"/>
      <c r="H250" s="43" t="str">
        <f t="shared" si="15"/>
        <v/>
      </c>
      <c r="I250" s="297" t="b">
        <f t="shared" si="16"/>
        <v>0</v>
      </c>
      <c r="J250" s="298">
        <f t="shared" si="17"/>
        <v>1</v>
      </c>
    </row>
    <row r="251" spans="1:10">
      <c r="A251" s="117">
        <v>240</v>
      </c>
      <c r="B251" s="118"/>
      <c r="C251" s="118"/>
      <c r="D251" s="118"/>
      <c r="E251" s="120"/>
      <c r="F251" s="15" t="str">
        <f t="shared" si="14"/>
        <v/>
      </c>
      <c r="G251" s="117"/>
      <c r="H251" s="43" t="str">
        <f t="shared" si="15"/>
        <v/>
      </c>
      <c r="I251" s="297" t="b">
        <f t="shared" si="16"/>
        <v>0</v>
      </c>
      <c r="J251" s="298">
        <f t="shared" si="17"/>
        <v>1</v>
      </c>
    </row>
    <row r="252" spans="1:10">
      <c r="A252" s="117">
        <v>241</v>
      </c>
      <c r="B252" s="118"/>
      <c r="C252" s="118"/>
      <c r="D252" s="118"/>
      <c r="E252" s="120"/>
      <c r="F252" s="15" t="str">
        <f t="shared" si="14"/>
        <v/>
      </c>
      <c r="G252" s="117"/>
      <c r="H252" s="43" t="str">
        <f t="shared" si="15"/>
        <v/>
      </c>
      <c r="I252" s="297" t="b">
        <f t="shared" si="16"/>
        <v>0</v>
      </c>
      <c r="J252" s="298">
        <f t="shared" si="17"/>
        <v>1</v>
      </c>
    </row>
    <row r="253" spans="1:10">
      <c r="A253" s="117">
        <v>242</v>
      </c>
      <c r="B253" s="118"/>
      <c r="C253" s="118"/>
      <c r="D253" s="118"/>
      <c r="E253" s="120"/>
      <c r="F253" s="15" t="str">
        <f t="shared" si="14"/>
        <v/>
      </c>
      <c r="G253" s="117"/>
      <c r="H253" s="43" t="str">
        <f t="shared" si="15"/>
        <v/>
      </c>
      <c r="I253" s="297" t="b">
        <f t="shared" si="16"/>
        <v>0</v>
      </c>
      <c r="J253" s="298">
        <f t="shared" si="17"/>
        <v>1</v>
      </c>
    </row>
    <row r="254" spans="1:10">
      <c r="A254" s="117">
        <v>243</v>
      </c>
      <c r="B254" s="118"/>
      <c r="C254" s="118"/>
      <c r="D254" s="118"/>
      <c r="E254" s="120"/>
      <c r="F254" s="15" t="str">
        <f t="shared" si="14"/>
        <v/>
      </c>
      <c r="G254" s="117"/>
      <c r="H254" s="43" t="str">
        <f t="shared" si="15"/>
        <v/>
      </c>
      <c r="I254" s="297" t="b">
        <f t="shared" si="16"/>
        <v>0</v>
      </c>
      <c r="J254" s="298">
        <f t="shared" si="17"/>
        <v>1</v>
      </c>
    </row>
    <row r="255" spans="1:10">
      <c r="A255" s="117">
        <v>244</v>
      </c>
      <c r="B255" s="118"/>
      <c r="C255" s="118"/>
      <c r="D255" s="118"/>
      <c r="E255" s="120"/>
      <c r="F255" s="15" t="str">
        <f t="shared" si="14"/>
        <v/>
      </c>
      <c r="G255" s="117"/>
      <c r="H255" s="43" t="str">
        <f t="shared" si="15"/>
        <v/>
      </c>
      <c r="I255" s="297" t="b">
        <f t="shared" si="16"/>
        <v>0</v>
      </c>
      <c r="J255" s="298">
        <f t="shared" si="17"/>
        <v>1</v>
      </c>
    </row>
    <row r="256" spans="1:10">
      <c r="A256" s="117">
        <v>245</v>
      </c>
      <c r="B256" s="118"/>
      <c r="C256" s="118"/>
      <c r="D256" s="118"/>
      <c r="E256" s="120"/>
      <c r="F256" s="15" t="str">
        <f t="shared" si="14"/>
        <v/>
      </c>
      <c r="G256" s="117"/>
      <c r="H256" s="43" t="str">
        <f t="shared" si="15"/>
        <v/>
      </c>
      <c r="I256" s="297" t="b">
        <f t="shared" si="16"/>
        <v>0</v>
      </c>
      <c r="J256" s="298">
        <f t="shared" si="17"/>
        <v>1</v>
      </c>
    </row>
    <row r="257" spans="1:10">
      <c r="A257" s="117">
        <v>246</v>
      </c>
      <c r="B257" s="118"/>
      <c r="C257" s="118"/>
      <c r="D257" s="118"/>
      <c r="E257" s="120"/>
      <c r="F257" s="15" t="str">
        <f t="shared" si="14"/>
        <v/>
      </c>
      <c r="G257" s="117"/>
      <c r="H257" s="43" t="str">
        <f t="shared" si="15"/>
        <v/>
      </c>
      <c r="I257" s="297" t="b">
        <f t="shared" si="16"/>
        <v>0</v>
      </c>
      <c r="J257" s="298">
        <f t="shared" si="17"/>
        <v>1</v>
      </c>
    </row>
    <row r="258" spans="1:10">
      <c r="A258" s="117">
        <v>247</v>
      </c>
      <c r="B258" s="118"/>
      <c r="C258" s="118"/>
      <c r="D258" s="118"/>
      <c r="E258" s="120"/>
      <c r="F258" s="15" t="str">
        <f t="shared" si="14"/>
        <v/>
      </c>
      <c r="G258" s="117"/>
      <c r="H258" s="43" t="str">
        <f t="shared" si="15"/>
        <v/>
      </c>
      <c r="I258" s="297" t="b">
        <f t="shared" si="16"/>
        <v>0</v>
      </c>
      <c r="J258" s="298">
        <f t="shared" si="17"/>
        <v>1</v>
      </c>
    </row>
    <row r="259" spans="1:10">
      <c r="A259" s="117">
        <v>248</v>
      </c>
      <c r="B259" s="118"/>
      <c r="C259" s="118"/>
      <c r="D259" s="118"/>
      <c r="E259" s="120"/>
      <c r="F259" s="15" t="str">
        <f t="shared" si="14"/>
        <v/>
      </c>
      <c r="G259" s="117"/>
      <c r="H259" s="43" t="str">
        <f t="shared" si="15"/>
        <v/>
      </c>
      <c r="I259" s="297" t="b">
        <f t="shared" si="16"/>
        <v>0</v>
      </c>
      <c r="J259" s="298">
        <f t="shared" si="17"/>
        <v>1</v>
      </c>
    </row>
    <row r="260" spans="1:10">
      <c r="A260" s="117">
        <v>249</v>
      </c>
      <c r="B260" s="118"/>
      <c r="C260" s="118"/>
      <c r="D260" s="118"/>
      <c r="E260" s="120"/>
      <c r="F260" s="15" t="str">
        <f t="shared" si="14"/>
        <v/>
      </c>
      <c r="G260" s="117"/>
      <c r="H260" s="43" t="str">
        <f t="shared" si="15"/>
        <v/>
      </c>
      <c r="I260" s="297" t="b">
        <f t="shared" si="16"/>
        <v>0</v>
      </c>
      <c r="J260" s="298">
        <f t="shared" si="17"/>
        <v>1</v>
      </c>
    </row>
    <row r="261" spans="1:10">
      <c r="A261" s="117">
        <v>250</v>
      </c>
      <c r="B261" s="118"/>
      <c r="C261" s="118"/>
      <c r="D261" s="118"/>
      <c r="E261" s="120"/>
      <c r="F261" s="15" t="str">
        <f t="shared" si="14"/>
        <v/>
      </c>
      <c r="G261" s="117"/>
      <c r="H261" s="43" t="str">
        <f t="shared" si="15"/>
        <v/>
      </c>
      <c r="I261" s="297" t="b">
        <f t="shared" si="16"/>
        <v>0</v>
      </c>
      <c r="J261" s="298">
        <f t="shared" si="17"/>
        <v>1</v>
      </c>
    </row>
  </sheetData>
  <sheetProtection algorithmName="SHA-512" hashValue="UlsOG/LuDlnoycIpRl69fhkFfwan5U6cJc/gPOYJRsdIyTo9gpmWbadGsZqfUpiY/dkntOykYRvnhxcJM4trQg==" saltValue="jUl2/w/U4aza6acM3Fy1bg==" spinCount="100000" sheet="1" objects="1" scenarios="1" formatCells="0" formatRows="0" insertRows="0"/>
  <mergeCells count="12">
    <mergeCell ref="H7:H9"/>
    <mergeCell ref="I7:I10"/>
    <mergeCell ref="J7:J10"/>
    <mergeCell ref="A4:F4"/>
    <mergeCell ref="A5:F5"/>
    <mergeCell ref="A7:A10"/>
    <mergeCell ref="B7:B10"/>
    <mergeCell ref="C7:C10"/>
    <mergeCell ref="D7:D10"/>
    <mergeCell ref="E7:E10"/>
    <mergeCell ref="F7:F9"/>
    <mergeCell ref="G7:G10"/>
  </mergeCells>
  <dataValidations count="2">
    <dataValidation type="list" allowBlank="1" showInputMessage="1" showErrorMessage="1" sqref="D12:D261" xr:uid="{00000000-0002-0000-1800-000000000000}">
      <formula1>i7premiu</formula1>
    </dataValidation>
    <dataValidation type="list" allowBlank="1" showInputMessage="1" showErrorMessage="1" sqref="C12:C261" xr:uid="{00000000-0002-0000-1800-000001000000}">
      <formula1>i7anvergură</formula1>
    </dataValidation>
  </dataValidations>
  <pageMargins left="0.59055118110236227" right="0.59055118110236227" top="0.78740157480314965" bottom="1.1023622047244095" header="0" footer="0.43307086614173229"/>
  <pageSetup paperSize="9" scale="94" fitToHeight="100" orientation="landscape" r:id="rId1"/>
  <headerFooter>
    <oddFooter xml:space="preserve">&amp;L
&amp;RCandidat
</oddFooter>
  </headerFooter>
  <rowBreaks count="1" manualBreakCount="1">
    <brk id="3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68">
    <pageSetUpPr fitToPage="1"/>
  </sheetPr>
  <dimension ref="A1:H261"/>
  <sheetViews>
    <sheetView zoomScaleNormal="100" workbookViewId="0">
      <selection activeCell="B12" sqref="B12:D14"/>
    </sheetView>
  </sheetViews>
  <sheetFormatPr defaultColWidth="9.1328125" defaultRowHeight="15.75"/>
  <cols>
    <col min="1" max="1" width="5.6640625" style="45" customWidth="1"/>
    <col min="2" max="2" width="45.33203125" style="49" customWidth="1"/>
    <col min="3" max="3" width="38.6640625" style="49" customWidth="1"/>
    <col min="4" max="4" width="10.6640625" style="54" customWidth="1"/>
    <col min="5" max="5" width="17.6640625" style="49" customWidth="1"/>
    <col min="6" max="6" width="10.6640625" style="49" hidden="1" customWidth="1"/>
    <col min="7" max="7" width="9.1328125" style="55" hidden="1" customWidth="1"/>
    <col min="8" max="8" width="9.1328125" style="49" hidden="1" customWidth="1"/>
    <col min="9" max="18" width="9.1328125" style="49" customWidth="1"/>
    <col min="19" max="16384" width="9.1328125" style="49"/>
  </cols>
  <sheetData>
    <row r="1" spans="1:8" s="45" customFormat="1">
      <c r="A1" s="44" t="s">
        <v>483</v>
      </c>
      <c r="D1" s="46"/>
      <c r="E1" s="48"/>
      <c r="F1" s="47"/>
    </row>
    <row r="2" spans="1:8" s="45" customFormat="1">
      <c r="A2" s="294" t="str">
        <f>IF(ISBLANK(facultate), IF(ISBLANK(departament),"","Departament " &amp; departament), "Facultatea " &amp; facultate)</f>
        <v>Facultatea Automatică și Calculatoare</v>
      </c>
      <c r="D2" s="46"/>
      <c r="E2" s="48"/>
      <c r="F2" s="47"/>
    </row>
    <row r="3" spans="1:8" s="45" customFormat="1">
      <c r="A3" s="294" t="str">
        <f>IF(ISBLANK(departament),"","Departamentul " &amp; departament)</f>
        <v>Departamentul Automatică și Informatică Aplicată</v>
      </c>
      <c r="D3" s="46"/>
      <c r="E3" s="48"/>
      <c r="F3" s="47"/>
    </row>
    <row r="4" spans="1:8">
      <c r="A4" s="472" t="s">
        <v>791</v>
      </c>
      <c r="B4" s="472"/>
      <c r="C4" s="472"/>
      <c r="D4" s="472"/>
      <c r="E4" s="472"/>
      <c r="F4" s="187"/>
    </row>
    <row r="5" spans="1:8">
      <c r="A5" s="472" t="s">
        <v>841</v>
      </c>
      <c r="B5" s="472"/>
      <c r="C5" s="472"/>
      <c r="D5" s="472"/>
      <c r="E5" s="472"/>
      <c r="F5" s="187"/>
    </row>
    <row r="6" spans="1:8" ht="13.5" customHeight="1">
      <c r="D6" s="49"/>
      <c r="E6" s="295" t="str">
        <f>CONCATENATE(functie," ",nume_candidat)</f>
        <v>Conferențiar Bojan-Dragos Claudia-Adina</v>
      </c>
    </row>
    <row r="7" spans="1:8" ht="18.75" customHeight="1">
      <c r="A7" s="470" t="s">
        <v>338</v>
      </c>
      <c r="B7" s="480" t="s">
        <v>834</v>
      </c>
      <c r="C7" s="480" t="s">
        <v>831</v>
      </c>
      <c r="D7" s="480" t="s">
        <v>2</v>
      </c>
      <c r="E7" s="470" t="s">
        <v>544</v>
      </c>
      <c r="F7" s="470" t="s">
        <v>4</v>
      </c>
      <c r="G7" s="491" t="s">
        <v>541</v>
      </c>
      <c r="H7" s="477" t="s">
        <v>551</v>
      </c>
    </row>
    <row r="8" spans="1:8" ht="18.75" customHeight="1">
      <c r="A8" s="487"/>
      <c r="B8" s="481"/>
      <c r="C8" s="481"/>
      <c r="D8" s="481"/>
      <c r="E8" s="487"/>
      <c r="F8" s="487"/>
      <c r="G8" s="492"/>
      <c r="H8" s="477"/>
    </row>
    <row r="9" spans="1:8" ht="18.75" customHeight="1">
      <c r="A9" s="487"/>
      <c r="B9" s="481"/>
      <c r="C9" s="481"/>
      <c r="D9" s="481"/>
      <c r="E9" s="471"/>
      <c r="F9" s="471"/>
      <c r="G9" s="492"/>
      <c r="H9" s="477"/>
    </row>
    <row r="10" spans="1:8" ht="18.75" customHeight="1">
      <c r="A10" s="471"/>
      <c r="B10" s="482"/>
      <c r="C10" s="482"/>
      <c r="D10" s="482"/>
      <c r="E10" s="296" t="str">
        <f>CONCATENATE("ultimii ",durata_evaluare," ani")</f>
        <v>ultimii 5 ani</v>
      </c>
      <c r="F10" s="296" t="str">
        <f>CONCATENATE("ultimii                                  ",durata_evaluare," ani")</f>
        <v>ultimii                                  5 ani</v>
      </c>
      <c r="G10" s="493"/>
      <c r="H10" s="477"/>
    </row>
    <row r="11" spans="1:8">
      <c r="A11" s="71"/>
      <c r="B11" s="50"/>
      <c r="C11" s="50"/>
      <c r="D11" s="22"/>
      <c r="E11" s="122">
        <f>SUMIF(E12:E1012,"&gt;0")</f>
        <v>0</v>
      </c>
      <c r="F11" s="4">
        <f t="shared" ref="F11" si="0">SUMIF(F12:F110,"&gt;0")</f>
        <v>0</v>
      </c>
      <c r="G11" s="252"/>
    </row>
    <row r="12" spans="1:8">
      <c r="A12" s="28">
        <v>1</v>
      </c>
      <c r="B12" s="7"/>
      <c r="C12" s="7"/>
      <c r="D12" s="180"/>
      <c r="E12" s="15" t="str">
        <f t="shared" ref="E12:E43" si="1">IF(OR($B12="",$D12&lt;an_initial,$D12&gt;an_final),"",F12*(HLOOKUP(C12,i8punctaje,2,FALSE)))</f>
        <v/>
      </c>
      <c r="F12" s="43" t="str">
        <f t="shared" ref="F12:F75" si="2">IF(OR($B12="",,$D12="",$D12&gt;an_final),"",IF($D12&gt;=an_initial,1,""))</f>
        <v/>
      </c>
      <c r="G12" s="297" t="b">
        <f t="shared" ref="G12:G75" si="3">IF(nume_candidat="",FALSE,ISNUMBER(SEARCH(nume_candidat,$B12)))</f>
        <v>0</v>
      </c>
      <c r="H12" s="298">
        <f t="shared" ref="H12" si="4">LEN(B12)-LEN(SUBSTITUTE(B12,",",""))+1</f>
        <v>1</v>
      </c>
    </row>
    <row r="13" spans="1:8">
      <c r="A13" s="28">
        <v>2</v>
      </c>
      <c r="B13" s="7"/>
      <c r="C13" s="7"/>
      <c r="D13" s="180"/>
      <c r="E13" s="15" t="str">
        <f t="shared" si="1"/>
        <v/>
      </c>
      <c r="F13" s="43" t="str">
        <f t="shared" si="2"/>
        <v/>
      </c>
      <c r="G13" s="297" t="b">
        <f t="shared" si="3"/>
        <v>0</v>
      </c>
      <c r="H13" s="298">
        <f t="shared" ref="H13:H76" si="5">LEN(B13)-LEN(SUBSTITUTE(B13,",",""))+1</f>
        <v>1</v>
      </c>
    </row>
    <row r="14" spans="1:8">
      <c r="A14" s="28">
        <v>3</v>
      </c>
      <c r="B14" s="7"/>
      <c r="C14" s="7"/>
      <c r="D14" s="180"/>
      <c r="E14" s="15" t="str">
        <f t="shared" si="1"/>
        <v/>
      </c>
      <c r="F14" s="43" t="str">
        <f t="shared" si="2"/>
        <v/>
      </c>
      <c r="G14" s="297" t="b">
        <f t="shared" si="3"/>
        <v>0</v>
      </c>
      <c r="H14" s="298">
        <f t="shared" si="5"/>
        <v>1</v>
      </c>
    </row>
    <row r="15" spans="1:8">
      <c r="A15" s="28">
        <v>4</v>
      </c>
      <c r="B15" s="6"/>
      <c r="C15" s="6"/>
      <c r="D15" s="179"/>
      <c r="E15" s="15" t="str">
        <f t="shared" si="1"/>
        <v/>
      </c>
      <c r="F15" s="43" t="str">
        <f t="shared" si="2"/>
        <v/>
      </c>
      <c r="G15" s="297" t="b">
        <f t="shared" si="3"/>
        <v>0</v>
      </c>
      <c r="H15" s="298">
        <f t="shared" si="5"/>
        <v>1</v>
      </c>
    </row>
    <row r="16" spans="1:8">
      <c r="A16" s="28">
        <v>5</v>
      </c>
      <c r="B16" s="6"/>
      <c r="C16" s="6"/>
      <c r="D16" s="179"/>
      <c r="E16" s="15" t="str">
        <f t="shared" si="1"/>
        <v/>
      </c>
      <c r="F16" s="43" t="str">
        <f t="shared" si="2"/>
        <v/>
      </c>
      <c r="G16" s="297" t="b">
        <f t="shared" si="3"/>
        <v>0</v>
      </c>
      <c r="H16" s="298">
        <f t="shared" si="5"/>
        <v>1</v>
      </c>
    </row>
    <row r="17" spans="1:8">
      <c r="A17" s="28">
        <v>6</v>
      </c>
      <c r="B17" s="6"/>
      <c r="C17" s="6"/>
      <c r="D17" s="179"/>
      <c r="E17" s="15" t="str">
        <f t="shared" si="1"/>
        <v/>
      </c>
      <c r="F17" s="43" t="str">
        <f t="shared" si="2"/>
        <v/>
      </c>
      <c r="G17" s="297" t="b">
        <f t="shared" si="3"/>
        <v>0</v>
      </c>
      <c r="H17" s="298">
        <f t="shared" si="5"/>
        <v>1</v>
      </c>
    </row>
    <row r="18" spans="1:8">
      <c r="A18" s="28">
        <v>7</v>
      </c>
      <c r="B18" s="6"/>
      <c r="C18" s="6"/>
      <c r="D18" s="179"/>
      <c r="E18" s="15" t="str">
        <f t="shared" si="1"/>
        <v/>
      </c>
      <c r="F18" s="43" t="str">
        <f t="shared" si="2"/>
        <v/>
      </c>
      <c r="G18" s="297" t="b">
        <f t="shared" si="3"/>
        <v>0</v>
      </c>
      <c r="H18" s="298">
        <f t="shared" si="5"/>
        <v>1</v>
      </c>
    </row>
    <row r="19" spans="1:8">
      <c r="A19" s="28">
        <v>8</v>
      </c>
      <c r="B19" s="6"/>
      <c r="C19" s="6"/>
      <c r="D19" s="179"/>
      <c r="E19" s="15" t="str">
        <f t="shared" si="1"/>
        <v/>
      </c>
      <c r="F19" s="43" t="str">
        <f t="shared" si="2"/>
        <v/>
      </c>
      <c r="G19" s="297" t="b">
        <f t="shared" si="3"/>
        <v>0</v>
      </c>
      <c r="H19" s="298">
        <f t="shared" si="5"/>
        <v>1</v>
      </c>
    </row>
    <row r="20" spans="1:8">
      <c r="A20" s="28">
        <v>9</v>
      </c>
      <c r="B20" s="6"/>
      <c r="C20" s="6"/>
      <c r="D20" s="179"/>
      <c r="E20" s="15" t="str">
        <f t="shared" si="1"/>
        <v/>
      </c>
      <c r="F20" s="43" t="str">
        <f t="shared" si="2"/>
        <v/>
      </c>
      <c r="G20" s="297" t="b">
        <f t="shared" si="3"/>
        <v>0</v>
      </c>
      <c r="H20" s="298">
        <f t="shared" si="5"/>
        <v>1</v>
      </c>
    </row>
    <row r="21" spans="1:8">
      <c r="A21" s="28">
        <v>10</v>
      </c>
      <c r="B21" s="6"/>
      <c r="C21" s="6"/>
      <c r="D21" s="179"/>
      <c r="E21" s="15" t="str">
        <f t="shared" si="1"/>
        <v/>
      </c>
      <c r="F21" s="43" t="str">
        <f t="shared" si="2"/>
        <v/>
      </c>
      <c r="G21" s="297" t="b">
        <f t="shared" si="3"/>
        <v>0</v>
      </c>
      <c r="H21" s="298">
        <f t="shared" si="5"/>
        <v>1</v>
      </c>
    </row>
    <row r="22" spans="1:8">
      <c r="A22" s="28">
        <v>11</v>
      </c>
      <c r="B22" s="6"/>
      <c r="C22" s="6"/>
      <c r="D22" s="179"/>
      <c r="E22" s="15" t="str">
        <f t="shared" si="1"/>
        <v/>
      </c>
      <c r="F22" s="43" t="str">
        <f t="shared" si="2"/>
        <v/>
      </c>
      <c r="G22" s="297" t="b">
        <f t="shared" si="3"/>
        <v>0</v>
      </c>
      <c r="H22" s="298">
        <f t="shared" si="5"/>
        <v>1</v>
      </c>
    </row>
    <row r="23" spans="1:8">
      <c r="A23" s="28">
        <v>12</v>
      </c>
      <c r="B23" s="6"/>
      <c r="C23" s="6"/>
      <c r="D23" s="179"/>
      <c r="E23" s="15" t="str">
        <f t="shared" si="1"/>
        <v/>
      </c>
      <c r="F23" s="43" t="str">
        <f t="shared" si="2"/>
        <v/>
      </c>
      <c r="G23" s="297" t="b">
        <f t="shared" si="3"/>
        <v>0</v>
      </c>
      <c r="H23" s="298">
        <f t="shared" si="5"/>
        <v>1</v>
      </c>
    </row>
    <row r="24" spans="1:8">
      <c r="A24" s="28">
        <v>13</v>
      </c>
      <c r="B24" s="6"/>
      <c r="C24" s="6"/>
      <c r="D24" s="179"/>
      <c r="E24" s="15" t="str">
        <f t="shared" si="1"/>
        <v/>
      </c>
      <c r="F24" s="43" t="str">
        <f t="shared" si="2"/>
        <v/>
      </c>
      <c r="G24" s="297" t="b">
        <f t="shared" si="3"/>
        <v>0</v>
      </c>
      <c r="H24" s="298">
        <f t="shared" si="5"/>
        <v>1</v>
      </c>
    </row>
    <row r="25" spans="1:8">
      <c r="A25" s="28">
        <v>14</v>
      </c>
      <c r="B25" s="6"/>
      <c r="C25" s="6"/>
      <c r="D25" s="179"/>
      <c r="E25" s="15" t="str">
        <f t="shared" si="1"/>
        <v/>
      </c>
      <c r="F25" s="43" t="str">
        <f t="shared" si="2"/>
        <v/>
      </c>
      <c r="G25" s="297" t="b">
        <f t="shared" si="3"/>
        <v>0</v>
      </c>
      <c r="H25" s="298">
        <f t="shared" si="5"/>
        <v>1</v>
      </c>
    </row>
    <row r="26" spans="1:8">
      <c r="A26" s="28">
        <v>15</v>
      </c>
      <c r="B26" s="6"/>
      <c r="C26" s="6"/>
      <c r="D26" s="179"/>
      <c r="E26" s="15" t="str">
        <f t="shared" si="1"/>
        <v/>
      </c>
      <c r="F26" s="43" t="str">
        <f t="shared" si="2"/>
        <v/>
      </c>
      <c r="G26" s="297" t="b">
        <f t="shared" si="3"/>
        <v>0</v>
      </c>
      <c r="H26" s="298">
        <f t="shared" si="5"/>
        <v>1</v>
      </c>
    </row>
    <row r="27" spans="1:8">
      <c r="A27" s="28">
        <v>16</v>
      </c>
      <c r="B27" s="6"/>
      <c r="C27" s="6"/>
      <c r="D27" s="179"/>
      <c r="E27" s="15" t="str">
        <f t="shared" si="1"/>
        <v/>
      </c>
      <c r="F27" s="43" t="str">
        <f t="shared" si="2"/>
        <v/>
      </c>
      <c r="G27" s="297" t="b">
        <f t="shared" si="3"/>
        <v>0</v>
      </c>
      <c r="H27" s="298">
        <f t="shared" si="5"/>
        <v>1</v>
      </c>
    </row>
    <row r="28" spans="1:8">
      <c r="A28" s="28">
        <v>17</v>
      </c>
      <c r="B28" s="6"/>
      <c r="C28" s="6"/>
      <c r="D28" s="179"/>
      <c r="E28" s="15" t="str">
        <f t="shared" si="1"/>
        <v/>
      </c>
      <c r="F28" s="43" t="str">
        <f t="shared" si="2"/>
        <v/>
      </c>
      <c r="G28" s="297" t="b">
        <f t="shared" si="3"/>
        <v>0</v>
      </c>
      <c r="H28" s="298">
        <f t="shared" si="5"/>
        <v>1</v>
      </c>
    </row>
    <row r="29" spans="1:8">
      <c r="A29" s="28">
        <v>18</v>
      </c>
      <c r="B29" s="6"/>
      <c r="C29" s="6"/>
      <c r="D29" s="179"/>
      <c r="E29" s="15" t="str">
        <f t="shared" si="1"/>
        <v/>
      </c>
      <c r="F29" s="43" t="str">
        <f t="shared" si="2"/>
        <v/>
      </c>
      <c r="G29" s="297" t="b">
        <f t="shared" si="3"/>
        <v>0</v>
      </c>
      <c r="H29" s="298">
        <f t="shared" si="5"/>
        <v>1</v>
      </c>
    </row>
    <row r="30" spans="1:8">
      <c r="A30" s="28">
        <v>19</v>
      </c>
      <c r="B30" s="6"/>
      <c r="C30" s="6"/>
      <c r="D30" s="179"/>
      <c r="E30" s="15" t="str">
        <f t="shared" si="1"/>
        <v/>
      </c>
      <c r="F30" s="43" t="str">
        <f t="shared" si="2"/>
        <v/>
      </c>
      <c r="G30" s="297" t="b">
        <f t="shared" si="3"/>
        <v>0</v>
      </c>
      <c r="H30" s="298">
        <f t="shared" si="5"/>
        <v>1</v>
      </c>
    </row>
    <row r="31" spans="1:8">
      <c r="A31" s="28">
        <v>20</v>
      </c>
      <c r="B31" s="6"/>
      <c r="C31" s="6"/>
      <c r="D31" s="179"/>
      <c r="E31" s="15" t="str">
        <f t="shared" si="1"/>
        <v/>
      </c>
      <c r="F31" s="43" t="str">
        <f t="shared" si="2"/>
        <v/>
      </c>
      <c r="G31" s="297" t="b">
        <f t="shared" si="3"/>
        <v>0</v>
      </c>
      <c r="H31" s="298">
        <f t="shared" si="5"/>
        <v>1</v>
      </c>
    </row>
    <row r="32" spans="1:8">
      <c r="A32" s="28">
        <v>21</v>
      </c>
      <c r="B32" s="6"/>
      <c r="C32" s="6"/>
      <c r="D32" s="179"/>
      <c r="E32" s="15" t="str">
        <f t="shared" si="1"/>
        <v/>
      </c>
      <c r="F32" s="43" t="str">
        <f t="shared" si="2"/>
        <v/>
      </c>
      <c r="G32" s="297" t="b">
        <f t="shared" si="3"/>
        <v>0</v>
      </c>
      <c r="H32" s="298">
        <f t="shared" si="5"/>
        <v>1</v>
      </c>
    </row>
    <row r="33" spans="1:8">
      <c r="A33" s="28">
        <v>22</v>
      </c>
      <c r="B33" s="6"/>
      <c r="C33" s="6"/>
      <c r="D33" s="179"/>
      <c r="E33" s="15" t="str">
        <f t="shared" si="1"/>
        <v/>
      </c>
      <c r="F33" s="43" t="str">
        <f t="shared" si="2"/>
        <v/>
      </c>
      <c r="G33" s="297" t="b">
        <f t="shared" si="3"/>
        <v>0</v>
      </c>
      <c r="H33" s="298">
        <f t="shared" si="5"/>
        <v>1</v>
      </c>
    </row>
    <row r="34" spans="1:8">
      <c r="A34" s="28">
        <v>23</v>
      </c>
      <c r="B34" s="6"/>
      <c r="C34" s="6"/>
      <c r="D34" s="179"/>
      <c r="E34" s="15" t="str">
        <f t="shared" si="1"/>
        <v/>
      </c>
      <c r="F34" s="43" t="str">
        <f t="shared" si="2"/>
        <v/>
      </c>
      <c r="G34" s="297" t="b">
        <f t="shared" si="3"/>
        <v>0</v>
      </c>
      <c r="H34" s="298">
        <f t="shared" si="5"/>
        <v>1</v>
      </c>
    </row>
    <row r="35" spans="1:8">
      <c r="A35" s="28">
        <v>24</v>
      </c>
      <c r="B35" s="6"/>
      <c r="C35" s="6"/>
      <c r="D35" s="179"/>
      <c r="E35" s="15" t="str">
        <f t="shared" si="1"/>
        <v/>
      </c>
      <c r="F35" s="43" t="str">
        <f t="shared" si="2"/>
        <v/>
      </c>
      <c r="G35" s="297" t="b">
        <f t="shared" si="3"/>
        <v>0</v>
      </c>
      <c r="H35" s="298">
        <f t="shared" si="5"/>
        <v>1</v>
      </c>
    </row>
    <row r="36" spans="1:8">
      <c r="A36" s="28">
        <v>25</v>
      </c>
      <c r="B36" s="6"/>
      <c r="C36" s="6"/>
      <c r="D36" s="179"/>
      <c r="E36" s="15" t="str">
        <f t="shared" si="1"/>
        <v/>
      </c>
      <c r="F36" s="43" t="str">
        <f t="shared" si="2"/>
        <v/>
      </c>
      <c r="G36" s="297" t="b">
        <f t="shared" si="3"/>
        <v>0</v>
      </c>
      <c r="H36" s="298">
        <f t="shared" si="5"/>
        <v>1</v>
      </c>
    </row>
    <row r="37" spans="1:8">
      <c r="A37" s="28">
        <v>26</v>
      </c>
      <c r="B37" s="6"/>
      <c r="C37" s="6"/>
      <c r="D37" s="179"/>
      <c r="E37" s="15" t="str">
        <f t="shared" si="1"/>
        <v/>
      </c>
      <c r="F37" s="43" t="str">
        <f t="shared" si="2"/>
        <v/>
      </c>
      <c r="G37" s="297" t="b">
        <f t="shared" si="3"/>
        <v>0</v>
      </c>
      <c r="H37" s="298">
        <f t="shared" si="5"/>
        <v>1</v>
      </c>
    </row>
    <row r="38" spans="1:8">
      <c r="A38" s="28">
        <v>27</v>
      </c>
      <c r="B38" s="6"/>
      <c r="C38" s="6"/>
      <c r="D38" s="179"/>
      <c r="E38" s="15" t="str">
        <f t="shared" si="1"/>
        <v/>
      </c>
      <c r="F38" s="43" t="str">
        <f t="shared" si="2"/>
        <v/>
      </c>
      <c r="G38" s="297" t="b">
        <f t="shared" si="3"/>
        <v>0</v>
      </c>
      <c r="H38" s="298">
        <f t="shared" si="5"/>
        <v>1</v>
      </c>
    </row>
    <row r="39" spans="1:8">
      <c r="A39" s="28">
        <v>28</v>
      </c>
      <c r="B39" s="6"/>
      <c r="C39" s="6"/>
      <c r="D39" s="179"/>
      <c r="E39" s="15" t="str">
        <f t="shared" si="1"/>
        <v/>
      </c>
      <c r="F39" s="43" t="str">
        <f t="shared" si="2"/>
        <v/>
      </c>
      <c r="G39" s="297" t="b">
        <f t="shared" si="3"/>
        <v>0</v>
      </c>
      <c r="H39" s="298">
        <f t="shared" si="5"/>
        <v>1</v>
      </c>
    </row>
    <row r="40" spans="1:8">
      <c r="A40" s="28">
        <v>29</v>
      </c>
      <c r="B40" s="6"/>
      <c r="C40" s="6"/>
      <c r="D40" s="179"/>
      <c r="E40" s="15" t="str">
        <f t="shared" si="1"/>
        <v/>
      </c>
      <c r="F40" s="43" t="str">
        <f t="shared" si="2"/>
        <v/>
      </c>
      <c r="G40" s="297" t="b">
        <f t="shared" si="3"/>
        <v>0</v>
      </c>
      <c r="H40" s="298">
        <f t="shared" si="5"/>
        <v>1</v>
      </c>
    </row>
    <row r="41" spans="1:8">
      <c r="A41" s="28">
        <v>30</v>
      </c>
      <c r="B41" s="6"/>
      <c r="C41" s="6"/>
      <c r="D41" s="179"/>
      <c r="E41" s="15" t="str">
        <f t="shared" si="1"/>
        <v/>
      </c>
      <c r="F41" s="43" t="str">
        <f t="shared" si="2"/>
        <v/>
      </c>
      <c r="G41" s="297" t="b">
        <f t="shared" si="3"/>
        <v>0</v>
      </c>
      <c r="H41" s="298">
        <f t="shared" si="5"/>
        <v>1</v>
      </c>
    </row>
    <row r="42" spans="1:8">
      <c r="A42" s="28">
        <v>31</v>
      </c>
      <c r="B42" s="6"/>
      <c r="C42" s="6"/>
      <c r="D42" s="179"/>
      <c r="E42" s="15" t="str">
        <f t="shared" si="1"/>
        <v/>
      </c>
      <c r="F42" s="43" t="str">
        <f t="shared" si="2"/>
        <v/>
      </c>
      <c r="G42" s="297" t="b">
        <f t="shared" si="3"/>
        <v>0</v>
      </c>
      <c r="H42" s="298">
        <f t="shared" si="5"/>
        <v>1</v>
      </c>
    </row>
    <row r="43" spans="1:8">
      <c r="A43" s="28">
        <v>32</v>
      </c>
      <c r="B43" s="6"/>
      <c r="C43" s="6"/>
      <c r="D43" s="179"/>
      <c r="E43" s="15" t="str">
        <f t="shared" si="1"/>
        <v/>
      </c>
      <c r="F43" s="43" t="str">
        <f t="shared" si="2"/>
        <v/>
      </c>
      <c r="G43" s="297" t="b">
        <f t="shared" si="3"/>
        <v>0</v>
      </c>
      <c r="H43" s="298">
        <f t="shared" si="5"/>
        <v>1</v>
      </c>
    </row>
    <row r="44" spans="1:8">
      <c r="A44" s="28">
        <v>33</v>
      </c>
      <c r="B44" s="6"/>
      <c r="C44" s="6"/>
      <c r="D44" s="179"/>
      <c r="E44" s="15" t="str">
        <f t="shared" ref="E44:E75" si="6">IF(OR($B44="",$D44&lt;an_initial,$D44&gt;an_final),"",F44*(HLOOKUP(C44,i8punctaje,2,FALSE)))</f>
        <v/>
      </c>
      <c r="F44" s="43" t="str">
        <f t="shared" si="2"/>
        <v/>
      </c>
      <c r="G44" s="297" t="b">
        <f t="shared" si="3"/>
        <v>0</v>
      </c>
      <c r="H44" s="298">
        <f t="shared" si="5"/>
        <v>1</v>
      </c>
    </row>
    <row r="45" spans="1:8">
      <c r="A45" s="28">
        <v>34</v>
      </c>
      <c r="B45" s="6"/>
      <c r="C45" s="6"/>
      <c r="D45" s="179"/>
      <c r="E45" s="15" t="str">
        <f t="shared" si="6"/>
        <v/>
      </c>
      <c r="F45" s="43" t="str">
        <f t="shared" si="2"/>
        <v/>
      </c>
      <c r="G45" s="297" t="b">
        <f t="shared" si="3"/>
        <v>0</v>
      </c>
      <c r="H45" s="298">
        <f t="shared" si="5"/>
        <v>1</v>
      </c>
    </row>
    <row r="46" spans="1:8">
      <c r="A46" s="28">
        <v>35</v>
      </c>
      <c r="B46" s="6"/>
      <c r="C46" s="6"/>
      <c r="D46" s="179"/>
      <c r="E46" s="15" t="str">
        <f t="shared" si="6"/>
        <v/>
      </c>
      <c r="F46" s="43" t="str">
        <f t="shared" si="2"/>
        <v/>
      </c>
      <c r="G46" s="297" t="b">
        <f t="shared" si="3"/>
        <v>0</v>
      </c>
      <c r="H46" s="298">
        <f t="shared" si="5"/>
        <v>1</v>
      </c>
    </row>
    <row r="47" spans="1:8">
      <c r="A47" s="28">
        <v>36</v>
      </c>
      <c r="B47" s="6"/>
      <c r="C47" s="6"/>
      <c r="D47" s="179"/>
      <c r="E47" s="15" t="str">
        <f t="shared" si="6"/>
        <v/>
      </c>
      <c r="F47" s="43" t="str">
        <f t="shared" si="2"/>
        <v/>
      </c>
      <c r="G47" s="297" t="b">
        <f t="shared" si="3"/>
        <v>0</v>
      </c>
      <c r="H47" s="298">
        <f t="shared" si="5"/>
        <v>1</v>
      </c>
    </row>
    <row r="48" spans="1:8">
      <c r="A48" s="28">
        <v>37</v>
      </c>
      <c r="B48" s="6"/>
      <c r="C48" s="6"/>
      <c r="D48" s="179"/>
      <c r="E48" s="15" t="str">
        <f t="shared" si="6"/>
        <v/>
      </c>
      <c r="F48" s="43" t="str">
        <f t="shared" si="2"/>
        <v/>
      </c>
      <c r="G48" s="297" t="b">
        <f t="shared" si="3"/>
        <v>0</v>
      </c>
      <c r="H48" s="298">
        <f t="shared" si="5"/>
        <v>1</v>
      </c>
    </row>
    <row r="49" spans="1:8">
      <c r="A49" s="28">
        <v>38</v>
      </c>
      <c r="B49" s="6"/>
      <c r="C49" s="6"/>
      <c r="D49" s="179"/>
      <c r="E49" s="15" t="str">
        <f t="shared" si="6"/>
        <v/>
      </c>
      <c r="F49" s="43" t="str">
        <f t="shared" si="2"/>
        <v/>
      </c>
      <c r="G49" s="297" t="b">
        <f t="shared" si="3"/>
        <v>0</v>
      </c>
      <c r="H49" s="298">
        <f t="shared" si="5"/>
        <v>1</v>
      </c>
    </row>
    <row r="50" spans="1:8">
      <c r="A50" s="28">
        <v>39</v>
      </c>
      <c r="B50" s="6"/>
      <c r="C50" s="6"/>
      <c r="D50" s="179"/>
      <c r="E50" s="15" t="str">
        <f t="shared" si="6"/>
        <v/>
      </c>
      <c r="F50" s="43" t="str">
        <f t="shared" si="2"/>
        <v/>
      </c>
      <c r="G50" s="297" t="b">
        <f t="shared" si="3"/>
        <v>0</v>
      </c>
      <c r="H50" s="298">
        <f t="shared" si="5"/>
        <v>1</v>
      </c>
    </row>
    <row r="51" spans="1:8">
      <c r="A51" s="28">
        <v>40</v>
      </c>
      <c r="B51" s="6"/>
      <c r="C51" s="6"/>
      <c r="D51" s="179"/>
      <c r="E51" s="15" t="str">
        <f t="shared" si="6"/>
        <v/>
      </c>
      <c r="F51" s="43" t="str">
        <f t="shared" si="2"/>
        <v/>
      </c>
      <c r="G51" s="297" t="b">
        <f t="shared" si="3"/>
        <v>0</v>
      </c>
      <c r="H51" s="298">
        <f t="shared" si="5"/>
        <v>1</v>
      </c>
    </row>
    <row r="52" spans="1:8">
      <c r="A52" s="28">
        <v>41</v>
      </c>
      <c r="B52" s="6"/>
      <c r="C52" s="6"/>
      <c r="D52" s="179"/>
      <c r="E52" s="15" t="str">
        <f t="shared" si="6"/>
        <v/>
      </c>
      <c r="F52" s="43" t="str">
        <f t="shared" si="2"/>
        <v/>
      </c>
      <c r="G52" s="297" t="b">
        <f t="shared" si="3"/>
        <v>0</v>
      </c>
      <c r="H52" s="298">
        <f t="shared" si="5"/>
        <v>1</v>
      </c>
    </row>
    <row r="53" spans="1:8">
      <c r="A53" s="28">
        <v>42</v>
      </c>
      <c r="B53" s="6"/>
      <c r="C53" s="6"/>
      <c r="D53" s="179"/>
      <c r="E53" s="15" t="str">
        <f t="shared" si="6"/>
        <v/>
      </c>
      <c r="F53" s="43" t="str">
        <f t="shared" si="2"/>
        <v/>
      </c>
      <c r="G53" s="297" t="b">
        <f t="shared" si="3"/>
        <v>0</v>
      </c>
      <c r="H53" s="298">
        <f t="shared" si="5"/>
        <v>1</v>
      </c>
    </row>
    <row r="54" spans="1:8">
      <c r="A54" s="28">
        <v>43</v>
      </c>
      <c r="B54" s="6"/>
      <c r="C54" s="6"/>
      <c r="D54" s="179"/>
      <c r="E54" s="15" t="str">
        <f t="shared" si="6"/>
        <v/>
      </c>
      <c r="F54" s="43" t="str">
        <f t="shared" si="2"/>
        <v/>
      </c>
      <c r="G54" s="297" t="b">
        <f t="shared" si="3"/>
        <v>0</v>
      </c>
      <c r="H54" s="298">
        <f t="shared" si="5"/>
        <v>1</v>
      </c>
    </row>
    <row r="55" spans="1:8">
      <c r="A55" s="28">
        <v>44</v>
      </c>
      <c r="B55" s="6"/>
      <c r="C55" s="6"/>
      <c r="D55" s="179"/>
      <c r="E55" s="15" t="str">
        <f t="shared" si="6"/>
        <v/>
      </c>
      <c r="F55" s="43" t="str">
        <f t="shared" si="2"/>
        <v/>
      </c>
      <c r="G55" s="297" t="b">
        <f t="shared" si="3"/>
        <v>0</v>
      </c>
      <c r="H55" s="298">
        <f t="shared" si="5"/>
        <v>1</v>
      </c>
    </row>
    <row r="56" spans="1:8">
      <c r="A56" s="28">
        <v>45</v>
      </c>
      <c r="B56" s="6"/>
      <c r="C56" s="6"/>
      <c r="D56" s="179"/>
      <c r="E56" s="15" t="str">
        <f t="shared" si="6"/>
        <v/>
      </c>
      <c r="F56" s="43" t="str">
        <f t="shared" si="2"/>
        <v/>
      </c>
      <c r="G56" s="297" t="b">
        <f t="shared" si="3"/>
        <v>0</v>
      </c>
      <c r="H56" s="298">
        <f t="shared" si="5"/>
        <v>1</v>
      </c>
    </row>
    <row r="57" spans="1:8">
      <c r="A57" s="28">
        <v>46</v>
      </c>
      <c r="B57" s="6"/>
      <c r="C57" s="6"/>
      <c r="D57" s="179"/>
      <c r="E57" s="15" t="str">
        <f t="shared" si="6"/>
        <v/>
      </c>
      <c r="F57" s="43" t="str">
        <f t="shared" si="2"/>
        <v/>
      </c>
      <c r="G57" s="297" t="b">
        <f t="shared" si="3"/>
        <v>0</v>
      </c>
      <c r="H57" s="298">
        <f t="shared" si="5"/>
        <v>1</v>
      </c>
    </row>
    <row r="58" spans="1:8">
      <c r="A58" s="28">
        <v>47</v>
      </c>
      <c r="B58" s="6"/>
      <c r="C58" s="6"/>
      <c r="D58" s="179"/>
      <c r="E58" s="15" t="str">
        <f t="shared" si="6"/>
        <v/>
      </c>
      <c r="F58" s="43" t="str">
        <f t="shared" si="2"/>
        <v/>
      </c>
      <c r="G58" s="297" t="b">
        <f t="shared" si="3"/>
        <v>0</v>
      </c>
      <c r="H58" s="298">
        <f t="shared" si="5"/>
        <v>1</v>
      </c>
    </row>
    <row r="59" spans="1:8">
      <c r="A59" s="28">
        <v>48</v>
      </c>
      <c r="B59" s="6"/>
      <c r="C59" s="6"/>
      <c r="D59" s="179"/>
      <c r="E59" s="15" t="str">
        <f t="shared" si="6"/>
        <v/>
      </c>
      <c r="F59" s="43" t="str">
        <f t="shared" si="2"/>
        <v/>
      </c>
      <c r="G59" s="297" t="b">
        <f t="shared" si="3"/>
        <v>0</v>
      </c>
      <c r="H59" s="298">
        <f t="shared" si="5"/>
        <v>1</v>
      </c>
    </row>
    <row r="60" spans="1:8">
      <c r="A60" s="28">
        <v>49</v>
      </c>
      <c r="B60" s="6"/>
      <c r="C60" s="6"/>
      <c r="D60" s="179"/>
      <c r="E60" s="15" t="str">
        <f t="shared" si="6"/>
        <v/>
      </c>
      <c r="F60" s="43" t="str">
        <f t="shared" si="2"/>
        <v/>
      </c>
      <c r="G60" s="297" t="b">
        <f t="shared" si="3"/>
        <v>0</v>
      </c>
      <c r="H60" s="298">
        <f t="shared" si="5"/>
        <v>1</v>
      </c>
    </row>
    <row r="61" spans="1:8">
      <c r="A61" s="28">
        <v>50</v>
      </c>
      <c r="B61" s="6"/>
      <c r="C61" s="6"/>
      <c r="D61" s="179"/>
      <c r="E61" s="15" t="str">
        <f t="shared" si="6"/>
        <v/>
      </c>
      <c r="F61" s="43" t="str">
        <f t="shared" si="2"/>
        <v/>
      </c>
      <c r="G61" s="297" t="b">
        <f t="shared" si="3"/>
        <v>0</v>
      </c>
      <c r="H61" s="298">
        <f t="shared" si="5"/>
        <v>1</v>
      </c>
    </row>
    <row r="62" spans="1:8">
      <c r="A62" s="28">
        <v>51</v>
      </c>
      <c r="B62" s="6"/>
      <c r="C62" s="6"/>
      <c r="D62" s="179"/>
      <c r="E62" s="15" t="str">
        <f t="shared" si="6"/>
        <v/>
      </c>
      <c r="F62" s="43" t="str">
        <f t="shared" si="2"/>
        <v/>
      </c>
      <c r="G62" s="297" t="b">
        <f t="shared" si="3"/>
        <v>0</v>
      </c>
      <c r="H62" s="298">
        <f t="shared" si="5"/>
        <v>1</v>
      </c>
    </row>
    <row r="63" spans="1:8">
      <c r="A63" s="28">
        <v>52</v>
      </c>
      <c r="B63" s="6"/>
      <c r="C63" s="6"/>
      <c r="D63" s="179"/>
      <c r="E63" s="15" t="str">
        <f t="shared" si="6"/>
        <v/>
      </c>
      <c r="F63" s="43" t="str">
        <f t="shared" si="2"/>
        <v/>
      </c>
      <c r="G63" s="297" t="b">
        <f t="shared" si="3"/>
        <v>0</v>
      </c>
      <c r="H63" s="298">
        <f t="shared" si="5"/>
        <v>1</v>
      </c>
    </row>
    <row r="64" spans="1:8">
      <c r="A64" s="28">
        <v>53</v>
      </c>
      <c r="B64" s="6"/>
      <c r="C64" s="6"/>
      <c r="D64" s="179"/>
      <c r="E64" s="15" t="str">
        <f t="shared" si="6"/>
        <v/>
      </c>
      <c r="F64" s="43" t="str">
        <f t="shared" si="2"/>
        <v/>
      </c>
      <c r="G64" s="297" t="b">
        <f t="shared" si="3"/>
        <v>0</v>
      </c>
      <c r="H64" s="298">
        <f t="shared" si="5"/>
        <v>1</v>
      </c>
    </row>
    <row r="65" spans="1:8">
      <c r="A65" s="28">
        <v>54</v>
      </c>
      <c r="B65" s="6"/>
      <c r="C65" s="6"/>
      <c r="D65" s="179"/>
      <c r="E65" s="15" t="str">
        <f t="shared" si="6"/>
        <v/>
      </c>
      <c r="F65" s="43" t="str">
        <f t="shared" si="2"/>
        <v/>
      </c>
      <c r="G65" s="297" t="b">
        <f t="shared" si="3"/>
        <v>0</v>
      </c>
      <c r="H65" s="298">
        <f t="shared" si="5"/>
        <v>1</v>
      </c>
    </row>
    <row r="66" spans="1:8">
      <c r="A66" s="28">
        <v>55</v>
      </c>
      <c r="B66" s="6"/>
      <c r="C66" s="6"/>
      <c r="D66" s="179"/>
      <c r="E66" s="15" t="str">
        <f t="shared" si="6"/>
        <v/>
      </c>
      <c r="F66" s="43" t="str">
        <f t="shared" si="2"/>
        <v/>
      </c>
      <c r="G66" s="297" t="b">
        <f t="shared" si="3"/>
        <v>0</v>
      </c>
      <c r="H66" s="298">
        <f t="shared" si="5"/>
        <v>1</v>
      </c>
    </row>
    <row r="67" spans="1:8">
      <c r="A67" s="28">
        <v>56</v>
      </c>
      <c r="B67" s="6"/>
      <c r="C67" s="6"/>
      <c r="D67" s="179"/>
      <c r="E67" s="15" t="str">
        <f t="shared" si="6"/>
        <v/>
      </c>
      <c r="F67" s="43" t="str">
        <f t="shared" si="2"/>
        <v/>
      </c>
      <c r="G67" s="297" t="b">
        <f t="shared" si="3"/>
        <v>0</v>
      </c>
      <c r="H67" s="298">
        <f t="shared" si="5"/>
        <v>1</v>
      </c>
    </row>
    <row r="68" spans="1:8">
      <c r="A68" s="28">
        <v>57</v>
      </c>
      <c r="B68" s="6"/>
      <c r="C68" s="6"/>
      <c r="D68" s="179"/>
      <c r="E68" s="15" t="str">
        <f t="shared" si="6"/>
        <v/>
      </c>
      <c r="F68" s="43" t="str">
        <f t="shared" si="2"/>
        <v/>
      </c>
      <c r="G68" s="297" t="b">
        <f t="shared" si="3"/>
        <v>0</v>
      </c>
      <c r="H68" s="298">
        <f t="shared" si="5"/>
        <v>1</v>
      </c>
    </row>
    <row r="69" spans="1:8">
      <c r="A69" s="28">
        <v>58</v>
      </c>
      <c r="B69" s="6"/>
      <c r="C69" s="6"/>
      <c r="D69" s="179"/>
      <c r="E69" s="15" t="str">
        <f t="shared" si="6"/>
        <v/>
      </c>
      <c r="F69" s="43" t="str">
        <f t="shared" si="2"/>
        <v/>
      </c>
      <c r="G69" s="297" t="b">
        <f t="shared" si="3"/>
        <v>0</v>
      </c>
      <c r="H69" s="298">
        <f t="shared" si="5"/>
        <v>1</v>
      </c>
    </row>
    <row r="70" spans="1:8">
      <c r="A70" s="28">
        <v>59</v>
      </c>
      <c r="B70" s="6"/>
      <c r="C70" s="6"/>
      <c r="D70" s="179"/>
      <c r="E70" s="15" t="str">
        <f t="shared" si="6"/>
        <v/>
      </c>
      <c r="F70" s="43" t="str">
        <f t="shared" si="2"/>
        <v/>
      </c>
      <c r="G70" s="297" t="b">
        <f t="shared" si="3"/>
        <v>0</v>
      </c>
      <c r="H70" s="298">
        <f t="shared" si="5"/>
        <v>1</v>
      </c>
    </row>
    <row r="71" spans="1:8">
      <c r="A71" s="28">
        <v>60</v>
      </c>
      <c r="B71" s="6"/>
      <c r="C71" s="6"/>
      <c r="D71" s="179"/>
      <c r="E71" s="15" t="str">
        <f t="shared" si="6"/>
        <v/>
      </c>
      <c r="F71" s="43" t="str">
        <f t="shared" si="2"/>
        <v/>
      </c>
      <c r="G71" s="297" t="b">
        <f t="shared" si="3"/>
        <v>0</v>
      </c>
      <c r="H71" s="298">
        <f t="shared" si="5"/>
        <v>1</v>
      </c>
    </row>
    <row r="72" spans="1:8">
      <c r="A72" s="28">
        <v>61</v>
      </c>
      <c r="B72" s="6"/>
      <c r="C72" s="6"/>
      <c r="D72" s="179"/>
      <c r="E72" s="15" t="str">
        <f t="shared" si="6"/>
        <v/>
      </c>
      <c r="F72" s="43" t="str">
        <f t="shared" si="2"/>
        <v/>
      </c>
      <c r="G72" s="297" t="b">
        <f t="shared" si="3"/>
        <v>0</v>
      </c>
      <c r="H72" s="298">
        <f t="shared" si="5"/>
        <v>1</v>
      </c>
    </row>
    <row r="73" spans="1:8">
      <c r="A73" s="28">
        <v>62</v>
      </c>
      <c r="B73" s="6"/>
      <c r="C73" s="6"/>
      <c r="D73" s="179"/>
      <c r="E73" s="15" t="str">
        <f t="shared" si="6"/>
        <v/>
      </c>
      <c r="F73" s="43" t="str">
        <f t="shared" si="2"/>
        <v/>
      </c>
      <c r="G73" s="297" t="b">
        <f t="shared" si="3"/>
        <v>0</v>
      </c>
      <c r="H73" s="298">
        <f t="shared" si="5"/>
        <v>1</v>
      </c>
    </row>
    <row r="74" spans="1:8">
      <c r="A74" s="28">
        <v>63</v>
      </c>
      <c r="B74" s="6"/>
      <c r="C74" s="6"/>
      <c r="D74" s="179"/>
      <c r="E74" s="15" t="str">
        <f t="shared" si="6"/>
        <v/>
      </c>
      <c r="F74" s="43" t="str">
        <f t="shared" si="2"/>
        <v/>
      </c>
      <c r="G74" s="297" t="b">
        <f t="shared" si="3"/>
        <v>0</v>
      </c>
      <c r="H74" s="298">
        <f t="shared" si="5"/>
        <v>1</v>
      </c>
    </row>
    <row r="75" spans="1:8">
      <c r="A75" s="28">
        <v>64</v>
      </c>
      <c r="B75" s="6"/>
      <c r="C75" s="6"/>
      <c r="D75" s="179"/>
      <c r="E75" s="15" t="str">
        <f t="shared" si="6"/>
        <v/>
      </c>
      <c r="F75" s="43" t="str">
        <f t="shared" si="2"/>
        <v/>
      </c>
      <c r="G75" s="297" t="b">
        <f t="shared" si="3"/>
        <v>0</v>
      </c>
      <c r="H75" s="298">
        <f t="shared" si="5"/>
        <v>1</v>
      </c>
    </row>
    <row r="76" spans="1:8">
      <c r="A76" s="28">
        <v>65</v>
      </c>
      <c r="B76" s="6"/>
      <c r="C76" s="6"/>
      <c r="D76" s="179"/>
      <c r="E76" s="15" t="str">
        <f t="shared" ref="E76:E107" si="7">IF(OR($B76="",$D76&lt;an_initial,$D76&gt;an_final),"",F76*(HLOOKUP(C76,i8punctaje,2,FALSE)))</f>
        <v/>
      </c>
      <c r="F76" s="43" t="str">
        <f t="shared" ref="F76:F139" si="8">IF(OR($B76="",,$D76="",$D76&gt;an_final),"",IF($D76&gt;=an_initial,1,""))</f>
        <v/>
      </c>
      <c r="G76" s="297" t="b">
        <f t="shared" ref="G76:G139" si="9">IF(nume_candidat="",FALSE,ISNUMBER(SEARCH(nume_candidat,$B76)))</f>
        <v>0</v>
      </c>
      <c r="H76" s="298">
        <f t="shared" si="5"/>
        <v>1</v>
      </c>
    </row>
    <row r="77" spans="1:8">
      <c r="A77" s="28">
        <v>66</v>
      </c>
      <c r="B77" s="6"/>
      <c r="C77" s="6"/>
      <c r="D77" s="179"/>
      <c r="E77" s="15" t="str">
        <f t="shared" si="7"/>
        <v/>
      </c>
      <c r="F77" s="43" t="str">
        <f t="shared" si="8"/>
        <v/>
      </c>
      <c r="G77" s="297" t="b">
        <f t="shared" si="9"/>
        <v>0</v>
      </c>
      <c r="H77" s="298">
        <f t="shared" ref="H77:H140" si="10">LEN(B77)-LEN(SUBSTITUTE(B77,",",""))+1</f>
        <v>1</v>
      </c>
    </row>
    <row r="78" spans="1:8">
      <c r="A78" s="28">
        <v>67</v>
      </c>
      <c r="B78" s="6"/>
      <c r="C78" s="6"/>
      <c r="D78" s="179"/>
      <c r="E78" s="15" t="str">
        <f t="shared" si="7"/>
        <v/>
      </c>
      <c r="F78" s="43" t="str">
        <f t="shared" si="8"/>
        <v/>
      </c>
      <c r="G78" s="297" t="b">
        <f t="shared" si="9"/>
        <v>0</v>
      </c>
      <c r="H78" s="298">
        <f t="shared" si="10"/>
        <v>1</v>
      </c>
    </row>
    <row r="79" spans="1:8">
      <c r="A79" s="28">
        <v>68</v>
      </c>
      <c r="B79" s="6"/>
      <c r="C79" s="6"/>
      <c r="D79" s="179"/>
      <c r="E79" s="15" t="str">
        <f t="shared" si="7"/>
        <v/>
      </c>
      <c r="F79" s="43" t="str">
        <f t="shared" si="8"/>
        <v/>
      </c>
      <c r="G79" s="297" t="b">
        <f t="shared" si="9"/>
        <v>0</v>
      </c>
      <c r="H79" s="298">
        <f t="shared" si="10"/>
        <v>1</v>
      </c>
    </row>
    <row r="80" spans="1:8">
      <c r="A80" s="28">
        <v>69</v>
      </c>
      <c r="B80" s="6"/>
      <c r="C80" s="6"/>
      <c r="D80" s="179"/>
      <c r="E80" s="15" t="str">
        <f t="shared" si="7"/>
        <v/>
      </c>
      <c r="F80" s="43" t="str">
        <f t="shared" si="8"/>
        <v/>
      </c>
      <c r="G80" s="297" t="b">
        <f t="shared" si="9"/>
        <v>0</v>
      </c>
      <c r="H80" s="298">
        <f t="shared" si="10"/>
        <v>1</v>
      </c>
    </row>
    <row r="81" spans="1:8">
      <c r="A81" s="28">
        <v>70</v>
      </c>
      <c r="B81" s="6"/>
      <c r="C81" s="6"/>
      <c r="D81" s="179"/>
      <c r="E81" s="15" t="str">
        <f t="shared" si="7"/>
        <v/>
      </c>
      <c r="F81" s="43" t="str">
        <f t="shared" si="8"/>
        <v/>
      </c>
      <c r="G81" s="297" t="b">
        <f t="shared" si="9"/>
        <v>0</v>
      </c>
      <c r="H81" s="298">
        <f t="shared" si="10"/>
        <v>1</v>
      </c>
    </row>
    <row r="82" spans="1:8">
      <c r="A82" s="28">
        <v>71</v>
      </c>
      <c r="B82" s="6"/>
      <c r="C82" s="6"/>
      <c r="D82" s="179"/>
      <c r="E82" s="15" t="str">
        <f t="shared" si="7"/>
        <v/>
      </c>
      <c r="F82" s="43" t="str">
        <f t="shared" si="8"/>
        <v/>
      </c>
      <c r="G82" s="297" t="b">
        <f t="shared" si="9"/>
        <v>0</v>
      </c>
      <c r="H82" s="298">
        <f t="shared" si="10"/>
        <v>1</v>
      </c>
    </row>
    <row r="83" spans="1:8">
      <c r="A83" s="28">
        <v>72</v>
      </c>
      <c r="B83" s="6"/>
      <c r="C83" s="6"/>
      <c r="D83" s="179"/>
      <c r="E83" s="15" t="str">
        <f t="shared" si="7"/>
        <v/>
      </c>
      <c r="F83" s="43" t="str">
        <f t="shared" si="8"/>
        <v/>
      </c>
      <c r="G83" s="297" t="b">
        <f t="shared" si="9"/>
        <v>0</v>
      </c>
      <c r="H83" s="298">
        <f t="shared" si="10"/>
        <v>1</v>
      </c>
    </row>
    <row r="84" spans="1:8">
      <c r="A84" s="28">
        <v>73</v>
      </c>
      <c r="B84" s="6"/>
      <c r="C84" s="6"/>
      <c r="D84" s="179"/>
      <c r="E84" s="15" t="str">
        <f t="shared" si="7"/>
        <v/>
      </c>
      <c r="F84" s="43" t="str">
        <f t="shared" si="8"/>
        <v/>
      </c>
      <c r="G84" s="297" t="b">
        <f t="shared" si="9"/>
        <v>0</v>
      </c>
      <c r="H84" s="298">
        <f t="shared" si="10"/>
        <v>1</v>
      </c>
    </row>
    <row r="85" spans="1:8">
      <c r="A85" s="28">
        <v>74</v>
      </c>
      <c r="B85" s="6"/>
      <c r="C85" s="6"/>
      <c r="D85" s="179"/>
      <c r="E85" s="15" t="str">
        <f t="shared" si="7"/>
        <v/>
      </c>
      <c r="F85" s="43" t="str">
        <f t="shared" si="8"/>
        <v/>
      </c>
      <c r="G85" s="297" t="b">
        <f t="shared" si="9"/>
        <v>0</v>
      </c>
      <c r="H85" s="298">
        <f t="shared" si="10"/>
        <v>1</v>
      </c>
    </row>
    <row r="86" spans="1:8">
      <c r="A86" s="28">
        <v>75</v>
      </c>
      <c r="B86" s="6"/>
      <c r="C86" s="6"/>
      <c r="D86" s="179"/>
      <c r="E86" s="15" t="str">
        <f t="shared" si="7"/>
        <v/>
      </c>
      <c r="F86" s="43" t="str">
        <f t="shared" si="8"/>
        <v/>
      </c>
      <c r="G86" s="297" t="b">
        <f t="shared" si="9"/>
        <v>0</v>
      </c>
      <c r="H86" s="298">
        <f t="shared" si="10"/>
        <v>1</v>
      </c>
    </row>
    <row r="87" spans="1:8">
      <c r="A87" s="28">
        <v>76</v>
      </c>
      <c r="B87" s="6"/>
      <c r="C87" s="6"/>
      <c r="D87" s="179"/>
      <c r="E87" s="15" t="str">
        <f t="shared" si="7"/>
        <v/>
      </c>
      <c r="F87" s="43" t="str">
        <f t="shared" si="8"/>
        <v/>
      </c>
      <c r="G87" s="297" t="b">
        <f t="shared" si="9"/>
        <v>0</v>
      </c>
      <c r="H87" s="298">
        <f t="shared" si="10"/>
        <v>1</v>
      </c>
    </row>
    <row r="88" spans="1:8">
      <c r="A88" s="28">
        <v>77</v>
      </c>
      <c r="B88" s="6"/>
      <c r="C88" s="6"/>
      <c r="D88" s="179"/>
      <c r="E88" s="15" t="str">
        <f t="shared" si="7"/>
        <v/>
      </c>
      <c r="F88" s="43" t="str">
        <f t="shared" si="8"/>
        <v/>
      </c>
      <c r="G88" s="297" t="b">
        <f t="shared" si="9"/>
        <v>0</v>
      </c>
      <c r="H88" s="298">
        <f t="shared" si="10"/>
        <v>1</v>
      </c>
    </row>
    <row r="89" spans="1:8">
      <c r="A89" s="28">
        <v>78</v>
      </c>
      <c r="B89" s="6"/>
      <c r="C89" s="6"/>
      <c r="D89" s="179"/>
      <c r="E89" s="15" t="str">
        <f t="shared" si="7"/>
        <v/>
      </c>
      <c r="F89" s="43" t="str">
        <f t="shared" si="8"/>
        <v/>
      </c>
      <c r="G89" s="297" t="b">
        <f t="shared" si="9"/>
        <v>0</v>
      </c>
      <c r="H89" s="298">
        <f t="shared" si="10"/>
        <v>1</v>
      </c>
    </row>
    <row r="90" spans="1:8">
      <c r="A90" s="28">
        <v>79</v>
      </c>
      <c r="B90" s="6"/>
      <c r="C90" s="6"/>
      <c r="D90" s="179"/>
      <c r="E90" s="15" t="str">
        <f t="shared" si="7"/>
        <v/>
      </c>
      <c r="F90" s="43" t="str">
        <f t="shared" si="8"/>
        <v/>
      </c>
      <c r="G90" s="297" t="b">
        <f t="shared" si="9"/>
        <v>0</v>
      </c>
      <c r="H90" s="298">
        <f t="shared" si="10"/>
        <v>1</v>
      </c>
    </row>
    <row r="91" spans="1:8">
      <c r="A91" s="28">
        <v>80</v>
      </c>
      <c r="B91" s="6"/>
      <c r="C91" s="6"/>
      <c r="D91" s="179"/>
      <c r="E91" s="15" t="str">
        <f t="shared" si="7"/>
        <v/>
      </c>
      <c r="F91" s="43" t="str">
        <f t="shared" si="8"/>
        <v/>
      </c>
      <c r="G91" s="297" t="b">
        <f t="shared" si="9"/>
        <v>0</v>
      </c>
      <c r="H91" s="298">
        <f t="shared" si="10"/>
        <v>1</v>
      </c>
    </row>
    <row r="92" spans="1:8">
      <c r="A92" s="28">
        <v>81</v>
      </c>
      <c r="B92" s="6"/>
      <c r="C92" s="6"/>
      <c r="D92" s="179"/>
      <c r="E92" s="15" t="str">
        <f t="shared" si="7"/>
        <v/>
      </c>
      <c r="F92" s="43" t="str">
        <f t="shared" si="8"/>
        <v/>
      </c>
      <c r="G92" s="297" t="b">
        <f t="shared" si="9"/>
        <v>0</v>
      </c>
      <c r="H92" s="298">
        <f t="shared" si="10"/>
        <v>1</v>
      </c>
    </row>
    <row r="93" spans="1:8">
      <c r="A93" s="28">
        <v>82</v>
      </c>
      <c r="B93" s="6"/>
      <c r="C93" s="6"/>
      <c r="D93" s="179"/>
      <c r="E93" s="15" t="str">
        <f t="shared" si="7"/>
        <v/>
      </c>
      <c r="F93" s="43" t="str">
        <f t="shared" si="8"/>
        <v/>
      </c>
      <c r="G93" s="297" t="b">
        <f t="shared" si="9"/>
        <v>0</v>
      </c>
      <c r="H93" s="298">
        <f t="shared" si="10"/>
        <v>1</v>
      </c>
    </row>
    <row r="94" spans="1:8">
      <c r="A94" s="28">
        <v>83</v>
      </c>
      <c r="B94" s="6"/>
      <c r="C94" s="6"/>
      <c r="D94" s="179"/>
      <c r="E94" s="15" t="str">
        <f t="shared" si="7"/>
        <v/>
      </c>
      <c r="F94" s="43" t="str">
        <f t="shared" si="8"/>
        <v/>
      </c>
      <c r="G94" s="297" t="b">
        <f t="shared" si="9"/>
        <v>0</v>
      </c>
      <c r="H94" s="298">
        <f t="shared" si="10"/>
        <v>1</v>
      </c>
    </row>
    <row r="95" spans="1:8">
      <c r="A95" s="28">
        <v>84</v>
      </c>
      <c r="B95" s="6"/>
      <c r="C95" s="6"/>
      <c r="D95" s="179"/>
      <c r="E95" s="15" t="str">
        <f t="shared" si="7"/>
        <v/>
      </c>
      <c r="F95" s="43" t="str">
        <f t="shared" si="8"/>
        <v/>
      </c>
      <c r="G95" s="297" t="b">
        <f t="shared" si="9"/>
        <v>0</v>
      </c>
      <c r="H95" s="298">
        <f t="shared" si="10"/>
        <v>1</v>
      </c>
    </row>
    <row r="96" spans="1:8">
      <c r="A96" s="28">
        <v>85</v>
      </c>
      <c r="B96" s="6"/>
      <c r="C96" s="6"/>
      <c r="D96" s="179"/>
      <c r="E96" s="15" t="str">
        <f t="shared" si="7"/>
        <v/>
      </c>
      <c r="F96" s="43" t="str">
        <f t="shared" si="8"/>
        <v/>
      </c>
      <c r="G96" s="297" t="b">
        <f t="shared" si="9"/>
        <v>0</v>
      </c>
      <c r="H96" s="298">
        <f t="shared" si="10"/>
        <v>1</v>
      </c>
    </row>
    <row r="97" spans="1:8">
      <c r="A97" s="28">
        <v>86</v>
      </c>
      <c r="B97" s="6"/>
      <c r="C97" s="6"/>
      <c r="D97" s="179"/>
      <c r="E97" s="15" t="str">
        <f t="shared" si="7"/>
        <v/>
      </c>
      <c r="F97" s="43" t="str">
        <f t="shared" si="8"/>
        <v/>
      </c>
      <c r="G97" s="297" t="b">
        <f t="shared" si="9"/>
        <v>0</v>
      </c>
      <c r="H97" s="298">
        <f t="shared" si="10"/>
        <v>1</v>
      </c>
    </row>
    <row r="98" spans="1:8">
      <c r="A98" s="28">
        <v>87</v>
      </c>
      <c r="B98" s="6"/>
      <c r="C98" s="6"/>
      <c r="D98" s="179"/>
      <c r="E98" s="15" t="str">
        <f t="shared" si="7"/>
        <v/>
      </c>
      <c r="F98" s="43" t="str">
        <f t="shared" si="8"/>
        <v/>
      </c>
      <c r="G98" s="297" t="b">
        <f t="shared" si="9"/>
        <v>0</v>
      </c>
      <c r="H98" s="298">
        <f t="shared" si="10"/>
        <v>1</v>
      </c>
    </row>
    <row r="99" spans="1:8">
      <c r="A99" s="28">
        <v>88</v>
      </c>
      <c r="B99" s="6"/>
      <c r="C99" s="6"/>
      <c r="D99" s="179"/>
      <c r="E99" s="15" t="str">
        <f t="shared" si="7"/>
        <v/>
      </c>
      <c r="F99" s="43" t="str">
        <f t="shared" si="8"/>
        <v/>
      </c>
      <c r="G99" s="297" t="b">
        <f t="shared" si="9"/>
        <v>0</v>
      </c>
      <c r="H99" s="298">
        <f t="shared" si="10"/>
        <v>1</v>
      </c>
    </row>
    <row r="100" spans="1:8">
      <c r="A100" s="28">
        <v>89</v>
      </c>
      <c r="B100" s="6"/>
      <c r="C100" s="6"/>
      <c r="D100" s="179"/>
      <c r="E100" s="15" t="str">
        <f t="shared" si="7"/>
        <v/>
      </c>
      <c r="F100" s="43" t="str">
        <f t="shared" si="8"/>
        <v/>
      </c>
      <c r="G100" s="297" t="b">
        <f t="shared" si="9"/>
        <v>0</v>
      </c>
      <c r="H100" s="298">
        <f t="shared" si="10"/>
        <v>1</v>
      </c>
    </row>
    <row r="101" spans="1:8">
      <c r="A101" s="28">
        <v>90</v>
      </c>
      <c r="B101" s="6"/>
      <c r="C101" s="6"/>
      <c r="D101" s="179"/>
      <c r="E101" s="15" t="str">
        <f t="shared" si="7"/>
        <v/>
      </c>
      <c r="F101" s="43" t="str">
        <f t="shared" si="8"/>
        <v/>
      </c>
      <c r="G101" s="297" t="b">
        <f t="shared" si="9"/>
        <v>0</v>
      </c>
      <c r="H101" s="298">
        <f t="shared" si="10"/>
        <v>1</v>
      </c>
    </row>
    <row r="102" spans="1:8">
      <c r="A102" s="28">
        <v>91</v>
      </c>
      <c r="B102" s="6"/>
      <c r="C102" s="6"/>
      <c r="D102" s="179"/>
      <c r="E102" s="15" t="str">
        <f t="shared" si="7"/>
        <v/>
      </c>
      <c r="F102" s="43" t="str">
        <f t="shared" si="8"/>
        <v/>
      </c>
      <c r="G102" s="297" t="b">
        <f t="shared" si="9"/>
        <v>0</v>
      </c>
      <c r="H102" s="298">
        <f t="shared" si="10"/>
        <v>1</v>
      </c>
    </row>
    <row r="103" spans="1:8">
      <c r="A103" s="28">
        <v>92</v>
      </c>
      <c r="B103" s="6"/>
      <c r="C103" s="6"/>
      <c r="D103" s="179"/>
      <c r="E103" s="15" t="str">
        <f t="shared" si="7"/>
        <v/>
      </c>
      <c r="F103" s="43" t="str">
        <f t="shared" si="8"/>
        <v/>
      </c>
      <c r="G103" s="297" t="b">
        <f t="shared" si="9"/>
        <v>0</v>
      </c>
      <c r="H103" s="298">
        <f t="shared" si="10"/>
        <v>1</v>
      </c>
    </row>
    <row r="104" spans="1:8">
      <c r="A104" s="28">
        <v>93</v>
      </c>
      <c r="B104" s="6"/>
      <c r="C104" s="6"/>
      <c r="D104" s="179"/>
      <c r="E104" s="15" t="str">
        <f t="shared" si="7"/>
        <v/>
      </c>
      <c r="F104" s="43" t="str">
        <f t="shared" si="8"/>
        <v/>
      </c>
      <c r="G104" s="297" t="b">
        <f t="shared" si="9"/>
        <v>0</v>
      </c>
      <c r="H104" s="298">
        <f t="shared" si="10"/>
        <v>1</v>
      </c>
    </row>
    <row r="105" spans="1:8">
      <c r="A105" s="28">
        <v>94</v>
      </c>
      <c r="B105" s="6"/>
      <c r="C105" s="6"/>
      <c r="D105" s="179"/>
      <c r="E105" s="15" t="str">
        <f t="shared" si="7"/>
        <v/>
      </c>
      <c r="F105" s="43" t="str">
        <f t="shared" si="8"/>
        <v/>
      </c>
      <c r="G105" s="297" t="b">
        <f t="shared" si="9"/>
        <v>0</v>
      </c>
      <c r="H105" s="298">
        <f t="shared" si="10"/>
        <v>1</v>
      </c>
    </row>
    <row r="106" spans="1:8">
      <c r="A106" s="28">
        <v>95</v>
      </c>
      <c r="B106" s="6"/>
      <c r="C106" s="6"/>
      <c r="D106" s="179"/>
      <c r="E106" s="15" t="str">
        <f t="shared" si="7"/>
        <v/>
      </c>
      <c r="F106" s="43" t="str">
        <f t="shared" si="8"/>
        <v/>
      </c>
      <c r="G106" s="297" t="b">
        <f t="shared" si="9"/>
        <v>0</v>
      </c>
      <c r="H106" s="298">
        <f t="shared" si="10"/>
        <v>1</v>
      </c>
    </row>
    <row r="107" spans="1:8">
      <c r="A107" s="28">
        <v>96</v>
      </c>
      <c r="B107" s="6"/>
      <c r="C107" s="6"/>
      <c r="D107" s="179"/>
      <c r="E107" s="15" t="str">
        <f t="shared" si="7"/>
        <v/>
      </c>
      <c r="F107" s="43" t="str">
        <f t="shared" si="8"/>
        <v/>
      </c>
      <c r="G107" s="297" t="b">
        <f t="shared" si="9"/>
        <v>0</v>
      </c>
      <c r="H107" s="298">
        <f t="shared" si="10"/>
        <v>1</v>
      </c>
    </row>
    <row r="108" spans="1:8">
      <c r="A108" s="28">
        <v>97</v>
      </c>
      <c r="B108" s="6"/>
      <c r="C108" s="6"/>
      <c r="D108" s="179"/>
      <c r="E108" s="15" t="str">
        <f t="shared" ref="E108:E171" si="11">IF(OR($B108="",$D108&lt;an_initial,$D108&gt;an_final),"",F108*(HLOOKUP(C108,i8punctaje,2,FALSE)))</f>
        <v/>
      </c>
      <c r="F108" s="43" t="str">
        <f t="shared" si="8"/>
        <v/>
      </c>
      <c r="G108" s="297" t="b">
        <f t="shared" si="9"/>
        <v>0</v>
      </c>
      <c r="H108" s="298">
        <f t="shared" si="10"/>
        <v>1</v>
      </c>
    </row>
    <row r="109" spans="1:8">
      <c r="A109" s="28">
        <v>98</v>
      </c>
      <c r="B109" s="6"/>
      <c r="C109" s="6"/>
      <c r="D109" s="179"/>
      <c r="E109" s="15" t="str">
        <f t="shared" si="11"/>
        <v/>
      </c>
      <c r="F109" s="43" t="str">
        <f t="shared" si="8"/>
        <v/>
      </c>
      <c r="G109" s="297" t="b">
        <f t="shared" si="9"/>
        <v>0</v>
      </c>
      <c r="H109" s="298">
        <f t="shared" si="10"/>
        <v>1</v>
      </c>
    </row>
    <row r="110" spans="1:8">
      <c r="A110" s="117">
        <v>99</v>
      </c>
      <c r="B110" s="6"/>
      <c r="C110" s="6"/>
      <c r="D110" s="179"/>
      <c r="E110" s="15" t="str">
        <f t="shared" si="11"/>
        <v/>
      </c>
      <c r="F110" s="43" t="str">
        <f t="shared" si="8"/>
        <v/>
      </c>
      <c r="G110" s="297" t="b">
        <f t="shared" si="9"/>
        <v>0</v>
      </c>
      <c r="H110" s="298">
        <f t="shared" si="10"/>
        <v>1</v>
      </c>
    </row>
    <row r="111" spans="1:8">
      <c r="A111" s="117">
        <v>100</v>
      </c>
      <c r="B111" s="118"/>
      <c r="C111" s="118"/>
      <c r="D111" s="120"/>
      <c r="E111" s="15" t="str">
        <f t="shared" si="11"/>
        <v/>
      </c>
      <c r="F111" s="43" t="str">
        <f t="shared" si="8"/>
        <v/>
      </c>
      <c r="G111" s="297" t="b">
        <f t="shared" si="9"/>
        <v>0</v>
      </c>
      <c r="H111" s="298">
        <f t="shared" si="10"/>
        <v>1</v>
      </c>
    </row>
    <row r="112" spans="1:8">
      <c r="A112" s="117">
        <v>101</v>
      </c>
      <c r="B112" s="118"/>
      <c r="C112" s="118"/>
      <c r="D112" s="120"/>
      <c r="E112" s="15" t="str">
        <f t="shared" si="11"/>
        <v/>
      </c>
      <c r="F112" s="43" t="str">
        <f t="shared" si="8"/>
        <v/>
      </c>
      <c r="G112" s="297" t="b">
        <f t="shared" si="9"/>
        <v>0</v>
      </c>
      <c r="H112" s="298">
        <f t="shared" si="10"/>
        <v>1</v>
      </c>
    </row>
    <row r="113" spans="1:8">
      <c r="A113" s="117">
        <v>102</v>
      </c>
      <c r="B113" s="118"/>
      <c r="C113" s="118"/>
      <c r="D113" s="120"/>
      <c r="E113" s="15" t="str">
        <f t="shared" si="11"/>
        <v/>
      </c>
      <c r="F113" s="43" t="str">
        <f t="shared" si="8"/>
        <v/>
      </c>
      <c r="G113" s="297" t="b">
        <f t="shared" si="9"/>
        <v>0</v>
      </c>
      <c r="H113" s="298">
        <f t="shared" si="10"/>
        <v>1</v>
      </c>
    </row>
    <row r="114" spans="1:8">
      <c r="A114" s="117">
        <v>103</v>
      </c>
      <c r="B114" s="118"/>
      <c r="C114" s="118"/>
      <c r="D114" s="120"/>
      <c r="E114" s="15" t="str">
        <f t="shared" si="11"/>
        <v/>
      </c>
      <c r="F114" s="43" t="str">
        <f t="shared" si="8"/>
        <v/>
      </c>
      <c r="G114" s="297" t="b">
        <f t="shared" si="9"/>
        <v>0</v>
      </c>
      <c r="H114" s="298">
        <f t="shared" si="10"/>
        <v>1</v>
      </c>
    </row>
    <row r="115" spans="1:8">
      <c r="A115" s="117">
        <v>104</v>
      </c>
      <c r="B115" s="118"/>
      <c r="C115" s="118"/>
      <c r="D115" s="120"/>
      <c r="E115" s="15" t="str">
        <f t="shared" si="11"/>
        <v/>
      </c>
      <c r="F115" s="43" t="str">
        <f t="shared" si="8"/>
        <v/>
      </c>
      <c r="G115" s="297" t="b">
        <f t="shared" si="9"/>
        <v>0</v>
      </c>
      <c r="H115" s="298">
        <f t="shared" si="10"/>
        <v>1</v>
      </c>
    </row>
    <row r="116" spans="1:8">
      <c r="A116" s="117">
        <v>105</v>
      </c>
      <c r="B116" s="118"/>
      <c r="C116" s="118"/>
      <c r="D116" s="120"/>
      <c r="E116" s="15" t="str">
        <f t="shared" si="11"/>
        <v/>
      </c>
      <c r="F116" s="43" t="str">
        <f t="shared" si="8"/>
        <v/>
      </c>
      <c r="G116" s="297" t="b">
        <f t="shared" si="9"/>
        <v>0</v>
      </c>
      <c r="H116" s="298">
        <f t="shared" si="10"/>
        <v>1</v>
      </c>
    </row>
    <row r="117" spans="1:8">
      <c r="A117" s="117">
        <v>106</v>
      </c>
      <c r="B117" s="118"/>
      <c r="C117" s="118"/>
      <c r="D117" s="120"/>
      <c r="E117" s="15" t="str">
        <f t="shared" si="11"/>
        <v/>
      </c>
      <c r="F117" s="43" t="str">
        <f t="shared" si="8"/>
        <v/>
      </c>
      <c r="G117" s="297" t="b">
        <f t="shared" si="9"/>
        <v>0</v>
      </c>
      <c r="H117" s="298">
        <f t="shared" si="10"/>
        <v>1</v>
      </c>
    </row>
    <row r="118" spans="1:8">
      <c r="A118" s="117">
        <v>107</v>
      </c>
      <c r="B118" s="118"/>
      <c r="C118" s="118"/>
      <c r="D118" s="120"/>
      <c r="E118" s="15" t="str">
        <f t="shared" si="11"/>
        <v/>
      </c>
      <c r="F118" s="43" t="str">
        <f t="shared" si="8"/>
        <v/>
      </c>
      <c r="G118" s="297" t="b">
        <f t="shared" si="9"/>
        <v>0</v>
      </c>
      <c r="H118" s="298">
        <f t="shared" si="10"/>
        <v>1</v>
      </c>
    </row>
    <row r="119" spans="1:8">
      <c r="A119" s="117">
        <v>108</v>
      </c>
      <c r="B119" s="118"/>
      <c r="C119" s="118"/>
      <c r="D119" s="120"/>
      <c r="E119" s="15" t="str">
        <f t="shared" si="11"/>
        <v/>
      </c>
      <c r="F119" s="43" t="str">
        <f t="shared" si="8"/>
        <v/>
      </c>
      <c r="G119" s="297" t="b">
        <f t="shared" si="9"/>
        <v>0</v>
      </c>
      <c r="H119" s="298">
        <f t="shared" si="10"/>
        <v>1</v>
      </c>
    </row>
    <row r="120" spans="1:8">
      <c r="A120" s="117">
        <v>109</v>
      </c>
      <c r="B120" s="118"/>
      <c r="C120" s="118"/>
      <c r="D120" s="120"/>
      <c r="E120" s="15" t="str">
        <f t="shared" si="11"/>
        <v/>
      </c>
      <c r="F120" s="43" t="str">
        <f t="shared" si="8"/>
        <v/>
      </c>
      <c r="G120" s="297" t="b">
        <f t="shared" si="9"/>
        <v>0</v>
      </c>
      <c r="H120" s="298">
        <f t="shared" si="10"/>
        <v>1</v>
      </c>
    </row>
    <row r="121" spans="1:8">
      <c r="A121" s="117">
        <v>110</v>
      </c>
      <c r="B121" s="118"/>
      <c r="C121" s="118"/>
      <c r="D121" s="120"/>
      <c r="E121" s="15" t="str">
        <f t="shared" si="11"/>
        <v/>
      </c>
      <c r="F121" s="43" t="str">
        <f t="shared" si="8"/>
        <v/>
      </c>
      <c r="G121" s="297" t="b">
        <f t="shared" si="9"/>
        <v>0</v>
      </c>
      <c r="H121" s="298">
        <f t="shared" si="10"/>
        <v>1</v>
      </c>
    </row>
    <row r="122" spans="1:8">
      <c r="A122" s="117">
        <v>111</v>
      </c>
      <c r="B122" s="118"/>
      <c r="C122" s="118"/>
      <c r="D122" s="120"/>
      <c r="E122" s="15" t="str">
        <f t="shared" si="11"/>
        <v/>
      </c>
      <c r="F122" s="43" t="str">
        <f t="shared" si="8"/>
        <v/>
      </c>
      <c r="G122" s="297" t="b">
        <f t="shared" si="9"/>
        <v>0</v>
      </c>
      <c r="H122" s="298">
        <f t="shared" si="10"/>
        <v>1</v>
      </c>
    </row>
    <row r="123" spans="1:8">
      <c r="A123" s="117">
        <v>112</v>
      </c>
      <c r="B123" s="118"/>
      <c r="C123" s="118"/>
      <c r="D123" s="120"/>
      <c r="E123" s="15" t="str">
        <f t="shared" si="11"/>
        <v/>
      </c>
      <c r="F123" s="43" t="str">
        <f t="shared" si="8"/>
        <v/>
      </c>
      <c r="G123" s="297" t="b">
        <f t="shared" si="9"/>
        <v>0</v>
      </c>
      <c r="H123" s="298">
        <f t="shared" si="10"/>
        <v>1</v>
      </c>
    </row>
    <row r="124" spans="1:8">
      <c r="A124" s="117">
        <v>113</v>
      </c>
      <c r="B124" s="118"/>
      <c r="C124" s="118"/>
      <c r="D124" s="120"/>
      <c r="E124" s="15" t="str">
        <f t="shared" si="11"/>
        <v/>
      </c>
      <c r="F124" s="43" t="str">
        <f t="shared" si="8"/>
        <v/>
      </c>
      <c r="G124" s="297" t="b">
        <f t="shared" si="9"/>
        <v>0</v>
      </c>
      <c r="H124" s="298">
        <f t="shared" si="10"/>
        <v>1</v>
      </c>
    </row>
    <row r="125" spans="1:8">
      <c r="A125" s="117">
        <v>114</v>
      </c>
      <c r="B125" s="118"/>
      <c r="C125" s="118"/>
      <c r="D125" s="120"/>
      <c r="E125" s="15" t="str">
        <f t="shared" si="11"/>
        <v/>
      </c>
      <c r="F125" s="43" t="str">
        <f t="shared" si="8"/>
        <v/>
      </c>
      <c r="G125" s="297" t="b">
        <f t="shared" si="9"/>
        <v>0</v>
      </c>
      <c r="H125" s="298">
        <f t="shared" si="10"/>
        <v>1</v>
      </c>
    </row>
    <row r="126" spans="1:8">
      <c r="A126" s="117">
        <v>115</v>
      </c>
      <c r="B126" s="118"/>
      <c r="C126" s="118"/>
      <c r="D126" s="120"/>
      <c r="E126" s="15" t="str">
        <f t="shared" si="11"/>
        <v/>
      </c>
      <c r="F126" s="43" t="str">
        <f t="shared" si="8"/>
        <v/>
      </c>
      <c r="G126" s="297" t="b">
        <f t="shared" si="9"/>
        <v>0</v>
      </c>
      <c r="H126" s="298">
        <f t="shared" si="10"/>
        <v>1</v>
      </c>
    </row>
    <row r="127" spans="1:8">
      <c r="A127" s="117">
        <v>116</v>
      </c>
      <c r="B127" s="118"/>
      <c r="C127" s="118"/>
      <c r="D127" s="120"/>
      <c r="E127" s="15" t="str">
        <f t="shared" si="11"/>
        <v/>
      </c>
      <c r="F127" s="43" t="str">
        <f t="shared" si="8"/>
        <v/>
      </c>
      <c r="G127" s="297" t="b">
        <f t="shared" si="9"/>
        <v>0</v>
      </c>
      <c r="H127" s="298">
        <f t="shared" si="10"/>
        <v>1</v>
      </c>
    </row>
    <row r="128" spans="1:8">
      <c r="A128" s="117">
        <v>117</v>
      </c>
      <c r="B128" s="118"/>
      <c r="C128" s="118"/>
      <c r="D128" s="120"/>
      <c r="E128" s="15" t="str">
        <f t="shared" si="11"/>
        <v/>
      </c>
      <c r="F128" s="43" t="str">
        <f t="shared" si="8"/>
        <v/>
      </c>
      <c r="G128" s="297" t="b">
        <f t="shared" si="9"/>
        <v>0</v>
      </c>
      <c r="H128" s="298">
        <f t="shared" si="10"/>
        <v>1</v>
      </c>
    </row>
    <row r="129" spans="1:8">
      <c r="A129" s="117">
        <v>118</v>
      </c>
      <c r="B129" s="118"/>
      <c r="C129" s="118"/>
      <c r="D129" s="120"/>
      <c r="E129" s="15" t="str">
        <f t="shared" si="11"/>
        <v/>
      </c>
      <c r="F129" s="43" t="str">
        <f t="shared" si="8"/>
        <v/>
      </c>
      <c r="G129" s="297" t="b">
        <f t="shared" si="9"/>
        <v>0</v>
      </c>
      <c r="H129" s="298">
        <f t="shared" si="10"/>
        <v>1</v>
      </c>
    </row>
    <row r="130" spans="1:8">
      <c r="A130" s="117">
        <v>119</v>
      </c>
      <c r="B130" s="118"/>
      <c r="C130" s="118"/>
      <c r="D130" s="120"/>
      <c r="E130" s="15" t="str">
        <f t="shared" si="11"/>
        <v/>
      </c>
      <c r="F130" s="43" t="str">
        <f t="shared" si="8"/>
        <v/>
      </c>
      <c r="G130" s="297" t="b">
        <f t="shared" si="9"/>
        <v>0</v>
      </c>
      <c r="H130" s="298">
        <f t="shared" si="10"/>
        <v>1</v>
      </c>
    </row>
    <row r="131" spans="1:8">
      <c r="A131" s="117">
        <v>120</v>
      </c>
      <c r="B131" s="118"/>
      <c r="C131" s="118"/>
      <c r="D131" s="120"/>
      <c r="E131" s="15" t="str">
        <f t="shared" si="11"/>
        <v/>
      </c>
      <c r="F131" s="43" t="str">
        <f t="shared" si="8"/>
        <v/>
      </c>
      <c r="G131" s="297" t="b">
        <f t="shared" si="9"/>
        <v>0</v>
      </c>
      <c r="H131" s="298">
        <f t="shared" si="10"/>
        <v>1</v>
      </c>
    </row>
    <row r="132" spans="1:8">
      <c r="A132" s="117">
        <v>121</v>
      </c>
      <c r="B132" s="118"/>
      <c r="C132" s="118"/>
      <c r="D132" s="120"/>
      <c r="E132" s="15" t="str">
        <f t="shared" si="11"/>
        <v/>
      </c>
      <c r="F132" s="43" t="str">
        <f t="shared" si="8"/>
        <v/>
      </c>
      <c r="G132" s="297" t="b">
        <f t="shared" si="9"/>
        <v>0</v>
      </c>
      <c r="H132" s="298">
        <f t="shared" si="10"/>
        <v>1</v>
      </c>
    </row>
    <row r="133" spans="1:8">
      <c r="A133" s="117">
        <v>122</v>
      </c>
      <c r="B133" s="118"/>
      <c r="C133" s="118"/>
      <c r="D133" s="120"/>
      <c r="E133" s="15" t="str">
        <f t="shared" si="11"/>
        <v/>
      </c>
      <c r="F133" s="43" t="str">
        <f t="shared" si="8"/>
        <v/>
      </c>
      <c r="G133" s="297" t="b">
        <f t="shared" si="9"/>
        <v>0</v>
      </c>
      <c r="H133" s="298">
        <f t="shared" si="10"/>
        <v>1</v>
      </c>
    </row>
    <row r="134" spans="1:8">
      <c r="A134" s="117">
        <v>123</v>
      </c>
      <c r="B134" s="118"/>
      <c r="C134" s="118"/>
      <c r="D134" s="120"/>
      <c r="E134" s="15" t="str">
        <f t="shared" si="11"/>
        <v/>
      </c>
      <c r="F134" s="43" t="str">
        <f t="shared" si="8"/>
        <v/>
      </c>
      <c r="G134" s="297" t="b">
        <f t="shared" si="9"/>
        <v>0</v>
      </c>
      <c r="H134" s="298">
        <f t="shared" si="10"/>
        <v>1</v>
      </c>
    </row>
    <row r="135" spans="1:8">
      <c r="A135" s="117">
        <v>124</v>
      </c>
      <c r="B135" s="118"/>
      <c r="C135" s="118"/>
      <c r="D135" s="120"/>
      <c r="E135" s="15" t="str">
        <f t="shared" si="11"/>
        <v/>
      </c>
      <c r="F135" s="43" t="str">
        <f t="shared" si="8"/>
        <v/>
      </c>
      <c r="G135" s="297" t="b">
        <f t="shared" si="9"/>
        <v>0</v>
      </c>
      <c r="H135" s="298">
        <f t="shared" si="10"/>
        <v>1</v>
      </c>
    </row>
    <row r="136" spans="1:8">
      <c r="A136" s="117">
        <v>125</v>
      </c>
      <c r="B136" s="118"/>
      <c r="C136" s="118"/>
      <c r="D136" s="120"/>
      <c r="E136" s="15" t="str">
        <f t="shared" si="11"/>
        <v/>
      </c>
      <c r="F136" s="43" t="str">
        <f t="shared" si="8"/>
        <v/>
      </c>
      <c r="G136" s="297" t="b">
        <f t="shared" si="9"/>
        <v>0</v>
      </c>
      <c r="H136" s="298">
        <f t="shared" si="10"/>
        <v>1</v>
      </c>
    </row>
    <row r="137" spans="1:8">
      <c r="A137" s="117">
        <v>126</v>
      </c>
      <c r="B137" s="118"/>
      <c r="C137" s="118"/>
      <c r="D137" s="120"/>
      <c r="E137" s="15" t="str">
        <f t="shared" si="11"/>
        <v/>
      </c>
      <c r="F137" s="43" t="str">
        <f t="shared" si="8"/>
        <v/>
      </c>
      <c r="G137" s="297" t="b">
        <f t="shared" si="9"/>
        <v>0</v>
      </c>
      <c r="H137" s="298">
        <f t="shared" si="10"/>
        <v>1</v>
      </c>
    </row>
    <row r="138" spans="1:8">
      <c r="A138" s="117">
        <v>127</v>
      </c>
      <c r="B138" s="118"/>
      <c r="C138" s="118"/>
      <c r="D138" s="120"/>
      <c r="E138" s="15" t="str">
        <f t="shared" si="11"/>
        <v/>
      </c>
      <c r="F138" s="43" t="str">
        <f t="shared" si="8"/>
        <v/>
      </c>
      <c r="G138" s="297" t="b">
        <f t="shared" si="9"/>
        <v>0</v>
      </c>
      <c r="H138" s="298">
        <f t="shared" si="10"/>
        <v>1</v>
      </c>
    </row>
    <row r="139" spans="1:8">
      <c r="A139" s="117">
        <v>128</v>
      </c>
      <c r="B139" s="118"/>
      <c r="C139" s="118"/>
      <c r="D139" s="120"/>
      <c r="E139" s="15" t="str">
        <f t="shared" si="11"/>
        <v/>
      </c>
      <c r="F139" s="43" t="str">
        <f t="shared" si="8"/>
        <v/>
      </c>
      <c r="G139" s="297" t="b">
        <f t="shared" si="9"/>
        <v>0</v>
      </c>
      <c r="H139" s="298">
        <f t="shared" si="10"/>
        <v>1</v>
      </c>
    </row>
    <row r="140" spans="1:8">
      <c r="A140" s="117">
        <v>129</v>
      </c>
      <c r="B140" s="118"/>
      <c r="C140" s="118"/>
      <c r="D140" s="120"/>
      <c r="E140" s="15" t="str">
        <f t="shared" si="11"/>
        <v/>
      </c>
      <c r="F140" s="43" t="str">
        <f t="shared" ref="F140:F203" si="12">IF(OR($B140="",,$D140="",$D140&gt;an_final),"",IF($D140&gt;=an_initial,1,""))</f>
        <v/>
      </c>
      <c r="G140" s="297" t="b">
        <f t="shared" ref="G140:G203" si="13">IF(nume_candidat="",FALSE,ISNUMBER(SEARCH(nume_candidat,$B140)))</f>
        <v>0</v>
      </c>
      <c r="H140" s="298">
        <f t="shared" si="10"/>
        <v>1</v>
      </c>
    </row>
    <row r="141" spans="1:8">
      <c r="A141" s="117">
        <v>130</v>
      </c>
      <c r="B141" s="118"/>
      <c r="C141" s="118"/>
      <c r="D141" s="120"/>
      <c r="E141" s="15" t="str">
        <f t="shared" si="11"/>
        <v/>
      </c>
      <c r="F141" s="43" t="str">
        <f t="shared" si="12"/>
        <v/>
      </c>
      <c r="G141" s="297" t="b">
        <f t="shared" si="13"/>
        <v>0</v>
      </c>
      <c r="H141" s="298">
        <f t="shared" ref="H141:H204" si="14">LEN(B141)-LEN(SUBSTITUTE(B141,",",""))+1</f>
        <v>1</v>
      </c>
    </row>
    <row r="142" spans="1:8">
      <c r="A142" s="117">
        <v>131</v>
      </c>
      <c r="B142" s="118"/>
      <c r="C142" s="118"/>
      <c r="D142" s="120"/>
      <c r="E142" s="15" t="str">
        <f t="shared" si="11"/>
        <v/>
      </c>
      <c r="F142" s="43" t="str">
        <f t="shared" si="12"/>
        <v/>
      </c>
      <c r="G142" s="297" t="b">
        <f t="shared" si="13"/>
        <v>0</v>
      </c>
      <c r="H142" s="298">
        <f t="shared" si="14"/>
        <v>1</v>
      </c>
    </row>
    <row r="143" spans="1:8">
      <c r="A143" s="117">
        <v>132</v>
      </c>
      <c r="B143" s="118"/>
      <c r="C143" s="118"/>
      <c r="D143" s="120"/>
      <c r="E143" s="15" t="str">
        <f t="shared" si="11"/>
        <v/>
      </c>
      <c r="F143" s="43" t="str">
        <f t="shared" si="12"/>
        <v/>
      </c>
      <c r="G143" s="297" t="b">
        <f t="shared" si="13"/>
        <v>0</v>
      </c>
      <c r="H143" s="298">
        <f t="shared" si="14"/>
        <v>1</v>
      </c>
    </row>
    <row r="144" spans="1:8">
      <c r="A144" s="117">
        <v>133</v>
      </c>
      <c r="B144" s="118"/>
      <c r="C144" s="118"/>
      <c r="D144" s="120"/>
      <c r="E144" s="15" t="str">
        <f t="shared" si="11"/>
        <v/>
      </c>
      <c r="F144" s="43" t="str">
        <f t="shared" si="12"/>
        <v/>
      </c>
      <c r="G144" s="297" t="b">
        <f t="shared" si="13"/>
        <v>0</v>
      </c>
      <c r="H144" s="298">
        <f t="shared" si="14"/>
        <v>1</v>
      </c>
    </row>
    <row r="145" spans="1:8">
      <c r="A145" s="117">
        <v>134</v>
      </c>
      <c r="B145" s="118"/>
      <c r="C145" s="118"/>
      <c r="D145" s="120"/>
      <c r="E145" s="15" t="str">
        <f t="shared" si="11"/>
        <v/>
      </c>
      <c r="F145" s="43" t="str">
        <f t="shared" si="12"/>
        <v/>
      </c>
      <c r="G145" s="297" t="b">
        <f t="shared" si="13"/>
        <v>0</v>
      </c>
      <c r="H145" s="298">
        <f t="shared" si="14"/>
        <v>1</v>
      </c>
    </row>
    <row r="146" spans="1:8">
      <c r="A146" s="117">
        <v>135</v>
      </c>
      <c r="B146" s="118"/>
      <c r="C146" s="118"/>
      <c r="D146" s="120"/>
      <c r="E146" s="15" t="str">
        <f t="shared" si="11"/>
        <v/>
      </c>
      <c r="F146" s="43" t="str">
        <f t="shared" si="12"/>
        <v/>
      </c>
      <c r="G146" s="297" t="b">
        <f t="shared" si="13"/>
        <v>0</v>
      </c>
      <c r="H146" s="298">
        <f t="shared" si="14"/>
        <v>1</v>
      </c>
    </row>
    <row r="147" spans="1:8">
      <c r="A147" s="117">
        <v>136</v>
      </c>
      <c r="B147" s="118"/>
      <c r="C147" s="118"/>
      <c r="D147" s="120"/>
      <c r="E147" s="15" t="str">
        <f t="shared" si="11"/>
        <v/>
      </c>
      <c r="F147" s="43" t="str">
        <f t="shared" si="12"/>
        <v/>
      </c>
      <c r="G147" s="297" t="b">
        <f t="shared" si="13"/>
        <v>0</v>
      </c>
      <c r="H147" s="298">
        <f t="shared" si="14"/>
        <v>1</v>
      </c>
    </row>
    <row r="148" spans="1:8">
      <c r="A148" s="117">
        <v>137</v>
      </c>
      <c r="B148" s="118"/>
      <c r="C148" s="118"/>
      <c r="D148" s="120"/>
      <c r="E148" s="15" t="str">
        <f t="shared" si="11"/>
        <v/>
      </c>
      <c r="F148" s="43" t="str">
        <f t="shared" si="12"/>
        <v/>
      </c>
      <c r="G148" s="297" t="b">
        <f t="shared" si="13"/>
        <v>0</v>
      </c>
      <c r="H148" s="298">
        <f t="shared" si="14"/>
        <v>1</v>
      </c>
    </row>
    <row r="149" spans="1:8">
      <c r="A149" s="117">
        <v>138</v>
      </c>
      <c r="B149" s="118"/>
      <c r="C149" s="118"/>
      <c r="D149" s="120"/>
      <c r="E149" s="15" t="str">
        <f t="shared" si="11"/>
        <v/>
      </c>
      <c r="F149" s="43" t="str">
        <f t="shared" si="12"/>
        <v/>
      </c>
      <c r="G149" s="297" t="b">
        <f t="shared" si="13"/>
        <v>0</v>
      </c>
      <c r="H149" s="298">
        <f t="shared" si="14"/>
        <v>1</v>
      </c>
    </row>
    <row r="150" spans="1:8">
      <c r="A150" s="117">
        <v>139</v>
      </c>
      <c r="B150" s="118"/>
      <c r="C150" s="118"/>
      <c r="D150" s="120"/>
      <c r="E150" s="15" t="str">
        <f t="shared" si="11"/>
        <v/>
      </c>
      <c r="F150" s="43" t="str">
        <f t="shared" si="12"/>
        <v/>
      </c>
      <c r="G150" s="297" t="b">
        <f t="shared" si="13"/>
        <v>0</v>
      </c>
      <c r="H150" s="298">
        <f t="shared" si="14"/>
        <v>1</v>
      </c>
    </row>
    <row r="151" spans="1:8">
      <c r="A151" s="117">
        <v>140</v>
      </c>
      <c r="B151" s="118"/>
      <c r="C151" s="118"/>
      <c r="D151" s="120"/>
      <c r="E151" s="15" t="str">
        <f t="shared" si="11"/>
        <v/>
      </c>
      <c r="F151" s="43" t="str">
        <f t="shared" si="12"/>
        <v/>
      </c>
      <c r="G151" s="297" t="b">
        <f t="shared" si="13"/>
        <v>0</v>
      </c>
      <c r="H151" s="298">
        <f t="shared" si="14"/>
        <v>1</v>
      </c>
    </row>
    <row r="152" spans="1:8">
      <c r="A152" s="117">
        <v>141</v>
      </c>
      <c r="B152" s="118"/>
      <c r="C152" s="118"/>
      <c r="D152" s="120"/>
      <c r="E152" s="15" t="str">
        <f t="shared" si="11"/>
        <v/>
      </c>
      <c r="F152" s="43" t="str">
        <f t="shared" si="12"/>
        <v/>
      </c>
      <c r="G152" s="297" t="b">
        <f t="shared" si="13"/>
        <v>0</v>
      </c>
      <c r="H152" s="298">
        <f t="shared" si="14"/>
        <v>1</v>
      </c>
    </row>
    <row r="153" spans="1:8">
      <c r="A153" s="117">
        <v>142</v>
      </c>
      <c r="B153" s="118"/>
      <c r="C153" s="118"/>
      <c r="D153" s="120"/>
      <c r="E153" s="15" t="str">
        <f t="shared" si="11"/>
        <v/>
      </c>
      <c r="F153" s="43" t="str">
        <f t="shared" si="12"/>
        <v/>
      </c>
      <c r="G153" s="297" t="b">
        <f t="shared" si="13"/>
        <v>0</v>
      </c>
      <c r="H153" s="298">
        <f t="shared" si="14"/>
        <v>1</v>
      </c>
    </row>
    <row r="154" spans="1:8">
      <c r="A154" s="117">
        <v>143</v>
      </c>
      <c r="B154" s="118"/>
      <c r="C154" s="118"/>
      <c r="D154" s="120"/>
      <c r="E154" s="15" t="str">
        <f t="shared" si="11"/>
        <v/>
      </c>
      <c r="F154" s="43" t="str">
        <f t="shared" si="12"/>
        <v/>
      </c>
      <c r="G154" s="297" t="b">
        <f t="shared" si="13"/>
        <v>0</v>
      </c>
      <c r="H154" s="298">
        <f t="shared" si="14"/>
        <v>1</v>
      </c>
    </row>
    <row r="155" spans="1:8">
      <c r="A155" s="117">
        <v>144</v>
      </c>
      <c r="B155" s="118"/>
      <c r="C155" s="118"/>
      <c r="D155" s="120"/>
      <c r="E155" s="15" t="str">
        <f t="shared" si="11"/>
        <v/>
      </c>
      <c r="F155" s="43" t="str">
        <f t="shared" si="12"/>
        <v/>
      </c>
      <c r="G155" s="297" t="b">
        <f t="shared" si="13"/>
        <v>0</v>
      </c>
      <c r="H155" s="298">
        <f t="shared" si="14"/>
        <v>1</v>
      </c>
    </row>
    <row r="156" spans="1:8">
      <c r="A156" s="117">
        <v>145</v>
      </c>
      <c r="B156" s="118"/>
      <c r="C156" s="118"/>
      <c r="D156" s="120"/>
      <c r="E156" s="15" t="str">
        <f t="shared" si="11"/>
        <v/>
      </c>
      <c r="F156" s="43" t="str">
        <f t="shared" si="12"/>
        <v/>
      </c>
      <c r="G156" s="297" t="b">
        <f t="shared" si="13"/>
        <v>0</v>
      </c>
      <c r="H156" s="298">
        <f t="shared" si="14"/>
        <v>1</v>
      </c>
    </row>
    <row r="157" spans="1:8">
      <c r="A157" s="117">
        <v>146</v>
      </c>
      <c r="B157" s="118"/>
      <c r="C157" s="118"/>
      <c r="D157" s="120"/>
      <c r="E157" s="15" t="str">
        <f t="shared" si="11"/>
        <v/>
      </c>
      <c r="F157" s="43" t="str">
        <f t="shared" si="12"/>
        <v/>
      </c>
      <c r="G157" s="297" t="b">
        <f t="shared" si="13"/>
        <v>0</v>
      </c>
      <c r="H157" s="298">
        <f t="shared" si="14"/>
        <v>1</v>
      </c>
    </row>
    <row r="158" spans="1:8">
      <c r="A158" s="117">
        <v>147</v>
      </c>
      <c r="B158" s="118"/>
      <c r="C158" s="118"/>
      <c r="D158" s="120"/>
      <c r="E158" s="15" t="str">
        <f t="shared" si="11"/>
        <v/>
      </c>
      <c r="F158" s="43" t="str">
        <f t="shared" si="12"/>
        <v/>
      </c>
      <c r="G158" s="297" t="b">
        <f t="shared" si="13"/>
        <v>0</v>
      </c>
      <c r="H158" s="298">
        <f t="shared" si="14"/>
        <v>1</v>
      </c>
    </row>
    <row r="159" spans="1:8">
      <c r="A159" s="117">
        <v>148</v>
      </c>
      <c r="B159" s="118"/>
      <c r="C159" s="118"/>
      <c r="D159" s="120"/>
      <c r="E159" s="15" t="str">
        <f t="shared" si="11"/>
        <v/>
      </c>
      <c r="F159" s="43" t="str">
        <f t="shared" si="12"/>
        <v/>
      </c>
      <c r="G159" s="297" t="b">
        <f t="shared" si="13"/>
        <v>0</v>
      </c>
      <c r="H159" s="298">
        <f t="shared" si="14"/>
        <v>1</v>
      </c>
    </row>
    <row r="160" spans="1:8">
      <c r="A160" s="117">
        <v>149</v>
      </c>
      <c r="B160" s="118"/>
      <c r="C160" s="118"/>
      <c r="D160" s="120"/>
      <c r="E160" s="15" t="str">
        <f t="shared" si="11"/>
        <v/>
      </c>
      <c r="F160" s="43" t="str">
        <f t="shared" si="12"/>
        <v/>
      </c>
      <c r="G160" s="297" t="b">
        <f t="shared" si="13"/>
        <v>0</v>
      </c>
      <c r="H160" s="298">
        <f t="shared" si="14"/>
        <v>1</v>
      </c>
    </row>
    <row r="161" spans="1:8">
      <c r="A161" s="117">
        <v>150</v>
      </c>
      <c r="B161" s="118"/>
      <c r="C161" s="118"/>
      <c r="D161" s="120"/>
      <c r="E161" s="15" t="str">
        <f t="shared" si="11"/>
        <v/>
      </c>
      <c r="F161" s="43" t="str">
        <f t="shared" si="12"/>
        <v/>
      </c>
      <c r="G161" s="297" t="b">
        <f t="shared" si="13"/>
        <v>0</v>
      </c>
      <c r="H161" s="298">
        <f t="shared" si="14"/>
        <v>1</v>
      </c>
    </row>
    <row r="162" spans="1:8">
      <c r="A162" s="117">
        <v>151</v>
      </c>
      <c r="B162" s="118"/>
      <c r="C162" s="118"/>
      <c r="D162" s="120"/>
      <c r="E162" s="15" t="str">
        <f t="shared" si="11"/>
        <v/>
      </c>
      <c r="F162" s="43" t="str">
        <f t="shared" si="12"/>
        <v/>
      </c>
      <c r="G162" s="297" t="b">
        <f t="shared" si="13"/>
        <v>0</v>
      </c>
      <c r="H162" s="298">
        <f t="shared" si="14"/>
        <v>1</v>
      </c>
    </row>
    <row r="163" spans="1:8">
      <c r="A163" s="117">
        <v>152</v>
      </c>
      <c r="B163" s="118"/>
      <c r="C163" s="118"/>
      <c r="D163" s="120"/>
      <c r="E163" s="15" t="str">
        <f t="shared" si="11"/>
        <v/>
      </c>
      <c r="F163" s="43" t="str">
        <f t="shared" si="12"/>
        <v/>
      </c>
      <c r="G163" s="297" t="b">
        <f t="shared" si="13"/>
        <v>0</v>
      </c>
      <c r="H163" s="298">
        <f t="shared" si="14"/>
        <v>1</v>
      </c>
    </row>
    <row r="164" spans="1:8">
      <c r="A164" s="117">
        <v>153</v>
      </c>
      <c r="B164" s="118"/>
      <c r="C164" s="118"/>
      <c r="D164" s="120"/>
      <c r="E164" s="15" t="str">
        <f t="shared" si="11"/>
        <v/>
      </c>
      <c r="F164" s="43" t="str">
        <f t="shared" si="12"/>
        <v/>
      </c>
      <c r="G164" s="297" t="b">
        <f t="shared" si="13"/>
        <v>0</v>
      </c>
      <c r="H164" s="298">
        <f t="shared" si="14"/>
        <v>1</v>
      </c>
    </row>
    <row r="165" spans="1:8">
      <c r="A165" s="117">
        <v>154</v>
      </c>
      <c r="B165" s="118"/>
      <c r="C165" s="118"/>
      <c r="D165" s="120"/>
      <c r="E165" s="15" t="str">
        <f t="shared" si="11"/>
        <v/>
      </c>
      <c r="F165" s="43" t="str">
        <f t="shared" si="12"/>
        <v/>
      </c>
      <c r="G165" s="297" t="b">
        <f t="shared" si="13"/>
        <v>0</v>
      </c>
      <c r="H165" s="298">
        <f t="shared" si="14"/>
        <v>1</v>
      </c>
    </row>
    <row r="166" spans="1:8">
      <c r="A166" s="117">
        <v>155</v>
      </c>
      <c r="B166" s="118"/>
      <c r="C166" s="118"/>
      <c r="D166" s="120"/>
      <c r="E166" s="15" t="str">
        <f t="shared" si="11"/>
        <v/>
      </c>
      <c r="F166" s="43" t="str">
        <f t="shared" si="12"/>
        <v/>
      </c>
      <c r="G166" s="297" t="b">
        <f t="shared" si="13"/>
        <v>0</v>
      </c>
      <c r="H166" s="298">
        <f t="shared" si="14"/>
        <v>1</v>
      </c>
    </row>
    <row r="167" spans="1:8">
      <c r="A167" s="117">
        <v>156</v>
      </c>
      <c r="B167" s="118"/>
      <c r="C167" s="118"/>
      <c r="D167" s="120"/>
      <c r="E167" s="15" t="str">
        <f t="shared" si="11"/>
        <v/>
      </c>
      <c r="F167" s="43" t="str">
        <f t="shared" si="12"/>
        <v/>
      </c>
      <c r="G167" s="297" t="b">
        <f t="shared" si="13"/>
        <v>0</v>
      </c>
      <c r="H167" s="298">
        <f t="shared" si="14"/>
        <v>1</v>
      </c>
    </row>
    <row r="168" spans="1:8">
      <c r="A168" s="117">
        <v>157</v>
      </c>
      <c r="B168" s="118"/>
      <c r="C168" s="118"/>
      <c r="D168" s="120"/>
      <c r="E168" s="15" t="str">
        <f t="shared" si="11"/>
        <v/>
      </c>
      <c r="F168" s="43" t="str">
        <f t="shared" si="12"/>
        <v/>
      </c>
      <c r="G168" s="297" t="b">
        <f t="shared" si="13"/>
        <v>0</v>
      </c>
      <c r="H168" s="298">
        <f t="shared" si="14"/>
        <v>1</v>
      </c>
    </row>
    <row r="169" spans="1:8">
      <c r="A169" s="117">
        <v>158</v>
      </c>
      <c r="B169" s="118"/>
      <c r="C169" s="118"/>
      <c r="D169" s="120"/>
      <c r="E169" s="15" t="str">
        <f t="shared" si="11"/>
        <v/>
      </c>
      <c r="F169" s="43" t="str">
        <f t="shared" si="12"/>
        <v/>
      </c>
      <c r="G169" s="297" t="b">
        <f t="shared" si="13"/>
        <v>0</v>
      </c>
      <c r="H169" s="298">
        <f t="shared" si="14"/>
        <v>1</v>
      </c>
    </row>
    <row r="170" spans="1:8">
      <c r="A170" s="117">
        <v>159</v>
      </c>
      <c r="B170" s="118"/>
      <c r="C170" s="118"/>
      <c r="D170" s="120"/>
      <c r="E170" s="15" t="str">
        <f t="shared" si="11"/>
        <v/>
      </c>
      <c r="F170" s="43" t="str">
        <f t="shared" si="12"/>
        <v/>
      </c>
      <c r="G170" s="297" t="b">
        <f t="shared" si="13"/>
        <v>0</v>
      </c>
      <c r="H170" s="298">
        <f t="shared" si="14"/>
        <v>1</v>
      </c>
    </row>
    <row r="171" spans="1:8">
      <c r="A171" s="117">
        <v>160</v>
      </c>
      <c r="B171" s="118"/>
      <c r="C171" s="118"/>
      <c r="D171" s="120"/>
      <c r="E171" s="15" t="str">
        <f t="shared" si="11"/>
        <v/>
      </c>
      <c r="F171" s="43" t="str">
        <f t="shared" si="12"/>
        <v/>
      </c>
      <c r="G171" s="297" t="b">
        <f t="shared" si="13"/>
        <v>0</v>
      </c>
      <c r="H171" s="298">
        <f t="shared" si="14"/>
        <v>1</v>
      </c>
    </row>
    <row r="172" spans="1:8">
      <c r="A172" s="117">
        <v>161</v>
      </c>
      <c r="B172" s="118"/>
      <c r="C172" s="118"/>
      <c r="D172" s="120"/>
      <c r="E172" s="15" t="str">
        <f t="shared" ref="E172:E235" si="15">IF(OR($B172="",$D172&lt;an_initial,$D172&gt;an_final),"",F172*(HLOOKUP(C172,i8punctaje,2,FALSE)))</f>
        <v/>
      </c>
      <c r="F172" s="43" t="str">
        <f t="shared" si="12"/>
        <v/>
      </c>
      <c r="G172" s="297" t="b">
        <f t="shared" si="13"/>
        <v>0</v>
      </c>
      <c r="H172" s="298">
        <f t="shared" si="14"/>
        <v>1</v>
      </c>
    </row>
    <row r="173" spans="1:8">
      <c r="A173" s="117">
        <v>162</v>
      </c>
      <c r="B173" s="118"/>
      <c r="C173" s="118"/>
      <c r="D173" s="120"/>
      <c r="E173" s="15" t="str">
        <f t="shared" si="15"/>
        <v/>
      </c>
      <c r="F173" s="43" t="str">
        <f t="shared" si="12"/>
        <v/>
      </c>
      <c r="G173" s="297" t="b">
        <f t="shared" si="13"/>
        <v>0</v>
      </c>
      <c r="H173" s="298">
        <f t="shared" si="14"/>
        <v>1</v>
      </c>
    </row>
    <row r="174" spans="1:8">
      <c r="A174" s="117">
        <v>163</v>
      </c>
      <c r="B174" s="118"/>
      <c r="C174" s="118"/>
      <c r="D174" s="120"/>
      <c r="E174" s="15" t="str">
        <f t="shared" si="15"/>
        <v/>
      </c>
      <c r="F174" s="43" t="str">
        <f t="shared" si="12"/>
        <v/>
      </c>
      <c r="G174" s="297" t="b">
        <f t="shared" si="13"/>
        <v>0</v>
      </c>
      <c r="H174" s="298">
        <f t="shared" si="14"/>
        <v>1</v>
      </c>
    </row>
    <row r="175" spans="1:8">
      <c r="A175" s="117">
        <v>164</v>
      </c>
      <c r="B175" s="118"/>
      <c r="C175" s="118"/>
      <c r="D175" s="120"/>
      <c r="E175" s="15" t="str">
        <f t="shared" si="15"/>
        <v/>
      </c>
      <c r="F175" s="43" t="str">
        <f t="shared" si="12"/>
        <v/>
      </c>
      <c r="G175" s="297" t="b">
        <f t="shared" si="13"/>
        <v>0</v>
      </c>
      <c r="H175" s="298">
        <f t="shared" si="14"/>
        <v>1</v>
      </c>
    </row>
    <row r="176" spans="1:8">
      <c r="A176" s="117">
        <v>165</v>
      </c>
      <c r="B176" s="118"/>
      <c r="C176" s="118"/>
      <c r="D176" s="120"/>
      <c r="E176" s="15" t="str">
        <f t="shared" si="15"/>
        <v/>
      </c>
      <c r="F176" s="43" t="str">
        <f t="shared" si="12"/>
        <v/>
      </c>
      <c r="G176" s="297" t="b">
        <f t="shared" si="13"/>
        <v>0</v>
      </c>
      <c r="H176" s="298">
        <f t="shared" si="14"/>
        <v>1</v>
      </c>
    </row>
    <row r="177" spans="1:8">
      <c r="A177" s="117">
        <v>166</v>
      </c>
      <c r="B177" s="118"/>
      <c r="C177" s="118"/>
      <c r="D177" s="120"/>
      <c r="E177" s="15" t="str">
        <f t="shared" si="15"/>
        <v/>
      </c>
      <c r="F177" s="43" t="str">
        <f t="shared" si="12"/>
        <v/>
      </c>
      <c r="G177" s="297" t="b">
        <f t="shared" si="13"/>
        <v>0</v>
      </c>
      <c r="H177" s="298">
        <f t="shared" si="14"/>
        <v>1</v>
      </c>
    </row>
    <row r="178" spans="1:8">
      <c r="A178" s="117">
        <v>167</v>
      </c>
      <c r="B178" s="118"/>
      <c r="C178" s="118"/>
      <c r="D178" s="120"/>
      <c r="E178" s="15" t="str">
        <f t="shared" si="15"/>
        <v/>
      </c>
      <c r="F178" s="43" t="str">
        <f t="shared" si="12"/>
        <v/>
      </c>
      <c r="G178" s="297" t="b">
        <f t="shared" si="13"/>
        <v>0</v>
      </c>
      <c r="H178" s="298">
        <f t="shared" si="14"/>
        <v>1</v>
      </c>
    </row>
    <row r="179" spans="1:8">
      <c r="A179" s="117">
        <v>168</v>
      </c>
      <c r="B179" s="118"/>
      <c r="C179" s="118"/>
      <c r="D179" s="120"/>
      <c r="E179" s="15" t="str">
        <f t="shared" si="15"/>
        <v/>
      </c>
      <c r="F179" s="43" t="str">
        <f t="shared" si="12"/>
        <v/>
      </c>
      <c r="G179" s="297" t="b">
        <f t="shared" si="13"/>
        <v>0</v>
      </c>
      <c r="H179" s="298">
        <f t="shared" si="14"/>
        <v>1</v>
      </c>
    </row>
    <row r="180" spans="1:8">
      <c r="A180" s="117">
        <v>169</v>
      </c>
      <c r="B180" s="118"/>
      <c r="C180" s="118"/>
      <c r="D180" s="120"/>
      <c r="E180" s="15" t="str">
        <f t="shared" si="15"/>
        <v/>
      </c>
      <c r="F180" s="43" t="str">
        <f t="shared" si="12"/>
        <v/>
      </c>
      <c r="G180" s="297" t="b">
        <f t="shared" si="13"/>
        <v>0</v>
      </c>
      <c r="H180" s="298">
        <f t="shared" si="14"/>
        <v>1</v>
      </c>
    </row>
    <row r="181" spans="1:8">
      <c r="A181" s="117">
        <v>170</v>
      </c>
      <c r="B181" s="118"/>
      <c r="C181" s="118"/>
      <c r="D181" s="120"/>
      <c r="E181" s="15" t="str">
        <f t="shared" si="15"/>
        <v/>
      </c>
      <c r="F181" s="43" t="str">
        <f t="shared" si="12"/>
        <v/>
      </c>
      <c r="G181" s="297" t="b">
        <f t="shared" si="13"/>
        <v>0</v>
      </c>
      <c r="H181" s="298">
        <f t="shared" si="14"/>
        <v>1</v>
      </c>
    </row>
    <row r="182" spans="1:8">
      <c r="A182" s="117">
        <v>171</v>
      </c>
      <c r="B182" s="118"/>
      <c r="C182" s="118"/>
      <c r="D182" s="120"/>
      <c r="E182" s="15" t="str">
        <f t="shared" si="15"/>
        <v/>
      </c>
      <c r="F182" s="43" t="str">
        <f t="shared" si="12"/>
        <v/>
      </c>
      <c r="G182" s="297" t="b">
        <f t="shared" si="13"/>
        <v>0</v>
      </c>
      <c r="H182" s="298">
        <f t="shared" si="14"/>
        <v>1</v>
      </c>
    </row>
    <row r="183" spans="1:8">
      <c r="A183" s="117">
        <v>172</v>
      </c>
      <c r="B183" s="118"/>
      <c r="C183" s="118"/>
      <c r="D183" s="120"/>
      <c r="E183" s="15" t="str">
        <f t="shared" si="15"/>
        <v/>
      </c>
      <c r="F183" s="43" t="str">
        <f t="shared" si="12"/>
        <v/>
      </c>
      <c r="G183" s="297" t="b">
        <f t="shared" si="13"/>
        <v>0</v>
      </c>
      <c r="H183" s="298">
        <f t="shared" si="14"/>
        <v>1</v>
      </c>
    </row>
    <row r="184" spans="1:8">
      <c r="A184" s="117">
        <v>173</v>
      </c>
      <c r="B184" s="118"/>
      <c r="C184" s="118"/>
      <c r="D184" s="120"/>
      <c r="E184" s="15" t="str">
        <f t="shared" si="15"/>
        <v/>
      </c>
      <c r="F184" s="43" t="str">
        <f t="shared" si="12"/>
        <v/>
      </c>
      <c r="G184" s="297" t="b">
        <f t="shared" si="13"/>
        <v>0</v>
      </c>
      <c r="H184" s="298">
        <f t="shared" si="14"/>
        <v>1</v>
      </c>
    </row>
    <row r="185" spans="1:8">
      <c r="A185" s="117">
        <v>174</v>
      </c>
      <c r="B185" s="118"/>
      <c r="C185" s="118"/>
      <c r="D185" s="120"/>
      <c r="E185" s="15" t="str">
        <f t="shared" si="15"/>
        <v/>
      </c>
      <c r="F185" s="43" t="str">
        <f t="shared" si="12"/>
        <v/>
      </c>
      <c r="G185" s="297" t="b">
        <f t="shared" si="13"/>
        <v>0</v>
      </c>
      <c r="H185" s="298">
        <f t="shared" si="14"/>
        <v>1</v>
      </c>
    </row>
    <row r="186" spans="1:8">
      <c r="A186" s="117">
        <v>175</v>
      </c>
      <c r="B186" s="118"/>
      <c r="C186" s="118"/>
      <c r="D186" s="120"/>
      <c r="E186" s="15" t="str">
        <f t="shared" si="15"/>
        <v/>
      </c>
      <c r="F186" s="43" t="str">
        <f t="shared" si="12"/>
        <v/>
      </c>
      <c r="G186" s="297" t="b">
        <f t="shared" si="13"/>
        <v>0</v>
      </c>
      <c r="H186" s="298">
        <f t="shared" si="14"/>
        <v>1</v>
      </c>
    </row>
    <row r="187" spans="1:8">
      <c r="A187" s="117">
        <v>176</v>
      </c>
      <c r="B187" s="118"/>
      <c r="C187" s="118"/>
      <c r="D187" s="120"/>
      <c r="E187" s="15" t="str">
        <f t="shared" si="15"/>
        <v/>
      </c>
      <c r="F187" s="43" t="str">
        <f t="shared" si="12"/>
        <v/>
      </c>
      <c r="G187" s="297" t="b">
        <f t="shared" si="13"/>
        <v>0</v>
      </c>
      <c r="H187" s="298">
        <f t="shared" si="14"/>
        <v>1</v>
      </c>
    </row>
    <row r="188" spans="1:8">
      <c r="A188" s="117">
        <v>177</v>
      </c>
      <c r="B188" s="118"/>
      <c r="C188" s="118"/>
      <c r="D188" s="120"/>
      <c r="E188" s="15" t="str">
        <f t="shared" si="15"/>
        <v/>
      </c>
      <c r="F188" s="43" t="str">
        <f t="shared" si="12"/>
        <v/>
      </c>
      <c r="G188" s="297" t="b">
        <f t="shared" si="13"/>
        <v>0</v>
      </c>
      <c r="H188" s="298">
        <f t="shared" si="14"/>
        <v>1</v>
      </c>
    </row>
    <row r="189" spans="1:8">
      <c r="A189" s="117">
        <v>178</v>
      </c>
      <c r="B189" s="118"/>
      <c r="C189" s="118"/>
      <c r="D189" s="120"/>
      <c r="E189" s="15" t="str">
        <f t="shared" si="15"/>
        <v/>
      </c>
      <c r="F189" s="43" t="str">
        <f t="shared" si="12"/>
        <v/>
      </c>
      <c r="G189" s="297" t="b">
        <f t="shared" si="13"/>
        <v>0</v>
      </c>
      <c r="H189" s="298">
        <f t="shared" si="14"/>
        <v>1</v>
      </c>
    </row>
    <row r="190" spans="1:8">
      <c r="A190" s="117">
        <v>179</v>
      </c>
      <c r="B190" s="118"/>
      <c r="C190" s="118"/>
      <c r="D190" s="120"/>
      <c r="E190" s="15" t="str">
        <f t="shared" si="15"/>
        <v/>
      </c>
      <c r="F190" s="43" t="str">
        <f t="shared" si="12"/>
        <v/>
      </c>
      <c r="G190" s="297" t="b">
        <f t="shared" si="13"/>
        <v>0</v>
      </c>
      <c r="H190" s="298">
        <f t="shared" si="14"/>
        <v>1</v>
      </c>
    </row>
    <row r="191" spans="1:8">
      <c r="A191" s="117">
        <v>180</v>
      </c>
      <c r="B191" s="118"/>
      <c r="C191" s="118"/>
      <c r="D191" s="120"/>
      <c r="E191" s="15" t="str">
        <f t="shared" si="15"/>
        <v/>
      </c>
      <c r="F191" s="43" t="str">
        <f t="shared" si="12"/>
        <v/>
      </c>
      <c r="G191" s="297" t="b">
        <f t="shared" si="13"/>
        <v>0</v>
      </c>
      <c r="H191" s="298">
        <f t="shared" si="14"/>
        <v>1</v>
      </c>
    </row>
    <row r="192" spans="1:8">
      <c r="A192" s="117">
        <v>181</v>
      </c>
      <c r="B192" s="118"/>
      <c r="C192" s="118"/>
      <c r="D192" s="120"/>
      <c r="E192" s="15" t="str">
        <f t="shared" si="15"/>
        <v/>
      </c>
      <c r="F192" s="43" t="str">
        <f t="shared" si="12"/>
        <v/>
      </c>
      <c r="G192" s="297" t="b">
        <f t="shared" si="13"/>
        <v>0</v>
      </c>
      <c r="H192" s="298">
        <f t="shared" si="14"/>
        <v>1</v>
      </c>
    </row>
    <row r="193" spans="1:8">
      <c r="A193" s="117">
        <v>182</v>
      </c>
      <c r="B193" s="118"/>
      <c r="C193" s="118"/>
      <c r="D193" s="120"/>
      <c r="E193" s="15" t="str">
        <f t="shared" si="15"/>
        <v/>
      </c>
      <c r="F193" s="43" t="str">
        <f t="shared" si="12"/>
        <v/>
      </c>
      <c r="G193" s="297" t="b">
        <f t="shared" si="13"/>
        <v>0</v>
      </c>
      <c r="H193" s="298">
        <f t="shared" si="14"/>
        <v>1</v>
      </c>
    </row>
    <row r="194" spans="1:8">
      <c r="A194" s="117">
        <v>183</v>
      </c>
      <c r="B194" s="118"/>
      <c r="C194" s="118"/>
      <c r="D194" s="120"/>
      <c r="E194" s="15" t="str">
        <f t="shared" si="15"/>
        <v/>
      </c>
      <c r="F194" s="43" t="str">
        <f t="shared" si="12"/>
        <v/>
      </c>
      <c r="G194" s="297" t="b">
        <f t="shared" si="13"/>
        <v>0</v>
      </c>
      <c r="H194" s="298">
        <f t="shared" si="14"/>
        <v>1</v>
      </c>
    </row>
    <row r="195" spans="1:8">
      <c r="A195" s="117">
        <v>184</v>
      </c>
      <c r="B195" s="118"/>
      <c r="C195" s="118"/>
      <c r="D195" s="120"/>
      <c r="E195" s="15" t="str">
        <f t="shared" si="15"/>
        <v/>
      </c>
      <c r="F195" s="43" t="str">
        <f t="shared" si="12"/>
        <v/>
      </c>
      <c r="G195" s="297" t="b">
        <f t="shared" si="13"/>
        <v>0</v>
      </c>
      <c r="H195" s="298">
        <f t="shared" si="14"/>
        <v>1</v>
      </c>
    </row>
    <row r="196" spans="1:8">
      <c r="A196" s="117">
        <v>185</v>
      </c>
      <c r="B196" s="118"/>
      <c r="C196" s="118"/>
      <c r="D196" s="120"/>
      <c r="E196" s="15" t="str">
        <f t="shared" si="15"/>
        <v/>
      </c>
      <c r="F196" s="43" t="str">
        <f t="shared" si="12"/>
        <v/>
      </c>
      <c r="G196" s="297" t="b">
        <f t="shared" si="13"/>
        <v>0</v>
      </c>
      <c r="H196" s="298">
        <f t="shared" si="14"/>
        <v>1</v>
      </c>
    </row>
    <row r="197" spans="1:8">
      <c r="A197" s="117">
        <v>186</v>
      </c>
      <c r="B197" s="118"/>
      <c r="C197" s="118"/>
      <c r="D197" s="120"/>
      <c r="E197" s="15" t="str">
        <f t="shared" si="15"/>
        <v/>
      </c>
      <c r="F197" s="43" t="str">
        <f t="shared" si="12"/>
        <v/>
      </c>
      <c r="G197" s="297" t="b">
        <f t="shared" si="13"/>
        <v>0</v>
      </c>
      <c r="H197" s="298">
        <f t="shared" si="14"/>
        <v>1</v>
      </c>
    </row>
    <row r="198" spans="1:8">
      <c r="A198" s="117">
        <v>187</v>
      </c>
      <c r="B198" s="118"/>
      <c r="C198" s="118"/>
      <c r="D198" s="120"/>
      <c r="E198" s="15" t="str">
        <f t="shared" si="15"/>
        <v/>
      </c>
      <c r="F198" s="43" t="str">
        <f t="shared" si="12"/>
        <v/>
      </c>
      <c r="G198" s="297" t="b">
        <f t="shared" si="13"/>
        <v>0</v>
      </c>
      <c r="H198" s="298">
        <f t="shared" si="14"/>
        <v>1</v>
      </c>
    </row>
    <row r="199" spans="1:8">
      <c r="A199" s="117">
        <v>188</v>
      </c>
      <c r="B199" s="118"/>
      <c r="C199" s="118"/>
      <c r="D199" s="120"/>
      <c r="E199" s="15" t="str">
        <f t="shared" si="15"/>
        <v/>
      </c>
      <c r="F199" s="43" t="str">
        <f t="shared" si="12"/>
        <v/>
      </c>
      <c r="G199" s="297" t="b">
        <f t="shared" si="13"/>
        <v>0</v>
      </c>
      <c r="H199" s="298">
        <f t="shared" si="14"/>
        <v>1</v>
      </c>
    </row>
    <row r="200" spans="1:8">
      <c r="A200" s="117">
        <v>189</v>
      </c>
      <c r="B200" s="118"/>
      <c r="C200" s="118"/>
      <c r="D200" s="120"/>
      <c r="E200" s="15" t="str">
        <f t="shared" si="15"/>
        <v/>
      </c>
      <c r="F200" s="43" t="str">
        <f t="shared" si="12"/>
        <v/>
      </c>
      <c r="G200" s="297" t="b">
        <f t="shared" si="13"/>
        <v>0</v>
      </c>
      <c r="H200" s="298">
        <f t="shared" si="14"/>
        <v>1</v>
      </c>
    </row>
    <row r="201" spans="1:8">
      <c r="A201" s="117">
        <v>190</v>
      </c>
      <c r="B201" s="118"/>
      <c r="C201" s="118"/>
      <c r="D201" s="120"/>
      <c r="E201" s="15" t="str">
        <f t="shared" si="15"/>
        <v/>
      </c>
      <c r="F201" s="43" t="str">
        <f t="shared" si="12"/>
        <v/>
      </c>
      <c r="G201" s="297" t="b">
        <f t="shared" si="13"/>
        <v>0</v>
      </c>
      <c r="H201" s="298">
        <f t="shared" si="14"/>
        <v>1</v>
      </c>
    </row>
    <row r="202" spans="1:8">
      <c r="A202" s="117">
        <v>191</v>
      </c>
      <c r="B202" s="118"/>
      <c r="C202" s="118"/>
      <c r="D202" s="120"/>
      <c r="E202" s="15" t="str">
        <f t="shared" si="15"/>
        <v/>
      </c>
      <c r="F202" s="43" t="str">
        <f t="shared" si="12"/>
        <v/>
      </c>
      <c r="G202" s="297" t="b">
        <f t="shared" si="13"/>
        <v>0</v>
      </c>
      <c r="H202" s="298">
        <f t="shared" si="14"/>
        <v>1</v>
      </c>
    </row>
    <row r="203" spans="1:8">
      <c r="A203" s="117">
        <v>192</v>
      </c>
      <c r="B203" s="118"/>
      <c r="C203" s="118"/>
      <c r="D203" s="120"/>
      <c r="E203" s="15" t="str">
        <f t="shared" si="15"/>
        <v/>
      </c>
      <c r="F203" s="43" t="str">
        <f t="shared" si="12"/>
        <v/>
      </c>
      <c r="G203" s="297" t="b">
        <f t="shared" si="13"/>
        <v>0</v>
      </c>
      <c r="H203" s="298">
        <f t="shared" si="14"/>
        <v>1</v>
      </c>
    </row>
    <row r="204" spans="1:8">
      <c r="A204" s="117">
        <v>193</v>
      </c>
      <c r="B204" s="118"/>
      <c r="C204" s="118"/>
      <c r="D204" s="120"/>
      <c r="E204" s="15" t="str">
        <f t="shared" si="15"/>
        <v/>
      </c>
      <c r="F204" s="43" t="str">
        <f t="shared" ref="F204:F261" si="16">IF(OR($B204="",,$D204="",$D204&gt;an_final),"",IF($D204&gt;=an_initial,1,""))</f>
        <v/>
      </c>
      <c r="G204" s="297" t="b">
        <f t="shared" ref="G204:G261" si="17">IF(nume_candidat="",FALSE,ISNUMBER(SEARCH(nume_candidat,$B204)))</f>
        <v>0</v>
      </c>
      <c r="H204" s="298">
        <f t="shared" si="14"/>
        <v>1</v>
      </c>
    </row>
    <row r="205" spans="1:8">
      <c r="A205" s="117">
        <v>194</v>
      </c>
      <c r="B205" s="118"/>
      <c r="C205" s="118"/>
      <c r="D205" s="120"/>
      <c r="E205" s="15" t="str">
        <f t="shared" si="15"/>
        <v/>
      </c>
      <c r="F205" s="43" t="str">
        <f t="shared" si="16"/>
        <v/>
      </c>
      <c r="G205" s="297" t="b">
        <f t="shared" si="17"/>
        <v>0</v>
      </c>
      <c r="H205" s="298">
        <f t="shared" ref="H205:H261" si="18">LEN(B205)-LEN(SUBSTITUTE(B205,",",""))+1</f>
        <v>1</v>
      </c>
    </row>
    <row r="206" spans="1:8">
      <c r="A206" s="117">
        <v>195</v>
      </c>
      <c r="B206" s="118"/>
      <c r="C206" s="118"/>
      <c r="D206" s="120"/>
      <c r="E206" s="15" t="str">
        <f t="shared" si="15"/>
        <v/>
      </c>
      <c r="F206" s="43" t="str">
        <f t="shared" si="16"/>
        <v/>
      </c>
      <c r="G206" s="297" t="b">
        <f t="shared" si="17"/>
        <v>0</v>
      </c>
      <c r="H206" s="298">
        <f t="shared" si="18"/>
        <v>1</v>
      </c>
    </row>
    <row r="207" spans="1:8">
      <c r="A207" s="117">
        <v>196</v>
      </c>
      <c r="B207" s="118"/>
      <c r="C207" s="118"/>
      <c r="D207" s="120"/>
      <c r="E207" s="15" t="str">
        <f t="shared" si="15"/>
        <v/>
      </c>
      <c r="F207" s="43" t="str">
        <f t="shared" si="16"/>
        <v/>
      </c>
      <c r="G207" s="297" t="b">
        <f t="shared" si="17"/>
        <v>0</v>
      </c>
      <c r="H207" s="298">
        <f t="shared" si="18"/>
        <v>1</v>
      </c>
    </row>
    <row r="208" spans="1:8">
      <c r="A208" s="117">
        <v>197</v>
      </c>
      <c r="B208" s="118"/>
      <c r="C208" s="118"/>
      <c r="D208" s="120"/>
      <c r="E208" s="15" t="str">
        <f t="shared" si="15"/>
        <v/>
      </c>
      <c r="F208" s="43" t="str">
        <f t="shared" si="16"/>
        <v/>
      </c>
      <c r="G208" s="297" t="b">
        <f t="shared" si="17"/>
        <v>0</v>
      </c>
      <c r="H208" s="298">
        <f t="shared" si="18"/>
        <v>1</v>
      </c>
    </row>
    <row r="209" spans="1:8">
      <c r="A209" s="117">
        <v>198</v>
      </c>
      <c r="B209" s="118"/>
      <c r="C209" s="118"/>
      <c r="D209" s="120"/>
      <c r="E209" s="15" t="str">
        <f t="shared" si="15"/>
        <v/>
      </c>
      <c r="F209" s="43" t="str">
        <f t="shared" si="16"/>
        <v/>
      </c>
      <c r="G209" s="297" t="b">
        <f t="shared" si="17"/>
        <v>0</v>
      </c>
      <c r="H209" s="298">
        <f t="shared" si="18"/>
        <v>1</v>
      </c>
    </row>
    <row r="210" spans="1:8">
      <c r="A210" s="117">
        <v>199</v>
      </c>
      <c r="B210" s="118"/>
      <c r="C210" s="118"/>
      <c r="D210" s="120"/>
      <c r="E210" s="15" t="str">
        <f t="shared" si="15"/>
        <v/>
      </c>
      <c r="F210" s="43" t="str">
        <f t="shared" si="16"/>
        <v/>
      </c>
      <c r="G210" s="297" t="b">
        <f t="shared" si="17"/>
        <v>0</v>
      </c>
      <c r="H210" s="298">
        <f t="shared" si="18"/>
        <v>1</v>
      </c>
    </row>
    <row r="211" spans="1:8">
      <c r="A211" s="117">
        <v>200</v>
      </c>
      <c r="B211" s="118"/>
      <c r="C211" s="118"/>
      <c r="D211" s="120"/>
      <c r="E211" s="15" t="str">
        <f t="shared" si="15"/>
        <v/>
      </c>
      <c r="F211" s="43" t="str">
        <f t="shared" si="16"/>
        <v/>
      </c>
      <c r="G211" s="297" t="b">
        <f t="shared" si="17"/>
        <v>0</v>
      </c>
      <c r="H211" s="298">
        <f t="shared" si="18"/>
        <v>1</v>
      </c>
    </row>
    <row r="212" spans="1:8">
      <c r="A212" s="117">
        <v>201</v>
      </c>
      <c r="B212" s="118"/>
      <c r="C212" s="118"/>
      <c r="D212" s="120"/>
      <c r="E212" s="15" t="str">
        <f t="shared" si="15"/>
        <v/>
      </c>
      <c r="F212" s="43" t="str">
        <f t="shared" si="16"/>
        <v/>
      </c>
      <c r="G212" s="297" t="b">
        <f t="shared" si="17"/>
        <v>0</v>
      </c>
      <c r="H212" s="298">
        <f t="shared" si="18"/>
        <v>1</v>
      </c>
    </row>
    <row r="213" spans="1:8">
      <c r="A213" s="117">
        <v>202</v>
      </c>
      <c r="B213" s="118"/>
      <c r="C213" s="118"/>
      <c r="D213" s="120"/>
      <c r="E213" s="15" t="str">
        <f t="shared" si="15"/>
        <v/>
      </c>
      <c r="F213" s="43" t="str">
        <f t="shared" si="16"/>
        <v/>
      </c>
      <c r="G213" s="297" t="b">
        <f t="shared" si="17"/>
        <v>0</v>
      </c>
      <c r="H213" s="298">
        <f t="shared" si="18"/>
        <v>1</v>
      </c>
    </row>
    <row r="214" spans="1:8">
      <c r="A214" s="117">
        <v>203</v>
      </c>
      <c r="B214" s="118"/>
      <c r="C214" s="118"/>
      <c r="D214" s="120"/>
      <c r="E214" s="15" t="str">
        <f t="shared" si="15"/>
        <v/>
      </c>
      <c r="F214" s="43" t="str">
        <f t="shared" si="16"/>
        <v/>
      </c>
      <c r="G214" s="297" t="b">
        <f t="shared" si="17"/>
        <v>0</v>
      </c>
      <c r="H214" s="298">
        <f t="shared" si="18"/>
        <v>1</v>
      </c>
    </row>
    <row r="215" spans="1:8">
      <c r="A215" s="117">
        <v>204</v>
      </c>
      <c r="B215" s="118"/>
      <c r="C215" s="118"/>
      <c r="D215" s="120"/>
      <c r="E215" s="15" t="str">
        <f t="shared" si="15"/>
        <v/>
      </c>
      <c r="F215" s="43" t="str">
        <f t="shared" si="16"/>
        <v/>
      </c>
      <c r="G215" s="297" t="b">
        <f t="shared" si="17"/>
        <v>0</v>
      </c>
      <c r="H215" s="298">
        <f t="shared" si="18"/>
        <v>1</v>
      </c>
    </row>
    <row r="216" spans="1:8">
      <c r="A216" s="117">
        <v>205</v>
      </c>
      <c r="B216" s="118"/>
      <c r="C216" s="118"/>
      <c r="D216" s="120"/>
      <c r="E216" s="15" t="str">
        <f t="shared" si="15"/>
        <v/>
      </c>
      <c r="F216" s="43" t="str">
        <f t="shared" si="16"/>
        <v/>
      </c>
      <c r="G216" s="297" t="b">
        <f t="shared" si="17"/>
        <v>0</v>
      </c>
      <c r="H216" s="298">
        <f t="shared" si="18"/>
        <v>1</v>
      </c>
    </row>
    <row r="217" spans="1:8">
      <c r="A217" s="117">
        <v>206</v>
      </c>
      <c r="B217" s="118"/>
      <c r="C217" s="118"/>
      <c r="D217" s="120"/>
      <c r="E217" s="15" t="str">
        <f t="shared" si="15"/>
        <v/>
      </c>
      <c r="F217" s="43" t="str">
        <f t="shared" si="16"/>
        <v/>
      </c>
      <c r="G217" s="297" t="b">
        <f t="shared" si="17"/>
        <v>0</v>
      </c>
      <c r="H217" s="298">
        <f t="shared" si="18"/>
        <v>1</v>
      </c>
    </row>
    <row r="218" spans="1:8">
      <c r="A218" s="117">
        <v>207</v>
      </c>
      <c r="B218" s="118"/>
      <c r="C218" s="118"/>
      <c r="D218" s="120"/>
      <c r="E218" s="15" t="str">
        <f t="shared" si="15"/>
        <v/>
      </c>
      <c r="F218" s="43" t="str">
        <f t="shared" si="16"/>
        <v/>
      </c>
      <c r="G218" s="297" t="b">
        <f t="shared" si="17"/>
        <v>0</v>
      </c>
      <c r="H218" s="298">
        <f t="shared" si="18"/>
        <v>1</v>
      </c>
    </row>
    <row r="219" spans="1:8">
      <c r="A219" s="117">
        <v>208</v>
      </c>
      <c r="B219" s="118"/>
      <c r="C219" s="118"/>
      <c r="D219" s="120"/>
      <c r="E219" s="15" t="str">
        <f t="shared" si="15"/>
        <v/>
      </c>
      <c r="F219" s="43" t="str">
        <f t="shared" si="16"/>
        <v/>
      </c>
      <c r="G219" s="297" t="b">
        <f t="shared" si="17"/>
        <v>0</v>
      </c>
      <c r="H219" s="298">
        <f t="shared" si="18"/>
        <v>1</v>
      </c>
    </row>
    <row r="220" spans="1:8">
      <c r="A220" s="117">
        <v>209</v>
      </c>
      <c r="B220" s="118"/>
      <c r="C220" s="118"/>
      <c r="D220" s="120"/>
      <c r="E220" s="15" t="str">
        <f t="shared" si="15"/>
        <v/>
      </c>
      <c r="F220" s="43" t="str">
        <f t="shared" si="16"/>
        <v/>
      </c>
      <c r="G220" s="297" t="b">
        <f t="shared" si="17"/>
        <v>0</v>
      </c>
      <c r="H220" s="298">
        <f t="shared" si="18"/>
        <v>1</v>
      </c>
    </row>
    <row r="221" spans="1:8">
      <c r="A221" s="117">
        <v>210</v>
      </c>
      <c r="B221" s="118"/>
      <c r="C221" s="118"/>
      <c r="D221" s="120"/>
      <c r="E221" s="15" t="str">
        <f t="shared" si="15"/>
        <v/>
      </c>
      <c r="F221" s="43" t="str">
        <f t="shared" si="16"/>
        <v/>
      </c>
      <c r="G221" s="297" t="b">
        <f t="shared" si="17"/>
        <v>0</v>
      </c>
      <c r="H221" s="298">
        <f t="shared" si="18"/>
        <v>1</v>
      </c>
    </row>
    <row r="222" spans="1:8">
      <c r="A222" s="117">
        <v>211</v>
      </c>
      <c r="B222" s="118"/>
      <c r="C222" s="118"/>
      <c r="D222" s="120"/>
      <c r="E222" s="15" t="str">
        <f t="shared" si="15"/>
        <v/>
      </c>
      <c r="F222" s="43" t="str">
        <f t="shared" si="16"/>
        <v/>
      </c>
      <c r="G222" s="297" t="b">
        <f t="shared" si="17"/>
        <v>0</v>
      </c>
      <c r="H222" s="298">
        <f t="shared" si="18"/>
        <v>1</v>
      </c>
    </row>
    <row r="223" spans="1:8">
      <c r="A223" s="117">
        <v>212</v>
      </c>
      <c r="B223" s="118"/>
      <c r="C223" s="118"/>
      <c r="D223" s="120"/>
      <c r="E223" s="15" t="str">
        <f t="shared" si="15"/>
        <v/>
      </c>
      <c r="F223" s="43" t="str">
        <f t="shared" si="16"/>
        <v/>
      </c>
      <c r="G223" s="297" t="b">
        <f t="shared" si="17"/>
        <v>0</v>
      </c>
      <c r="H223" s="298">
        <f t="shared" si="18"/>
        <v>1</v>
      </c>
    </row>
    <row r="224" spans="1:8">
      <c r="A224" s="117">
        <v>213</v>
      </c>
      <c r="B224" s="118"/>
      <c r="C224" s="118"/>
      <c r="D224" s="120"/>
      <c r="E224" s="15" t="str">
        <f t="shared" si="15"/>
        <v/>
      </c>
      <c r="F224" s="43" t="str">
        <f t="shared" si="16"/>
        <v/>
      </c>
      <c r="G224" s="297" t="b">
        <f t="shared" si="17"/>
        <v>0</v>
      </c>
      <c r="H224" s="298">
        <f t="shared" si="18"/>
        <v>1</v>
      </c>
    </row>
    <row r="225" spans="1:8">
      <c r="A225" s="117">
        <v>214</v>
      </c>
      <c r="B225" s="118"/>
      <c r="C225" s="118"/>
      <c r="D225" s="120"/>
      <c r="E225" s="15" t="str">
        <f t="shared" si="15"/>
        <v/>
      </c>
      <c r="F225" s="43" t="str">
        <f t="shared" si="16"/>
        <v/>
      </c>
      <c r="G225" s="297" t="b">
        <f t="shared" si="17"/>
        <v>0</v>
      </c>
      <c r="H225" s="298">
        <f t="shared" si="18"/>
        <v>1</v>
      </c>
    </row>
    <row r="226" spans="1:8">
      <c r="A226" s="117">
        <v>215</v>
      </c>
      <c r="B226" s="118"/>
      <c r="C226" s="118"/>
      <c r="D226" s="120"/>
      <c r="E226" s="15" t="str">
        <f t="shared" si="15"/>
        <v/>
      </c>
      <c r="F226" s="43" t="str">
        <f t="shared" si="16"/>
        <v/>
      </c>
      <c r="G226" s="297" t="b">
        <f t="shared" si="17"/>
        <v>0</v>
      </c>
      <c r="H226" s="298">
        <f t="shared" si="18"/>
        <v>1</v>
      </c>
    </row>
    <row r="227" spans="1:8">
      <c r="A227" s="117">
        <v>216</v>
      </c>
      <c r="B227" s="118"/>
      <c r="C227" s="118"/>
      <c r="D227" s="120"/>
      <c r="E227" s="15" t="str">
        <f t="shared" si="15"/>
        <v/>
      </c>
      <c r="F227" s="43" t="str">
        <f t="shared" si="16"/>
        <v/>
      </c>
      <c r="G227" s="297" t="b">
        <f t="shared" si="17"/>
        <v>0</v>
      </c>
      <c r="H227" s="298">
        <f t="shared" si="18"/>
        <v>1</v>
      </c>
    </row>
    <row r="228" spans="1:8">
      <c r="A228" s="117">
        <v>217</v>
      </c>
      <c r="B228" s="118"/>
      <c r="C228" s="118"/>
      <c r="D228" s="120"/>
      <c r="E228" s="15" t="str">
        <f t="shared" si="15"/>
        <v/>
      </c>
      <c r="F228" s="43" t="str">
        <f t="shared" si="16"/>
        <v/>
      </c>
      <c r="G228" s="297" t="b">
        <f t="shared" si="17"/>
        <v>0</v>
      </c>
      <c r="H228" s="298">
        <f t="shared" si="18"/>
        <v>1</v>
      </c>
    </row>
    <row r="229" spans="1:8">
      <c r="A229" s="117">
        <v>218</v>
      </c>
      <c r="B229" s="118"/>
      <c r="C229" s="118"/>
      <c r="D229" s="120"/>
      <c r="E229" s="15" t="str">
        <f t="shared" si="15"/>
        <v/>
      </c>
      <c r="F229" s="43" t="str">
        <f t="shared" si="16"/>
        <v/>
      </c>
      <c r="G229" s="297" t="b">
        <f t="shared" si="17"/>
        <v>0</v>
      </c>
      <c r="H229" s="298">
        <f t="shared" si="18"/>
        <v>1</v>
      </c>
    </row>
    <row r="230" spans="1:8">
      <c r="A230" s="117">
        <v>219</v>
      </c>
      <c r="B230" s="118"/>
      <c r="C230" s="118"/>
      <c r="D230" s="120"/>
      <c r="E230" s="15" t="str">
        <f t="shared" si="15"/>
        <v/>
      </c>
      <c r="F230" s="43" t="str">
        <f t="shared" si="16"/>
        <v/>
      </c>
      <c r="G230" s="297" t="b">
        <f t="shared" si="17"/>
        <v>0</v>
      </c>
      <c r="H230" s="298">
        <f t="shared" si="18"/>
        <v>1</v>
      </c>
    </row>
    <row r="231" spans="1:8">
      <c r="A231" s="117">
        <v>220</v>
      </c>
      <c r="B231" s="118"/>
      <c r="C231" s="118"/>
      <c r="D231" s="120"/>
      <c r="E231" s="15" t="str">
        <f t="shared" si="15"/>
        <v/>
      </c>
      <c r="F231" s="43" t="str">
        <f t="shared" si="16"/>
        <v/>
      </c>
      <c r="G231" s="297" t="b">
        <f t="shared" si="17"/>
        <v>0</v>
      </c>
      <c r="H231" s="298">
        <f t="shared" si="18"/>
        <v>1</v>
      </c>
    </row>
    <row r="232" spans="1:8">
      <c r="A232" s="117">
        <v>221</v>
      </c>
      <c r="B232" s="118"/>
      <c r="C232" s="118"/>
      <c r="D232" s="120"/>
      <c r="E232" s="15" t="str">
        <f t="shared" si="15"/>
        <v/>
      </c>
      <c r="F232" s="43" t="str">
        <f t="shared" si="16"/>
        <v/>
      </c>
      <c r="G232" s="297" t="b">
        <f t="shared" si="17"/>
        <v>0</v>
      </c>
      <c r="H232" s="298">
        <f t="shared" si="18"/>
        <v>1</v>
      </c>
    </row>
    <row r="233" spans="1:8">
      <c r="A233" s="117">
        <v>222</v>
      </c>
      <c r="B233" s="118"/>
      <c r="C233" s="118"/>
      <c r="D233" s="120"/>
      <c r="E233" s="15" t="str">
        <f t="shared" si="15"/>
        <v/>
      </c>
      <c r="F233" s="43" t="str">
        <f t="shared" si="16"/>
        <v/>
      </c>
      <c r="G233" s="297" t="b">
        <f t="shared" si="17"/>
        <v>0</v>
      </c>
      <c r="H233" s="298">
        <f t="shared" si="18"/>
        <v>1</v>
      </c>
    </row>
    <row r="234" spans="1:8">
      <c r="A234" s="117">
        <v>223</v>
      </c>
      <c r="B234" s="118"/>
      <c r="C234" s="118"/>
      <c r="D234" s="120"/>
      <c r="E234" s="15" t="str">
        <f t="shared" si="15"/>
        <v/>
      </c>
      <c r="F234" s="43" t="str">
        <f t="shared" si="16"/>
        <v/>
      </c>
      <c r="G234" s="297" t="b">
        <f t="shared" si="17"/>
        <v>0</v>
      </c>
      <c r="H234" s="298">
        <f t="shared" si="18"/>
        <v>1</v>
      </c>
    </row>
    <row r="235" spans="1:8">
      <c r="A235" s="117">
        <v>224</v>
      </c>
      <c r="B235" s="118"/>
      <c r="C235" s="118"/>
      <c r="D235" s="120"/>
      <c r="E235" s="15" t="str">
        <f t="shared" si="15"/>
        <v/>
      </c>
      <c r="F235" s="43" t="str">
        <f t="shared" si="16"/>
        <v/>
      </c>
      <c r="G235" s="297" t="b">
        <f t="shared" si="17"/>
        <v>0</v>
      </c>
      <c r="H235" s="298">
        <f t="shared" si="18"/>
        <v>1</v>
      </c>
    </row>
    <row r="236" spans="1:8">
      <c r="A236" s="117">
        <v>225</v>
      </c>
      <c r="B236" s="118"/>
      <c r="C236" s="118"/>
      <c r="D236" s="120"/>
      <c r="E236" s="15" t="str">
        <f t="shared" ref="E236:E261" si="19">IF(OR($B236="",$D236&lt;an_initial,$D236&gt;an_final),"",F236*(HLOOKUP(C236,i8punctaje,2,FALSE)))</f>
        <v/>
      </c>
      <c r="F236" s="43" t="str">
        <f t="shared" si="16"/>
        <v/>
      </c>
      <c r="G236" s="297" t="b">
        <f t="shared" si="17"/>
        <v>0</v>
      </c>
      <c r="H236" s="298">
        <f t="shared" si="18"/>
        <v>1</v>
      </c>
    </row>
    <row r="237" spans="1:8">
      <c r="A237" s="117">
        <v>226</v>
      </c>
      <c r="B237" s="118"/>
      <c r="C237" s="118"/>
      <c r="D237" s="120"/>
      <c r="E237" s="15" t="str">
        <f t="shared" si="19"/>
        <v/>
      </c>
      <c r="F237" s="43" t="str">
        <f t="shared" si="16"/>
        <v/>
      </c>
      <c r="G237" s="297" t="b">
        <f t="shared" si="17"/>
        <v>0</v>
      </c>
      <c r="H237" s="298">
        <f t="shared" si="18"/>
        <v>1</v>
      </c>
    </row>
    <row r="238" spans="1:8">
      <c r="A238" s="117">
        <v>227</v>
      </c>
      <c r="B238" s="118"/>
      <c r="C238" s="118"/>
      <c r="D238" s="120"/>
      <c r="E238" s="15" t="str">
        <f t="shared" si="19"/>
        <v/>
      </c>
      <c r="F238" s="43" t="str">
        <f t="shared" si="16"/>
        <v/>
      </c>
      <c r="G238" s="297" t="b">
        <f t="shared" si="17"/>
        <v>0</v>
      </c>
      <c r="H238" s="298">
        <f t="shared" si="18"/>
        <v>1</v>
      </c>
    </row>
    <row r="239" spans="1:8">
      <c r="A239" s="117">
        <v>228</v>
      </c>
      <c r="B239" s="118"/>
      <c r="C239" s="118"/>
      <c r="D239" s="120"/>
      <c r="E239" s="15" t="str">
        <f t="shared" si="19"/>
        <v/>
      </c>
      <c r="F239" s="43" t="str">
        <f t="shared" si="16"/>
        <v/>
      </c>
      <c r="G239" s="297" t="b">
        <f t="shared" si="17"/>
        <v>0</v>
      </c>
      <c r="H239" s="298">
        <f t="shared" si="18"/>
        <v>1</v>
      </c>
    </row>
    <row r="240" spans="1:8">
      <c r="A240" s="117">
        <v>229</v>
      </c>
      <c r="B240" s="118"/>
      <c r="C240" s="118"/>
      <c r="D240" s="120"/>
      <c r="E240" s="15" t="str">
        <f t="shared" si="19"/>
        <v/>
      </c>
      <c r="F240" s="43" t="str">
        <f t="shared" si="16"/>
        <v/>
      </c>
      <c r="G240" s="297" t="b">
        <f t="shared" si="17"/>
        <v>0</v>
      </c>
      <c r="H240" s="298">
        <f t="shared" si="18"/>
        <v>1</v>
      </c>
    </row>
    <row r="241" spans="1:8">
      <c r="A241" s="117">
        <v>230</v>
      </c>
      <c r="B241" s="118"/>
      <c r="C241" s="118"/>
      <c r="D241" s="120"/>
      <c r="E241" s="15" t="str">
        <f t="shared" si="19"/>
        <v/>
      </c>
      <c r="F241" s="43" t="str">
        <f t="shared" si="16"/>
        <v/>
      </c>
      <c r="G241" s="297" t="b">
        <f t="shared" si="17"/>
        <v>0</v>
      </c>
      <c r="H241" s="298">
        <f t="shared" si="18"/>
        <v>1</v>
      </c>
    </row>
    <row r="242" spans="1:8">
      <c r="A242" s="117">
        <v>231</v>
      </c>
      <c r="B242" s="118"/>
      <c r="C242" s="118"/>
      <c r="D242" s="120"/>
      <c r="E242" s="15" t="str">
        <f t="shared" si="19"/>
        <v/>
      </c>
      <c r="F242" s="43" t="str">
        <f t="shared" si="16"/>
        <v/>
      </c>
      <c r="G242" s="297" t="b">
        <f t="shared" si="17"/>
        <v>0</v>
      </c>
      <c r="H242" s="298">
        <f t="shared" si="18"/>
        <v>1</v>
      </c>
    </row>
    <row r="243" spans="1:8">
      <c r="A243" s="117">
        <v>232</v>
      </c>
      <c r="B243" s="118"/>
      <c r="C243" s="118"/>
      <c r="D243" s="120"/>
      <c r="E243" s="15" t="str">
        <f t="shared" si="19"/>
        <v/>
      </c>
      <c r="F243" s="43" t="str">
        <f t="shared" si="16"/>
        <v/>
      </c>
      <c r="G243" s="297" t="b">
        <f t="shared" si="17"/>
        <v>0</v>
      </c>
      <c r="H243" s="298">
        <f t="shared" si="18"/>
        <v>1</v>
      </c>
    </row>
    <row r="244" spans="1:8">
      <c r="A244" s="117">
        <v>233</v>
      </c>
      <c r="B244" s="118"/>
      <c r="C244" s="118"/>
      <c r="D244" s="120"/>
      <c r="E244" s="15" t="str">
        <f t="shared" si="19"/>
        <v/>
      </c>
      <c r="F244" s="43" t="str">
        <f t="shared" si="16"/>
        <v/>
      </c>
      <c r="G244" s="297" t="b">
        <f t="shared" si="17"/>
        <v>0</v>
      </c>
      <c r="H244" s="298">
        <f t="shared" si="18"/>
        <v>1</v>
      </c>
    </row>
    <row r="245" spans="1:8">
      <c r="A245" s="117">
        <v>234</v>
      </c>
      <c r="B245" s="118"/>
      <c r="C245" s="118"/>
      <c r="D245" s="120"/>
      <c r="E245" s="15" t="str">
        <f t="shared" si="19"/>
        <v/>
      </c>
      <c r="F245" s="43" t="str">
        <f t="shared" si="16"/>
        <v/>
      </c>
      <c r="G245" s="297" t="b">
        <f t="shared" si="17"/>
        <v>0</v>
      </c>
      <c r="H245" s="298">
        <f t="shared" si="18"/>
        <v>1</v>
      </c>
    </row>
    <row r="246" spans="1:8">
      <c r="A246" s="117">
        <v>235</v>
      </c>
      <c r="B246" s="118"/>
      <c r="C246" s="118"/>
      <c r="D246" s="120"/>
      <c r="E246" s="15" t="str">
        <f t="shared" si="19"/>
        <v/>
      </c>
      <c r="F246" s="43" t="str">
        <f t="shared" si="16"/>
        <v/>
      </c>
      <c r="G246" s="297" t="b">
        <f t="shared" si="17"/>
        <v>0</v>
      </c>
      <c r="H246" s="298">
        <f t="shared" si="18"/>
        <v>1</v>
      </c>
    </row>
    <row r="247" spans="1:8">
      <c r="A247" s="117">
        <v>236</v>
      </c>
      <c r="B247" s="118"/>
      <c r="C247" s="118"/>
      <c r="D247" s="120"/>
      <c r="E247" s="15" t="str">
        <f t="shared" si="19"/>
        <v/>
      </c>
      <c r="F247" s="43" t="str">
        <f t="shared" si="16"/>
        <v/>
      </c>
      <c r="G247" s="297" t="b">
        <f t="shared" si="17"/>
        <v>0</v>
      </c>
      <c r="H247" s="298">
        <f t="shared" si="18"/>
        <v>1</v>
      </c>
    </row>
    <row r="248" spans="1:8">
      <c r="A248" s="117">
        <v>237</v>
      </c>
      <c r="B248" s="118"/>
      <c r="C248" s="118"/>
      <c r="D248" s="120"/>
      <c r="E248" s="15" t="str">
        <f t="shared" si="19"/>
        <v/>
      </c>
      <c r="F248" s="43" t="str">
        <f t="shared" si="16"/>
        <v/>
      </c>
      <c r="G248" s="297" t="b">
        <f t="shared" si="17"/>
        <v>0</v>
      </c>
      <c r="H248" s="298">
        <f t="shared" si="18"/>
        <v>1</v>
      </c>
    </row>
    <row r="249" spans="1:8">
      <c r="A249" s="117">
        <v>238</v>
      </c>
      <c r="B249" s="118"/>
      <c r="C249" s="118"/>
      <c r="D249" s="120"/>
      <c r="E249" s="15" t="str">
        <f t="shared" si="19"/>
        <v/>
      </c>
      <c r="F249" s="43" t="str">
        <f t="shared" si="16"/>
        <v/>
      </c>
      <c r="G249" s="297" t="b">
        <f t="shared" si="17"/>
        <v>0</v>
      </c>
      <c r="H249" s="298">
        <f t="shared" si="18"/>
        <v>1</v>
      </c>
    </row>
    <row r="250" spans="1:8">
      <c r="A250" s="117">
        <v>239</v>
      </c>
      <c r="B250" s="118"/>
      <c r="C250" s="118"/>
      <c r="D250" s="120"/>
      <c r="E250" s="15" t="str">
        <f t="shared" si="19"/>
        <v/>
      </c>
      <c r="F250" s="43" t="str">
        <f t="shared" si="16"/>
        <v/>
      </c>
      <c r="G250" s="297" t="b">
        <f t="shared" si="17"/>
        <v>0</v>
      </c>
      <c r="H250" s="298">
        <f t="shared" si="18"/>
        <v>1</v>
      </c>
    </row>
    <row r="251" spans="1:8">
      <c r="A251" s="117">
        <v>240</v>
      </c>
      <c r="B251" s="118"/>
      <c r="C251" s="118"/>
      <c r="D251" s="120"/>
      <c r="E251" s="15" t="str">
        <f t="shared" si="19"/>
        <v/>
      </c>
      <c r="F251" s="43" t="str">
        <f t="shared" si="16"/>
        <v/>
      </c>
      <c r="G251" s="297" t="b">
        <f t="shared" si="17"/>
        <v>0</v>
      </c>
      <c r="H251" s="298">
        <f t="shared" si="18"/>
        <v>1</v>
      </c>
    </row>
    <row r="252" spans="1:8">
      <c r="A252" s="117">
        <v>241</v>
      </c>
      <c r="B252" s="118"/>
      <c r="C252" s="118"/>
      <c r="D252" s="120"/>
      <c r="E252" s="15" t="str">
        <f t="shared" si="19"/>
        <v/>
      </c>
      <c r="F252" s="43" t="str">
        <f t="shared" si="16"/>
        <v/>
      </c>
      <c r="G252" s="297" t="b">
        <f t="shared" si="17"/>
        <v>0</v>
      </c>
      <c r="H252" s="298">
        <f t="shared" si="18"/>
        <v>1</v>
      </c>
    </row>
    <row r="253" spans="1:8">
      <c r="A253" s="117">
        <v>242</v>
      </c>
      <c r="B253" s="118"/>
      <c r="C253" s="118"/>
      <c r="D253" s="120"/>
      <c r="E253" s="15" t="str">
        <f t="shared" si="19"/>
        <v/>
      </c>
      <c r="F253" s="43" t="str">
        <f t="shared" si="16"/>
        <v/>
      </c>
      <c r="G253" s="297" t="b">
        <f t="shared" si="17"/>
        <v>0</v>
      </c>
      <c r="H253" s="298">
        <f t="shared" si="18"/>
        <v>1</v>
      </c>
    </row>
    <row r="254" spans="1:8">
      <c r="A254" s="117">
        <v>243</v>
      </c>
      <c r="B254" s="118"/>
      <c r="C254" s="118"/>
      <c r="D254" s="120"/>
      <c r="E254" s="15" t="str">
        <f t="shared" si="19"/>
        <v/>
      </c>
      <c r="F254" s="43" t="str">
        <f t="shared" si="16"/>
        <v/>
      </c>
      <c r="G254" s="297" t="b">
        <f t="shared" si="17"/>
        <v>0</v>
      </c>
      <c r="H254" s="298">
        <f t="shared" si="18"/>
        <v>1</v>
      </c>
    </row>
    <row r="255" spans="1:8">
      <c r="A255" s="117">
        <v>244</v>
      </c>
      <c r="B255" s="118"/>
      <c r="C255" s="118"/>
      <c r="D255" s="120"/>
      <c r="E255" s="15" t="str">
        <f t="shared" si="19"/>
        <v/>
      </c>
      <c r="F255" s="43" t="str">
        <f t="shared" si="16"/>
        <v/>
      </c>
      <c r="G255" s="297" t="b">
        <f t="shared" si="17"/>
        <v>0</v>
      </c>
      <c r="H255" s="298">
        <f t="shared" si="18"/>
        <v>1</v>
      </c>
    </row>
    <row r="256" spans="1:8">
      <c r="A256" s="117">
        <v>245</v>
      </c>
      <c r="B256" s="118"/>
      <c r="C256" s="118"/>
      <c r="D256" s="120"/>
      <c r="E256" s="15" t="str">
        <f t="shared" si="19"/>
        <v/>
      </c>
      <c r="F256" s="43" t="str">
        <f t="shared" si="16"/>
        <v/>
      </c>
      <c r="G256" s="297" t="b">
        <f t="shared" si="17"/>
        <v>0</v>
      </c>
      <c r="H256" s="298">
        <f t="shared" si="18"/>
        <v>1</v>
      </c>
    </row>
    <row r="257" spans="1:8">
      <c r="A257" s="117">
        <v>246</v>
      </c>
      <c r="B257" s="118"/>
      <c r="C257" s="118"/>
      <c r="D257" s="120"/>
      <c r="E257" s="15" t="str">
        <f t="shared" si="19"/>
        <v/>
      </c>
      <c r="F257" s="43" t="str">
        <f t="shared" si="16"/>
        <v/>
      </c>
      <c r="G257" s="297" t="b">
        <f t="shared" si="17"/>
        <v>0</v>
      </c>
      <c r="H257" s="298">
        <f t="shared" si="18"/>
        <v>1</v>
      </c>
    </row>
    <row r="258" spans="1:8">
      <c r="A258" s="117">
        <v>247</v>
      </c>
      <c r="B258" s="118"/>
      <c r="C258" s="118"/>
      <c r="D258" s="120"/>
      <c r="E258" s="15" t="str">
        <f t="shared" si="19"/>
        <v/>
      </c>
      <c r="F258" s="43" t="str">
        <f t="shared" si="16"/>
        <v/>
      </c>
      <c r="G258" s="297" t="b">
        <f t="shared" si="17"/>
        <v>0</v>
      </c>
      <c r="H258" s="298">
        <f t="shared" si="18"/>
        <v>1</v>
      </c>
    </row>
    <row r="259" spans="1:8">
      <c r="A259" s="117">
        <v>248</v>
      </c>
      <c r="B259" s="118"/>
      <c r="C259" s="118"/>
      <c r="D259" s="120"/>
      <c r="E259" s="15" t="str">
        <f t="shared" si="19"/>
        <v/>
      </c>
      <c r="F259" s="43" t="str">
        <f t="shared" si="16"/>
        <v/>
      </c>
      <c r="G259" s="297" t="b">
        <f t="shared" si="17"/>
        <v>0</v>
      </c>
      <c r="H259" s="298">
        <f t="shared" si="18"/>
        <v>1</v>
      </c>
    </row>
    <row r="260" spans="1:8">
      <c r="A260" s="117">
        <v>249</v>
      </c>
      <c r="B260" s="118"/>
      <c r="C260" s="118"/>
      <c r="D260" s="120"/>
      <c r="E260" s="15" t="str">
        <f t="shared" si="19"/>
        <v/>
      </c>
      <c r="F260" s="43" t="str">
        <f t="shared" si="16"/>
        <v/>
      </c>
      <c r="G260" s="297" t="b">
        <f t="shared" si="17"/>
        <v>0</v>
      </c>
      <c r="H260" s="298">
        <f t="shared" si="18"/>
        <v>1</v>
      </c>
    </row>
    <row r="261" spans="1:8">
      <c r="A261" s="117">
        <v>250</v>
      </c>
      <c r="B261" s="118"/>
      <c r="C261" s="118"/>
      <c r="D261" s="120"/>
      <c r="E261" s="15" t="str">
        <f t="shared" si="19"/>
        <v/>
      </c>
      <c r="F261" s="43" t="str">
        <f t="shared" si="16"/>
        <v/>
      </c>
      <c r="G261" s="297" t="b">
        <f t="shared" si="17"/>
        <v>0</v>
      </c>
      <c r="H261" s="298">
        <f t="shared" si="18"/>
        <v>1</v>
      </c>
    </row>
  </sheetData>
  <sheetProtection algorithmName="SHA-512" hashValue="LETdtiO+PzJA4MrhyLvlNYsES651TfudnxcUwPCporSW4cxyRid3UPK4XrynbHgJkQ+JodIRtdUbrMa4uJHpYw==" saltValue="A98aDMtgiNgRR2g4S/H9mw==" spinCount="100000" sheet="1" objects="1" scenarios="1" formatCells="0" formatRows="0" insertRows="0"/>
  <mergeCells count="10">
    <mergeCell ref="F7:F9"/>
    <mergeCell ref="G7:G10"/>
    <mergeCell ref="H7:H10"/>
    <mergeCell ref="A4:E4"/>
    <mergeCell ref="A5:E5"/>
    <mergeCell ref="A7:A10"/>
    <mergeCell ref="B7:B10"/>
    <mergeCell ref="C7:C10"/>
    <mergeCell ref="D7:D10"/>
    <mergeCell ref="E7:E9"/>
  </mergeCells>
  <dataValidations count="1">
    <dataValidation type="list" allowBlank="1" showInputMessage="1" showErrorMessage="1" sqref="C12:C261" xr:uid="{00000000-0002-0000-1900-000000000000}">
      <formula1>i8rol</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69">
    <pageSetUpPr fitToPage="1"/>
  </sheetPr>
  <dimension ref="A1:I261"/>
  <sheetViews>
    <sheetView zoomScaleNormal="100" workbookViewId="0">
      <selection activeCell="B12" sqref="B12:C15"/>
    </sheetView>
  </sheetViews>
  <sheetFormatPr defaultColWidth="9.1328125" defaultRowHeight="15.75"/>
  <cols>
    <col min="1" max="1" width="5.6640625" style="45" customWidth="1"/>
    <col min="2" max="2" width="68.6640625" style="49" customWidth="1"/>
    <col min="3" max="3" width="10.6640625" style="54" customWidth="1"/>
    <col min="4" max="5" width="17.6640625" style="49" customWidth="1"/>
    <col min="6" max="6" width="10.6640625" style="49" hidden="1" customWidth="1"/>
    <col min="7" max="7" width="9.1328125" style="55" hidden="1" customWidth="1"/>
    <col min="8" max="8" width="9.1328125" style="49" hidden="1" customWidth="1"/>
    <col min="9" max="9" width="9.1328125" customWidth="1"/>
    <col min="10" max="18" width="9.1328125" style="49" customWidth="1"/>
    <col min="19" max="16384" width="9.1328125" style="49"/>
  </cols>
  <sheetData>
    <row r="1" spans="1:9" s="45" customFormat="1">
      <c r="A1" s="44" t="s">
        <v>483</v>
      </c>
      <c r="C1" s="46"/>
      <c r="D1" s="48"/>
      <c r="E1" s="38"/>
      <c r="F1" s="47"/>
      <c r="I1"/>
    </row>
    <row r="2" spans="1:9" s="45" customFormat="1">
      <c r="A2" s="294" t="str">
        <f>IF(ISBLANK(facultate), IF(ISBLANK(departament),"","Departament " &amp; departament), "Facultatea " &amp; facultate)</f>
        <v>Facultatea Automatică și Calculatoare</v>
      </c>
      <c r="C2" s="46"/>
      <c r="D2" s="48"/>
      <c r="E2" s="38"/>
      <c r="F2" s="47"/>
      <c r="I2"/>
    </row>
    <row r="3" spans="1:9" s="45" customFormat="1">
      <c r="A3" s="294" t="str">
        <f>IF(ISBLANK(departament),"","Departamentul " &amp; departament)</f>
        <v>Departamentul Automatică și Informatică Aplicată</v>
      </c>
      <c r="C3" s="46"/>
      <c r="D3" s="48"/>
      <c r="E3" s="38"/>
      <c r="F3" s="47"/>
      <c r="I3"/>
    </row>
    <row r="4" spans="1:9">
      <c r="A4" s="472" t="s">
        <v>791</v>
      </c>
      <c r="B4" s="472"/>
      <c r="C4" s="472"/>
      <c r="D4" s="472"/>
      <c r="E4" s="291"/>
      <c r="F4" s="187"/>
    </row>
    <row r="5" spans="1:9">
      <c r="A5" s="472" t="s">
        <v>839</v>
      </c>
      <c r="B5" s="472"/>
      <c r="C5" s="472"/>
      <c r="D5" s="472"/>
      <c r="E5" s="291"/>
      <c r="F5" s="187"/>
    </row>
    <row r="6" spans="1:9" ht="13.5" customHeight="1">
      <c r="C6" s="49"/>
      <c r="D6" s="295"/>
      <c r="E6" s="295" t="str">
        <f>CONCATENATE(functie," ",nume_candidat)</f>
        <v>Conferențiar Bojan-Dragos Claudia-Adina</v>
      </c>
    </row>
    <row r="7" spans="1:9" ht="18.75" customHeight="1">
      <c r="A7" s="470" t="s">
        <v>338</v>
      </c>
      <c r="B7" s="470" t="s">
        <v>840</v>
      </c>
      <c r="C7" s="480" t="s">
        <v>2</v>
      </c>
      <c r="D7" s="470" t="s">
        <v>544</v>
      </c>
      <c r="E7" s="480" t="s">
        <v>1108</v>
      </c>
      <c r="F7" s="470" t="s">
        <v>4</v>
      </c>
      <c r="G7" s="491" t="s">
        <v>541</v>
      </c>
      <c r="H7" s="477" t="s">
        <v>551</v>
      </c>
    </row>
    <row r="8" spans="1:9" ht="18.75" customHeight="1">
      <c r="A8" s="487"/>
      <c r="B8" s="487"/>
      <c r="C8" s="481"/>
      <c r="D8" s="487"/>
      <c r="E8" s="481"/>
      <c r="F8" s="487"/>
      <c r="G8" s="492"/>
      <c r="H8" s="477"/>
    </row>
    <row r="9" spans="1:9" ht="18.75" customHeight="1">
      <c r="A9" s="487"/>
      <c r="B9" s="487"/>
      <c r="C9" s="481"/>
      <c r="D9" s="471"/>
      <c r="E9" s="481"/>
      <c r="F9" s="471"/>
      <c r="G9" s="492"/>
      <c r="H9" s="477"/>
    </row>
    <row r="10" spans="1:9" ht="18.75" customHeight="1">
      <c r="A10" s="471"/>
      <c r="B10" s="471"/>
      <c r="C10" s="482"/>
      <c r="D10" s="296" t="str">
        <f>CONCATENATE("ultimii ",durata_evaluare," ani")</f>
        <v>ultimii 5 ani</v>
      </c>
      <c r="E10" s="482"/>
      <c r="F10" s="296" t="str">
        <f>CONCATENATE("ultimii                                  ",durata_evaluare," ani")</f>
        <v>ultimii                                  5 ani</v>
      </c>
      <c r="G10" s="493"/>
      <c r="H10" s="477"/>
    </row>
    <row r="11" spans="1:9">
      <c r="A11" s="71"/>
      <c r="B11" s="50"/>
      <c r="C11" s="22"/>
      <c r="D11" s="122">
        <f>SUMIF(D12:D1012,"&gt;0")</f>
        <v>0</v>
      </c>
      <c r="E11" s="347"/>
      <c r="F11" s="4">
        <f t="shared" ref="F11" si="0">SUMIF(F12:F110,"&gt;0")</f>
        <v>0</v>
      </c>
      <c r="G11" s="252"/>
    </row>
    <row r="12" spans="1:9">
      <c r="A12" s="28">
        <v>1</v>
      </c>
      <c r="B12" s="7"/>
      <c r="C12" s="180"/>
      <c r="D12" s="15" t="str">
        <f t="shared" ref="D12:D75" si="1">IF(OR($B12="",,$C12&lt;an_initial,$C12&gt;an_final),"",F12*20)</f>
        <v/>
      </c>
      <c r="E12" s="28"/>
      <c r="F12" s="43" t="str">
        <f t="shared" ref="F12:F75" si="2">IF(OR($B12="",,$C12="",$C12&gt;an_final),"",IF($C12&gt;=an_initial,1,""))</f>
        <v/>
      </c>
      <c r="G12" s="297" t="b">
        <f t="shared" ref="G12:G75" si="3">IF(nume_candidat="",FALSE,ISNUMBER(SEARCH(nume_candidat,$B12)))</f>
        <v>0</v>
      </c>
      <c r="H12" s="298">
        <f t="shared" ref="H12" si="4">LEN(B12)-LEN(SUBSTITUTE(B12,",",""))+1</f>
        <v>1</v>
      </c>
    </row>
    <row r="13" spans="1:9">
      <c r="A13" s="28">
        <v>2</v>
      </c>
      <c r="B13" s="7"/>
      <c r="C13" s="180"/>
      <c r="D13" s="15" t="str">
        <f t="shared" si="1"/>
        <v/>
      </c>
      <c r="E13" s="28"/>
      <c r="F13" s="43" t="str">
        <f t="shared" si="2"/>
        <v/>
      </c>
      <c r="G13" s="297" t="b">
        <f t="shared" si="3"/>
        <v>0</v>
      </c>
      <c r="H13" s="298">
        <f t="shared" ref="H13:H76" si="5">LEN(B13)-LEN(SUBSTITUTE(B13,",",""))+1</f>
        <v>1</v>
      </c>
    </row>
    <row r="14" spans="1:9">
      <c r="A14" s="28">
        <v>3</v>
      </c>
      <c r="B14" s="7"/>
      <c r="C14" s="180"/>
      <c r="D14" s="15" t="str">
        <f t="shared" si="1"/>
        <v/>
      </c>
      <c r="E14" s="28"/>
      <c r="F14" s="43" t="str">
        <f t="shared" si="2"/>
        <v/>
      </c>
      <c r="G14" s="297" t="b">
        <f t="shared" si="3"/>
        <v>0</v>
      </c>
      <c r="H14" s="298">
        <f t="shared" si="5"/>
        <v>1</v>
      </c>
    </row>
    <row r="15" spans="1:9">
      <c r="A15" s="28">
        <v>4</v>
      </c>
      <c r="B15" s="6"/>
      <c r="C15" s="179"/>
      <c r="D15" s="15" t="str">
        <f t="shared" si="1"/>
        <v/>
      </c>
      <c r="E15" s="28"/>
      <c r="F15" s="43" t="str">
        <f t="shared" si="2"/>
        <v/>
      </c>
      <c r="G15" s="297" t="b">
        <f t="shared" si="3"/>
        <v>0</v>
      </c>
      <c r="H15" s="298">
        <f t="shared" si="5"/>
        <v>1</v>
      </c>
    </row>
    <row r="16" spans="1:9">
      <c r="A16" s="28">
        <v>5</v>
      </c>
      <c r="B16" s="6"/>
      <c r="C16" s="179"/>
      <c r="D16" s="15" t="str">
        <f t="shared" si="1"/>
        <v/>
      </c>
      <c r="E16" s="28"/>
      <c r="F16" s="43" t="str">
        <f t="shared" si="2"/>
        <v/>
      </c>
      <c r="G16" s="297" t="b">
        <f t="shared" si="3"/>
        <v>0</v>
      </c>
      <c r="H16" s="298">
        <f t="shared" si="5"/>
        <v>1</v>
      </c>
    </row>
    <row r="17" spans="1:8">
      <c r="A17" s="28">
        <v>6</v>
      </c>
      <c r="B17" s="6"/>
      <c r="C17" s="179"/>
      <c r="D17" s="15" t="str">
        <f t="shared" si="1"/>
        <v/>
      </c>
      <c r="E17" s="28"/>
      <c r="F17" s="43" t="str">
        <f t="shared" si="2"/>
        <v/>
      </c>
      <c r="G17" s="297" t="b">
        <f t="shared" si="3"/>
        <v>0</v>
      </c>
      <c r="H17" s="298">
        <f t="shared" si="5"/>
        <v>1</v>
      </c>
    </row>
    <row r="18" spans="1:8">
      <c r="A18" s="28">
        <v>7</v>
      </c>
      <c r="B18" s="6"/>
      <c r="C18" s="179"/>
      <c r="D18" s="15" t="str">
        <f t="shared" si="1"/>
        <v/>
      </c>
      <c r="E18" s="28"/>
      <c r="F18" s="43" t="str">
        <f t="shared" si="2"/>
        <v/>
      </c>
      <c r="G18" s="297" t="b">
        <f t="shared" si="3"/>
        <v>0</v>
      </c>
      <c r="H18" s="298">
        <f t="shared" si="5"/>
        <v>1</v>
      </c>
    </row>
    <row r="19" spans="1:8">
      <c r="A19" s="28">
        <v>8</v>
      </c>
      <c r="B19" s="6"/>
      <c r="C19" s="179"/>
      <c r="D19" s="15" t="str">
        <f t="shared" si="1"/>
        <v/>
      </c>
      <c r="E19" s="28"/>
      <c r="F19" s="43" t="str">
        <f t="shared" si="2"/>
        <v/>
      </c>
      <c r="G19" s="297" t="b">
        <f t="shared" si="3"/>
        <v>0</v>
      </c>
      <c r="H19" s="298">
        <f t="shared" si="5"/>
        <v>1</v>
      </c>
    </row>
    <row r="20" spans="1:8">
      <c r="A20" s="28">
        <v>9</v>
      </c>
      <c r="B20" s="6"/>
      <c r="C20" s="179"/>
      <c r="D20" s="15" t="str">
        <f t="shared" si="1"/>
        <v/>
      </c>
      <c r="E20" s="28"/>
      <c r="F20" s="43" t="str">
        <f t="shared" si="2"/>
        <v/>
      </c>
      <c r="G20" s="297" t="b">
        <f t="shared" si="3"/>
        <v>0</v>
      </c>
      <c r="H20" s="298">
        <f t="shared" si="5"/>
        <v>1</v>
      </c>
    </row>
    <row r="21" spans="1:8">
      <c r="A21" s="28">
        <v>10</v>
      </c>
      <c r="B21" s="6"/>
      <c r="C21" s="179"/>
      <c r="D21" s="15" t="str">
        <f t="shared" si="1"/>
        <v/>
      </c>
      <c r="E21" s="28"/>
      <c r="F21" s="43" t="str">
        <f t="shared" si="2"/>
        <v/>
      </c>
      <c r="G21" s="297" t="b">
        <f t="shared" si="3"/>
        <v>0</v>
      </c>
      <c r="H21" s="298">
        <f t="shared" si="5"/>
        <v>1</v>
      </c>
    </row>
    <row r="22" spans="1:8">
      <c r="A22" s="28">
        <v>11</v>
      </c>
      <c r="B22" s="6"/>
      <c r="C22" s="179"/>
      <c r="D22" s="15" t="str">
        <f t="shared" si="1"/>
        <v/>
      </c>
      <c r="E22" s="28"/>
      <c r="F22" s="43" t="str">
        <f t="shared" si="2"/>
        <v/>
      </c>
      <c r="G22" s="297" t="b">
        <f t="shared" si="3"/>
        <v>0</v>
      </c>
      <c r="H22" s="298">
        <f t="shared" si="5"/>
        <v>1</v>
      </c>
    </row>
    <row r="23" spans="1:8">
      <c r="A23" s="28">
        <v>12</v>
      </c>
      <c r="B23" s="6"/>
      <c r="C23" s="179"/>
      <c r="D23" s="15" t="str">
        <f t="shared" si="1"/>
        <v/>
      </c>
      <c r="E23" s="28"/>
      <c r="F23" s="43" t="str">
        <f t="shared" si="2"/>
        <v/>
      </c>
      <c r="G23" s="297" t="b">
        <f t="shared" si="3"/>
        <v>0</v>
      </c>
      <c r="H23" s="298">
        <f t="shared" si="5"/>
        <v>1</v>
      </c>
    </row>
    <row r="24" spans="1:8">
      <c r="A24" s="28">
        <v>13</v>
      </c>
      <c r="B24" s="6"/>
      <c r="C24" s="179"/>
      <c r="D24" s="15" t="str">
        <f t="shared" si="1"/>
        <v/>
      </c>
      <c r="E24" s="28"/>
      <c r="F24" s="43" t="str">
        <f t="shared" si="2"/>
        <v/>
      </c>
      <c r="G24" s="297" t="b">
        <f t="shared" si="3"/>
        <v>0</v>
      </c>
      <c r="H24" s="298">
        <f t="shared" si="5"/>
        <v>1</v>
      </c>
    </row>
    <row r="25" spans="1:8">
      <c r="A25" s="28">
        <v>14</v>
      </c>
      <c r="B25" s="6"/>
      <c r="C25" s="179"/>
      <c r="D25" s="15" t="str">
        <f t="shared" si="1"/>
        <v/>
      </c>
      <c r="E25" s="28"/>
      <c r="F25" s="43" t="str">
        <f t="shared" si="2"/>
        <v/>
      </c>
      <c r="G25" s="297" t="b">
        <f t="shared" si="3"/>
        <v>0</v>
      </c>
      <c r="H25" s="298">
        <f t="shared" si="5"/>
        <v>1</v>
      </c>
    </row>
    <row r="26" spans="1:8">
      <c r="A26" s="28">
        <v>15</v>
      </c>
      <c r="B26" s="6"/>
      <c r="C26" s="179"/>
      <c r="D26" s="15" t="str">
        <f t="shared" si="1"/>
        <v/>
      </c>
      <c r="E26" s="28"/>
      <c r="F26" s="43" t="str">
        <f t="shared" si="2"/>
        <v/>
      </c>
      <c r="G26" s="297" t="b">
        <f t="shared" si="3"/>
        <v>0</v>
      </c>
      <c r="H26" s="298">
        <f t="shared" si="5"/>
        <v>1</v>
      </c>
    </row>
    <row r="27" spans="1:8">
      <c r="A27" s="28">
        <v>16</v>
      </c>
      <c r="B27" s="6"/>
      <c r="C27" s="179"/>
      <c r="D27" s="15" t="str">
        <f t="shared" si="1"/>
        <v/>
      </c>
      <c r="E27" s="28"/>
      <c r="F27" s="43" t="str">
        <f t="shared" si="2"/>
        <v/>
      </c>
      <c r="G27" s="297" t="b">
        <f t="shared" si="3"/>
        <v>0</v>
      </c>
      <c r="H27" s="298">
        <f t="shared" si="5"/>
        <v>1</v>
      </c>
    </row>
    <row r="28" spans="1:8">
      <c r="A28" s="28">
        <v>17</v>
      </c>
      <c r="B28" s="6"/>
      <c r="C28" s="179"/>
      <c r="D28" s="15" t="str">
        <f t="shared" si="1"/>
        <v/>
      </c>
      <c r="E28" s="28"/>
      <c r="F28" s="43" t="str">
        <f t="shared" si="2"/>
        <v/>
      </c>
      <c r="G28" s="297" t="b">
        <f t="shared" si="3"/>
        <v>0</v>
      </c>
      <c r="H28" s="298">
        <f t="shared" si="5"/>
        <v>1</v>
      </c>
    </row>
    <row r="29" spans="1:8">
      <c r="A29" s="28">
        <v>18</v>
      </c>
      <c r="B29" s="6"/>
      <c r="C29" s="179"/>
      <c r="D29" s="15" t="str">
        <f t="shared" si="1"/>
        <v/>
      </c>
      <c r="E29" s="28"/>
      <c r="F29" s="43" t="str">
        <f t="shared" si="2"/>
        <v/>
      </c>
      <c r="G29" s="297" t="b">
        <f t="shared" si="3"/>
        <v>0</v>
      </c>
      <c r="H29" s="298">
        <f t="shared" si="5"/>
        <v>1</v>
      </c>
    </row>
    <row r="30" spans="1:8">
      <c r="A30" s="28">
        <v>19</v>
      </c>
      <c r="B30" s="6"/>
      <c r="C30" s="179"/>
      <c r="D30" s="15" t="str">
        <f t="shared" si="1"/>
        <v/>
      </c>
      <c r="E30" s="28"/>
      <c r="F30" s="43" t="str">
        <f t="shared" si="2"/>
        <v/>
      </c>
      <c r="G30" s="297" t="b">
        <f t="shared" si="3"/>
        <v>0</v>
      </c>
      <c r="H30" s="298">
        <f t="shared" si="5"/>
        <v>1</v>
      </c>
    </row>
    <row r="31" spans="1:8">
      <c r="A31" s="28">
        <v>20</v>
      </c>
      <c r="B31" s="6"/>
      <c r="C31" s="179"/>
      <c r="D31" s="15" t="str">
        <f t="shared" si="1"/>
        <v/>
      </c>
      <c r="E31" s="28"/>
      <c r="F31" s="43" t="str">
        <f t="shared" si="2"/>
        <v/>
      </c>
      <c r="G31" s="297" t="b">
        <f t="shared" si="3"/>
        <v>0</v>
      </c>
      <c r="H31" s="298">
        <f t="shared" si="5"/>
        <v>1</v>
      </c>
    </row>
    <row r="32" spans="1:8">
      <c r="A32" s="28">
        <v>21</v>
      </c>
      <c r="B32" s="6"/>
      <c r="C32" s="179"/>
      <c r="D32" s="15" t="str">
        <f t="shared" si="1"/>
        <v/>
      </c>
      <c r="E32" s="28"/>
      <c r="F32" s="43" t="str">
        <f t="shared" si="2"/>
        <v/>
      </c>
      <c r="G32" s="297" t="b">
        <f t="shared" si="3"/>
        <v>0</v>
      </c>
      <c r="H32" s="298">
        <f t="shared" si="5"/>
        <v>1</v>
      </c>
    </row>
    <row r="33" spans="1:8">
      <c r="A33" s="28">
        <v>22</v>
      </c>
      <c r="B33" s="6"/>
      <c r="C33" s="179"/>
      <c r="D33" s="15" t="str">
        <f t="shared" si="1"/>
        <v/>
      </c>
      <c r="E33" s="28"/>
      <c r="F33" s="43" t="str">
        <f t="shared" si="2"/>
        <v/>
      </c>
      <c r="G33" s="297" t="b">
        <f t="shared" si="3"/>
        <v>0</v>
      </c>
      <c r="H33" s="298">
        <f t="shared" si="5"/>
        <v>1</v>
      </c>
    </row>
    <row r="34" spans="1:8">
      <c r="A34" s="28">
        <v>23</v>
      </c>
      <c r="B34" s="6"/>
      <c r="C34" s="179"/>
      <c r="D34" s="15" t="str">
        <f t="shared" si="1"/>
        <v/>
      </c>
      <c r="E34" s="28"/>
      <c r="F34" s="43" t="str">
        <f t="shared" si="2"/>
        <v/>
      </c>
      <c r="G34" s="297" t="b">
        <f t="shared" si="3"/>
        <v>0</v>
      </c>
      <c r="H34" s="298">
        <f t="shared" si="5"/>
        <v>1</v>
      </c>
    </row>
    <row r="35" spans="1:8">
      <c r="A35" s="28">
        <v>24</v>
      </c>
      <c r="B35" s="6"/>
      <c r="C35" s="179"/>
      <c r="D35" s="15" t="str">
        <f t="shared" si="1"/>
        <v/>
      </c>
      <c r="E35" s="28"/>
      <c r="F35" s="43" t="str">
        <f t="shared" si="2"/>
        <v/>
      </c>
      <c r="G35" s="297" t="b">
        <f t="shared" si="3"/>
        <v>0</v>
      </c>
      <c r="H35" s="298">
        <f t="shared" si="5"/>
        <v>1</v>
      </c>
    </row>
    <row r="36" spans="1:8">
      <c r="A36" s="28">
        <v>25</v>
      </c>
      <c r="B36" s="6"/>
      <c r="C36" s="179"/>
      <c r="D36" s="15" t="str">
        <f t="shared" si="1"/>
        <v/>
      </c>
      <c r="E36" s="28"/>
      <c r="F36" s="43" t="str">
        <f t="shared" si="2"/>
        <v/>
      </c>
      <c r="G36" s="297" t="b">
        <f t="shared" si="3"/>
        <v>0</v>
      </c>
      <c r="H36" s="298">
        <f t="shared" si="5"/>
        <v>1</v>
      </c>
    </row>
    <row r="37" spans="1:8">
      <c r="A37" s="28">
        <v>26</v>
      </c>
      <c r="B37" s="6"/>
      <c r="C37" s="179"/>
      <c r="D37" s="15" t="str">
        <f t="shared" si="1"/>
        <v/>
      </c>
      <c r="E37" s="28"/>
      <c r="F37" s="43" t="str">
        <f t="shared" si="2"/>
        <v/>
      </c>
      <c r="G37" s="297" t="b">
        <f t="shared" si="3"/>
        <v>0</v>
      </c>
      <c r="H37" s="298">
        <f t="shared" si="5"/>
        <v>1</v>
      </c>
    </row>
    <row r="38" spans="1:8">
      <c r="A38" s="28">
        <v>27</v>
      </c>
      <c r="B38" s="6"/>
      <c r="C38" s="179"/>
      <c r="D38" s="15" t="str">
        <f t="shared" si="1"/>
        <v/>
      </c>
      <c r="E38" s="28"/>
      <c r="F38" s="43" t="str">
        <f t="shared" si="2"/>
        <v/>
      </c>
      <c r="G38" s="297" t="b">
        <f t="shared" si="3"/>
        <v>0</v>
      </c>
      <c r="H38" s="298">
        <f t="shared" si="5"/>
        <v>1</v>
      </c>
    </row>
    <row r="39" spans="1:8">
      <c r="A39" s="28">
        <v>28</v>
      </c>
      <c r="B39" s="6"/>
      <c r="C39" s="179"/>
      <c r="D39" s="15" t="str">
        <f t="shared" si="1"/>
        <v/>
      </c>
      <c r="E39" s="28"/>
      <c r="F39" s="43" t="str">
        <f t="shared" si="2"/>
        <v/>
      </c>
      <c r="G39" s="297" t="b">
        <f t="shared" si="3"/>
        <v>0</v>
      </c>
      <c r="H39" s="298">
        <f t="shared" si="5"/>
        <v>1</v>
      </c>
    </row>
    <row r="40" spans="1:8">
      <c r="A40" s="28">
        <v>29</v>
      </c>
      <c r="B40" s="6"/>
      <c r="C40" s="179"/>
      <c r="D40" s="15" t="str">
        <f t="shared" si="1"/>
        <v/>
      </c>
      <c r="E40" s="28"/>
      <c r="F40" s="43" t="str">
        <f t="shared" si="2"/>
        <v/>
      </c>
      <c r="G40" s="297" t="b">
        <f t="shared" si="3"/>
        <v>0</v>
      </c>
      <c r="H40" s="298">
        <f t="shared" si="5"/>
        <v>1</v>
      </c>
    </row>
    <row r="41" spans="1:8">
      <c r="A41" s="28">
        <v>30</v>
      </c>
      <c r="B41" s="6"/>
      <c r="C41" s="179"/>
      <c r="D41" s="15" t="str">
        <f t="shared" si="1"/>
        <v/>
      </c>
      <c r="E41" s="28"/>
      <c r="F41" s="43" t="str">
        <f t="shared" si="2"/>
        <v/>
      </c>
      <c r="G41" s="297" t="b">
        <f t="shared" si="3"/>
        <v>0</v>
      </c>
      <c r="H41" s="298">
        <f t="shared" si="5"/>
        <v>1</v>
      </c>
    </row>
    <row r="42" spans="1:8">
      <c r="A42" s="28">
        <v>31</v>
      </c>
      <c r="B42" s="6"/>
      <c r="C42" s="179"/>
      <c r="D42" s="15" t="str">
        <f t="shared" si="1"/>
        <v/>
      </c>
      <c r="E42" s="28"/>
      <c r="F42" s="43" t="str">
        <f t="shared" si="2"/>
        <v/>
      </c>
      <c r="G42" s="297" t="b">
        <f t="shared" si="3"/>
        <v>0</v>
      </c>
      <c r="H42" s="298">
        <f t="shared" si="5"/>
        <v>1</v>
      </c>
    </row>
    <row r="43" spans="1:8">
      <c r="A43" s="28">
        <v>32</v>
      </c>
      <c r="B43" s="6"/>
      <c r="C43" s="179"/>
      <c r="D43" s="15" t="str">
        <f t="shared" si="1"/>
        <v/>
      </c>
      <c r="E43" s="28"/>
      <c r="F43" s="43" t="str">
        <f t="shared" si="2"/>
        <v/>
      </c>
      <c r="G43" s="297" t="b">
        <f t="shared" si="3"/>
        <v>0</v>
      </c>
      <c r="H43" s="298">
        <f t="shared" si="5"/>
        <v>1</v>
      </c>
    </row>
    <row r="44" spans="1:8">
      <c r="A44" s="28">
        <v>33</v>
      </c>
      <c r="B44" s="6"/>
      <c r="C44" s="179"/>
      <c r="D44" s="15" t="str">
        <f t="shared" si="1"/>
        <v/>
      </c>
      <c r="E44" s="28"/>
      <c r="F44" s="43" t="str">
        <f t="shared" si="2"/>
        <v/>
      </c>
      <c r="G44" s="297" t="b">
        <f t="shared" si="3"/>
        <v>0</v>
      </c>
      <c r="H44" s="298">
        <f t="shared" si="5"/>
        <v>1</v>
      </c>
    </row>
    <row r="45" spans="1:8">
      <c r="A45" s="28">
        <v>34</v>
      </c>
      <c r="B45" s="6"/>
      <c r="C45" s="179"/>
      <c r="D45" s="15" t="str">
        <f t="shared" si="1"/>
        <v/>
      </c>
      <c r="E45" s="28"/>
      <c r="F45" s="43" t="str">
        <f t="shared" si="2"/>
        <v/>
      </c>
      <c r="G45" s="297" t="b">
        <f t="shared" si="3"/>
        <v>0</v>
      </c>
      <c r="H45" s="298">
        <f t="shared" si="5"/>
        <v>1</v>
      </c>
    </row>
    <row r="46" spans="1:8">
      <c r="A46" s="28">
        <v>35</v>
      </c>
      <c r="B46" s="6"/>
      <c r="C46" s="179"/>
      <c r="D46" s="15" t="str">
        <f t="shared" si="1"/>
        <v/>
      </c>
      <c r="E46" s="28"/>
      <c r="F46" s="43" t="str">
        <f t="shared" si="2"/>
        <v/>
      </c>
      <c r="G46" s="297" t="b">
        <f t="shared" si="3"/>
        <v>0</v>
      </c>
      <c r="H46" s="298">
        <f t="shared" si="5"/>
        <v>1</v>
      </c>
    </row>
    <row r="47" spans="1:8">
      <c r="A47" s="28">
        <v>36</v>
      </c>
      <c r="B47" s="6"/>
      <c r="C47" s="179"/>
      <c r="D47" s="15" t="str">
        <f t="shared" si="1"/>
        <v/>
      </c>
      <c r="E47" s="28"/>
      <c r="F47" s="43" t="str">
        <f t="shared" si="2"/>
        <v/>
      </c>
      <c r="G47" s="297" t="b">
        <f t="shared" si="3"/>
        <v>0</v>
      </c>
      <c r="H47" s="298">
        <f t="shared" si="5"/>
        <v>1</v>
      </c>
    </row>
    <row r="48" spans="1:8">
      <c r="A48" s="28">
        <v>37</v>
      </c>
      <c r="B48" s="6"/>
      <c r="C48" s="179"/>
      <c r="D48" s="15" t="str">
        <f t="shared" si="1"/>
        <v/>
      </c>
      <c r="E48" s="28"/>
      <c r="F48" s="43" t="str">
        <f t="shared" si="2"/>
        <v/>
      </c>
      <c r="G48" s="297" t="b">
        <f t="shared" si="3"/>
        <v>0</v>
      </c>
      <c r="H48" s="298">
        <f t="shared" si="5"/>
        <v>1</v>
      </c>
    </row>
    <row r="49" spans="1:8">
      <c r="A49" s="28">
        <v>38</v>
      </c>
      <c r="B49" s="6"/>
      <c r="C49" s="179"/>
      <c r="D49" s="15" t="str">
        <f t="shared" si="1"/>
        <v/>
      </c>
      <c r="E49" s="28"/>
      <c r="F49" s="43" t="str">
        <f t="shared" si="2"/>
        <v/>
      </c>
      <c r="G49" s="297" t="b">
        <f t="shared" si="3"/>
        <v>0</v>
      </c>
      <c r="H49" s="298">
        <f t="shared" si="5"/>
        <v>1</v>
      </c>
    </row>
    <row r="50" spans="1:8">
      <c r="A50" s="28">
        <v>39</v>
      </c>
      <c r="B50" s="6"/>
      <c r="C50" s="179"/>
      <c r="D50" s="15" t="str">
        <f t="shared" si="1"/>
        <v/>
      </c>
      <c r="E50" s="28"/>
      <c r="F50" s="43" t="str">
        <f t="shared" si="2"/>
        <v/>
      </c>
      <c r="G50" s="297" t="b">
        <f t="shared" si="3"/>
        <v>0</v>
      </c>
      <c r="H50" s="298">
        <f t="shared" si="5"/>
        <v>1</v>
      </c>
    </row>
    <row r="51" spans="1:8">
      <c r="A51" s="28">
        <v>40</v>
      </c>
      <c r="B51" s="6"/>
      <c r="C51" s="179"/>
      <c r="D51" s="15" t="str">
        <f t="shared" si="1"/>
        <v/>
      </c>
      <c r="E51" s="28"/>
      <c r="F51" s="43" t="str">
        <f t="shared" si="2"/>
        <v/>
      </c>
      <c r="G51" s="297" t="b">
        <f t="shared" si="3"/>
        <v>0</v>
      </c>
      <c r="H51" s="298">
        <f t="shared" si="5"/>
        <v>1</v>
      </c>
    </row>
    <row r="52" spans="1:8">
      <c r="A52" s="28">
        <v>41</v>
      </c>
      <c r="B52" s="6"/>
      <c r="C52" s="179"/>
      <c r="D52" s="15" t="str">
        <f t="shared" si="1"/>
        <v/>
      </c>
      <c r="E52" s="28"/>
      <c r="F52" s="43" t="str">
        <f t="shared" si="2"/>
        <v/>
      </c>
      <c r="G52" s="297" t="b">
        <f t="shared" si="3"/>
        <v>0</v>
      </c>
      <c r="H52" s="298">
        <f t="shared" si="5"/>
        <v>1</v>
      </c>
    </row>
    <row r="53" spans="1:8">
      <c r="A53" s="28">
        <v>42</v>
      </c>
      <c r="B53" s="6"/>
      <c r="C53" s="179"/>
      <c r="D53" s="15" t="str">
        <f t="shared" si="1"/>
        <v/>
      </c>
      <c r="E53" s="28"/>
      <c r="F53" s="43" t="str">
        <f t="shared" si="2"/>
        <v/>
      </c>
      <c r="G53" s="297" t="b">
        <f t="shared" si="3"/>
        <v>0</v>
      </c>
      <c r="H53" s="298">
        <f t="shared" si="5"/>
        <v>1</v>
      </c>
    </row>
    <row r="54" spans="1:8">
      <c r="A54" s="28">
        <v>43</v>
      </c>
      <c r="B54" s="6"/>
      <c r="C54" s="179"/>
      <c r="D54" s="15" t="str">
        <f t="shared" si="1"/>
        <v/>
      </c>
      <c r="E54" s="28"/>
      <c r="F54" s="43" t="str">
        <f t="shared" si="2"/>
        <v/>
      </c>
      <c r="G54" s="297" t="b">
        <f t="shared" si="3"/>
        <v>0</v>
      </c>
      <c r="H54" s="298">
        <f t="shared" si="5"/>
        <v>1</v>
      </c>
    </row>
    <row r="55" spans="1:8">
      <c r="A55" s="28">
        <v>44</v>
      </c>
      <c r="B55" s="6"/>
      <c r="C55" s="179"/>
      <c r="D55" s="15" t="str">
        <f t="shared" si="1"/>
        <v/>
      </c>
      <c r="E55" s="28"/>
      <c r="F55" s="43" t="str">
        <f t="shared" si="2"/>
        <v/>
      </c>
      <c r="G55" s="297" t="b">
        <f t="shared" si="3"/>
        <v>0</v>
      </c>
      <c r="H55" s="298">
        <f t="shared" si="5"/>
        <v>1</v>
      </c>
    </row>
    <row r="56" spans="1:8">
      <c r="A56" s="28">
        <v>45</v>
      </c>
      <c r="B56" s="6"/>
      <c r="C56" s="179"/>
      <c r="D56" s="15" t="str">
        <f t="shared" si="1"/>
        <v/>
      </c>
      <c r="E56" s="28"/>
      <c r="F56" s="43" t="str">
        <f t="shared" si="2"/>
        <v/>
      </c>
      <c r="G56" s="297" t="b">
        <f t="shared" si="3"/>
        <v>0</v>
      </c>
      <c r="H56" s="298">
        <f t="shared" si="5"/>
        <v>1</v>
      </c>
    </row>
    <row r="57" spans="1:8">
      <c r="A57" s="28">
        <v>46</v>
      </c>
      <c r="B57" s="6"/>
      <c r="C57" s="179"/>
      <c r="D57" s="15" t="str">
        <f t="shared" si="1"/>
        <v/>
      </c>
      <c r="E57" s="28"/>
      <c r="F57" s="43" t="str">
        <f t="shared" si="2"/>
        <v/>
      </c>
      <c r="G57" s="297" t="b">
        <f t="shared" si="3"/>
        <v>0</v>
      </c>
      <c r="H57" s="298">
        <f t="shared" si="5"/>
        <v>1</v>
      </c>
    </row>
    <row r="58" spans="1:8">
      <c r="A58" s="28">
        <v>47</v>
      </c>
      <c r="B58" s="6"/>
      <c r="C58" s="179"/>
      <c r="D58" s="15" t="str">
        <f t="shared" si="1"/>
        <v/>
      </c>
      <c r="E58" s="28"/>
      <c r="F58" s="43" t="str">
        <f t="shared" si="2"/>
        <v/>
      </c>
      <c r="G58" s="297" t="b">
        <f t="shared" si="3"/>
        <v>0</v>
      </c>
      <c r="H58" s="298">
        <f t="shared" si="5"/>
        <v>1</v>
      </c>
    </row>
    <row r="59" spans="1:8">
      <c r="A59" s="28">
        <v>48</v>
      </c>
      <c r="B59" s="6"/>
      <c r="C59" s="179"/>
      <c r="D59" s="15" t="str">
        <f t="shared" si="1"/>
        <v/>
      </c>
      <c r="E59" s="28"/>
      <c r="F59" s="43" t="str">
        <f t="shared" si="2"/>
        <v/>
      </c>
      <c r="G59" s="297" t="b">
        <f t="shared" si="3"/>
        <v>0</v>
      </c>
      <c r="H59" s="298">
        <f t="shared" si="5"/>
        <v>1</v>
      </c>
    </row>
    <row r="60" spans="1:8">
      <c r="A60" s="28">
        <v>49</v>
      </c>
      <c r="B60" s="6"/>
      <c r="C60" s="179"/>
      <c r="D60" s="15" t="str">
        <f t="shared" si="1"/>
        <v/>
      </c>
      <c r="E60" s="28"/>
      <c r="F60" s="43" t="str">
        <f t="shared" si="2"/>
        <v/>
      </c>
      <c r="G60" s="297" t="b">
        <f t="shared" si="3"/>
        <v>0</v>
      </c>
      <c r="H60" s="298">
        <f t="shared" si="5"/>
        <v>1</v>
      </c>
    </row>
    <row r="61" spans="1:8">
      <c r="A61" s="28">
        <v>50</v>
      </c>
      <c r="B61" s="6"/>
      <c r="C61" s="179"/>
      <c r="D61" s="15" t="str">
        <f t="shared" si="1"/>
        <v/>
      </c>
      <c r="E61" s="28"/>
      <c r="F61" s="43" t="str">
        <f t="shared" si="2"/>
        <v/>
      </c>
      <c r="G61" s="297" t="b">
        <f t="shared" si="3"/>
        <v>0</v>
      </c>
      <c r="H61" s="298">
        <f t="shared" si="5"/>
        <v>1</v>
      </c>
    </row>
    <row r="62" spans="1:8">
      <c r="A62" s="28">
        <v>51</v>
      </c>
      <c r="B62" s="6"/>
      <c r="C62" s="179"/>
      <c r="D62" s="15" t="str">
        <f t="shared" si="1"/>
        <v/>
      </c>
      <c r="E62" s="28"/>
      <c r="F62" s="43" t="str">
        <f t="shared" si="2"/>
        <v/>
      </c>
      <c r="G62" s="297" t="b">
        <f t="shared" si="3"/>
        <v>0</v>
      </c>
      <c r="H62" s="298">
        <f t="shared" si="5"/>
        <v>1</v>
      </c>
    </row>
    <row r="63" spans="1:8">
      <c r="A63" s="28">
        <v>52</v>
      </c>
      <c r="B63" s="6"/>
      <c r="C63" s="179"/>
      <c r="D63" s="15" t="str">
        <f t="shared" si="1"/>
        <v/>
      </c>
      <c r="E63" s="28"/>
      <c r="F63" s="43" t="str">
        <f t="shared" si="2"/>
        <v/>
      </c>
      <c r="G63" s="297" t="b">
        <f t="shared" si="3"/>
        <v>0</v>
      </c>
      <c r="H63" s="298">
        <f t="shared" si="5"/>
        <v>1</v>
      </c>
    </row>
    <row r="64" spans="1:8">
      <c r="A64" s="28">
        <v>53</v>
      </c>
      <c r="B64" s="6"/>
      <c r="C64" s="179"/>
      <c r="D64" s="15" t="str">
        <f t="shared" si="1"/>
        <v/>
      </c>
      <c r="E64" s="28"/>
      <c r="F64" s="43" t="str">
        <f t="shared" si="2"/>
        <v/>
      </c>
      <c r="G64" s="297" t="b">
        <f t="shared" si="3"/>
        <v>0</v>
      </c>
      <c r="H64" s="298">
        <f t="shared" si="5"/>
        <v>1</v>
      </c>
    </row>
    <row r="65" spans="1:8">
      <c r="A65" s="28">
        <v>54</v>
      </c>
      <c r="B65" s="6"/>
      <c r="C65" s="179"/>
      <c r="D65" s="15" t="str">
        <f t="shared" si="1"/>
        <v/>
      </c>
      <c r="E65" s="28"/>
      <c r="F65" s="43" t="str">
        <f t="shared" si="2"/>
        <v/>
      </c>
      <c r="G65" s="297" t="b">
        <f t="shared" si="3"/>
        <v>0</v>
      </c>
      <c r="H65" s="298">
        <f t="shared" si="5"/>
        <v>1</v>
      </c>
    </row>
    <row r="66" spans="1:8">
      <c r="A66" s="28">
        <v>55</v>
      </c>
      <c r="B66" s="6"/>
      <c r="C66" s="179"/>
      <c r="D66" s="15" t="str">
        <f t="shared" si="1"/>
        <v/>
      </c>
      <c r="E66" s="28"/>
      <c r="F66" s="43" t="str">
        <f t="shared" si="2"/>
        <v/>
      </c>
      <c r="G66" s="297" t="b">
        <f t="shared" si="3"/>
        <v>0</v>
      </c>
      <c r="H66" s="298">
        <f t="shared" si="5"/>
        <v>1</v>
      </c>
    </row>
    <row r="67" spans="1:8">
      <c r="A67" s="28">
        <v>56</v>
      </c>
      <c r="B67" s="6"/>
      <c r="C67" s="179"/>
      <c r="D67" s="15" t="str">
        <f t="shared" si="1"/>
        <v/>
      </c>
      <c r="E67" s="28"/>
      <c r="F67" s="43" t="str">
        <f t="shared" si="2"/>
        <v/>
      </c>
      <c r="G67" s="297" t="b">
        <f t="shared" si="3"/>
        <v>0</v>
      </c>
      <c r="H67" s="298">
        <f t="shared" si="5"/>
        <v>1</v>
      </c>
    </row>
    <row r="68" spans="1:8">
      <c r="A68" s="28">
        <v>57</v>
      </c>
      <c r="B68" s="6"/>
      <c r="C68" s="179"/>
      <c r="D68" s="15" t="str">
        <f t="shared" si="1"/>
        <v/>
      </c>
      <c r="E68" s="28"/>
      <c r="F68" s="43" t="str">
        <f t="shared" si="2"/>
        <v/>
      </c>
      <c r="G68" s="297" t="b">
        <f t="shared" si="3"/>
        <v>0</v>
      </c>
      <c r="H68" s="298">
        <f t="shared" si="5"/>
        <v>1</v>
      </c>
    </row>
    <row r="69" spans="1:8">
      <c r="A69" s="28">
        <v>58</v>
      </c>
      <c r="B69" s="6"/>
      <c r="C69" s="179"/>
      <c r="D69" s="15" t="str">
        <f t="shared" si="1"/>
        <v/>
      </c>
      <c r="E69" s="28"/>
      <c r="F69" s="43" t="str">
        <f t="shared" si="2"/>
        <v/>
      </c>
      <c r="G69" s="297" t="b">
        <f t="shared" si="3"/>
        <v>0</v>
      </c>
      <c r="H69" s="298">
        <f t="shared" si="5"/>
        <v>1</v>
      </c>
    </row>
    <row r="70" spans="1:8">
      <c r="A70" s="28">
        <v>59</v>
      </c>
      <c r="B70" s="6"/>
      <c r="C70" s="179"/>
      <c r="D70" s="15" t="str">
        <f t="shared" si="1"/>
        <v/>
      </c>
      <c r="E70" s="28"/>
      <c r="F70" s="43" t="str">
        <f t="shared" si="2"/>
        <v/>
      </c>
      <c r="G70" s="297" t="b">
        <f t="shared" si="3"/>
        <v>0</v>
      </c>
      <c r="H70" s="298">
        <f t="shared" si="5"/>
        <v>1</v>
      </c>
    </row>
    <row r="71" spans="1:8">
      <c r="A71" s="28">
        <v>60</v>
      </c>
      <c r="B71" s="6"/>
      <c r="C71" s="179"/>
      <c r="D71" s="15" t="str">
        <f t="shared" si="1"/>
        <v/>
      </c>
      <c r="E71" s="28"/>
      <c r="F71" s="43" t="str">
        <f t="shared" si="2"/>
        <v/>
      </c>
      <c r="G71" s="297" t="b">
        <f t="shared" si="3"/>
        <v>0</v>
      </c>
      <c r="H71" s="298">
        <f t="shared" si="5"/>
        <v>1</v>
      </c>
    </row>
    <row r="72" spans="1:8">
      <c r="A72" s="28">
        <v>61</v>
      </c>
      <c r="B72" s="6"/>
      <c r="C72" s="179"/>
      <c r="D72" s="15" t="str">
        <f t="shared" si="1"/>
        <v/>
      </c>
      <c r="E72" s="28"/>
      <c r="F72" s="43" t="str">
        <f t="shared" si="2"/>
        <v/>
      </c>
      <c r="G72" s="297" t="b">
        <f t="shared" si="3"/>
        <v>0</v>
      </c>
      <c r="H72" s="298">
        <f t="shared" si="5"/>
        <v>1</v>
      </c>
    </row>
    <row r="73" spans="1:8">
      <c r="A73" s="28">
        <v>62</v>
      </c>
      <c r="B73" s="6"/>
      <c r="C73" s="179"/>
      <c r="D73" s="15" t="str">
        <f t="shared" si="1"/>
        <v/>
      </c>
      <c r="E73" s="28"/>
      <c r="F73" s="43" t="str">
        <f t="shared" si="2"/>
        <v/>
      </c>
      <c r="G73" s="297" t="b">
        <f t="shared" si="3"/>
        <v>0</v>
      </c>
      <c r="H73" s="298">
        <f t="shared" si="5"/>
        <v>1</v>
      </c>
    </row>
    <row r="74" spans="1:8">
      <c r="A74" s="28">
        <v>63</v>
      </c>
      <c r="B74" s="6"/>
      <c r="C74" s="179"/>
      <c r="D74" s="15" t="str">
        <f t="shared" si="1"/>
        <v/>
      </c>
      <c r="E74" s="28"/>
      <c r="F74" s="43" t="str">
        <f t="shared" si="2"/>
        <v/>
      </c>
      <c r="G74" s="297" t="b">
        <f t="shared" si="3"/>
        <v>0</v>
      </c>
      <c r="H74" s="298">
        <f t="shared" si="5"/>
        <v>1</v>
      </c>
    </row>
    <row r="75" spans="1:8">
      <c r="A75" s="28">
        <v>64</v>
      </c>
      <c r="B75" s="6"/>
      <c r="C75" s="179"/>
      <c r="D75" s="15" t="str">
        <f t="shared" si="1"/>
        <v/>
      </c>
      <c r="E75" s="28"/>
      <c r="F75" s="43" t="str">
        <f t="shared" si="2"/>
        <v/>
      </c>
      <c r="G75" s="297" t="b">
        <f t="shared" si="3"/>
        <v>0</v>
      </c>
      <c r="H75" s="298">
        <f t="shared" si="5"/>
        <v>1</v>
      </c>
    </row>
    <row r="76" spans="1:8">
      <c r="A76" s="28">
        <v>65</v>
      </c>
      <c r="B76" s="6"/>
      <c r="C76" s="179"/>
      <c r="D76" s="15" t="str">
        <f t="shared" ref="D76:D139" si="6">IF(OR($B76="",,$C76&lt;an_initial,$C76&gt;an_final),"",F76*20)</f>
        <v/>
      </c>
      <c r="E76" s="28"/>
      <c r="F76" s="43" t="str">
        <f t="shared" ref="F76:F139" si="7">IF(OR($B76="",,$C76="",$C76&gt;an_final),"",IF($C76&gt;=an_initial,1,""))</f>
        <v/>
      </c>
      <c r="G76" s="297" t="b">
        <f t="shared" ref="G76:G139" si="8">IF(nume_candidat="",FALSE,ISNUMBER(SEARCH(nume_candidat,$B76)))</f>
        <v>0</v>
      </c>
      <c r="H76" s="298">
        <f t="shared" si="5"/>
        <v>1</v>
      </c>
    </row>
    <row r="77" spans="1:8">
      <c r="A77" s="28">
        <v>66</v>
      </c>
      <c r="B77" s="6"/>
      <c r="C77" s="179"/>
      <c r="D77" s="15" t="str">
        <f t="shared" si="6"/>
        <v/>
      </c>
      <c r="E77" s="28"/>
      <c r="F77" s="43" t="str">
        <f t="shared" si="7"/>
        <v/>
      </c>
      <c r="G77" s="297" t="b">
        <f t="shared" si="8"/>
        <v>0</v>
      </c>
      <c r="H77" s="298">
        <f t="shared" ref="H77:H140" si="9">LEN(B77)-LEN(SUBSTITUTE(B77,",",""))+1</f>
        <v>1</v>
      </c>
    </row>
    <row r="78" spans="1:8">
      <c r="A78" s="28">
        <v>67</v>
      </c>
      <c r="B78" s="6"/>
      <c r="C78" s="179"/>
      <c r="D78" s="15" t="str">
        <f t="shared" si="6"/>
        <v/>
      </c>
      <c r="E78" s="28"/>
      <c r="F78" s="43" t="str">
        <f t="shared" si="7"/>
        <v/>
      </c>
      <c r="G78" s="297" t="b">
        <f t="shared" si="8"/>
        <v>0</v>
      </c>
      <c r="H78" s="298">
        <f t="shared" si="9"/>
        <v>1</v>
      </c>
    </row>
    <row r="79" spans="1:8">
      <c r="A79" s="28">
        <v>68</v>
      </c>
      <c r="B79" s="6"/>
      <c r="C79" s="179"/>
      <c r="D79" s="15" t="str">
        <f t="shared" si="6"/>
        <v/>
      </c>
      <c r="E79" s="28"/>
      <c r="F79" s="43" t="str">
        <f t="shared" si="7"/>
        <v/>
      </c>
      <c r="G79" s="297" t="b">
        <f t="shared" si="8"/>
        <v>0</v>
      </c>
      <c r="H79" s="298">
        <f t="shared" si="9"/>
        <v>1</v>
      </c>
    </row>
    <row r="80" spans="1:8">
      <c r="A80" s="28">
        <v>69</v>
      </c>
      <c r="B80" s="6"/>
      <c r="C80" s="179"/>
      <c r="D80" s="15" t="str">
        <f t="shared" si="6"/>
        <v/>
      </c>
      <c r="E80" s="28"/>
      <c r="F80" s="43" t="str">
        <f t="shared" si="7"/>
        <v/>
      </c>
      <c r="G80" s="297" t="b">
        <f t="shared" si="8"/>
        <v>0</v>
      </c>
      <c r="H80" s="298">
        <f t="shared" si="9"/>
        <v>1</v>
      </c>
    </row>
    <row r="81" spans="1:8">
      <c r="A81" s="28">
        <v>70</v>
      </c>
      <c r="B81" s="6"/>
      <c r="C81" s="179"/>
      <c r="D81" s="15" t="str">
        <f t="shared" si="6"/>
        <v/>
      </c>
      <c r="E81" s="28"/>
      <c r="F81" s="43" t="str">
        <f t="shared" si="7"/>
        <v/>
      </c>
      <c r="G81" s="297" t="b">
        <f t="shared" si="8"/>
        <v>0</v>
      </c>
      <c r="H81" s="298">
        <f t="shared" si="9"/>
        <v>1</v>
      </c>
    </row>
    <row r="82" spans="1:8">
      <c r="A82" s="28">
        <v>71</v>
      </c>
      <c r="B82" s="6"/>
      <c r="C82" s="179"/>
      <c r="D82" s="15" t="str">
        <f t="shared" si="6"/>
        <v/>
      </c>
      <c r="E82" s="28"/>
      <c r="F82" s="43" t="str">
        <f t="shared" si="7"/>
        <v/>
      </c>
      <c r="G82" s="297" t="b">
        <f t="shared" si="8"/>
        <v>0</v>
      </c>
      <c r="H82" s="298">
        <f t="shared" si="9"/>
        <v>1</v>
      </c>
    </row>
    <row r="83" spans="1:8">
      <c r="A83" s="28">
        <v>72</v>
      </c>
      <c r="B83" s="6"/>
      <c r="C83" s="179"/>
      <c r="D83" s="15" t="str">
        <f t="shared" si="6"/>
        <v/>
      </c>
      <c r="E83" s="28"/>
      <c r="F83" s="43" t="str">
        <f t="shared" si="7"/>
        <v/>
      </c>
      <c r="G83" s="297" t="b">
        <f t="shared" si="8"/>
        <v>0</v>
      </c>
      <c r="H83" s="298">
        <f t="shared" si="9"/>
        <v>1</v>
      </c>
    </row>
    <row r="84" spans="1:8">
      <c r="A84" s="28">
        <v>73</v>
      </c>
      <c r="B84" s="6"/>
      <c r="C84" s="179"/>
      <c r="D84" s="15" t="str">
        <f t="shared" si="6"/>
        <v/>
      </c>
      <c r="E84" s="28"/>
      <c r="F84" s="43" t="str">
        <f t="shared" si="7"/>
        <v/>
      </c>
      <c r="G84" s="297" t="b">
        <f t="shared" si="8"/>
        <v>0</v>
      </c>
      <c r="H84" s="298">
        <f t="shared" si="9"/>
        <v>1</v>
      </c>
    </row>
    <row r="85" spans="1:8">
      <c r="A85" s="28">
        <v>74</v>
      </c>
      <c r="B85" s="6"/>
      <c r="C85" s="179"/>
      <c r="D85" s="15" t="str">
        <f t="shared" si="6"/>
        <v/>
      </c>
      <c r="E85" s="28"/>
      <c r="F85" s="43" t="str">
        <f t="shared" si="7"/>
        <v/>
      </c>
      <c r="G85" s="297" t="b">
        <f t="shared" si="8"/>
        <v>0</v>
      </c>
      <c r="H85" s="298">
        <f t="shared" si="9"/>
        <v>1</v>
      </c>
    </row>
    <row r="86" spans="1:8">
      <c r="A86" s="28">
        <v>75</v>
      </c>
      <c r="B86" s="6"/>
      <c r="C86" s="179"/>
      <c r="D86" s="15" t="str">
        <f t="shared" si="6"/>
        <v/>
      </c>
      <c r="E86" s="28"/>
      <c r="F86" s="43" t="str">
        <f t="shared" si="7"/>
        <v/>
      </c>
      <c r="G86" s="297" t="b">
        <f t="shared" si="8"/>
        <v>0</v>
      </c>
      <c r="H86" s="298">
        <f t="shared" si="9"/>
        <v>1</v>
      </c>
    </row>
    <row r="87" spans="1:8">
      <c r="A87" s="28">
        <v>76</v>
      </c>
      <c r="B87" s="6"/>
      <c r="C87" s="179"/>
      <c r="D87" s="15" t="str">
        <f t="shared" si="6"/>
        <v/>
      </c>
      <c r="E87" s="28"/>
      <c r="F87" s="43" t="str">
        <f t="shared" si="7"/>
        <v/>
      </c>
      <c r="G87" s="297" t="b">
        <f t="shared" si="8"/>
        <v>0</v>
      </c>
      <c r="H87" s="298">
        <f t="shared" si="9"/>
        <v>1</v>
      </c>
    </row>
    <row r="88" spans="1:8">
      <c r="A88" s="28">
        <v>77</v>
      </c>
      <c r="B88" s="6"/>
      <c r="C88" s="179"/>
      <c r="D88" s="15" t="str">
        <f t="shared" si="6"/>
        <v/>
      </c>
      <c r="E88" s="28"/>
      <c r="F88" s="43" t="str">
        <f t="shared" si="7"/>
        <v/>
      </c>
      <c r="G88" s="297" t="b">
        <f t="shared" si="8"/>
        <v>0</v>
      </c>
      <c r="H88" s="298">
        <f t="shared" si="9"/>
        <v>1</v>
      </c>
    </row>
    <row r="89" spans="1:8">
      <c r="A89" s="28">
        <v>78</v>
      </c>
      <c r="B89" s="6"/>
      <c r="C89" s="179"/>
      <c r="D89" s="15" t="str">
        <f t="shared" si="6"/>
        <v/>
      </c>
      <c r="E89" s="28"/>
      <c r="F89" s="43" t="str">
        <f t="shared" si="7"/>
        <v/>
      </c>
      <c r="G89" s="297" t="b">
        <f t="shared" si="8"/>
        <v>0</v>
      </c>
      <c r="H89" s="298">
        <f t="shared" si="9"/>
        <v>1</v>
      </c>
    </row>
    <row r="90" spans="1:8">
      <c r="A90" s="28">
        <v>79</v>
      </c>
      <c r="B90" s="6"/>
      <c r="C90" s="179"/>
      <c r="D90" s="15" t="str">
        <f t="shared" si="6"/>
        <v/>
      </c>
      <c r="E90" s="28"/>
      <c r="F90" s="43" t="str">
        <f t="shared" si="7"/>
        <v/>
      </c>
      <c r="G90" s="297" t="b">
        <f t="shared" si="8"/>
        <v>0</v>
      </c>
      <c r="H90" s="298">
        <f t="shared" si="9"/>
        <v>1</v>
      </c>
    </row>
    <row r="91" spans="1:8">
      <c r="A91" s="28">
        <v>80</v>
      </c>
      <c r="B91" s="6"/>
      <c r="C91" s="179"/>
      <c r="D91" s="15" t="str">
        <f t="shared" si="6"/>
        <v/>
      </c>
      <c r="E91" s="28"/>
      <c r="F91" s="43" t="str">
        <f t="shared" si="7"/>
        <v/>
      </c>
      <c r="G91" s="297" t="b">
        <f t="shared" si="8"/>
        <v>0</v>
      </c>
      <c r="H91" s="298">
        <f t="shared" si="9"/>
        <v>1</v>
      </c>
    </row>
    <row r="92" spans="1:8">
      <c r="A92" s="28">
        <v>81</v>
      </c>
      <c r="B92" s="6"/>
      <c r="C92" s="179"/>
      <c r="D92" s="15" t="str">
        <f t="shared" si="6"/>
        <v/>
      </c>
      <c r="E92" s="28"/>
      <c r="F92" s="43" t="str">
        <f t="shared" si="7"/>
        <v/>
      </c>
      <c r="G92" s="297" t="b">
        <f t="shared" si="8"/>
        <v>0</v>
      </c>
      <c r="H92" s="298">
        <f t="shared" si="9"/>
        <v>1</v>
      </c>
    </row>
    <row r="93" spans="1:8">
      <c r="A93" s="28">
        <v>82</v>
      </c>
      <c r="B93" s="6"/>
      <c r="C93" s="179"/>
      <c r="D93" s="15" t="str">
        <f t="shared" si="6"/>
        <v/>
      </c>
      <c r="E93" s="28"/>
      <c r="F93" s="43" t="str">
        <f t="shared" si="7"/>
        <v/>
      </c>
      <c r="G93" s="297" t="b">
        <f t="shared" si="8"/>
        <v>0</v>
      </c>
      <c r="H93" s="298">
        <f t="shared" si="9"/>
        <v>1</v>
      </c>
    </row>
    <row r="94" spans="1:8">
      <c r="A94" s="28">
        <v>83</v>
      </c>
      <c r="B94" s="6"/>
      <c r="C94" s="179"/>
      <c r="D94" s="15" t="str">
        <f t="shared" si="6"/>
        <v/>
      </c>
      <c r="E94" s="28"/>
      <c r="F94" s="43" t="str">
        <f t="shared" si="7"/>
        <v/>
      </c>
      <c r="G94" s="297" t="b">
        <f t="shared" si="8"/>
        <v>0</v>
      </c>
      <c r="H94" s="298">
        <f t="shared" si="9"/>
        <v>1</v>
      </c>
    </row>
    <row r="95" spans="1:8">
      <c r="A95" s="28">
        <v>84</v>
      </c>
      <c r="B95" s="6"/>
      <c r="C95" s="179"/>
      <c r="D95" s="15" t="str">
        <f t="shared" si="6"/>
        <v/>
      </c>
      <c r="E95" s="28"/>
      <c r="F95" s="43" t="str">
        <f t="shared" si="7"/>
        <v/>
      </c>
      <c r="G95" s="297" t="b">
        <f t="shared" si="8"/>
        <v>0</v>
      </c>
      <c r="H95" s="298">
        <f t="shared" si="9"/>
        <v>1</v>
      </c>
    </row>
    <row r="96" spans="1:8">
      <c r="A96" s="28">
        <v>85</v>
      </c>
      <c r="B96" s="6"/>
      <c r="C96" s="179"/>
      <c r="D96" s="15" t="str">
        <f t="shared" si="6"/>
        <v/>
      </c>
      <c r="E96" s="28"/>
      <c r="F96" s="43" t="str">
        <f t="shared" si="7"/>
        <v/>
      </c>
      <c r="G96" s="297" t="b">
        <f t="shared" si="8"/>
        <v>0</v>
      </c>
      <c r="H96" s="298">
        <f t="shared" si="9"/>
        <v>1</v>
      </c>
    </row>
    <row r="97" spans="1:8">
      <c r="A97" s="28">
        <v>86</v>
      </c>
      <c r="B97" s="6"/>
      <c r="C97" s="179"/>
      <c r="D97" s="15" t="str">
        <f t="shared" si="6"/>
        <v/>
      </c>
      <c r="E97" s="28"/>
      <c r="F97" s="43" t="str">
        <f t="shared" si="7"/>
        <v/>
      </c>
      <c r="G97" s="297" t="b">
        <f t="shared" si="8"/>
        <v>0</v>
      </c>
      <c r="H97" s="298">
        <f t="shared" si="9"/>
        <v>1</v>
      </c>
    </row>
    <row r="98" spans="1:8">
      <c r="A98" s="28">
        <v>87</v>
      </c>
      <c r="B98" s="6"/>
      <c r="C98" s="179"/>
      <c r="D98" s="15" t="str">
        <f t="shared" si="6"/>
        <v/>
      </c>
      <c r="E98" s="28"/>
      <c r="F98" s="43" t="str">
        <f t="shared" si="7"/>
        <v/>
      </c>
      <c r="G98" s="297" t="b">
        <f t="shared" si="8"/>
        <v>0</v>
      </c>
      <c r="H98" s="298">
        <f t="shared" si="9"/>
        <v>1</v>
      </c>
    </row>
    <row r="99" spans="1:8">
      <c r="A99" s="28">
        <v>88</v>
      </c>
      <c r="B99" s="6"/>
      <c r="C99" s="179"/>
      <c r="D99" s="15" t="str">
        <f t="shared" si="6"/>
        <v/>
      </c>
      <c r="E99" s="28"/>
      <c r="F99" s="43" t="str">
        <f t="shared" si="7"/>
        <v/>
      </c>
      <c r="G99" s="297" t="b">
        <f t="shared" si="8"/>
        <v>0</v>
      </c>
      <c r="H99" s="298">
        <f t="shared" si="9"/>
        <v>1</v>
      </c>
    </row>
    <row r="100" spans="1:8">
      <c r="A100" s="28">
        <v>89</v>
      </c>
      <c r="B100" s="6"/>
      <c r="C100" s="179"/>
      <c r="D100" s="15" t="str">
        <f t="shared" si="6"/>
        <v/>
      </c>
      <c r="E100" s="28"/>
      <c r="F100" s="43" t="str">
        <f t="shared" si="7"/>
        <v/>
      </c>
      <c r="G100" s="297" t="b">
        <f t="shared" si="8"/>
        <v>0</v>
      </c>
      <c r="H100" s="298">
        <f t="shared" si="9"/>
        <v>1</v>
      </c>
    </row>
    <row r="101" spans="1:8">
      <c r="A101" s="28">
        <v>90</v>
      </c>
      <c r="B101" s="6"/>
      <c r="C101" s="179"/>
      <c r="D101" s="15" t="str">
        <f t="shared" si="6"/>
        <v/>
      </c>
      <c r="E101" s="28"/>
      <c r="F101" s="43" t="str">
        <f t="shared" si="7"/>
        <v/>
      </c>
      <c r="G101" s="297" t="b">
        <f t="shared" si="8"/>
        <v>0</v>
      </c>
      <c r="H101" s="298">
        <f t="shared" si="9"/>
        <v>1</v>
      </c>
    </row>
    <row r="102" spans="1:8">
      <c r="A102" s="28">
        <v>91</v>
      </c>
      <c r="B102" s="6"/>
      <c r="C102" s="179"/>
      <c r="D102" s="15" t="str">
        <f t="shared" si="6"/>
        <v/>
      </c>
      <c r="E102" s="28"/>
      <c r="F102" s="43" t="str">
        <f t="shared" si="7"/>
        <v/>
      </c>
      <c r="G102" s="297" t="b">
        <f t="shared" si="8"/>
        <v>0</v>
      </c>
      <c r="H102" s="298">
        <f t="shared" si="9"/>
        <v>1</v>
      </c>
    </row>
    <row r="103" spans="1:8">
      <c r="A103" s="28">
        <v>92</v>
      </c>
      <c r="B103" s="6"/>
      <c r="C103" s="179"/>
      <c r="D103" s="15" t="str">
        <f t="shared" si="6"/>
        <v/>
      </c>
      <c r="E103" s="28"/>
      <c r="F103" s="43" t="str">
        <f t="shared" si="7"/>
        <v/>
      </c>
      <c r="G103" s="297" t="b">
        <f t="shared" si="8"/>
        <v>0</v>
      </c>
      <c r="H103" s="298">
        <f t="shared" si="9"/>
        <v>1</v>
      </c>
    </row>
    <row r="104" spans="1:8">
      <c r="A104" s="28">
        <v>93</v>
      </c>
      <c r="B104" s="6"/>
      <c r="C104" s="179"/>
      <c r="D104" s="15" t="str">
        <f t="shared" si="6"/>
        <v/>
      </c>
      <c r="E104" s="28"/>
      <c r="F104" s="43" t="str">
        <f t="shared" si="7"/>
        <v/>
      </c>
      <c r="G104" s="297" t="b">
        <f t="shared" si="8"/>
        <v>0</v>
      </c>
      <c r="H104" s="298">
        <f t="shared" si="9"/>
        <v>1</v>
      </c>
    </row>
    <row r="105" spans="1:8">
      <c r="A105" s="28">
        <v>94</v>
      </c>
      <c r="B105" s="6"/>
      <c r="C105" s="179"/>
      <c r="D105" s="15" t="str">
        <f t="shared" si="6"/>
        <v/>
      </c>
      <c r="E105" s="28"/>
      <c r="F105" s="43" t="str">
        <f t="shared" si="7"/>
        <v/>
      </c>
      <c r="G105" s="297" t="b">
        <f t="shared" si="8"/>
        <v>0</v>
      </c>
      <c r="H105" s="298">
        <f t="shared" si="9"/>
        <v>1</v>
      </c>
    </row>
    <row r="106" spans="1:8">
      <c r="A106" s="28">
        <v>95</v>
      </c>
      <c r="B106" s="6"/>
      <c r="C106" s="179"/>
      <c r="D106" s="15" t="str">
        <f t="shared" si="6"/>
        <v/>
      </c>
      <c r="E106" s="28"/>
      <c r="F106" s="43" t="str">
        <f t="shared" si="7"/>
        <v/>
      </c>
      <c r="G106" s="297" t="b">
        <f t="shared" si="8"/>
        <v>0</v>
      </c>
      <c r="H106" s="298">
        <f t="shared" si="9"/>
        <v>1</v>
      </c>
    </row>
    <row r="107" spans="1:8">
      <c r="A107" s="28">
        <v>96</v>
      </c>
      <c r="B107" s="6"/>
      <c r="C107" s="179"/>
      <c r="D107" s="15" t="str">
        <f t="shared" si="6"/>
        <v/>
      </c>
      <c r="E107" s="28"/>
      <c r="F107" s="43" t="str">
        <f t="shared" si="7"/>
        <v/>
      </c>
      <c r="G107" s="297" t="b">
        <f t="shared" si="8"/>
        <v>0</v>
      </c>
      <c r="H107" s="298">
        <f t="shared" si="9"/>
        <v>1</v>
      </c>
    </row>
    <row r="108" spans="1:8">
      <c r="A108" s="28">
        <v>97</v>
      </c>
      <c r="B108" s="6"/>
      <c r="C108" s="179"/>
      <c r="D108" s="15" t="str">
        <f t="shared" si="6"/>
        <v/>
      </c>
      <c r="E108" s="28"/>
      <c r="F108" s="43" t="str">
        <f t="shared" si="7"/>
        <v/>
      </c>
      <c r="G108" s="297" t="b">
        <f t="shared" si="8"/>
        <v>0</v>
      </c>
      <c r="H108" s="298">
        <f t="shared" si="9"/>
        <v>1</v>
      </c>
    </row>
    <row r="109" spans="1:8">
      <c r="A109" s="28">
        <v>98</v>
      </c>
      <c r="B109" s="6"/>
      <c r="C109" s="179"/>
      <c r="D109" s="15" t="str">
        <f t="shared" si="6"/>
        <v/>
      </c>
      <c r="E109" s="28"/>
      <c r="F109" s="43" t="str">
        <f t="shared" si="7"/>
        <v/>
      </c>
      <c r="G109" s="297" t="b">
        <f t="shared" si="8"/>
        <v>0</v>
      </c>
      <c r="H109" s="298">
        <f t="shared" si="9"/>
        <v>1</v>
      </c>
    </row>
    <row r="110" spans="1:8">
      <c r="A110" s="117">
        <v>99</v>
      </c>
      <c r="B110" s="6"/>
      <c r="C110" s="179"/>
      <c r="D110" s="15" t="str">
        <f t="shared" si="6"/>
        <v/>
      </c>
      <c r="E110" s="117"/>
      <c r="F110" s="43" t="str">
        <f t="shared" si="7"/>
        <v/>
      </c>
      <c r="G110" s="297" t="b">
        <f t="shared" si="8"/>
        <v>0</v>
      </c>
      <c r="H110" s="298">
        <f t="shared" si="9"/>
        <v>1</v>
      </c>
    </row>
    <row r="111" spans="1:8">
      <c r="A111" s="117">
        <v>100</v>
      </c>
      <c r="B111" s="118"/>
      <c r="C111" s="120"/>
      <c r="D111" s="15" t="str">
        <f t="shared" si="6"/>
        <v/>
      </c>
      <c r="E111" s="117"/>
      <c r="F111" s="43" t="str">
        <f t="shared" si="7"/>
        <v/>
      </c>
      <c r="G111" s="297" t="b">
        <f t="shared" si="8"/>
        <v>0</v>
      </c>
      <c r="H111" s="298">
        <f t="shared" si="9"/>
        <v>1</v>
      </c>
    </row>
    <row r="112" spans="1:8">
      <c r="A112" s="117">
        <v>101</v>
      </c>
      <c r="B112" s="118"/>
      <c r="C112" s="120"/>
      <c r="D112" s="15" t="str">
        <f t="shared" si="6"/>
        <v/>
      </c>
      <c r="E112" s="117"/>
      <c r="F112" s="43" t="str">
        <f t="shared" si="7"/>
        <v/>
      </c>
      <c r="G112" s="297" t="b">
        <f t="shared" si="8"/>
        <v>0</v>
      </c>
      <c r="H112" s="298">
        <f t="shared" si="9"/>
        <v>1</v>
      </c>
    </row>
    <row r="113" spans="1:8">
      <c r="A113" s="117">
        <v>102</v>
      </c>
      <c r="B113" s="118"/>
      <c r="C113" s="120"/>
      <c r="D113" s="15" t="str">
        <f t="shared" si="6"/>
        <v/>
      </c>
      <c r="E113" s="117"/>
      <c r="F113" s="43" t="str">
        <f t="shared" si="7"/>
        <v/>
      </c>
      <c r="G113" s="297" t="b">
        <f t="shared" si="8"/>
        <v>0</v>
      </c>
      <c r="H113" s="298">
        <f t="shared" si="9"/>
        <v>1</v>
      </c>
    </row>
    <row r="114" spans="1:8">
      <c r="A114" s="117">
        <v>103</v>
      </c>
      <c r="B114" s="118"/>
      <c r="C114" s="120"/>
      <c r="D114" s="15" t="str">
        <f t="shared" si="6"/>
        <v/>
      </c>
      <c r="E114" s="117"/>
      <c r="F114" s="43" t="str">
        <f t="shared" si="7"/>
        <v/>
      </c>
      <c r="G114" s="297" t="b">
        <f t="shared" si="8"/>
        <v>0</v>
      </c>
      <c r="H114" s="298">
        <f t="shared" si="9"/>
        <v>1</v>
      </c>
    </row>
    <row r="115" spans="1:8">
      <c r="A115" s="117">
        <v>104</v>
      </c>
      <c r="B115" s="118"/>
      <c r="C115" s="120"/>
      <c r="D115" s="15" t="str">
        <f t="shared" si="6"/>
        <v/>
      </c>
      <c r="E115" s="117"/>
      <c r="F115" s="43" t="str">
        <f t="shared" si="7"/>
        <v/>
      </c>
      <c r="G115" s="297" t="b">
        <f t="shared" si="8"/>
        <v>0</v>
      </c>
      <c r="H115" s="298">
        <f t="shared" si="9"/>
        <v>1</v>
      </c>
    </row>
    <row r="116" spans="1:8">
      <c r="A116" s="117">
        <v>105</v>
      </c>
      <c r="B116" s="118"/>
      <c r="C116" s="120"/>
      <c r="D116" s="15" t="str">
        <f t="shared" si="6"/>
        <v/>
      </c>
      <c r="E116" s="117"/>
      <c r="F116" s="43" t="str">
        <f t="shared" si="7"/>
        <v/>
      </c>
      <c r="G116" s="297" t="b">
        <f t="shared" si="8"/>
        <v>0</v>
      </c>
      <c r="H116" s="298">
        <f t="shared" si="9"/>
        <v>1</v>
      </c>
    </row>
    <row r="117" spans="1:8">
      <c r="A117" s="117">
        <v>106</v>
      </c>
      <c r="B117" s="118"/>
      <c r="C117" s="120"/>
      <c r="D117" s="15" t="str">
        <f t="shared" si="6"/>
        <v/>
      </c>
      <c r="E117" s="117"/>
      <c r="F117" s="43" t="str">
        <f t="shared" si="7"/>
        <v/>
      </c>
      <c r="G117" s="297" t="b">
        <f t="shared" si="8"/>
        <v>0</v>
      </c>
      <c r="H117" s="298">
        <f t="shared" si="9"/>
        <v>1</v>
      </c>
    </row>
    <row r="118" spans="1:8">
      <c r="A118" s="117">
        <v>107</v>
      </c>
      <c r="B118" s="118"/>
      <c r="C118" s="120"/>
      <c r="D118" s="15" t="str">
        <f t="shared" si="6"/>
        <v/>
      </c>
      <c r="E118" s="117"/>
      <c r="F118" s="43" t="str">
        <f t="shared" si="7"/>
        <v/>
      </c>
      <c r="G118" s="297" t="b">
        <f t="shared" si="8"/>
        <v>0</v>
      </c>
      <c r="H118" s="298">
        <f t="shared" si="9"/>
        <v>1</v>
      </c>
    </row>
    <row r="119" spans="1:8">
      <c r="A119" s="117">
        <v>108</v>
      </c>
      <c r="B119" s="118"/>
      <c r="C119" s="120"/>
      <c r="D119" s="15" t="str">
        <f t="shared" si="6"/>
        <v/>
      </c>
      <c r="E119" s="117"/>
      <c r="F119" s="43" t="str">
        <f t="shared" si="7"/>
        <v/>
      </c>
      <c r="G119" s="297" t="b">
        <f t="shared" si="8"/>
        <v>0</v>
      </c>
      <c r="H119" s="298">
        <f t="shared" si="9"/>
        <v>1</v>
      </c>
    </row>
    <row r="120" spans="1:8">
      <c r="A120" s="117">
        <v>109</v>
      </c>
      <c r="B120" s="118"/>
      <c r="C120" s="120"/>
      <c r="D120" s="15" t="str">
        <f t="shared" si="6"/>
        <v/>
      </c>
      <c r="E120" s="117"/>
      <c r="F120" s="43" t="str">
        <f t="shared" si="7"/>
        <v/>
      </c>
      <c r="G120" s="297" t="b">
        <f t="shared" si="8"/>
        <v>0</v>
      </c>
      <c r="H120" s="298">
        <f t="shared" si="9"/>
        <v>1</v>
      </c>
    </row>
    <row r="121" spans="1:8">
      <c r="A121" s="117">
        <v>110</v>
      </c>
      <c r="B121" s="118"/>
      <c r="C121" s="120"/>
      <c r="D121" s="15" t="str">
        <f t="shared" si="6"/>
        <v/>
      </c>
      <c r="E121" s="117"/>
      <c r="F121" s="43" t="str">
        <f t="shared" si="7"/>
        <v/>
      </c>
      <c r="G121" s="297" t="b">
        <f t="shared" si="8"/>
        <v>0</v>
      </c>
      <c r="H121" s="298">
        <f t="shared" si="9"/>
        <v>1</v>
      </c>
    </row>
    <row r="122" spans="1:8">
      <c r="A122" s="117">
        <v>111</v>
      </c>
      <c r="B122" s="118"/>
      <c r="C122" s="120"/>
      <c r="D122" s="15" t="str">
        <f t="shared" si="6"/>
        <v/>
      </c>
      <c r="E122" s="117"/>
      <c r="F122" s="43" t="str">
        <f t="shared" si="7"/>
        <v/>
      </c>
      <c r="G122" s="297" t="b">
        <f t="shared" si="8"/>
        <v>0</v>
      </c>
      <c r="H122" s="298">
        <f t="shared" si="9"/>
        <v>1</v>
      </c>
    </row>
    <row r="123" spans="1:8">
      <c r="A123" s="117">
        <v>112</v>
      </c>
      <c r="B123" s="118"/>
      <c r="C123" s="120"/>
      <c r="D123" s="15" t="str">
        <f t="shared" si="6"/>
        <v/>
      </c>
      <c r="E123" s="117"/>
      <c r="F123" s="43" t="str">
        <f t="shared" si="7"/>
        <v/>
      </c>
      <c r="G123" s="297" t="b">
        <f t="shared" si="8"/>
        <v>0</v>
      </c>
      <c r="H123" s="298">
        <f t="shared" si="9"/>
        <v>1</v>
      </c>
    </row>
    <row r="124" spans="1:8">
      <c r="A124" s="117">
        <v>113</v>
      </c>
      <c r="B124" s="118"/>
      <c r="C124" s="120"/>
      <c r="D124" s="15" t="str">
        <f t="shared" si="6"/>
        <v/>
      </c>
      <c r="E124" s="117"/>
      <c r="F124" s="43" t="str">
        <f t="shared" si="7"/>
        <v/>
      </c>
      <c r="G124" s="297" t="b">
        <f t="shared" si="8"/>
        <v>0</v>
      </c>
      <c r="H124" s="298">
        <f t="shared" si="9"/>
        <v>1</v>
      </c>
    </row>
    <row r="125" spans="1:8">
      <c r="A125" s="117">
        <v>114</v>
      </c>
      <c r="B125" s="118"/>
      <c r="C125" s="120"/>
      <c r="D125" s="15" t="str">
        <f t="shared" si="6"/>
        <v/>
      </c>
      <c r="E125" s="117"/>
      <c r="F125" s="43" t="str">
        <f t="shared" si="7"/>
        <v/>
      </c>
      <c r="G125" s="297" t="b">
        <f t="shared" si="8"/>
        <v>0</v>
      </c>
      <c r="H125" s="298">
        <f t="shared" si="9"/>
        <v>1</v>
      </c>
    </row>
    <row r="126" spans="1:8">
      <c r="A126" s="117">
        <v>115</v>
      </c>
      <c r="B126" s="118"/>
      <c r="C126" s="120"/>
      <c r="D126" s="15" t="str">
        <f t="shared" si="6"/>
        <v/>
      </c>
      <c r="E126" s="117"/>
      <c r="F126" s="43" t="str">
        <f t="shared" si="7"/>
        <v/>
      </c>
      <c r="G126" s="297" t="b">
        <f t="shared" si="8"/>
        <v>0</v>
      </c>
      <c r="H126" s="298">
        <f t="shared" si="9"/>
        <v>1</v>
      </c>
    </row>
    <row r="127" spans="1:8">
      <c r="A127" s="117">
        <v>116</v>
      </c>
      <c r="B127" s="118"/>
      <c r="C127" s="120"/>
      <c r="D127" s="15" t="str">
        <f t="shared" si="6"/>
        <v/>
      </c>
      <c r="E127" s="117"/>
      <c r="F127" s="43" t="str">
        <f t="shared" si="7"/>
        <v/>
      </c>
      <c r="G127" s="297" t="b">
        <f t="shared" si="8"/>
        <v>0</v>
      </c>
      <c r="H127" s="298">
        <f t="shared" si="9"/>
        <v>1</v>
      </c>
    </row>
    <row r="128" spans="1:8">
      <c r="A128" s="117">
        <v>117</v>
      </c>
      <c r="B128" s="118"/>
      <c r="C128" s="120"/>
      <c r="D128" s="15" t="str">
        <f t="shared" si="6"/>
        <v/>
      </c>
      <c r="E128" s="117"/>
      <c r="F128" s="43" t="str">
        <f t="shared" si="7"/>
        <v/>
      </c>
      <c r="G128" s="297" t="b">
        <f t="shared" si="8"/>
        <v>0</v>
      </c>
      <c r="H128" s="298">
        <f t="shared" si="9"/>
        <v>1</v>
      </c>
    </row>
    <row r="129" spans="1:8">
      <c r="A129" s="117">
        <v>118</v>
      </c>
      <c r="B129" s="118"/>
      <c r="C129" s="120"/>
      <c r="D129" s="15" t="str">
        <f t="shared" si="6"/>
        <v/>
      </c>
      <c r="E129" s="117"/>
      <c r="F129" s="43" t="str">
        <f t="shared" si="7"/>
        <v/>
      </c>
      <c r="G129" s="297" t="b">
        <f t="shared" si="8"/>
        <v>0</v>
      </c>
      <c r="H129" s="298">
        <f t="shared" si="9"/>
        <v>1</v>
      </c>
    </row>
    <row r="130" spans="1:8">
      <c r="A130" s="117">
        <v>119</v>
      </c>
      <c r="B130" s="118"/>
      <c r="C130" s="120"/>
      <c r="D130" s="15" t="str">
        <f t="shared" si="6"/>
        <v/>
      </c>
      <c r="E130" s="117"/>
      <c r="F130" s="43" t="str">
        <f t="shared" si="7"/>
        <v/>
      </c>
      <c r="G130" s="297" t="b">
        <f t="shared" si="8"/>
        <v>0</v>
      </c>
      <c r="H130" s="298">
        <f t="shared" si="9"/>
        <v>1</v>
      </c>
    </row>
    <row r="131" spans="1:8">
      <c r="A131" s="117">
        <v>120</v>
      </c>
      <c r="B131" s="118"/>
      <c r="C131" s="120"/>
      <c r="D131" s="15" t="str">
        <f t="shared" si="6"/>
        <v/>
      </c>
      <c r="E131" s="117"/>
      <c r="F131" s="43" t="str">
        <f t="shared" si="7"/>
        <v/>
      </c>
      <c r="G131" s="297" t="b">
        <f t="shared" si="8"/>
        <v>0</v>
      </c>
      <c r="H131" s="298">
        <f t="shared" si="9"/>
        <v>1</v>
      </c>
    </row>
    <row r="132" spans="1:8">
      <c r="A132" s="117">
        <v>121</v>
      </c>
      <c r="B132" s="118"/>
      <c r="C132" s="120"/>
      <c r="D132" s="15" t="str">
        <f t="shared" si="6"/>
        <v/>
      </c>
      <c r="E132" s="117"/>
      <c r="F132" s="43" t="str">
        <f t="shared" si="7"/>
        <v/>
      </c>
      <c r="G132" s="297" t="b">
        <f t="shared" si="8"/>
        <v>0</v>
      </c>
      <c r="H132" s="298">
        <f t="shared" si="9"/>
        <v>1</v>
      </c>
    </row>
    <row r="133" spans="1:8">
      <c r="A133" s="117">
        <v>122</v>
      </c>
      <c r="B133" s="118"/>
      <c r="C133" s="120"/>
      <c r="D133" s="15" t="str">
        <f t="shared" si="6"/>
        <v/>
      </c>
      <c r="E133" s="117"/>
      <c r="F133" s="43" t="str">
        <f t="shared" si="7"/>
        <v/>
      </c>
      <c r="G133" s="297" t="b">
        <f t="shared" si="8"/>
        <v>0</v>
      </c>
      <c r="H133" s="298">
        <f t="shared" si="9"/>
        <v>1</v>
      </c>
    </row>
    <row r="134" spans="1:8">
      <c r="A134" s="117">
        <v>123</v>
      </c>
      <c r="B134" s="118"/>
      <c r="C134" s="120"/>
      <c r="D134" s="15" t="str">
        <f t="shared" si="6"/>
        <v/>
      </c>
      <c r="E134" s="117"/>
      <c r="F134" s="43" t="str">
        <f t="shared" si="7"/>
        <v/>
      </c>
      <c r="G134" s="297" t="b">
        <f t="shared" si="8"/>
        <v>0</v>
      </c>
      <c r="H134" s="298">
        <f t="shared" si="9"/>
        <v>1</v>
      </c>
    </row>
    <row r="135" spans="1:8">
      <c r="A135" s="117">
        <v>124</v>
      </c>
      <c r="B135" s="118"/>
      <c r="C135" s="120"/>
      <c r="D135" s="15" t="str">
        <f t="shared" si="6"/>
        <v/>
      </c>
      <c r="E135" s="117"/>
      <c r="F135" s="43" t="str">
        <f t="shared" si="7"/>
        <v/>
      </c>
      <c r="G135" s="297" t="b">
        <f t="shared" si="8"/>
        <v>0</v>
      </c>
      <c r="H135" s="298">
        <f t="shared" si="9"/>
        <v>1</v>
      </c>
    </row>
    <row r="136" spans="1:8">
      <c r="A136" s="117">
        <v>125</v>
      </c>
      <c r="B136" s="118"/>
      <c r="C136" s="120"/>
      <c r="D136" s="15" t="str">
        <f t="shared" si="6"/>
        <v/>
      </c>
      <c r="E136" s="117"/>
      <c r="F136" s="43" t="str">
        <f t="shared" si="7"/>
        <v/>
      </c>
      <c r="G136" s="297" t="b">
        <f t="shared" si="8"/>
        <v>0</v>
      </c>
      <c r="H136" s="298">
        <f t="shared" si="9"/>
        <v>1</v>
      </c>
    </row>
    <row r="137" spans="1:8">
      <c r="A137" s="117">
        <v>126</v>
      </c>
      <c r="B137" s="118"/>
      <c r="C137" s="120"/>
      <c r="D137" s="15" t="str">
        <f t="shared" si="6"/>
        <v/>
      </c>
      <c r="E137" s="117"/>
      <c r="F137" s="43" t="str">
        <f t="shared" si="7"/>
        <v/>
      </c>
      <c r="G137" s="297" t="b">
        <f t="shared" si="8"/>
        <v>0</v>
      </c>
      <c r="H137" s="298">
        <f t="shared" si="9"/>
        <v>1</v>
      </c>
    </row>
    <row r="138" spans="1:8">
      <c r="A138" s="117">
        <v>127</v>
      </c>
      <c r="B138" s="118"/>
      <c r="C138" s="120"/>
      <c r="D138" s="15" t="str">
        <f t="shared" si="6"/>
        <v/>
      </c>
      <c r="E138" s="117"/>
      <c r="F138" s="43" t="str">
        <f t="shared" si="7"/>
        <v/>
      </c>
      <c r="G138" s="297" t="b">
        <f t="shared" si="8"/>
        <v>0</v>
      </c>
      <c r="H138" s="298">
        <f t="shared" si="9"/>
        <v>1</v>
      </c>
    </row>
    <row r="139" spans="1:8">
      <c r="A139" s="117">
        <v>128</v>
      </c>
      <c r="B139" s="118"/>
      <c r="C139" s="120"/>
      <c r="D139" s="15" t="str">
        <f t="shared" si="6"/>
        <v/>
      </c>
      <c r="E139" s="117"/>
      <c r="F139" s="43" t="str">
        <f t="shared" si="7"/>
        <v/>
      </c>
      <c r="G139" s="297" t="b">
        <f t="shared" si="8"/>
        <v>0</v>
      </c>
      <c r="H139" s="298">
        <f t="shared" si="9"/>
        <v>1</v>
      </c>
    </row>
    <row r="140" spans="1:8">
      <c r="A140" s="117">
        <v>129</v>
      </c>
      <c r="B140" s="118"/>
      <c r="C140" s="120"/>
      <c r="D140" s="15" t="str">
        <f t="shared" ref="D140:D203" si="10">IF(OR($B140="",,$C140&lt;an_initial,$C140&gt;an_final),"",F140*20)</f>
        <v/>
      </c>
      <c r="E140" s="117"/>
      <c r="F140" s="43" t="str">
        <f t="shared" ref="F140:F203" si="11">IF(OR($B140="",,$C140="",$C140&gt;an_final),"",IF($C140&gt;=an_initial,1,""))</f>
        <v/>
      </c>
      <c r="G140" s="297" t="b">
        <f t="shared" ref="G140:G203" si="12">IF(nume_candidat="",FALSE,ISNUMBER(SEARCH(nume_candidat,$B140)))</f>
        <v>0</v>
      </c>
      <c r="H140" s="298">
        <f t="shared" si="9"/>
        <v>1</v>
      </c>
    </row>
    <row r="141" spans="1:8">
      <c r="A141" s="117">
        <v>130</v>
      </c>
      <c r="B141" s="118"/>
      <c r="C141" s="120"/>
      <c r="D141" s="15" t="str">
        <f t="shared" si="10"/>
        <v/>
      </c>
      <c r="E141" s="117"/>
      <c r="F141" s="43" t="str">
        <f t="shared" si="11"/>
        <v/>
      </c>
      <c r="G141" s="297" t="b">
        <f t="shared" si="12"/>
        <v>0</v>
      </c>
      <c r="H141" s="298">
        <f t="shared" ref="H141:H204" si="13">LEN(B141)-LEN(SUBSTITUTE(B141,",",""))+1</f>
        <v>1</v>
      </c>
    </row>
    <row r="142" spans="1:8">
      <c r="A142" s="117">
        <v>131</v>
      </c>
      <c r="B142" s="118"/>
      <c r="C142" s="120"/>
      <c r="D142" s="15" t="str">
        <f t="shared" si="10"/>
        <v/>
      </c>
      <c r="E142" s="117"/>
      <c r="F142" s="43" t="str">
        <f t="shared" si="11"/>
        <v/>
      </c>
      <c r="G142" s="297" t="b">
        <f t="shared" si="12"/>
        <v>0</v>
      </c>
      <c r="H142" s="298">
        <f t="shared" si="13"/>
        <v>1</v>
      </c>
    </row>
    <row r="143" spans="1:8">
      <c r="A143" s="117">
        <v>132</v>
      </c>
      <c r="B143" s="118"/>
      <c r="C143" s="120"/>
      <c r="D143" s="15" t="str">
        <f t="shared" si="10"/>
        <v/>
      </c>
      <c r="E143" s="117"/>
      <c r="F143" s="43" t="str">
        <f t="shared" si="11"/>
        <v/>
      </c>
      <c r="G143" s="297" t="b">
        <f t="shared" si="12"/>
        <v>0</v>
      </c>
      <c r="H143" s="298">
        <f t="shared" si="13"/>
        <v>1</v>
      </c>
    </row>
    <row r="144" spans="1:8">
      <c r="A144" s="117">
        <v>133</v>
      </c>
      <c r="B144" s="118"/>
      <c r="C144" s="120"/>
      <c r="D144" s="15" t="str">
        <f t="shared" si="10"/>
        <v/>
      </c>
      <c r="E144" s="117"/>
      <c r="F144" s="43" t="str">
        <f t="shared" si="11"/>
        <v/>
      </c>
      <c r="G144" s="297" t="b">
        <f t="shared" si="12"/>
        <v>0</v>
      </c>
      <c r="H144" s="298">
        <f t="shared" si="13"/>
        <v>1</v>
      </c>
    </row>
    <row r="145" spans="1:8">
      <c r="A145" s="117">
        <v>134</v>
      </c>
      <c r="B145" s="118"/>
      <c r="C145" s="120"/>
      <c r="D145" s="15" t="str">
        <f t="shared" si="10"/>
        <v/>
      </c>
      <c r="E145" s="117"/>
      <c r="F145" s="43" t="str">
        <f t="shared" si="11"/>
        <v/>
      </c>
      <c r="G145" s="297" t="b">
        <f t="shared" si="12"/>
        <v>0</v>
      </c>
      <c r="H145" s="298">
        <f t="shared" si="13"/>
        <v>1</v>
      </c>
    </row>
    <row r="146" spans="1:8">
      <c r="A146" s="117">
        <v>135</v>
      </c>
      <c r="B146" s="118"/>
      <c r="C146" s="120"/>
      <c r="D146" s="15" t="str">
        <f t="shared" si="10"/>
        <v/>
      </c>
      <c r="E146" s="117"/>
      <c r="F146" s="43" t="str">
        <f t="shared" si="11"/>
        <v/>
      </c>
      <c r="G146" s="297" t="b">
        <f t="shared" si="12"/>
        <v>0</v>
      </c>
      <c r="H146" s="298">
        <f t="shared" si="13"/>
        <v>1</v>
      </c>
    </row>
    <row r="147" spans="1:8">
      <c r="A147" s="117">
        <v>136</v>
      </c>
      <c r="B147" s="118"/>
      <c r="C147" s="120"/>
      <c r="D147" s="15" t="str">
        <f t="shared" si="10"/>
        <v/>
      </c>
      <c r="E147" s="117"/>
      <c r="F147" s="43" t="str">
        <f t="shared" si="11"/>
        <v/>
      </c>
      <c r="G147" s="297" t="b">
        <f t="shared" si="12"/>
        <v>0</v>
      </c>
      <c r="H147" s="298">
        <f t="shared" si="13"/>
        <v>1</v>
      </c>
    </row>
    <row r="148" spans="1:8">
      <c r="A148" s="117">
        <v>137</v>
      </c>
      <c r="B148" s="118"/>
      <c r="C148" s="120"/>
      <c r="D148" s="15" t="str">
        <f t="shared" si="10"/>
        <v/>
      </c>
      <c r="E148" s="117"/>
      <c r="F148" s="43" t="str">
        <f t="shared" si="11"/>
        <v/>
      </c>
      <c r="G148" s="297" t="b">
        <f t="shared" si="12"/>
        <v>0</v>
      </c>
      <c r="H148" s="298">
        <f t="shared" si="13"/>
        <v>1</v>
      </c>
    </row>
    <row r="149" spans="1:8">
      <c r="A149" s="117">
        <v>138</v>
      </c>
      <c r="B149" s="118"/>
      <c r="C149" s="120"/>
      <c r="D149" s="15" t="str">
        <f t="shared" si="10"/>
        <v/>
      </c>
      <c r="E149" s="117"/>
      <c r="F149" s="43" t="str">
        <f t="shared" si="11"/>
        <v/>
      </c>
      <c r="G149" s="297" t="b">
        <f t="shared" si="12"/>
        <v>0</v>
      </c>
      <c r="H149" s="298">
        <f t="shared" si="13"/>
        <v>1</v>
      </c>
    </row>
    <row r="150" spans="1:8">
      <c r="A150" s="117">
        <v>139</v>
      </c>
      <c r="B150" s="118"/>
      <c r="C150" s="120"/>
      <c r="D150" s="15" t="str">
        <f t="shared" si="10"/>
        <v/>
      </c>
      <c r="E150" s="117"/>
      <c r="F150" s="43" t="str">
        <f t="shared" si="11"/>
        <v/>
      </c>
      <c r="G150" s="297" t="b">
        <f t="shared" si="12"/>
        <v>0</v>
      </c>
      <c r="H150" s="298">
        <f t="shared" si="13"/>
        <v>1</v>
      </c>
    </row>
    <row r="151" spans="1:8">
      <c r="A151" s="117">
        <v>140</v>
      </c>
      <c r="B151" s="118"/>
      <c r="C151" s="120"/>
      <c r="D151" s="15" t="str">
        <f t="shared" si="10"/>
        <v/>
      </c>
      <c r="E151" s="117"/>
      <c r="F151" s="43" t="str">
        <f t="shared" si="11"/>
        <v/>
      </c>
      <c r="G151" s="297" t="b">
        <f t="shared" si="12"/>
        <v>0</v>
      </c>
      <c r="H151" s="298">
        <f t="shared" si="13"/>
        <v>1</v>
      </c>
    </row>
    <row r="152" spans="1:8">
      <c r="A152" s="117">
        <v>141</v>
      </c>
      <c r="B152" s="118"/>
      <c r="C152" s="120"/>
      <c r="D152" s="15" t="str">
        <f t="shared" si="10"/>
        <v/>
      </c>
      <c r="E152" s="117"/>
      <c r="F152" s="43" t="str">
        <f t="shared" si="11"/>
        <v/>
      </c>
      <c r="G152" s="297" t="b">
        <f t="shared" si="12"/>
        <v>0</v>
      </c>
      <c r="H152" s="298">
        <f t="shared" si="13"/>
        <v>1</v>
      </c>
    </row>
    <row r="153" spans="1:8">
      <c r="A153" s="117">
        <v>142</v>
      </c>
      <c r="B153" s="118"/>
      <c r="C153" s="120"/>
      <c r="D153" s="15" t="str">
        <f t="shared" si="10"/>
        <v/>
      </c>
      <c r="E153" s="117"/>
      <c r="F153" s="43" t="str">
        <f t="shared" si="11"/>
        <v/>
      </c>
      <c r="G153" s="297" t="b">
        <f t="shared" si="12"/>
        <v>0</v>
      </c>
      <c r="H153" s="298">
        <f t="shared" si="13"/>
        <v>1</v>
      </c>
    </row>
    <row r="154" spans="1:8">
      <c r="A154" s="117">
        <v>143</v>
      </c>
      <c r="B154" s="118"/>
      <c r="C154" s="120"/>
      <c r="D154" s="15" t="str">
        <f t="shared" si="10"/>
        <v/>
      </c>
      <c r="E154" s="117"/>
      <c r="F154" s="43" t="str">
        <f t="shared" si="11"/>
        <v/>
      </c>
      <c r="G154" s="297" t="b">
        <f t="shared" si="12"/>
        <v>0</v>
      </c>
      <c r="H154" s="298">
        <f t="shared" si="13"/>
        <v>1</v>
      </c>
    </row>
    <row r="155" spans="1:8">
      <c r="A155" s="117">
        <v>144</v>
      </c>
      <c r="B155" s="118"/>
      <c r="C155" s="120"/>
      <c r="D155" s="15" t="str">
        <f t="shared" si="10"/>
        <v/>
      </c>
      <c r="E155" s="117"/>
      <c r="F155" s="43" t="str">
        <f t="shared" si="11"/>
        <v/>
      </c>
      <c r="G155" s="297" t="b">
        <f t="shared" si="12"/>
        <v>0</v>
      </c>
      <c r="H155" s="298">
        <f t="shared" si="13"/>
        <v>1</v>
      </c>
    </row>
    <row r="156" spans="1:8">
      <c r="A156" s="117">
        <v>145</v>
      </c>
      <c r="B156" s="118"/>
      <c r="C156" s="120"/>
      <c r="D156" s="15" t="str">
        <f t="shared" si="10"/>
        <v/>
      </c>
      <c r="E156" s="117"/>
      <c r="F156" s="43" t="str">
        <f t="shared" si="11"/>
        <v/>
      </c>
      <c r="G156" s="297" t="b">
        <f t="shared" si="12"/>
        <v>0</v>
      </c>
      <c r="H156" s="298">
        <f t="shared" si="13"/>
        <v>1</v>
      </c>
    </row>
    <row r="157" spans="1:8">
      <c r="A157" s="117">
        <v>146</v>
      </c>
      <c r="B157" s="118"/>
      <c r="C157" s="120"/>
      <c r="D157" s="15" t="str">
        <f t="shared" si="10"/>
        <v/>
      </c>
      <c r="E157" s="117"/>
      <c r="F157" s="43" t="str">
        <f t="shared" si="11"/>
        <v/>
      </c>
      <c r="G157" s="297" t="b">
        <f t="shared" si="12"/>
        <v>0</v>
      </c>
      <c r="H157" s="298">
        <f t="shared" si="13"/>
        <v>1</v>
      </c>
    </row>
    <row r="158" spans="1:8">
      <c r="A158" s="117">
        <v>147</v>
      </c>
      <c r="B158" s="118"/>
      <c r="C158" s="120"/>
      <c r="D158" s="15" t="str">
        <f t="shared" si="10"/>
        <v/>
      </c>
      <c r="E158" s="117"/>
      <c r="F158" s="43" t="str">
        <f t="shared" si="11"/>
        <v/>
      </c>
      <c r="G158" s="297" t="b">
        <f t="shared" si="12"/>
        <v>0</v>
      </c>
      <c r="H158" s="298">
        <f t="shared" si="13"/>
        <v>1</v>
      </c>
    </row>
    <row r="159" spans="1:8">
      <c r="A159" s="117">
        <v>148</v>
      </c>
      <c r="B159" s="118"/>
      <c r="C159" s="120"/>
      <c r="D159" s="15" t="str">
        <f t="shared" si="10"/>
        <v/>
      </c>
      <c r="E159" s="117"/>
      <c r="F159" s="43" t="str">
        <f t="shared" si="11"/>
        <v/>
      </c>
      <c r="G159" s="297" t="b">
        <f t="shared" si="12"/>
        <v>0</v>
      </c>
      <c r="H159" s="298">
        <f t="shared" si="13"/>
        <v>1</v>
      </c>
    </row>
    <row r="160" spans="1:8">
      <c r="A160" s="117">
        <v>149</v>
      </c>
      <c r="B160" s="118"/>
      <c r="C160" s="120"/>
      <c r="D160" s="15" t="str">
        <f t="shared" si="10"/>
        <v/>
      </c>
      <c r="E160" s="117"/>
      <c r="F160" s="43" t="str">
        <f t="shared" si="11"/>
        <v/>
      </c>
      <c r="G160" s="297" t="b">
        <f t="shared" si="12"/>
        <v>0</v>
      </c>
      <c r="H160" s="298">
        <f t="shared" si="13"/>
        <v>1</v>
      </c>
    </row>
    <row r="161" spans="1:8">
      <c r="A161" s="117">
        <v>150</v>
      </c>
      <c r="B161" s="118"/>
      <c r="C161" s="120"/>
      <c r="D161" s="15" t="str">
        <f t="shared" si="10"/>
        <v/>
      </c>
      <c r="E161" s="117"/>
      <c r="F161" s="43" t="str">
        <f t="shared" si="11"/>
        <v/>
      </c>
      <c r="G161" s="297" t="b">
        <f t="shared" si="12"/>
        <v>0</v>
      </c>
      <c r="H161" s="298">
        <f t="shared" si="13"/>
        <v>1</v>
      </c>
    </row>
    <row r="162" spans="1:8">
      <c r="A162" s="117">
        <v>151</v>
      </c>
      <c r="B162" s="118"/>
      <c r="C162" s="120"/>
      <c r="D162" s="15" t="str">
        <f t="shared" si="10"/>
        <v/>
      </c>
      <c r="E162" s="117"/>
      <c r="F162" s="43" t="str">
        <f t="shared" si="11"/>
        <v/>
      </c>
      <c r="G162" s="297" t="b">
        <f t="shared" si="12"/>
        <v>0</v>
      </c>
      <c r="H162" s="298">
        <f t="shared" si="13"/>
        <v>1</v>
      </c>
    </row>
    <row r="163" spans="1:8">
      <c r="A163" s="117">
        <v>152</v>
      </c>
      <c r="B163" s="118"/>
      <c r="C163" s="120"/>
      <c r="D163" s="15" t="str">
        <f t="shared" si="10"/>
        <v/>
      </c>
      <c r="E163" s="117"/>
      <c r="F163" s="43" t="str">
        <f t="shared" si="11"/>
        <v/>
      </c>
      <c r="G163" s="297" t="b">
        <f t="shared" si="12"/>
        <v>0</v>
      </c>
      <c r="H163" s="298">
        <f t="shared" si="13"/>
        <v>1</v>
      </c>
    </row>
    <row r="164" spans="1:8">
      <c r="A164" s="117">
        <v>153</v>
      </c>
      <c r="B164" s="118"/>
      <c r="C164" s="120"/>
      <c r="D164" s="15" t="str">
        <f t="shared" si="10"/>
        <v/>
      </c>
      <c r="E164" s="117"/>
      <c r="F164" s="43" t="str">
        <f t="shared" si="11"/>
        <v/>
      </c>
      <c r="G164" s="297" t="b">
        <f t="shared" si="12"/>
        <v>0</v>
      </c>
      <c r="H164" s="298">
        <f t="shared" si="13"/>
        <v>1</v>
      </c>
    </row>
    <row r="165" spans="1:8">
      <c r="A165" s="117">
        <v>154</v>
      </c>
      <c r="B165" s="118"/>
      <c r="C165" s="120"/>
      <c r="D165" s="15" t="str">
        <f t="shared" si="10"/>
        <v/>
      </c>
      <c r="E165" s="117"/>
      <c r="F165" s="43" t="str">
        <f t="shared" si="11"/>
        <v/>
      </c>
      <c r="G165" s="297" t="b">
        <f t="shared" si="12"/>
        <v>0</v>
      </c>
      <c r="H165" s="298">
        <f t="shared" si="13"/>
        <v>1</v>
      </c>
    </row>
    <row r="166" spans="1:8">
      <c r="A166" s="117">
        <v>155</v>
      </c>
      <c r="B166" s="118"/>
      <c r="C166" s="120"/>
      <c r="D166" s="15" t="str">
        <f t="shared" si="10"/>
        <v/>
      </c>
      <c r="E166" s="117"/>
      <c r="F166" s="43" t="str">
        <f t="shared" si="11"/>
        <v/>
      </c>
      <c r="G166" s="297" t="b">
        <f t="shared" si="12"/>
        <v>0</v>
      </c>
      <c r="H166" s="298">
        <f t="shared" si="13"/>
        <v>1</v>
      </c>
    </row>
    <row r="167" spans="1:8">
      <c r="A167" s="117">
        <v>156</v>
      </c>
      <c r="B167" s="118"/>
      <c r="C167" s="120"/>
      <c r="D167" s="15" t="str">
        <f t="shared" si="10"/>
        <v/>
      </c>
      <c r="E167" s="117"/>
      <c r="F167" s="43" t="str">
        <f t="shared" si="11"/>
        <v/>
      </c>
      <c r="G167" s="297" t="b">
        <f t="shared" si="12"/>
        <v>0</v>
      </c>
      <c r="H167" s="298">
        <f t="shared" si="13"/>
        <v>1</v>
      </c>
    </row>
    <row r="168" spans="1:8">
      <c r="A168" s="117">
        <v>157</v>
      </c>
      <c r="B168" s="118"/>
      <c r="C168" s="120"/>
      <c r="D168" s="15" t="str">
        <f t="shared" si="10"/>
        <v/>
      </c>
      <c r="E168" s="117"/>
      <c r="F168" s="43" t="str">
        <f t="shared" si="11"/>
        <v/>
      </c>
      <c r="G168" s="297" t="b">
        <f t="shared" si="12"/>
        <v>0</v>
      </c>
      <c r="H168" s="298">
        <f t="shared" si="13"/>
        <v>1</v>
      </c>
    </row>
    <row r="169" spans="1:8">
      <c r="A169" s="117">
        <v>158</v>
      </c>
      <c r="B169" s="118"/>
      <c r="C169" s="120"/>
      <c r="D169" s="15" t="str">
        <f t="shared" si="10"/>
        <v/>
      </c>
      <c r="E169" s="117"/>
      <c r="F169" s="43" t="str">
        <f t="shared" si="11"/>
        <v/>
      </c>
      <c r="G169" s="297" t="b">
        <f t="shared" si="12"/>
        <v>0</v>
      </c>
      <c r="H169" s="298">
        <f t="shared" si="13"/>
        <v>1</v>
      </c>
    </row>
    <row r="170" spans="1:8">
      <c r="A170" s="117">
        <v>159</v>
      </c>
      <c r="B170" s="118"/>
      <c r="C170" s="120"/>
      <c r="D170" s="15" t="str">
        <f t="shared" si="10"/>
        <v/>
      </c>
      <c r="E170" s="117"/>
      <c r="F170" s="43" t="str">
        <f t="shared" si="11"/>
        <v/>
      </c>
      <c r="G170" s="297" t="b">
        <f t="shared" si="12"/>
        <v>0</v>
      </c>
      <c r="H170" s="298">
        <f t="shared" si="13"/>
        <v>1</v>
      </c>
    </row>
    <row r="171" spans="1:8">
      <c r="A171" s="117">
        <v>160</v>
      </c>
      <c r="B171" s="118"/>
      <c r="C171" s="120"/>
      <c r="D171" s="15" t="str">
        <f t="shared" si="10"/>
        <v/>
      </c>
      <c r="E171" s="117"/>
      <c r="F171" s="43" t="str">
        <f t="shared" si="11"/>
        <v/>
      </c>
      <c r="G171" s="297" t="b">
        <f t="shared" si="12"/>
        <v>0</v>
      </c>
      <c r="H171" s="298">
        <f t="shared" si="13"/>
        <v>1</v>
      </c>
    </row>
    <row r="172" spans="1:8">
      <c r="A172" s="117">
        <v>161</v>
      </c>
      <c r="B172" s="118"/>
      <c r="C172" s="120"/>
      <c r="D172" s="15" t="str">
        <f t="shared" si="10"/>
        <v/>
      </c>
      <c r="E172" s="117"/>
      <c r="F172" s="43" t="str">
        <f t="shared" si="11"/>
        <v/>
      </c>
      <c r="G172" s="297" t="b">
        <f t="shared" si="12"/>
        <v>0</v>
      </c>
      <c r="H172" s="298">
        <f t="shared" si="13"/>
        <v>1</v>
      </c>
    </row>
    <row r="173" spans="1:8">
      <c r="A173" s="117">
        <v>162</v>
      </c>
      <c r="B173" s="118"/>
      <c r="C173" s="120"/>
      <c r="D173" s="15" t="str">
        <f t="shared" si="10"/>
        <v/>
      </c>
      <c r="E173" s="117"/>
      <c r="F173" s="43" t="str">
        <f t="shared" si="11"/>
        <v/>
      </c>
      <c r="G173" s="297" t="b">
        <f t="shared" si="12"/>
        <v>0</v>
      </c>
      <c r="H173" s="298">
        <f t="shared" si="13"/>
        <v>1</v>
      </c>
    </row>
    <row r="174" spans="1:8">
      <c r="A174" s="117">
        <v>163</v>
      </c>
      <c r="B174" s="118"/>
      <c r="C174" s="120"/>
      <c r="D174" s="15" t="str">
        <f t="shared" si="10"/>
        <v/>
      </c>
      <c r="E174" s="117"/>
      <c r="F174" s="43" t="str">
        <f t="shared" si="11"/>
        <v/>
      </c>
      <c r="G174" s="297" t="b">
        <f t="shared" si="12"/>
        <v>0</v>
      </c>
      <c r="H174" s="298">
        <f t="shared" si="13"/>
        <v>1</v>
      </c>
    </row>
    <row r="175" spans="1:8">
      <c r="A175" s="117">
        <v>164</v>
      </c>
      <c r="B175" s="118"/>
      <c r="C175" s="120"/>
      <c r="D175" s="15" t="str">
        <f t="shared" si="10"/>
        <v/>
      </c>
      <c r="E175" s="117"/>
      <c r="F175" s="43" t="str">
        <f t="shared" si="11"/>
        <v/>
      </c>
      <c r="G175" s="297" t="b">
        <f t="shared" si="12"/>
        <v>0</v>
      </c>
      <c r="H175" s="298">
        <f t="shared" si="13"/>
        <v>1</v>
      </c>
    </row>
    <row r="176" spans="1:8">
      <c r="A176" s="117">
        <v>165</v>
      </c>
      <c r="B176" s="118"/>
      <c r="C176" s="120"/>
      <c r="D176" s="15" t="str">
        <f t="shared" si="10"/>
        <v/>
      </c>
      <c r="E176" s="117"/>
      <c r="F176" s="43" t="str">
        <f t="shared" si="11"/>
        <v/>
      </c>
      <c r="G176" s="297" t="b">
        <f t="shared" si="12"/>
        <v>0</v>
      </c>
      <c r="H176" s="298">
        <f t="shared" si="13"/>
        <v>1</v>
      </c>
    </row>
    <row r="177" spans="1:8">
      <c r="A177" s="117">
        <v>166</v>
      </c>
      <c r="B177" s="118"/>
      <c r="C177" s="120"/>
      <c r="D177" s="15" t="str">
        <f t="shared" si="10"/>
        <v/>
      </c>
      <c r="E177" s="117"/>
      <c r="F177" s="43" t="str">
        <f t="shared" si="11"/>
        <v/>
      </c>
      <c r="G177" s="297" t="b">
        <f t="shared" si="12"/>
        <v>0</v>
      </c>
      <c r="H177" s="298">
        <f t="shared" si="13"/>
        <v>1</v>
      </c>
    </row>
    <row r="178" spans="1:8">
      <c r="A178" s="117">
        <v>167</v>
      </c>
      <c r="B178" s="118"/>
      <c r="C178" s="120"/>
      <c r="D178" s="15" t="str">
        <f t="shared" si="10"/>
        <v/>
      </c>
      <c r="E178" s="117"/>
      <c r="F178" s="43" t="str">
        <f t="shared" si="11"/>
        <v/>
      </c>
      <c r="G178" s="297" t="b">
        <f t="shared" si="12"/>
        <v>0</v>
      </c>
      <c r="H178" s="298">
        <f t="shared" si="13"/>
        <v>1</v>
      </c>
    </row>
    <row r="179" spans="1:8">
      <c r="A179" s="117">
        <v>168</v>
      </c>
      <c r="B179" s="118"/>
      <c r="C179" s="120"/>
      <c r="D179" s="15" t="str">
        <f t="shared" si="10"/>
        <v/>
      </c>
      <c r="E179" s="117"/>
      <c r="F179" s="43" t="str">
        <f t="shared" si="11"/>
        <v/>
      </c>
      <c r="G179" s="297" t="b">
        <f t="shared" si="12"/>
        <v>0</v>
      </c>
      <c r="H179" s="298">
        <f t="shared" si="13"/>
        <v>1</v>
      </c>
    </row>
    <row r="180" spans="1:8">
      <c r="A180" s="117">
        <v>169</v>
      </c>
      <c r="B180" s="118"/>
      <c r="C180" s="120"/>
      <c r="D180" s="15" t="str">
        <f t="shared" si="10"/>
        <v/>
      </c>
      <c r="E180" s="117"/>
      <c r="F180" s="43" t="str">
        <f t="shared" si="11"/>
        <v/>
      </c>
      <c r="G180" s="297" t="b">
        <f t="shared" si="12"/>
        <v>0</v>
      </c>
      <c r="H180" s="298">
        <f t="shared" si="13"/>
        <v>1</v>
      </c>
    </row>
    <row r="181" spans="1:8">
      <c r="A181" s="117">
        <v>170</v>
      </c>
      <c r="B181" s="118"/>
      <c r="C181" s="120"/>
      <c r="D181" s="15" t="str">
        <f t="shared" si="10"/>
        <v/>
      </c>
      <c r="E181" s="117"/>
      <c r="F181" s="43" t="str">
        <f t="shared" si="11"/>
        <v/>
      </c>
      <c r="G181" s="297" t="b">
        <f t="shared" si="12"/>
        <v>0</v>
      </c>
      <c r="H181" s="298">
        <f t="shared" si="13"/>
        <v>1</v>
      </c>
    </row>
    <row r="182" spans="1:8">
      <c r="A182" s="117">
        <v>171</v>
      </c>
      <c r="B182" s="118"/>
      <c r="C182" s="120"/>
      <c r="D182" s="15" t="str">
        <f t="shared" si="10"/>
        <v/>
      </c>
      <c r="E182" s="117"/>
      <c r="F182" s="43" t="str">
        <f t="shared" si="11"/>
        <v/>
      </c>
      <c r="G182" s="297" t="b">
        <f t="shared" si="12"/>
        <v>0</v>
      </c>
      <c r="H182" s="298">
        <f t="shared" si="13"/>
        <v>1</v>
      </c>
    </row>
    <row r="183" spans="1:8">
      <c r="A183" s="117">
        <v>172</v>
      </c>
      <c r="B183" s="118"/>
      <c r="C183" s="120"/>
      <c r="D183" s="15" t="str">
        <f t="shared" si="10"/>
        <v/>
      </c>
      <c r="E183" s="117"/>
      <c r="F183" s="43" t="str">
        <f t="shared" si="11"/>
        <v/>
      </c>
      <c r="G183" s="297" t="b">
        <f t="shared" si="12"/>
        <v>0</v>
      </c>
      <c r="H183" s="298">
        <f t="shared" si="13"/>
        <v>1</v>
      </c>
    </row>
    <row r="184" spans="1:8">
      <c r="A184" s="117">
        <v>173</v>
      </c>
      <c r="B184" s="118"/>
      <c r="C184" s="120"/>
      <c r="D184" s="15" t="str">
        <f t="shared" si="10"/>
        <v/>
      </c>
      <c r="E184" s="117"/>
      <c r="F184" s="43" t="str">
        <f t="shared" si="11"/>
        <v/>
      </c>
      <c r="G184" s="297" t="b">
        <f t="shared" si="12"/>
        <v>0</v>
      </c>
      <c r="H184" s="298">
        <f t="shared" si="13"/>
        <v>1</v>
      </c>
    </row>
    <row r="185" spans="1:8">
      <c r="A185" s="117">
        <v>174</v>
      </c>
      <c r="B185" s="118"/>
      <c r="C185" s="120"/>
      <c r="D185" s="15" t="str">
        <f t="shared" si="10"/>
        <v/>
      </c>
      <c r="E185" s="117"/>
      <c r="F185" s="43" t="str">
        <f t="shared" si="11"/>
        <v/>
      </c>
      <c r="G185" s="297" t="b">
        <f t="shared" si="12"/>
        <v>0</v>
      </c>
      <c r="H185" s="298">
        <f t="shared" si="13"/>
        <v>1</v>
      </c>
    </row>
    <row r="186" spans="1:8">
      <c r="A186" s="117">
        <v>175</v>
      </c>
      <c r="B186" s="118"/>
      <c r="C186" s="120"/>
      <c r="D186" s="15" t="str">
        <f t="shared" si="10"/>
        <v/>
      </c>
      <c r="E186" s="117"/>
      <c r="F186" s="43" t="str">
        <f t="shared" si="11"/>
        <v/>
      </c>
      <c r="G186" s="297" t="b">
        <f t="shared" si="12"/>
        <v>0</v>
      </c>
      <c r="H186" s="298">
        <f t="shared" si="13"/>
        <v>1</v>
      </c>
    </row>
    <row r="187" spans="1:8">
      <c r="A187" s="117">
        <v>176</v>
      </c>
      <c r="B187" s="118"/>
      <c r="C187" s="120"/>
      <c r="D187" s="15" t="str">
        <f t="shared" si="10"/>
        <v/>
      </c>
      <c r="E187" s="117"/>
      <c r="F187" s="43" t="str">
        <f t="shared" si="11"/>
        <v/>
      </c>
      <c r="G187" s="297" t="b">
        <f t="shared" si="12"/>
        <v>0</v>
      </c>
      <c r="H187" s="298">
        <f t="shared" si="13"/>
        <v>1</v>
      </c>
    </row>
    <row r="188" spans="1:8">
      <c r="A188" s="117">
        <v>177</v>
      </c>
      <c r="B188" s="118"/>
      <c r="C188" s="120"/>
      <c r="D188" s="15" t="str">
        <f t="shared" si="10"/>
        <v/>
      </c>
      <c r="E188" s="117"/>
      <c r="F188" s="43" t="str">
        <f t="shared" si="11"/>
        <v/>
      </c>
      <c r="G188" s="297" t="b">
        <f t="shared" si="12"/>
        <v>0</v>
      </c>
      <c r="H188" s="298">
        <f t="shared" si="13"/>
        <v>1</v>
      </c>
    </row>
    <row r="189" spans="1:8">
      <c r="A189" s="117">
        <v>178</v>
      </c>
      <c r="B189" s="118"/>
      <c r="C189" s="120"/>
      <c r="D189" s="15" t="str">
        <f t="shared" si="10"/>
        <v/>
      </c>
      <c r="E189" s="117"/>
      <c r="F189" s="43" t="str">
        <f t="shared" si="11"/>
        <v/>
      </c>
      <c r="G189" s="297" t="b">
        <f t="shared" si="12"/>
        <v>0</v>
      </c>
      <c r="H189" s="298">
        <f t="shared" si="13"/>
        <v>1</v>
      </c>
    </row>
    <row r="190" spans="1:8">
      <c r="A190" s="117">
        <v>179</v>
      </c>
      <c r="B190" s="118"/>
      <c r="C190" s="120"/>
      <c r="D190" s="15" t="str">
        <f t="shared" si="10"/>
        <v/>
      </c>
      <c r="E190" s="117"/>
      <c r="F190" s="43" t="str">
        <f t="shared" si="11"/>
        <v/>
      </c>
      <c r="G190" s="297" t="b">
        <f t="shared" si="12"/>
        <v>0</v>
      </c>
      <c r="H190" s="298">
        <f t="shared" si="13"/>
        <v>1</v>
      </c>
    </row>
    <row r="191" spans="1:8">
      <c r="A191" s="117">
        <v>180</v>
      </c>
      <c r="B191" s="118"/>
      <c r="C191" s="120"/>
      <c r="D191" s="15" t="str">
        <f t="shared" si="10"/>
        <v/>
      </c>
      <c r="E191" s="117"/>
      <c r="F191" s="43" t="str">
        <f t="shared" si="11"/>
        <v/>
      </c>
      <c r="G191" s="297" t="b">
        <f t="shared" si="12"/>
        <v>0</v>
      </c>
      <c r="H191" s="298">
        <f t="shared" si="13"/>
        <v>1</v>
      </c>
    </row>
    <row r="192" spans="1:8">
      <c r="A192" s="117">
        <v>181</v>
      </c>
      <c r="B192" s="118"/>
      <c r="C192" s="120"/>
      <c r="D192" s="15" t="str">
        <f t="shared" si="10"/>
        <v/>
      </c>
      <c r="E192" s="117"/>
      <c r="F192" s="43" t="str">
        <f t="shared" si="11"/>
        <v/>
      </c>
      <c r="G192" s="297" t="b">
        <f t="shared" si="12"/>
        <v>0</v>
      </c>
      <c r="H192" s="298">
        <f t="shared" si="13"/>
        <v>1</v>
      </c>
    </row>
    <row r="193" spans="1:8">
      <c r="A193" s="117">
        <v>182</v>
      </c>
      <c r="B193" s="118"/>
      <c r="C193" s="120"/>
      <c r="D193" s="15" t="str">
        <f t="shared" si="10"/>
        <v/>
      </c>
      <c r="E193" s="117"/>
      <c r="F193" s="43" t="str">
        <f t="shared" si="11"/>
        <v/>
      </c>
      <c r="G193" s="297" t="b">
        <f t="shared" si="12"/>
        <v>0</v>
      </c>
      <c r="H193" s="298">
        <f t="shared" si="13"/>
        <v>1</v>
      </c>
    </row>
    <row r="194" spans="1:8">
      <c r="A194" s="117">
        <v>183</v>
      </c>
      <c r="B194" s="118"/>
      <c r="C194" s="120"/>
      <c r="D194" s="15" t="str">
        <f t="shared" si="10"/>
        <v/>
      </c>
      <c r="E194" s="117"/>
      <c r="F194" s="43" t="str">
        <f t="shared" si="11"/>
        <v/>
      </c>
      <c r="G194" s="297" t="b">
        <f t="shared" si="12"/>
        <v>0</v>
      </c>
      <c r="H194" s="298">
        <f t="shared" si="13"/>
        <v>1</v>
      </c>
    </row>
    <row r="195" spans="1:8">
      <c r="A195" s="117">
        <v>184</v>
      </c>
      <c r="B195" s="118"/>
      <c r="C195" s="120"/>
      <c r="D195" s="15" t="str">
        <f t="shared" si="10"/>
        <v/>
      </c>
      <c r="E195" s="117"/>
      <c r="F195" s="43" t="str">
        <f t="shared" si="11"/>
        <v/>
      </c>
      <c r="G195" s="297" t="b">
        <f t="shared" si="12"/>
        <v>0</v>
      </c>
      <c r="H195" s="298">
        <f t="shared" si="13"/>
        <v>1</v>
      </c>
    </row>
    <row r="196" spans="1:8">
      <c r="A196" s="117">
        <v>185</v>
      </c>
      <c r="B196" s="118"/>
      <c r="C196" s="120"/>
      <c r="D196" s="15" t="str">
        <f t="shared" si="10"/>
        <v/>
      </c>
      <c r="E196" s="117"/>
      <c r="F196" s="43" t="str">
        <f t="shared" si="11"/>
        <v/>
      </c>
      <c r="G196" s="297" t="b">
        <f t="shared" si="12"/>
        <v>0</v>
      </c>
      <c r="H196" s="298">
        <f t="shared" si="13"/>
        <v>1</v>
      </c>
    </row>
    <row r="197" spans="1:8">
      <c r="A197" s="117">
        <v>186</v>
      </c>
      <c r="B197" s="118"/>
      <c r="C197" s="120"/>
      <c r="D197" s="15" t="str">
        <f t="shared" si="10"/>
        <v/>
      </c>
      <c r="E197" s="117"/>
      <c r="F197" s="43" t="str">
        <f t="shared" si="11"/>
        <v/>
      </c>
      <c r="G197" s="297" t="b">
        <f t="shared" si="12"/>
        <v>0</v>
      </c>
      <c r="H197" s="298">
        <f t="shared" si="13"/>
        <v>1</v>
      </c>
    </row>
    <row r="198" spans="1:8">
      <c r="A198" s="117">
        <v>187</v>
      </c>
      <c r="B198" s="118"/>
      <c r="C198" s="120"/>
      <c r="D198" s="15" t="str">
        <f t="shared" si="10"/>
        <v/>
      </c>
      <c r="E198" s="117"/>
      <c r="F198" s="43" t="str">
        <f t="shared" si="11"/>
        <v/>
      </c>
      <c r="G198" s="297" t="b">
        <f t="shared" si="12"/>
        <v>0</v>
      </c>
      <c r="H198" s="298">
        <f t="shared" si="13"/>
        <v>1</v>
      </c>
    </row>
    <row r="199" spans="1:8">
      <c r="A199" s="117">
        <v>188</v>
      </c>
      <c r="B199" s="118"/>
      <c r="C199" s="120"/>
      <c r="D199" s="15" t="str">
        <f t="shared" si="10"/>
        <v/>
      </c>
      <c r="E199" s="117"/>
      <c r="F199" s="43" t="str">
        <f t="shared" si="11"/>
        <v/>
      </c>
      <c r="G199" s="297" t="b">
        <f t="shared" si="12"/>
        <v>0</v>
      </c>
      <c r="H199" s="298">
        <f t="shared" si="13"/>
        <v>1</v>
      </c>
    </row>
    <row r="200" spans="1:8">
      <c r="A200" s="117">
        <v>189</v>
      </c>
      <c r="B200" s="118"/>
      <c r="C200" s="120"/>
      <c r="D200" s="15" t="str">
        <f t="shared" si="10"/>
        <v/>
      </c>
      <c r="E200" s="117"/>
      <c r="F200" s="43" t="str">
        <f t="shared" si="11"/>
        <v/>
      </c>
      <c r="G200" s="297" t="b">
        <f t="shared" si="12"/>
        <v>0</v>
      </c>
      <c r="H200" s="298">
        <f t="shared" si="13"/>
        <v>1</v>
      </c>
    </row>
    <row r="201" spans="1:8">
      <c r="A201" s="117">
        <v>190</v>
      </c>
      <c r="B201" s="118"/>
      <c r="C201" s="120"/>
      <c r="D201" s="15" t="str">
        <f t="shared" si="10"/>
        <v/>
      </c>
      <c r="E201" s="117"/>
      <c r="F201" s="43" t="str">
        <f t="shared" si="11"/>
        <v/>
      </c>
      <c r="G201" s="297" t="b">
        <f t="shared" si="12"/>
        <v>0</v>
      </c>
      <c r="H201" s="298">
        <f t="shared" si="13"/>
        <v>1</v>
      </c>
    </row>
    <row r="202" spans="1:8">
      <c r="A202" s="117">
        <v>191</v>
      </c>
      <c r="B202" s="118"/>
      <c r="C202" s="120"/>
      <c r="D202" s="15" t="str">
        <f t="shared" si="10"/>
        <v/>
      </c>
      <c r="E202" s="117"/>
      <c r="F202" s="43" t="str">
        <f t="shared" si="11"/>
        <v/>
      </c>
      <c r="G202" s="297" t="b">
        <f t="shared" si="12"/>
        <v>0</v>
      </c>
      <c r="H202" s="298">
        <f t="shared" si="13"/>
        <v>1</v>
      </c>
    </row>
    <row r="203" spans="1:8">
      <c r="A203" s="117">
        <v>192</v>
      </c>
      <c r="B203" s="118"/>
      <c r="C203" s="120"/>
      <c r="D203" s="15" t="str">
        <f t="shared" si="10"/>
        <v/>
      </c>
      <c r="E203" s="117"/>
      <c r="F203" s="43" t="str">
        <f t="shared" si="11"/>
        <v/>
      </c>
      <c r="G203" s="297" t="b">
        <f t="shared" si="12"/>
        <v>0</v>
      </c>
      <c r="H203" s="298">
        <f t="shared" si="13"/>
        <v>1</v>
      </c>
    </row>
    <row r="204" spans="1:8">
      <c r="A204" s="117">
        <v>193</v>
      </c>
      <c r="B204" s="118"/>
      <c r="C204" s="120"/>
      <c r="D204" s="15" t="str">
        <f t="shared" ref="D204:D261" si="14">IF(OR($B204="",,$C204&lt;an_initial,$C204&gt;an_final),"",F204*20)</f>
        <v/>
      </c>
      <c r="E204" s="117"/>
      <c r="F204" s="43" t="str">
        <f t="shared" ref="F204:F261" si="15">IF(OR($B204="",,$C204="",$C204&gt;an_final),"",IF($C204&gt;=an_initial,1,""))</f>
        <v/>
      </c>
      <c r="G204" s="297" t="b">
        <f t="shared" ref="G204:G261" si="16">IF(nume_candidat="",FALSE,ISNUMBER(SEARCH(nume_candidat,$B204)))</f>
        <v>0</v>
      </c>
      <c r="H204" s="298">
        <f t="shared" si="13"/>
        <v>1</v>
      </c>
    </row>
    <row r="205" spans="1:8">
      <c r="A205" s="117">
        <v>194</v>
      </c>
      <c r="B205" s="118"/>
      <c r="C205" s="120"/>
      <c r="D205" s="15" t="str">
        <f t="shared" si="14"/>
        <v/>
      </c>
      <c r="E205" s="117"/>
      <c r="F205" s="43" t="str">
        <f t="shared" si="15"/>
        <v/>
      </c>
      <c r="G205" s="297" t="b">
        <f t="shared" si="16"/>
        <v>0</v>
      </c>
      <c r="H205" s="298">
        <f t="shared" ref="H205:H261" si="17">LEN(B205)-LEN(SUBSTITUTE(B205,",",""))+1</f>
        <v>1</v>
      </c>
    </row>
    <row r="206" spans="1:8">
      <c r="A206" s="117">
        <v>195</v>
      </c>
      <c r="B206" s="118"/>
      <c r="C206" s="120"/>
      <c r="D206" s="15" t="str">
        <f t="shared" si="14"/>
        <v/>
      </c>
      <c r="E206" s="117"/>
      <c r="F206" s="43" t="str">
        <f t="shared" si="15"/>
        <v/>
      </c>
      <c r="G206" s="297" t="b">
        <f t="shared" si="16"/>
        <v>0</v>
      </c>
      <c r="H206" s="298">
        <f t="shared" si="17"/>
        <v>1</v>
      </c>
    </row>
    <row r="207" spans="1:8">
      <c r="A207" s="117">
        <v>196</v>
      </c>
      <c r="B207" s="118"/>
      <c r="C207" s="120"/>
      <c r="D207" s="15" t="str">
        <f t="shared" si="14"/>
        <v/>
      </c>
      <c r="E207" s="117"/>
      <c r="F207" s="43" t="str">
        <f t="shared" si="15"/>
        <v/>
      </c>
      <c r="G207" s="297" t="b">
        <f t="shared" si="16"/>
        <v>0</v>
      </c>
      <c r="H207" s="298">
        <f t="shared" si="17"/>
        <v>1</v>
      </c>
    </row>
    <row r="208" spans="1:8">
      <c r="A208" s="117">
        <v>197</v>
      </c>
      <c r="B208" s="118"/>
      <c r="C208" s="120"/>
      <c r="D208" s="15" t="str">
        <f t="shared" si="14"/>
        <v/>
      </c>
      <c r="E208" s="117"/>
      <c r="F208" s="43" t="str">
        <f t="shared" si="15"/>
        <v/>
      </c>
      <c r="G208" s="297" t="b">
        <f t="shared" si="16"/>
        <v>0</v>
      </c>
      <c r="H208" s="298">
        <f t="shared" si="17"/>
        <v>1</v>
      </c>
    </row>
    <row r="209" spans="1:8">
      <c r="A209" s="117">
        <v>198</v>
      </c>
      <c r="B209" s="118"/>
      <c r="C209" s="120"/>
      <c r="D209" s="15" t="str">
        <f t="shared" si="14"/>
        <v/>
      </c>
      <c r="E209" s="117"/>
      <c r="F209" s="43" t="str">
        <f t="shared" si="15"/>
        <v/>
      </c>
      <c r="G209" s="297" t="b">
        <f t="shared" si="16"/>
        <v>0</v>
      </c>
      <c r="H209" s="298">
        <f t="shared" si="17"/>
        <v>1</v>
      </c>
    </row>
    <row r="210" spans="1:8">
      <c r="A210" s="117">
        <v>199</v>
      </c>
      <c r="B210" s="118"/>
      <c r="C210" s="120"/>
      <c r="D210" s="15" t="str">
        <f t="shared" si="14"/>
        <v/>
      </c>
      <c r="E210" s="117"/>
      <c r="F210" s="43" t="str">
        <f t="shared" si="15"/>
        <v/>
      </c>
      <c r="G210" s="297" t="b">
        <f t="shared" si="16"/>
        <v>0</v>
      </c>
      <c r="H210" s="298">
        <f t="shared" si="17"/>
        <v>1</v>
      </c>
    </row>
    <row r="211" spans="1:8">
      <c r="A211" s="117">
        <v>200</v>
      </c>
      <c r="B211" s="118"/>
      <c r="C211" s="120"/>
      <c r="D211" s="15" t="str">
        <f t="shared" si="14"/>
        <v/>
      </c>
      <c r="E211" s="117"/>
      <c r="F211" s="43" t="str">
        <f t="shared" si="15"/>
        <v/>
      </c>
      <c r="G211" s="297" t="b">
        <f t="shared" si="16"/>
        <v>0</v>
      </c>
      <c r="H211" s="298">
        <f t="shared" si="17"/>
        <v>1</v>
      </c>
    </row>
    <row r="212" spans="1:8">
      <c r="A212" s="117">
        <v>201</v>
      </c>
      <c r="B212" s="118"/>
      <c r="C212" s="120"/>
      <c r="D212" s="15" t="str">
        <f t="shared" si="14"/>
        <v/>
      </c>
      <c r="E212" s="117"/>
      <c r="F212" s="43" t="str">
        <f t="shared" si="15"/>
        <v/>
      </c>
      <c r="G212" s="297" t="b">
        <f t="shared" si="16"/>
        <v>0</v>
      </c>
      <c r="H212" s="298">
        <f t="shared" si="17"/>
        <v>1</v>
      </c>
    </row>
    <row r="213" spans="1:8">
      <c r="A213" s="117">
        <v>202</v>
      </c>
      <c r="B213" s="118"/>
      <c r="C213" s="120"/>
      <c r="D213" s="15" t="str">
        <f t="shared" si="14"/>
        <v/>
      </c>
      <c r="E213" s="117"/>
      <c r="F213" s="43" t="str">
        <f t="shared" si="15"/>
        <v/>
      </c>
      <c r="G213" s="297" t="b">
        <f t="shared" si="16"/>
        <v>0</v>
      </c>
      <c r="H213" s="298">
        <f t="shared" si="17"/>
        <v>1</v>
      </c>
    </row>
    <row r="214" spans="1:8">
      <c r="A214" s="117">
        <v>203</v>
      </c>
      <c r="B214" s="118"/>
      <c r="C214" s="120"/>
      <c r="D214" s="15" t="str">
        <f t="shared" si="14"/>
        <v/>
      </c>
      <c r="E214" s="117"/>
      <c r="F214" s="43" t="str">
        <f t="shared" si="15"/>
        <v/>
      </c>
      <c r="G214" s="297" t="b">
        <f t="shared" si="16"/>
        <v>0</v>
      </c>
      <c r="H214" s="298">
        <f t="shared" si="17"/>
        <v>1</v>
      </c>
    </row>
    <row r="215" spans="1:8">
      <c r="A215" s="117">
        <v>204</v>
      </c>
      <c r="B215" s="118"/>
      <c r="C215" s="120"/>
      <c r="D215" s="15" t="str">
        <f t="shared" si="14"/>
        <v/>
      </c>
      <c r="E215" s="117"/>
      <c r="F215" s="43" t="str">
        <f t="shared" si="15"/>
        <v/>
      </c>
      <c r="G215" s="297" t="b">
        <f t="shared" si="16"/>
        <v>0</v>
      </c>
      <c r="H215" s="298">
        <f t="shared" si="17"/>
        <v>1</v>
      </c>
    </row>
    <row r="216" spans="1:8">
      <c r="A216" s="117">
        <v>205</v>
      </c>
      <c r="B216" s="118"/>
      <c r="C216" s="120"/>
      <c r="D216" s="15" t="str">
        <f t="shared" si="14"/>
        <v/>
      </c>
      <c r="E216" s="117"/>
      <c r="F216" s="43" t="str">
        <f t="shared" si="15"/>
        <v/>
      </c>
      <c r="G216" s="297" t="b">
        <f t="shared" si="16"/>
        <v>0</v>
      </c>
      <c r="H216" s="298">
        <f t="shared" si="17"/>
        <v>1</v>
      </c>
    </row>
    <row r="217" spans="1:8">
      <c r="A217" s="117">
        <v>206</v>
      </c>
      <c r="B217" s="118"/>
      <c r="C217" s="120"/>
      <c r="D217" s="15" t="str">
        <f t="shared" si="14"/>
        <v/>
      </c>
      <c r="E217" s="117"/>
      <c r="F217" s="43" t="str">
        <f t="shared" si="15"/>
        <v/>
      </c>
      <c r="G217" s="297" t="b">
        <f t="shared" si="16"/>
        <v>0</v>
      </c>
      <c r="H217" s="298">
        <f t="shared" si="17"/>
        <v>1</v>
      </c>
    </row>
    <row r="218" spans="1:8">
      <c r="A218" s="117">
        <v>207</v>
      </c>
      <c r="B218" s="118"/>
      <c r="C218" s="120"/>
      <c r="D218" s="15" t="str">
        <f t="shared" si="14"/>
        <v/>
      </c>
      <c r="E218" s="117"/>
      <c r="F218" s="43" t="str">
        <f t="shared" si="15"/>
        <v/>
      </c>
      <c r="G218" s="297" t="b">
        <f t="shared" si="16"/>
        <v>0</v>
      </c>
      <c r="H218" s="298">
        <f t="shared" si="17"/>
        <v>1</v>
      </c>
    </row>
    <row r="219" spans="1:8">
      <c r="A219" s="117">
        <v>208</v>
      </c>
      <c r="B219" s="118"/>
      <c r="C219" s="120"/>
      <c r="D219" s="15" t="str">
        <f t="shared" si="14"/>
        <v/>
      </c>
      <c r="E219" s="117"/>
      <c r="F219" s="43" t="str">
        <f t="shared" si="15"/>
        <v/>
      </c>
      <c r="G219" s="297" t="b">
        <f t="shared" si="16"/>
        <v>0</v>
      </c>
      <c r="H219" s="298">
        <f t="shared" si="17"/>
        <v>1</v>
      </c>
    </row>
    <row r="220" spans="1:8">
      <c r="A220" s="117">
        <v>209</v>
      </c>
      <c r="B220" s="118"/>
      <c r="C220" s="120"/>
      <c r="D220" s="15" t="str">
        <f t="shared" si="14"/>
        <v/>
      </c>
      <c r="E220" s="117"/>
      <c r="F220" s="43" t="str">
        <f t="shared" si="15"/>
        <v/>
      </c>
      <c r="G220" s="297" t="b">
        <f t="shared" si="16"/>
        <v>0</v>
      </c>
      <c r="H220" s="298">
        <f t="shared" si="17"/>
        <v>1</v>
      </c>
    </row>
    <row r="221" spans="1:8">
      <c r="A221" s="117">
        <v>210</v>
      </c>
      <c r="B221" s="118"/>
      <c r="C221" s="120"/>
      <c r="D221" s="15" t="str">
        <f t="shared" si="14"/>
        <v/>
      </c>
      <c r="E221" s="117"/>
      <c r="F221" s="43" t="str">
        <f t="shared" si="15"/>
        <v/>
      </c>
      <c r="G221" s="297" t="b">
        <f t="shared" si="16"/>
        <v>0</v>
      </c>
      <c r="H221" s="298">
        <f t="shared" si="17"/>
        <v>1</v>
      </c>
    </row>
    <row r="222" spans="1:8">
      <c r="A222" s="117">
        <v>211</v>
      </c>
      <c r="B222" s="118"/>
      <c r="C222" s="120"/>
      <c r="D222" s="15" t="str">
        <f t="shared" si="14"/>
        <v/>
      </c>
      <c r="E222" s="117"/>
      <c r="F222" s="43" t="str">
        <f t="shared" si="15"/>
        <v/>
      </c>
      <c r="G222" s="297" t="b">
        <f t="shared" si="16"/>
        <v>0</v>
      </c>
      <c r="H222" s="298">
        <f t="shared" si="17"/>
        <v>1</v>
      </c>
    </row>
    <row r="223" spans="1:8">
      <c r="A223" s="117">
        <v>212</v>
      </c>
      <c r="B223" s="118"/>
      <c r="C223" s="120"/>
      <c r="D223" s="15" t="str">
        <f t="shared" si="14"/>
        <v/>
      </c>
      <c r="E223" s="117"/>
      <c r="F223" s="43" t="str">
        <f t="shared" si="15"/>
        <v/>
      </c>
      <c r="G223" s="297" t="b">
        <f t="shared" si="16"/>
        <v>0</v>
      </c>
      <c r="H223" s="298">
        <f t="shared" si="17"/>
        <v>1</v>
      </c>
    </row>
    <row r="224" spans="1:8">
      <c r="A224" s="117">
        <v>213</v>
      </c>
      <c r="B224" s="118"/>
      <c r="C224" s="120"/>
      <c r="D224" s="15" t="str">
        <f t="shared" si="14"/>
        <v/>
      </c>
      <c r="E224" s="117"/>
      <c r="F224" s="43" t="str">
        <f t="shared" si="15"/>
        <v/>
      </c>
      <c r="G224" s="297" t="b">
        <f t="shared" si="16"/>
        <v>0</v>
      </c>
      <c r="H224" s="298">
        <f t="shared" si="17"/>
        <v>1</v>
      </c>
    </row>
    <row r="225" spans="1:8">
      <c r="A225" s="117">
        <v>214</v>
      </c>
      <c r="B225" s="118"/>
      <c r="C225" s="120"/>
      <c r="D225" s="15" t="str">
        <f t="shared" si="14"/>
        <v/>
      </c>
      <c r="E225" s="117"/>
      <c r="F225" s="43" t="str">
        <f t="shared" si="15"/>
        <v/>
      </c>
      <c r="G225" s="297" t="b">
        <f t="shared" si="16"/>
        <v>0</v>
      </c>
      <c r="H225" s="298">
        <f t="shared" si="17"/>
        <v>1</v>
      </c>
    </row>
    <row r="226" spans="1:8">
      <c r="A226" s="117">
        <v>215</v>
      </c>
      <c r="B226" s="118"/>
      <c r="C226" s="120"/>
      <c r="D226" s="15" t="str">
        <f t="shared" si="14"/>
        <v/>
      </c>
      <c r="E226" s="117"/>
      <c r="F226" s="43" t="str">
        <f t="shared" si="15"/>
        <v/>
      </c>
      <c r="G226" s="297" t="b">
        <f t="shared" si="16"/>
        <v>0</v>
      </c>
      <c r="H226" s="298">
        <f t="shared" si="17"/>
        <v>1</v>
      </c>
    </row>
    <row r="227" spans="1:8">
      <c r="A227" s="117">
        <v>216</v>
      </c>
      <c r="B227" s="118"/>
      <c r="C227" s="120"/>
      <c r="D227" s="15" t="str">
        <f t="shared" si="14"/>
        <v/>
      </c>
      <c r="E227" s="117"/>
      <c r="F227" s="43" t="str">
        <f t="shared" si="15"/>
        <v/>
      </c>
      <c r="G227" s="297" t="b">
        <f t="shared" si="16"/>
        <v>0</v>
      </c>
      <c r="H227" s="298">
        <f t="shared" si="17"/>
        <v>1</v>
      </c>
    </row>
    <row r="228" spans="1:8">
      <c r="A228" s="117">
        <v>217</v>
      </c>
      <c r="B228" s="118"/>
      <c r="C228" s="120"/>
      <c r="D228" s="15" t="str">
        <f t="shared" si="14"/>
        <v/>
      </c>
      <c r="E228" s="117"/>
      <c r="F228" s="43" t="str">
        <f t="shared" si="15"/>
        <v/>
      </c>
      <c r="G228" s="297" t="b">
        <f t="shared" si="16"/>
        <v>0</v>
      </c>
      <c r="H228" s="298">
        <f t="shared" si="17"/>
        <v>1</v>
      </c>
    </row>
    <row r="229" spans="1:8">
      <c r="A229" s="117">
        <v>218</v>
      </c>
      <c r="B229" s="118"/>
      <c r="C229" s="120"/>
      <c r="D229" s="15" t="str">
        <f t="shared" si="14"/>
        <v/>
      </c>
      <c r="E229" s="117"/>
      <c r="F229" s="43" t="str">
        <f t="shared" si="15"/>
        <v/>
      </c>
      <c r="G229" s="297" t="b">
        <f t="shared" si="16"/>
        <v>0</v>
      </c>
      <c r="H229" s="298">
        <f t="shared" si="17"/>
        <v>1</v>
      </c>
    </row>
    <row r="230" spans="1:8">
      <c r="A230" s="117">
        <v>219</v>
      </c>
      <c r="B230" s="118"/>
      <c r="C230" s="120"/>
      <c r="D230" s="15" t="str">
        <f t="shared" si="14"/>
        <v/>
      </c>
      <c r="E230" s="117"/>
      <c r="F230" s="43" t="str">
        <f t="shared" si="15"/>
        <v/>
      </c>
      <c r="G230" s="297" t="b">
        <f t="shared" si="16"/>
        <v>0</v>
      </c>
      <c r="H230" s="298">
        <f t="shared" si="17"/>
        <v>1</v>
      </c>
    </row>
    <row r="231" spans="1:8">
      <c r="A231" s="117">
        <v>220</v>
      </c>
      <c r="B231" s="118"/>
      <c r="C231" s="120"/>
      <c r="D231" s="15" t="str">
        <f t="shared" si="14"/>
        <v/>
      </c>
      <c r="E231" s="117"/>
      <c r="F231" s="43" t="str">
        <f t="shared" si="15"/>
        <v/>
      </c>
      <c r="G231" s="297" t="b">
        <f t="shared" si="16"/>
        <v>0</v>
      </c>
      <c r="H231" s="298">
        <f t="shared" si="17"/>
        <v>1</v>
      </c>
    </row>
    <row r="232" spans="1:8">
      <c r="A232" s="117">
        <v>221</v>
      </c>
      <c r="B232" s="118"/>
      <c r="C232" s="120"/>
      <c r="D232" s="15" t="str">
        <f t="shared" si="14"/>
        <v/>
      </c>
      <c r="E232" s="117"/>
      <c r="F232" s="43" t="str">
        <f t="shared" si="15"/>
        <v/>
      </c>
      <c r="G232" s="297" t="b">
        <f t="shared" si="16"/>
        <v>0</v>
      </c>
      <c r="H232" s="298">
        <f t="shared" si="17"/>
        <v>1</v>
      </c>
    </row>
    <row r="233" spans="1:8">
      <c r="A233" s="117">
        <v>222</v>
      </c>
      <c r="B233" s="118"/>
      <c r="C233" s="120"/>
      <c r="D233" s="15" t="str">
        <f t="shared" si="14"/>
        <v/>
      </c>
      <c r="E233" s="117"/>
      <c r="F233" s="43" t="str">
        <f t="shared" si="15"/>
        <v/>
      </c>
      <c r="G233" s="297" t="b">
        <f t="shared" si="16"/>
        <v>0</v>
      </c>
      <c r="H233" s="298">
        <f t="shared" si="17"/>
        <v>1</v>
      </c>
    </row>
    <row r="234" spans="1:8">
      <c r="A234" s="117">
        <v>223</v>
      </c>
      <c r="B234" s="118"/>
      <c r="C234" s="120"/>
      <c r="D234" s="15" t="str">
        <f t="shared" si="14"/>
        <v/>
      </c>
      <c r="E234" s="117"/>
      <c r="F234" s="43" t="str">
        <f t="shared" si="15"/>
        <v/>
      </c>
      <c r="G234" s="297" t="b">
        <f t="shared" si="16"/>
        <v>0</v>
      </c>
      <c r="H234" s="298">
        <f t="shared" si="17"/>
        <v>1</v>
      </c>
    </row>
    <row r="235" spans="1:8">
      <c r="A235" s="117">
        <v>224</v>
      </c>
      <c r="B235" s="118"/>
      <c r="C235" s="120"/>
      <c r="D235" s="15" t="str">
        <f t="shared" si="14"/>
        <v/>
      </c>
      <c r="E235" s="117"/>
      <c r="F235" s="43" t="str">
        <f t="shared" si="15"/>
        <v/>
      </c>
      <c r="G235" s="297" t="b">
        <f t="shared" si="16"/>
        <v>0</v>
      </c>
      <c r="H235" s="298">
        <f t="shared" si="17"/>
        <v>1</v>
      </c>
    </row>
    <row r="236" spans="1:8">
      <c r="A236" s="117">
        <v>225</v>
      </c>
      <c r="B236" s="118"/>
      <c r="C236" s="120"/>
      <c r="D236" s="15" t="str">
        <f t="shared" si="14"/>
        <v/>
      </c>
      <c r="E236" s="117"/>
      <c r="F236" s="43" t="str">
        <f t="shared" si="15"/>
        <v/>
      </c>
      <c r="G236" s="297" t="b">
        <f t="shared" si="16"/>
        <v>0</v>
      </c>
      <c r="H236" s="298">
        <f t="shared" si="17"/>
        <v>1</v>
      </c>
    </row>
    <row r="237" spans="1:8">
      <c r="A237" s="117">
        <v>226</v>
      </c>
      <c r="B237" s="118"/>
      <c r="C237" s="120"/>
      <c r="D237" s="15" t="str">
        <f t="shared" si="14"/>
        <v/>
      </c>
      <c r="E237" s="117"/>
      <c r="F237" s="43" t="str">
        <f t="shared" si="15"/>
        <v/>
      </c>
      <c r="G237" s="297" t="b">
        <f t="shared" si="16"/>
        <v>0</v>
      </c>
      <c r="H237" s="298">
        <f t="shared" si="17"/>
        <v>1</v>
      </c>
    </row>
    <row r="238" spans="1:8">
      <c r="A238" s="117">
        <v>227</v>
      </c>
      <c r="B238" s="118"/>
      <c r="C238" s="120"/>
      <c r="D238" s="15" t="str">
        <f t="shared" si="14"/>
        <v/>
      </c>
      <c r="E238" s="117"/>
      <c r="F238" s="43" t="str">
        <f t="shared" si="15"/>
        <v/>
      </c>
      <c r="G238" s="297" t="b">
        <f t="shared" si="16"/>
        <v>0</v>
      </c>
      <c r="H238" s="298">
        <f t="shared" si="17"/>
        <v>1</v>
      </c>
    </row>
    <row r="239" spans="1:8">
      <c r="A239" s="117">
        <v>228</v>
      </c>
      <c r="B239" s="118"/>
      <c r="C239" s="120"/>
      <c r="D239" s="15" t="str">
        <f t="shared" si="14"/>
        <v/>
      </c>
      <c r="E239" s="117"/>
      <c r="F239" s="43" t="str">
        <f t="shared" si="15"/>
        <v/>
      </c>
      <c r="G239" s="297" t="b">
        <f t="shared" si="16"/>
        <v>0</v>
      </c>
      <c r="H239" s="298">
        <f t="shared" si="17"/>
        <v>1</v>
      </c>
    </row>
    <row r="240" spans="1:8">
      <c r="A240" s="117">
        <v>229</v>
      </c>
      <c r="B240" s="118"/>
      <c r="C240" s="120"/>
      <c r="D240" s="15" t="str">
        <f t="shared" si="14"/>
        <v/>
      </c>
      <c r="E240" s="117"/>
      <c r="F240" s="43" t="str">
        <f t="shared" si="15"/>
        <v/>
      </c>
      <c r="G240" s="297" t="b">
        <f t="shared" si="16"/>
        <v>0</v>
      </c>
      <c r="H240" s="298">
        <f t="shared" si="17"/>
        <v>1</v>
      </c>
    </row>
    <row r="241" spans="1:8">
      <c r="A241" s="117">
        <v>230</v>
      </c>
      <c r="B241" s="118"/>
      <c r="C241" s="120"/>
      <c r="D241" s="15" t="str">
        <f t="shared" si="14"/>
        <v/>
      </c>
      <c r="E241" s="117"/>
      <c r="F241" s="43" t="str">
        <f t="shared" si="15"/>
        <v/>
      </c>
      <c r="G241" s="297" t="b">
        <f t="shared" si="16"/>
        <v>0</v>
      </c>
      <c r="H241" s="298">
        <f t="shared" si="17"/>
        <v>1</v>
      </c>
    </row>
    <row r="242" spans="1:8">
      <c r="A242" s="117">
        <v>231</v>
      </c>
      <c r="B242" s="118"/>
      <c r="C242" s="120"/>
      <c r="D242" s="15" t="str">
        <f t="shared" si="14"/>
        <v/>
      </c>
      <c r="E242" s="117"/>
      <c r="F242" s="43" t="str">
        <f t="shared" si="15"/>
        <v/>
      </c>
      <c r="G242" s="297" t="b">
        <f t="shared" si="16"/>
        <v>0</v>
      </c>
      <c r="H242" s="298">
        <f t="shared" si="17"/>
        <v>1</v>
      </c>
    </row>
    <row r="243" spans="1:8">
      <c r="A243" s="117">
        <v>232</v>
      </c>
      <c r="B243" s="118"/>
      <c r="C243" s="120"/>
      <c r="D243" s="15" t="str">
        <f t="shared" si="14"/>
        <v/>
      </c>
      <c r="E243" s="117"/>
      <c r="F243" s="43" t="str">
        <f t="shared" si="15"/>
        <v/>
      </c>
      <c r="G243" s="297" t="b">
        <f t="shared" si="16"/>
        <v>0</v>
      </c>
      <c r="H243" s="298">
        <f t="shared" si="17"/>
        <v>1</v>
      </c>
    </row>
    <row r="244" spans="1:8">
      <c r="A244" s="117">
        <v>233</v>
      </c>
      <c r="B244" s="118"/>
      <c r="C244" s="120"/>
      <c r="D244" s="15" t="str">
        <f t="shared" si="14"/>
        <v/>
      </c>
      <c r="E244" s="117"/>
      <c r="F244" s="43" t="str">
        <f t="shared" si="15"/>
        <v/>
      </c>
      <c r="G244" s="297" t="b">
        <f t="shared" si="16"/>
        <v>0</v>
      </c>
      <c r="H244" s="298">
        <f t="shared" si="17"/>
        <v>1</v>
      </c>
    </row>
    <row r="245" spans="1:8">
      <c r="A245" s="117">
        <v>234</v>
      </c>
      <c r="B245" s="118"/>
      <c r="C245" s="120"/>
      <c r="D245" s="15" t="str">
        <f t="shared" si="14"/>
        <v/>
      </c>
      <c r="E245" s="117"/>
      <c r="F245" s="43" t="str">
        <f t="shared" si="15"/>
        <v/>
      </c>
      <c r="G245" s="297" t="b">
        <f t="shared" si="16"/>
        <v>0</v>
      </c>
      <c r="H245" s="298">
        <f t="shared" si="17"/>
        <v>1</v>
      </c>
    </row>
    <row r="246" spans="1:8">
      <c r="A246" s="117">
        <v>235</v>
      </c>
      <c r="B246" s="118"/>
      <c r="C246" s="120"/>
      <c r="D246" s="15" t="str">
        <f t="shared" si="14"/>
        <v/>
      </c>
      <c r="E246" s="117"/>
      <c r="F246" s="43" t="str">
        <f t="shared" si="15"/>
        <v/>
      </c>
      <c r="G246" s="297" t="b">
        <f t="shared" si="16"/>
        <v>0</v>
      </c>
      <c r="H246" s="298">
        <f t="shared" si="17"/>
        <v>1</v>
      </c>
    </row>
    <row r="247" spans="1:8">
      <c r="A247" s="117">
        <v>236</v>
      </c>
      <c r="B247" s="118"/>
      <c r="C247" s="120"/>
      <c r="D247" s="15" t="str">
        <f t="shared" si="14"/>
        <v/>
      </c>
      <c r="E247" s="117"/>
      <c r="F247" s="43" t="str">
        <f t="shared" si="15"/>
        <v/>
      </c>
      <c r="G247" s="297" t="b">
        <f t="shared" si="16"/>
        <v>0</v>
      </c>
      <c r="H247" s="298">
        <f t="shared" si="17"/>
        <v>1</v>
      </c>
    </row>
    <row r="248" spans="1:8">
      <c r="A248" s="117">
        <v>237</v>
      </c>
      <c r="B248" s="118"/>
      <c r="C248" s="120"/>
      <c r="D248" s="15" t="str">
        <f t="shared" si="14"/>
        <v/>
      </c>
      <c r="E248" s="117"/>
      <c r="F248" s="43" t="str">
        <f t="shared" si="15"/>
        <v/>
      </c>
      <c r="G248" s="297" t="b">
        <f t="shared" si="16"/>
        <v>0</v>
      </c>
      <c r="H248" s="298">
        <f t="shared" si="17"/>
        <v>1</v>
      </c>
    </row>
    <row r="249" spans="1:8">
      <c r="A249" s="117">
        <v>238</v>
      </c>
      <c r="B249" s="118"/>
      <c r="C249" s="120"/>
      <c r="D249" s="15" t="str">
        <f t="shared" si="14"/>
        <v/>
      </c>
      <c r="E249" s="117"/>
      <c r="F249" s="43" t="str">
        <f t="shared" si="15"/>
        <v/>
      </c>
      <c r="G249" s="297" t="b">
        <f t="shared" si="16"/>
        <v>0</v>
      </c>
      <c r="H249" s="298">
        <f t="shared" si="17"/>
        <v>1</v>
      </c>
    </row>
    <row r="250" spans="1:8">
      <c r="A250" s="117">
        <v>239</v>
      </c>
      <c r="B250" s="118"/>
      <c r="C250" s="120"/>
      <c r="D250" s="15" t="str">
        <f t="shared" si="14"/>
        <v/>
      </c>
      <c r="E250" s="117"/>
      <c r="F250" s="43" t="str">
        <f t="shared" si="15"/>
        <v/>
      </c>
      <c r="G250" s="297" t="b">
        <f t="shared" si="16"/>
        <v>0</v>
      </c>
      <c r="H250" s="298">
        <f t="shared" si="17"/>
        <v>1</v>
      </c>
    </row>
    <row r="251" spans="1:8">
      <c r="A251" s="117">
        <v>240</v>
      </c>
      <c r="B251" s="118"/>
      <c r="C251" s="120"/>
      <c r="D251" s="15" t="str">
        <f t="shared" si="14"/>
        <v/>
      </c>
      <c r="E251" s="117"/>
      <c r="F251" s="43" t="str">
        <f t="shared" si="15"/>
        <v/>
      </c>
      <c r="G251" s="297" t="b">
        <f t="shared" si="16"/>
        <v>0</v>
      </c>
      <c r="H251" s="298">
        <f t="shared" si="17"/>
        <v>1</v>
      </c>
    </row>
    <row r="252" spans="1:8">
      <c r="A252" s="117">
        <v>241</v>
      </c>
      <c r="B252" s="118"/>
      <c r="C252" s="120"/>
      <c r="D252" s="15" t="str">
        <f t="shared" si="14"/>
        <v/>
      </c>
      <c r="E252" s="117"/>
      <c r="F252" s="43" t="str">
        <f t="shared" si="15"/>
        <v/>
      </c>
      <c r="G252" s="297" t="b">
        <f t="shared" si="16"/>
        <v>0</v>
      </c>
      <c r="H252" s="298">
        <f t="shared" si="17"/>
        <v>1</v>
      </c>
    </row>
    <row r="253" spans="1:8">
      <c r="A253" s="117">
        <v>242</v>
      </c>
      <c r="B253" s="118"/>
      <c r="C253" s="120"/>
      <c r="D253" s="15" t="str">
        <f t="shared" si="14"/>
        <v/>
      </c>
      <c r="E253" s="117"/>
      <c r="F253" s="43" t="str">
        <f t="shared" si="15"/>
        <v/>
      </c>
      <c r="G253" s="297" t="b">
        <f t="shared" si="16"/>
        <v>0</v>
      </c>
      <c r="H253" s="298">
        <f t="shared" si="17"/>
        <v>1</v>
      </c>
    </row>
    <row r="254" spans="1:8">
      <c r="A254" s="117">
        <v>243</v>
      </c>
      <c r="B254" s="118"/>
      <c r="C254" s="120"/>
      <c r="D254" s="15" t="str">
        <f t="shared" si="14"/>
        <v/>
      </c>
      <c r="E254" s="117"/>
      <c r="F254" s="43" t="str">
        <f t="shared" si="15"/>
        <v/>
      </c>
      <c r="G254" s="297" t="b">
        <f t="shared" si="16"/>
        <v>0</v>
      </c>
      <c r="H254" s="298">
        <f t="shared" si="17"/>
        <v>1</v>
      </c>
    </row>
    <row r="255" spans="1:8">
      <c r="A255" s="117">
        <v>244</v>
      </c>
      <c r="B255" s="118"/>
      <c r="C255" s="120"/>
      <c r="D255" s="15" t="str">
        <f t="shared" si="14"/>
        <v/>
      </c>
      <c r="E255" s="117"/>
      <c r="F255" s="43" t="str">
        <f t="shared" si="15"/>
        <v/>
      </c>
      <c r="G255" s="297" t="b">
        <f t="shared" si="16"/>
        <v>0</v>
      </c>
      <c r="H255" s="298">
        <f t="shared" si="17"/>
        <v>1</v>
      </c>
    </row>
    <row r="256" spans="1:8">
      <c r="A256" s="117">
        <v>245</v>
      </c>
      <c r="B256" s="118"/>
      <c r="C256" s="120"/>
      <c r="D256" s="15" t="str">
        <f t="shared" si="14"/>
        <v/>
      </c>
      <c r="E256" s="117"/>
      <c r="F256" s="43" t="str">
        <f t="shared" si="15"/>
        <v/>
      </c>
      <c r="G256" s="297" t="b">
        <f t="shared" si="16"/>
        <v>0</v>
      </c>
      <c r="H256" s="298">
        <f t="shared" si="17"/>
        <v>1</v>
      </c>
    </row>
    <row r="257" spans="1:8">
      <c r="A257" s="117">
        <v>246</v>
      </c>
      <c r="B257" s="118"/>
      <c r="C257" s="120"/>
      <c r="D257" s="15" t="str">
        <f t="shared" si="14"/>
        <v/>
      </c>
      <c r="E257" s="117"/>
      <c r="F257" s="43" t="str">
        <f t="shared" si="15"/>
        <v/>
      </c>
      <c r="G257" s="297" t="b">
        <f t="shared" si="16"/>
        <v>0</v>
      </c>
      <c r="H257" s="298">
        <f t="shared" si="17"/>
        <v>1</v>
      </c>
    </row>
    <row r="258" spans="1:8">
      <c r="A258" s="117">
        <v>247</v>
      </c>
      <c r="B258" s="118"/>
      <c r="C258" s="120"/>
      <c r="D258" s="15" t="str">
        <f t="shared" si="14"/>
        <v/>
      </c>
      <c r="E258" s="117"/>
      <c r="F258" s="43" t="str">
        <f t="shared" si="15"/>
        <v/>
      </c>
      <c r="G258" s="297" t="b">
        <f t="shared" si="16"/>
        <v>0</v>
      </c>
      <c r="H258" s="298">
        <f t="shared" si="17"/>
        <v>1</v>
      </c>
    </row>
    <row r="259" spans="1:8">
      <c r="A259" s="117">
        <v>248</v>
      </c>
      <c r="B259" s="118"/>
      <c r="C259" s="120"/>
      <c r="D259" s="15" t="str">
        <f t="shared" si="14"/>
        <v/>
      </c>
      <c r="E259" s="117"/>
      <c r="F259" s="43" t="str">
        <f t="shared" si="15"/>
        <v/>
      </c>
      <c r="G259" s="297" t="b">
        <f t="shared" si="16"/>
        <v>0</v>
      </c>
      <c r="H259" s="298">
        <f t="shared" si="17"/>
        <v>1</v>
      </c>
    </row>
    <row r="260" spans="1:8">
      <c r="A260" s="117">
        <v>249</v>
      </c>
      <c r="B260" s="118"/>
      <c r="C260" s="120"/>
      <c r="D260" s="15" t="str">
        <f t="shared" si="14"/>
        <v/>
      </c>
      <c r="E260" s="117"/>
      <c r="F260" s="43" t="str">
        <f t="shared" si="15"/>
        <v/>
      </c>
      <c r="G260" s="297" t="b">
        <f t="shared" si="16"/>
        <v>0</v>
      </c>
      <c r="H260" s="298">
        <f t="shared" si="17"/>
        <v>1</v>
      </c>
    </row>
    <row r="261" spans="1:8">
      <c r="A261" s="117">
        <v>250</v>
      </c>
      <c r="B261" s="118"/>
      <c r="C261" s="120"/>
      <c r="D261" s="15" t="str">
        <f t="shared" si="14"/>
        <v/>
      </c>
      <c r="E261" s="117"/>
      <c r="F261" s="43" t="str">
        <f t="shared" si="15"/>
        <v/>
      </c>
      <c r="G261" s="297" t="b">
        <f t="shared" si="16"/>
        <v>0</v>
      </c>
      <c r="H261" s="298">
        <f t="shared" si="17"/>
        <v>1</v>
      </c>
    </row>
  </sheetData>
  <sheetProtection algorithmName="SHA-512" hashValue="UntX2C6wwYwHXwhqhXaczRZxfklP+Y7g+mRCQ9X9rPKByDHe97K5gt8+Mvvd6DZobpJViWAC/YfaBV8KPl7zMA==" saltValue="xgiTmINRJKQdNznB9s0vXg==" spinCount="100000" sheet="1" objects="1" scenarios="1" formatCells="0" formatRows="0" insertRows="0"/>
  <mergeCells count="10">
    <mergeCell ref="F7:F9"/>
    <mergeCell ref="G7:G10"/>
    <mergeCell ref="H7:H10"/>
    <mergeCell ref="A4:D4"/>
    <mergeCell ref="A5:D5"/>
    <mergeCell ref="A7:A10"/>
    <mergeCell ref="B7:B10"/>
    <mergeCell ref="C7:C10"/>
    <mergeCell ref="D7:D9"/>
    <mergeCell ref="E7:E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4">
    <tabColor theme="8" tint="0.59999389629810485"/>
    <pageSetUpPr fitToPage="1"/>
  </sheetPr>
  <dimension ref="A1:K259"/>
  <sheetViews>
    <sheetView topLeftCell="A16" zoomScaleNormal="100" workbookViewId="0">
      <selection activeCell="C11" sqref="C11"/>
    </sheetView>
  </sheetViews>
  <sheetFormatPr defaultColWidth="9.1328125" defaultRowHeight="15.75"/>
  <cols>
    <col min="1" max="1" width="5.6640625" style="45" customWidth="1"/>
    <col min="2" max="2" width="36.6640625" style="49" customWidth="1"/>
    <col min="3" max="3" width="38.46484375" style="49" customWidth="1"/>
    <col min="4" max="4" width="27.46484375" style="265" customWidth="1"/>
    <col min="5" max="5" width="38.46484375" style="49" customWidth="1"/>
    <col min="6" max="6" width="8.6640625" style="49" customWidth="1"/>
    <col min="7" max="7" width="12.33203125" style="49" customWidth="1"/>
    <col min="8" max="8" width="10.6640625" style="49" hidden="1" customWidth="1"/>
    <col min="9" max="9" width="9.1328125" style="55" hidden="1" customWidth="1"/>
    <col min="10" max="10" width="9.1328125" style="49" hidden="1" customWidth="1"/>
    <col min="11" max="25" width="9.1328125" style="49" customWidth="1"/>
    <col min="26" max="16384" width="9.1328125" style="49"/>
  </cols>
  <sheetData>
    <row r="1" spans="1:10" s="45" customFormat="1">
      <c r="A1" s="44" t="s">
        <v>483</v>
      </c>
      <c r="D1" s="328"/>
      <c r="F1" s="46"/>
      <c r="G1" s="48"/>
      <c r="H1" s="47"/>
    </row>
    <row r="2" spans="1:10" s="45" customFormat="1">
      <c r="A2" s="294" t="str">
        <f>IF(ISBLANK(facultate), IF(ISBLANK(departament),"","Departament " &amp; departament), "Facultatea " &amp; facultate)</f>
        <v>Facultatea Automatică și Calculatoare</v>
      </c>
      <c r="D2" s="328"/>
      <c r="F2" s="46"/>
      <c r="G2" s="48"/>
      <c r="H2" s="47"/>
    </row>
    <row r="3" spans="1:10" s="45" customFormat="1">
      <c r="A3" s="294" t="str">
        <f>IF(ISBLANK(departament),"","Departamentul " &amp; departament)</f>
        <v>Departamentul Automatică și Informatică Aplicată</v>
      </c>
      <c r="D3" s="328"/>
      <c r="F3" s="46"/>
      <c r="G3" s="48"/>
      <c r="H3" s="47"/>
    </row>
    <row r="4" spans="1:10">
      <c r="A4" s="472" t="s">
        <v>911</v>
      </c>
      <c r="B4" s="472"/>
      <c r="C4" s="472"/>
      <c r="D4" s="472"/>
      <c r="E4" s="472"/>
      <c r="F4" s="472"/>
      <c r="G4" s="472"/>
      <c r="H4" s="187"/>
    </row>
    <row r="5" spans="1:10">
      <c r="A5" s="478" t="s">
        <v>1031</v>
      </c>
      <c r="B5" s="472"/>
      <c r="C5" s="472"/>
      <c r="D5" s="472"/>
      <c r="E5" s="472"/>
      <c r="F5" s="472"/>
      <c r="G5" s="472"/>
      <c r="H5" s="187"/>
    </row>
    <row r="6" spans="1:10" ht="13.5" customHeight="1">
      <c r="G6" s="295" t="str">
        <f>CONCATENATE(functie," ",nume_candidat)</f>
        <v>Conferențiar Bojan-Dragos Claudia-Adina</v>
      </c>
    </row>
    <row r="7" spans="1:10" s="24" customFormat="1" ht="15.75" customHeight="1">
      <c r="A7" s="469" t="s">
        <v>338</v>
      </c>
      <c r="B7" s="469" t="s">
        <v>0</v>
      </c>
      <c r="C7" s="469" t="s">
        <v>1</v>
      </c>
      <c r="D7" s="469" t="s">
        <v>1032</v>
      </c>
      <c r="E7" s="469" t="s">
        <v>912</v>
      </c>
      <c r="F7" s="469" t="s">
        <v>2</v>
      </c>
      <c r="G7" s="470" t="s">
        <v>544</v>
      </c>
      <c r="H7" s="117" t="s">
        <v>4</v>
      </c>
      <c r="I7" s="476" t="s">
        <v>541</v>
      </c>
      <c r="J7" s="479" t="s">
        <v>551</v>
      </c>
    </row>
    <row r="8" spans="1:10" s="24" customFormat="1" ht="31.5">
      <c r="A8" s="469"/>
      <c r="B8" s="469"/>
      <c r="C8" s="469"/>
      <c r="D8" s="469"/>
      <c r="E8" s="469"/>
      <c r="F8" s="469"/>
      <c r="G8" s="471"/>
      <c r="H8" s="296" t="str">
        <f>CONCATENATE("ultimii                                  ",durata_evaluare," ani")</f>
        <v>ultimii                                  5 ani</v>
      </c>
      <c r="I8" s="476"/>
      <c r="J8" s="479"/>
    </row>
    <row r="9" spans="1:10" s="24" customFormat="1">
      <c r="A9" s="71"/>
      <c r="B9" s="50"/>
      <c r="C9" s="50"/>
      <c r="D9" s="50"/>
      <c r="E9" s="50"/>
      <c r="F9" s="134"/>
      <c r="G9" s="122">
        <f>SUMIF(G10:G1010,"&gt;0")</f>
        <v>4530</v>
      </c>
      <c r="H9" s="4">
        <f>SUMIF(H10:H1259,"&gt;0")</f>
        <v>10</v>
      </c>
      <c r="I9" s="252"/>
      <c r="J9" s="257"/>
    </row>
    <row r="10" spans="1:10" s="63" customFormat="1" ht="94.5">
      <c r="A10" s="28">
        <v>1</v>
      </c>
      <c r="B10" s="588" t="s">
        <v>1321</v>
      </c>
      <c r="C10" s="588" t="s">
        <v>1322</v>
      </c>
      <c r="D10" s="417" t="s">
        <v>1323</v>
      </c>
      <c r="E10" s="418" t="s">
        <v>913</v>
      </c>
      <c r="F10" s="419">
        <v>2025</v>
      </c>
      <c r="G10" s="15">
        <f>IF(OR($B10="",$C10="",$D10="",$F10&lt;an_initial,$F10&gt;an_final,$I10=FALSE),"",(HLOOKUP(E10,ii11punctaje,2,FALSE))*VLOOKUP(J10,Coef!$E$2:$F$17,2,FALSE))</f>
        <v>720</v>
      </c>
      <c r="H10" s="43">
        <f t="shared" ref="H10:H73" si="0">IF(OR($B10="",$C10="",$D10="",$F10&gt;an_final,$I10=FALSE),"",IF($F10&gt;=an_initial,1,""))</f>
        <v>1</v>
      </c>
      <c r="I10" s="297" t="b">
        <f t="shared" ref="I10:I73" si="1">IF(nume_candidat="",FALSE,ISNUMBER(SEARCH(nume_candidat,$B10)))</f>
        <v>1</v>
      </c>
      <c r="J10" s="305">
        <f t="shared" ref="J10" si="2">LEN(B10)-LEN(SUBSTITUTE(B10,",",""))+1</f>
        <v>3</v>
      </c>
    </row>
    <row r="11" spans="1:10" s="24" customFormat="1" ht="78.75">
      <c r="A11" s="28">
        <v>2</v>
      </c>
      <c r="B11" s="588" t="s">
        <v>1350</v>
      </c>
      <c r="C11" s="587" t="s">
        <v>1324</v>
      </c>
      <c r="D11" s="417" t="s">
        <v>1325</v>
      </c>
      <c r="E11" s="418" t="s">
        <v>913</v>
      </c>
      <c r="F11" s="419">
        <v>2024</v>
      </c>
      <c r="G11" s="15">
        <f>IF(OR($B11="",$C11="",$D11="",$F11&lt;an_initial,$F11&gt;an_final,$I11=FALSE),"",(HLOOKUP(E11,ii11punctaje,2,FALSE))*VLOOKUP(J11,Coef!$E$2:$F$17,2,FALSE))</f>
        <v>450</v>
      </c>
      <c r="H11" s="43">
        <f t="shared" si="0"/>
        <v>1</v>
      </c>
      <c r="I11" s="297" t="b">
        <f t="shared" si="1"/>
        <v>1</v>
      </c>
      <c r="J11" s="305">
        <f t="shared" ref="J11:J74" si="3">LEN(B11)-LEN(SUBSTITUTE(B11,",",""))+1</f>
        <v>6</v>
      </c>
    </row>
    <row r="12" spans="1:10" s="24" customFormat="1" ht="47.25">
      <c r="A12" s="28">
        <v>3</v>
      </c>
      <c r="B12" s="420" t="s">
        <v>1326</v>
      </c>
      <c r="C12" s="420" t="s">
        <v>1327</v>
      </c>
      <c r="D12" s="421" t="s">
        <v>1328</v>
      </c>
      <c r="E12" s="421" t="s">
        <v>916</v>
      </c>
      <c r="F12" s="422">
        <v>2024</v>
      </c>
      <c r="G12" s="15">
        <f>IF(OR($B12="",$C12="",$D12="",$F12&lt;an_initial,$F12&gt;an_final,$I12=FALSE),"",(HLOOKUP(E12,ii11punctaje,2,FALSE))*VLOOKUP(J12,Coef!$E$2:$F$17,2,FALSE))</f>
        <v>180</v>
      </c>
      <c r="H12" s="43">
        <f t="shared" si="0"/>
        <v>1</v>
      </c>
      <c r="I12" s="297" t="b">
        <f t="shared" si="1"/>
        <v>1</v>
      </c>
      <c r="J12" s="305">
        <f t="shared" si="3"/>
        <v>5</v>
      </c>
    </row>
    <row r="13" spans="1:10" s="24" customFormat="1" ht="63">
      <c r="A13" s="28">
        <v>4</v>
      </c>
      <c r="B13" s="418" t="s">
        <v>1329</v>
      </c>
      <c r="C13" s="420" t="s">
        <v>1330</v>
      </c>
      <c r="D13" s="420" t="s">
        <v>1331</v>
      </c>
      <c r="E13" s="420" t="s">
        <v>913</v>
      </c>
      <c r="F13" s="422">
        <v>2022</v>
      </c>
      <c r="G13" s="15">
        <f>IF(OR($B13="",$C13="",$D13="",$F13&lt;an_initial,$F13&gt;an_final,$I13=FALSE),"",(HLOOKUP(E13,ii11punctaje,2,FALSE))*VLOOKUP(J13,Coef!$E$2:$F$17,2,FALSE))</f>
        <v>450</v>
      </c>
      <c r="H13" s="43">
        <f t="shared" si="0"/>
        <v>1</v>
      </c>
      <c r="I13" s="297" t="b">
        <f t="shared" si="1"/>
        <v>1</v>
      </c>
      <c r="J13" s="305">
        <f t="shared" si="3"/>
        <v>6</v>
      </c>
    </row>
    <row r="14" spans="1:10" s="24" customFormat="1" ht="63">
      <c r="A14" s="28">
        <v>5</v>
      </c>
      <c r="B14" s="418" t="s">
        <v>1332</v>
      </c>
      <c r="C14" s="418" t="s">
        <v>1333</v>
      </c>
      <c r="D14" s="418" t="s">
        <v>1334</v>
      </c>
      <c r="E14" s="423" t="s">
        <v>913</v>
      </c>
      <c r="F14" s="424">
        <v>2022</v>
      </c>
      <c r="G14" s="15">
        <f>IF(OR($B14="",$C14="",$D14="",$F14&lt;an_initial,$F14&gt;an_final,$I14=FALSE),"",(HLOOKUP(E14,ii11punctaje,2,FALSE))*VLOOKUP(J14,Coef!$E$2:$F$17,2,FALSE))</f>
        <v>540</v>
      </c>
      <c r="H14" s="43">
        <f t="shared" si="0"/>
        <v>1</v>
      </c>
      <c r="I14" s="297" t="b">
        <f t="shared" si="1"/>
        <v>1</v>
      </c>
      <c r="J14" s="305">
        <f t="shared" si="3"/>
        <v>5</v>
      </c>
    </row>
    <row r="15" spans="1:10" s="24" customFormat="1" ht="47.25">
      <c r="A15" s="28">
        <v>6</v>
      </c>
      <c r="B15" s="418" t="s">
        <v>1335</v>
      </c>
      <c r="C15" s="418" t="s">
        <v>1336</v>
      </c>
      <c r="D15" s="418" t="s">
        <v>1337</v>
      </c>
      <c r="E15" s="418" t="s">
        <v>915</v>
      </c>
      <c r="F15" s="424">
        <v>2022</v>
      </c>
      <c r="G15" s="15">
        <f>IF(OR($B15="",$C15="",$D15="",$F15&lt;an_initial,$F15&gt;an_final,$I15=FALSE),"",(HLOOKUP(E15,ii11punctaje,2,FALSE))*VLOOKUP(J15,Coef!$E$2:$F$17,2,FALSE))</f>
        <v>270</v>
      </c>
      <c r="H15" s="43">
        <f t="shared" si="0"/>
        <v>1</v>
      </c>
      <c r="I15" s="297" t="b">
        <f t="shared" si="1"/>
        <v>1</v>
      </c>
      <c r="J15" s="305">
        <f t="shared" si="3"/>
        <v>5</v>
      </c>
    </row>
    <row r="16" spans="1:10" s="24" customFormat="1" ht="63">
      <c r="A16" s="28">
        <v>7</v>
      </c>
      <c r="B16" s="418" t="s">
        <v>1338</v>
      </c>
      <c r="C16" s="418" t="s">
        <v>1339</v>
      </c>
      <c r="D16" s="418" t="s">
        <v>1340</v>
      </c>
      <c r="E16" s="418" t="s">
        <v>914</v>
      </c>
      <c r="F16" s="424">
        <v>2021</v>
      </c>
      <c r="G16" s="15">
        <f>IF(OR($B16="",$C16="",$D16="",$F16&lt;an_initial,$F16&gt;an_final,$I16=FALSE),"",(HLOOKUP(E16,ii11punctaje,2,FALSE))*VLOOKUP(J16,Coef!$E$2:$F$17,2,FALSE))</f>
        <v>525</v>
      </c>
      <c r="H16" s="43">
        <f t="shared" si="0"/>
        <v>1</v>
      </c>
      <c r="I16" s="297" t="b">
        <f t="shared" si="1"/>
        <v>1</v>
      </c>
      <c r="J16" s="305">
        <f t="shared" si="3"/>
        <v>4</v>
      </c>
    </row>
    <row r="17" spans="1:11" s="24" customFormat="1" ht="47.25">
      <c r="A17" s="28">
        <v>8</v>
      </c>
      <c r="B17" s="418" t="s">
        <v>1341</v>
      </c>
      <c r="C17" s="418" t="s">
        <v>1342</v>
      </c>
      <c r="D17" s="418" t="s">
        <v>1343</v>
      </c>
      <c r="E17" s="418" t="s">
        <v>914</v>
      </c>
      <c r="F17" s="424">
        <v>2021</v>
      </c>
      <c r="G17" s="15">
        <f>IF(OR($B17="",$C17="",$D17="",$F17&lt;an_initial,$F17&gt;an_final,$I17=FALSE),"",(HLOOKUP(E17,ii11punctaje,2,FALSE))*VLOOKUP(J17,Coef!$E$2:$F$17,2,FALSE))</f>
        <v>450</v>
      </c>
      <c r="H17" s="43">
        <f t="shared" si="0"/>
        <v>1</v>
      </c>
      <c r="I17" s="297" t="b">
        <f t="shared" si="1"/>
        <v>1</v>
      </c>
      <c r="J17" s="305">
        <f t="shared" si="3"/>
        <v>5</v>
      </c>
    </row>
    <row r="18" spans="1:11" s="24" customFormat="1" ht="94.5">
      <c r="A18" s="28">
        <v>9</v>
      </c>
      <c r="B18" s="418" t="s">
        <v>1344</v>
      </c>
      <c r="C18" s="418" t="s">
        <v>1345</v>
      </c>
      <c r="D18" s="418" t="s">
        <v>1346</v>
      </c>
      <c r="E18" s="418" t="s">
        <v>915</v>
      </c>
      <c r="F18" s="424">
        <v>2021</v>
      </c>
      <c r="G18" s="15">
        <f>IF(OR($B18="",$C18="",$D18="",$F18&lt;an_initial,$F18&gt;an_final,$I18=FALSE),"",(HLOOKUP(E18,ii11punctaje,2,FALSE))*VLOOKUP(J18,Coef!$E$2:$F$17,2,FALSE))</f>
        <v>315</v>
      </c>
      <c r="H18" s="43">
        <f t="shared" si="0"/>
        <v>1</v>
      </c>
      <c r="I18" s="297" t="b">
        <f t="shared" si="1"/>
        <v>1</v>
      </c>
      <c r="J18" s="305">
        <f t="shared" si="3"/>
        <v>4</v>
      </c>
    </row>
    <row r="19" spans="1:11" s="24" customFormat="1" ht="94.5">
      <c r="A19" s="117">
        <v>10</v>
      </c>
      <c r="B19" s="418" t="s">
        <v>1347</v>
      </c>
      <c r="C19" s="418" t="s">
        <v>1348</v>
      </c>
      <c r="D19" s="418" t="s">
        <v>1349</v>
      </c>
      <c r="E19" s="418" t="s">
        <v>913</v>
      </c>
      <c r="F19" s="424">
        <v>2021</v>
      </c>
      <c r="G19" s="15">
        <f>IF(OR($B19="",$C19="",$D19="",$F19&lt;an_initial,$F19&gt;an_final,$I19=FALSE),"",(HLOOKUP(E19,ii11punctaje,2,FALSE))*VLOOKUP(J19,Coef!$E$2:$F$17,2,FALSE))</f>
        <v>630</v>
      </c>
      <c r="H19" s="556">
        <f t="shared" si="0"/>
        <v>1</v>
      </c>
      <c r="I19" s="557" t="b">
        <f t="shared" si="1"/>
        <v>1</v>
      </c>
      <c r="J19" s="558">
        <f t="shared" si="3"/>
        <v>4</v>
      </c>
    </row>
    <row r="20" spans="1:11" s="24" customFormat="1">
      <c r="A20" s="546"/>
      <c r="B20" s="550"/>
      <c r="C20" s="550"/>
      <c r="D20" s="550"/>
      <c r="E20" s="550"/>
      <c r="F20" s="546"/>
      <c r="G20" s="555" t="str">
        <f>IF(OR($B20="",$C20="",$D20="",$F20&lt;an_initial,$F20&gt;an_final,$I20=FALSE),"",(HLOOKUP(E20,ii11punctaje,2,FALSE))*VLOOKUP(J20,Coef!$E$2:$F$17,2,FALSE))</f>
        <v/>
      </c>
      <c r="H20" s="559" t="str">
        <f t="shared" si="0"/>
        <v/>
      </c>
      <c r="I20" s="560" t="b">
        <f t="shared" si="1"/>
        <v>0</v>
      </c>
      <c r="J20" s="561">
        <f t="shared" si="3"/>
        <v>1</v>
      </c>
      <c r="K20" s="562"/>
    </row>
    <row r="21" spans="1:11" s="24" customFormat="1">
      <c r="A21" s="546"/>
      <c r="B21" s="550"/>
      <c r="C21" s="550"/>
      <c r="D21" s="550"/>
      <c r="E21" s="550"/>
      <c r="F21" s="546"/>
      <c r="G21" s="555" t="str">
        <f>IF(OR($B21="",$C21="",$D21="",$F21&lt;an_initial,$F21&gt;an_final,$I21=FALSE),"",(HLOOKUP(E21,ii11punctaje,2,FALSE))*VLOOKUP(J21,Coef!$E$2:$F$17,2,FALSE))</f>
        <v/>
      </c>
      <c r="H21" s="559" t="str">
        <f t="shared" si="0"/>
        <v/>
      </c>
      <c r="I21" s="560" t="b">
        <f t="shared" si="1"/>
        <v>0</v>
      </c>
      <c r="J21" s="561">
        <f t="shared" si="3"/>
        <v>1</v>
      </c>
      <c r="K21" s="562"/>
    </row>
    <row r="22" spans="1:11" s="24" customFormat="1">
      <c r="A22" s="546"/>
      <c r="B22" s="550"/>
      <c r="C22" s="550"/>
      <c r="D22" s="550"/>
      <c r="E22" s="550"/>
      <c r="F22" s="546"/>
      <c r="G22" s="555" t="str">
        <f>IF(OR($B22="",$C22="",$D22="",$F22&lt;an_initial,$F22&gt;an_final,$I22=FALSE),"",(HLOOKUP(E22,ii11punctaje,2,FALSE))*VLOOKUP(J22,Coef!$E$2:$F$17,2,FALSE))</f>
        <v/>
      </c>
      <c r="H22" s="559" t="str">
        <f t="shared" si="0"/>
        <v/>
      </c>
      <c r="I22" s="560" t="b">
        <f t="shared" si="1"/>
        <v>0</v>
      </c>
      <c r="J22" s="561">
        <f t="shared" si="3"/>
        <v>1</v>
      </c>
      <c r="K22" s="562"/>
    </row>
    <row r="23" spans="1:11" s="24" customFormat="1">
      <c r="A23" s="546"/>
      <c r="B23" s="550"/>
      <c r="C23" s="550"/>
      <c r="D23" s="550"/>
      <c r="E23" s="550"/>
      <c r="F23" s="546"/>
      <c r="G23" s="555" t="str">
        <f>IF(OR($B23="",$C23="",$D23="",$F23&lt;an_initial,$F23&gt;an_final,$I23=FALSE),"",(HLOOKUP(E23,ii11punctaje,2,FALSE))*VLOOKUP(J23,Coef!$E$2:$F$17,2,FALSE))</f>
        <v/>
      </c>
      <c r="H23" s="559" t="str">
        <f t="shared" si="0"/>
        <v/>
      </c>
      <c r="I23" s="560" t="b">
        <f t="shared" si="1"/>
        <v>0</v>
      </c>
      <c r="J23" s="561">
        <f t="shared" si="3"/>
        <v>1</v>
      </c>
      <c r="K23" s="562"/>
    </row>
    <row r="24" spans="1:11" s="24" customFormat="1">
      <c r="A24" s="546"/>
      <c r="B24" s="550"/>
      <c r="C24" s="550"/>
      <c r="D24" s="550"/>
      <c r="E24" s="550"/>
      <c r="F24" s="546"/>
      <c r="G24" s="555" t="str">
        <f>IF(OR($B24="",$C24="",$D24="",$F24&lt;an_initial,$F24&gt;an_final,$I24=FALSE),"",(HLOOKUP(E24,ii11punctaje,2,FALSE))*VLOOKUP(J24,Coef!$E$2:$F$17,2,FALSE))</f>
        <v/>
      </c>
      <c r="H24" s="559" t="str">
        <f t="shared" si="0"/>
        <v/>
      </c>
      <c r="I24" s="560" t="b">
        <f t="shared" si="1"/>
        <v>0</v>
      </c>
      <c r="J24" s="561">
        <f t="shared" si="3"/>
        <v>1</v>
      </c>
      <c r="K24" s="562"/>
    </row>
    <row r="25" spans="1:11" s="24" customFormat="1">
      <c r="A25" s="546"/>
      <c r="B25" s="547"/>
      <c r="C25" s="547"/>
      <c r="D25" s="547"/>
      <c r="E25" s="550"/>
      <c r="F25" s="546"/>
      <c r="G25" s="555" t="str">
        <f>IF(OR($B25="",$C25="",$D25="",$F25&lt;an_initial,$F25&gt;an_final,$I25=FALSE),"",(HLOOKUP(E25,ii11punctaje,2,FALSE))*VLOOKUP(J25,Coef!$E$2:$F$17,2,FALSE))</f>
        <v/>
      </c>
      <c r="H25" s="559" t="str">
        <f t="shared" si="0"/>
        <v/>
      </c>
      <c r="I25" s="560" t="b">
        <f t="shared" si="1"/>
        <v>0</v>
      </c>
      <c r="J25" s="561">
        <f t="shared" si="3"/>
        <v>1</v>
      </c>
      <c r="K25" s="562"/>
    </row>
    <row r="26" spans="1:11" s="24" customFormat="1">
      <c r="A26" s="546"/>
      <c r="B26" s="550"/>
      <c r="C26" s="550"/>
      <c r="D26" s="550"/>
      <c r="E26" s="550"/>
      <c r="F26" s="546"/>
      <c r="G26" s="555" t="str">
        <f>IF(OR($B26="",$C26="",$D26="",$F26&lt;an_initial,$F26&gt;an_final,$I26=FALSE),"",(HLOOKUP(E26,ii11punctaje,2,FALSE))*VLOOKUP(J26,Coef!$E$2:$F$17,2,FALSE))</f>
        <v/>
      </c>
      <c r="H26" s="559" t="str">
        <f t="shared" si="0"/>
        <v/>
      </c>
      <c r="I26" s="560" t="b">
        <f t="shared" si="1"/>
        <v>0</v>
      </c>
      <c r="J26" s="561">
        <f t="shared" si="3"/>
        <v>1</v>
      </c>
      <c r="K26" s="562"/>
    </row>
    <row r="27" spans="1:11" s="24" customFormat="1">
      <c r="A27" s="546"/>
      <c r="B27" s="550"/>
      <c r="C27" s="550"/>
      <c r="D27" s="550"/>
      <c r="E27" s="550"/>
      <c r="F27" s="546"/>
      <c r="G27" s="555" t="str">
        <f>IF(OR($B27="",$C27="",$D27="",$F27&lt;an_initial,$F27&gt;an_final,$I27=FALSE),"",(HLOOKUP(E27,ii11punctaje,2,FALSE))*VLOOKUP(J27,Coef!$E$2:$F$17,2,FALSE))</f>
        <v/>
      </c>
      <c r="H27" s="559" t="str">
        <f t="shared" si="0"/>
        <v/>
      </c>
      <c r="I27" s="560" t="b">
        <f t="shared" si="1"/>
        <v>0</v>
      </c>
      <c r="J27" s="561">
        <f t="shared" si="3"/>
        <v>1</v>
      </c>
      <c r="K27" s="562"/>
    </row>
    <row r="28" spans="1:11" s="24" customFormat="1">
      <c r="A28" s="546"/>
      <c r="B28" s="550"/>
      <c r="C28" s="550"/>
      <c r="D28" s="550"/>
      <c r="E28" s="550"/>
      <c r="F28" s="546"/>
      <c r="G28" s="555" t="str">
        <f>IF(OR($B28="",$C28="",$D28="",$F28&lt;an_initial,$F28&gt;an_final,$I28=FALSE),"",(HLOOKUP(E28,ii11punctaje,2,FALSE))*VLOOKUP(J28,Coef!$E$2:$F$17,2,FALSE))</f>
        <v/>
      </c>
      <c r="H28" s="559" t="str">
        <f t="shared" si="0"/>
        <v/>
      </c>
      <c r="I28" s="560" t="b">
        <f t="shared" si="1"/>
        <v>0</v>
      </c>
      <c r="J28" s="561">
        <f t="shared" si="3"/>
        <v>1</v>
      </c>
      <c r="K28" s="562"/>
    </row>
    <row r="29" spans="1:11" s="24" customFormat="1">
      <c r="A29" s="546"/>
      <c r="B29" s="550"/>
      <c r="C29" s="550"/>
      <c r="D29" s="550"/>
      <c r="E29" s="550"/>
      <c r="F29" s="546"/>
      <c r="G29" s="555" t="str">
        <f>IF(OR($B29="",$C29="",$D29="",$F29&lt;an_initial,$F29&gt;an_final,$I29=FALSE),"",(HLOOKUP(E29,ii11punctaje,2,FALSE))*VLOOKUP(J29,Coef!$E$2:$F$17,2,FALSE))</f>
        <v/>
      </c>
      <c r="H29" s="559" t="str">
        <f t="shared" si="0"/>
        <v/>
      </c>
      <c r="I29" s="560" t="b">
        <f t="shared" si="1"/>
        <v>0</v>
      </c>
      <c r="J29" s="561">
        <f t="shared" si="3"/>
        <v>1</v>
      </c>
      <c r="K29" s="562"/>
    </row>
    <row r="30" spans="1:11" s="24" customFormat="1">
      <c r="A30" s="546"/>
      <c r="B30" s="550"/>
      <c r="C30" s="550"/>
      <c r="D30" s="550"/>
      <c r="E30" s="550"/>
      <c r="F30" s="546"/>
      <c r="G30" s="555" t="str">
        <f>IF(OR($B30="",$C30="",$D30="",$F30&lt;an_initial,$F30&gt;an_final,$I30=FALSE),"",(HLOOKUP(E30,ii11punctaje,2,FALSE))*VLOOKUP(J30,Coef!$E$2:$F$17,2,FALSE))</f>
        <v/>
      </c>
      <c r="H30" s="559" t="str">
        <f t="shared" si="0"/>
        <v/>
      </c>
      <c r="I30" s="560" t="b">
        <f t="shared" si="1"/>
        <v>0</v>
      </c>
      <c r="J30" s="561">
        <f t="shared" si="3"/>
        <v>1</v>
      </c>
      <c r="K30" s="562"/>
    </row>
    <row r="31" spans="1:11" s="24" customFormat="1">
      <c r="A31" s="546"/>
      <c r="B31" s="550"/>
      <c r="C31" s="550"/>
      <c r="D31" s="550"/>
      <c r="E31" s="550"/>
      <c r="F31" s="546"/>
      <c r="G31" s="555" t="str">
        <f>IF(OR($B31="",$C31="",$D31="",$F31&lt;an_initial,$F31&gt;an_final,$I31=FALSE),"",(HLOOKUP(E31,ii11punctaje,2,FALSE))*VLOOKUP(J31,Coef!$E$2:$F$17,2,FALSE))</f>
        <v/>
      </c>
      <c r="H31" s="559" t="str">
        <f t="shared" si="0"/>
        <v/>
      </c>
      <c r="I31" s="560" t="b">
        <f t="shared" si="1"/>
        <v>0</v>
      </c>
      <c r="J31" s="561">
        <f t="shared" si="3"/>
        <v>1</v>
      </c>
      <c r="K31" s="562"/>
    </row>
    <row r="32" spans="1:11" s="24" customFormat="1">
      <c r="A32" s="546"/>
      <c r="B32" s="550"/>
      <c r="C32" s="550"/>
      <c r="D32" s="550"/>
      <c r="E32" s="550"/>
      <c r="F32" s="546"/>
      <c r="G32" s="555" t="str">
        <f>IF(OR($B32="",$C32="",$D32="",$F32&lt;an_initial,$F32&gt;an_final,$I32=FALSE),"",(HLOOKUP(E32,ii11punctaje,2,FALSE))*VLOOKUP(J32,Coef!$E$2:$F$17,2,FALSE))</f>
        <v/>
      </c>
      <c r="H32" s="559" t="str">
        <f t="shared" si="0"/>
        <v/>
      </c>
      <c r="I32" s="560" t="b">
        <f t="shared" si="1"/>
        <v>0</v>
      </c>
      <c r="J32" s="561">
        <f t="shared" si="3"/>
        <v>1</v>
      </c>
      <c r="K32" s="562"/>
    </row>
    <row r="33" spans="1:11" s="24" customFormat="1">
      <c r="A33" s="546"/>
      <c r="B33" s="550"/>
      <c r="C33" s="550"/>
      <c r="D33" s="550"/>
      <c r="E33" s="550"/>
      <c r="F33" s="546"/>
      <c r="G33" s="555" t="str">
        <f>IF(OR($B33="",$C33="",$D33="",$F33&lt;an_initial,$F33&gt;an_final,$I33=FALSE),"",(HLOOKUP(E33,ii11punctaje,2,FALSE))*VLOOKUP(J33,Coef!$E$2:$F$17,2,FALSE))</f>
        <v/>
      </c>
      <c r="H33" s="559" t="str">
        <f t="shared" si="0"/>
        <v/>
      </c>
      <c r="I33" s="560" t="b">
        <f t="shared" si="1"/>
        <v>0</v>
      </c>
      <c r="J33" s="561">
        <f t="shared" si="3"/>
        <v>1</v>
      </c>
      <c r="K33" s="562"/>
    </row>
    <row r="34" spans="1:11" s="24" customFormat="1">
      <c r="A34" s="546"/>
      <c r="B34" s="550"/>
      <c r="C34" s="550"/>
      <c r="D34" s="550"/>
      <c r="E34" s="550"/>
      <c r="F34" s="546"/>
      <c r="G34" s="555" t="str">
        <f>IF(OR($B34="",$C34="",$D34="",$F34&lt;an_initial,$F34&gt;an_final,$I34=FALSE),"",(HLOOKUP(E34,ii11punctaje,2,FALSE))*VLOOKUP(J34,Coef!$E$2:$F$17,2,FALSE))</f>
        <v/>
      </c>
      <c r="H34" s="559" t="str">
        <f t="shared" si="0"/>
        <v/>
      </c>
      <c r="I34" s="560" t="b">
        <f t="shared" si="1"/>
        <v>0</v>
      </c>
      <c r="J34" s="561">
        <f t="shared" si="3"/>
        <v>1</v>
      </c>
      <c r="K34" s="562"/>
    </row>
    <row r="35" spans="1:11" s="24" customFormat="1">
      <c r="A35" s="546"/>
      <c r="B35" s="550"/>
      <c r="C35" s="550"/>
      <c r="D35" s="550"/>
      <c r="E35" s="550"/>
      <c r="F35" s="546"/>
      <c r="G35" s="555" t="str">
        <f>IF(OR($B35="",$C35="",$D35="",$F35&lt;an_initial,$F35&gt;an_final,$I35=FALSE),"",(HLOOKUP(E35,ii11punctaje,2,FALSE))*VLOOKUP(J35,Coef!$E$2:$F$17,2,FALSE))</f>
        <v/>
      </c>
      <c r="H35" s="559" t="str">
        <f t="shared" si="0"/>
        <v/>
      </c>
      <c r="I35" s="560" t="b">
        <f t="shared" si="1"/>
        <v>0</v>
      </c>
      <c r="J35" s="561">
        <f t="shared" si="3"/>
        <v>1</v>
      </c>
      <c r="K35" s="562"/>
    </row>
    <row r="36" spans="1:11" s="24" customFormat="1">
      <c r="A36" s="546"/>
      <c r="B36" s="550"/>
      <c r="C36" s="550"/>
      <c r="D36" s="550"/>
      <c r="E36" s="550"/>
      <c r="F36" s="546"/>
      <c r="G36" s="555" t="str">
        <f>IF(OR($B36="",$C36="",$D36="",$F36&lt;an_initial,$F36&gt;an_final,$I36=FALSE),"",(HLOOKUP(E36,ii11punctaje,2,FALSE))*VLOOKUP(J36,Coef!$E$2:$F$17,2,FALSE))</f>
        <v/>
      </c>
      <c r="H36" s="559" t="str">
        <f t="shared" si="0"/>
        <v/>
      </c>
      <c r="I36" s="560" t="b">
        <f t="shared" si="1"/>
        <v>0</v>
      </c>
      <c r="J36" s="561">
        <f t="shared" si="3"/>
        <v>1</v>
      </c>
      <c r="K36" s="562"/>
    </row>
    <row r="37" spans="1:11" s="24" customFormat="1">
      <c r="A37" s="546"/>
      <c r="B37" s="550"/>
      <c r="C37" s="550"/>
      <c r="D37" s="550"/>
      <c r="E37" s="550"/>
      <c r="F37" s="546"/>
      <c r="G37" s="555" t="str">
        <f>IF(OR($B37="",$C37="",$D37="",$F37&lt;an_initial,$F37&gt;an_final,$I37=FALSE),"",(HLOOKUP(E37,ii11punctaje,2,FALSE))*VLOOKUP(J37,Coef!$E$2:$F$17,2,FALSE))</f>
        <v/>
      </c>
      <c r="H37" s="559" t="str">
        <f t="shared" si="0"/>
        <v/>
      </c>
      <c r="I37" s="560" t="b">
        <f t="shared" si="1"/>
        <v>0</v>
      </c>
      <c r="J37" s="561">
        <f t="shared" si="3"/>
        <v>1</v>
      </c>
      <c r="K37" s="562"/>
    </row>
    <row r="38" spans="1:11" s="24" customFormat="1">
      <c r="A38" s="546"/>
      <c r="B38" s="550"/>
      <c r="C38" s="550"/>
      <c r="D38" s="550"/>
      <c r="E38" s="550"/>
      <c r="F38" s="546"/>
      <c r="G38" s="555" t="str">
        <f>IF(OR($B38="",$C38="",$D38="",$F38&lt;an_initial,$F38&gt;an_final,$I38=FALSE),"",(HLOOKUP(E38,ii11punctaje,2,FALSE))*VLOOKUP(J38,Coef!$E$2:$F$17,2,FALSE))</f>
        <v/>
      </c>
      <c r="H38" s="559" t="str">
        <f t="shared" si="0"/>
        <v/>
      </c>
      <c r="I38" s="560" t="b">
        <f t="shared" si="1"/>
        <v>0</v>
      </c>
      <c r="J38" s="561">
        <f t="shared" si="3"/>
        <v>1</v>
      </c>
      <c r="K38" s="562"/>
    </row>
    <row r="39" spans="1:11" s="24" customFormat="1">
      <c r="A39" s="546"/>
      <c r="B39" s="550"/>
      <c r="C39" s="550"/>
      <c r="D39" s="550"/>
      <c r="E39" s="550"/>
      <c r="F39" s="546"/>
      <c r="G39" s="555" t="str">
        <f>IF(OR($B39="",$C39="",$D39="",$F39&lt;an_initial,$F39&gt;an_final,$I39=FALSE),"",(HLOOKUP(E39,ii11punctaje,2,FALSE))*VLOOKUP(J39,Coef!$E$2:$F$17,2,FALSE))</f>
        <v/>
      </c>
      <c r="H39" s="559" t="str">
        <f t="shared" si="0"/>
        <v/>
      </c>
      <c r="I39" s="560" t="b">
        <f t="shared" si="1"/>
        <v>0</v>
      </c>
      <c r="J39" s="561">
        <f t="shared" si="3"/>
        <v>1</v>
      </c>
      <c r="K39" s="562"/>
    </row>
    <row r="40" spans="1:11" s="24" customFormat="1">
      <c r="A40" s="546"/>
      <c r="B40" s="550"/>
      <c r="C40" s="550"/>
      <c r="D40" s="550"/>
      <c r="E40" s="550"/>
      <c r="F40" s="546"/>
      <c r="G40" s="555" t="str">
        <f>IF(OR($B40="",$C40="",$D40="",$F40&lt;an_initial,$F40&gt;an_final,$I40=FALSE),"",(HLOOKUP(E40,ii11punctaje,2,FALSE))*VLOOKUP(J40,Coef!$E$2:$F$17,2,FALSE))</f>
        <v/>
      </c>
      <c r="H40" s="559" t="str">
        <f t="shared" si="0"/>
        <v/>
      </c>
      <c r="I40" s="560" t="b">
        <f t="shared" si="1"/>
        <v>0</v>
      </c>
      <c r="J40" s="561">
        <f t="shared" si="3"/>
        <v>1</v>
      </c>
      <c r="K40" s="562"/>
    </row>
    <row r="41" spans="1:11" s="24" customFormat="1">
      <c r="A41" s="546"/>
      <c r="B41" s="550"/>
      <c r="C41" s="550"/>
      <c r="D41" s="550"/>
      <c r="E41" s="550"/>
      <c r="F41" s="546"/>
      <c r="G41" s="555" t="str">
        <f>IF(OR($B41="",$C41="",$D41="",$F41&lt;an_initial,$F41&gt;an_final,$I41=FALSE),"",(HLOOKUP(E41,ii11punctaje,2,FALSE))*VLOOKUP(J41,Coef!$E$2:$F$17,2,FALSE))</f>
        <v/>
      </c>
      <c r="H41" s="559" t="str">
        <f t="shared" si="0"/>
        <v/>
      </c>
      <c r="I41" s="560" t="b">
        <f t="shared" si="1"/>
        <v>0</v>
      </c>
      <c r="J41" s="561">
        <f t="shared" si="3"/>
        <v>1</v>
      </c>
      <c r="K41" s="562"/>
    </row>
    <row r="42" spans="1:11" s="24" customFormat="1">
      <c r="A42" s="546"/>
      <c r="B42" s="550"/>
      <c r="C42" s="550"/>
      <c r="D42" s="550"/>
      <c r="E42" s="550"/>
      <c r="F42" s="546"/>
      <c r="G42" s="555" t="str">
        <f>IF(OR($B42="",$C42="",$D42="",$F42&lt;an_initial,$F42&gt;an_final,$I42=FALSE),"",(HLOOKUP(E42,ii11punctaje,2,FALSE))*VLOOKUP(J42,Coef!$E$2:$F$17,2,FALSE))</f>
        <v/>
      </c>
      <c r="H42" s="559" t="str">
        <f t="shared" si="0"/>
        <v/>
      </c>
      <c r="I42" s="560" t="b">
        <f t="shared" si="1"/>
        <v>0</v>
      </c>
      <c r="J42" s="561">
        <f t="shared" si="3"/>
        <v>1</v>
      </c>
      <c r="K42" s="562"/>
    </row>
    <row r="43" spans="1:11" s="24" customFormat="1">
      <c r="A43" s="546"/>
      <c r="B43" s="550"/>
      <c r="C43" s="550"/>
      <c r="D43" s="550"/>
      <c r="E43" s="550"/>
      <c r="F43" s="546"/>
      <c r="G43" s="555" t="str">
        <f>IF(OR($B43="",$C43="",$D43="",$F43&lt;an_initial,$F43&gt;an_final,$I43=FALSE),"",(HLOOKUP(E43,ii11punctaje,2,FALSE))*VLOOKUP(J43,Coef!$E$2:$F$17,2,FALSE))</f>
        <v/>
      </c>
      <c r="H43" s="559" t="str">
        <f t="shared" si="0"/>
        <v/>
      </c>
      <c r="I43" s="560" t="b">
        <f t="shared" si="1"/>
        <v>0</v>
      </c>
      <c r="J43" s="561">
        <f t="shared" si="3"/>
        <v>1</v>
      </c>
      <c r="K43" s="562"/>
    </row>
    <row r="44" spans="1:11" s="24" customFormat="1">
      <c r="A44" s="546"/>
      <c r="B44" s="550"/>
      <c r="C44" s="550"/>
      <c r="D44" s="550"/>
      <c r="E44" s="550"/>
      <c r="F44" s="546"/>
      <c r="G44" s="555" t="str">
        <f>IF(OR($B44="",$C44="",$D44="",$F44&lt;an_initial,$F44&gt;an_final,$I44=FALSE),"",(HLOOKUP(E44,ii11punctaje,2,FALSE))*VLOOKUP(J44,Coef!$E$2:$F$17,2,FALSE))</f>
        <v/>
      </c>
      <c r="H44" s="559" t="str">
        <f t="shared" si="0"/>
        <v/>
      </c>
      <c r="I44" s="560" t="b">
        <f t="shared" si="1"/>
        <v>0</v>
      </c>
      <c r="J44" s="561">
        <f t="shared" si="3"/>
        <v>1</v>
      </c>
      <c r="K44" s="562"/>
    </row>
    <row r="45" spans="1:11" s="24" customFormat="1">
      <c r="A45" s="546"/>
      <c r="B45" s="550"/>
      <c r="C45" s="550"/>
      <c r="D45" s="550"/>
      <c r="E45" s="550"/>
      <c r="F45" s="546"/>
      <c r="G45" s="555" t="str">
        <f>IF(OR($B45="",$C45="",$D45="",$F45&lt;an_initial,$F45&gt;an_final,$I45=FALSE),"",(HLOOKUP(E45,ii11punctaje,2,FALSE))*VLOOKUP(J45,Coef!$E$2:$F$17,2,FALSE))</f>
        <v/>
      </c>
      <c r="H45" s="559" t="str">
        <f t="shared" si="0"/>
        <v/>
      </c>
      <c r="I45" s="560" t="b">
        <f t="shared" si="1"/>
        <v>0</v>
      </c>
      <c r="J45" s="561">
        <f t="shared" si="3"/>
        <v>1</v>
      </c>
      <c r="K45" s="562"/>
    </row>
    <row r="46" spans="1:11" s="24" customFormat="1">
      <c r="A46" s="546"/>
      <c r="B46" s="550"/>
      <c r="C46" s="550"/>
      <c r="D46" s="550"/>
      <c r="E46" s="550"/>
      <c r="F46" s="546"/>
      <c r="G46" s="555" t="str">
        <f>IF(OR($B46="",$C46="",$D46="",$F46&lt;an_initial,$F46&gt;an_final,$I46=FALSE),"",(HLOOKUP(E46,ii11punctaje,2,FALSE))*VLOOKUP(J46,Coef!$E$2:$F$17,2,FALSE))</f>
        <v/>
      </c>
      <c r="H46" s="559" t="str">
        <f t="shared" si="0"/>
        <v/>
      </c>
      <c r="I46" s="560" t="b">
        <f t="shared" si="1"/>
        <v>0</v>
      </c>
      <c r="J46" s="561">
        <f t="shared" si="3"/>
        <v>1</v>
      </c>
      <c r="K46" s="562"/>
    </row>
    <row r="47" spans="1:11" s="24" customFormat="1">
      <c r="A47" s="546"/>
      <c r="B47" s="550"/>
      <c r="C47" s="550"/>
      <c r="D47" s="550"/>
      <c r="E47" s="550"/>
      <c r="F47" s="546"/>
      <c r="G47" s="555" t="str">
        <f>IF(OR($B47="",$C47="",$D47="",$F47&lt;an_initial,$F47&gt;an_final,$I47=FALSE),"",(HLOOKUP(E47,ii11punctaje,2,FALSE))*VLOOKUP(J47,Coef!$E$2:$F$17,2,FALSE))</f>
        <v/>
      </c>
      <c r="H47" s="559" t="str">
        <f t="shared" si="0"/>
        <v/>
      </c>
      <c r="I47" s="560" t="b">
        <f t="shared" si="1"/>
        <v>0</v>
      </c>
      <c r="J47" s="561">
        <f t="shared" si="3"/>
        <v>1</v>
      </c>
      <c r="K47" s="562"/>
    </row>
    <row r="48" spans="1:11" s="24" customFormat="1">
      <c r="A48" s="546"/>
      <c r="B48" s="550"/>
      <c r="C48" s="550"/>
      <c r="D48" s="550"/>
      <c r="E48" s="550"/>
      <c r="F48" s="546"/>
      <c r="G48" s="555" t="str">
        <f>IF(OR($B48="",$C48="",$D48="",$F48&lt;an_initial,$F48&gt;an_final,$I48=FALSE),"",(HLOOKUP(E48,ii11punctaje,2,FALSE))*VLOOKUP(J48,Coef!$E$2:$F$17,2,FALSE))</f>
        <v/>
      </c>
      <c r="H48" s="559" t="str">
        <f t="shared" si="0"/>
        <v/>
      </c>
      <c r="I48" s="560" t="b">
        <f t="shared" si="1"/>
        <v>0</v>
      </c>
      <c r="J48" s="561">
        <f t="shared" si="3"/>
        <v>1</v>
      </c>
      <c r="K48" s="562"/>
    </row>
    <row r="49" spans="1:11" s="24" customFormat="1">
      <c r="A49" s="546"/>
      <c r="B49" s="550"/>
      <c r="C49" s="550"/>
      <c r="D49" s="550"/>
      <c r="E49" s="550"/>
      <c r="F49" s="546"/>
      <c r="G49" s="555" t="str">
        <f>IF(OR($B49="",$C49="",$D49="",$F49&lt;an_initial,$F49&gt;an_final,$I49=FALSE),"",(HLOOKUP(E49,ii11punctaje,2,FALSE))*VLOOKUP(J49,Coef!$E$2:$F$17,2,FALSE))</f>
        <v/>
      </c>
      <c r="H49" s="559" t="str">
        <f t="shared" si="0"/>
        <v/>
      </c>
      <c r="I49" s="560" t="b">
        <f t="shared" si="1"/>
        <v>0</v>
      </c>
      <c r="J49" s="561">
        <f t="shared" si="3"/>
        <v>1</v>
      </c>
      <c r="K49" s="562"/>
    </row>
    <row r="50" spans="1:11" s="24" customFormat="1">
      <c r="A50" s="546"/>
      <c r="B50" s="550"/>
      <c r="C50" s="550"/>
      <c r="D50" s="550"/>
      <c r="E50" s="550"/>
      <c r="F50" s="546"/>
      <c r="G50" s="555" t="str">
        <f>IF(OR($B50="",$C50="",$D50="",$F50&lt;an_initial,$F50&gt;an_final,$I50=FALSE),"",(HLOOKUP(E50,ii11punctaje,2,FALSE))*VLOOKUP(J50,Coef!$E$2:$F$17,2,FALSE))</f>
        <v/>
      </c>
      <c r="H50" s="559" t="str">
        <f t="shared" si="0"/>
        <v/>
      </c>
      <c r="I50" s="560" t="b">
        <f t="shared" si="1"/>
        <v>0</v>
      </c>
      <c r="J50" s="561">
        <f t="shared" si="3"/>
        <v>1</v>
      </c>
      <c r="K50" s="562"/>
    </row>
    <row r="51" spans="1:11" s="24" customFormat="1">
      <c r="A51" s="546"/>
      <c r="B51" s="550"/>
      <c r="C51" s="550"/>
      <c r="D51" s="550"/>
      <c r="E51" s="550"/>
      <c r="F51" s="546"/>
      <c r="G51" s="555" t="str">
        <f>IF(OR($B51="",$C51="",$D51="",$F51&lt;an_initial,$F51&gt;an_final,$I51=FALSE),"",(HLOOKUP(E51,ii11punctaje,2,FALSE))*VLOOKUP(J51,Coef!$E$2:$F$17,2,FALSE))</f>
        <v/>
      </c>
      <c r="H51" s="559" t="str">
        <f t="shared" si="0"/>
        <v/>
      </c>
      <c r="I51" s="560" t="b">
        <f t="shared" si="1"/>
        <v>0</v>
      </c>
      <c r="J51" s="561">
        <f t="shared" si="3"/>
        <v>1</v>
      </c>
      <c r="K51" s="562"/>
    </row>
    <row r="52" spans="1:11" s="24" customFormat="1">
      <c r="A52" s="546"/>
      <c r="B52" s="550"/>
      <c r="C52" s="550"/>
      <c r="D52" s="550"/>
      <c r="E52" s="550"/>
      <c r="F52" s="546"/>
      <c r="G52" s="555" t="str">
        <f>IF(OR($B52="",$C52="",$D52="",$F52&lt;an_initial,$F52&gt;an_final,$I52=FALSE),"",(HLOOKUP(E52,ii11punctaje,2,FALSE))*VLOOKUP(J52,Coef!$E$2:$F$17,2,FALSE))</f>
        <v/>
      </c>
      <c r="H52" s="559" t="str">
        <f t="shared" si="0"/>
        <v/>
      </c>
      <c r="I52" s="560" t="b">
        <f t="shared" si="1"/>
        <v>0</v>
      </c>
      <c r="J52" s="561">
        <f t="shared" si="3"/>
        <v>1</v>
      </c>
      <c r="K52" s="562"/>
    </row>
    <row r="53" spans="1:11" s="24" customFormat="1">
      <c r="A53" s="546"/>
      <c r="B53" s="550"/>
      <c r="C53" s="550"/>
      <c r="D53" s="550"/>
      <c r="E53" s="550"/>
      <c r="F53" s="546"/>
      <c r="G53" s="555" t="str">
        <f>IF(OR($B53="",$C53="",$D53="",$F53&lt;an_initial,$F53&gt;an_final,$I53=FALSE),"",(HLOOKUP(E53,ii11punctaje,2,FALSE))*VLOOKUP(J53,Coef!$E$2:$F$17,2,FALSE))</f>
        <v/>
      </c>
      <c r="H53" s="559" t="str">
        <f t="shared" si="0"/>
        <v/>
      </c>
      <c r="I53" s="560" t="b">
        <f t="shared" si="1"/>
        <v>0</v>
      </c>
      <c r="J53" s="561">
        <f t="shared" si="3"/>
        <v>1</v>
      </c>
      <c r="K53" s="562"/>
    </row>
    <row r="54" spans="1:11" s="24" customFormat="1">
      <c r="A54" s="546"/>
      <c r="B54" s="550"/>
      <c r="C54" s="550"/>
      <c r="D54" s="550"/>
      <c r="E54" s="550"/>
      <c r="F54" s="546"/>
      <c r="G54" s="555" t="str">
        <f>IF(OR($B54="",$C54="",$D54="",$F54&lt;an_initial,$F54&gt;an_final,$I54=FALSE),"",(HLOOKUP(E54,ii11punctaje,2,FALSE))*VLOOKUP(J54,Coef!$E$2:$F$17,2,FALSE))</f>
        <v/>
      </c>
      <c r="H54" s="559" t="str">
        <f t="shared" si="0"/>
        <v/>
      </c>
      <c r="I54" s="560" t="b">
        <f t="shared" si="1"/>
        <v>0</v>
      </c>
      <c r="J54" s="561">
        <f t="shared" si="3"/>
        <v>1</v>
      </c>
      <c r="K54" s="562"/>
    </row>
    <row r="55" spans="1:11" s="24" customFormat="1">
      <c r="A55" s="546"/>
      <c r="B55" s="550"/>
      <c r="C55" s="550"/>
      <c r="D55" s="550"/>
      <c r="E55" s="550"/>
      <c r="F55" s="546"/>
      <c r="G55" s="555" t="str">
        <f>IF(OR($B55="",$C55="",$D55="",$F55&lt;an_initial,$F55&gt;an_final,$I55=FALSE),"",(HLOOKUP(E55,ii11punctaje,2,FALSE))*VLOOKUP(J55,Coef!$E$2:$F$17,2,FALSE))</f>
        <v/>
      </c>
      <c r="H55" s="559" t="str">
        <f t="shared" si="0"/>
        <v/>
      </c>
      <c r="I55" s="560" t="b">
        <f t="shared" si="1"/>
        <v>0</v>
      </c>
      <c r="J55" s="561">
        <f t="shared" si="3"/>
        <v>1</v>
      </c>
      <c r="K55" s="562"/>
    </row>
    <row r="56" spans="1:11" s="24" customFormat="1">
      <c r="A56" s="546"/>
      <c r="B56" s="550"/>
      <c r="C56" s="550"/>
      <c r="D56" s="550"/>
      <c r="E56" s="550"/>
      <c r="F56" s="546"/>
      <c r="G56" s="555" t="str">
        <f>IF(OR($B56="",$C56="",$D56="",$F56&lt;an_initial,$F56&gt;an_final,$I56=FALSE),"",(HLOOKUP(E56,ii11punctaje,2,FALSE))*VLOOKUP(J56,Coef!$E$2:$F$17,2,FALSE))</f>
        <v/>
      </c>
      <c r="H56" s="559" t="str">
        <f t="shared" si="0"/>
        <v/>
      </c>
      <c r="I56" s="560" t="b">
        <f t="shared" si="1"/>
        <v>0</v>
      </c>
      <c r="J56" s="561">
        <f t="shared" si="3"/>
        <v>1</v>
      </c>
      <c r="K56" s="562"/>
    </row>
    <row r="57" spans="1:11" s="24" customFormat="1">
      <c r="A57" s="546"/>
      <c r="B57" s="550"/>
      <c r="C57" s="550"/>
      <c r="D57" s="550"/>
      <c r="E57" s="550"/>
      <c r="F57" s="546"/>
      <c r="G57" s="555" t="str">
        <f>IF(OR($B57="",$C57="",$D57="",$F57&lt;an_initial,$F57&gt;an_final,$I57=FALSE),"",(HLOOKUP(E57,ii11punctaje,2,FALSE))*VLOOKUP(J57,Coef!$E$2:$F$17,2,FALSE))</f>
        <v/>
      </c>
      <c r="H57" s="559" t="str">
        <f t="shared" si="0"/>
        <v/>
      </c>
      <c r="I57" s="560" t="b">
        <f t="shared" si="1"/>
        <v>0</v>
      </c>
      <c r="J57" s="561">
        <f t="shared" si="3"/>
        <v>1</v>
      </c>
      <c r="K57" s="562"/>
    </row>
    <row r="58" spans="1:11" s="24" customFormat="1">
      <c r="A58" s="546"/>
      <c r="B58" s="550"/>
      <c r="C58" s="550"/>
      <c r="D58" s="550"/>
      <c r="E58" s="550"/>
      <c r="F58" s="546"/>
      <c r="G58" s="555" t="str">
        <f>IF(OR($B58="",$C58="",$D58="",$F58&lt;an_initial,$F58&gt;an_final,$I58=FALSE),"",(HLOOKUP(E58,ii11punctaje,2,FALSE))*VLOOKUP(J58,Coef!$E$2:$F$17,2,FALSE))</f>
        <v/>
      </c>
      <c r="H58" s="559" t="str">
        <f t="shared" si="0"/>
        <v/>
      </c>
      <c r="I58" s="560" t="b">
        <f t="shared" si="1"/>
        <v>0</v>
      </c>
      <c r="J58" s="561">
        <f t="shared" si="3"/>
        <v>1</v>
      </c>
      <c r="K58" s="562"/>
    </row>
    <row r="59" spans="1:11" s="24" customFormat="1">
      <c r="A59" s="546"/>
      <c r="B59" s="550"/>
      <c r="C59" s="550"/>
      <c r="D59" s="550"/>
      <c r="E59" s="550"/>
      <c r="F59" s="546"/>
      <c r="G59" s="555" t="str">
        <f>IF(OR($B59="",$C59="",$D59="",$F59&lt;an_initial,$F59&gt;an_final,$I59=FALSE),"",(HLOOKUP(E59,ii11punctaje,2,FALSE))*VLOOKUP(J59,Coef!$E$2:$F$17,2,FALSE))</f>
        <v/>
      </c>
      <c r="H59" s="559" t="str">
        <f t="shared" si="0"/>
        <v/>
      </c>
      <c r="I59" s="560" t="b">
        <f t="shared" si="1"/>
        <v>0</v>
      </c>
      <c r="J59" s="561">
        <f t="shared" si="3"/>
        <v>1</v>
      </c>
      <c r="K59" s="562"/>
    </row>
    <row r="60" spans="1:11" s="24" customFormat="1">
      <c r="A60" s="546"/>
      <c r="B60" s="550"/>
      <c r="C60" s="550"/>
      <c r="D60" s="550"/>
      <c r="E60" s="550"/>
      <c r="F60" s="546"/>
      <c r="G60" s="555" t="str">
        <f>IF(OR($B60="",$C60="",$D60="",$F60&lt;an_initial,$F60&gt;an_final,$I60=FALSE),"",(HLOOKUP(E60,ii11punctaje,2,FALSE))*VLOOKUP(J60,Coef!$E$2:$F$17,2,FALSE))</f>
        <v/>
      </c>
      <c r="H60" s="559" t="str">
        <f t="shared" si="0"/>
        <v/>
      </c>
      <c r="I60" s="560" t="b">
        <f t="shared" si="1"/>
        <v>0</v>
      </c>
      <c r="J60" s="561">
        <f t="shared" si="3"/>
        <v>1</v>
      </c>
      <c r="K60" s="562"/>
    </row>
    <row r="61" spans="1:11" s="24" customFormat="1">
      <c r="A61" s="546"/>
      <c r="B61" s="550"/>
      <c r="C61" s="550"/>
      <c r="D61" s="550"/>
      <c r="E61" s="550"/>
      <c r="F61" s="546"/>
      <c r="G61" s="555" t="str">
        <f>IF(OR($B61="",$C61="",$D61="",$F61&lt;an_initial,$F61&gt;an_final,$I61=FALSE),"",(HLOOKUP(E61,ii11punctaje,2,FALSE))*VLOOKUP(J61,Coef!$E$2:$F$17,2,FALSE))</f>
        <v/>
      </c>
      <c r="H61" s="559" t="str">
        <f t="shared" si="0"/>
        <v/>
      </c>
      <c r="I61" s="560" t="b">
        <f t="shared" si="1"/>
        <v>0</v>
      </c>
      <c r="J61" s="561">
        <f t="shared" si="3"/>
        <v>1</v>
      </c>
      <c r="K61" s="562"/>
    </row>
    <row r="62" spans="1:11" s="24" customFormat="1">
      <c r="A62" s="546"/>
      <c r="B62" s="550"/>
      <c r="C62" s="550"/>
      <c r="D62" s="550"/>
      <c r="E62" s="550"/>
      <c r="F62" s="546"/>
      <c r="G62" s="555" t="str">
        <f>IF(OR($B62="",$C62="",$D62="",$F62&lt;an_initial,$F62&gt;an_final,$I62=FALSE),"",(HLOOKUP(E62,ii11punctaje,2,FALSE))*VLOOKUP(J62,Coef!$E$2:$F$17,2,FALSE))</f>
        <v/>
      </c>
      <c r="H62" s="559" t="str">
        <f t="shared" si="0"/>
        <v/>
      </c>
      <c r="I62" s="560" t="b">
        <f t="shared" si="1"/>
        <v>0</v>
      </c>
      <c r="J62" s="561">
        <f t="shared" si="3"/>
        <v>1</v>
      </c>
      <c r="K62" s="562"/>
    </row>
    <row r="63" spans="1:11" s="24" customFormat="1">
      <c r="A63" s="546"/>
      <c r="B63" s="550"/>
      <c r="C63" s="550"/>
      <c r="D63" s="550"/>
      <c r="E63" s="550"/>
      <c r="F63" s="546"/>
      <c r="G63" s="555" t="str">
        <f>IF(OR($B63="",$C63="",$D63="",$F63&lt;an_initial,$F63&gt;an_final,$I63=FALSE),"",(HLOOKUP(E63,ii11punctaje,2,FALSE))*VLOOKUP(J63,Coef!$E$2:$F$17,2,FALSE))</f>
        <v/>
      </c>
      <c r="H63" s="559" t="str">
        <f t="shared" si="0"/>
        <v/>
      </c>
      <c r="I63" s="560" t="b">
        <f t="shared" si="1"/>
        <v>0</v>
      </c>
      <c r="J63" s="561">
        <f t="shared" si="3"/>
        <v>1</v>
      </c>
      <c r="K63" s="562"/>
    </row>
    <row r="64" spans="1:11" s="24" customFormat="1">
      <c r="A64" s="546"/>
      <c r="B64" s="550"/>
      <c r="C64" s="550"/>
      <c r="D64" s="550"/>
      <c r="E64" s="550"/>
      <c r="F64" s="546"/>
      <c r="G64" s="555" t="str">
        <f>IF(OR($B64="",$C64="",$D64="",$F64&lt;an_initial,$F64&gt;an_final,$I64=FALSE),"",(HLOOKUP(E64,ii11punctaje,2,FALSE))*VLOOKUP(J64,Coef!$E$2:$F$17,2,FALSE))</f>
        <v/>
      </c>
      <c r="H64" s="559" t="str">
        <f t="shared" si="0"/>
        <v/>
      </c>
      <c r="I64" s="560" t="b">
        <f t="shared" si="1"/>
        <v>0</v>
      </c>
      <c r="J64" s="561">
        <f t="shared" si="3"/>
        <v>1</v>
      </c>
      <c r="K64" s="562"/>
    </row>
    <row r="65" spans="1:11" s="24" customFormat="1">
      <c r="A65" s="546"/>
      <c r="B65" s="550"/>
      <c r="C65" s="550"/>
      <c r="D65" s="550"/>
      <c r="E65" s="550"/>
      <c r="F65" s="546"/>
      <c r="G65" s="555" t="str">
        <f>IF(OR($B65="",$C65="",$D65="",$F65&lt;an_initial,$F65&gt;an_final,$I65=FALSE),"",(HLOOKUP(E65,ii11punctaje,2,FALSE))*VLOOKUP(J65,Coef!$E$2:$F$17,2,FALSE))</f>
        <v/>
      </c>
      <c r="H65" s="559" t="str">
        <f t="shared" si="0"/>
        <v/>
      </c>
      <c r="I65" s="560" t="b">
        <f t="shared" si="1"/>
        <v>0</v>
      </c>
      <c r="J65" s="561">
        <f t="shared" si="3"/>
        <v>1</v>
      </c>
      <c r="K65" s="562"/>
    </row>
    <row r="66" spans="1:11" s="24" customFormat="1">
      <c r="A66" s="546"/>
      <c r="B66" s="550"/>
      <c r="C66" s="550"/>
      <c r="D66" s="550"/>
      <c r="E66" s="550"/>
      <c r="F66" s="546"/>
      <c r="G66" s="555" t="str">
        <f>IF(OR($B66="",$C66="",$D66="",$F66&lt;an_initial,$F66&gt;an_final,$I66=FALSE),"",(HLOOKUP(E66,ii11punctaje,2,FALSE))*VLOOKUP(J66,Coef!$E$2:$F$17,2,FALSE))</f>
        <v/>
      </c>
      <c r="H66" s="559" t="str">
        <f t="shared" si="0"/>
        <v/>
      </c>
      <c r="I66" s="560" t="b">
        <f t="shared" si="1"/>
        <v>0</v>
      </c>
      <c r="J66" s="561">
        <f t="shared" si="3"/>
        <v>1</v>
      </c>
      <c r="K66" s="562"/>
    </row>
    <row r="67" spans="1:11" s="24" customFormat="1">
      <c r="A67" s="546"/>
      <c r="B67" s="550"/>
      <c r="C67" s="550"/>
      <c r="D67" s="550"/>
      <c r="E67" s="550"/>
      <c r="F67" s="546"/>
      <c r="G67" s="555" t="str">
        <f>IF(OR($B67="",$C67="",$D67="",$F67&lt;an_initial,$F67&gt;an_final,$I67=FALSE),"",(HLOOKUP(E67,ii11punctaje,2,FALSE))*VLOOKUP(J67,Coef!$E$2:$F$17,2,FALSE))</f>
        <v/>
      </c>
      <c r="H67" s="559" t="str">
        <f t="shared" si="0"/>
        <v/>
      </c>
      <c r="I67" s="560" t="b">
        <f t="shared" si="1"/>
        <v>0</v>
      </c>
      <c r="J67" s="561">
        <f t="shared" si="3"/>
        <v>1</v>
      </c>
      <c r="K67" s="562"/>
    </row>
    <row r="68" spans="1:11" s="24" customFormat="1">
      <c r="A68" s="546"/>
      <c r="B68" s="550"/>
      <c r="C68" s="550"/>
      <c r="D68" s="550"/>
      <c r="E68" s="550"/>
      <c r="F68" s="546"/>
      <c r="G68" s="555" t="str">
        <f>IF(OR($B68="",$C68="",$D68="",$F68&lt;an_initial,$F68&gt;an_final,$I68=FALSE),"",(HLOOKUP(E68,ii11punctaje,2,FALSE))*VLOOKUP(J68,Coef!$E$2:$F$17,2,FALSE))</f>
        <v/>
      </c>
      <c r="H68" s="559" t="str">
        <f t="shared" si="0"/>
        <v/>
      </c>
      <c r="I68" s="560" t="b">
        <f t="shared" si="1"/>
        <v>0</v>
      </c>
      <c r="J68" s="561">
        <f t="shared" si="3"/>
        <v>1</v>
      </c>
      <c r="K68" s="562"/>
    </row>
    <row r="69" spans="1:11" s="24" customFormat="1">
      <c r="A69" s="546"/>
      <c r="B69" s="550"/>
      <c r="C69" s="550"/>
      <c r="D69" s="550"/>
      <c r="E69" s="550"/>
      <c r="F69" s="546"/>
      <c r="G69" s="555" t="str">
        <f>IF(OR($B69="",$C69="",$D69="",$F69&lt;an_initial,$F69&gt;an_final,$I69=FALSE),"",(HLOOKUP(E69,ii11punctaje,2,FALSE))*VLOOKUP(J69,Coef!$E$2:$F$17,2,FALSE))</f>
        <v/>
      </c>
      <c r="H69" s="559" t="str">
        <f t="shared" si="0"/>
        <v/>
      </c>
      <c r="I69" s="560" t="b">
        <f t="shared" si="1"/>
        <v>0</v>
      </c>
      <c r="J69" s="561">
        <f t="shared" si="3"/>
        <v>1</v>
      </c>
      <c r="K69" s="562"/>
    </row>
    <row r="70" spans="1:11" s="24" customFormat="1">
      <c r="A70" s="546"/>
      <c r="B70" s="550"/>
      <c r="C70" s="550"/>
      <c r="D70" s="550"/>
      <c r="E70" s="550"/>
      <c r="F70" s="546"/>
      <c r="G70" s="555" t="str">
        <f>IF(OR($B70="",$C70="",$D70="",$F70&lt;an_initial,$F70&gt;an_final,$I70=FALSE),"",(HLOOKUP(E70,ii11punctaje,2,FALSE))*VLOOKUP(J70,Coef!$E$2:$F$17,2,FALSE))</f>
        <v/>
      </c>
      <c r="H70" s="559" t="str">
        <f t="shared" si="0"/>
        <v/>
      </c>
      <c r="I70" s="560" t="b">
        <f t="shared" si="1"/>
        <v>0</v>
      </c>
      <c r="J70" s="561">
        <f t="shared" si="3"/>
        <v>1</v>
      </c>
      <c r="K70" s="562"/>
    </row>
    <row r="71" spans="1:11" s="24" customFormat="1">
      <c r="A71" s="546"/>
      <c r="B71" s="550"/>
      <c r="C71" s="550"/>
      <c r="D71" s="550"/>
      <c r="E71" s="550"/>
      <c r="F71" s="546"/>
      <c r="G71" s="555" t="str">
        <f>IF(OR($B71="",$C71="",$D71="",$F71&lt;an_initial,$F71&gt;an_final,$I71=FALSE),"",(HLOOKUP(E71,ii11punctaje,2,FALSE))*VLOOKUP(J71,Coef!$E$2:$F$17,2,FALSE))</f>
        <v/>
      </c>
      <c r="H71" s="559" t="str">
        <f t="shared" si="0"/>
        <v/>
      </c>
      <c r="I71" s="560" t="b">
        <f t="shared" si="1"/>
        <v>0</v>
      </c>
      <c r="J71" s="561">
        <f t="shared" si="3"/>
        <v>1</v>
      </c>
      <c r="K71" s="562"/>
    </row>
    <row r="72" spans="1:11" s="24" customFormat="1">
      <c r="A72" s="546"/>
      <c r="B72" s="550"/>
      <c r="C72" s="550"/>
      <c r="D72" s="550"/>
      <c r="E72" s="550"/>
      <c r="F72" s="546"/>
      <c r="G72" s="555" t="str">
        <f>IF(OR($B72="",$C72="",$D72="",$F72&lt;an_initial,$F72&gt;an_final,$I72=FALSE),"",(HLOOKUP(E72,ii11punctaje,2,FALSE))*VLOOKUP(J72,Coef!$E$2:$F$17,2,FALSE))</f>
        <v/>
      </c>
      <c r="H72" s="559" t="str">
        <f t="shared" si="0"/>
        <v/>
      </c>
      <c r="I72" s="560" t="b">
        <f t="shared" si="1"/>
        <v>0</v>
      </c>
      <c r="J72" s="561">
        <f t="shared" si="3"/>
        <v>1</v>
      </c>
      <c r="K72" s="562"/>
    </row>
    <row r="73" spans="1:11" s="24" customFormat="1">
      <c r="A73" s="546"/>
      <c r="B73" s="550"/>
      <c r="C73" s="550"/>
      <c r="D73" s="550"/>
      <c r="E73" s="550"/>
      <c r="F73" s="546"/>
      <c r="G73" s="555" t="str">
        <f>IF(OR($B73="",$C73="",$D73="",$F73&lt;an_initial,$F73&gt;an_final,$I73=FALSE),"",(HLOOKUP(E73,ii11punctaje,2,FALSE))*VLOOKUP(J73,Coef!$E$2:$F$17,2,FALSE))</f>
        <v/>
      </c>
      <c r="H73" s="559" t="str">
        <f t="shared" si="0"/>
        <v/>
      </c>
      <c r="I73" s="560" t="b">
        <f t="shared" si="1"/>
        <v>0</v>
      </c>
      <c r="J73" s="561">
        <f t="shared" si="3"/>
        <v>1</v>
      </c>
      <c r="K73" s="562"/>
    </row>
    <row r="74" spans="1:11" s="24" customFormat="1">
      <c r="A74" s="546"/>
      <c r="B74" s="550"/>
      <c r="C74" s="550"/>
      <c r="D74" s="550"/>
      <c r="E74" s="550"/>
      <c r="F74" s="546"/>
      <c r="G74" s="555" t="str">
        <f>IF(OR($B74="",$C74="",$D74="",$F74&lt;an_initial,$F74&gt;an_final,$I74=FALSE),"",(HLOOKUP(E74,ii11punctaje,2,FALSE))*VLOOKUP(J74,Coef!$E$2:$F$17,2,FALSE))</f>
        <v/>
      </c>
      <c r="H74" s="559" t="str">
        <f t="shared" ref="H74:H137" si="4">IF(OR($B74="",$C74="",$D74="",$F74&gt;an_final,$I74=FALSE),"",IF($F74&gt;=an_initial,1,""))</f>
        <v/>
      </c>
      <c r="I74" s="560" t="b">
        <f t="shared" ref="I74:I137" si="5">IF(nume_candidat="",FALSE,ISNUMBER(SEARCH(nume_candidat,$B74)))</f>
        <v>0</v>
      </c>
      <c r="J74" s="561">
        <f t="shared" si="3"/>
        <v>1</v>
      </c>
      <c r="K74" s="562"/>
    </row>
    <row r="75" spans="1:11" s="24" customFormat="1">
      <c r="A75" s="546"/>
      <c r="B75" s="550"/>
      <c r="C75" s="550"/>
      <c r="D75" s="550"/>
      <c r="E75" s="550"/>
      <c r="F75" s="546"/>
      <c r="G75" s="555" t="str">
        <f>IF(OR($B75="",$C75="",$D75="",$F75&lt;an_initial,$F75&gt;an_final,$I75=FALSE),"",(HLOOKUP(E75,ii11punctaje,2,FALSE))*VLOOKUP(J75,Coef!$E$2:$F$17,2,FALSE))</f>
        <v/>
      </c>
      <c r="H75" s="559" t="str">
        <f t="shared" si="4"/>
        <v/>
      </c>
      <c r="I75" s="560" t="b">
        <f t="shared" si="5"/>
        <v>0</v>
      </c>
      <c r="J75" s="561">
        <f t="shared" ref="J75:J138" si="6">LEN(B75)-LEN(SUBSTITUTE(B75,",",""))+1</f>
        <v>1</v>
      </c>
      <c r="K75" s="562"/>
    </row>
    <row r="76" spans="1:11" s="24" customFormat="1">
      <c r="A76" s="546"/>
      <c r="B76" s="550"/>
      <c r="C76" s="550"/>
      <c r="D76" s="550"/>
      <c r="E76" s="550"/>
      <c r="F76" s="546"/>
      <c r="G76" s="555" t="str">
        <f>IF(OR($B76="",$C76="",$D76="",$F76&lt;an_initial,$F76&gt;an_final,$I76=FALSE),"",(HLOOKUP(E76,ii11punctaje,2,FALSE))*VLOOKUP(J76,Coef!$E$2:$F$17,2,FALSE))</f>
        <v/>
      </c>
      <c r="H76" s="559" t="str">
        <f t="shared" si="4"/>
        <v/>
      </c>
      <c r="I76" s="560" t="b">
        <f t="shared" si="5"/>
        <v>0</v>
      </c>
      <c r="J76" s="561">
        <f t="shared" si="6"/>
        <v>1</v>
      </c>
      <c r="K76" s="562"/>
    </row>
    <row r="77" spans="1:11" s="24" customFormat="1">
      <c r="A77" s="546"/>
      <c r="B77" s="550"/>
      <c r="C77" s="550"/>
      <c r="D77" s="550"/>
      <c r="E77" s="550"/>
      <c r="F77" s="546"/>
      <c r="G77" s="555" t="str">
        <f>IF(OR($B77="",$C77="",$D77="",$F77&lt;an_initial,$F77&gt;an_final,$I77=FALSE),"",(HLOOKUP(E77,ii11punctaje,2,FALSE))*VLOOKUP(J77,Coef!$E$2:$F$17,2,FALSE))</f>
        <v/>
      </c>
      <c r="H77" s="559" t="str">
        <f t="shared" si="4"/>
        <v/>
      </c>
      <c r="I77" s="560" t="b">
        <f t="shared" si="5"/>
        <v>0</v>
      </c>
      <c r="J77" s="561">
        <f t="shared" si="6"/>
        <v>1</v>
      </c>
      <c r="K77" s="562"/>
    </row>
    <row r="78" spans="1:11" s="24" customFormat="1">
      <c r="A78" s="546"/>
      <c r="B78" s="550"/>
      <c r="C78" s="550"/>
      <c r="D78" s="550"/>
      <c r="E78" s="550"/>
      <c r="F78" s="546"/>
      <c r="G78" s="555" t="str">
        <f>IF(OR($B78="",$C78="",$D78="",$F78&lt;an_initial,$F78&gt;an_final,$I78=FALSE),"",(HLOOKUP(E78,ii11punctaje,2,FALSE))*VLOOKUP(J78,Coef!$E$2:$F$17,2,FALSE))</f>
        <v/>
      </c>
      <c r="H78" s="559" t="str">
        <f t="shared" si="4"/>
        <v/>
      </c>
      <c r="I78" s="560" t="b">
        <f t="shared" si="5"/>
        <v>0</v>
      </c>
      <c r="J78" s="561">
        <f t="shared" si="6"/>
        <v>1</v>
      </c>
      <c r="K78" s="562"/>
    </row>
    <row r="79" spans="1:11" s="24" customFormat="1">
      <c r="A79" s="546"/>
      <c r="B79" s="550"/>
      <c r="C79" s="550"/>
      <c r="D79" s="550"/>
      <c r="E79" s="550"/>
      <c r="F79" s="546"/>
      <c r="G79" s="555" t="str">
        <f>IF(OR($B79="",$C79="",$D79="",$F79&lt;an_initial,$F79&gt;an_final,$I79=FALSE),"",(HLOOKUP(E79,ii11punctaje,2,FALSE))*VLOOKUP(J79,Coef!$E$2:$F$17,2,FALSE))</f>
        <v/>
      </c>
      <c r="H79" s="559" t="str">
        <f t="shared" si="4"/>
        <v/>
      </c>
      <c r="I79" s="560" t="b">
        <f t="shared" si="5"/>
        <v>0</v>
      </c>
      <c r="J79" s="561">
        <f t="shared" si="6"/>
        <v>1</v>
      </c>
      <c r="K79" s="562"/>
    </row>
    <row r="80" spans="1:11">
      <c r="A80" s="546"/>
      <c r="B80" s="550"/>
      <c r="C80" s="550"/>
      <c r="D80" s="550"/>
      <c r="E80" s="550"/>
      <c r="F80" s="546"/>
      <c r="G80" s="555" t="str">
        <f>IF(OR($B80="",$C80="",$D80="",$F80&lt;an_initial,$F80&gt;an_final,$I80=FALSE),"",(HLOOKUP(E80,ii11punctaje,2,FALSE))*VLOOKUP(J80,Coef!$E$2:$F$17,2,FALSE))</f>
        <v/>
      </c>
      <c r="H80" s="559" t="str">
        <f t="shared" si="4"/>
        <v/>
      </c>
      <c r="I80" s="560" t="b">
        <f t="shared" si="5"/>
        <v>0</v>
      </c>
      <c r="J80" s="561">
        <f t="shared" si="6"/>
        <v>1</v>
      </c>
      <c r="K80" s="562"/>
    </row>
    <row r="81" spans="1:11">
      <c r="A81" s="546"/>
      <c r="B81" s="550"/>
      <c r="C81" s="550"/>
      <c r="D81" s="550"/>
      <c r="E81" s="550"/>
      <c r="F81" s="546"/>
      <c r="G81" s="555" t="str">
        <f>IF(OR($B81="",$C81="",$D81="",$F81&lt;an_initial,$F81&gt;an_final,$I81=FALSE),"",(HLOOKUP(E81,ii11punctaje,2,FALSE))*VLOOKUP(J81,Coef!$E$2:$F$17,2,FALSE))</f>
        <v/>
      </c>
      <c r="H81" s="559" t="str">
        <f t="shared" si="4"/>
        <v/>
      </c>
      <c r="I81" s="560" t="b">
        <f t="shared" si="5"/>
        <v>0</v>
      </c>
      <c r="J81" s="561">
        <f t="shared" si="6"/>
        <v>1</v>
      </c>
      <c r="K81" s="562"/>
    </row>
    <row r="82" spans="1:11">
      <c r="A82" s="546"/>
      <c r="B82" s="550"/>
      <c r="C82" s="550"/>
      <c r="D82" s="550"/>
      <c r="E82" s="550"/>
      <c r="F82" s="546"/>
      <c r="G82" s="555" t="str">
        <f>IF(OR($B82="",$C82="",$D82="",$F82&lt;an_initial,$F82&gt;an_final,$I82=FALSE),"",(HLOOKUP(E82,ii11punctaje,2,FALSE))*VLOOKUP(J82,Coef!$E$2:$F$17,2,FALSE))</f>
        <v/>
      </c>
      <c r="H82" s="559" t="str">
        <f t="shared" si="4"/>
        <v/>
      </c>
      <c r="I82" s="560" t="b">
        <f t="shared" si="5"/>
        <v>0</v>
      </c>
      <c r="J82" s="561">
        <f t="shared" si="6"/>
        <v>1</v>
      </c>
      <c r="K82" s="562"/>
    </row>
    <row r="83" spans="1:11">
      <c r="A83" s="546"/>
      <c r="B83" s="550"/>
      <c r="C83" s="550"/>
      <c r="D83" s="550"/>
      <c r="E83" s="550"/>
      <c r="F83" s="546"/>
      <c r="G83" s="555" t="str">
        <f>IF(OR($B83="",$C83="",$D83="",$F83&lt;an_initial,$F83&gt;an_final,$I83=FALSE),"",(HLOOKUP(E83,ii11punctaje,2,FALSE))*VLOOKUP(J83,Coef!$E$2:$F$17,2,FALSE))</f>
        <v/>
      </c>
      <c r="H83" s="559" t="str">
        <f t="shared" si="4"/>
        <v/>
      </c>
      <c r="I83" s="560" t="b">
        <f t="shared" si="5"/>
        <v>0</v>
      </c>
      <c r="J83" s="561">
        <f t="shared" si="6"/>
        <v>1</v>
      </c>
      <c r="K83" s="562"/>
    </row>
    <row r="84" spans="1:11">
      <c r="A84" s="546"/>
      <c r="B84" s="550"/>
      <c r="C84" s="550"/>
      <c r="D84" s="550"/>
      <c r="E84" s="550"/>
      <c r="F84" s="546"/>
      <c r="G84" s="555" t="str">
        <f>IF(OR($B84="",$C84="",$D84="",$F84&lt;an_initial,$F84&gt;an_final,$I84=FALSE),"",(HLOOKUP(E84,ii11punctaje,2,FALSE))*VLOOKUP(J84,Coef!$E$2:$F$17,2,FALSE))</f>
        <v/>
      </c>
      <c r="H84" s="559" t="str">
        <f t="shared" si="4"/>
        <v/>
      </c>
      <c r="I84" s="560" t="b">
        <f t="shared" si="5"/>
        <v>0</v>
      </c>
      <c r="J84" s="561">
        <f t="shared" si="6"/>
        <v>1</v>
      </c>
      <c r="K84" s="562"/>
    </row>
    <row r="85" spans="1:11">
      <c r="A85" s="546"/>
      <c r="B85" s="550"/>
      <c r="C85" s="550"/>
      <c r="D85" s="550"/>
      <c r="E85" s="550"/>
      <c r="F85" s="546"/>
      <c r="G85" s="555" t="str">
        <f>IF(OR($B85="",$C85="",$D85="",$F85&lt;an_initial,$F85&gt;an_final,$I85=FALSE),"",(HLOOKUP(E85,ii11punctaje,2,FALSE))*VLOOKUP(J85,Coef!$E$2:$F$17,2,FALSE))</f>
        <v/>
      </c>
      <c r="H85" s="559" t="str">
        <f t="shared" si="4"/>
        <v/>
      </c>
      <c r="I85" s="560" t="b">
        <f t="shared" si="5"/>
        <v>0</v>
      </c>
      <c r="J85" s="561">
        <f t="shared" si="6"/>
        <v>1</v>
      </c>
      <c r="K85" s="562"/>
    </row>
    <row r="86" spans="1:11">
      <c r="A86" s="546"/>
      <c r="B86" s="550"/>
      <c r="C86" s="550"/>
      <c r="D86" s="550"/>
      <c r="E86" s="550"/>
      <c r="F86" s="546"/>
      <c r="G86" s="555" t="str">
        <f>IF(OR($B86="",$C86="",$D86="",$F86&lt;an_initial,$F86&gt;an_final,$I86=FALSE),"",(HLOOKUP(E86,ii11punctaje,2,FALSE))*VLOOKUP(J86,Coef!$E$2:$F$17,2,FALSE))</f>
        <v/>
      </c>
      <c r="H86" s="559" t="str">
        <f t="shared" si="4"/>
        <v/>
      </c>
      <c r="I86" s="560" t="b">
        <f t="shared" si="5"/>
        <v>0</v>
      </c>
      <c r="J86" s="561">
        <f t="shared" si="6"/>
        <v>1</v>
      </c>
      <c r="K86" s="562"/>
    </row>
    <row r="87" spans="1:11">
      <c r="A87" s="546"/>
      <c r="B87" s="550"/>
      <c r="C87" s="550"/>
      <c r="D87" s="550"/>
      <c r="E87" s="550"/>
      <c r="F87" s="546"/>
      <c r="G87" s="555" t="str">
        <f>IF(OR($B87="",$C87="",$D87="",$F87&lt;an_initial,$F87&gt;an_final,$I87=FALSE),"",(HLOOKUP(E87,ii11punctaje,2,FALSE))*VLOOKUP(J87,Coef!$E$2:$F$17,2,FALSE))</f>
        <v/>
      </c>
      <c r="H87" s="559" t="str">
        <f t="shared" si="4"/>
        <v/>
      </c>
      <c r="I87" s="560" t="b">
        <f t="shared" si="5"/>
        <v>0</v>
      </c>
      <c r="J87" s="561">
        <f t="shared" si="6"/>
        <v>1</v>
      </c>
      <c r="K87" s="562"/>
    </row>
    <row r="88" spans="1:11">
      <c r="A88" s="546"/>
      <c r="B88" s="550"/>
      <c r="C88" s="550"/>
      <c r="D88" s="550"/>
      <c r="E88" s="550"/>
      <c r="F88" s="546"/>
      <c r="G88" s="555" t="str">
        <f>IF(OR($B88="",$C88="",$D88="",$F88&lt;an_initial,$F88&gt;an_final,$I88=FALSE),"",(HLOOKUP(E88,ii11punctaje,2,FALSE))*VLOOKUP(J88,Coef!$E$2:$F$17,2,FALSE))</f>
        <v/>
      </c>
      <c r="H88" s="559" t="str">
        <f t="shared" si="4"/>
        <v/>
      </c>
      <c r="I88" s="560" t="b">
        <f t="shared" si="5"/>
        <v>0</v>
      </c>
      <c r="J88" s="561">
        <f t="shared" si="6"/>
        <v>1</v>
      </c>
      <c r="K88" s="562"/>
    </row>
    <row r="89" spans="1:11">
      <c r="A89" s="546"/>
      <c r="B89" s="550"/>
      <c r="C89" s="550"/>
      <c r="D89" s="550"/>
      <c r="E89" s="550"/>
      <c r="F89" s="546"/>
      <c r="G89" s="555" t="str">
        <f>IF(OR($B89="",$C89="",$D89="",$F89&lt;an_initial,$F89&gt;an_final,$I89=FALSE),"",(HLOOKUP(E89,ii11punctaje,2,FALSE))*VLOOKUP(J89,Coef!$E$2:$F$17,2,FALSE))</f>
        <v/>
      </c>
      <c r="H89" s="559" t="str">
        <f t="shared" si="4"/>
        <v/>
      </c>
      <c r="I89" s="560" t="b">
        <f t="shared" si="5"/>
        <v>0</v>
      </c>
      <c r="J89" s="561">
        <f t="shared" si="6"/>
        <v>1</v>
      </c>
      <c r="K89" s="562"/>
    </row>
    <row r="90" spans="1:11">
      <c r="A90" s="546"/>
      <c r="B90" s="550"/>
      <c r="C90" s="550"/>
      <c r="D90" s="550"/>
      <c r="E90" s="550"/>
      <c r="F90" s="546"/>
      <c r="G90" s="555" t="str">
        <f>IF(OR($B90="",$C90="",$D90="",$F90&lt;an_initial,$F90&gt;an_final,$I90=FALSE),"",(HLOOKUP(E90,ii11punctaje,2,FALSE))*VLOOKUP(J90,Coef!$E$2:$F$17,2,FALSE))</f>
        <v/>
      </c>
      <c r="H90" s="559" t="str">
        <f t="shared" si="4"/>
        <v/>
      </c>
      <c r="I90" s="560" t="b">
        <f t="shared" si="5"/>
        <v>0</v>
      </c>
      <c r="J90" s="561">
        <f t="shared" si="6"/>
        <v>1</v>
      </c>
      <c r="K90" s="562"/>
    </row>
    <row r="91" spans="1:11">
      <c r="A91" s="546"/>
      <c r="B91" s="550"/>
      <c r="C91" s="550"/>
      <c r="D91" s="550"/>
      <c r="E91" s="550"/>
      <c r="F91" s="546"/>
      <c r="G91" s="555" t="str">
        <f>IF(OR($B91="",$C91="",$D91="",$F91&lt;an_initial,$F91&gt;an_final,$I91=FALSE),"",(HLOOKUP(E91,ii11punctaje,2,FALSE))*VLOOKUP(J91,Coef!$E$2:$F$17,2,FALSE))</f>
        <v/>
      </c>
      <c r="H91" s="559" t="str">
        <f t="shared" si="4"/>
        <v/>
      </c>
      <c r="I91" s="560" t="b">
        <f t="shared" si="5"/>
        <v>0</v>
      </c>
      <c r="J91" s="561">
        <f t="shared" si="6"/>
        <v>1</v>
      </c>
      <c r="K91" s="562"/>
    </row>
    <row r="92" spans="1:11">
      <c r="A92" s="546"/>
      <c r="B92" s="550"/>
      <c r="C92" s="550"/>
      <c r="D92" s="550"/>
      <c r="E92" s="550"/>
      <c r="F92" s="546"/>
      <c r="G92" s="555" t="str">
        <f>IF(OR($B92="",$C92="",$D92="",$F92&lt;an_initial,$F92&gt;an_final,$I92=FALSE),"",(HLOOKUP(E92,ii11punctaje,2,FALSE))*VLOOKUP(J92,Coef!$E$2:$F$17,2,FALSE))</f>
        <v/>
      </c>
      <c r="H92" s="559" t="str">
        <f t="shared" si="4"/>
        <v/>
      </c>
      <c r="I92" s="560" t="b">
        <f t="shared" si="5"/>
        <v>0</v>
      </c>
      <c r="J92" s="561">
        <f t="shared" si="6"/>
        <v>1</v>
      </c>
      <c r="K92" s="562"/>
    </row>
    <row r="93" spans="1:11">
      <c r="A93" s="546"/>
      <c r="B93" s="550"/>
      <c r="C93" s="550"/>
      <c r="D93" s="550"/>
      <c r="E93" s="550"/>
      <c r="F93" s="546"/>
      <c r="G93" s="555" t="str">
        <f>IF(OR($B93="",$C93="",$D93="",$F93&lt;an_initial,$F93&gt;an_final,$I93=FALSE),"",(HLOOKUP(E93,ii11punctaje,2,FALSE))*VLOOKUP(J93,Coef!$E$2:$F$17,2,FALSE))</f>
        <v/>
      </c>
      <c r="H93" s="559" t="str">
        <f t="shared" si="4"/>
        <v/>
      </c>
      <c r="I93" s="560" t="b">
        <f t="shared" si="5"/>
        <v>0</v>
      </c>
      <c r="J93" s="561">
        <f t="shared" si="6"/>
        <v>1</v>
      </c>
      <c r="K93" s="562"/>
    </row>
    <row r="94" spans="1:11">
      <c r="A94" s="546"/>
      <c r="B94" s="550"/>
      <c r="C94" s="550"/>
      <c r="D94" s="550"/>
      <c r="E94" s="550"/>
      <c r="F94" s="546"/>
      <c r="G94" s="555" t="str">
        <f>IF(OR($B94="",$C94="",$D94="",$F94&lt;an_initial,$F94&gt;an_final,$I94=FALSE),"",(HLOOKUP(E94,ii11punctaje,2,FALSE))*VLOOKUP(J94,Coef!$E$2:$F$17,2,FALSE))</f>
        <v/>
      </c>
      <c r="H94" s="559" t="str">
        <f t="shared" si="4"/>
        <v/>
      </c>
      <c r="I94" s="560" t="b">
        <f t="shared" si="5"/>
        <v>0</v>
      </c>
      <c r="J94" s="561">
        <f t="shared" si="6"/>
        <v>1</v>
      </c>
      <c r="K94" s="562"/>
    </row>
    <row r="95" spans="1:11">
      <c r="A95" s="546"/>
      <c r="B95" s="550"/>
      <c r="C95" s="550"/>
      <c r="D95" s="550"/>
      <c r="E95" s="550"/>
      <c r="F95" s="546"/>
      <c r="G95" s="555" t="str">
        <f>IF(OR($B95="",$C95="",$D95="",$F95&lt;an_initial,$F95&gt;an_final,$I95=FALSE),"",(HLOOKUP(E95,ii11punctaje,2,FALSE))*VLOOKUP(J95,Coef!$E$2:$F$17,2,FALSE))</f>
        <v/>
      </c>
      <c r="H95" s="559" t="str">
        <f t="shared" si="4"/>
        <v/>
      </c>
      <c r="I95" s="560" t="b">
        <f t="shared" si="5"/>
        <v>0</v>
      </c>
      <c r="J95" s="561">
        <f t="shared" si="6"/>
        <v>1</v>
      </c>
      <c r="K95" s="562"/>
    </row>
    <row r="96" spans="1:11">
      <c r="A96" s="546"/>
      <c r="B96" s="550"/>
      <c r="C96" s="550"/>
      <c r="D96" s="550"/>
      <c r="E96" s="550"/>
      <c r="F96" s="546"/>
      <c r="G96" s="555" t="str">
        <f>IF(OR($B96="",$C96="",$D96="",$F96&lt;an_initial,$F96&gt;an_final,$I96=FALSE),"",(HLOOKUP(E96,ii11punctaje,2,FALSE))*VLOOKUP(J96,Coef!$E$2:$F$17,2,FALSE))</f>
        <v/>
      </c>
      <c r="H96" s="559" t="str">
        <f t="shared" si="4"/>
        <v/>
      </c>
      <c r="I96" s="560" t="b">
        <f t="shared" si="5"/>
        <v>0</v>
      </c>
      <c r="J96" s="561">
        <f t="shared" si="6"/>
        <v>1</v>
      </c>
      <c r="K96" s="562"/>
    </row>
    <row r="97" spans="1:11">
      <c r="A97" s="546"/>
      <c r="B97" s="550"/>
      <c r="C97" s="550"/>
      <c r="D97" s="550"/>
      <c r="E97" s="550"/>
      <c r="F97" s="546"/>
      <c r="G97" s="555" t="str">
        <f>IF(OR($B97="",$C97="",$D97="",$F97&lt;an_initial,$F97&gt;an_final,$I97=FALSE),"",(HLOOKUP(E97,ii11punctaje,2,FALSE))*VLOOKUP(J97,Coef!$E$2:$F$17,2,FALSE))</f>
        <v/>
      </c>
      <c r="H97" s="559" t="str">
        <f t="shared" si="4"/>
        <v/>
      </c>
      <c r="I97" s="560" t="b">
        <f t="shared" si="5"/>
        <v>0</v>
      </c>
      <c r="J97" s="561">
        <f t="shared" si="6"/>
        <v>1</v>
      </c>
      <c r="K97" s="562"/>
    </row>
    <row r="98" spans="1:11">
      <c r="A98" s="546"/>
      <c r="B98" s="550"/>
      <c r="C98" s="550"/>
      <c r="D98" s="550"/>
      <c r="E98" s="550"/>
      <c r="F98" s="546"/>
      <c r="G98" s="555" t="str">
        <f>IF(OR($B98="",$C98="",$D98="",$F98&lt;an_initial,$F98&gt;an_final,$I98=FALSE),"",(HLOOKUP(E98,ii11punctaje,2,FALSE))*VLOOKUP(J98,Coef!$E$2:$F$17,2,FALSE))</f>
        <v/>
      </c>
      <c r="H98" s="559" t="str">
        <f t="shared" si="4"/>
        <v/>
      </c>
      <c r="I98" s="560" t="b">
        <f t="shared" si="5"/>
        <v>0</v>
      </c>
      <c r="J98" s="561">
        <f t="shared" si="6"/>
        <v>1</v>
      </c>
      <c r="K98" s="562"/>
    </row>
    <row r="99" spans="1:11">
      <c r="A99" s="546"/>
      <c r="B99" s="550"/>
      <c r="C99" s="550"/>
      <c r="D99" s="550"/>
      <c r="E99" s="550"/>
      <c r="F99" s="546"/>
      <c r="G99" s="555" t="str">
        <f>IF(OR($B99="",$C99="",$D99="",$F99&lt;an_initial,$F99&gt;an_final,$I99=FALSE),"",(HLOOKUP(E99,ii11punctaje,2,FALSE))*VLOOKUP(J99,Coef!$E$2:$F$17,2,FALSE))</f>
        <v/>
      </c>
      <c r="H99" s="559" t="str">
        <f t="shared" si="4"/>
        <v/>
      </c>
      <c r="I99" s="560" t="b">
        <f t="shared" si="5"/>
        <v>0</v>
      </c>
      <c r="J99" s="561">
        <f t="shared" si="6"/>
        <v>1</v>
      </c>
      <c r="K99" s="562"/>
    </row>
    <row r="100" spans="1:11">
      <c r="A100" s="546"/>
      <c r="B100" s="550"/>
      <c r="C100" s="550"/>
      <c r="D100" s="550"/>
      <c r="E100" s="550"/>
      <c r="F100" s="546"/>
      <c r="G100" s="555" t="str">
        <f>IF(OR($B100="",$C100="",$D100="",$F100&lt;an_initial,$F100&gt;an_final,$I100=FALSE),"",(HLOOKUP(E100,ii11punctaje,2,FALSE))*VLOOKUP(J100,Coef!$E$2:$F$17,2,FALSE))</f>
        <v/>
      </c>
      <c r="H100" s="559" t="str">
        <f t="shared" si="4"/>
        <v/>
      </c>
      <c r="I100" s="560" t="b">
        <f t="shared" si="5"/>
        <v>0</v>
      </c>
      <c r="J100" s="561">
        <f t="shared" si="6"/>
        <v>1</v>
      </c>
      <c r="K100" s="562"/>
    </row>
    <row r="101" spans="1:11">
      <c r="A101" s="546"/>
      <c r="B101" s="550"/>
      <c r="C101" s="550"/>
      <c r="D101" s="550"/>
      <c r="E101" s="550"/>
      <c r="F101" s="546"/>
      <c r="G101" s="555" t="str">
        <f>IF(OR($B101="",$C101="",$D101="",$F101&lt;an_initial,$F101&gt;an_final,$I101=FALSE),"",(HLOOKUP(E101,ii11punctaje,2,FALSE))*VLOOKUP(J101,Coef!$E$2:$F$17,2,FALSE))</f>
        <v/>
      </c>
      <c r="H101" s="559" t="str">
        <f t="shared" si="4"/>
        <v/>
      </c>
      <c r="I101" s="560" t="b">
        <f t="shared" si="5"/>
        <v>0</v>
      </c>
      <c r="J101" s="561">
        <f t="shared" si="6"/>
        <v>1</v>
      </c>
      <c r="K101" s="562"/>
    </row>
    <row r="102" spans="1:11">
      <c r="A102" s="546"/>
      <c r="B102" s="550"/>
      <c r="C102" s="550"/>
      <c r="D102" s="550"/>
      <c r="E102" s="550"/>
      <c r="F102" s="546"/>
      <c r="G102" s="555" t="str">
        <f>IF(OR($B102="",$C102="",$D102="",$F102&lt;an_initial,$F102&gt;an_final,$I102=FALSE),"",(HLOOKUP(E102,ii11punctaje,2,FALSE))*VLOOKUP(J102,Coef!$E$2:$F$17,2,FALSE))</f>
        <v/>
      </c>
      <c r="H102" s="559" t="str">
        <f t="shared" si="4"/>
        <v/>
      </c>
      <c r="I102" s="560" t="b">
        <f t="shared" si="5"/>
        <v>0</v>
      </c>
      <c r="J102" s="561">
        <f t="shared" si="6"/>
        <v>1</v>
      </c>
      <c r="K102" s="562"/>
    </row>
    <row r="103" spans="1:11">
      <c r="A103" s="546"/>
      <c r="B103" s="550"/>
      <c r="C103" s="550"/>
      <c r="D103" s="550"/>
      <c r="E103" s="550"/>
      <c r="F103" s="546"/>
      <c r="G103" s="555" t="str">
        <f>IF(OR($B103="",$C103="",$D103="",$F103&lt;an_initial,$F103&gt;an_final,$I103=FALSE),"",(HLOOKUP(E103,ii11punctaje,2,FALSE))*VLOOKUP(J103,Coef!$E$2:$F$17,2,FALSE))</f>
        <v/>
      </c>
      <c r="H103" s="559" t="str">
        <f t="shared" si="4"/>
        <v/>
      </c>
      <c r="I103" s="560" t="b">
        <f t="shared" si="5"/>
        <v>0</v>
      </c>
      <c r="J103" s="561">
        <f t="shared" si="6"/>
        <v>1</v>
      </c>
      <c r="K103" s="562"/>
    </row>
    <row r="104" spans="1:11">
      <c r="A104" s="546"/>
      <c r="B104" s="550"/>
      <c r="C104" s="550"/>
      <c r="D104" s="550"/>
      <c r="E104" s="550"/>
      <c r="F104" s="546"/>
      <c r="G104" s="555" t="str">
        <f>IF(OR($B104="",$C104="",$D104="",$F104&lt;an_initial,$F104&gt;an_final,$I104=FALSE),"",(HLOOKUP(E104,ii11punctaje,2,FALSE))*VLOOKUP(J104,Coef!$E$2:$F$17,2,FALSE))</f>
        <v/>
      </c>
      <c r="H104" s="559" t="str">
        <f t="shared" si="4"/>
        <v/>
      </c>
      <c r="I104" s="560" t="b">
        <f t="shared" si="5"/>
        <v>0</v>
      </c>
      <c r="J104" s="561">
        <f t="shared" si="6"/>
        <v>1</v>
      </c>
      <c r="K104" s="562"/>
    </row>
    <row r="105" spans="1:11">
      <c r="A105" s="546"/>
      <c r="B105" s="550"/>
      <c r="C105" s="550"/>
      <c r="D105" s="550"/>
      <c r="E105" s="550"/>
      <c r="F105" s="546"/>
      <c r="G105" s="555" t="str">
        <f>IF(OR($B105="",$C105="",$D105="",$F105&lt;an_initial,$F105&gt;an_final,$I105=FALSE),"",(HLOOKUP(E105,ii11punctaje,2,FALSE))*VLOOKUP(J105,Coef!$E$2:$F$17,2,FALSE))</f>
        <v/>
      </c>
      <c r="H105" s="559" t="str">
        <f t="shared" si="4"/>
        <v/>
      </c>
      <c r="I105" s="560" t="b">
        <f t="shared" si="5"/>
        <v>0</v>
      </c>
      <c r="J105" s="561">
        <f t="shared" si="6"/>
        <v>1</v>
      </c>
      <c r="K105" s="562"/>
    </row>
    <row r="106" spans="1:11">
      <c r="A106" s="546"/>
      <c r="B106" s="550"/>
      <c r="C106" s="550"/>
      <c r="D106" s="550"/>
      <c r="E106" s="550"/>
      <c r="F106" s="546"/>
      <c r="G106" s="555" t="str">
        <f>IF(OR($B106="",$C106="",$D106="",$F106&lt;an_initial,$F106&gt;an_final,$I106=FALSE),"",(HLOOKUP(E106,ii11punctaje,2,FALSE))*VLOOKUP(J106,Coef!$E$2:$F$17,2,FALSE))</f>
        <v/>
      </c>
      <c r="H106" s="559" t="str">
        <f t="shared" si="4"/>
        <v/>
      </c>
      <c r="I106" s="560" t="b">
        <f t="shared" si="5"/>
        <v>0</v>
      </c>
      <c r="J106" s="561">
        <f t="shared" si="6"/>
        <v>1</v>
      </c>
      <c r="K106" s="562"/>
    </row>
    <row r="107" spans="1:11">
      <c r="A107" s="546"/>
      <c r="B107" s="550"/>
      <c r="C107" s="550"/>
      <c r="D107" s="550"/>
      <c r="E107" s="550"/>
      <c r="F107" s="546"/>
      <c r="G107" s="555" t="str">
        <f>IF(OR($B107="",$C107="",$D107="",$F107&lt;an_initial,$F107&gt;an_final,$I107=FALSE),"",(HLOOKUP(E107,ii11punctaje,2,FALSE))*VLOOKUP(J107,Coef!$E$2:$F$17,2,FALSE))</f>
        <v/>
      </c>
      <c r="H107" s="559" t="str">
        <f t="shared" si="4"/>
        <v/>
      </c>
      <c r="I107" s="560" t="b">
        <f t="shared" si="5"/>
        <v>0</v>
      </c>
      <c r="J107" s="561">
        <f t="shared" si="6"/>
        <v>1</v>
      </c>
      <c r="K107" s="562"/>
    </row>
    <row r="108" spans="1:11">
      <c r="A108" s="546"/>
      <c r="B108" s="550"/>
      <c r="C108" s="550"/>
      <c r="D108" s="550"/>
      <c r="E108" s="550"/>
      <c r="F108" s="546"/>
      <c r="G108" s="555" t="str">
        <f>IF(OR($B108="",$C108="",$D108="",$F108&lt;an_initial,$F108&gt;an_final,$I108=FALSE),"",(HLOOKUP(E108,ii11punctaje,2,FALSE))*VLOOKUP(J108,Coef!$E$2:$F$17,2,FALSE))</f>
        <v/>
      </c>
      <c r="H108" s="559" t="str">
        <f t="shared" si="4"/>
        <v/>
      </c>
      <c r="I108" s="560" t="b">
        <f t="shared" si="5"/>
        <v>0</v>
      </c>
      <c r="J108" s="561">
        <f t="shared" si="6"/>
        <v>1</v>
      </c>
      <c r="K108" s="562"/>
    </row>
    <row r="109" spans="1:11">
      <c r="A109" s="546"/>
      <c r="B109" s="550"/>
      <c r="C109" s="550"/>
      <c r="D109" s="550"/>
      <c r="E109" s="550"/>
      <c r="F109" s="546"/>
      <c r="G109" s="555" t="str">
        <f>IF(OR($B109="",$C109="",$D109="",$F109&lt;an_initial,$F109&gt;an_final,$I109=FALSE),"",(HLOOKUP(E109,ii11punctaje,2,FALSE))*VLOOKUP(J109,Coef!$E$2:$F$17,2,FALSE))</f>
        <v/>
      </c>
      <c r="H109" s="559" t="str">
        <f t="shared" si="4"/>
        <v/>
      </c>
      <c r="I109" s="560" t="b">
        <f t="shared" si="5"/>
        <v>0</v>
      </c>
      <c r="J109" s="561">
        <f t="shared" si="6"/>
        <v>1</v>
      </c>
      <c r="K109" s="562"/>
    </row>
    <row r="110" spans="1:11">
      <c r="A110" s="546"/>
      <c r="B110" s="550"/>
      <c r="C110" s="550"/>
      <c r="D110" s="550"/>
      <c r="E110" s="550"/>
      <c r="F110" s="546"/>
      <c r="G110" s="555" t="str">
        <f>IF(OR($B110="",$C110="",$D110="",$F110&lt;an_initial,$F110&gt;an_final,$I110=FALSE),"",(HLOOKUP(E110,ii11punctaje,2,FALSE))*VLOOKUP(J110,Coef!$E$2:$F$17,2,FALSE))</f>
        <v/>
      </c>
      <c r="H110" s="559" t="str">
        <f t="shared" si="4"/>
        <v/>
      </c>
      <c r="I110" s="560" t="b">
        <f t="shared" si="5"/>
        <v>0</v>
      </c>
      <c r="J110" s="561">
        <f t="shared" si="6"/>
        <v>1</v>
      </c>
      <c r="K110" s="562"/>
    </row>
    <row r="111" spans="1:11">
      <c r="A111" s="546"/>
      <c r="B111" s="550"/>
      <c r="C111" s="550"/>
      <c r="D111" s="550"/>
      <c r="E111" s="550"/>
      <c r="F111" s="546"/>
      <c r="G111" s="555" t="str">
        <f>IF(OR($B111="",$C111="",$D111="",$F111&lt;an_initial,$F111&gt;an_final,$I111=FALSE),"",(HLOOKUP(E111,ii11punctaje,2,FALSE))*VLOOKUP(J111,Coef!$E$2:$F$17,2,FALSE))</f>
        <v/>
      </c>
      <c r="H111" s="559" t="str">
        <f t="shared" si="4"/>
        <v/>
      </c>
      <c r="I111" s="560" t="b">
        <f t="shared" si="5"/>
        <v>0</v>
      </c>
      <c r="J111" s="561">
        <f t="shared" si="6"/>
        <v>1</v>
      </c>
      <c r="K111" s="562"/>
    </row>
    <row r="112" spans="1:11">
      <c r="A112" s="546"/>
      <c r="B112" s="550"/>
      <c r="C112" s="550"/>
      <c r="D112" s="550"/>
      <c r="E112" s="550"/>
      <c r="F112" s="546"/>
      <c r="G112" s="555" t="str">
        <f>IF(OR($B112="",$C112="",$D112="",$F112&lt;an_initial,$F112&gt;an_final,$I112=FALSE),"",(HLOOKUP(E112,ii11punctaje,2,FALSE))*VLOOKUP(J112,Coef!$E$2:$F$17,2,FALSE))</f>
        <v/>
      </c>
      <c r="H112" s="559" t="str">
        <f t="shared" si="4"/>
        <v/>
      </c>
      <c r="I112" s="560" t="b">
        <f t="shared" si="5"/>
        <v>0</v>
      </c>
      <c r="J112" s="561">
        <f t="shared" si="6"/>
        <v>1</v>
      </c>
      <c r="K112" s="562"/>
    </row>
    <row r="113" spans="1:11">
      <c r="A113" s="546"/>
      <c r="B113" s="550"/>
      <c r="C113" s="550"/>
      <c r="D113" s="550"/>
      <c r="E113" s="550"/>
      <c r="F113" s="546"/>
      <c r="G113" s="555" t="str">
        <f>IF(OR($B113="",$C113="",$D113="",$F113&lt;an_initial,$F113&gt;an_final,$I113=FALSE),"",(HLOOKUP(E113,ii11punctaje,2,FALSE))*VLOOKUP(J113,Coef!$E$2:$F$17,2,FALSE))</f>
        <v/>
      </c>
      <c r="H113" s="559" t="str">
        <f t="shared" si="4"/>
        <v/>
      </c>
      <c r="I113" s="560" t="b">
        <f t="shared" si="5"/>
        <v>0</v>
      </c>
      <c r="J113" s="561">
        <f t="shared" si="6"/>
        <v>1</v>
      </c>
      <c r="K113" s="562"/>
    </row>
    <row r="114" spans="1:11">
      <c r="A114" s="546"/>
      <c r="B114" s="550"/>
      <c r="C114" s="550"/>
      <c r="D114" s="550"/>
      <c r="E114" s="550"/>
      <c r="F114" s="546"/>
      <c r="G114" s="555" t="str">
        <f>IF(OR($B114="",$C114="",$D114="",$F114&lt;an_initial,$F114&gt;an_final,$I114=FALSE),"",(HLOOKUP(E114,ii11punctaje,2,FALSE))*VLOOKUP(J114,Coef!$E$2:$F$17,2,FALSE))</f>
        <v/>
      </c>
      <c r="H114" s="559" t="str">
        <f t="shared" si="4"/>
        <v/>
      </c>
      <c r="I114" s="560" t="b">
        <f t="shared" si="5"/>
        <v>0</v>
      </c>
      <c r="J114" s="561">
        <f t="shared" si="6"/>
        <v>1</v>
      </c>
      <c r="K114" s="562"/>
    </row>
    <row r="115" spans="1:11">
      <c r="A115" s="546"/>
      <c r="B115" s="550"/>
      <c r="C115" s="550"/>
      <c r="D115" s="550"/>
      <c r="E115" s="550"/>
      <c r="F115" s="546"/>
      <c r="G115" s="555" t="str">
        <f>IF(OR($B115="",$C115="",$D115="",$F115&lt;an_initial,$F115&gt;an_final,$I115=FALSE),"",(HLOOKUP(E115,ii11punctaje,2,FALSE))*VLOOKUP(J115,Coef!$E$2:$F$17,2,FALSE))</f>
        <v/>
      </c>
      <c r="H115" s="559" t="str">
        <f t="shared" si="4"/>
        <v/>
      </c>
      <c r="I115" s="560" t="b">
        <f t="shared" si="5"/>
        <v>0</v>
      </c>
      <c r="J115" s="561">
        <f t="shared" si="6"/>
        <v>1</v>
      </c>
      <c r="K115" s="562"/>
    </row>
    <row r="116" spans="1:11">
      <c r="A116" s="546"/>
      <c r="B116" s="550"/>
      <c r="C116" s="550"/>
      <c r="D116" s="550"/>
      <c r="E116" s="550"/>
      <c r="F116" s="546"/>
      <c r="G116" s="555" t="str">
        <f>IF(OR($B116="",$C116="",$D116="",$F116&lt;an_initial,$F116&gt;an_final,$I116=FALSE),"",(HLOOKUP(E116,ii11punctaje,2,FALSE))*VLOOKUP(J116,Coef!$E$2:$F$17,2,FALSE))</f>
        <v/>
      </c>
      <c r="H116" s="559" t="str">
        <f t="shared" si="4"/>
        <v/>
      </c>
      <c r="I116" s="560" t="b">
        <f t="shared" si="5"/>
        <v>0</v>
      </c>
      <c r="J116" s="561">
        <f t="shared" si="6"/>
        <v>1</v>
      </c>
      <c r="K116" s="562"/>
    </row>
    <row r="117" spans="1:11">
      <c r="A117" s="546"/>
      <c r="B117" s="550"/>
      <c r="C117" s="550"/>
      <c r="D117" s="550"/>
      <c r="E117" s="550"/>
      <c r="F117" s="546"/>
      <c r="G117" s="555" t="str">
        <f>IF(OR($B117="",$C117="",$D117="",$F117&lt;an_initial,$F117&gt;an_final,$I117=FALSE),"",(HLOOKUP(E117,ii11punctaje,2,FALSE))*VLOOKUP(J117,Coef!$E$2:$F$17,2,FALSE))</f>
        <v/>
      </c>
      <c r="H117" s="559" t="str">
        <f t="shared" si="4"/>
        <v/>
      </c>
      <c r="I117" s="560" t="b">
        <f t="shared" si="5"/>
        <v>0</v>
      </c>
      <c r="J117" s="561">
        <f t="shared" si="6"/>
        <v>1</v>
      </c>
      <c r="K117" s="562"/>
    </row>
    <row r="118" spans="1:11">
      <c r="A118" s="546"/>
      <c r="B118" s="550"/>
      <c r="C118" s="550"/>
      <c r="D118" s="550"/>
      <c r="E118" s="550"/>
      <c r="F118" s="546"/>
      <c r="G118" s="555" t="str">
        <f>IF(OR($B118="",$C118="",$D118="",$F118&lt;an_initial,$F118&gt;an_final,$I118=FALSE),"",(HLOOKUP(E118,ii11punctaje,2,FALSE))*VLOOKUP(J118,Coef!$E$2:$F$17,2,FALSE))</f>
        <v/>
      </c>
      <c r="H118" s="559" t="str">
        <f t="shared" si="4"/>
        <v/>
      </c>
      <c r="I118" s="560" t="b">
        <f t="shared" si="5"/>
        <v>0</v>
      </c>
      <c r="J118" s="561">
        <f t="shared" si="6"/>
        <v>1</v>
      </c>
      <c r="K118" s="562"/>
    </row>
    <row r="119" spans="1:11">
      <c r="A119" s="546"/>
      <c r="B119" s="550"/>
      <c r="C119" s="550"/>
      <c r="D119" s="550"/>
      <c r="E119" s="550"/>
      <c r="F119" s="546"/>
      <c r="G119" s="555" t="str">
        <f>IF(OR($B119="",$C119="",$D119="",$F119&lt;an_initial,$F119&gt;an_final,$I119=FALSE),"",(HLOOKUP(E119,ii11punctaje,2,FALSE))*VLOOKUP(J119,Coef!$E$2:$F$17,2,FALSE))</f>
        <v/>
      </c>
      <c r="H119" s="559" t="str">
        <f t="shared" si="4"/>
        <v/>
      </c>
      <c r="I119" s="560" t="b">
        <f t="shared" si="5"/>
        <v>0</v>
      </c>
      <c r="J119" s="561">
        <f t="shared" si="6"/>
        <v>1</v>
      </c>
      <c r="K119" s="562"/>
    </row>
    <row r="120" spans="1:11">
      <c r="A120" s="546"/>
      <c r="B120" s="550"/>
      <c r="C120" s="550"/>
      <c r="D120" s="550"/>
      <c r="E120" s="550"/>
      <c r="F120" s="546"/>
      <c r="G120" s="555" t="str">
        <f>IF(OR($B120="",$C120="",$D120="",$F120&lt;an_initial,$F120&gt;an_final,$I120=FALSE),"",(HLOOKUP(E120,ii11punctaje,2,FALSE))*VLOOKUP(J120,Coef!$E$2:$F$17,2,FALSE))</f>
        <v/>
      </c>
      <c r="H120" s="559" t="str">
        <f t="shared" si="4"/>
        <v/>
      </c>
      <c r="I120" s="560" t="b">
        <f t="shared" si="5"/>
        <v>0</v>
      </c>
      <c r="J120" s="561">
        <f t="shared" si="6"/>
        <v>1</v>
      </c>
      <c r="K120" s="562"/>
    </row>
    <row r="121" spans="1:11">
      <c r="A121" s="546"/>
      <c r="B121" s="550"/>
      <c r="C121" s="550"/>
      <c r="D121" s="550"/>
      <c r="E121" s="550"/>
      <c r="F121" s="546"/>
      <c r="G121" s="555" t="str">
        <f>IF(OR($B121="",$C121="",$D121="",$F121&lt;an_initial,$F121&gt;an_final,$I121=FALSE),"",(HLOOKUP(E121,ii11punctaje,2,FALSE))*VLOOKUP(J121,Coef!$E$2:$F$17,2,FALSE))</f>
        <v/>
      </c>
      <c r="H121" s="559" t="str">
        <f t="shared" si="4"/>
        <v/>
      </c>
      <c r="I121" s="560" t="b">
        <f t="shared" si="5"/>
        <v>0</v>
      </c>
      <c r="J121" s="561">
        <f t="shared" si="6"/>
        <v>1</v>
      </c>
      <c r="K121" s="562"/>
    </row>
    <row r="122" spans="1:11">
      <c r="A122" s="546"/>
      <c r="B122" s="550"/>
      <c r="C122" s="550"/>
      <c r="D122" s="550"/>
      <c r="E122" s="550"/>
      <c r="F122" s="546"/>
      <c r="G122" s="555" t="str">
        <f>IF(OR($B122="",$C122="",$D122="",$F122&lt;an_initial,$F122&gt;an_final,$I122=FALSE),"",(HLOOKUP(E122,ii11punctaje,2,FALSE))*VLOOKUP(J122,Coef!$E$2:$F$17,2,FALSE))</f>
        <v/>
      </c>
      <c r="H122" s="559" t="str">
        <f t="shared" si="4"/>
        <v/>
      </c>
      <c r="I122" s="560" t="b">
        <f t="shared" si="5"/>
        <v>0</v>
      </c>
      <c r="J122" s="561">
        <f t="shared" si="6"/>
        <v>1</v>
      </c>
      <c r="K122" s="562"/>
    </row>
    <row r="123" spans="1:11">
      <c r="A123" s="546"/>
      <c r="B123" s="550"/>
      <c r="C123" s="550"/>
      <c r="D123" s="550"/>
      <c r="E123" s="550"/>
      <c r="F123" s="546"/>
      <c r="G123" s="555" t="str">
        <f>IF(OR($B123="",$C123="",$D123="",$F123&lt;an_initial,$F123&gt;an_final,$I123=FALSE),"",(HLOOKUP(E123,ii11punctaje,2,FALSE))*VLOOKUP(J123,Coef!$E$2:$F$17,2,FALSE))</f>
        <v/>
      </c>
      <c r="H123" s="559" t="str">
        <f t="shared" si="4"/>
        <v/>
      </c>
      <c r="I123" s="560" t="b">
        <f t="shared" si="5"/>
        <v>0</v>
      </c>
      <c r="J123" s="561">
        <f t="shared" si="6"/>
        <v>1</v>
      </c>
      <c r="K123" s="562"/>
    </row>
    <row r="124" spans="1:11">
      <c r="A124" s="546"/>
      <c r="B124" s="550"/>
      <c r="C124" s="550"/>
      <c r="D124" s="550"/>
      <c r="E124" s="550"/>
      <c r="F124" s="546"/>
      <c r="G124" s="555" t="str">
        <f>IF(OR($B124="",$C124="",$D124="",$F124&lt;an_initial,$F124&gt;an_final,$I124=FALSE),"",(HLOOKUP(E124,ii11punctaje,2,FALSE))*VLOOKUP(J124,Coef!$E$2:$F$17,2,FALSE))</f>
        <v/>
      </c>
      <c r="H124" s="559" t="str">
        <f t="shared" si="4"/>
        <v/>
      </c>
      <c r="I124" s="560" t="b">
        <f t="shared" si="5"/>
        <v>0</v>
      </c>
      <c r="J124" s="561">
        <f t="shared" si="6"/>
        <v>1</v>
      </c>
      <c r="K124" s="562"/>
    </row>
    <row r="125" spans="1:11">
      <c r="A125" s="546"/>
      <c r="B125" s="550"/>
      <c r="C125" s="550"/>
      <c r="D125" s="550"/>
      <c r="E125" s="550"/>
      <c r="F125" s="546"/>
      <c r="G125" s="555" t="str">
        <f>IF(OR($B125="",$C125="",$D125="",$F125&lt;an_initial,$F125&gt;an_final,$I125=FALSE),"",(HLOOKUP(E125,ii11punctaje,2,FALSE))*VLOOKUP(J125,Coef!$E$2:$F$17,2,FALSE))</f>
        <v/>
      </c>
      <c r="H125" s="559" t="str">
        <f t="shared" si="4"/>
        <v/>
      </c>
      <c r="I125" s="560" t="b">
        <f t="shared" si="5"/>
        <v>0</v>
      </c>
      <c r="J125" s="561">
        <f t="shared" si="6"/>
        <v>1</v>
      </c>
      <c r="K125" s="562"/>
    </row>
    <row r="126" spans="1:11">
      <c r="A126" s="546"/>
      <c r="B126" s="550"/>
      <c r="C126" s="550"/>
      <c r="D126" s="550"/>
      <c r="E126" s="550"/>
      <c r="F126" s="546"/>
      <c r="G126" s="555" t="str">
        <f>IF(OR($B126="",$C126="",$D126="",$F126&lt;an_initial,$F126&gt;an_final,$I126=FALSE),"",(HLOOKUP(E126,ii11punctaje,2,FALSE))*VLOOKUP(J126,Coef!$E$2:$F$17,2,FALSE))</f>
        <v/>
      </c>
      <c r="H126" s="559" t="str">
        <f t="shared" si="4"/>
        <v/>
      </c>
      <c r="I126" s="560" t="b">
        <f t="shared" si="5"/>
        <v>0</v>
      </c>
      <c r="J126" s="561">
        <f t="shared" si="6"/>
        <v>1</v>
      </c>
      <c r="K126" s="562"/>
    </row>
    <row r="127" spans="1:11">
      <c r="A127" s="546"/>
      <c r="B127" s="550"/>
      <c r="C127" s="550"/>
      <c r="D127" s="550"/>
      <c r="E127" s="550"/>
      <c r="F127" s="546"/>
      <c r="G127" s="555" t="str">
        <f>IF(OR($B127="",$C127="",$D127="",$F127&lt;an_initial,$F127&gt;an_final,$I127=FALSE),"",(HLOOKUP(E127,ii11punctaje,2,FALSE))*VLOOKUP(J127,Coef!$E$2:$F$17,2,FALSE))</f>
        <v/>
      </c>
      <c r="H127" s="559" t="str">
        <f t="shared" si="4"/>
        <v/>
      </c>
      <c r="I127" s="560" t="b">
        <f t="shared" si="5"/>
        <v>0</v>
      </c>
      <c r="J127" s="561">
        <f t="shared" si="6"/>
        <v>1</v>
      </c>
      <c r="K127" s="562"/>
    </row>
    <row r="128" spans="1:11">
      <c r="A128" s="546"/>
      <c r="B128" s="550"/>
      <c r="C128" s="550"/>
      <c r="D128" s="550"/>
      <c r="E128" s="550"/>
      <c r="F128" s="546"/>
      <c r="G128" s="555" t="str">
        <f>IF(OR($B128="",$C128="",$D128="",$F128&lt;an_initial,$F128&gt;an_final,$I128=FALSE),"",(HLOOKUP(E128,ii11punctaje,2,FALSE))*VLOOKUP(J128,Coef!$E$2:$F$17,2,FALSE))</f>
        <v/>
      </c>
      <c r="H128" s="559" t="str">
        <f t="shared" si="4"/>
        <v/>
      </c>
      <c r="I128" s="560" t="b">
        <f t="shared" si="5"/>
        <v>0</v>
      </c>
      <c r="J128" s="561">
        <f t="shared" si="6"/>
        <v>1</v>
      </c>
      <c r="K128" s="562"/>
    </row>
    <row r="129" spans="1:11">
      <c r="A129" s="546"/>
      <c r="B129" s="550"/>
      <c r="C129" s="550"/>
      <c r="D129" s="550"/>
      <c r="E129" s="550"/>
      <c r="F129" s="546"/>
      <c r="G129" s="555" t="str">
        <f>IF(OR($B129="",$C129="",$D129="",$F129&lt;an_initial,$F129&gt;an_final,$I129=FALSE),"",(HLOOKUP(E129,ii11punctaje,2,FALSE))*VLOOKUP(J129,Coef!$E$2:$F$17,2,FALSE))</f>
        <v/>
      </c>
      <c r="H129" s="559" t="str">
        <f t="shared" si="4"/>
        <v/>
      </c>
      <c r="I129" s="560" t="b">
        <f t="shared" si="5"/>
        <v>0</v>
      </c>
      <c r="J129" s="561">
        <f t="shared" si="6"/>
        <v>1</v>
      </c>
      <c r="K129" s="562"/>
    </row>
    <row r="130" spans="1:11">
      <c r="A130" s="546"/>
      <c r="B130" s="550"/>
      <c r="C130" s="550"/>
      <c r="D130" s="550"/>
      <c r="E130" s="550"/>
      <c r="F130" s="546"/>
      <c r="G130" s="555" t="str">
        <f>IF(OR($B130="",$C130="",$D130="",$F130&lt;an_initial,$F130&gt;an_final,$I130=FALSE),"",(HLOOKUP(E130,ii11punctaje,2,FALSE))*VLOOKUP(J130,Coef!$E$2:$F$17,2,FALSE))</f>
        <v/>
      </c>
      <c r="H130" s="559" t="str">
        <f t="shared" si="4"/>
        <v/>
      </c>
      <c r="I130" s="560" t="b">
        <f t="shared" si="5"/>
        <v>0</v>
      </c>
      <c r="J130" s="561">
        <f t="shared" si="6"/>
        <v>1</v>
      </c>
      <c r="K130" s="562"/>
    </row>
    <row r="131" spans="1:11">
      <c r="A131" s="546"/>
      <c r="B131" s="550"/>
      <c r="C131" s="550"/>
      <c r="D131" s="550"/>
      <c r="E131" s="550"/>
      <c r="F131" s="546"/>
      <c r="G131" s="555" t="str">
        <f>IF(OR($B131="",$C131="",$D131="",$F131&lt;an_initial,$F131&gt;an_final,$I131=FALSE),"",(HLOOKUP(E131,ii11punctaje,2,FALSE))*VLOOKUP(J131,Coef!$E$2:$F$17,2,FALSE))</f>
        <v/>
      </c>
      <c r="H131" s="559" t="str">
        <f t="shared" si="4"/>
        <v/>
      </c>
      <c r="I131" s="560" t="b">
        <f t="shared" si="5"/>
        <v>0</v>
      </c>
      <c r="J131" s="561">
        <f t="shared" si="6"/>
        <v>1</v>
      </c>
      <c r="K131" s="562"/>
    </row>
    <row r="132" spans="1:11">
      <c r="A132" s="546"/>
      <c r="B132" s="550"/>
      <c r="C132" s="550"/>
      <c r="D132" s="550"/>
      <c r="E132" s="550"/>
      <c r="F132" s="546"/>
      <c r="G132" s="555" t="str">
        <f>IF(OR($B132="",$C132="",$D132="",$F132&lt;an_initial,$F132&gt;an_final,$I132=FALSE),"",(HLOOKUP(E132,ii11punctaje,2,FALSE))*VLOOKUP(J132,Coef!$E$2:$F$17,2,FALSE))</f>
        <v/>
      </c>
      <c r="H132" s="559" t="str">
        <f t="shared" si="4"/>
        <v/>
      </c>
      <c r="I132" s="560" t="b">
        <f t="shared" si="5"/>
        <v>0</v>
      </c>
      <c r="J132" s="561">
        <f t="shared" si="6"/>
        <v>1</v>
      </c>
      <c r="K132" s="562"/>
    </row>
    <row r="133" spans="1:11">
      <c r="A133" s="546"/>
      <c r="B133" s="550"/>
      <c r="C133" s="550"/>
      <c r="D133" s="550"/>
      <c r="E133" s="550"/>
      <c r="F133" s="546"/>
      <c r="G133" s="555" t="str">
        <f>IF(OR($B133="",$C133="",$D133="",$F133&lt;an_initial,$F133&gt;an_final,$I133=FALSE),"",(HLOOKUP(E133,ii11punctaje,2,FALSE))*VLOOKUP(J133,Coef!$E$2:$F$17,2,FALSE))</f>
        <v/>
      </c>
      <c r="H133" s="559" t="str">
        <f t="shared" si="4"/>
        <v/>
      </c>
      <c r="I133" s="560" t="b">
        <f t="shared" si="5"/>
        <v>0</v>
      </c>
      <c r="J133" s="561">
        <f t="shared" si="6"/>
        <v>1</v>
      </c>
      <c r="K133" s="562"/>
    </row>
    <row r="134" spans="1:11">
      <c r="A134" s="546"/>
      <c r="B134" s="550"/>
      <c r="C134" s="550"/>
      <c r="D134" s="550"/>
      <c r="E134" s="550"/>
      <c r="F134" s="546"/>
      <c r="G134" s="555" t="str">
        <f>IF(OR($B134="",$C134="",$D134="",$F134&lt;an_initial,$F134&gt;an_final,$I134=FALSE),"",(HLOOKUP(E134,ii11punctaje,2,FALSE))*VLOOKUP(J134,Coef!$E$2:$F$17,2,FALSE))</f>
        <v/>
      </c>
      <c r="H134" s="559" t="str">
        <f t="shared" si="4"/>
        <v/>
      </c>
      <c r="I134" s="560" t="b">
        <f t="shared" si="5"/>
        <v>0</v>
      </c>
      <c r="J134" s="561">
        <f t="shared" si="6"/>
        <v>1</v>
      </c>
      <c r="K134" s="562"/>
    </row>
    <row r="135" spans="1:11">
      <c r="A135" s="546"/>
      <c r="B135" s="550"/>
      <c r="C135" s="550"/>
      <c r="D135" s="550"/>
      <c r="E135" s="550"/>
      <c r="F135" s="546"/>
      <c r="G135" s="555" t="str">
        <f>IF(OR($B135="",$C135="",$D135="",$F135&lt;an_initial,$F135&gt;an_final,$I135=FALSE),"",(HLOOKUP(E135,ii11punctaje,2,FALSE))*VLOOKUP(J135,Coef!$E$2:$F$17,2,FALSE))</f>
        <v/>
      </c>
      <c r="H135" s="559" t="str">
        <f t="shared" si="4"/>
        <v/>
      </c>
      <c r="I135" s="560" t="b">
        <f t="shared" si="5"/>
        <v>0</v>
      </c>
      <c r="J135" s="561">
        <f t="shared" si="6"/>
        <v>1</v>
      </c>
      <c r="K135" s="562"/>
    </row>
    <row r="136" spans="1:11">
      <c r="A136" s="546"/>
      <c r="B136" s="550"/>
      <c r="C136" s="550"/>
      <c r="D136" s="550"/>
      <c r="E136" s="550"/>
      <c r="F136" s="546"/>
      <c r="G136" s="555" t="str">
        <f>IF(OR($B136="",$C136="",$D136="",$F136&lt;an_initial,$F136&gt;an_final,$I136=FALSE),"",(HLOOKUP(E136,ii11punctaje,2,FALSE))*VLOOKUP(J136,Coef!$E$2:$F$17,2,FALSE))</f>
        <v/>
      </c>
      <c r="H136" s="559" t="str">
        <f t="shared" si="4"/>
        <v/>
      </c>
      <c r="I136" s="560" t="b">
        <f t="shared" si="5"/>
        <v>0</v>
      </c>
      <c r="J136" s="561">
        <f t="shared" si="6"/>
        <v>1</v>
      </c>
      <c r="K136" s="562"/>
    </row>
    <row r="137" spans="1:11">
      <c r="A137" s="546"/>
      <c r="B137" s="550"/>
      <c r="C137" s="550"/>
      <c r="D137" s="550"/>
      <c r="E137" s="550"/>
      <c r="F137" s="546"/>
      <c r="G137" s="555" t="str">
        <f>IF(OR($B137="",$C137="",$D137="",$F137&lt;an_initial,$F137&gt;an_final,$I137=FALSE),"",(HLOOKUP(E137,ii11punctaje,2,FALSE))*VLOOKUP(J137,Coef!$E$2:$F$17,2,FALSE))</f>
        <v/>
      </c>
      <c r="H137" s="559" t="str">
        <f t="shared" si="4"/>
        <v/>
      </c>
      <c r="I137" s="560" t="b">
        <f t="shared" si="5"/>
        <v>0</v>
      </c>
      <c r="J137" s="561">
        <f t="shared" si="6"/>
        <v>1</v>
      </c>
      <c r="K137" s="562"/>
    </row>
    <row r="138" spans="1:11">
      <c r="A138" s="546"/>
      <c r="B138" s="550"/>
      <c r="C138" s="550"/>
      <c r="D138" s="550"/>
      <c r="E138" s="550"/>
      <c r="F138" s="546"/>
      <c r="G138" s="555" t="str">
        <f>IF(OR($B138="",$C138="",$D138="",$F138&lt;an_initial,$F138&gt;an_final,$I138=FALSE),"",(HLOOKUP(E138,ii11punctaje,2,FALSE))*VLOOKUP(J138,Coef!$E$2:$F$17,2,FALSE))</f>
        <v/>
      </c>
      <c r="H138" s="559" t="str">
        <f t="shared" ref="H138:H201" si="7">IF(OR($B138="",$C138="",$D138="",$F138&gt;an_final,$I138=FALSE),"",IF($F138&gt;=an_initial,1,""))</f>
        <v/>
      </c>
      <c r="I138" s="560" t="b">
        <f t="shared" ref="I138:I201" si="8">IF(nume_candidat="",FALSE,ISNUMBER(SEARCH(nume_candidat,$B138)))</f>
        <v>0</v>
      </c>
      <c r="J138" s="561">
        <f t="shared" si="6"/>
        <v>1</v>
      </c>
      <c r="K138" s="562"/>
    </row>
    <row r="139" spans="1:11">
      <c r="A139" s="546"/>
      <c r="B139" s="550"/>
      <c r="C139" s="550"/>
      <c r="D139" s="550"/>
      <c r="E139" s="550"/>
      <c r="F139" s="546"/>
      <c r="G139" s="555" t="str">
        <f>IF(OR($B139="",$C139="",$D139="",$F139&lt;an_initial,$F139&gt;an_final,$I139=FALSE),"",(HLOOKUP(E139,ii11punctaje,2,FALSE))*VLOOKUP(J139,Coef!$E$2:$F$17,2,FALSE))</f>
        <v/>
      </c>
      <c r="H139" s="559" t="str">
        <f t="shared" si="7"/>
        <v/>
      </c>
      <c r="I139" s="560" t="b">
        <f t="shared" si="8"/>
        <v>0</v>
      </c>
      <c r="J139" s="561">
        <f t="shared" ref="J139:J202" si="9">LEN(B139)-LEN(SUBSTITUTE(B139,",",""))+1</f>
        <v>1</v>
      </c>
      <c r="K139" s="562"/>
    </row>
    <row r="140" spans="1:11">
      <c r="A140" s="546"/>
      <c r="B140" s="550"/>
      <c r="C140" s="550"/>
      <c r="D140" s="550"/>
      <c r="E140" s="550"/>
      <c r="F140" s="546"/>
      <c r="G140" s="555" t="str">
        <f>IF(OR($B140="",$C140="",$D140="",$F140&lt;an_initial,$F140&gt;an_final,$I140=FALSE),"",(HLOOKUP(E140,ii11punctaje,2,FALSE))*VLOOKUP(J140,Coef!$E$2:$F$17,2,FALSE))</f>
        <v/>
      </c>
      <c r="H140" s="559" t="str">
        <f t="shared" si="7"/>
        <v/>
      </c>
      <c r="I140" s="560" t="b">
        <f t="shared" si="8"/>
        <v>0</v>
      </c>
      <c r="J140" s="561">
        <f t="shared" si="9"/>
        <v>1</v>
      </c>
      <c r="K140" s="562"/>
    </row>
    <row r="141" spans="1:11">
      <c r="A141" s="546"/>
      <c r="B141" s="550"/>
      <c r="C141" s="550"/>
      <c r="D141" s="550"/>
      <c r="E141" s="550"/>
      <c r="F141" s="546"/>
      <c r="G141" s="555" t="str">
        <f>IF(OR($B141="",$C141="",$D141="",$F141&lt;an_initial,$F141&gt;an_final,$I141=FALSE),"",(HLOOKUP(E141,ii11punctaje,2,FALSE))*VLOOKUP(J141,Coef!$E$2:$F$17,2,FALSE))</f>
        <v/>
      </c>
      <c r="H141" s="559" t="str">
        <f t="shared" si="7"/>
        <v/>
      </c>
      <c r="I141" s="560" t="b">
        <f t="shared" si="8"/>
        <v>0</v>
      </c>
      <c r="J141" s="561">
        <f t="shared" si="9"/>
        <v>1</v>
      </c>
      <c r="K141" s="562"/>
    </row>
    <row r="142" spans="1:11">
      <c r="A142" s="546"/>
      <c r="B142" s="550"/>
      <c r="C142" s="550"/>
      <c r="D142" s="550"/>
      <c r="E142" s="550"/>
      <c r="F142" s="546"/>
      <c r="G142" s="555" t="str">
        <f>IF(OR($B142="",$C142="",$D142="",$F142&lt;an_initial,$F142&gt;an_final,$I142=FALSE),"",(HLOOKUP(E142,ii11punctaje,2,FALSE))*VLOOKUP(J142,Coef!$E$2:$F$17,2,FALSE))</f>
        <v/>
      </c>
      <c r="H142" s="559" t="str">
        <f t="shared" si="7"/>
        <v/>
      </c>
      <c r="I142" s="560" t="b">
        <f t="shared" si="8"/>
        <v>0</v>
      </c>
      <c r="J142" s="561">
        <f t="shared" si="9"/>
        <v>1</v>
      </c>
      <c r="K142" s="562"/>
    </row>
    <row r="143" spans="1:11">
      <c r="A143" s="546"/>
      <c r="B143" s="550"/>
      <c r="C143" s="550"/>
      <c r="D143" s="550"/>
      <c r="E143" s="550"/>
      <c r="F143" s="546"/>
      <c r="G143" s="555" t="str">
        <f>IF(OR($B143="",$C143="",$D143="",$F143&lt;an_initial,$F143&gt;an_final,$I143=FALSE),"",(HLOOKUP(E143,ii11punctaje,2,FALSE))*VLOOKUP(J143,Coef!$E$2:$F$17,2,FALSE))</f>
        <v/>
      </c>
      <c r="H143" s="559" t="str">
        <f t="shared" si="7"/>
        <v/>
      </c>
      <c r="I143" s="560" t="b">
        <f t="shared" si="8"/>
        <v>0</v>
      </c>
      <c r="J143" s="561">
        <f t="shared" si="9"/>
        <v>1</v>
      </c>
      <c r="K143" s="562"/>
    </row>
    <row r="144" spans="1:11">
      <c r="A144" s="546"/>
      <c r="B144" s="550"/>
      <c r="C144" s="550"/>
      <c r="D144" s="550"/>
      <c r="E144" s="550"/>
      <c r="F144" s="546"/>
      <c r="G144" s="555" t="str">
        <f>IF(OR($B144="",$C144="",$D144="",$F144&lt;an_initial,$F144&gt;an_final,$I144=FALSE),"",(HLOOKUP(E144,ii11punctaje,2,FALSE))*VLOOKUP(J144,Coef!$E$2:$F$17,2,FALSE))</f>
        <v/>
      </c>
      <c r="H144" s="559" t="str">
        <f t="shared" si="7"/>
        <v/>
      </c>
      <c r="I144" s="560" t="b">
        <f t="shared" si="8"/>
        <v>0</v>
      </c>
      <c r="J144" s="561">
        <f t="shared" si="9"/>
        <v>1</v>
      </c>
      <c r="K144" s="562"/>
    </row>
    <row r="145" spans="1:11">
      <c r="A145" s="546"/>
      <c r="B145" s="550"/>
      <c r="C145" s="550"/>
      <c r="D145" s="550"/>
      <c r="E145" s="550"/>
      <c r="F145" s="546"/>
      <c r="G145" s="555" t="str">
        <f>IF(OR($B145="",$C145="",$D145="",$F145&lt;an_initial,$F145&gt;an_final,$I145=FALSE),"",(HLOOKUP(E145,ii11punctaje,2,FALSE))*VLOOKUP(J145,Coef!$E$2:$F$17,2,FALSE))</f>
        <v/>
      </c>
      <c r="H145" s="559" t="str">
        <f t="shared" si="7"/>
        <v/>
      </c>
      <c r="I145" s="560" t="b">
        <f t="shared" si="8"/>
        <v>0</v>
      </c>
      <c r="J145" s="561">
        <f t="shared" si="9"/>
        <v>1</v>
      </c>
      <c r="K145" s="562"/>
    </row>
    <row r="146" spans="1:11">
      <c r="A146" s="546"/>
      <c r="B146" s="550"/>
      <c r="C146" s="550"/>
      <c r="D146" s="550"/>
      <c r="E146" s="550"/>
      <c r="F146" s="546"/>
      <c r="G146" s="555" t="str">
        <f>IF(OR($B146="",$C146="",$D146="",$F146&lt;an_initial,$F146&gt;an_final,$I146=FALSE),"",(HLOOKUP(E146,ii11punctaje,2,FALSE))*VLOOKUP(J146,Coef!$E$2:$F$17,2,FALSE))</f>
        <v/>
      </c>
      <c r="H146" s="559" t="str">
        <f t="shared" si="7"/>
        <v/>
      </c>
      <c r="I146" s="560" t="b">
        <f t="shared" si="8"/>
        <v>0</v>
      </c>
      <c r="J146" s="561">
        <f t="shared" si="9"/>
        <v>1</v>
      </c>
      <c r="K146" s="562"/>
    </row>
    <row r="147" spans="1:11">
      <c r="A147" s="546"/>
      <c r="B147" s="550"/>
      <c r="C147" s="550"/>
      <c r="D147" s="550"/>
      <c r="E147" s="550"/>
      <c r="F147" s="546"/>
      <c r="G147" s="555" t="str">
        <f>IF(OR($B147="",$C147="",$D147="",$F147&lt;an_initial,$F147&gt;an_final,$I147=FALSE),"",(HLOOKUP(E147,ii11punctaje,2,FALSE))*VLOOKUP(J147,Coef!$E$2:$F$17,2,FALSE))</f>
        <v/>
      </c>
      <c r="H147" s="559" t="str">
        <f t="shared" si="7"/>
        <v/>
      </c>
      <c r="I147" s="560" t="b">
        <f t="shared" si="8"/>
        <v>0</v>
      </c>
      <c r="J147" s="561">
        <f t="shared" si="9"/>
        <v>1</v>
      </c>
      <c r="K147" s="562"/>
    </row>
    <row r="148" spans="1:11">
      <c r="A148" s="546"/>
      <c r="B148" s="550"/>
      <c r="C148" s="550"/>
      <c r="D148" s="550"/>
      <c r="E148" s="550"/>
      <c r="F148" s="546"/>
      <c r="G148" s="555" t="str">
        <f>IF(OR($B148="",$C148="",$D148="",$F148&lt;an_initial,$F148&gt;an_final,$I148=FALSE),"",(HLOOKUP(E148,ii11punctaje,2,FALSE))*VLOOKUP(J148,Coef!$E$2:$F$17,2,FALSE))</f>
        <v/>
      </c>
      <c r="H148" s="559" t="str">
        <f t="shared" si="7"/>
        <v/>
      </c>
      <c r="I148" s="560" t="b">
        <f t="shared" si="8"/>
        <v>0</v>
      </c>
      <c r="J148" s="561">
        <f t="shared" si="9"/>
        <v>1</v>
      </c>
      <c r="K148" s="562"/>
    </row>
    <row r="149" spans="1:11">
      <c r="A149" s="546"/>
      <c r="B149" s="550"/>
      <c r="C149" s="550"/>
      <c r="D149" s="550"/>
      <c r="E149" s="550"/>
      <c r="F149" s="546"/>
      <c r="G149" s="555" t="str">
        <f>IF(OR($B149="",$C149="",$D149="",$F149&lt;an_initial,$F149&gt;an_final,$I149=FALSE),"",(HLOOKUP(E149,ii11punctaje,2,FALSE))*VLOOKUP(J149,Coef!$E$2:$F$17,2,FALSE))</f>
        <v/>
      </c>
      <c r="H149" s="559" t="str">
        <f t="shared" si="7"/>
        <v/>
      </c>
      <c r="I149" s="560" t="b">
        <f t="shared" si="8"/>
        <v>0</v>
      </c>
      <c r="J149" s="561">
        <f t="shared" si="9"/>
        <v>1</v>
      </c>
      <c r="K149" s="562"/>
    </row>
    <row r="150" spans="1:11">
      <c r="A150" s="546"/>
      <c r="B150" s="550"/>
      <c r="C150" s="550"/>
      <c r="D150" s="550"/>
      <c r="E150" s="550"/>
      <c r="F150" s="546"/>
      <c r="G150" s="555" t="str">
        <f>IF(OR($B150="",$C150="",$D150="",$F150&lt;an_initial,$F150&gt;an_final,$I150=FALSE),"",(HLOOKUP(E150,ii11punctaje,2,FALSE))*VLOOKUP(J150,Coef!$E$2:$F$17,2,FALSE))</f>
        <v/>
      </c>
      <c r="H150" s="559" t="str">
        <f t="shared" si="7"/>
        <v/>
      </c>
      <c r="I150" s="560" t="b">
        <f t="shared" si="8"/>
        <v>0</v>
      </c>
      <c r="J150" s="561">
        <f t="shared" si="9"/>
        <v>1</v>
      </c>
      <c r="K150" s="562"/>
    </row>
    <row r="151" spans="1:11">
      <c r="A151" s="546"/>
      <c r="B151" s="550"/>
      <c r="C151" s="550"/>
      <c r="D151" s="550"/>
      <c r="E151" s="550"/>
      <c r="F151" s="546"/>
      <c r="G151" s="555" t="str">
        <f>IF(OR($B151="",$C151="",$D151="",$F151&lt;an_initial,$F151&gt;an_final,$I151=FALSE),"",(HLOOKUP(E151,ii11punctaje,2,FALSE))*VLOOKUP(J151,Coef!$E$2:$F$17,2,FALSE))</f>
        <v/>
      </c>
      <c r="H151" s="559" t="str">
        <f t="shared" si="7"/>
        <v/>
      </c>
      <c r="I151" s="560" t="b">
        <f t="shared" si="8"/>
        <v>0</v>
      </c>
      <c r="J151" s="561">
        <f t="shared" si="9"/>
        <v>1</v>
      </c>
      <c r="K151" s="562"/>
    </row>
    <row r="152" spans="1:11">
      <c r="A152" s="546"/>
      <c r="B152" s="550"/>
      <c r="C152" s="550"/>
      <c r="D152" s="550"/>
      <c r="E152" s="550"/>
      <c r="F152" s="546"/>
      <c r="G152" s="555" t="str">
        <f>IF(OR($B152="",$C152="",$D152="",$F152&lt;an_initial,$F152&gt;an_final,$I152=FALSE),"",(HLOOKUP(E152,ii11punctaje,2,FALSE))*VLOOKUP(J152,Coef!$E$2:$F$17,2,FALSE))</f>
        <v/>
      </c>
      <c r="H152" s="559" t="str">
        <f t="shared" si="7"/>
        <v/>
      </c>
      <c r="I152" s="560" t="b">
        <f t="shared" si="8"/>
        <v>0</v>
      </c>
      <c r="J152" s="561">
        <f t="shared" si="9"/>
        <v>1</v>
      </c>
      <c r="K152" s="562"/>
    </row>
    <row r="153" spans="1:11">
      <c r="A153" s="546"/>
      <c r="B153" s="550"/>
      <c r="C153" s="550"/>
      <c r="D153" s="550"/>
      <c r="E153" s="550"/>
      <c r="F153" s="546"/>
      <c r="G153" s="555" t="str">
        <f>IF(OR($B153="",$C153="",$D153="",$F153&lt;an_initial,$F153&gt;an_final,$I153=FALSE),"",(HLOOKUP(E153,ii11punctaje,2,FALSE))*VLOOKUP(J153,Coef!$E$2:$F$17,2,FALSE))</f>
        <v/>
      </c>
      <c r="H153" s="559" t="str">
        <f t="shared" si="7"/>
        <v/>
      </c>
      <c r="I153" s="560" t="b">
        <f t="shared" si="8"/>
        <v>0</v>
      </c>
      <c r="J153" s="561">
        <f t="shared" si="9"/>
        <v>1</v>
      </c>
      <c r="K153" s="562"/>
    </row>
    <row r="154" spans="1:11">
      <c r="A154" s="546"/>
      <c r="B154" s="550"/>
      <c r="C154" s="550"/>
      <c r="D154" s="550"/>
      <c r="E154" s="550"/>
      <c r="F154" s="546"/>
      <c r="G154" s="555" t="str">
        <f>IF(OR($B154="",$C154="",$D154="",$F154&lt;an_initial,$F154&gt;an_final,$I154=FALSE),"",(HLOOKUP(E154,ii11punctaje,2,FALSE))*VLOOKUP(J154,Coef!$E$2:$F$17,2,FALSE))</f>
        <v/>
      </c>
      <c r="H154" s="559" t="str">
        <f t="shared" si="7"/>
        <v/>
      </c>
      <c r="I154" s="560" t="b">
        <f t="shared" si="8"/>
        <v>0</v>
      </c>
      <c r="J154" s="561">
        <f t="shared" si="9"/>
        <v>1</v>
      </c>
      <c r="K154" s="562"/>
    </row>
    <row r="155" spans="1:11">
      <c r="A155" s="546"/>
      <c r="B155" s="550"/>
      <c r="C155" s="550"/>
      <c r="D155" s="550"/>
      <c r="E155" s="550"/>
      <c r="F155" s="546"/>
      <c r="G155" s="555" t="str">
        <f>IF(OR($B155="",$C155="",$D155="",$F155&lt;an_initial,$F155&gt;an_final,$I155=FALSE),"",(HLOOKUP(E155,ii11punctaje,2,FALSE))*VLOOKUP(J155,Coef!$E$2:$F$17,2,FALSE))</f>
        <v/>
      </c>
      <c r="H155" s="559" t="str">
        <f t="shared" si="7"/>
        <v/>
      </c>
      <c r="I155" s="560" t="b">
        <f t="shared" si="8"/>
        <v>0</v>
      </c>
      <c r="J155" s="561">
        <f t="shared" si="9"/>
        <v>1</v>
      </c>
      <c r="K155" s="562"/>
    </row>
    <row r="156" spans="1:11">
      <c r="A156" s="546"/>
      <c r="B156" s="550"/>
      <c r="C156" s="550"/>
      <c r="D156" s="550"/>
      <c r="E156" s="550"/>
      <c r="F156" s="546"/>
      <c r="G156" s="555" t="str">
        <f>IF(OR($B156="",$C156="",$D156="",$F156&lt;an_initial,$F156&gt;an_final,$I156=FALSE),"",(HLOOKUP(E156,ii11punctaje,2,FALSE))*VLOOKUP(J156,Coef!$E$2:$F$17,2,FALSE))</f>
        <v/>
      </c>
      <c r="H156" s="559" t="str">
        <f t="shared" si="7"/>
        <v/>
      </c>
      <c r="I156" s="560" t="b">
        <f t="shared" si="8"/>
        <v>0</v>
      </c>
      <c r="J156" s="561">
        <f t="shared" si="9"/>
        <v>1</v>
      </c>
      <c r="K156" s="562"/>
    </row>
    <row r="157" spans="1:11">
      <c r="A157" s="546"/>
      <c r="B157" s="550"/>
      <c r="C157" s="550"/>
      <c r="D157" s="550"/>
      <c r="E157" s="550"/>
      <c r="F157" s="546"/>
      <c r="G157" s="555" t="str">
        <f>IF(OR($B157="",$C157="",$D157="",$F157&lt;an_initial,$F157&gt;an_final,$I157=FALSE),"",(HLOOKUP(E157,ii11punctaje,2,FALSE))*VLOOKUP(J157,Coef!$E$2:$F$17,2,FALSE))</f>
        <v/>
      </c>
      <c r="H157" s="559" t="str">
        <f t="shared" si="7"/>
        <v/>
      </c>
      <c r="I157" s="560" t="b">
        <f t="shared" si="8"/>
        <v>0</v>
      </c>
      <c r="J157" s="561">
        <f t="shared" si="9"/>
        <v>1</v>
      </c>
      <c r="K157" s="562"/>
    </row>
    <row r="158" spans="1:11">
      <c r="A158" s="546"/>
      <c r="B158" s="550"/>
      <c r="C158" s="550"/>
      <c r="D158" s="550"/>
      <c r="E158" s="550"/>
      <c r="F158" s="546"/>
      <c r="G158" s="555" t="str">
        <f>IF(OR($B158="",$C158="",$D158="",$F158&lt;an_initial,$F158&gt;an_final,$I158=FALSE),"",(HLOOKUP(E158,ii11punctaje,2,FALSE))*VLOOKUP(J158,Coef!$E$2:$F$17,2,FALSE))</f>
        <v/>
      </c>
      <c r="H158" s="559" t="str">
        <f t="shared" si="7"/>
        <v/>
      </c>
      <c r="I158" s="560" t="b">
        <f t="shared" si="8"/>
        <v>0</v>
      </c>
      <c r="J158" s="561">
        <f t="shared" si="9"/>
        <v>1</v>
      </c>
      <c r="K158" s="562"/>
    </row>
    <row r="159" spans="1:11">
      <c r="A159" s="546"/>
      <c r="B159" s="550"/>
      <c r="C159" s="550"/>
      <c r="D159" s="550"/>
      <c r="E159" s="550"/>
      <c r="F159" s="546"/>
      <c r="G159" s="555" t="str">
        <f>IF(OR($B159="",$C159="",$D159="",$F159&lt;an_initial,$F159&gt;an_final,$I159=FALSE),"",(HLOOKUP(E159,ii11punctaje,2,FALSE))*VLOOKUP(J159,Coef!$E$2:$F$17,2,FALSE))</f>
        <v/>
      </c>
      <c r="H159" s="559" t="str">
        <f t="shared" si="7"/>
        <v/>
      </c>
      <c r="I159" s="560" t="b">
        <f t="shared" si="8"/>
        <v>0</v>
      </c>
      <c r="J159" s="561">
        <f t="shared" si="9"/>
        <v>1</v>
      </c>
      <c r="K159" s="562"/>
    </row>
    <row r="160" spans="1:11">
      <c r="A160" s="546"/>
      <c r="B160" s="550"/>
      <c r="C160" s="550"/>
      <c r="D160" s="550"/>
      <c r="E160" s="550"/>
      <c r="F160" s="546"/>
      <c r="G160" s="555" t="str">
        <f>IF(OR($B160="",$C160="",$D160="",$F160&lt;an_initial,$F160&gt;an_final,$I160=FALSE),"",(HLOOKUP(E160,ii11punctaje,2,FALSE))*VLOOKUP(J160,Coef!$E$2:$F$17,2,FALSE))</f>
        <v/>
      </c>
      <c r="H160" s="559" t="str">
        <f t="shared" si="7"/>
        <v/>
      </c>
      <c r="I160" s="560" t="b">
        <f t="shared" si="8"/>
        <v>0</v>
      </c>
      <c r="J160" s="561">
        <f t="shared" si="9"/>
        <v>1</v>
      </c>
      <c r="K160" s="562"/>
    </row>
    <row r="161" spans="1:11">
      <c r="A161" s="546"/>
      <c r="B161" s="550"/>
      <c r="C161" s="550"/>
      <c r="D161" s="550"/>
      <c r="E161" s="550"/>
      <c r="F161" s="546"/>
      <c r="G161" s="555" t="str">
        <f>IF(OR($B161="",$C161="",$D161="",$F161&lt;an_initial,$F161&gt;an_final,$I161=FALSE),"",(HLOOKUP(E161,ii11punctaje,2,FALSE))*VLOOKUP(J161,Coef!$E$2:$F$17,2,FALSE))</f>
        <v/>
      </c>
      <c r="H161" s="559" t="str">
        <f t="shared" si="7"/>
        <v/>
      </c>
      <c r="I161" s="560" t="b">
        <f t="shared" si="8"/>
        <v>0</v>
      </c>
      <c r="J161" s="561">
        <f t="shared" si="9"/>
        <v>1</v>
      </c>
      <c r="K161" s="562"/>
    </row>
    <row r="162" spans="1:11">
      <c r="A162" s="546"/>
      <c r="B162" s="550"/>
      <c r="C162" s="550"/>
      <c r="D162" s="550"/>
      <c r="E162" s="550"/>
      <c r="F162" s="546"/>
      <c r="G162" s="555" t="str">
        <f>IF(OR($B162="",$C162="",$D162="",$F162&lt;an_initial,$F162&gt;an_final,$I162=FALSE),"",(HLOOKUP(E162,ii11punctaje,2,FALSE))*VLOOKUP(J162,Coef!$E$2:$F$17,2,FALSE))</f>
        <v/>
      </c>
      <c r="H162" s="559" t="str">
        <f t="shared" si="7"/>
        <v/>
      </c>
      <c r="I162" s="560" t="b">
        <f t="shared" si="8"/>
        <v>0</v>
      </c>
      <c r="J162" s="561">
        <f t="shared" si="9"/>
        <v>1</v>
      </c>
      <c r="K162" s="562"/>
    </row>
    <row r="163" spans="1:11">
      <c r="A163" s="546"/>
      <c r="B163" s="550"/>
      <c r="C163" s="550"/>
      <c r="D163" s="550"/>
      <c r="E163" s="550"/>
      <c r="F163" s="546"/>
      <c r="G163" s="555" t="str">
        <f>IF(OR($B163="",$C163="",$D163="",$F163&lt;an_initial,$F163&gt;an_final,$I163=FALSE),"",(HLOOKUP(E163,ii11punctaje,2,FALSE))*VLOOKUP(J163,Coef!$E$2:$F$17,2,FALSE))</f>
        <v/>
      </c>
      <c r="H163" s="559" t="str">
        <f t="shared" si="7"/>
        <v/>
      </c>
      <c r="I163" s="560" t="b">
        <f t="shared" si="8"/>
        <v>0</v>
      </c>
      <c r="J163" s="561">
        <f t="shared" si="9"/>
        <v>1</v>
      </c>
      <c r="K163" s="562"/>
    </row>
    <row r="164" spans="1:11">
      <c r="A164" s="546"/>
      <c r="B164" s="550"/>
      <c r="C164" s="550"/>
      <c r="D164" s="550"/>
      <c r="E164" s="550"/>
      <c r="F164" s="546"/>
      <c r="G164" s="555" t="str">
        <f>IF(OR($B164="",$C164="",$D164="",$F164&lt;an_initial,$F164&gt;an_final,$I164=FALSE),"",(HLOOKUP(E164,ii11punctaje,2,FALSE))*VLOOKUP(J164,Coef!$E$2:$F$17,2,FALSE))</f>
        <v/>
      </c>
      <c r="H164" s="559" t="str">
        <f t="shared" si="7"/>
        <v/>
      </c>
      <c r="I164" s="560" t="b">
        <f t="shared" si="8"/>
        <v>0</v>
      </c>
      <c r="J164" s="561">
        <f t="shared" si="9"/>
        <v>1</v>
      </c>
      <c r="K164" s="562"/>
    </row>
    <row r="165" spans="1:11">
      <c r="A165" s="546"/>
      <c r="B165" s="550"/>
      <c r="C165" s="550"/>
      <c r="D165" s="550"/>
      <c r="E165" s="550"/>
      <c r="F165" s="546"/>
      <c r="G165" s="555" t="str">
        <f>IF(OR($B165="",$C165="",$D165="",$F165&lt;an_initial,$F165&gt;an_final,$I165=FALSE),"",(HLOOKUP(E165,ii11punctaje,2,FALSE))*VLOOKUP(J165,Coef!$E$2:$F$17,2,FALSE))</f>
        <v/>
      </c>
      <c r="H165" s="559" t="str">
        <f t="shared" si="7"/>
        <v/>
      </c>
      <c r="I165" s="560" t="b">
        <f t="shared" si="8"/>
        <v>0</v>
      </c>
      <c r="J165" s="561">
        <f t="shared" si="9"/>
        <v>1</v>
      </c>
      <c r="K165" s="562"/>
    </row>
    <row r="166" spans="1:11">
      <c r="A166" s="546"/>
      <c r="B166" s="550"/>
      <c r="C166" s="550"/>
      <c r="D166" s="550"/>
      <c r="E166" s="550"/>
      <c r="F166" s="546"/>
      <c r="G166" s="555" t="str">
        <f>IF(OR($B166="",$C166="",$D166="",$F166&lt;an_initial,$F166&gt;an_final,$I166=FALSE),"",(HLOOKUP(E166,ii11punctaje,2,FALSE))*VLOOKUP(J166,Coef!$E$2:$F$17,2,FALSE))</f>
        <v/>
      </c>
      <c r="H166" s="559" t="str">
        <f t="shared" si="7"/>
        <v/>
      </c>
      <c r="I166" s="560" t="b">
        <f t="shared" si="8"/>
        <v>0</v>
      </c>
      <c r="J166" s="561">
        <f t="shared" si="9"/>
        <v>1</v>
      </c>
      <c r="K166" s="562"/>
    </row>
    <row r="167" spans="1:11">
      <c r="A167" s="546"/>
      <c r="B167" s="550"/>
      <c r="C167" s="550"/>
      <c r="D167" s="550"/>
      <c r="E167" s="550"/>
      <c r="F167" s="546"/>
      <c r="G167" s="555" t="str">
        <f>IF(OR($B167="",$C167="",$D167="",$F167&lt;an_initial,$F167&gt;an_final,$I167=FALSE),"",(HLOOKUP(E167,ii11punctaje,2,FALSE))*VLOOKUP(J167,Coef!$E$2:$F$17,2,FALSE))</f>
        <v/>
      </c>
      <c r="H167" s="559" t="str">
        <f t="shared" si="7"/>
        <v/>
      </c>
      <c r="I167" s="560" t="b">
        <f t="shared" si="8"/>
        <v>0</v>
      </c>
      <c r="J167" s="561">
        <f t="shared" si="9"/>
        <v>1</v>
      </c>
      <c r="K167" s="562"/>
    </row>
    <row r="168" spans="1:11">
      <c r="A168" s="546"/>
      <c r="B168" s="550"/>
      <c r="C168" s="550"/>
      <c r="D168" s="550"/>
      <c r="E168" s="550"/>
      <c r="F168" s="546"/>
      <c r="G168" s="555" t="str">
        <f>IF(OR($B168="",$C168="",$D168="",$F168&lt;an_initial,$F168&gt;an_final,$I168=FALSE),"",(HLOOKUP(E168,ii11punctaje,2,FALSE))*VLOOKUP(J168,Coef!$E$2:$F$17,2,FALSE))</f>
        <v/>
      </c>
      <c r="H168" s="559" t="str">
        <f t="shared" si="7"/>
        <v/>
      </c>
      <c r="I168" s="560" t="b">
        <f t="shared" si="8"/>
        <v>0</v>
      </c>
      <c r="J168" s="561">
        <f t="shared" si="9"/>
        <v>1</v>
      </c>
      <c r="K168" s="562"/>
    </row>
    <row r="169" spans="1:11">
      <c r="A169" s="546"/>
      <c r="B169" s="550"/>
      <c r="C169" s="550"/>
      <c r="D169" s="550"/>
      <c r="E169" s="550"/>
      <c r="F169" s="546"/>
      <c r="G169" s="555" t="str">
        <f>IF(OR($B169="",$C169="",$D169="",$F169&lt;an_initial,$F169&gt;an_final,$I169=FALSE),"",(HLOOKUP(E169,ii11punctaje,2,FALSE))*VLOOKUP(J169,Coef!$E$2:$F$17,2,FALSE))</f>
        <v/>
      </c>
      <c r="H169" s="559" t="str">
        <f t="shared" si="7"/>
        <v/>
      </c>
      <c r="I169" s="560" t="b">
        <f t="shared" si="8"/>
        <v>0</v>
      </c>
      <c r="J169" s="561">
        <f t="shared" si="9"/>
        <v>1</v>
      </c>
      <c r="K169" s="562"/>
    </row>
    <row r="170" spans="1:11">
      <c r="A170" s="546"/>
      <c r="B170" s="550"/>
      <c r="C170" s="550"/>
      <c r="D170" s="550"/>
      <c r="E170" s="550"/>
      <c r="F170" s="546"/>
      <c r="G170" s="555" t="str">
        <f>IF(OR($B170="",$C170="",$D170="",$F170&lt;an_initial,$F170&gt;an_final,$I170=FALSE),"",(HLOOKUP(E170,ii11punctaje,2,FALSE))*VLOOKUP(J170,Coef!$E$2:$F$17,2,FALSE))</f>
        <v/>
      </c>
      <c r="H170" s="559" t="str">
        <f t="shared" si="7"/>
        <v/>
      </c>
      <c r="I170" s="560" t="b">
        <f t="shared" si="8"/>
        <v>0</v>
      </c>
      <c r="J170" s="561">
        <f t="shared" si="9"/>
        <v>1</v>
      </c>
      <c r="K170" s="562"/>
    </row>
    <row r="171" spans="1:11">
      <c r="A171" s="546"/>
      <c r="B171" s="550"/>
      <c r="C171" s="550"/>
      <c r="D171" s="550"/>
      <c r="E171" s="550"/>
      <c r="F171" s="546"/>
      <c r="G171" s="555" t="str">
        <f>IF(OR($B171="",$C171="",$D171="",$F171&lt;an_initial,$F171&gt;an_final,$I171=FALSE),"",(HLOOKUP(E171,ii11punctaje,2,FALSE))*VLOOKUP(J171,Coef!$E$2:$F$17,2,FALSE))</f>
        <v/>
      </c>
      <c r="H171" s="559" t="str">
        <f t="shared" si="7"/>
        <v/>
      </c>
      <c r="I171" s="560" t="b">
        <f t="shared" si="8"/>
        <v>0</v>
      </c>
      <c r="J171" s="561">
        <f t="shared" si="9"/>
        <v>1</v>
      </c>
      <c r="K171" s="562"/>
    </row>
    <row r="172" spans="1:11">
      <c r="A172" s="546"/>
      <c r="B172" s="550"/>
      <c r="C172" s="550"/>
      <c r="D172" s="550"/>
      <c r="E172" s="550"/>
      <c r="F172" s="546"/>
      <c r="G172" s="555" t="str">
        <f>IF(OR($B172="",$C172="",$D172="",$F172&lt;an_initial,$F172&gt;an_final,$I172=FALSE),"",(HLOOKUP(E172,ii11punctaje,2,FALSE))*VLOOKUP(J172,Coef!$E$2:$F$17,2,FALSE))</f>
        <v/>
      </c>
      <c r="H172" s="559" t="str">
        <f t="shared" si="7"/>
        <v/>
      </c>
      <c r="I172" s="560" t="b">
        <f t="shared" si="8"/>
        <v>0</v>
      </c>
      <c r="J172" s="561">
        <f t="shared" si="9"/>
        <v>1</v>
      </c>
      <c r="K172" s="562"/>
    </row>
    <row r="173" spans="1:11">
      <c r="A173" s="546"/>
      <c r="B173" s="550"/>
      <c r="C173" s="550"/>
      <c r="D173" s="550"/>
      <c r="E173" s="550"/>
      <c r="F173" s="546"/>
      <c r="G173" s="555" t="str">
        <f>IF(OR($B173="",$C173="",$D173="",$F173&lt;an_initial,$F173&gt;an_final,$I173=FALSE),"",(HLOOKUP(E173,ii11punctaje,2,FALSE))*VLOOKUP(J173,Coef!$E$2:$F$17,2,FALSE))</f>
        <v/>
      </c>
      <c r="H173" s="559" t="str">
        <f t="shared" si="7"/>
        <v/>
      </c>
      <c r="I173" s="560" t="b">
        <f t="shared" si="8"/>
        <v>0</v>
      </c>
      <c r="J173" s="561">
        <f t="shared" si="9"/>
        <v>1</v>
      </c>
      <c r="K173" s="562"/>
    </row>
    <row r="174" spans="1:11">
      <c r="A174" s="546"/>
      <c r="B174" s="550"/>
      <c r="C174" s="550"/>
      <c r="D174" s="550"/>
      <c r="E174" s="550"/>
      <c r="F174" s="546"/>
      <c r="G174" s="555" t="str">
        <f>IF(OR($B174="",$C174="",$D174="",$F174&lt;an_initial,$F174&gt;an_final,$I174=FALSE),"",(HLOOKUP(E174,ii11punctaje,2,FALSE))*VLOOKUP(J174,Coef!$E$2:$F$17,2,FALSE))</f>
        <v/>
      </c>
      <c r="H174" s="559" t="str">
        <f t="shared" si="7"/>
        <v/>
      </c>
      <c r="I174" s="560" t="b">
        <f t="shared" si="8"/>
        <v>0</v>
      </c>
      <c r="J174" s="561">
        <f t="shared" si="9"/>
        <v>1</v>
      </c>
      <c r="K174" s="562"/>
    </row>
    <row r="175" spans="1:11">
      <c r="A175" s="546"/>
      <c r="B175" s="550"/>
      <c r="C175" s="550"/>
      <c r="D175" s="550"/>
      <c r="E175" s="550"/>
      <c r="F175" s="546"/>
      <c r="G175" s="555" t="str">
        <f>IF(OR($B175="",$C175="",$D175="",$F175&lt;an_initial,$F175&gt;an_final,$I175=FALSE),"",(HLOOKUP(E175,ii11punctaje,2,FALSE))*VLOOKUP(J175,Coef!$E$2:$F$17,2,FALSE))</f>
        <v/>
      </c>
      <c r="H175" s="559" t="str">
        <f t="shared" si="7"/>
        <v/>
      </c>
      <c r="I175" s="560" t="b">
        <f t="shared" si="8"/>
        <v>0</v>
      </c>
      <c r="J175" s="561">
        <f t="shared" si="9"/>
        <v>1</v>
      </c>
      <c r="K175" s="562"/>
    </row>
    <row r="176" spans="1:11">
      <c r="A176" s="546"/>
      <c r="B176" s="550"/>
      <c r="C176" s="550"/>
      <c r="D176" s="550"/>
      <c r="E176" s="550"/>
      <c r="F176" s="546"/>
      <c r="G176" s="555" t="str">
        <f>IF(OR($B176="",$C176="",$D176="",$F176&lt;an_initial,$F176&gt;an_final,$I176=FALSE),"",(HLOOKUP(E176,ii11punctaje,2,FALSE))*VLOOKUP(J176,Coef!$E$2:$F$17,2,FALSE))</f>
        <v/>
      </c>
      <c r="H176" s="559" t="str">
        <f t="shared" si="7"/>
        <v/>
      </c>
      <c r="I176" s="560" t="b">
        <f t="shared" si="8"/>
        <v>0</v>
      </c>
      <c r="J176" s="561">
        <f t="shared" si="9"/>
        <v>1</v>
      </c>
      <c r="K176" s="562"/>
    </row>
    <row r="177" spans="1:11">
      <c r="A177" s="546"/>
      <c r="B177" s="550"/>
      <c r="C177" s="550"/>
      <c r="D177" s="550"/>
      <c r="E177" s="550"/>
      <c r="F177" s="546"/>
      <c r="G177" s="555" t="str">
        <f>IF(OR($B177="",$C177="",$D177="",$F177&lt;an_initial,$F177&gt;an_final,$I177=FALSE),"",(HLOOKUP(E177,ii11punctaje,2,FALSE))*VLOOKUP(J177,Coef!$E$2:$F$17,2,FALSE))</f>
        <v/>
      </c>
      <c r="H177" s="559" t="str">
        <f t="shared" si="7"/>
        <v/>
      </c>
      <c r="I177" s="560" t="b">
        <f t="shared" si="8"/>
        <v>0</v>
      </c>
      <c r="J177" s="561">
        <f t="shared" si="9"/>
        <v>1</v>
      </c>
      <c r="K177" s="562"/>
    </row>
    <row r="178" spans="1:11">
      <c r="A178" s="546"/>
      <c r="B178" s="550"/>
      <c r="C178" s="550"/>
      <c r="D178" s="550"/>
      <c r="E178" s="550"/>
      <c r="F178" s="546"/>
      <c r="G178" s="555" t="str">
        <f>IF(OR($B178="",$C178="",$D178="",$F178&lt;an_initial,$F178&gt;an_final,$I178=FALSE),"",(HLOOKUP(E178,ii11punctaje,2,FALSE))*VLOOKUP(J178,Coef!$E$2:$F$17,2,FALSE))</f>
        <v/>
      </c>
      <c r="H178" s="559" t="str">
        <f t="shared" si="7"/>
        <v/>
      </c>
      <c r="I178" s="560" t="b">
        <f t="shared" si="8"/>
        <v>0</v>
      </c>
      <c r="J178" s="561">
        <f t="shared" si="9"/>
        <v>1</v>
      </c>
      <c r="K178" s="562"/>
    </row>
    <row r="179" spans="1:11">
      <c r="A179" s="546"/>
      <c r="B179" s="550"/>
      <c r="C179" s="550"/>
      <c r="D179" s="550"/>
      <c r="E179" s="550"/>
      <c r="F179" s="546"/>
      <c r="G179" s="555" t="str">
        <f>IF(OR($B179="",$C179="",$D179="",$F179&lt;an_initial,$F179&gt;an_final,$I179=FALSE),"",(HLOOKUP(E179,ii11punctaje,2,FALSE))*VLOOKUP(J179,Coef!$E$2:$F$17,2,FALSE))</f>
        <v/>
      </c>
      <c r="H179" s="559" t="str">
        <f t="shared" si="7"/>
        <v/>
      </c>
      <c r="I179" s="560" t="b">
        <f t="shared" si="8"/>
        <v>0</v>
      </c>
      <c r="J179" s="561">
        <f t="shared" si="9"/>
        <v>1</v>
      </c>
      <c r="K179" s="562"/>
    </row>
    <row r="180" spans="1:11">
      <c r="A180" s="546"/>
      <c r="B180" s="550"/>
      <c r="C180" s="550"/>
      <c r="D180" s="550"/>
      <c r="E180" s="550"/>
      <c r="F180" s="546"/>
      <c r="G180" s="555" t="str">
        <f>IF(OR($B180="",$C180="",$D180="",$F180&lt;an_initial,$F180&gt;an_final,$I180=FALSE),"",(HLOOKUP(E180,ii11punctaje,2,FALSE))*VLOOKUP(J180,Coef!$E$2:$F$17,2,FALSE))</f>
        <v/>
      </c>
      <c r="H180" s="559" t="str">
        <f t="shared" si="7"/>
        <v/>
      </c>
      <c r="I180" s="560" t="b">
        <f t="shared" si="8"/>
        <v>0</v>
      </c>
      <c r="J180" s="561">
        <f t="shared" si="9"/>
        <v>1</v>
      </c>
      <c r="K180" s="562"/>
    </row>
    <row r="181" spans="1:11">
      <c r="A181" s="546"/>
      <c r="B181" s="550"/>
      <c r="C181" s="550"/>
      <c r="D181" s="550"/>
      <c r="E181" s="550"/>
      <c r="F181" s="546"/>
      <c r="G181" s="555" t="str">
        <f>IF(OR($B181="",$C181="",$D181="",$F181&lt;an_initial,$F181&gt;an_final,$I181=FALSE),"",(HLOOKUP(E181,ii11punctaje,2,FALSE))*VLOOKUP(J181,Coef!$E$2:$F$17,2,FALSE))</f>
        <v/>
      </c>
      <c r="H181" s="559" t="str">
        <f t="shared" si="7"/>
        <v/>
      </c>
      <c r="I181" s="560" t="b">
        <f t="shared" si="8"/>
        <v>0</v>
      </c>
      <c r="J181" s="561">
        <f t="shared" si="9"/>
        <v>1</v>
      </c>
      <c r="K181" s="562"/>
    </row>
    <row r="182" spans="1:11">
      <c r="A182" s="546"/>
      <c r="B182" s="550"/>
      <c r="C182" s="550"/>
      <c r="D182" s="550"/>
      <c r="E182" s="550"/>
      <c r="F182" s="546"/>
      <c r="G182" s="555" t="str">
        <f>IF(OR($B182="",$C182="",$D182="",$F182&lt;an_initial,$F182&gt;an_final,$I182=FALSE),"",(HLOOKUP(E182,ii11punctaje,2,FALSE))*VLOOKUP(J182,Coef!$E$2:$F$17,2,FALSE))</f>
        <v/>
      </c>
      <c r="H182" s="559" t="str">
        <f t="shared" si="7"/>
        <v/>
      </c>
      <c r="I182" s="560" t="b">
        <f t="shared" si="8"/>
        <v>0</v>
      </c>
      <c r="J182" s="561">
        <f t="shared" si="9"/>
        <v>1</v>
      </c>
      <c r="K182" s="562"/>
    </row>
    <row r="183" spans="1:11">
      <c r="A183" s="546"/>
      <c r="B183" s="550"/>
      <c r="C183" s="550"/>
      <c r="D183" s="550"/>
      <c r="E183" s="550"/>
      <c r="F183" s="546"/>
      <c r="G183" s="555" t="str">
        <f>IF(OR($B183="",$C183="",$D183="",$F183&lt;an_initial,$F183&gt;an_final,$I183=FALSE),"",(HLOOKUP(E183,ii11punctaje,2,FALSE))*VLOOKUP(J183,Coef!$E$2:$F$17,2,FALSE))</f>
        <v/>
      </c>
      <c r="H183" s="559" t="str">
        <f t="shared" si="7"/>
        <v/>
      </c>
      <c r="I183" s="560" t="b">
        <f t="shared" si="8"/>
        <v>0</v>
      </c>
      <c r="J183" s="561">
        <f t="shared" si="9"/>
        <v>1</v>
      </c>
      <c r="K183" s="562"/>
    </row>
    <row r="184" spans="1:11">
      <c r="A184" s="546"/>
      <c r="B184" s="550"/>
      <c r="C184" s="550"/>
      <c r="D184" s="550"/>
      <c r="E184" s="550"/>
      <c r="F184" s="546"/>
      <c r="G184" s="555" t="str">
        <f>IF(OR($B184="",$C184="",$D184="",$F184&lt;an_initial,$F184&gt;an_final,$I184=FALSE),"",(HLOOKUP(E184,ii11punctaje,2,FALSE))*VLOOKUP(J184,Coef!$E$2:$F$17,2,FALSE))</f>
        <v/>
      </c>
      <c r="H184" s="559" t="str">
        <f t="shared" si="7"/>
        <v/>
      </c>
      <c r="I184" s="560" t="b">
        <f t="shared" si="8"/>
        <v>0</v>
      </c>
      <c r="J184" s="561">
        <f t="shared" si="9"/>
        <v>1</v>
      </c>
      <c r="K184" s="562"/>
    </row>
    <row r="185" spans="1:11">
      <c r="A185" s="546"/>
      <c r="B185" s="550"/>
      <c r="C185" s="550"/>
      <c r="D185" s="550"/>
      <c r="E185" s="550"/>
      <c r="F185" s="546"/>
      <c r="G185" s="555" t="str">
        <f>IF(OR($B185="",$C185="",$D185="",$F185&lt;an_initial,$F185&gt;an_final,$I185=FALSE),"",(HLOOKUP(E185,ii11punctaje,2,FALSE))*VLOOKUP(J185,Coef!$E$2:$F$17,2,FALSE))</f>
        <v/>
      </c>
      <c r="H185" s="559" t="str">
        <f t="shared" si="7"/>
        <v/>
      </c>
      <c r="I185" s="560" t="b">
        <f t="shared" si="8"/>
        <v>0</v>
      </c>
      <c r="J185" s="561">
        <f t="shared" si="9"/>
        <v>1</v>
      </c>
      <c r="K185" s="562"/>
    </row>
    <row r="186" spans="1:11">
      <c r="A186" s="546"/>
      <c r="B186" s="550"/>
      <c r="C186" s="550"/>
      <c r="D186" s="550"/>
      <c r="E186" s="550"/>
      <c r="F186" s="546"/>
      <c r="G186" s="555" t="str">
        <f>IF(OR($B186="",$C186="",$D186="",$F186&lt;an_initial,$F186&gt;an_final,$I186=FALSE),"",(HLOOKUP(E186,ii11punctaje,2,FALSE))*VLOOKUP(J186,Coef!$E$2:$F$17,2,FALSE))</f>
        <v/>
      </c>
      <c r="H186" s="559" t="str">
        <f t="shared" si="7"/>
        <v/>
      </c>
      <c r="I186" s="560" t="b">
        <f t="shared" si="8"/>
        <v>0</v>
      </c>
      <c r="J186" s="561">
        <f t="shared" si="9"/>
        <v>1</v>
      </c>
      <c r="K186" s="562"/>
    </row>
    <row r="187" spans="1:11">
      <c r="A187" s="546"/>
      <c r="B187" s="550"/>
      <c r="C187" s="550"/>
      <c r="D187" s="550"/>
      <c r="E187" s="550"/>
      <c r="F187" s="546"/>
      <c r="G187" s="555" t="str">
        <f>IF(OR($B187="",$C187="",$D187="",$F187&lt;an_initial,$F187&gt;an_final,$I187=FALSE),"",(HLOOKUP(E187,ii11punctaje,2,FALSE))*VLOOKUP(J187,Coef!$E$2:$F$17,2,FALSE))</f>
        <v/>
      </c>
      <c r="H187" s="559" t="str">
        <f t="shared" si="7"/>
        <v/>
      </c>
      <c r="I187" s="560" t="b">
        <f t="shared" si="8"/>
        <v>0</v>
      </c>
      <c r="J187" s="561">
        <f t="shared" si="9"/>
        <v>1</v>
      </c>
      <c r="K187" s="562"/>
    </row>
    <row r="188" spans="1:11">
      <c r="A188" s="546"/>
      <c r="B188" s="550"/>
      <c r="C188" s="550"/>
      <c r="D188" s="550"/>
      <c r="E188" s="550"/>
      <c r="F188" s="546"/>
      <c r="G188" s="555" t="str">
        <f>IF(OR($B188="",$C188="",$D188="",$F188&lt;an_initial,$F188&gt;an_final,$I188=FALSE),"",(HLOOKUP(E188,ii11punctaje,2,FALSE))*VLOOKUP(J188,Coef!$E$2:$F$17,2,FALSE))</f>
        <v/>
      </c>
      <c r="H188" s="559" t="str">
        <f t="shared" si="7"/>
        <v/>
      </c>
      <c r="I188" s="560" t="b">
        <f t="shared" si="8"/>
        <v>0</v>
      </c>
      <c r="J188" s="561">
        <f t="shared" si="9"/>
        <v>1</v>
      </c>
      <c r="K188" s="562"/>
    </row>
    <row r="189" spans="1:11">
      <c r="A189" s="546"/>
      <c r="B189" s="550"/>
      <c r="C189" s="550"/>
      <c r="D189" s="550"/>
      <c r="E189" s="550"/>
      <c r="F189" s="546"/>
      <c r="G189" s="555" t="str">
        <f>IF(OR($B189="",$C189="",$D189="",$F189&lt;an_initial,$F189&gt;an_final,$I189=FALSE),"",(HLOOKUP(E189,ii11punctaje,2,FALSE))*VLOOKUP(J189,Coef!$E$2:$F$17,2,FALSE))</f>
        <v/>
      </c>
      <c r="H189" s="559" t="str">
        <f t="shared" si="7"/>
        <v/>
      </c>
      <c r="I189" s="560" t="b">
        <f t="shared" si="8"/>
        <v>0</v>
      </c>
      <c r="J189" s="561">
        <f t="shared" si="9"/>
        <v>1</v>
      </c>
      <c r="K189" s="562"/>
    </row>
    <row r="190" spans="1:11">
      <c r="A190" s="546"/>
      <c r="B190" s="550"/>
      <c r="C190" s="550"/>
      <c r="D190" s="550"/>
      <c r="E190" s="550"/>
      <c r="F190" s="546"/>
      <c r="G190" s="555" t="str">
        <f>IF(OR($B190="",$C190="",$D190="",$F190&lt;an_initial,$F190&gt;an_final,$I190=FALSE),"",(HLOOKUP(E190,ii11punctaje,2,FALSE))*VLOOKUP(J190,Coef!$E$2:$F$17,2,FALSE))</f>
        <v/>
      </c>
      <c r="H190" s="559" t="str">
        <f t="shared" si="7"/>
        <v/>
      </c>
      <c r="I190" s="560" t="b">
        <f t="shared" si="8"/>
        <v>0</v>
      </c>
      <c r="J190" s="561">
        <f t="shared" si="9"/>
        <v>1</v>
      </c>
      <c r="K190" s="562"/>
    </row>
    <row r="191" spans="1:11">
      <c r="A191" s="546"/>
      <c r="B191" s="550"/>
      <c r="C191" s="550"/>
      <c r="D191" s="550"/>
      <c r="E191" s="550"/>
      <c r="F191" s="546"/>
      <c r="G191" s="555" t="str">
        <f>IF(OR($B191="",$C191="",$D191="",$F191&lt;an_initial,$F191&gt;an_final,$I191=FALSE),"",(HLOOKUP(E191,ii11punctaje,2,FALSE))*VLOOKUP(J191,Coef!$E$2:$F$17,2,FALSE))</f>
        <v/>
      </c>
      <c r="H191" s="559" t="str">
        <f t="shared" si="7"/>
        <v/>
      </c>
      <c r="I191" s="560" t="b">
        <f t="shared" si="8"/>
        <v>0</v>
      </c>
      <c r="J191" s="561">
        <f t="shared" si="9"/>
        <v>1</v>
      </c>
      <c r="K191" s="562"/>
    </row>
    <row r="192" spans="1:11">
      <c r="A192" s="546"/>
      <c r="B192" s="550"/>
      <c r="C192" s="550"/>
      <c r="D192" s="550"/>
      <c r="E192" s="550"/>
      <c r="F192" s="546"/>
      <c r="G192" s="555" t="str">
        <f>IF(OR($B192="",$C192="",$D192="",$F192&lt;an_initial,$F192&gt;an_final,$I192=FALSE),"",(HLOOKUP(E192,ii11punctaje,2,FALSE))*VLOOKUP(J192,Coef!$E$2:$F$17,2,FALSE))</f>
        <v/>
      </c>
      <c r="H192" s="559" t="str">
        <f t="shared" si="7"/>
        <v/>
      </c>
      <c r="I192" s="560" t="b">
        <f t="shared" si="8"/>
        <v>0</v>
      </c>
      <c r="J192" s="561">
        <f t="shared" si="9"/>
        <v>1</v>
      </c>
      <c r="K192" s="562"/>
    </row>
    <row r="193" spans="1:11">
      <c r="A193" s="546"/>
      <c r="B193" s="550"/>
      <c r="C193" s="550"/>
      <c r="D193" s="550"/>
      <c r="E193" s="550"/>
      <c r="F193" s="546"/>
      <c r="G193" s="555" t="str">
        <f>IF(OR($B193="",$C193="",$D193="",$F193&lt;an_initial,$F193&gt;an_final,$I193=FALSE),"",(HLOOKUP(E193,ii11punctaje,2,FALSE))*VLOOKUP(J193,Coef!$E$2:$F$17,2,FALSE))</f>
        <v/>
      </c>
      <c r="H193" s="559" t="str">
        <f t="shared" si="7"/>
        <v/>
      </c>
      <c r="I193" s="560" t="b">
        <f t="shared" si="8"/>
        <v>0</v>
      </c>
      <c r="J193" s="561">
        <f t="shared" si="9"/>
        <v>1</v>
      </c>
      <c r="K193" s="562"/>
    </row>
    <row r="194" spans="1:11">
      <c r="A194" s="546"/>
      <c r="B194" s="550"/>
      <c r="C194" s="550"/>
      <c r="D194" s="550"/>
      <c r="E194" s="550"/>
      <c r="F194" s="546"/>
      <c r="G194" s="555" t="str">
        <f>IF(OR($B194="",$C194="",$D194="",$F194&lt;an_initial,$F194&gt;an_final,$I194=FALSE),"",(HLOOKUP(E194,ii11punctaje,2,FALSE))*VLOOKUP(J194,Coef!$E$2:$F$17,2,FALSE))</f>
        <v/>
      </c>
      <c r="H194" s="559" t="str">
        <f t="shared" si="7"/>
        <v/>
      </c>
      <c r="I194" s="560" t="b">
        <f t="shared" si="8"/>
        <v>0</v>
      </c>
      <c r="J194" s="561">
        <f t="shared" si="9"/>
        <v>1</v>
      </c>
      <c r="K194" s="562"/>
    </row>
    <row r="195" spans="1:11">
      <c r="A195" s="546"/>
      <c r="B195" s="550"/>
      <c r="C195" s="550"/>
      <c r="D195" s="550"/>
      <c r="E195" s="550"/>
      <c r="F195" s="546"/>
      <c r="G195" s="555" t="str">
        <f>IF(OR($B195="",$C195="",$D195="",$F195&lt;an_initial,$F195&gt;an_final,$I195=FALSE),"",(HLOOKUP(E195,ii11punctaje,2,FALSE))*VLOOKUP(J195,Coef!$E$2:$F$17,2,FALSE))</f>
        <v/>
      </c>
      <c r="H195" s="559" t="str">
        <f t="shared" si="7"/>
        <v/>
      </c>
      <c r="I195" s="560" t="b">
        <f t="shared" si="8"/>
        <v>0</v>
      </c>
      <c r="J195" s="561">
        <f t="shared" si="9"/>
        <v>1</v>
      </c>
      <c r="K195" s="562"/>
    </row>
    <row r="196" spans="1:11">
      <c r="A196" s="546"/>
      <c r="B196" s="550"/>
      <c r="C196" s="550"/>
      <c r="D196" s="550"/>
      <c r="E196" s="550"/>
      <c r="F196" s="546"/>
      <c r="G196" s="555" t="str">
        <f>IF(OR($B196="",$C196="",$D196="",$F196&lt;an_initial,$F196&gt;an_final,$I196=FALSE),"",(HLOOKUP(E196,ii11punctaje,2,FALSE))*VLOOKUP(J196,Coef!$E$2:$F$17,2,FALSE))</f>
        <v/>
      </c>
      <c r="H196" s="559" t="str">
        <f t="shared" si="7"/>
        <v/>
      </c>
      <c r="I196" s="560" t="b">
        <f t="shared" si="8"/>
        <v>0</v>
      </c>
      <c r="J196" s="561">
        <f t="shared" si="9"/>
        <v>1</v>
      </c>
      <c r="K196" s="562"/>
    </row>
    <row r="197" spans="1:11">
      <c r="A197" s="546"/>
      <c r="B197" s="550"/>
      <c r="C197" s="550"/>
      <c r="D197" s="550"/>
      <c r="E197" s="550"/>
      <c r="F197" s="546"/>
      <c r="G197" s="555" t="str">
        <f>IF(OR($B197="",$C197="",$D197="",$F197&lt;an_initial,$F197&gt;an_final,$I197=FALSE),"",(HLOOKUP(E197,ii11punctaje,2,FALSE))*VLOOKUP(J197,Coef!$E$2:$F$17,2,FALSE))</f>
        <v/>
      </c>
      <c r="H197" s="559" t="str">
        <f t="shared" si="7"/>
        <v/>
      </c>
      <c r="I197" s="560" t="b">
        <f t="shared" si="8"/>
        <v>0</v>
      </c>
      <c r="J197" s="561">
        <f t="shared" si="9"/>
        <v>1</v>
      </c>
      <c r="K197" s="562"/>
    </row>
    <row r="198" spans="1:11">
      <c r="A198" s="546"/>
      <c r="B198" s="550"/>
      <c r="C198" s="550"/>
      <c r="D198" s="550"/>
      <c r="E198" s="550"/>
      <c r="F198" s="546"/>
      <c r="G198" s="555" t="str">
        <f>IF(OR($B198="",$C198="",$D198="",$F198&lt;an_initial,$F198&gt;an_final,$I198=FALSE),"",(HLOOKUP(E198,ii11punctaje,2,FALSE))*VLOOKUP(J198,Coef!$E$2:$F$17,2,FALSE))</f>
        <v/>
      </c>
      <c r="H198" s="559" t="str">
        <f t="shared" si="7"/>
        <v/>
      </c>
      <c r="I198" s="560" t="b">
        <f t="shared" si="8"/>
        <v>0</v>
      </c>
      <c r="J198" s="561">
        <f t="shared" si="9"/>
        <v>1</v>
      </c>
      <c r="K198" s="562"/>
    </row>
    <row r="199" spans="1:11">
      <c r="A199" s="546"/>
      <c r="B199" s="550"/>
      <c r="C199" s="550"/>
      <c r="D199" s="550"/>
      <c r="E199" s="550"/>
      <c r="F199" s="546"/>
      <c r="G199" s="555" t="str">
        <f>IF(OR($B199="",$C199="",$D199="",$F199&lt;an_initial,$F199&gt;an_final,$I199=FALSE),"",(HLOOKUP(E199,ii11punctaje,2,FALSE))*VLOOKUP(J199,Coef!$E$2:$F$17,2,FALSE))</f>
        <v/>
      </c>
      <c r="H199" s="559" t="str">
        <f t="shared" si="7"/>
        <v/>
      </c>
      <c r="I199" s="560" t="b">
        <f t="shared" si="8"/>
        <v>0</v>
      </c>
      <c r="J199" s="561">
        <f t="shared" si="9"/>
        <v>1</v>
      </c>
      <c r="K199" s="562"/>
    </row>
    <row r="200" spans="1:11">
      <c r="A200" s="546"/>
      <c r="B200" s="550"/>
      <c r="C200" s="550"/>
      <c r="D200" s="550"/>
      <c r="E200" s="550"/>
      <c r="F200" s="546"/>
      <c r="G200" s="555" t="str">
        <f>IF(OR($B200="",$C200="",$D200="",$F200&lt;an_initial,$F200&gt;an_final,$I200=FALSE),"",(HLOOKUP(E200,ii11punctaje,2,FALSE))*VLOOKUP(J200,Coef!$E$2:$F$17,2,FALSE))</f>
        <v/>
      </c>
      <c r="H200" s="559" t="str">
        <f t="shared" si="7"/>
        <v/>
      </c>
      <c r="I200" s="560" t="b">
        <f t="shared" si="8"/>
        <v>0</v>
      </c>
      <c r="J200" s="561">
        <f t="shared" si="9"/>
        <v>1</v>
      </c>
      <c r="K200" s="562"/>
    </row>
    <row r="201" spans="1:11">
      <c r="A201" s="546"/>
      <c r="B201" s="550"/>
      <c r="C201" s="550"/>
      <c r="D201" s="550"/>
      <c r="E201" s="550"/>
      <c r="F201" s="546"/>
      <c r="G201" s="555" t="str">
        <f>IF(OR($B201="",$C201="",$D201="",$F201&lt;an_initial,$F201&gt;an_final,$I201=FALSE),"",(HLOOKUP(E201,ii11punctaje,2,FALSE))*VLOOKUP(J201,Coef!$E$2:$F$17,2,FALSE))</f>
        <v/>
      </c>
      <c r="H201" s="559" t="str">
        <f t="shared" si="7"/>
        <v/>
      </c>
      <c r="I201" s="560" t="b">
        <f t="shared" si="8"/>
        <v>0</v>
      </c>
      <c r="J201" s="561">
        <f t="shared" si="9"/>
        <v>1</v>
      </c>
      <c r="K201" s="562"/>
    </row>
    <row r="202" spans="1:11">
      <c r="A202" s="546"/>
      <c r="B202" s="550"/>
      <c r="C202" s="550"/>
      <c r="D202" s="550"/>
      <c r="E202" s="550"/>
      <c r="F202" s="546"/>
      <c r="G202" s="555" t="str">
        <f>IF(OR($B202="",$C202="",$D202="",$F202&lt;an_initial,$F202&gt;an_final,$I202=FALSE),"",(HLOOKUP(E202,ii11punctaje,2,FALSE))*VLOOKUP(J202,Coef!$E$2:$F$17,2,FALSE))</f>
        <v/>
      </c>
      <c r="H202" s="559" t="str">
        <f t="shared" ref="H202:H259" si="10">IF(OR($B202="",$C202="",$D202="",$F202&gt;an_final,$I202=FALSE),"",IF($F202&gt;=an_initial,1,""))</f>
        <v/>
      </c>
      <c r="I202" s="560" t="b">
        <f t="shared" ref="I202:I259" si="11">IF(nume_candidat="",FALSE,ISNUMBER(SEARCH(nume_candidat,$B202)))</f>
        <v>0</v>
      </c>
      <c r="J202" s="561">
        <f t="shared" si="9"/>
        <v>1</v>
      </c>
      <c r="K202" s="562"/>
    </row>
    <row r="203" spans="1:11">
      <c r="A203" s="546"/>
      <c r="B203" s="550"/>
      <c r="C203" s="550"/>
      <c r="D203" s="550"/>
      <c r="E203" s="550"/>
      <c r="F203" s="546"/>
      <c r="G203" s="555" t="str">
        <f>IF(OR($B203="",$C203="",$D203="",$F203&lt;an_initial,$F203&gt;an_final,$I203=FALSE),"",(HLOOKUP(E203,ii11punctaje,2,FALSE))*VLOOKUP(J203,Coef!$E$2:$F$17,2,FALSE))</f>
        <v/>
      </c>
      <c r="H203" s="559" t="str">
        <f t="shared" si="10"/>
        <v/>
      </c>
      <c r="I203" s="560" t="b">
        <f t="shared" si="11"/>
        <v>0</v>
      </c>
      <c r="J203" s="561">
        <f t="shared" ref="J203:J259" si="12">LEN(B203)-LEN(SUBSTITUTE(B203,",",""))+1</f>
        <v>1</v>
      </c>
      <c r="K203" s="562"/>
    </row>
    <row r="204" spans="1:11">
      <c r="A204" s="546"/>
      <c r="B204" s="550"/>
      <c r="C204" s="550"/>
      <c r="D204" s="550"/>
      <c r="E204" s="550"/>
      <c r="F204" s="546"/>
      <c r="G204" s="555" t="str">
        <f>IF(OR($B204="",$C204="",$D204="",$F204&lt;an_initial,$F204&gt;an_final,$I204=FALSE),"",(HLOOKUP(E204,ii11punctaje,2,FALSE))*VLOOKUP(J204,Coef!$E$2:$F$17,2,FALSE))</f>
        <v/>
      </c>
      <c r="H204" s="559" t="str">
        <f t="shared" si="10"/>
        <v/>
      </c>
      <c r="I204" s="560" t="b">
        <f t="shared" si="11"/>
        <v>0</v>
      </c>
      <c r="J204" s="561">
        <f t="shared" si="12"/>
        <v>1</v>
      </c>
      <c r="K204" s="562"/>
    </row>
    <row r="205" spans="1:11">
      <c r="A205" s="546"/>
      <c r="B205" s="550"/>
      <c r="C205" s="550"/>
      <c r="D205" s="550"/>
      <c r="E205" s="550"/>
      <c r="F205" s="546"/>
      <c r="G205" s="555" t="str">
        <f>IF(OR($B205="",$C205="",$D205="",$F205&lt;an_initial,$F205&gt;an_final,$I205=FALSE),"",(HLOOKUP(E205,ii11punctaje,2,FALSE))*VLOOKUP(J205,Coef!$E$2:$F$17,2,FALSE))</f>
        <v/>
      </c>
      <c r="H205" s="559" t="str">
        <f t="shared" si="10"/>
        <v/>
      </c>
      <c r="I205" s="560" t="b">
        <f t="shared" si="11"/>
        <v>0</v>
      </c>
      <c r="J205" s="561">
        <f t="shared" si="12"/>
        <v>1</v>
      </c>
      <c r="K205" s="562"/>
    </row>
    <row r="206" spans="1:11">
      <c r="A206" s="546"/>
      <c r="B206" s="550"/>
      <c r="C206" s="550"/>
      <c r="D206" s="550"/>
      <c r="E206" s="550"/>
      <c r="F206" s="546"/>
      <c r="G206" s="555" t="str">
        <f>IF(OR($B206="",$C206="",$D206="",$F206&lt;an_initial,$F206&gt;an_final,$I206=FALSE),"",(HLOOKUP(E206,ii11punctaje,2,FALSE))*VLOOKUP(J206,Coef!$E$2:$F$17,2,FALSE))</f>
        <v/>
      </c>
      <c r="H206" s="559" t="str">
        <f t="shared" si="10"/>
        <v/>
      </c>
      <c r="I206" s="560" t="b">
        <f t="shared" si="11"/>
        <v>0</v>
      </c>
      <c r="J206" s="561">
        <f t="shared" si="12"/>
        <v>1</v>
      </c>
      <c r="K206" s="562"/>
    </row>
    <row r="207" spans="1:11">
      <c r="A207" s="546"/>
      <c r="B207" s="550"/>
      <c r="C207" s="550"/>
      <c r="D207" s="550"/>
      <c r="E207" s="550"/>
      <c r="F207" s="546"/>
      <c r="G207" s="555" t="str">
        <f>IF(OR($B207="",$C207="",$D207="",$F207&lt;an_initial,$F207&gt;an_final,$I207=FALSE),"",(HLOOKUP(E207,ii11punctaje,2,FALSE))*VLOOKUP(J207,Coef!$E$2:$F$17,2,FALSE))</f>
        <v/>
      </c>
      <c r="H207" s="559" t="str">
        <f t="shared" si="10"/>
        <v/>
      </c>
      <c r="I207" s="560" t="b">
        <f t="shared" si="11"/>
        <v>0</v>
      </c>
      <c r="J207" s="561">
        <f t="shared" si="12"/>
        <v>1</v>
      </c>
      <c r="K207" s="562"/>
    </row>
    <row r="208" spans="1:11">
      <c r="A208" s="546"/>
      <c r="B208" s="550"/>
      <c r="C208" s="550"/>
      <c r="D208" s="550"/>
      <c r="E208" s="550"/>
      <c r="F208" s="546"/>
      <c r="G208" s="555" t="str">
        <f>IF(OR($B208="",$C208="",$D208="",$F208&lt;an_initial,$F208&gt;an_final,$I208=FALSE),"",(HLOOKUP(E208,ii11punctaje,2,FALSE))*VLOOKUP(J208,Coef!$E$2:$F$17,2,FALSE))</f>
        <v/>
      </c>
      <c r="H208" s="559" t="str">
        <f t="shared" si="10"/>
        <v/>
      </c>
      <c r="I208" s="560" t="b">
        <f t="shared" si="11"/>
        <v>0</v>
      </c>
      <c r="J208" s="561">
        <f t="shared" si="12"/>
        <v>1</v>
      </c>
      <c r="K208" s="562"/>
    </row>
    <row r="209" spans="1:11">
      <c r="A209" s="546"/>
      <c r="B209" s="550"/>
      <c r="C209" s="550"/>
      <c r="D209" s="550"/>
      <c r="E209" s="550"/>
      <c r="F209" s="546"/>
      <c r="G209" s="555" t="str">
        <f>IF(OR($B209="",$C209="",$D209="",$F209&lt;an_initial,$F209&gt;an_final,$I209=FALSE),"",(HLOOKUP(E209,ii11punctaje,2,FALSE))*VLOOKUP(J209,Coef!$E$2:$F$17,2,FALSE))</f>
        <v/>
      </c>
      <c r="H209" s="559" t="str">
        <f t="shared" si="10"/>
        <v/>
      </c>
      <c r="I209" s="560" t="b">
        <f t="shared" si="11"/>
        <v>0</v>
      </c>
      <c r="J209" s="561">
        <f t="shared" si="12"/>
        <v>1</v>
      </c>
      <c r="K209" s="562"/>
    </row>
    <row r="210" spans="1:11">
      <c r="A210" s="546"/>
      <c r="B210" s="550"/>
      <c r="C210" s="550"/>
      <c r="D210" s="550"/>
      <c r="E210" s="550"/>
      <c r="F210" s="546"/>
      <c r="G210" s="555" t="str">
        <f>IF(OR($B210="",$C210="",$D210="",$F210&lt;an_initial,$F210&gt;an_final,$I210=FALSE),"",(HLOOKUP(E210,ii11punctaje,2,FALSE))*VLOOKUP(J210,Coef!$E$2:$F$17,2,FALSE))</f>
        <v/>
      </c>
      <c r="H210" s="559" t="str">
        <f t="shared" si="10"/>
        <v/>
      </c>
      <c r="I210" s="560" t="b">
        <f t="shared" si="11"/>
        <v>0</v>
      </c>
      <c r="J210" s="561">
        <f t="shared" si="12"/>
        <v>1</v>
      </c>
      <c r="K210" s="562"/>
    </row>
    <row r="211" spans="1:11">
      <c r="A211" s="546"/>
      <c r="B211" s="550"/>
      <c r="C211" s="550"/>
      <c r="D211" s="550"/>
      <c r="E211" s="550"/>
      <c r="F211" s="546"/>
      <c r="G211" s="555" t="str">
        <f>IF(OR($B211="",$C211="",$D211="",$F211&lt;an_initial,$F211&gt;an_final,$I211=FALSE),"",(HLOOKUP(E211,ii11punctaje,2,FALSE))*VLOOKUP(J211,Coef!$E$2:$F$17,2,FALSE))</f>
        <v/>
      </c>
      <c r="H211" s="559" t="str">
        <f t="shared" si="10"/>
        <v/>
      </c>
      <c r="I211" s="560" t="b">
        <f t="shared" si="11"/>
        <v>0</v>
      </c>
      <c r="J211" s="561">
        <f t="shared" si="12"/>
        <v>1</v>
      </c>
      <c r="K211" s="562"/>
    </row>
    <row r="212" spans="1:11">
      <c r="A212" s="546"/>
      <c r="B212" s="550"/>
      <c r="C212" s="550"/>
      <c r="D212" s="550"/>
      <c r="E212" s="550"/>
      <c r="F212" s="546"/>
      <c r="G212" s="555" t="str">
        <f>IF(OR($B212="",$C212="",$D212="",$F212&lt;an_initial,$F212&gt;an_final,$I212=FALSE),"",(HLOOKUP(E212,ii11punctaje,2,FALSE))*VLOOKUP(J212,Coef!$E$2:$F$17,2,FALSE))</f>
        <v/>
      </c>
      <c r="H212" s="559" t="str">
        <f t="shared" si="10"/>
        <v/>
      </c>
      <c r="I212" s="560" t="b">
        <f t="shared" si="11"/>
        <v>0</v>
      </c>
      <c r="J212" s="561">
        <f t="shared" si="12"/>
        <v>1</v>
      </c>
      <c r="K212" s="562"/>
    </row>
    <row r="213" spans="1:11">
      <c r="A213" s="546"/>
      <c r="B213" s="550"/>
      <c r="C213" s="550"/>
      <c r="D213" s="550"/>
      <c r="E213" s="550"/>
      <c r="F213" s="546"/>
      <c r="G213" s="555" t="str">
        <f>IF(OR($B213="",$C213="",$D213="",$F213&lt;an_initial,$F213&gt;an_final,$I213=FALSE),"",(HLOOKUP(E213,ii11punctaje,2,FALSE))*VLOOKUP(J213,Coef!$E$2:$F$17,2,FALSE))</f>
        <v/>
      </c>
      <c r="H213" s="559" t="str">
        <f t="shared" si="10"/>
        <v/>
      </c>
      <c r="I213" s="560" t="b">
        <f t="shared" si="11"/>
        <v>0</v>
      </c>
      <c r="J213" s="561">
        <f t="shared" si="12"/>
        <v>1</v>
      </c>
      <c r="K213" s="562"/>
    </row>
    <row r="214" spans="1:11">
      <c r="A214" s="546"/>
      <c r="B214" s="550"/>
      <c r="C214" s="550"/>
      <c r="D214" s="550"/>
      <c r="E214" s="550"/>
      <c r="F214" s="546"/>
      <c r="G214" s="555" t="str">
        <f>IF(OR($B214="",$C214="",$D214="",$F214&lt;an_initial,$F214&gt;an_final,$I214=FALSE),"",(HLOOKUP(E214,ii11punctaje,2,FALSE))*VLOOKUP(J214,Coef!$E$2:$F$17,2,FALSE))</f>
        <v/>
      </c>
      <c r="H214" s="559" t="str">
        <f t="shared" si="10"/>
        <v/>
      </c>
      <c r="I214" s="560" t="b">
        <f t="shared" si="11"/>
        <v>0</v>
      </c>
      <c r="J214" s="561">
        <f t="shared" si="12"/>
        <v>1</v>
      </c>
      <c r="K214" s="562"/>
    </row>
    <row r="215" spans="1:11">
      <c r="A215" s="546"/>
      <c r="B215" s="550"/>
      <c r="C215" s="550"/>
      <c r="D215" s="550"/>
      <c r="E215" s="550"/>
      <c r="F215" s="546"/>
      <c r="G215" s="555" t="str">
        <f>IF(OR($B215="",$C215="",$D215="",$F215&lt;an_initial,$F215&gt;an_final,$I215=FALSE),"",(HLOOKUP(E215,ii11punctaje,2,FALSE))*VLOOKUP(J215,Coef!$E$2:$F$17,2,FALSE))</f>
        <v/>
      </c>
      <c r="H215" s="559" t="str">
        <f t="shared" si="10"/>
        <v/>
      </c>
      <c r="I215" s="560" t="b">
        <f t="shared" si="11"/>
        <v>0</v>
      </c>
      <c r="J215" s="561">
        <f t="shared" si="12"/>
        <v>1</v>
      </c>
      <c r="K215" s="562"/>
    </row>
    <row r="216" spans="1:11">
      <c r="A216" s="546"/>
      <c r="B216" s="550"/>
      <c r="C216" s="550"/>
      <c r="D216" s="550"/>
      <c r="E216" s="550"/>
      <c r="F216" s="546"/>
      <c r="G216" s="555" t="str">
        <f>IF(OR($B216="",$C216="",$D216="",$F216&lt;an_initial,$F216&gt;an_final,$I216=FALSE),"",(HLOOKUP(E216,ii11punctaje,2,FALSE))*VLOOKUP(J216,Coef!$E$2:$F$17,2,FALSE))</f>
        <v/>
      </c>
      <c r="H216" s="559" t="str">
        <f t="shared" si="10"/>
        <v/>
      </c>
      <c r="I216" s="560" t="b">
        <f t="shared" si="11"/>
        <v>0</v>
      </c>
      <c r="J216" s="561">
        <f t="shared" si="12"/>
        <v>1</v>
      </c>
      <c r="K216" s="562"/>
    </row>
    <row r="217" spans="1:11">
      <c r="A217" s="546"/>
      <c r="B217" s="550"/>
      <c r="C217" s="550"/>
      <c r="D217" s="550"/>
      <c r="E217" s="550"/>
      <c r="F217" s="546"/>
      <c r="G217" s="555" t="str">
        <f>IF(OR($B217="",$C217="",$D217="",$F217&lt;an_initial,$F217&gt;an_final,$I217=FALSE),"",(HLOOKUP(E217,ii11punctaje,2,FALSE))*VLOOKUP(J217,Coef!$E$2:$F$17,2,FALSE))</f>
        <v/>
      </c>
      <c r="H217" s="559" t="str">
        <f t="shared" si="10"/>
        <v/>
      </c>
      <c r="I217" s="560" t="b">
        <f t="shared" si="11"/>
        <v>0</v>
      </c>
      <c r="J217" s="561">
        <f t="shared" si="12"/>
        <v>1</v>
      </c>
      <c r="K217" s="562"/>
    </row>
    <row r="218" spans="1:11">
      <c r="A218" s="546"/>
      <c r="B218" s="550"/>
      <c r="C218" s="550"/>
      <c r="D218" s="550"/>
      <c r="E218" s="550"/>
      <c r="F218" s="546"/>
      <c r="G218" s="555" t="str">
        <f>IF(OR($B218="",$C218="",$D218="",$F218&lt;an_initial,$F218&gt;an_final,$I218=FALSE),"",(HLOOKUP(E218,ii11punctaje,2,FALSE))*VLOOKUP(J218,Coef!$E$2:$F$17,2,FALSE))</f>
        <v/>
      </c>
      <c r="H218" s="559" t="str">
        <f t="shared" si="10"/>
        <v/>
      </c>
      <c r="I218" s="560" t="b">
        <f t="shared" si="11"/>
        <v>0</v>
      </c>
      <c r="J218" s="561">
        <f t="shared" si="12"/>
        <v>1</v>
      </c>
      <c r="K218" s="562"/>
    </row>
    <row r="219" spans="1:11">
      <c r="A219" s="546"/>
      <c r="B219" s="550"/>
      <c r="C219" s="550"/>
      <c r="D219" s="550"/>
      <c r="E219" s="550"/>
      <c r="F219" s="546"/>
      <c r="G219" s="555" t="str">
        <f>IF(OR($B219="",$C219="",$D219="",$F219&lt;an_initial,$F219&gt;an_final,$I219=FALSE),"",(HLOOKUP(E219,ii11punctaje,2,FALSE))*VLOOKUP(J219,Coef!$E$2:$F$17,2,FALSE))</f>
        <v/>
      </c>
      <c r="H219" s="559" t="str">
        <f t="shared" si="10"/>
        <v/>
      </c>
      <c r="I219" s="560" t="b">
        <f t="shared" si="11"/>
        <v>0</v>
      </c>
      <c r="J219" s="561">
        <f t="shared" si="12"/>
        <v>1</v>
      </c>
      <c r="K219" s="562"/>
    </row>
    <row r="220" spans="1:11">
      <c r="A220" s="546"/>
      <c r="B220" s="550"/>
      <c r="C220" s="550"/>
      <c r="D220" s="550"/>
      <c r="E220" s="550"/>
      <c r="F220" s="546"/>
      <c r="G220" s="555" t="str">
        <f>IF(OR($B220="",$C220="",$D220="",$F220&lt;an_initial,$F220&gt;an_final,$I220=FALSE),"",(HLOOKUP(E220,ii11punctaje,2,FALSE))*VLOOKUP(J220,Coef!$E$2:$F$17,2,FALSE))</f>
        <v/>
      </c>
      <c r="H220" s="559" t="str">
        <f t="shared" si="10"/>
        <v/>
      </c>
      <c r="I220" s="560" t="b">
        <f t="shared" si="11"/>
        <v>0</v>
      </c>
      <c r="J220" s="561">
        <f t="shared" si="12"/>
        <v>1</v>
      </c>
      <c r="K220" s="562"/>
    </row>
    <row r="221" spans="1:11">
      <c r="A221" s="546"/>
      <c r="B221" s="550"/>
      <c r="C221" s="550"/>
      <c r="D221" s="550"/>
      <c r="E221" s="550"/>
      <c r="F221" s="546"/>
      <c r="G221" s="555" t="str">
        <f>IF(OR($B221="",$C221="",$D221="",$F221&lt;an_initial,$F221&gt;an_final,$I221=FALSE),"",(HLOOKUP(E221,ii11punctaje,2,FALSE))*VLOOKUP(J221,Coef!$E$2:$F$17,2,FALSE))</f>
        <v/>
      </c>
      <c r="H221" s="559" t="str">
        <f t="shared" si="10"/>
        <v/>
      </c>
      <c r="I221" s="560" t="b">
        <f t="shared" si="11"/>
        <v>0</v>
      </c>
      <c r="J221" s="561">
        <f t="shared" si="12"/>
        <v>1</v>
      </c>
      <c r="K221" s="562"/>
    </row>
    <row r="222" spans="1:11">
      <c r="A222" s="546"/>
      <c r="B222" s="550"/>
      <c r="C222" s="550"/>
      <c r="D222" s="550"/>
      <c r="E222" s="550"/>
      <c r="F222" s="546"/>
      <c r="G222" s="555" t="str">
        <f>IF(OR($B222="",$C222="",$D222="",$F222&lt;an_initial,$F222&gt;an_final,$I222=FALSE),"",(HLOOKUP(E222,ii11punctaje,2,FALSE))*VLOOKUP(J222,Coef!$E$2:$F$17,2,FALSE))</f>
        <v/>
      </c>
      <c r="H222" s="559" t="str">
        <f t="shared" si="10"/>
        <v/>
      </c>
      <c r="I222" s="560" t="b">
        <f t="shared" si="11"/>
        <v>0</v>
      </c>
      <c r="J222" s="561">
        <f t="shared" si="12"/>
        <v>1</v>
      </c>
      <c r="K222" s="562"/>
    </row>
    <row r="223" spans="1:11">
      <c r="A223" s="546"/>
      <c r="B223" s="550"/>
      <c r="C223" s="550"/>
      <c r="D223" s="550"/>
      <c r="E223" s="550"/>
      <c r="F223" s="546"/>
      <c r="G223" s="555" t="str">
        <f>IF(OR($B223="",$C223="",$D223="",$F223&lt;an_initial,$F223&gt;an_final,$I223=FALSE),"",(HLOOKUP(E223,ii11punctaje,2,FALSE))*VLOOKUP(J223,Coef!$E$2:$F$17,2,FALSE))</f>
        <v/>
      </c>
      <c r="H223" s="559" t="str">
        <f t="shared" si="10"/>
        <v/>
      </c>
      <c r="I223" s="560" t="b">
        <f t="shared" si="11"/>
        <v>0</v>
      </c>
      <c r="J223" s="561">
        <f t="shared" si="12"/>
        <v>1</v>
      </c>
      <c r="K223" s="562"/>
    </row>
    <row r="224" spans="1:11">
      <c r="A224" s="546"/>
      <c r="B224" s="550"/>
      <c r="C224" s="550"/>
      <c r="D224" s="550"/>
      <c r="E224" s="550"/>
      <c r="F224" s="546"/>
      <c r="G224" s="555" t="str">
        <f>IF(OR($B224="",$C224="",$D224="",$F224&lt;an_initial,$F224&gt;an_final,$I224=FALSE),"",(HLOOKUP(E224,ii11punctaje,2,FALSE))*VLOOKUP(J224,Coef!$E$2:$F$17,2,FALSE))</f>
        <v/>
      </c>
      <c r="H224" s="559" t="str">
        <f t="shared" si="10"/>
        <v/>
      </c>
      <c r="I224" s="560" t="b">
        <f t="shared" si="11"/>
        <v>0</v>
      </c>
      <c r="J224" s="561">
        <f t="shared" si="12"/>
        <v>1</v>
      </c>
      <c r="K224" s="562"/>
    </row>
    <row r="225" spans="1:11">
      <c r="A225" s="546"/>
      <c r="B225" s="550"/>
      <c r="C225" s="550"/>
      <c r="D225" s="550"/>
      <c r="E225" s="550"/>
      <c r="F225" s="546"/>
      <c r="G225" s="555" t="str">
        <f>IF(OR($B225="",$C225="",$D225="",$F225&lt;an_initial,$F225&gt;an_final,$I225=FALSE),"",(HLOOKUP(E225,ii11punctaje,2,FALSE))*VLOOKUP(J225,Coef!$E$2:$F$17,2,FALSE))</f>
        <v/>
      </c>
      <c r="H225" s="559" t="str">
        <f t="shared" si="10"/>
        <v/>
      </c>
      <c r="I225" s="560" t="b">
        <f t="shared" si="11"/>
        <v>0</v>
      </c>
      <c r="J225" s="561">
        <f t="shared" si="12"/>
        <v>1</v>
      </c>
      <c r="K225" s="562"/>
    </row>
    <row r="226" spans="1:11">
      <c r="A226" s="546"/>
      <c r="B226" s="550"/>
      <c r="C226" s="550"/>
      <c r="D226" s="550"/>
      <c r="E226" s="550"/>
      <c r="F226" s="546"/>
      <c r="G226" s="555" t="str">
        <f>IF(OR($B226="",$C226="",$D226="",$F226&lt;an_initial,$F226&gt;an_final,$I226=FALSE),"",(HLOOKUP(E226,ii11punctaje,2,FALSE))*VLOOKUP(J226,Coef!$E$2:$F$17,2,FALSE))</f>
        <v/>
      </c>
      <c r="H226" s="559" t="str">
        <f t="shared" si="10"/>
        <v/>
      </c>
      <c r="I226" s="560" t="b">
        <f t="shared" si="11"/>
        <v>0</v>
      </c>
      <c r="J226" s="561">
        <f t="shared" si="12"/>
        <v>1</v>
      </c>
      <c r="K226" s="562"/>
    </row>
    <row r="227" spans="1:11">
      <c r="A227" s="546"/>
      <c r="B227" s="550"/>
      <c r="C227" s="550"/>
      <c r="D227" s="550"/>
      <c r="E227" s="550"/>
      <c r="F227" s="546"/>
      <c r="G227" s="555" t="str">
        <f>IF(OR($B227="",$C227="",$D227="",$F227&lt;an_initial,$F227&gt;an_final,$I227=FALSE),"",(HLOOKUP(E227,ii11punctaje,2,FALSE))*VLOOKUP(J227,Coef!$E$2:$F$17,2,FALSE))</f>
        <v/>
      </c>
      <c r="H227" s="559" t="str">
        <f t="shared" si="10"/>
        <v/>
      </c>
      <c r="I227" s="560" t="b">
        <f t="shared" si="11"/>
        <v>0</v>
      </c>
      <c r="J227" s="561">
        <f t="shared" si="12"/>
        <v>1</v>
      </c>
      <c r="K227" s="562"/>
    </row>
    <row r="228" spans="1:11">
      <c r="A228" s="546"/>
      <c r="B228" s="550"/>
      <c r="C228" s="550"/>
      <c r="D228" s="550"/>
      <c r="E228" s="550"/>
      <c r="F228" s="546"/>
      <c r="G228" s="555" t="str">
        <f>IF(OR($B228="",$C228="",$D228="",$F228&lt;an_initial,$F228&gt;an_final,$I228=FALSE),"",(HLOOKUP(E228,ii11punctaje,2,FALSE))*VLOOKUP(J228,Coef!$E$2:$F$17,2,FALSE))</f>
        <v/>
      </c>
      <c r="H228" s="559" t="str">
        <f t="shared" si="10"/>
        <v/>
      </c>
      <c r="I228" s="560" t="b">
        <f t="shared" si="11"/>
        <v>0</v>
      </c>
      <c r="J228" s="561">
        <f t="shared" si="12"/>
        <v>1</v>
      </c>
      <c r="K228" s="562"/>
    </row>
    <row r="229" spans="1:11">
      <c r="A229" s="546"/>
      <c r="B229" s="550"/>
      <c r="C229" s="550"/>
      <c r="D229" s="550"/>
      <c r="E229" s="550"/>
      <c r="F229" s="546"/>
      <c r="G229" s="555" t="str">
        <f>IF(OR($B229="",$C229="",$D229="",$F229&lt;an_initial,$F229&gt;an_final,$I229=FALSE),"",(HLOOKUP(E229,ii11punctaje,2,FALSE))*VLOOKUP(J229,Coef!$E$2:$F$17,2,FALSE))</f>
        <v/>
      </c>
      <c r="H229" s="559" t="str">
        <f t="shared" si="10"/>
        <v/>
      </c>
      <c r="I229" s="560" t="b">
        <f t="shared" si="11"/>
        <v>0</v>
      </c>
      <c r="J229" s="561">
        <f t="shared" si="12"/>
        <v>1</v>
      </c>
      <c r="K229" s="562"/>
    </row>
    <row r="230" spans="1:11">
      <c r="A230" s="546"/>
      <c r="B230" s="550"/>
      <c r="C230" s="550"/>
      <c r="D230" s="550"/>
      <c r="E230" s="550"/>
      <c r="F230" s="546"/>
      <c r="G230" s="555" t="str">
        <f>IF(OR($B230="",$C230="",$D230="",$F230&lt;an_initial,$F230&gt;an_final,$I230=FALSE),"",(HLOOKUP(E230,ii11punctaje,2,FALSE))*VLOOKUP(J230,Coef!$E$2:$F$17,2,FALSE))</f>
        <v/>
      </c>
      <c r="H230" s="559" t="str">
        <f t="shared" si="10"/>
        <v/>
      </c>
      <c r="I230" s="560" t="b">
        <f t="shared" si="11"/>
        <v>0</v>
      </c>
      <c r="J230" s="561">
        <f t="shared" si="12"/>
        <v>1</v>
      </c>
      <c r="K230" s="562"/>
    </row>
    <row r="231" spans="1:11">
      <c r="A231" s="546"/>
      <c r="B231" s="550"/>
      <c r="C231" s="550"/>
      <c r="D231" s="550"/>
      <c r="E231" s="550"/>
      <c r="F231" s="546"/>
      <c r="G231" s="555" t="str">
        <f>IF(OR($B231="",$C231="",$D231="",$F231&lt;an_initial,$F231&gt;an_final,$I231=FALSE),"",(HLOOKUP(E231,ii11punctaje,2,FALSE))*VLOOKUP(J231,Coef!$E$2:$F$17,2,FALSE))</f>
        <v/>
      </c>
      <c r="H231" s="559" t="str">
        <f t="shared" si="10"/>
        <v/>
      </c>
      <c r="I231" s="560" t="b">
        <f t="shared" si="11"/>
        <v>0</v>
      </c>
      <c r="J231" s="561">
        <f t="shared" si="12"/>
        <v>1</v>
      </c>
      <c r="K231" s="562"/>
    </row>
    <row r="232" spans="1:11">
      <c r="A232" s="546"/>
      <c r="B232" s="550"/>
      <c r="C232" s="550"/>
      <c r="D232" s="550"/>
      <c r="E232" s="550"/>
      <c r="F232" s="546"/>
      <c r="G232" s="555" t="str">
        <f>IF(OR($B232="",$C232="",$D232="",$F232&lt;an_initial,$F232&gt;an_final,$I232=FALSE),"",(HLOOKUP(E232,ii11punctaje,2,FALSE))*VLOOKUP(J232,Coef!$E$2:$F$17,2,FALSE))</f>
        <v/>
      </c>
      <c r="H232" s="559" t="str">
        <f t="shared" si="10"/>
        <v/>
      </c>
      <c r="I232" s="560" t="b">
        <f t="shared" si="11"/>
        <v>0</v>
      </c>
      <c r="J232" s="561">
        <f t="shared" si="12"/>
        <v>1</v>
      </c>
      <c r="K232" s="562"/>
    </row>
    <row r="233" spans="1:11">
      <c r="A233" s="546"/>
      <c r="B233" s="550"/>
      <c r="C233" s="550"/>
      <c r="D233" s="550"/>
      <c r="E233" s="550"/>
      <c r="F233" s="546"/>
      <c r="G233" s="555" t="str">
        <f>IF(OR($B233="",$C233="",$D233="",$F233&lt;an_initial,$F233&gt;an_final,$I233=FALSE),"",(HLOOKUP(E233,ii11punctaje,2,FALSE))*VLOOKUP(J233,Coef!$E$2:$F$17,2,FALSE))</f>
        <v/>
      </c>
      <c r="H233" s="559" t="str">
        <f t="shared" si="10"/>
        <v/>
      </c>
      <c r="I233" s="560" t="b">
        <f t="shared" si="11"/>
        <v>0</v>
      </c>
      <c r="J233" s="561">
        <f t="shared" si="12"/>
        <v>1</v>
      </c>
      <c r="K233" s="562"/>
    </row>
    <row r="234" spans="1:11">
      <c r="A234" s="546"/>
      <c r="B234" s="550"/>
      <c r="C234" s="550"/>
      <c r="D234" s="550"/>
      <c r="E234" s="550"/>
      <c r="F234" s="546"/>
      <c r="G234" s="555" t="str">
        <f>IF(OR($B234="",$C234="",$D234="",$F234&lt;an_initial,$F234&gt;an_final,$I234=FALSE),"",(HLOOKUP(E234,ii11punctaje,2,FALSE))*VLOOKUP(J234,Coef!$E$2:$F$17,2,FALSE))</f>
        <v/>
      </c>
      <c r="H234" s="559" t="str">
        <f t="shared" si="10"/>
        <v/>
      </c>
      <c r="I234" s="560" t="b">
        <f t="shared" si="11"/>
        <v>0</v>
      </c>
      <c r="J234" s="561">
        <f t="shared" si="12"/>
        <v>1</v>
      </c>
      <c r="K234" s="562"/>
    </row>
    <row r="235" spans="1:11">
      <c r="A235" s="546"/>
      <c r="B235" s="550"/>
      <c r="C235" s="550"/>
      <c r="D235" s="550"/>
      <c r="E235" s="550"/>
      <c r="F235" s="546"/>
      <c r="G235" s="555" t="str">
        <f>IF(OR($B235="",$C235="",$D235="",$F235&lt;an_initial,$F235&gt;an_final,$I235=FALSE),"",(HLOOKUP(E235,ii11punctaje,2,FALSE))*VLOOKUP(J235,Coef!$E$2:$F$17,2,FALSE))</f>
        <v/>
      </c>
      <c r="H235" s="559" t="str">
        <f t="shared" si="10"/>
        <v/>
      </c>
      <c r="I235" s="560" t="b">
        <f t="shared" si="11"/>
        <v>0</v>
      </c>
      <c r="J235" s="561">
        <f t="shared" si="12"/>
        <v>1</v>
      </c>
      <c r="K235" s="562"/>
    </row>
    <row r="236" spans="1:11">
      <c r="A236" s="546"/>
      <c r="B236" s="550"/>
      <c r="C236" s="550"/>
      <c r="D236" s="550"/>
      <c r="E236" s="550"/>
      <c r="F236" s="546"/>
      <c r="G236" s="555" t="str">
        <f>IF(OR($B236="",$C236="",$D236="",$F236&lt;an_initial,$F236&gt;an_final,$I236=FALSE),"",(HLOOKUP(E236,ii11punctaje,2,FALSE))*VLOOKUP(J236,Coef!$E$2:$F$17,2,FALSE))</f>
        <v/>
      </c>
      <c r="H236" s="559" t="str">
        <f t="shared" si="10"/>
        <v/>
      </c>
      <c r="I236" s="560" t="b">
        <f t="shared" si="11"/>
        <v>0</v>
      </c>
      <c r="J236" s="561">
        <f t="shared" si="12"/>
        <v>1</v>
      </c>
      <c r="K236" s="562"/>
    </row>
    <row r="237" spans="1:11">
      <c r="A237" s="546"/>
      <c r="B237" s="550"/>
      <c r="C237" s="550"/>
      <c r="D237" s="550"/>
      <c r="E237" s="550"/>
      <c r="F237" s="546"/>
      <c r="G237" s="555" t="str">
        <f>IF(OR($B237="",$C237="",$D237="",$F237&lt;an_initial,$F237&gt;an_final,$I237=FALSE),"",(HLOOKUP(E237,ii11punctaje,2,FALSE))*VLOOKUP(J237,Coef!$E$2:$F$17,2,FALSE))</f>
        <v/>
      </c>
      <c r="H237" s="559" t="str">
        <f t="shared" si="10"/>
        <v/>
      </c>
      <c r="I237" s="560" t="b">
        <f t="shared" si="11"/>
        <v>0</v>
      </c>
      <c r="J237" s="561">
        <f t="shared" si="12"/>
        <v>1</v>
      </c>
      <c r="K237" s="562"/>
    </row>
    <row r="238" spans="1:11">
      <c r="A238" s="546"/>
      <c r="B238" s="550"/>
      <c r="C238" s="550"/>
      <c r="D238" s="550"/>
      <c r="E238" s="550"/>
      <c r="F238" s="546"/>
      <c r="G238" s="555" t="str">
        <f>IF(OR($B238="",$C238="",$D238="",$F238&lt;an_initial,$F238&gt;an_final,$I238=FALSE),"",(HLOOKUP(E238,ii11punctaje,2,FALSE))*VLOOKUP(J238,Coef!$E$2:$F$17,2,FALSE))</f>
        <v/>
      </c>
      <c r="H238" s="559" t="str">
        <f t="shared" si="10"/>
        <v/>
      </c>
      <c r="I238" s="560" t="b">
        <f t="shared" si="11"/>
        <v>0</v>
      </c>
      <c r="J238" s="561">
        <f t="shared" si="12"/>
        <v>1</v>
      </c>
      <c r="K238" s="562"/>
    </row>
    <row r="239" spans="1:11">
      <c r="A239" s="546"/>
      <c r="B239" s="550"/>
      <c r="C239" s="550"/>
      <c r="D239" s="550"/>
      <c r="E239" s="550"/>
      <c r="F239" s="546"/>
      <c r="G239" s="555" t="str">
        <f>IF(OR($B239="",$C239="",$D239="",$F239&lt;an_initial,$F239&gt;an_final,$I239=FALSE),"",(HLOOKUP(E239,ii11punctaje,2,FALSE))*VLOOKUP(J239,Coef!$E$2:$F$17,2,FALSE))</f>
        <v/>
      </c>
      <c r="H239" s="559" t="str">
        <f t="shared" si="10"/>
        <v/>
      </c>
      <c r="I239" s="560" t="b">
        <f t="shared" si="11"/>
        <v>0</v>
      </c>
      <c r="J239" s="561">
        <f t="shared" si="12"/>
        <v>1</v>
      </c>
      <c r="K239" s="562"/>
    </row>
    <row r="240" spans="1:11">
      <c r="A240" s="546"/>
      <c r="B240" s="550"/>
      <c r="C240" s="550"/>
      <c r="D240" s="550"/>
      <c r="E240" s="550"/>
      <c r="F240" s="546"/>
      <c r="G240" s="555" t="str">
        <f>IF(OR($B240="",$C240="",$D240="",$F240&lt;an_initial,$F240&gt;an_final,$I240=FALSE),"",(HLOOKUP(E240,ii11punctaje,2,FALSE))*VLOOKUP(J240,Coef!$E$2:$F$17,2,FALSE))</f>
        <v/>
      </c>
      <c r="H240" s="559" t="str">
        <f t="shared" si="10"/>
        <v/>
      </c>
      <c r="I240" s="560" t="b">
        <f t="shared" si="11"/>
        <v>0</v>
      </c>
      <c r="J240" s="561">
        <f t="shared" si="12"/>
        <v>1</v>
      </c>
      <c r="K240" s="562"/>
    </row>
    <row r="241" spans="1:11">
      <c r="A241" s="546"/>
      <c r="B241" s="550"/>
      <c r="C241" s="550"/>
      <c r="D241" s="550"/>
      <c r="E241" s="550"/>
      <c r="F241" s="546"/>
      <c r="G241" s="555" t="str">
        <f>IF(OR($B241="",$C241="",$D241="",$F241&lt;an_initial,$F241&gt;an_final,$I241=FALSE),"",(HLOOKUP(E241,ii11punctaje,2,FALSE))*VLOOKUP(J241,Coef!$E$2:$F$17,2,FALSE))</f>
        <v/>
      </c>
      <c r="H241" s="559" t="str">
        <f t="shared" si="10"/>
        <v/>
      </c>
      <c r="I241" s="560" t="b">
        <f t="shared" si="11"/>
        <v>0</v>
      </c>
      <c r="J241" s="561">
        <f t="shared" si="12"/>
        <v>1</v>
      </c>
      <c r="K241" s="562"/>
    </row>
    <row r="242" spans="1:11">
      <c r="A242" s="546"/>
      <c r="B242" s="550"/>
      <c r="C242" s="550"/>
      <c r="D242" s="550"/>
      <c r="E242" s="550"/>
      <c r="F242" s="546"/>
      <c r="G242" s="555" t="str">
        <f>IF(OR($B242="",$C242="",$D242="",$F242&lt;an_initial,$F242&gt;an_final,$I242=FALSE),"",(HLOOKUP(E242,ii11punctaje,2,FALSE))*VLOOKUP(J242,Coef!$E$2:$F$17,2,FALSE))</f>
        <v/>
      </c>
      <c r="H242" s="559" t="str">
        <f t="shared" si="10"/>
        <v/>
      </c>
      <c r="I242" s="560" t="b">
        <f t="shared" si="11"/>
        <v>0</v>
      </c>
      <c r="J242" s="561">
        <f t="shared" si="12"/>
        <v>1</v>
      </c>
      <c r="K242" s="562"/>
    </row>
    <row r="243" spans="1:11">
      <c r="A243" s="546"/>
      <c r="B243" s="550"/>
      <c r="C243" s="550"/>
      <c r="D243" s="550"/>
      <c r="E243" s="550"/>
      <c r="F243" s="546"/>
      <c r="G243" s="555" t="str">
        <f>IF(OR($B243="",$C243="",$D243="",$F243&lt;an_initial,$F243&gt;an_final,$I243=FALSE),"",(HLOOKUP(E243,ii11punctaje,2,FALSE))*VLOOKUP(J243,Coef!$E$2:$F$17,2,FALSE))</f>
        <v/>
      </c>
      <c r="H243" s="559" t="str">
        <f t="shared" si="10"/>
        <v/>
      </c>
      <c r="I243" s="560" t="b">
        <f t="shared" si="11"/>
        <v>0</v>
      </c>
      <c r="J243" s="561">
        <f t="shared" si="12"/>
        <v>1</v>
      </c>
      <c r="K243" s="562"/>
    </row>
    <row r="244" spans="1:11">
      <c r="A244" s="546"/>
      <c r="B244" s="550"/>
      <c r="C244" s="550"/>
      <c r="D244" s="550"/>
      <c r="E244" s="550"/>
      <c r="F244" s="546"/>
      <c r="G244" s="555" t="str">
        <f>IF(OR($B244="",$C244="",$D244="",$F244&lt;an_initial,$F244&gt;an_final,$I244=FALSE),"",(HLOOKUP(E244,ii11punctaje,2,FALSE))*VLOOKUP(J244,Coef!$E$2:$F$17,2,FALSE))</f>
        <v/>
      </c>
      <c r="H244" s="559" t="str">
        <f t="shared" si="10"/>
        <v/>
      </c>
      <c r="I244" s="560" t="b">
        <f t="shared" si="11"/>
        <v>0</v>
      </c>
      <c r="J244" s="561">
        <f t="shared" si="12"/>
        <v>1</v>
      </c>
      <c r="K244" s="562"/>
    </row>
    <row r="245" spans="1:11">
      <c r="A245" s="546"/>
      <c r="B245" s="550"/>
      <c r="C245" s="550"/>
      <c r="D245" s="550"/>
      <c r="E245" s="550"/>
      <c r="F245" s="546"/>
      <c r="G245" s="555" t="str">
        <f>IF(OR($B245="",$C245="",$D245="",$F245&lt;an_initial,$F245&gt;an_final,$I245=FALSE),"",(HLOOKUP(E245,ii11punctaje,2,FALSE))*VLOOKUP(J245,Coef!$E$2:$F$17,2,FALSE))</f>
        <v/>
      </c>
      <c r="H245" s="559" t="str">
        <f t="shared" si="10"/>
        <v/>
      </c>
      <c r="I245" s="560" t="b">
        <f t="shared" si="11"/>
        <v>0</v>
      </c>
      <c r="J245" s="561">
        <f t="shared" si="12"/>
        <v>1</v>
      </c>
      <c r="K245" s="562"/>
    </row>
    <row r="246" spans="1:11">
      <c r="A246" s="546"/>
      <c r="B246" s="550"/>
      <c r="C246" s="550"/>
      <c r="D246" s="550"/>
      <c r="E246" s="550"/>
      <c r="F246" s="546"/>
      <c r="G246" s="555" t="str">
        <f>IF(OR($B246="",$C246="",$D246="",$F246&lt;an_initial,$F246&gt;an_final,$I246=FALSE),"",(HLOOKUP(E246,ii11punctaje,2,FALSE))*VLOOKUP(J246,Coef!$E$2:$F$17,2,FALSE))</f>
        <v/>
      </c>
      <c r="H246" s="559" t="str">
        <f t="shared" si="10"/>
        <v/>
      </c>
      <c r="I246" s="560" t="b">
        <f t="shared" si="11"/>
        <v>0</v>
      </c>
      <c r="J246" s="561">
        <f t="shared" si="12"/>
        <v>1</v>
      </c>
      <c r="K246" s="562"/>
    </row>
    <row r="247" spans="1:11">
      <c r="A247" s="546"/>
      <c r="B247" s="550"/>
      <c r="C247" s="550"/>
      <c r="D247" s="550"/>
      <c r="E247" s="550"/>
      <c r="F247" s="546"/>
      <c r="G247" s="555" t="str">
        <f>IF(OR($B247="",$C247="",$D247="",$F247&lt;an_initial,$F247&gt;an_final,$I247=FALSE),"",(HLOOKUP(E247,ii11punctaje,2,FALSE))*VLOOKUP(J247,Coef!$E$2:$F$17,2,FALSE))</f>
        <v/>
      </c>
      <c r="H247" s="559" t="str">
        <f t="shared" si="10"/>
        <v/>
      </c>
      <c r="I247" s="560" t="b">
        <f t="shared" si="11"/>
        <v>0</v>
      </c>
      <c r="J247" s="561">
        <f t="shared" si="12"/>
        <v>1</v>
      </c>
      <c r="K247" s="562"/>
    </row>
    <row r="248" spans="1:11">
      <c r="A248" s="546"/>
      <c r="B248" s="550"/>
      <c r="C248" s="550"/>
      <c r="D248" s="550"/>
      <c r="E248" s="550"/>
      <c r="F248" s="546"/>
      <c r="G248" s="555" t="str">
        <f>IF(OR($B248="",$C248="",$D248="",$F248&lt;an_initial,$F248&gt;an_final,$I248=FALSE),"",(HLOOKUP(E248,ii11punctaje,2,FALSE))*VLOOKUP(J248,Coef!$E$2:$F$17,2,FALSE))</f>
        <v/>
      </c>
      <c r="H248" s="559" t="str">
        <f t="shared" si="10"/>
        <v/>
      </c>
      <c r="I248" s="560" t="b">
        <f t="shared" si="11"/>
        <v>0</v>
      </c>
      <c r="J248" s="561">
        <f t="shared" si="12"/>
        <v>1</v>
      </c>
      <c r="K248" s="562"/>
    </row>
    <row r="249" spans="1:11">
      <c r="A249" s="546"/>
      <c r="B249" s="550"/>
      <c r="C249" s="550"/>
      <c r="D249" s="550"/>
      <c r="E249" s="550"/>
      <c r="F249" s="546"/>
      <c r="G249" s="555" t="str">
        <f>IF(OR($B249="",$C249="",$D249="",$F249&lt;an_initial,$F249&gt;an_final,$I249=FALSE),"",(HLOOKUP(E249,ii11punctaje,2,FALSE))*VLOOKUP(J249,Coef!$E$2:$F$17,2,FALSE))</f>
        <v/>
      </c>
      <c r="H249" s="559" t="str">
        <f t="shared" si="10"/>
        <v/>
      </c>
      <c r="I249" s="560" t="b">
        <f t="shared" si="11"/>
        <v>0</v>
      </c>
      <c r="J249" s="561">
        <f t="shared" si="12"/>
        <v>1</v>
      </c>
      <c r="K249" s="562"/>
    </row>
    <row r="250" spans="1:11">
      <c r="A250" s="546"/>
      <c r="B250" s="550"/>
      <c r="C250" s="550"/>
      <c r="D250" s="550"/>
      <c r="E250" s="550"/>
      <c r="F250" s="546"/>
      <c r="G250" s="555" t="str">
        <f>IF(OR($B250="",$C250="",$D250="",$F250&lt;an_initial,$F250&gt;an_final,$I250=FALSE),"",(HLOOKUP(E250,ii11punctaje,2,FALSE))*VLOOKUP(J250,Coef!$E$2:$F$17,2,FALSE))</f>
        <v/>
      </c>
      <c r="H250" s="559" t="str">
        <f t="shared" si="10"/>
        <v/>
      </c>
      <c r="I250" s="560" t="b">
        <f t="shared" si="11"/>
        <v>0</v>
      </c>
      <c r="J250" s="561">
        <f t="shared" si="12"/>
        <v>1</v>
      </c>
      <c r="K250" s="562"/>
    </row>
    <row r="251" spans="1:11">
      <c r="A251" s="546"/>
      <c r="B251" s="550"/>
      <c r="C251" s="550"/>
      <c r="D251" s="550"/>
      <c r="E251" s="550"/>
      <c r="F251" s="546"/>
      <c r="G251" s="555" t="str">
        <f>IF(OR($B251="",$C251="",$D251="",$F251&lt;an_initial,$F251&gt;an_final,$I251=FALSE),"",(HLOOKUP(E251,ii11punctaje,2,FALSE))*VLOOKUP(J251,Coef!$E$2:$F$17,2,FALSE))</f>
        <v/>
      </c>
      <c r="H251" s="559" t="str">
        <f t="shared" si="10"/>
        <v/>
      </c>
      <c r="I251" s="560" t="b">
        <f t="shared" si="11"/>
        <v>0</v>
      </c>
      <c r="J251" s="561">
        <f t="shared" si="12"/>
        <v>1</v>
      </c>
      <c r="K251" s="562"/>
    </row>
    <row r="252" spans="1:11">
      <c r="A252" s="546"/>
      <c r="B252" s="550"/>
      <c r="C252" s="550"/>
      <c r="D252" s="550"/>
      <c r="E252" s="550"/>
      <c r="F252" s="546"/>
      <c r="G252" s="555" t="str">
        <f>IF(OR($B252="",$C252="",$D252="",$F252&lt;an_initial,$F252&gt;an_final,$I252=FALSE),"",(HLOOKUP(E252,ii11punctaje,2,FALSE))*VLOOKUP(J252,Coef!$E$2:$F$17,2,FALSE))</f>
        <v/>
      </c>
      <c r="H252" s="559" t="str">
        <f t="shared" si="10"/>
        <v/>
      </c>
      <c r="I252" s="560" t="b">
        <f t="shared" si="11"/>
        <v>0</v>
      </c>
      <c r="J252" s="561">
        <f t="shared" si="12"/>
        <v>1</v>
      </c>
      <c r="K252" s="562"/>
    </row>
    <row r="253" spans="1:11">
      <c r="A253" s="546"/>
      <c r="B253" s="550"/>
      <c r="C253" s="550"/>
      <c r="D253" s="550"/>
      <c r="E253" s="550"/>
      <c r="F253" s="546"/>
      <c r="G253" s="555" t="str">
        <f>IF(OR($B253="",$C253="",$D253="",$F253&lt;an_initial,$F253&gt;an_final,$I253=FALSE),"",(HLOOKUP(E253,ii11punctaje,2,FALSE))*VLOOKUP(J253,Coef!$E$2:$F$17,2,FALSE))</f>
        <v/>
      </c>
      <c r="H253" s="559" t="str">
        <f t="shared" si="10"/>
        <v/>
      </c>
      <c r="I253" s="560" t="b">
        <f t="shared" si="11"/>
        <v>0</v>
      </c>
      <c r="J253" s="561">
        <f t="shared" si="12"/>
        <v>1</v>
      </c>
      <c r="K253" s="562"/>
    </row>
    <row r="254" spans="1:11">
      <c r="A254" s="546"/>
      <c r="B254" s="550"/>
      <c r="C254" s="550"/>
      <c r="D254" s="550"/>
      <c r="E254" s="550"/>
      <c r="F254" s="546"/>
      <c r="G254" s="555" t="str">
        <f>IF(OR($B254="",$C254="",$D254="",$F254&lt;an_initial,$F254&gt;an_final,$I254=FALSE),"",(HLOOKUP(E254,ii11punctaje,2,FALSE))*VLOOKUP(J254,Coef!$E$2:$F$17,2,FALSE))</f>
        <v/>
      </c>
      <c r="H254" s="559" t="str">
        <f t="shared" si="10"/>
        <v/>
      </c>
      <c r="I254" s="560" t="b">
        <f t="shared" si="11"/>
        <v>0</v>
      </c>
      <c r="J254" s="561">
        <f t="shared" si="12"/>
        <v>1</v>
      </c>
      <c r="K254" s="562"/>
    </row>
    <row r="255" spans="1:11">
      <c r="A255" s="546"/>
      <c r="B255" s="550"/>
      <c r="C255" s="550"/>
      <c r="D255" s="550"/>
      <c r="E255" s="550"/>
      <c r="F255" s="546"/>
      <c r="G255" s="555" t="str">
        <f>IF(OR($B255="",$C255="",$D255="",$F255&lt;an_initial,$F255&gt;an_final,$I255=FALSE),"",(HLOOKUP(E255,ii11punctaje,2,FALSE))*VLOOKUP(J255,Coef!$E$2:$F$17,2,FALSE))</f>
        <v/>
      </c>
      <c r="H255" s="559" t="str">
        <f t="shared" si="10"/>
        <v/>
      </c>
      <c r="I255" s="560" t="b">
        <f t="shared" si="11"/>
        <v>0</v>
      </c>
      <c r="J255" s="561">
        <f t="shared" si="12"/>
        <v>1</v>
      </c>
      <c r="K255" s="562"/>
    </row>
    <row r="256" spans="1:11">
      <c r="A256" s="546"/>
      <c r="B256" s="550"/>
      <c r="C256" s="550"/>
      <c r="D256" s="550"/>
      <c r="E256" s="550"/>
      <c r="F256" s="546"/>
      <c r="G256" s="555" t="str">
        <f>IF(OR($B256="",$C256="",$D256="",$F256&lt;an_initial,$F256&gt;an_final,$I256=FALSE),"",(HLOOKUP(E256,ii11punctaje,2,FALSE))*VLOOKUP(J256,Coef!$E$2:$F$17,2,FALSE))</f>
        <v/>
      </c>
      <c r="H256" s="559" t="str">
        <f t="shared" si="10"/>
        <v/>
      </c>
      <c r="I256" s="560" t="b">
        <f t="shared" si="11"/>
        <v>0</v>
      </c>
      <c r="J256" s="561">
        <f t="shared" si="12"/>
        <v>1</v>
      </c>
      <c r="K256" s="562"/>
    </row>
    <row r="257" spans="1:11">
      <c r="A257" s="546"/>
      <c r="B257" s="550"/>
      <c r="C257" s="550"/>
      <c r="D257" s="550"/>
      <c r="E257" s="550"/>
      <c r="F257" s="546"/>
      <c r="G257" s="555" t="str">
        <f>IF(OR($B257="",$C257="",$D257="",$F257&lt;an_initial,$F257&gt;an_final,$I257=FALSE),"",(HLOOKUP(E257,ii11punctaje,2,FALSE))*VLOOKUP(J257,Coef!$E$2:$F$17,2,FALSE))</f>
        <v/>
      </c>
      <c r="H257" s="559" t="str">
        <f t="shared" si="10"/>
        <v/>
      </c>
      <c r="I257" s="560" t="b">
        <f t="shared" si="11"/>
        <v>0</v>
      </c>
      <c r="J257" s="561">
        <f t="shared" si="12"/>
        <v>1</v>
      </c>
      <c r="K257" s="562"/>
    </row>
    <row r="258" spans="1:11">
      <c r="A258" s="546"/>
      <c r="B258" s="550"/>
      <c r="C258" s="550"/>
      <c r="D258" s="550"/>
      <c r="E258" s="550"/>
      <c r="F258" s="546"/>
      <c r="G258" s="555" t="str">
        <f>IF(OR($B258="",$C258="",$D258="",$F258&lt;an_initial,$F258&gt;an_final,$I258=FALSE),"",(HLOOKUP(E258,ii11punctaje,2,FALSE))*VLOOKUP(J258,Coef!$E$2:$F$17,2,FALSE))</f>
        <v/>
      </c>
      <c r="H258" s="559" t="str">
        <f t="shared" si="10"/>
        <v/>
      </c>
      <c r="I258" s="560" t="b">
        <f t="shared" si="11"/>
        <v>0</v>
      </c>
      <c r="J258" s="561">
        <f t="shared" si="12"/>
        <v>1</v>
      </c>
      <c r="K258" s="562"/>
    </row>
    <row r="259" spans="1:11">
      <c r="A259" s="546"/>
      <c r="B259" s="550"/>
      <c r="C259" s="550"/>
      <c r="D259" s="550"/>
      <c r="E259" s="550"/>
      <c r="F259" s="546"/>
      <c r="G259" s="555" t="str">
        <f>IF(OR($B259="",$C259="",$D259="",$F259&lt;an_initial,$F259&gt;an_final,$I259=FALSE),"",(HLOOKUP(E259,ii11punctaje,2,FALSE))*VLOOKUP(J259,Coef!$E$2:$F$17,2,FALSE))</f>
        <v/>
      </c>
      <c r="H259" s="559" t="str">
        <f t="shared" si="10"/>
        <v/>
      </c>
      <c r="I259" s="560" t="b">
        <f t="shared" si="11"/>
        <v>0</v>
      </c>
      <c r="J259" s="561">
        <f t="shared" si="12"/>
        <v>1</v>
      </c>
      <c r="K259" s="562"/>
    </row>
  </sheetData>
  <sheetProtection algorithmName="SHA-512" hashValue="k6wrSM3B04NdCQ++blx9QmHi+Qg7de9QLILyiaUHEAo/8kYznPQECxaQYShuISbouMYm3YFqzQLMvMD+MXAVIw==" saltValue="NFRM8uJ2adfwxrcfPL00gg==" spinCount="100000" sheet="1" objects="1" scenarios="1" formatCells="0" formatRows="0" insertRows="0"/>
  <mergeCells count="11">
    <mergeCell ref="J7:J8"/>
    <mergeCell ref="A7:A8"/>
    <mergeCell ref="B7:B8"/>
    <mergeCell ref="C7:C8"/>
    <mergeCell ref="A4:G4"/>
    <mergeCell ref="A5:G5"/>
    <mergeCell ref="I7:I8"/>
    <mergeCell ref="D7:D8"/>
    <mergeCell ref="F7:F8"/>
    <mergeCell ref="G7:G8"/>
    <mergeCell ref="E7:E8"/>
  </mergeCells>
  <phoneticPr fontId="15" type="noConversion"/>
  <dataValidations count="1">
    <dataValidation type="list" allowBlank="1" showInputMessage="1" showErrorMessage="1" sqref="E10:E259" xr:uid="{00000000-0002-0000-1B00-000000000000}">
      <formula1>ii11tip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
    <pageSetUpPr fitToPage="1"/>
  </sheetPr>
  <dimension ref="A1:K259"/>
  <sheetViews>
    <sheetView zoomScaleNormal="100" workbookViewId="0">
      <selection activeCell="D13" sqref="D13"/>
    </sheetView>
  </sheetViews>
  <sheetFormatPr defaultColWidth="9.1328125" defaultRowHeight="15.75"/>
  <cols>
    <col min="1" max="1" width="5.6640625" style="45" customWidth="1"/>
    <col min="2" max="2" width="36.6640625" style="49" customWidth="1"/>
    <col min="3" max="4" width="38.46484375" style="49" customWidth="1"/>
    <col min="5" max="5" width="27.46484375" style="49" customWidth="1"/>
    <col min="6" max="6" width="8.6640625" style="49" customWidth="1"/>
    <col min="7" max="7" width="12.33203125" style="49" customWidth="1"/>
    <col min="8" max="8" width="10.6640625" style="49" hidden="1" customWidth="1"/>
    <col min="9" max="9" width="9.1328125" style="55" hidden="1" customWidth="1"/>
    <col min="10" max="10" width="9.1328125" style="49" hidden="1" customWidth="1"/>
    <col min="11" max="25" width="9.1328125" style="49" customWidth="1"/>
    <col min="26" max="16384" width="9.1328125" style="49"/>
  </cols>
  <sheetData>
    <row r="1" spans="1:10" s="45" customFormat="1">
      <c r="A1" s="44" t="s">
        <v>483</v>
      </c>
      <c r="F1" s="46"/>
      <c r="G1" s="48"/>
      <c r="H1" s="47"/>
    </row>
    <row r="2" spans="1:10" s="45" customFormat="1">
      <c r="A2" s="294" t="str">
        <f>IF(ISBLANK(facultate), IF(ISBLANK(departament),"","Departament " &amp; departament), "Facultatea " &amp; facultate)</f>
        <v>Facultatea Automatică și Calculatoare</v>
      </c>
      <c r="F2" s="46"/>
      <c r="G2" s="48"/>
      <c r="H2" s="47"/>
    </row>
    <row r="3" spans="1:10" s="45" customFormat="1">
      <c r="A3" s="294" t="str">
        <f>IF(ISBLANK(departament),"","Departamentul " &amp; departament)</f>
        <v>Departamentul Automatică și Informatică Aplicată</v>
      </c>
      <c r="F3" s="46"/>
      <c r="G3" s="48"/>
      <c r="H3" s="47"/>
    </row>
    <row r="4" spans="1:10">
      <c r="A4" s="472" t="s">
        <v>911</v>
      </c>
      <c r="B4" s="472"/>
      <c r="C4" s="472"/>
      <c r="D4" s="472"/>
      <c r="E4" s="472"/>
      <c r="F4" s="472"/>
      <c r="G4" s="472"/>
      <c r="H4" s="187"/>
    </row>
    <row r="5" spans="1:10">
      <c r="A5" s="478" t="s">
        <v>1026</v>
      </c>
      <c r="B5" s="472"/>
      <c r="C5" s="472"/>
      <c r="D5" s="472"/>
      <c r="E5" s="472"/>
      <c r="F5" s="472"/>
      <c r="G5" s="472"/>
      <c r="H5" s="187"/>
    </row>
    <row r="6" spans="1:10" ht="13.5" customHeight="1">
      <c r="G6" s="295" t="str">
        <f>CONCATENATE(functie," ",nume_candidat)</f>
        <v>Conferențiar Bojan-Dragos Claudia-Adina</v>
      </c>
    </row>
    <row r="7" spans="1:10" s="24" customFormat="1" ht="15.75" customHeight="1">
      <c r="A7" s="469" t="s">
        <v>338</v>
      </c>
      <c r="B7" s="469" t="s">
        <v>0</v>
      </c>
      <c r="C7" s="469" t="s">
        <v>1</v>
      </c>
      <c r="D7" s="469" t="s">
        <v>1032</v>
      </c>
      <c r="E7" s="469" t="s">
        <v>1034</v>
      </c>
      <c r="F7" s="469" t="s">
        <v>2</v>
      </c>
      <c r="G7" s="470" t="s">
        <v>544</v>
      </c>
      <c r="H7" s="117" t="s">
        <v>4</v>
      </c>
      <c r="I7" s="476" t="s">
        <v>541</v>
      </c>
      <c r="J7" s="479" t="s">
        <v>551</v>
      </c>
    </row>
    <row r="8" spans="1:10" s="24" customFormat="1" ht="31.5">
      <c r="A8" s="469"/>
      <c r="B8" s="469"/>
      <c r="C8" s="469"/>
      <c r="D8" s="469"/>
      <c r="E8" s="469"/>
      <c r="F8" s="469"/>
      <c r="G8" s="471"/>
      <c r="H8" s="296" t="str">
        <f>CONCATENATE("ultimii                                  ",durata_evaluare," ani")</f>
        <v>ultimii                                  5 ani</v>
      </c>
      <c r="I8" s="476"/>
      <c r="J8" s="479"/>
    </row>
    <row r="9" spans="1:10" s="24" customFormat="1">
      <c r="A9" s="71"/>
      <c r="B9" s="50"/>
      <c r="C9" s="50"/>
      <c r="D9" s="50"/>
      <c r="E9" s="50"/>
      <c r="F9" s="134"/>
      <c r="G9" s="122">
        <f>SUMIF(G10:G1010,"&gt;0")</f>
        <v>0</v>
      </c>
      <c r="H9" s="4">
        <f>SUMIF(H10:H1259,"&gt;0")</f>
        <v>0</v>
      </c>
      <c r="I9" s="252"/>
      <c r="J9" s="257"/>
    </row>
    <row r="10" spans="1:10" s="63" customFormat="1">
      <c r="A10" s="28">
        <v>1</v>
      </c>
      <c r="B10" s="7"/>
      <c r="C10" s="7"/>
      <c r="D10" s="7"/>
      <c r="E10" s="7"/>
      <c r="F10" s="180"/>
      <c r="G10" s="15" t="str">
        <f>IF(OR($B10="",$C10="",$E10="",$F10&lt;an_initial,$F10&gt;an_final,$I10=FALSE),"",80*VLOOKUP(J10,Coef!$E$2:$F$17,2,FALSE))</f>
        <v/>
      </c>
      <c r="H10" s="43" t="str">
        <f t="shared" ref="H10:H73" si="0">IF(OR($B10="",$C10="",$E10="",$F10&gt;an_final,$I10=FALSE),"",IF($F10&gt;=an_initial,1,""))</f>
        <v/>
      </c>
      <c r="I10" s="297" t="b">
        <f t="shared" ref="I10:I73" si="1">IF(nume_candidat="",FALSE,ISNUMBER(SEARCH(nume_candidat,$B10)))</f>
        <v>0</v>
      </c>
      <c r="J10" s="305">
        <f t="shared" ref="J10" si="2">LEN(B10)-LEN(SUBSTITUTE(B10,",",""))+1</f>
        <v>1</v>
      </c>
    </row>
    <row r="11" spans="1:10" s="24" customFormat="1">
      <c r="A11" s="28">
        <v>2</v>
      </c>
      <c r="B11" s="7"/>
      <c r="C11" s="7"/>
      <c r="D11" s="7"/>
      <c r="E11" s="7"/>
      <c r="F11" s="180"/>
      <c r="G11" s="15" t="str">
        <f>IF(OR($B11="",$C11="",$E11="",$F11&lt;an_initial,$F11&gt;an_final,$I11=FALSE),"",80*VLOOKUP(J11,Coef!$E$2:$F$17,2,FALSE))</f>
        <v/>
      </c>
      <c r="H11" s="43" t="str">
        <f t="shared" si="0"/>
        <v/>
      </c>
      <c r="I11" s="297" t="b">
        <f t="shared" si="1"/>
        <v>0</v>
      </c>
      <c r="J11" s="305">
        <f t="shared" ref="J11:J74" si="3">LEN(B11)-LEN(SUBSTITUTE(B11,",",""))+1</f>
        <v>1</v>
      </c>
    </row>
    <row r="12" spans="1:10" s="24" customFormat="1">
      <c r="A12" s="28">
        <v>3</v>
      </c>
      <c r="B12" s="6"/>
      <c r="C12" s="7"/>
      <c r="D12" s="7"/>
      <c r="E12" s="6"/>
      <c r="F12" s="180"/>
      <c r="G12" s="15" t="str">
        <f>IF(OR($B12="",$C12="",$E12="",$F12&lt;an_initial,$F12&gt;an_final,$I12=FALSE),"",80*VLOOKUP(J12,Coef!$E$2:$F$17,2,FALSE))</f>
        <v/>
      </c>
      <c r="H12" s="43" t="str">
        <f t="shared" si="0"/>
        <v/>
      </c>
      <c r="I12" s="297" t="b">
        <f t="shared" si="1"/>
        <v>0</v>
      </c>
      <c r="J12" s="305">
        <f t="shared" si="3"/>
        <v>1</v>
      </c>
    </row>
    <row r="13" spans="1:10" s="24" customFormat="1">
      <c r="A13" s="28">
        <v>4</v>
      </c>
      <c r="B13" s="6"/>
      <c r="C13" s="6"/>
      <c r="D13" s="6"/>
      <c r="E13" s="6"/>
      <c r="F13" s="117"/>
      <c r="G13" s="15" t="str">
        <f>IF(OR($B13="",$C13="",$E13="",$F13&lt;an_initial,$F13&gt;an_final,$I13=FALSE),"",80*VLOOKUP(J13,Coef!$E$2:$F$17,2,FALSE))</f>
        <v/>
      </c>
      <c r="H13" s="43" t="str">
        <f t="shared" si="0"/>
        <v/>
      </c>
      <c r="I13" s="297" t="b">
        <f t="shared" si="1"/>
        <v>0</v>
      </c>
      <c r="J13" s="305">
        <f t="shared" si="3"/>
        <v>1</v>
      </c>
    </row>
    <row r="14" spans="1:10" s="24" customFormat="1">
      <c r="A14" s="28">
        <v>5</v>
      </c>
      <c r="B14" s="6"/>
      <c r="C14" s="6"/>
      <c r="D14" s="6"/>
      <c r="E14" s="6"/>
      <c r="F14" s="117"/>
      <c r="G14" s="15" t="str">
        <f>IF(OR($B14="",$C14="",$E14="",$F14&lt;an_initial,$F14&gt;an_final,$I14=FALSE),"",80*VLOOKUP(J14,Coef!$E$2:$F$17,2,FALSE))</f>
        <v/>
      </c>
      <c r="H14" s="43" t="str">
        <f t="shared" si="0"/>
        <v/>
      </c>
      <c r="I14" s="297" t="b">
        <f t="shared" si="1"/>
        <v>0</v>
      </c>
      <c r="J14" s="305">
        <f t="shared" si="3"/>
        <v>1</v>
      </c>
    </row>
    <row r="15" spans="1:10" s="24" customFormat="1">
      <c r="A15" s="28">
        <v>6</v>
      </c>
      <c r="B15" s="6"/>
      <c r="C15" s="6"/>
      <c r="D15" s="6"/>
      <c r="E15" s="6"/>
      <c r="F15" s="117"/>
      <c r="G15" s="15" t="str">
        <f>IF(OR($B15="",$C15="",$E15="",$F15&lt;an_initial,$F15&gt;an_final,$I15=FALSE),"",80*VLOOKUP(J15,Coef!$E$2:$F$17,2,FALSE))</f>
        <v/>
      </c>
      <c r="H15" s="43" t="str">
        <f t="shared" si="0"/>
        <v/>
      </c>
      <c r="I15" s="297" t="b">
        <f t="shared" si="1"/>
        <v>0</v>
      </c>
      <c r="J15" s="305">
        <f t="shared" si="3"/>
        <v>1</v>
      </c>
    </row>
    <row r="16" spans="1:10" s="24" customFormat="1">
      <c r="A16" s="28">
        <v>7</v>
      </c>
      <c r="B16" s="6"/>
      <c r="C16" s="6"/>
      <c r="D16" s="6"/>
      <c r="E16" s="6"/>
      <c r="F16" s="117"/>
      <c r="G16" s="15" t="str">
        <f>IF(OR($B16="",$C16="",$E16="",$F16&lt;an_initial,$F16&gt;an_final,$I16=FALSE),"",80*VLOOKUP(J16,Coef!$E$2:$F$17,2,FALSE))</f>
        <v/>
      </c>
      <c r="H16" s="43" t="str">
        <f t="shared" si="0"/>
        <v/>
      </c>
      <c r="I16" s="297" t="b">
        <f t="shared" si="1"/>
        <v>0</v>
      </c>
      <c r="J16" s="305">
        <f t="shared" si="3"/>
        <v>1</v>
      </c>
    </row>
    <row r="17" spans="1:10" s="24" customFormat="1">
      <c r="A17" s="28">
        <v>8</v>
      </c>
      <c r="B17" s="6"/>
      <c r="C17" s="6"/>
      <c r="D17" s="6"/>
      <c r="E17" s="6"/>
      <c r="F17" s="117"/>
      <c r="G17" s="15" t="str">
        <f>IF(OR($B17="",$C17="",$E17="",$F17&lt;an_initial,$F17&gt;an_final,$I17=FALSE),"",80*VLOOKUP(J17,Coef!$E$2:$F$17,2,FALSE))</f>
        <v/>
      </c>
      <c r="H17" s="43" t="str">
        <f t="shared" si="0"/>
        <v/>
      </c>
      <c r="I17" s="297" t="b">
        <f t="shared" si="1"/>
        <v>0</v>
      </c>
      <c r="J17" s="305">
        <f t="shared" si="3"/>
        <v>1</v>
      </c>
    </row>
    <row r="18" spans="1:10" s="24" customFormat="1">
      <c r="A18" s="28">
        <v>9</v>
      </c>
      <c r="B18" s="6"/>
      <c r="C18" s="6"/>
      <c r="D18" s="6"/>
      <c r="E18" s="6"/>
      <c r="F18" s="117"/>
      <c r="G18" s="15" t="str">
        <f>IF(OR($B18="",$C18="",$E18="",$F18&lt;an_initial,$F18&gt;an_final,$I18=FALSE),"",80*VLOOKUP(J18,Coef!$E$2:$F$17,2,FALSE))</f>
        <v/>
      </c>
      <c r="H18" s="43" t="str">
        <f t="shared" si="0"/>
        <v/>
      </c>
      <c r="I18" s="297" t="b">
        <f t="shared" si="1"/>
        <v>0</v>
      </c>
      <c r="J18" s="305">
        <f t="shared" si="3"/>
        <v>1</v>
      </c>
    </row>
    <row r="19" spans="1:10" s="24" customFormat="1">
      <c r="A19" s="28">
        <v>10</v>
      </c>
      <c r="B19" s="6"/>
      <c r="C19" s="11"/>
      <c r="D19" s="11"/>
      <c r="E19" s="6"/>
      <c r="F19" s="117"/>
      <c r="G19" s="15" t="str">
        <f>IF(OR($B19="",$C19="",$E19="",$F19&lt;an_initial,$F19&gt;an_final,$I19=FALSE),"",80*VLOOKUP(J19,Coef!$E$2:$F$17,2,FALSE))</f>
        <v/>
      </c>
      <c r="H19" s="43" t="str">
        <f t="shared" si="0"/>
        <v/>
      </c>
      <c r="I19" s="297" t="b">
        <f t="shared" si="1"/>
        <v>0</v>
      </c>
      <c r="J19" s="305">
        <f t="shared" si="3"/>
        <v>1</v>
      </c>
    </row>
    <row r="20" spans="1:10" s="24" customFormat="1">
      <c r="A20" s="28">
        <v>11</v>
      </c>
      <c r="B20" s="6"/>
      <c r="C20" s="6"/>
      <c r="D20" s="6"/>
      <c r="E20" s="6"/>
      <c r="F20" s="117"/>
      <c r="G20" s="15" t="str">
        <f>IF(OR($B20="",$C20="",$E20="",$F20&lt;an_initial,$F20&gt;an_final,$I20=FALSE),"",80*VLOOKUP(J20,Coef!$E$2:$F$17,2,FALSE))</f>
        <v/>
      </c>
      <c r="H20" s="43" t="str">
        <f t="shared" si="0"/>
        <v/>
      </c>
      <c r="I20" s="297" t="b">
        <f t="shared" si="1"/>
        <v>0</v>
      </c>
      <c r="J20" s="305">
        <f t="shared" si="3"/>
        <v>1</v>
      </c>
    </row>
    <row r="21" spans="1:10" s="24" customFormat="1">
      <c r="A21" s="28">
        <v>12</v>
      </c>
      <c r="B21" s="6"/>
      <c r="C21" s="6"/>
      <c r="D21" s="6"/>
      <c r="E21" s="6"/>
      <c r="F21" s="117"/>
      <c r="G21" s="15" t="str">
        <f>IF(OR($B21="",$C21="",$E21="",$F21&lt;an_initial,$F21&gt;an_final,$I21=FALSE),"",80*VLOOKUP(J21,Coef!$E$2:$F$17,2,FALSE))</f>
        <v/>
      </c>
      <c r="H21" s="43" t="str">
        <f t="shared" si="0"/>
        <v/>
      </c>
      <c r="I21" s="297" t="b">
        <f t="shared" si="1"/>
        <v>0</v>
      </c>
      <c r="J21" s="305">
        <f t="shared" si="3"/>
        <v>1</v>
      </c>
    </row>
    <row r="22" spans="1:10" s="24" customFormat="1">
      <c r="A22" s="28">
        <v>13</v>
      </c>
      <c r="B22" s="6"/>
      <c r="C22" s="6"/>
      <c r="D22" s="6"/>
      <c r="E22" s="6"/>
      <c r="F22" s="117"/>
      <c r="G22" s="15" t="str">
        <f>IF(OR($B22="",$C22="",$E22="",$F22&lt;an_initial,$F22&gt;an_final,$I22=FALSE),"",80*VLOOKUP(J22,Coef!$E$2:$F$17,2,FALSE))</f>
        <v/>
      </c>
      <c r="H22" s="43" t="str">
        <f t="shared" si="0"/>
        <v/>
      </c>
      <c r="I22" s="297" t="b">
        <f t="shared" si="1"/>
        <v>0</v>
      </c>
      <c r="J22" s="305">
        <f t="shared" si="3"/>
        <v>1</v>
      </c>
    </row>
    <row r="23" spans="1:10" s="24" customFormat="1">
      <c r="A23" s="28">
        <v>14</v>
      </c>
      <c r="B23" s="6"/>
      <c r="C23" s="6"/>
      <c r="D23" s="6"/>
      <c r="E23" s="6"/>
      <c r="F23" s="117"/>
      <c r="G23" s="15" t="str">
        <f>IF(OR($B23="",$C23="",$E23="",$F23&lt;an_initial,$F23&gt;an_final,$I23=FALSE),"",80*VLOOKUP(J23,Coef!$E$2:$F$17,2,FALSE))</f>
        <v/>
      </c>
      <c r="H23" s="43" t="str">
        <f t="shared" si="0"/>
        <v/>
      </c>
      <c r="I23" s="297" t="b">
        <f t="shared" si="1"/>
        <v>0</v>
      </c>
      <c r="J23" s="305">
        <f t="shared" si="3"/>
        <v>1</v>
      </c>
    </row>
    <row r="24" spans="1:10" s="24" customFormat="1">
      <c r="A24" s="28">
        <v>15</v>
      </c>
      <c r="B24" s="6"/>
      <c r="C24" s="6"/>
      <c r="D24" s="6"/>
      <c r="E24" s="6"/>
      <c r="F24" s="117"/>
      <c r="G24" s="15" t="str">
        <f>IF(OR($B24="",$C24="",$E24="",$F24&lt;an_initial,$F24&gt;an_final,$I24=FALSE),"",80*VLOOKUP(J24,Coef!$E$2:$F$17,2,FALSE))</f>
        <v/>
      </c>
      <c r="H24" s="43" t="str">
        <f t="shared" si="0"/>
        <v/>
      </c>
      <c r="I24" s="297" t="b">
        <f t="shared" si="1"/>
        <v>0</v>
      </c>
      <c r="J24" s="305">
        <f t="shared" si="3"/>
        <v>1</v>
      </c>
    </row>
    <row r="25" spans="1:10" s="24" customFormat="1">
      <c r="A25" s="28">
        <v>16</v>
      </c>
      <c r="B25" s="6"/>
      <c r="C25" s="6"/>
      <c r="D25" s="6"/>
      <c r="E25" s="6"/>
      <c r="F25" s="117"/>
      <c r="G25" s="15" t="str">
        <f>IF(OR($B25="",$C25="",$E25="",$F25&lt;an_initial,$F25&gt;an_final,$I25=FALSE),"",80*VLOOKUP(J25,Coef!$E$2:$F$17,2,FALSE))</f>
        <v/>
      </c>
      <c r="H25" s="43" t="str">
        <f t="shared" si="0"/>
        <v/>
      </c>
      <c r="I25" s="297" t="b">
        <f t="shared" si="1"/>
        <v>0</v>
      </c>
      <c r="J25" s="305">
        <f t="shared" si="3"/>
        <v>1</v>
      </c>
    </row>
    <row r="26" spans="1:10" s="24" customFormat="1">
      <c r="A26" s="28">
        <v>17</v>
      </c>
      <c r="B26" s="6"/>
      <c r="C26" s="6"/>
      <c r="D26" s="6"/>
      <c r="E26" s="6"/>
      <c r="F26" s="117"/>
      <c r="G26" s="15" t="str">
        <f>IF(OR($B26="",$C26="",$E26="",$F26&lt;an_initial,$F26&gt;an_final,$I26=FALSE),"",80*VLOOKUP(J26,Coef!$E$2:$F$17,2,FALSE))</f>
        <v/>
      </c>
      <c r="H26" s="43" t="str">
        <f t="shared" si="0"/>
        <v/>
      </c>
      <c r="I26" s="297" t="b">
        <f t="shared" si="1"/>
        <v>0</v>
      </c>
      <c r="J26" s="305">
        <f t="shared" si="3"/>
        <v>1</v>
      </c>
    </row>
    <row r="27" spans="1:10" s="24" customFormat="1">
      <c r="A27" s="28">
        <v>18</v>
      </c>
      <c r="B27" s="6"/>
      <c r="C27" s="6"/>
      <c r="D27" s="6"/>
      <c r="E27" s="6"/>
      <c r="F27" s="117"/>
      <c r="G27" s="15" t="str">
        <f>IF(OR($B27="",$C27="",$E27="",$F27&lt;an_initial,$F27&gt;an_final,$I27=FALSE),"",80*VLOOKUP(J27,Coef!$E$2:$F$17,2,FALSE))</f>
        <v/>
      </c>
      <c r="H27" s="43" t="str">
        <f t="shared" si="0"/>
        <v/>
      </c>
      <c r="I27" s="297" t="b">
        <f t="shared" si="1"/>
        <v>0</v>
      </c>
      <c r="J27" s="305">
        <f t="shared" si="3"/>
        <v>1</v>
      </c>
    </row>
    <row r="28" spans="1:10" s="24" customFormat="1">
      <c r="A28" s="28">
        <v>19</v>
      </c>
      <c r="B28" s="6"/>
      <c r="C28" s="6"/>
      <c r="D28" s="6"/>
      <c r="E28" s="6"/>
      <c r="F28" s="117"/>
      <c r="G28" s="15" t="str">
        <f>IF(OR($B28="",$C28="",$E28="",$F28&lt;an_initial,$F28&gt;an_final,$I28=FALSE),"",80*VLOOKUP(J28,Coef!$E$2:$F$17,2,FALSE))</f>
        <v/>
      </c>
      <c r="H28" s="43" t="str">
        <f t="shared" si="0"/>
        <v/>
      </c>
      <c r="I28" s="297" t="b">
        <f t="shared" si="1"/>
        <v>0</v>
      </c>
      <c r="J28" s="305">
        <f t="shared" si="3"/>
        <v>1</v>
      </c>
    </row>
    <row r="29" spans="1:10" s="24" customFormat="1">
      <c r="A29" s="28">
        <v>20</v>
      </c>
      <c r="B29" s="6"/>
      <c r="C29" s="6"/>
      <c r="D29" s="6"/>
      <c r="E29" s="6"/>
      <c r="F29" s="117"/>
      <c r="G29" s="15" t="str">
        <f>IF(OR($B29="",$C29="",$E29="",$F29&lt;an_initial,$F29&gt;an_final,$I29=FALSE),"",80*VLOOKUP(J29,Coef!$E$2:$F$17,2,FALSE))</f>
        <v/>
      </c>
      <c r="H29" s="43" t="str">
        <f t="shared" si="0"/>
        <v/>
      </c>
      <c r="I29" s="297" t="b">
        <f t="shared" si="1"/>
        <v>0</v>
      </c>
      <c r="J29" s="305">
        <f t="shared" si="3"/>
        <v>1</v>
      </c>
    </row>
    <row r="30" spans="1:10" s="24" customFormat="1">
      <c r="A30" s="28">
        <v>21</v>
      </c>
      <c r="B30" s="6"/>
      <c r="C30" s="6"/>
      <c r="D30" s="6"/>
      <c r="E30" s="6"/>
      <c r="F30" s="117"/>
      <c r="G30" s="15" t="str">
        <f>IF(OR($B30="",$C30="",$E30="",$F30&lt;an_initial,$F30&gt;an_final,$I30=FALSE),"",80*VLOOKUP(J30,Coef!$E$2:$F$17,2,FALSE))</f>
        <v/>
      </c>
      <c r="H30" s="43" t="str">
        <f t="shared" si="0"/>
        <v/>
      </c>
      <c r="I30" s="297" t="b">
        <f t="shared" si="1"/>
        <v>0</v>
      </c>
      <c r="J30" s="305">
        <f t="shared" si="3"/>
        <v>1</v>
      </c>
    </row>
    <row r="31" spans="1:10" s="24" customFormat="1">
      <c r="A31" s="28">
        <v>22</v>
      </c>
      <c r="B31" s="6"/>
      <c r="C31" s="6"/>
      <c r="D31" s="6"/>
      <c r="E31" s="6"/>
      <c r="F31" s="117"/>
      <c r="G31" s="15" t="str">
        <f>IF(OR($B31="",$C31="",$E31="",$F31&lt;an_initial,$F31&gt;an_final,$I31=FALSE),"",80*VLOOKUP(J31,Coef!$E$2:$F$17,2,FALSE))</f>
        <v/>
      </c>
      <c r="H31" s="43" t="str">
        <f t="shared" si="0"/>
        <v/>
      </c>
      <c r="I31" s="297" t="b">
        <f t="shared" si="1"/>
        <v>0</v>
      </c>
      <c r="J31" s="305">
        <f t="shared" si="3"/>
        <v>1</v>
      </c>
    </row>
    <row r="32" spans="1:10" s="24" customFormat="1">
      <c r="A32" s="28">
        <v>23</v>
      </c>
      <c r="B32" s="6"/>
      <c r="C32" s="6"/>
      <c r="D32" s="6"/>
      <c r="E32" s="6"/>
      <c r="F32" s="117"/>
      <c r="G32" s="15" t="str">
        <f>IF(OR($B32="",$C32="",$E32="",$F32&lt;an_initial,$F32&gt;an_final,$I32=FALSE),"",80*VLOOKUP(J32,Coef!$E$2:$F$17,2,FALSE))</f>
        <v/>
      </c>
      <c r="H32" s="43" t="str">
        <f t="shared" si="0"/>
        <v/>
      </c>
      <c r="I32" s="297" t="b">
        <f t="shared" si="1"/>
        <v>0</v>
      </c>
      <c r="J32" s="305">
        <f t="shared" si="3"/>
        <v>1</v>
      </c>
    </row>
    <row r="33" spans="1:10" s="24" customFormat="1">
      <c r="A33" s="28">
        <v>24</v>
      </c>
      <c r="B33" s="6"/>
      <c r="C33" s="6"/>
      <c r="D33" s="6"/>
      <c r="E33" s="6"/>
      <c r="F33" s="117"/>
      <c r="G33" s="15" t="str">
        <f>IF(OR($B33="",$C33="",$E33="",$F33&lt;an_initial,$F33&gt;an_final,$I33=FALSE),"",80*VLOOKUP(J33,Coef!$E$2:$F$17,2,FALSE))</f>
        <v/>
      </c>
      <c r="H33" s="43" t="str">
        <f t="shared" si="0"/>
        <v/>
      </c>
      <c r="I33" s="297" t="b">
        <f t="shared" si="1"/>
        <v>0</v>
      </c>
      <c r="J33" s="305">
        <f t="shared" si="3"/>
        <v>1</v>
      </c>
    </row>
    <row r="34" spans="1:10" s="24" customFormat="1">
      <c r="A34" s="28">
        <v>25</v>
      </c>
      <c r="B34" s="6"/>
      <c r="C34" s="6"/>
      <c r="D34" s="6"/>
      <c r="E34" s="6"/>
      <c r="F34" s="117"/>
      <c r="G34" s="15" t="str">
        <f>IF(OR($B34="",$C34="",$E34="",$F34&lt;an_initial,$F34&gt;an_final,$I34=FALSE),"",80*VLOOKUP(J34,Coef!$E$2:$F$17,2,FALSE))</f>
        <v/>
      </c>
      <c r="H34" s="43" t="str">
        <f t="shared" si="0"/>
        <v/>
      </c>
      <c r="I34" s="297" t="b">
        <f t="shared" si="1"/>
        <v>0</v>
      </c>
      <c r="J34" s="305">
        <f t="shared" si="3"/>
        <v>1</v>
      </c>
    </row>
    <row r="35" spans="1:10" s="24" customFormat="1">
      <c r="A35" s="28">
        <v>26</v>
      </c>
      <c r="B35" s="6"/>
      <c r="C35" s="6"/>
      <c r="D35" s="6"/>
      <c r="E35" s="6"/>
      <c r="F35" s="117"/>
      <c r="G35" s="15" t="str">
        <f>IF(OR($B35="",$C35="",$E35="",$F35&lt;an_initial,$F35&gt;an_final,$I35=FALSE),"",80*VLOOKUP(J35,Coef!$E$2:$F$17,2,FALSE))</f>
        <v/>
      </c>
      <c r="H35" s="43" t="str">
        <f t="shared" si="0"/>
        <v/>
      </c>
      <c r="I35" s="297" t="b">
        <f t="shared" si="1"/>
        <v>0</v>
      </c>
      <c r="J35" s="305">
        <f t="shared" si="3"/>
        <v>1</v>
      </c>
    </row>
    <row r="36" spans="1:10" s="24" customFormat="1">
      <c r="A36" s="28">
        <v>27</v>
      </c>
      <c r="B36" s="6"/>
      <c r="C36" s="6"/>
      <c r="D36" s="6"/>
      <c r="E36" s="6"/>
      <c r="F36" s="117"/>
      <c r="G36" s="15" t="str">
        <f>IF(OR($B36="",$C36="",$E36="",$F36&lt;an_initial,$F36&gt;an_final,$I36=FALSE),"",80*VLOOKUP(J36,Coef!$E$2:$F$17,2,FALSE))</f>
        <v/>
      </c>
      <c r="H36" s="43" t="str">
        <f t="shared" si="0"/>
        <v/>
      </c>
      <c r="I36" s="297" t="b">
        <f t="shared" si="1"/>
        <v>0</v>
      </c>
      <c r="J36" s="305">
        <f t="shared" si="3"/>
        <v>1</v>
      </c>
    </row>
    <row r="37" spans="1:10" s="24" customFormat="1">
      <c r="A37" s="28">
        <v>28</v>
      </c>
      <c r="B37" s="6"/>
      <c r="C37" s="6"/>
      <c r="D37" s="6"/>
      <c r="E37" s="6"/>
      <c r="F37" s="117"/>
      <c r="G37" s="15" t="str">
        <f>IF(OR($B37="",$C37="",$E37="",$F37&lt;an_initial,$F37&gt;an_final,$I37=FALSE),"",80*VLOOKUP(J37,Coef!$E$2:$F$17,2,FALSE))</f>
        <v/>
      </c>
      <c r="H37" s="43" t="str">
        <f t="shared" si="0"/>
        <v/>
      </c>
      <c r="I37" s="297" t="b">
        <f t="shared" si="1"/>
        <v>0</v>
      </c>
      <c r="J37" s="305">
        <f t="shared" si="3"/>
        <v>1</v>
      </c>
    </row>
    <row r="38" spans="1:10" s="24" customFormat="1">
      <c r="A38" s="28">
        <v>29</v>
      </c>
      <c r="B38" s="6"/>
      <c r="C38" s="6"/>
      <c r="D38" s="6"/>
      <c r="E38" s="6"/>
      <c r="F38" s="117"/>
      <c r="G38" s="15" t="str">
        <f>IF(OR($B38="",$C38="",$E38="",$F38&lt;an_initial,$F38&gt;an_final,$I38=FALSE),"",80*VLOOKUP(J38,Coef!$E$2:$F$17,2,FALSE))</f>
        <v/>
      </c>
      <c r="H38" s="43" t="str">
        <f t="shared" si="0"/>
        <v/>
      </c>
      <c r="I38" s="297" t="b">
        <f t="shared" si="1"/>
        <v>0</v>
      </c>
      <c r="J38" s="305">
        <f t="shared" si="3"/>
        <v>1</v>
      </c>
    </row>
    <row r="39" spans="1:10" s="24" customFormat="1">
      <c r="A39" s="28">
        <v>30</v>
      </c>
      <c r="B39" s="6"/>
      <c r="C39" s="6"/>
      <c r="D39" s="6"/>
      <c r="E39" s="6"/>
      <c r="F39" s="117"/>
      <c r="G39" s="15" t="str">
        <f>IF(OR($B39="",$C39="",$E39="",$F39&lt;an_initial,$F39&gt;an_final,$I39=FALSE),"",80*VLOOKUP(J39,Coef!$E$2:$F$17,2,FALSE))</f>
        <v/>
      </c>
      <c r="H39" s="43" t="str">
        <f t="shared" si="0"/>
        <v/>
      </c>
      <c r="I39" s="297" t="b">
        <f t="shared" si="1"/>
        <v>0</v>
      </c>
      <c r="J39" s="305">
        <f t="shared" si="3"/>
        <v>1</v>
      </c>
    </row>
    <row r="40" spans="1:10" s="24" customFormat="1">
      <c r="A40" s="28">
        <v>31</v>
      </c>
      <c r="B40" s="6"/>
      <c r="C40" s="6"/>
      <c r="D40" s="6"/>
      <c r="E40" s="6"/>
      <c r="F40" s="117"/>
      <c r="G40" s="15" t="str">
        <f>IF(OR($B40="",$C40="",$E40="",$F40&lt;an_initial,$F40&gt;an_final,$I40=FALSE),"",80*VLOOKUP(J40,Coef!$E$2:$F$17,2,FALSE))</f>
        <v/>
      </c>
      <c r="H40" s="43" t="str">
        <f t="shared" si="0"/>
        <v/>
      </c>
      <c r="I40" s="297" t="b">
        <f t="shared" si="1"/>
        <v>0</v>
      </c>
      <c r="J40" s="305">
        <f t="shared" si="3"/>
        <v>1</v>
      </c>
    </row>
    <row r="41" spans="1:10" s="24" customFormat="1">
      <c r="A41" s="28">
        <v>32</v>
      </c>
      <c r="B41" s="6"/>
      <c r="C41" s="6"/>
      <c r="D41" s="6"/>
      <c r="E41" s="6"/>
      <c r="F41" s="117"/>
      <c r="G41" s="15" t="str">
        <f>IF(OR($B41="",$C41="",$E41="",$F41&lt;an_initial,$F41&gt;an_final,$I41=FALSE),"",80*VLOOKUP(J41,Coef!$E$2:$F$17,2,FALSE))</f>
        <v/>
      </c>
      <c r="H41" s="43" t="str">
        <f t="shared" si="0"/>
        <v/>
      </c>
      <c r="I41" s="297" t="b">
        <f t="shared" si="1"/>
        <v>0</v>
      </c>
      <c r="J41" s="305">
        <f t="shared" si="3"/>
        <v>1</v>
      </c>
    </row>
    <row r="42" spans="1:10" s="24" customFormat="1">
      <c r="A42" s="28">
        <v>33</v>
      </c>
      <c r="B42" s="6"/>
      <c r="C42" s="6"/>
      <c r="D42" s="6"/>
      <c r="E42" s="6"/>
      <c r="F42" s="117"/>
      <c r="G42" s="15" t="str">
        <f>IF(OR($B42="",$C42="",$E42="",$F42&lt;an_initial,$F42&gt;an_final,$I42=FALSE),"",80*VLOOKUP(J42,Coef!$E$2:$F$17,2,FALSE))</f>
        <v/>
      </c>
      <c r="H42" s="43" t="str">
        <f t="shared" si="0"/>
        <v/>
      </c>
      <c r="I42" s="297" t="b">
        <f t="shared" si="1"/>
        <v>0</v>
      </c>
      <c r="J42" s="305">
        <f t="shared" si="3"/>
        <v>1</v>
      </c>
    </row>
    <row r="43" spans="1:10" s="24" customFormat="1">
      <c r="A43" s="28">
        <v>34</v>
      </c>
      <c r="B43" s="6"/>
      <c r="C43" s="6"/>
      <c r="D43" s="6"/>
      <c r="E43" s="6"/>
      <c r="F43" s="117"/>
      <c r="G43" s="15" t="str">
        <f>IF(OR($B43="",$C43="",$E43="",$F43&lt;an_initial,$F43&gt;an_final,$I43=FALSE),"",80*VLOOKUP(J43,Coef!$E$2:$F$17,2,FALSE))</f>
        <v/>
      </c>
      <c r="H43" s="43" t="str">
        <f t="shared" si="0"/>
        <v/>
      </c>
      <c r="I43" s="297" t="b">
        <f t="shared" si="1"/>
        <v>0</v>
      </c>
      <c r="J43" s="305">
        <f t="shared" si="3"/>
        <v>1</v>
      </c>
    </row>
    <row r="44" spans="1:10" s="24" customFormat="1">
      <c r="A44" s="28">
        <v>35</v>
      </c>
      <c r="B44" s="6"/>
      <c r="C44" s="6"/>
      <c r="D44" s="6"/>
      <c r="E44" s="6"/>
      <c r="F44" s="117"/>
      <c r="G44" s="15" t="str">
        <f>IF(OR($B44="",$C44="",$E44="",$F44&lt;an_initial,$F44&gt;an_final,$I44=FALSE),"",80*VLOOKUP(J44,Coef!$E$2:$F$17,2,FALSE))</f>
        <v/>
      </c>
      <c r="H44" s="43" t="str">
        <f t="shared" si="0"/>
        <v/>
      </c>
      <c r="I44" s="297" t="b">
        <f t="shared" si="1"/>
        <v>0</v>
      </c>
      <c r="J44" s="305">
        <f t="shared" si="3"/>
        <v>1</v>
      </c>
    </row>
    <row r="45" spans="1:10" s="24" customFormat="1">
      <c r="A45" s="28">
        <v>36</v>
      </c>
      <c r="B45" s="6"/>
      <c r="C45" s="6"/>
      <c r="D45" s="6"/>
      <c r="E45" s="6"/>
      <c r="F45" s="117"/>
      <c r="G45" s="15" t="str">
        <f>IF(OR($B45="",$C45="",$E45="",$F45&lt;an_initial,$F45&gt;an_final,$I45=FALSE),"",80*VLOOKUP(J45,Coef!$E$2:$F$17,2,FALSE))</f>
        <v/>
      </c>
      <c r="H45" s="43" t="str">
        <f t="shared" si="0"/>
        <v/>
      </c>
      <c r="I45" s="297" t="b">
        <f t="shared" si="1"/>
        <v>0</v>
      </c>
      <c r="J45" s="305">
        <f t="shared" si="3"/>
        <v>1</v>
      </c>
    </row>
    <row r="46" spans="1:10" s="24" customFormat="1">
      <c r="A46" s="28">
        <v>37</v>
      </c>
      <c r="B46" s="6"/>
      <c r="C46" s="6"/>
      <c r="D46" s="6"/>
      <c r="E46" s="6"/>
      <c r="F46" s="117"/>
      <c r="G46" s="15" t="str">
        <f>IF(OR($B46="",$C46="",$E46="",$F46&lt;an_initial,$F46&gt;an_final,$I46=FALSE),"",80*VLOOKUP(J46,Coef!$E$2:$F$17,2,FALSE))</f>
        <v/>
      </c>
      <c r="H46" s="43" t="str">
        <f t="shared" si="0"/>
        <v/>
      </c>
      <c r="I46" s="297" t="b">
        <f t="shared" si="1"/>
        <v>0</v>
      </c>
      <c r="J46" s="305">
        <f t="shared" si="3"/>
        <v>1</v>
      </c>
    </row>
    <row r="47" spans="1:10" s="24" customFormat="1">
      <c r="A47" s="28">
        <v>38</v>
      </c>
      <c r="B47" s="6"/>
      <c r="C47" s="6"/>
      <c r="D47" s="6"/>
      <c r="E47" s="6"/>
      <c r="F47" s="117"/>
      <c r="G47" s="15" t="str">
        <f>IF(OR($B47="",$C47="",$E47="",$F47&lt;an_initial,$F47&gt;an_final,$I47=FALSE),"",80*VLOOKUP(J47,Coef!$E$2:$F$17,2,FALSE))</f>
        <v/>
      </c>
      <c r="H47" s="43" t="str">
        <f t="shared" si="0"/>
        <v/>
      </c>
      <c r="I47" s="297" t="b">
        <f t="shared" si="1"/>
        <v>0</v>
      </c>
      <c r="J47" s="305">
        <f t="shared" si="3"/>
        <v>1</v>
      </c>
    </row>
    <row r="48" spans="1:10" s="24" customFormat="1">
      <c r="A48" s="28">
        <v>39</v>
      </c>
      <c r="B48" s="6"/>
      <c r="C48" s="6"/>
      <c r="D48" s="6"/>
      <c r="E48" s="6"/>
      <c r="F48" s="117"/>
      <c r="G48" s="15" t="str">
        <f>IF(OR($B48="",$C48="",$E48="",$F48&lt;an_initial,$F48&gt;an_final,$I48=FALSE),"",80*VLOOKUP(J48,Coef!$E$2:$F$17,2,FALSE))</f>
        <v/>
      </c>
      <c r="H48" s="43" t="str">
        <f t="shared" si="0"/>
        <v/>
      </c>
      <c r="I48" s="297" t="b">
        <f t="shared" si="1"/>
        <v>0</v>
      </c>
      <c r="J48" s="305">
        <f t="shared" si="3"/>
        <v>1</v>
      </c>
    </row>
    <row r="49" spans="1:10" s="24" customFormat="1">
      <c r="A49" s="28">
        <v>40</v>
      </c>
      <c r="B49" s="6"/>
      <c r="C49" s="6"/>
      <c r="D49" s="6"/>
      <c r="E49" s="6"/>
      <c r="F49" s="117"/>
      <c r="G49" s="15" t="str">
        <f>IF(OR($B49="",$C49="",$E49="",$F49&lt;an_initial,$F49&gt;an_final,$I49=FALSE),"",80*VLOOKUP(J49,Coef!$E$2:$F$17,2,FALSE))</f>
        <v/>
      </c>
      <c r="H49" s="43" t="str">
        <f t="shared" si="0"/>
        <v/>
      </c>
      <c r="I49" s="297" t="b">
        <f t="shared" si="1"/>
        <v>0</v>
      </c>
      <c r="J49" s="305">
        <f t="shared" si="3"/>
        <v>1</v>
      </c>
    </row>
    <row r="50" spans="1:10" s="24" customFormat="1">
      <c r="A50" s="28">
        <v>41</v>
      </c>
      <c r="B50" s="6"/>
      <c r="C50" s="6"/>
      <c r="D50" s="6"/>
      <c r="E50" s="6"/>
      <c r="F50" s="117"/>
      <c r="G50" s="15" t="str">
        <f>IF(OR($B50="",$C50="",$E50="",$F50&lt;an_initial,$F50&gt;an_final,$I50=FALSE),"",80*VLOOKUP(J50,Coef!$E$2:$F$17,2,FALSE))</f>
        <v/>
      </c>
      <c r="H50" s="43" t="str">
        <f t="shared" si="0"/>
        <v/>
      </c>
      <c r="I50" s="297" t="b">
        <f t="shared" si="1"/>
        <v>0</v>
      </c>
      <c r="J50" s="305">
        <f t="shared" si="3"/>
        <v>1</v>
      </c>
    </row>
    <row r="51" spans="1:10" s="24" customFormat="1">
      <c r="A51" s="28">
        <v>42</v>
      </c>
      <c r="B51" s="6"/>
      <c r="C51" s="6"/>
      <c r="D51" s="6"/>
      <c r="E51" s="6"/>
      <c r="F51" s="117"/>
      <c r="G51" s="15" t="str">
        <f>IF(OR($B51="",$C51="",$E51="",$F51&lt;an_initial,$F51&gt;an_final,$I51=FALSE),"",80*VLOOKUP(J51,Coef!$E$2:$F$17,2,FALSE))</f>
        <v/>
      </c>
      <c r="H51" s="43" t="str">
        <f t="shared" si="0"/>
        <v/>
      </c>
      <c r="I51" s="297" t="b">
        <f t="shared" si="1"/>
        <v>0</v>
      </c>
      <c r="J51" s="305">
        <f t="shared" si="3"/>
        <v>1</v>
      </c>
    </row>
    <row r="52" spans="1:10" s="24" customFormat="1">
      <c r="A52" s="28">
        <v>43</v>
      </c>
      <c r="B52" s="6"/>
      <c r="C52" s="6"/>
      <c r="D52" s="6"/>
      <c r="E52" s="6"/>
      <c r="F52" s="117"/>
      <c r="G52" s="15" t="str">
        <f>IF(OR($B52="",$C52="",$E52="",$F52&lt;an_initial,$F52&gt;an_final,$I52=FALSE),"",80*VLOOKUP(J52,Coef!$E$2:$F$17,2,FALSE))</f>
        <v/>
      </c>
      <c r="H52" s="43" t="str">
        <f t="shared" si="0"/>
        <v/>
      </c>
      <c r="I52" s="297" t="b">
        <f t="shared" si="1"/>
        <v>0</v>
      </c>
      <c r="J52" s="305">
        <f t="shared" si="3"/>
        <v>1</v>
      </c>
    </row>
    <row r="53" spans="1:10" s="24" customFormat="1">
      <c r="A53" s="28">
        <v>44</v>
      </c>
      <c r="B53" s="6"/>
      <c r="C53" s="6"/>
      <c r="D53" s="6"/>
      <c r="E53" s="6"/>
      <c r="F53" s="117"/>
      <c r="G53" s="15" t="str">
        <f>IF(OR($B53="",$C53="",$E53="",$F53&lt;an_initial,$F53&gt;an_final,$I53=FALSE),"",80*VLOOKUP(J53,Coef!$E$2:$F$17,2,FALSE))</f>
        <v/>
      </c>
      <c r="H53" s="43" t="str">
        <f t="shared" si="0"/>
        <v/>
      </c>
      <c r="I53" s="297" t="b">
        <f t="shared" si="1"/>
        <v>0</v>
      </c>
      <c r="J53" s="305">
        <f t="shared" si="3"/>
        <v>1</v>
      </c>
    </row>
    <row r="54" spans="1:10" s="24" customFormat="1">
      <c r="A54" s="28">
        <v>45</v>
      </c>
      <c r="B54" s="6"/>
      <c r="C54" s="6"/>
      <c r="D54" s="6"/>
      <c r="E54" s="6"/>
      <c r="F54" s="117"/>
      <c r="G54" s="15" t="str">
        <f>IF(OR($B54="",$C54="",$E54="",$F54&lt;an_initial,$F54&gt;an_final,$I54=FALSE),"",80*VLOOKUP(J54,Coef!$E$2:$F$17,2,FALSE))</f>
        <v/>
      </c>
      <c r="H54" s="43" t="str">
        <f t="shared" si="0"/>
        <v/>
      </c>
      <c r="I54" s="297" t="b">
        <f t="shared" si="1"/>
        <v>0</v>
      </c>
      <c r="J54" s="305">
        <f t="shared" si="3"/>
        <v>1</v>
      </c>
    </row>
    <row r="55" spans="1:10" s="24" customFormat="1">
      <c r="A55" s="28">
        <v>46</v>
      </c>
      <c r="B55" s="6"/>
      <c r="C55" s="6"/>
      <c r="D55" s="6"/>
      <c r="E55" s="6"/>
      <c r="F55" s="117"/>
      <c r="G55" s="15" t="str">
        <f>IF(OR($B55="",$C55="",$E55="",$F55&lt;an_initial,$F55&gt;an_final,$I55=FALSE),"",80*VLOOKUP(J55,Coef!$E$2:$F$17,2,FALSE))</f>
        <v/>
      </c>
      <c r="H55" s="43" t="str">
        <f t="shared" si="0"/>
        <v/>
      </c>
      <c r="I55" s="297" t="b">
        <f t="shared" si="1"/>
        <v>0</v>
      </c>
      <c r="J55" s="305">
        <f t="shared" si="3"/>
        <v>1</v>
      </c>
    </row>
    <row r="56" spans="1:10" s="24" customFormat="1">
      <c r="A56" s="28">
        <v>47</v>
      </c>
      <c r="B56" s="6"/>
      <c r="C56" s="6"/>
      <c r="D56" s="6"/>
      <c r="E56" s="6"/>
      <c r="F56" s="117"/>
      <c r="G56" s="15" t="str">
        <f>IF(OR($B56="",$C56="",$E56="",$F56&lt;an_initial,$F56&gt;an_final,$I56=FALSE),"",80*VLOOKUP(J56,Coef!$E$2:$F$17,2,FALSE))</f>
        <v/>
      </c>
      <c r="H56" s="43" t="str">
        <f t="shared" si="0"/>
        <v/>
      </c>
      <c r="I56" s="297" t="b">
        <f t="shared" si="1"/>
        <v>0</v>
      </c>
      <c r="J56" s="305">
        <f t="shared" si="3"/>
        <v>1</v>
      </c>
    </row>
    <row r="57" spans="1:10" s="24" customFormat="1">
      <c r="A57" s="28">
        <v>48</v>
      </c>
      <c r="B57" s="6"/>
      <c r="C57" s="6"/>
      <c r="D57" s="6"/>
      <c r="E57" s="6"/>
      <c r="F57" s="117"/>
      <c r="G57" s="15" t="str">
        <f>IF(OR($B57="",$C57="",$E57="",$F57&lt;an_initial,$F57&gt;an_final,$I57=FALSE),"",80*VLOOKUP(J57,Coef!$E$2:$F$17,2,FALSE))</f>
        <v/>
      </c>
      <c r="H57" s="43" t="str">
        <f t="shared" si="0"/>
        <v/>
      </c>
      <c r="I57" s="297" t="b">
        <f t="shared" si="1"/>
        <v>0</v>
      </c>
      <c r="J57" s="305">
        <f t="shared" si="3"/>
        <v>1</v>
      </c>
    </row>
    <row r="58" spans="1:10" s="24" customFormat="1">
      <c r="A58" s="28">
        <v>49</v>
      </c>
      <c r="B58" s="6"/>
      <c r="C58" s="6"/>
      <c r="D58" s="6"/>
      <c r="E58" s="6"/>
      <c r="F58" s="117"/>
      <c r="G58" s="15" t="str">
        <f>IF(OR($B58="",$C58="",$E58="",$F58&lt;an_initial,$F58&gt;an_final,$I58=FALSE),"",80*VLOOKUP(J58,Coef!$E$2:$F$17,2,FALSE))</f>
        <v/>
      </c>
      <c r="H58" s="43" t="str">
        <f t="shared" si="0"/>
        <v/>
      </c>
      <c r="I58" s="297" t="b">
        <f t="shared" si="1"/>
        <v>0</v>
      </c>
      <c r="J58" s="305">
        <f t="shared" si="3"/>
        <v>1</v>
      </c>
    </row>
    <row r="59" spans="1:10" s="24" customFormat="1">
      <c r="A59" s="28">
        <v>50</v>
      </c>
      <c r="B59" s="6"/>
      <c r="C59" s="6"/>
      <c r="D59" s="6"/>
      <c r="E59" s="6"/>
      <c r="F59" s="117"/>
      <c r="G59" s="15" t="str">
        <f>IF(OR($B59="",$C59="",$E59="",$F59&lt;an_initial,$F59&gt;an_final,$I59=FALSE),"",80*VLOOKUP(J59,Coef!$E$2:$F$17,2,FALSE))</f>
        <v/>
      </c>
      <c r="H59" s="43" t="str">
        <f t="shared" si="0"/>
        <v/>
      </c>
      <c r="I59" s="297" t="b">
        <f t="shared" si="1"/>
        <v>0</v>
      </c>
      <c r="J59" s="305">
        <f t="shared" si="3"/>
        <v>1</v>
      </c>
    </row>
    <row r="60" spans="1:10" s="24" customFormat="1">
      <c r="A60" s="28">
        <v>51</v>
      </c>
      <c r="B60" s="6"/>
      <c r="C60" s="6"/>
      <c r="D60" s="6"/>
      <c r="E60" s="6"/>
      <c r="F60" s="117"/>
      <c r="G60" s="15" t="str">
        <f>IF(OR($B60="",$C60="",$E60="",$F60&lt;an_initial,$F60&gt;an_final,$I60=FALSE),"",80*VLOOKUP(J60,Coef!$E$2:$F$17,2,FALSE))</f>
        <v/>
      </c>
      <c r="H60" s="43" t="str">
        <f t="shared" si="0"/>
        <v/>
      </c>
      <c r="I60" s="297" t="b">
        <f t="shared" si="1"/>
        <v>0</v>
      </c>
      <c r="J60" s="305">
        <f t="shared" si="3"/>
        <v>1</v>
      </c>
    </row>
    <row r="61" spans="1:10" s="24" customFormat="1">
      <c r="A61" s="28">
        <v>52</v>
      </c>
      <c r="B61" s="6"/>
      <c r="C61" s="6"/>
      <c r="D61" s="6"/>
      <c r="E61" s="6"/>
      <c r="F61" s="117"/>
      <c r="G61" s="15" t="str">
        <f>IF(OR($B61="",$C61="",$E61="",$F61&lt;an_initial,$F61&gt;an_final,$I61=FALSE),"",80*VLOOKUP(J61,Coef!$E$2:$F$17,2,FALSE))</f>
        <v/>
      </c>
      <c r="H61" s="43" t="str">
        <f t="shared" si="0"/>
        <v/>
      </c>
      <c r="I61" s="297" t="b">
        <f t="shared" si="1"/>
        <v>0</v>
      </c>
      <c r="J61" s="305">
        <f t="shared" si="3"/>
        <v>1</v>
      </c>
    </row>
    <row r="62" spans="1:10" s="24" customFormat="1">
      <c r="A62" s="28">
        <v>53</v>
      </c>
      <c r="B62" s="6"/>
      <c r="C62" s="6"/>
      <c r="D62" s="6"/>
      <c r="E62" s="6"/>
      <c r="F62" s="117"/>
      <c r="G62" s="15" t="str">
        <f>IF(OR($B62="",$C62="",$E62="",$F62&lt;an_initial,$F62&gt;an_final,$I62=FALSE),"",80*VLOOKUP(J62,Coef!$E$2:$F$17,2,FALSE))</f>
        <v/>
      </c>
      <c r="H62" s="43" t="str">
        <f t="shared" si="0"/>
        <v/>
      </c>
      <c r="I62" s="297" t="b">
        <f t="shared" si="1"/>
        <v>0</v>
      </c>
      <c r="J62" s="305">
        <f t="shared" si="3"/>
        <v>1</v>
      </c>
    </row>
    <row r="63" spans="1:10" s="24" customFormat="1">
      <c r="A63" s="28">
        <v>54</v>
      </c>
      <c r="B63" s="6"/>
      <c r="C63" s="6"/>
      <c r="D63" s="6"/>
      <c r="E63" s="6"/>
      <c r="F63" s="117"/>
      <c r="G63" s="15" t="str">
        <f>IF(OR($B63="",$C63="",$E63="",$F63&lt;an_initial,$F63&gt;an_final,$I63=FALSE),"",80*VLOOKUP(J63,Coef!$E$2:$F$17,2,FALSE))</f>
        <v/>
      </c>
      <c r="H63" s="43" t="str">
        <f t="shared" si="0"/>
        <v/>
      </c>
      <c r="I63" s="297" t="b">
        <f t="shared" si="1"/>
        <v>0</v>
      </c>
      <c r="J63" s="305">
        <f t="shared" si="3"/>
        <v>1</v>
      </c>
    </row>
    <row r="64" spans="1:10" s="24" customFormat="1">
      <c r="A64" s="28">
        <v>55</v>
      </c>
      <c r="B64" s="6"/>
      <c r="C64" s="6"/>
      <c r="D64" s="6"/>
      <c r="E64" s="6"/>
      <c r="F64" s="117"/>
      <c r="G64" s="15" t="str">
        <f>IF(OR($B64="",$C64="",$E64="",$F64&lt;an_initial,$F64&gt;an_final,$I64=FALSE),"",80*VLOOKUP(J64,Coef!$E$2:$F$17,2,FALSE))</f>
        <v/>
      </c>
      <c r="H64" s="43" t="str">
        <f t="shared" si="0"/>
        <v/>
      </c>
      <c r="I64" s="297" t="b">
        <f t="shared" si="1"/>
        <v>0</v>
      </c>
      <c r="J64" s="305">
        <f t="shared" si="3"/>
        <v>1</v>
      </c>
    </row>
    <row r="65" spans="1:11" s="24" customFormat="1">
      <c r="A65" s="28">
        <v>56</v>
      </c>
      <c r="B65" s="6"/>
      <c r="C65" s="6"/>
      <c r="D65" s="6"/>
      <c r="E65" s="6"/>
      <c r="F65" s="117"/>
      <c r="G65" s="15" t="str">
        <f>IF(OR($B65="",$C65="",$E65="",$F65&lt;an_initial,$F65&gt;an_final,$I65=FALSE),"",80*VLOOKUP(J65,Coef!$E$2:$F$17,2,FALSE))</f>
        <v/>
      </c>
      <c r="H65" s="43" t="str">
        <f t="shared" si="0"/>
        <v/>
      </c>
      <c r="I65" s="297" t="b">
        <f t="shared" si="1"/>
        <v>0</v>
      </c>
      <c r="J65" s="305">
        <f t="shared" si="3"/>
        <v>1</v>
      </c>
    </row>
    <row r="66" spans="1:11" s="24" customFormat="1">
      <c r="A66" s="28">
        <v>57</v>
      </c>
      <c r="B66" s="6"/>
      <c r="C66" s="6"/>
      <c r="D66" s="6"/>
      <c r="E66" s="6"/>
      <c r="F66" s="117"/>
      <c r="G66" s="15" t="str">
        <f>IF(OR($B66="",$C66="",$E66="",$F66&lt;an_initial,$F66&gt;an_final,$I66=FALSE),"",80*VLOOKUP(J66,Coef!$E$2:$F$17,2,FALSE))</f>
        <v/>
      </c>
      <c r="H66" s="43" t="str">
        <f t="shared" si="0"/>
        <v/>
      </c>
      <c r="I66" s="297" t="b">
        <f t="shared" si="1"/>
        <v>0</v>
      </c>
      <c r="J66" s="305">
        <f t="shared" si="3"/>
        <v>1</v>
      </c>
    </row>
    <row r="67" spans="1:11" s="24" customFormat="1">
      <c r="A67" s="28">
        <v>58</v>
      </c>
      <c r="B67" s="6"/>
      <c r="C67" s="6"/>
      <c r="D67" s="6"/>
      <c r="E67" s="6"/>
      <c r="F67" s="117"/>
      <c r="G67" s="15" t="str">
        <f>IF(OR($B67="",$C67="",$E67="",$F67&lt;an_initial,$F67&gt;an_final,$I67=FALSE),"",80*VLOOKUP(J67,Coef!$E$2:$F$17,2,FALSE))</f>
        <v/>
      </c>
      <c r="H67" s="43" t="str">
        <f t="shared" si="0"/>
        <v/>
      </c>
      <c r="I67" s="297" t="b">
        <f t="shared" si="1"/>
        <v>0</v>
      </c>
      <c r="J67" s="305">
        <f t="shared" si="3"/>
        <v>1</v>
      </c>
    </row>
    <row r="68" spans="1:11" s="24" customFormat="1">
      <c r="A68" s="28">
        <v>59</v>
      </c>
      <c r="B68" s="6"/>
      <c r="C68" s="6"/>
      <c r="D68" s="6"/>
      <c r="E68" s="6"/>
      <c r="F68" s="117"/>
      <c r="G68" s="15" t="str">
        <f>IF(OR($B68="",$C68="",$E68="",$F68&lt;an_initial,$F68&gt;an_final,$I68=FALSE),"",80*VLOOKUP(J68,Coef!$E$2:$F$17,2,FALSE))</f>
        <v/>
      </c>
      <c r="H68" s="43" t="str">
        <f t="shared" si="0"/>
        <v/>
      </c>
      <c r="I68" s="297" t="b">
        <f t="shared" si="1"/>
        <v>0</v>
      </c>
      <c r="J68" s="305">
        <f t="shared" si="3"/>
        <v>1</v>
      </c>
    </row>
    <row r="69" spans="1:11" s="24" customFormat="1">
      <c r="A69" s="28">
        <v>60</v>
      </c>
      <c r="B69" s="6"/>
      <c r="C69" s="6"/>
      <c r="D69" s="6"/>
      <c r="E69" s="6"/>
      <c r="F69" s="117"/>
      <c r="G69" s="15" t="str">
        <f>IF(OR($B69="",$C69="",$E69="",$F69&lt;an_initial,$F69&gt;an_final,$I69=FALSE),"",80*VLOOKUP(J69,Coef!$E$2:$F$17,2,FALSE))</f>
        <v/>
      </c>
      <c r="H69" s="43" t="str">
        <f t="shared" si="0"/>
        <v/>
      </c>
      <c r="I69" s="297" t="b">
        <f t="shared" si="1"/>
        <v>0</v>
      </c>
      <c r="J69" s="305">
        <f t="shared" si="3"/>
        <v>1</v>
      </c>
    </row>
    <row r="70" spans="1:11" s="24" customFormat="1">
      <c r="A70" s="28">
        <v>61</v>
      </c>
      <c r="B70" s="6"/>
      <c r="C70" s="6"/>
      <c r="D70" s="6"/>
      <c r="E70" s="6"/>
      <c r="F70" s="117"/>
      <c r="G70" s="15" t="str">
        <f>IF(OR($B70="",$C70="",$E70="",$F70&lt;an_initial,$F70&gt;an_final,$I70=FALSE),"",80*VLOOKUP(J70,Coef!$E$2:$F$17,2,FALSE))</f>
        <v/>
      </c>
      <c r="H70" s="43" t="str">
        <f t="shared" si="0"/>
        <v/>
      </c>
      <c r="I70" s="297" t="b">
        <f t="shared" si="1"/>
        <v>0</v>
      </c>
      <c r="J70" s="305">
        <f t="shared" si="3"/>
        <v>1</v>
      </c>
    </row>
    <row r="71" spans="1:11" s="24" customFormat="1">
      <c r="A71" s="28">
        <v>62</v>
      </c>
      <c r="B71" s="6"/>
      <c r="C71" s="6"/>
      <c r="D71" s="6"/>
      <c r="E71" s="6"/>
      <c r="F71" s="117"/>
      <c r="G71" s="15" t="str">
        <f>IF(OR($B71="",$C71="",$E71="",$F71&lt;an_initial,$F71&gt;an_final,$I71=FALSE),"",80*VLOOKUP(J71,Coef!$E$2:$F$17,2,FALSE))</f>
        <v/>
      </c>
      <c r="H71" s="43" t="str">
        <f t="shared" si="0"/>
        <v/>
      </c>
      <c r="I71" s="297" t="b">
        <f t="shared" si="1"/>
        <v>0</v>
      </c>
      <c r="J71" s="305">
        <f t="shared" si="3"/>
        <v>1</v>
      </c>
    </row>
    <row r="72" spans="1:11" s="24" customFormat="1">
      <c r="A72" s="28">
        <v>63</v>
      </c>
      <c r="B72" s="6"/>
      <c r="C72" s="6"/>
      <c r="D72" s="6"/>
      <c r="E72" s="6"/>
      <c r="F72" s="117"/>
      <c r="G72" s="15" t="str">
        <f>IF(OR($B72="",$C72="",$E72="",$F72&lt;an_initial,$F72&gt;an_final,$I72=FALSE),"",80*VLOOKUP(J72,Coef!$E$2:$F$17,2,FALSE))</f>
        <v/>
      </c>
      <c r="H72" s="43" t="str">
        <f t="shared" si="0"/>
        <v/>
      </c>
      <c r="I72" s="297" t="b">
        <f t="shared" si="1"/>
        <v>0</v>
      </c>
      <c r="J72" s="305">
        <f t="shared" si="3"/>
        <v>1</v>
      </c>
    </row>
    <row r="73" spans="1:11" s="24" customFormat="1">
      <c r="A73" s="28">
        <v>64</v>
      </c>
      <c r="B73" s="6"/>
      <c r="C73" s="6"/>
      <c r="D73" s="6"/>
      <c r="E73" s="6"/>
      <c r="F73" s="117"/>
      <c r="G73" s="15" t="str">
        <f>IF(OR($B73="",$C73="",$E73="",$F73&lt;an_initial,$F73&gt;an_final,$I73=FALSE),"",80*VLOOKUP(J73,Coef!$E$2:$F$17,2,FALSE))</f>
        <v/>
      </c>
      <c r="H73" s="43" t="str">
        <f t="shared" si="0"/>
        <v/>
      </c>
      <c r="I73" s="297" t="b">
        <f t="shared" si="1"/>
        <v>0</v>
      </c>
      <c r="J73" s="305">
        <f t="shared" si="3"/>
        <v>1</v>
      </c>
    </row>
    <row r="74" spans="1:11" s="24" customFormat="1">
      <c r="A74" s="28">
        <v>65</v>
      </c>
      <c r="B74" s="6"/>
      <c r="C74" s="6"/>
      <c r="D74" s="6"/>
      <c r="E74" s="6"/>
      <c r="F74" s="117"/>
      <c r="G74" s="15" t="str">
        <f>IF(OR($B74="",$C74="",$E74="",$F74&lt;an_initial,$F74&gt;an_final,$I74=FALSE),"",80*VLOOKUP(J74,Coef!$E$2:$F$17,2,FALSE))</f>
        <v/>
      </c>
      <c r="H74" s="43" t="str">
        <f t="shared" ref="H74:H137" si="4">IF(OR($B74="",$C74="",$E74="",$F74&gt;an_final,$I74=FALSE),"",IF($F74&gt;=an_initial,1,""))</f>
        <v/>
      </c>
      <c r="I74" s="297" t="b">
        <f t="shared" ref="I74:I137" si="5">IF(nume_candidat="",FALSE,ISNUMBER(SEARCH(nume_candidat,$B74)))</f>
        <v>0</v>
      </c>
      <c r="J74" s="305">
        <f t="shared" si="3"/>
        <v>1</v>
      </c>
    </row>
    <row r="75" spans="1:11" s="24" customFormat="1">
      <c r="A75" s="28">
        <v>66</v>
      </c>
      <c r="B75" s="6"/>
      <c r="C75" s="6"/>
      <c r="D75" s="6"/>
      <c r="E75" s="6"/>
      <c r="F75" s="117"/>
      <c r="G75" s="15" t="str">
        <f>IF(OR($B75="",$C75="",$E75="",$F75&lt;an_initial,$F75&gt;an_final,$I75=FALSE),"",80*VLOOKUP(J75,Coef!$E$2:$F$17,2,FALSE))</f>
        <v/>
      </c>
      <c r="H75" s="43" t="str">
        <f t="shared" si="4"/>
        <v/>
      </c>
      <c r="I75" s="297" t="b">
        <f t="shared" si="5"/>
        <v>0</v>
      </c>
      <c r="J75" s="305">
        <f t="shared" ref="J75:J138" si="6">LEN(B75)-LEN(SUBSTITUTE(B75,",",""))+1</f>
        <v>1</v>
      </c>
    </row>
    <row r="76" spans="1:11" s="24" customFormat="1">
      <c r="A76" s="28">
        <v>67</v>
      </c>
      <c r="B76" s="6"/>
      <c r="C76" s="6"/>
      <c r="D76" s="6"/>
      <c r="E76" s="6"/>
      <c r="F76" s="117"/>
      <c r="G76" s="15" t="str">
        <f>IF(OR($B76="",$C76="",$E76="",$F76&lt;an_initial,$F76&gt;an_final,$I76=FALSE),"",80*VLOOKUP(J76,Coef!$E$2:$F$17,2,FALSE))</f>
        <v/>
      </c>
      <c r="H76" s="43" t="str">
        <f t="shared" si="4"/>
        <v/>
      </c>
      <c r="I76" s="297" t="b">
        <f t="shared" si="5"/>
        <v>0</v>
      </c>
      <c r="J76" s="305">
        <f t="shared" si="6"/>
        <v>1</v>
      </c>
    </row>
    <row r="77" spans="1:11" s="24" customFormat="1">
      <c r="A77" s="28">
        <v>68</v>
      </c>
      <c r="B77" s="6"/>
      <c r="C77" s="6"/>
      <c r="D77" s="6"/>
      <c r="E77" s="6"/>
      <c r="F77" s="117"/>
      <c r="G77" s="15" t="str">
        <f>IF(OR($B77="",$C77="",$E77="",$F77&lt;an_initial,$F77&gt;an_final,$I77=FALSE),"",80*VLOOKUP(J77,Coef!$E$2:$F$17,2,FALSE))</f>
        <v/>
      </c>
      <c r="H77" s="43" t="str">
        <f t="shared" si="4"/>
        <v/>
      </c>
      <c r="I77" s="297" t="b">
        <f t="shared" si="5"/>
        <v>0</v>
      </c>
      <c r="J77" s="305">
        <f t="shared" si="6"/>
        <v>1</v>
      </c>
    </row>
    <row r="78" spans="1:11" s="24" customFormat="1">
      <c r="A78" s="28">
        <v>69</v>
      </c>
      <c r="B78" s="6"/>
      <c r="C78" s="6"/>
      <c r="D78" s="6"/>
      <c r="E78" s="6"/>
      <c r="F78" s="117"/>
      <c r="G78" s="15" t="str">
        <f>IF(OR($B78="",$C78="",$E78="",$F78&lt;an_initial,$F78&gt;an_final,$I78=FALSE),"",80*VLOOKUP(J78,Coef!$E$2:$F$17,2,FALSE))</f>
        <v/>
      </c>
      <c r="H78" s="43" t="str">
        <f t="shared" si="4"/>
        <v/>
      </c>
      <c r="I78" s="297" t="b">
        <f t="shared" si="5"/>
        <v>0</v>
      </c>
      <c r="J78" s="305">
        <f t="shared" si="6"/>
        <v>1</v>
      </c>
    </row>
    <row r="79" spans="1:11" s="24" customFormat="1">
      <c r="A79" s="28">
        <v>70</v>
      </c>
      <c r="B79" s="6"/>
      <c r="C79" s="6"/>
      <c r="D79" s="6"/>
      <c r="E79" s="6"/>
      <c r="F79" s="117"/>
      <c r="G79" s="15" t="str">
        <f>IF(OR($B79="",$C79="",$E79="",$F79&lt;an_initial,$F79&gt;an_final,$I79=FALSE),"",80*VLOOKUP(J79,Coef!$E$2:$F$17,2,FALSE))</f>
        <v/>
      </c>
      <c r="H79" s="43" t="str">
        <f t="shared" si="4"/>
        <v/>
      </c>
      <c r="I79" s="297" t="b">
        <f t="shared" si="5"/>
        <v>0</v>
      </c>
      <c r="J79" s="305">
        <f t="shared" si="6"/>
        <v>1</v>
      </c>
    </row>
    <row r="80" spans="1:11">
      <c r="A80" s="28">
        <v>71</v>
      </c>
      <c r="B80" s="6"/>
      <c r="C80" s="6"/>
      <c r="D80" s="6"/>
      <c r="E80" s="6"/>
      <c r="F80" s="117"/>
      <c r="G80" s="15" t="str">
        <f>IF(OR($B80="",$C80="",$E80="",$F80&lt;an_initial,$F80&gt;an_final,$I80=FALSE),"",80*VLOOKUP(J80,Coef!$E$2:$F$17,2,FALSE))</f>
        <v/>
      </c>
      <c r="H80" s="43" t="str">
        <f t="shared" si="4"/>
        <v/>
      </c>
      <c r="I80" s="297" t="b">
        <f t="shared" si="5"/>
        <v>0</v>
      </c>
      <c r="J80" s="305">
        <f t="shared" si="6"/>
        <v>1</v>
      </c>
      <c r="K80" s="24"/>
    </row>
    <row r="81" spans="1:11">
      <c r="A81" s="28">
        <v>72</v>
      </c>
      <c r="B81" s="6"/>
      <c r="C81" s="6"/>
      <c r="D81" s="6"/>
      <c r="E81" s="6"/>
      <c r="F81" s="117"/>
      <c r="G81" s="15" t="str">
        <f>IF(OR($B81="",$C81="",$E81="",$F81&lt;an_initial,$F81&gt;an_final,$I81=FALSE),"",80*VLOOKUP(J81,Coef!$E$2:$F$17,2,FALSE))</f>
        <v/>
      </c>
      <c r="H81" s="43" t="str">
        <f t="shared" si="4"/>
        <v/>
      </c>
      <c r="I81" s="297" t="b">
        <f t="shared" si="5"/>
        <v>0</v>
      </c>
      <c r="J81" s="305">
        <f t="shared" si="6"/>
        <v>1</v>
      </c>
      <c r="K81" s="24"/>
    </row>
    <row r="82" spans="1:11">
      <c r="A82" s="28">
        <v>73</v>
      </c>
      <c r="B82" s="6"/>
      <c r="C82" s="6"/>
      <c r="D82" s="6"/>
      <c r="E82" s="6"/>
      <c r="F82" s="117"/>
      <c r="G82" s="15" t="str">
        <f>IF(OR($B82="",$C82="",$E82="",$F82&lt;an_initial,$F82&gt;an_final,$I82=FALSE),"",80*VLOOKUP(J82,Coef!$E$2:$F$17,2,FALSE))</f>
        <v/>
      </c>
      <c r="H82" s="43" t="str">
        <f t="shared" si="4"/>
        <v/>
      </c>
      <c r="I82" s="297" t="b">
        <f t="shared" si="5"/>
        <v>0</v>
      </c>
      <c r="J82" s="305">
        <f t="shared" si="6"/>
        <v>1</v>
      </c>
      <c r="K82" s="24"/>
    </row>
    <row r="83" spans="1:11">
      <c r="A83" s="28">
        <v>74</v>
      </c>
      <c r="B83" s="6"/>
      <c r="C83" s="6"/>
      <c r="D83" s="6"/>
      <c r="E83" s="6"/>
      <c r="F83" s="117"/>
      <c r="G83" s="15" t="str">
        <f>IF(OR($B83="",$C83="",$E83="",$F83&lt;an_initial,$F83&gt;an_final,$I83=FALSE),"",80*VLOOKUP(J83,Coef!$E$2:$F$17,2,FALSE))</f>
        <v/>
      </c>
      <c r="H83" s="43" t="str">
        <f t="shared" si="4"/>
        <v/>
      </c>
      <c r="I83" s="297" t="b">
        <f t="shared" si="5"/>
        <v>0</v>
      </c>
      <c r="J83" s="305">
        <f t="shared" si="6"/>
        <v>1</v>
      </c>
      <c r="K83" s="24"/>
    </row>
    <row r="84" spans="1:11">
      <c r="A84" s="28">
        <v>75</v>
      </c>
      <c r="B84" s="6"/>
      <c r="C84" s="6"/>
      <c r="D84" s="6"/>
      <c r="E84" s="6"/>
      <c r="F84" s="117"/>
      <c r="G84" s="15" t="str">
        <f>IF(OR($B84="",$C84="",$E84="",$F84&lt;an_initial,$F84&gt;an_final,$I84=FALSE),"",80*VLOOKUP(J84,Coef!$E$2:$F$17,2,FALSE))</f>
        <v/>
      </c>
      <c r="H84" s="43" t="str">
        <f t="shared" si="4"/>
        <v/>
      </c>
      <c r="I84" s="297" t="b">
        <f t="shared" si="5"/>
        <v>0</v>
      </c>
      <c r="J84" s="305">
        <f t="shared" si="6"/>
        <v>1</v>
      </c>
      <c r="K84" s="24"/>
    </row>
    <row r="85" spans="1:11">
      <c r="A85" s="28">
        <v>76</v>
      </c>
      <c r="B85" s="6"/>
      <c r="C85" s="6"/>
      <c r="D85" s="6"/>
      <c r="E85" s="6"/>
      <c r="F85" s="117"/>
      <c r="G85" s="15" t="str">
        <f>IF(OR($B85="",$C85="",$E85="",$F85&lt;an_initial,$F85&gt;an_final,$I85=FALSE),"",80*VLOOKUP(J85,Coef!$E$2:$F$17,2,FALSE))</f>
        <v/>
      </c>
      <c r="H85" s="43" t="str">
        <f t="shared" si="4"/>
        <v/>
      </c>
      <c r="I85" s="297" t="b">
        <f t="shared" si="5"/>
        <v>0</v>
      </c>
      <c r="J85" s="305">
        <f t="shared" si="6"/>
        <v>1</v>
      </c>
      <c r="K85" s="24"/>
    </row>
    <row r="86" spans="1:11">
      <c r="A86" s="28">
        <v>77</v>
      </c>
      <c r="B86" s="6"/>
      <c r="C86" s="6"/>
      <c r="D86" s="6"/>
      <c r="E86" s="6"/>
      <c r="F86" s="117"/>
      <c r="G86" s="15" t="str">
        <f>IF(OR($B86="",$C86="",$E86="",$F86&lt;an_initial,$F86&gt;an_final,$I86=FALSE),"",80*VLOOKUP(J86,Coef!$E$2:$F$17,2,FALSE))</f>
        <v/>
      </c>
      <c r="H86" s="43" t="str">
        <f t="shared" si="4"/>
        <v/>
      </c>
      <c r="I86" s="297" t="b">
        <f t="shared" si="5"/>
        <v>0</v>
      </c>
      <c r="J86" s="305">
        <f t="shared" si="6"/>
        <v>1</v>
      </c>
      <c r="K86" s="24"/>
    </row>
    <row r="87" spans="1:11">
      <c r="A87" s="28">
        <v>78</v>
      </c>
      <c r="B87" s="6"/>
      <c r="C87" s="6"/>
      <c r="D87" s="6"/>
      <c r="E87" s="6"/>
      <c r="F87" s="117"/>
      <c r="G87" s="15" t="str">
        <f>IF(OR($B87="",$C87="",$E87="",$F87&lt;an_initial,$F87&gt;an_final,$I87=FALSE),"",80*VLOOKUP(J87,Coef!$E$2:$F$17,2,FALSE))</f>
        <v/>
      </c>
      <c r="H87" s="43" t="str">
        <f t="shared" si="4"/>
        <v/>
      </c>
      <c r="I87" s="297" t="b">
        <f t="shared" si="5"/>
        <v>0</v>
      </c>
      <c r="J87" s="305">
        <f t="shared" si="6"/>
        <v>1</v>
      </c>
      <c r="K87" s="24"/>
    </row>
    <row r="88" spans="1:11">
      <c r="A88" s="28">
        <v>79</v>
      </c>
      <c r="B88" s="6"/>
      <c r="C88" s="6"/>
      <c r="D88" s="6"/>
      <c r="E88" s="6"/>
      <c r="F88" s="117"/>
      <c r="G88" s="15" t="str">
        <f>IF(OR($B88="",$C88="",$E88="",$F88&lt;an_initial,$F88&gt;an_final,$I88=FALSE),"",80*VLOOKUP(J88,Coef!$E$2:$F$17,2,FALSE))</f>
        <v/>
      </c>
      <c r="H88" s="43" t="str">
        <f t="shared" si="4"/>
        <v/>
      </c>
      <c r="I88" s="297" t="b">
        <f t="shared" si="5"/>
        <v>0</v>
      </c>
      <c r="J88" s="305">
        <f t="shared" si="6"/>
        <v>1</v>
      </c>
      <c r="K88" s="24"/>
    </row>
    <row r="89" spans="1:11">
      <c r="A89" s="28">
        <v>80</v>
      </c>
      <c r="B89" s="6"/>
      <c r="C89" s="6"/>
      <c r="D89" s="6"/>
      <c r="E89" s="6"/>
      <c r="F89" s="117"/>
      <c r="G89" s="15" t="str">
        <f>IF(OR($B89="",$C89="",$E89="",$F89&lt;an_initial,$F89&gt;an_final,$I89=FALSE),"",80*VLOOKUP(J89,Coef!$E$2:$F$17,2,FALSE))</f>
        <v/>
      </c>
      <c r="H89" s="43" t="str">
        <f t="shared" si="4"/>
        <v/>
      </c>
      <c r="I89" s="297" t="b">
        <f t="shared" si="5"/>
        <v>0</v>
      </c>
      <c r="J89" s="305">
        <f t="shared" si="6"/>
        <v>1</v>
      </c>
      <c r="K89" s="24"/>
    </row>
    <row r="90" spans="1:11">
      <c r="A90" s="28">
        <v>81</v>
      </c>
      <c r="B90" s="6"/>
      <c r="C90" s="6"/>
      <c r="D90" s="6"/>
      <c r="E90" s="6"/>
      <c r="F90" s="117"/>
      <c r="G90" s="15" t="str">
        <f>IF(OR($B90="",$C90="",$E90="",$F90&lt;an_initial,$F90&gt;an_final,$I90=FALSE),"",80*VLOOKUP(J90,Coef!$E$2:$F$17,2,FALSE))</f>
        <v/>
      </c>
      <c r="H90" s="43" t="str">
        <f t="shared" si="4"/>
        <v/>
      </c>
      <c r="I90" s="297" t="b">
        <f t="shared" si="5"/>
        <v>0</v>
      </c>
      <c r="J90" s="305">
        <f t="shared" si="6"/>
        <v>1</v>
      </c>
      <c r="K90" s="24"/>
    </row>
    <row r="91" spans="1:11">
      <c r="A91" s="28">
        <v>82</v>
      </c>
      <c r="B91" s="6"/>
      <c r="C91" s="6"/>
      <c r="D91" s="6"/>
      <c r="E91" s="6"/>
      <c r="F91" s="117"/>
      <c r="G91" s="15" t="str">
        <f>IF(OR($B91="",$C91="",$E91="",$F91&lt;an_initial,$F91&gt;an_final,$I91=FALSE),"",80*VLOOKUP(J91,Coef!$E$2:$F$17,2,FALSE))</f>
        <v/>
      </c>
      <c r="H91" s="43" t="str">
        <f t="shared" si="4"/>
        <v/>
      </c>
      <c r="I91" s="297" t="b">
        <f t="shared" si="5"/>
        <v>0</v>
      </c>
      <c r="J91" s="305">
        <f t="shared" si="6"/>
        <v>1</v>
      </c>
      <c r="K91" s="24"/>
    </row>
    <row r="92" spans="1:11">
      <c r="A92" s="28">
        <v>83</v>
      </c>
      <c r="B92" s="6"/>
      <c r="C92" s="6"/>
      <c r="D92" s="6"/>
      <c r="E92" s="6"/>
      <c r="F92" s="117"/>
      <c r="G92" s="15" t="str">
        <f>IF(OR($B92="",$C92="",$E92="",$F92&lt;an_initial,$F92&gt;an_final,$I92=FALSE),"",80*VLOOKUP(J92,Coef!$E$2:$F$17,2,FALSE))</f>
        <v/>
      </c>
      <c r="H92" s="43" t="str">
        <f t="shared" si="4"/>
        <v/>
      </c>
      <c r="I92" s="297" t="b">
        <f t="shared" si="5"/>
        <v>0</v>
      </c>
      <c r="J92" s="305">
        <f t="shared" si="6"/>
        <v>1</v>
      </c>
      <c r="K92" s="24"/>
    </row>
    <row r="93" spans="1:11">
      <c r="A93" s="28">
        <v>84</v>
      </c>
      <c r="B93" s="6"/>
      <c r="C93" s="6"/>
      <c r="D93" s="6"/>
      <c r="E93" s="6"/>
      <c r="F93" s="117"/>
      <c r="G93" s="15" t="str">
        <f>IF(OR($B93="",$C93="",$E93="",$F93&lt;an_initial,$F93&gt;an_final,$I93=FALSE),"",80*VLOOKUP(J93,Coef!$E$2:$F$17,2,FALSE))</f>
        <v/>
      </c>
      <c r="H93" s="43" t="str">
        <f t="shared" si="4"/>
        <v/>
      </c>
      <c r="I93" s="297" t="b">
        <f t="shared" si="5"/>
        <v>0</v>
      </c>
      <c r="J93" s="305">
        <f t="shared" si="6"/>
        <v>1</v>
      </c>
      <c r="K93" s="24"/>
    </row>
    <row r="94" spans="1:11">
      <c r="A94" s="28">
        <v>85</v>
      </c>
      <c r="B94" s="6"/>
      <c r="C94" s="6"/>
      <c r="D94" s="6"/>
      <c r="E94" s="6"/>
      <c r="F94" s="117"/>
      <c r="G94" s="15" t="str">
        <f>IF(OR($B94="",$C94="",$E94="",$F94&lt;an_initial,$F94&gt;an_final,$I94=FALSE),"",80*VLOOKUP(J94,Coef!$E$2:$F$17,2,FALSE))</f>
        <v/>
      </c>
      <c r="H94" s="43" t="str">
        <f t="shared" si="4"/>
        <v/>
      </c>
      <c r="I94" s="297" t="b">
        <f t="shared" si="5"/>
        <v>0</v>
      </c>
      <c r="J94" s="305">
        <f t="shared" si="6"/>
        <v>1</v>
      </c>
      <c r="K94" s="24"/>
    </row>
    <row r="95" spans="1:11">
      <c r="A95" s="28">
        <v>86</v>
      </c>
      <c r="B95" s="6"/>
      <c r="C95" s="6"/>
      <c r="D95" s="6"/>
      <c r="E95" s="6"/>
      <c r="F95" s="117"/>
      <c r="G95" s="15" t="str">
        <f>IF(OR($B95="",$C95="",$E95="",$F95&lt;an_initial,$F95&gt;an_final,$I95=FALSE),"",80*VLOOKUP(J95,Coef!$E$2:$F$17,2,FALSE))</f>
        <v/>
      </c>
      <c r="H95" s="43" t="str">
        <f t="shared" si="4"/>
        <v/>
      </c>
      <c r="I95" s="297" t="b">
        <f t="shared" si="5"/>
        <v>0</v>
      </c>
      <c r="J95" s="305">
        <f t="shared" si="6"/>
        <v>1</v>
      </c>
      <c r="K95" s="24"/>
    </row>
    <row r="96" spans="1:11">
      <c r="A96" s="28">
        <v>87</v>
      </c>
      <c r="B96" s="6"/>
      <c r="C96" s="6"/>
      <c r="D96" s="6"/>
      <c r="E96" s="6"/>
      <c r="F96" s="117"/>
      <c r="G96" s="15" t="str">
        <f>IF(OR($B96="",$C96="",$E96="",$F96&lt;an_initial,$F96&gt;an_final,$I96=FALSE),"",80*VLOOKUP(J96,Coef!$E$2:$F$17,2,FALSE))</f>
        <v/>
      </c>
      <c r="H96" s="43" t="str">
        <f t="shared" si="4"/>
        <v/>
      </c>
      <c r="I96" s="297" t="b">
        <f t="shared" si="5"/>
        <v>0</v>
      </c>
      <c r="J96" s="305">
        <f t="shared" si="6"/>
        <v>1</v>
      </c>
      <c r="K96" s="24"/>
    </row>
    <row r="97" spans="1:11">
      <c r="A97" s="28">
        <v>88</v>
      </c>
      <c r="B97" s="6"/>
      <c r="C97" s="6"/>
      <c r="D97" s="6"/>
      <c r="E97" s="6"/>
      <c r="F97" s="117"/>
      <c r="G97" s="15" t="str">
        <f>IF(OR($B97="",$C97="",$E97="",$F97&lt;an_initial,$F97&gt;an_final,$I97=FALSE),"",80*VLOOKUP(J97,Coef!$E$2:$F$17,2,FALSE))</f>
        <v/>
      </c>
      <c r="H97" s="43" t="str">
        <f t="shared" si="4"/>
        <v/>
      </c>
      <c r="I97" s="297" t="b">
        <f t="shared" si="5"/>
        <v>0</v>
      </c>
      <c r="J97" s="305">
        <f t="shared" si="6"/>
        <v>1</v>
      </c>
      <c r="K97" s="24"/>
    </row>
    <row r="98" spans="1:11">
      <c r="A98" s="28">
        <v>89</v>
      </c>
      <c r="B98" s="6"/>
      <c r="C98" s="6"/>
      <c r="D98" s="6"/>
      <c r="E98" s="6"/>
      <c r="F98" s="117"/>
      <c r="G98" s="15" t="str">
        <f>IF(OR($B98="",$C98="",$E98="",$F98&lt;an_initial,$F98&gt;an_final,$I98=FALSE),"",80*VLOOKUP(J98,Coef!$E$2:$F$17,2,FALSE))</f>
        <v/>
      </c>
      <c r="H98" s="43" t="str">
        <f t="shared" si="4"/>
        <v/>
      </c>
      <c r="I98" s="297" t="b">
        <f t="shared" si="5"/>
        <v>0</v>
      </c>
      <c r="J98" s="305">
        <f t="shared" si="6"/>
        <v>1</v>
      </c>
      <c r="K98" s="24"/>
    </row>
    <row r="99" spans="1:11">
      <c r="A99" s="28">
        <v>90</v>
      </c>
      <c r="B99" s="6"/>
      <c r="C99" s="6"/>
      <c r="D99" s="6"/>
      <c r="E99" s="6"/>
      <c r="F99" s="117"/>
      <c r="G99" s="15" t="str">
        <f>IF(OR($B99="",$C99="",$E99="",$F99&lt;an_initial,$F99&gt;an_final,$I99=FALSE),"",80*VLOOKUP(J99,Coef!$E$2:$F$17,2,FALSE))</f>
        <v/>
      </c>
      <c r="H99" s="43" t="str">
        <f t="shared" si="4"/>
        <v/>
      </c>
      <c r="I99" s="297" t="b">
        <f t="shared" si="5"/>
        <v>0</v>
      </c>
      <c r="J99" s="305">
        <f t="shared" si="6"/>
        <v>1</v>
      </c>
      <c r="K99" s="24"/>
    </row>
    <row r="100" spans="1:11">
      <c r="A100" s="28">
        <v>91</v>
      </c>
      <c r="B100" s="6"/>
      <c r="C100" s="6"/>
      <c r="D100" s="6"/>
      <c r="E100" s="6"/>
      <c r="F100" s="117"/>
      <c r="G100" s="15" t="str">
        <f>IF(OR($B100="",$C100="",$E100="",$F100&lt;an_initial,$F100&gt;an_final,$I100=FALSE),"",80*VLOOKUP(J100,Coef!$E$2:$F$17,2,FALSE))</f>
        <v/>
      </c>
      <c r="H100" s="43" t="str">
        <f t="shared" si="4"/>
        <v/>
      </c>
      <c r="I100" s="297" t="b">
        <f t="shared" si="5"/>
        <v>0</v>
      </c>
      <c r="J100" s="305">
        <f t="shared" si="6"/>
        <v>1</v>
      </c>
      <c r="K100" s="24"/>
    </row>
    <row r="101" spans="1:11">
      <c r="A101" s="28">
        <v>92</v>
      </c>
      <c r="B101" s="6"/>
      <c r="C101" s="6"/>
      <c r="D101" s="6"/>
      <c r="E101" s="6"/>
      <c r="F101" s="117"/>
      <c r="G101" s="15" t="str">
        <f>IF(OR($B101="",$C101="",$E101="",$F101&lt;an_initial,$F101&gt;an_final,$I101=FALSE),"",80*VLOOKUP(J101,Coef!$E$2:$F$17,2,FALSE))</f>
        <v/>
      </c>
      <c r="H101" s="43" t="str">
        <f t="shared" si="4"/>
        <v/>
      </c>
      <c r="I101" s="297" t="b">
        <f t="shared" si="5"/>
        <v>0</v>
      </c>
      <c r="J101" s="305">
        <f t="shared" si="6"/>
        <v>1</v>
      </c>
      <c r="K101" s="24"/>
    </row>
    <row r="102" spans="1:11">
      <c r="A102" s="28">
        <v>93</v>
      </c>
      <c r="B102" s="6"/>
      <c r="C102" s="6"/>
      <c r="D102" s="6"/>
      <c r="E102" s="6"/>
      <c r="F102" s="117"/>
      <c r="G102" s="15" t="str">
        <f>IF(OR($B102="",$C102="",$E102="",$F102&lt;an_initial,$F102&gt;an_final,$I102=FALSE),"",80*VLOOKUP(J102,Coef!$E$2:$F$17,2,FALSE))</f>
        <v/>
      </c>
      <c r="H102" s="43" t="str">
        <f t="shared" si="4"/>
        <v/>
      </c>
      <c r="I102" s="297" t="b">
        <f t="shared" si="5"/>
        <v>0</v>
      </c>
      <c r="J102" s="305">
        <f t="shared" si="6"/>
        <v>1</v>
      </c>
      <c r="K102" s="24"/>
    </row>
    <row r="103" spans="1:11">
      <c r="A103" s="28">
        <v>94</v>
      </c>
      <c r="B103" s="6"/>
      <c r="C103" s="6"/>
      <c r="D103" s="6"/>
      <c r="E103" s="6"/>
      <c r="F103" s="117"/>
      <c r="G103" s="15" t="str">
        <f>IF(OR($B103="",$C103="",$E103="",$F103&lt;an_initial,$F103&gt;an_final,$I103=FALSE),"",80*VLOOKUP(J103,Coef!$E$2:$F$17,2,FALSE))</f>
        <v/>
      </c>
      <c r="H103" s="43" t="str">
        <f t="shared" si="4"/>
        <v/>
      </c>
      <c r="I103" s="297" t="b">
        <f t="shared" si="5"/>
        <v>0</v>
      </c>
      <c r="J103" s="305">
        <f t="shared" si="6"/>
        <v>1</v>
      </c>
      <c r="K103" s="24"/>
    </row>
    <row r="104" spans="1:11">
      <c r="A104" s="28">
        <v>95</v>
      </c>
      <c r="B104" s="6"/>
      <c r="C104" s="6"/>
      <c r="D104" s="6"/>
      <c r="E104" s="6"/>
      <c r="F104" s="117"/>
      <c r="G104" s="15" t="str">
        <f>IF(OR($B104="",$C104="",$E104="",$F104&lt;an_initial,$F104&gt;an_final,$I104=FALSE),"",80*VLOOKUP(J104,Coef!$E$2:$F$17,2,FALSE))</f>
        <v/>
      </c>
      <c r="H104" s="43" t="str">
        <f t="shared" si="4"/>
        <v/>
      </c>
      <c r="I104" s="297" t="b">
        <f t="shared" si="5"/>
        <v>0</v>
      </c>
      <c r="J104" s="305">
        <f t="shared" si="6"/>
        <v>1</v>
      </c>
      <c r="K104" s="24"/>
    </row>
    <row r="105" spans="1:11">
      <c r="A105" s="28">
        <v>96</v>
      </c>
      <c r="B105" s="6"/>
      <c r="C105" s="6"/>
      <c r="D105" s="6"/>
      <c r="E105" s="6"/>
      <c r="F105" s="117"/>
      <c r="G105" s="15" t="str">
        <f>IF(OR($B105="",$C105="",$E105="",$F105&lt;an_initial,$F105&gt;an_final,$I105=FALSE),"",80*VLOOKUP(J105,Coef!$E$2:$F$17,2,FALSE))</f>
        <v/>
      </c>
      <c r="H105" s="43" t="str">
        <f t="shared" si="4"/>
        <v/>
      </c>
      <c r="I105" s="297" t="b">
        <f t="shared" si="5"/>
        <v>0</v>
      </c>
      <c r="J105" s="305">
        <f t="shared" si="6"/>
        <v>1</v>
      </c>
      <c r="K105" s="24"/>
    </row>
    <row r="106" spans="1:11">
      <c r="A106" s="28">
        <v>97</v>
      </c>
      <c r="B106" s="6"/>
      <c r="C106" s="6"/>
      <c r="D106" s="6"/>
      <c r="E106" s="6"/>
      <c r="F106" s="117"/>
      <c r="G106" s="15" t="str">
        <f>IF(OR($B106="",$C106="",$E106="",$F106&lt;an_initial,$F106&gt;an_final,$I106=FALSE),"",80*VLOOKUP(J106,Coef!$E$2:$F$17,2,FALSE))</f>
        <v/>
      </c>
      <c r="H106" s="43" t="str">
        <f t="shared" si="4"/>
        <v/>
      </c>
      <c r="I106" s="297" t="b">
        <f t="shared" si="5"/>
        <v>0</v>
      </c>
      <c r="J106" s="305">
        <f t="shared" si="6"/>
        <v>1</v>
      </c>
      <c r="K106" s="24"/>
    </row>
    <row r="107" spans="1:11">
      <c r="A107" s="28">
        <v>98</v>
      </c>
      <c r="B107" s="6"/>
      <c r="C107" s="6"/>
      <c r="D107" s="6"/>
      <c r="E107" s="6"/>
      <c r="F107" s="117"/>
      <c r="G107" s="15" t="str">
        <f>IF(OR($B107="",$C107="",$E107="",$F107&lt;an_initial,$F107&gt;an_final,$I107=FALSE),"",80*VLOOKUP(J107,Coef!$E$2:$F$17,2,FALSE))</f>
        <v/>
      </c>
      <c r="H107" s="43" t="str">
        <f t="shared" si="4"/>
        <v/>
      </c>
      <c r="I107" s="297" t="b">
        <f t="shared" si="5"/>
        <v>0</v>
      </c>
      <c r="J107" s="305">
        <f t="shared" si="6"/>
        <v>1</v>
      </c>
      <c r="K107" s="24"/>
    </row>
    <row r="108" spans="1:11">
      <c r="A108" s="28">
        <v>99</v>
      </c>
      <c r="B108" s="6"/>
      <c r="C108" s="6"/>
      <c r="D108" s="6"/>
      <c r="E108" s="6"/>
      <c r="F108" s="117"/>
      <c r="G108" s="15" t="str">
        <f>IF(OR($B108="",$C108="",$E108="",$F108&lt;an_initial,$F108&gt;an_final,$I108=FALSE),"",80*VLOOKUP(J108,Coef!$E$2:$F$17,2,FALSE))</f>
        <v/>
      </c>
      <c r="H108" s="43" t="str">
        <f t="shared" si="4"/>
        <v/>
      </c>
      <c r="I108" s="297" t="b">
        <f t="shared" si="5"/>
        <v>0</v>
      </c>
      <c r="J108" s="305">
        <f t="shared" si="6"/>
        <v>1</v>
      </c>
      <c r="K108" s="24"/>
    </row>
    <row r="109" spans="1:11">
      <c r="A109" s="28">
        <v>100</v>
      </c>
      <c r="B109" s="6"/>
      <c r="C109" s="6"/>
      <c r="D109" s="6"/>
      <c r="E109" s="6"/>
      <c r="F109" s="117"/>
      <c r="G109" s="15" t="str">
        <f>IF(OR($B109="",$C109="",$E109="",$F109&lt;an_initial,$F109&gt;an_final,$I109=FALSE),"",80*VLOOKUP(J109,Coef!$E$2:$F$17,2,FALSE))</f>
        <v/>
      </c>
      <c r="H109" s="43" t="str">
        <f t="shared" si="4"/>
        <v/>
      </c>
      <c r="I109" s="297" t="b">
        <f t="shared" si="5"/>
        <v>0</v>
      </c>
      <c r="J109" s="305">
        <f t="shared" si="6"/>
        <v>1</v>
      </c>
      <c r="K109" s="24"/>
    </row>
    <row r="110" spans="1:11">
      <c r="A110" s="28">
        <v>101</v>
      </c>
      <c r="B110" s="6"/>
      <c r="C110" s="6"/>
      <c r="D110" s="6"/>
      <c r="E110" s="6"/>
      <c r="F110" s="117"/>
      <c r="G110" s="15" t="str">
        <f>IF(OR($B110="",$C110="",$E110="",$F110&lt;an_initial,$F110&gt;an_final,$I110=FALSE),"",80*VLOOKUP(J110,Coef!$E$2:$F$17,2,FALSE))</f>
        <v/>
      </c>
      <c r="H110" s="43" t="str">
        <f t="shared" si="4"/>
        <v/>
      </c>
      <c r="I110" s="297" t="b">
        <f t="shared" si="5"/>
        <v>0</v>
      </c>
      <c r="J110" s="305">
        <f t="shared" si="6"/>
        <v>1</v>
      </c>
      <c r="K110" s="24"/>
    </row>
    <row r="111" spans="1:11">
      <c r="A111" s="28">
        <v>102</v>
      </c>
      <c r="B111" s="6"/>
      <c r="C111" s="6"/>
      <c r="D111" s="6"/>
      <c r="E111" s="6"/>
      <c r="F111" s="117"/>
      <c r="G111" s="15" t="str">
        <f>IF(OR($B111="",$C111="",$E111="",$F111&lt;an_initial,$F111&gt;an_final,$I111=FALSE),"",80*VLOOKUP(J111,Coef!$E$2:$F$17,2,FALSE))</f>
        <v/>
      </c>
      <c r="H111" s="43" t="str">
        <f t="shared" si="4"/>
        <v/>
      </c>
      <c r="I111" s="297" t="b">
        <f t="shared" si="5"/>
        <v>0</v>
      </c>
      <c r="J111" s="305">
        <f t="shared" si="6"/>
        <v>1</v>
      </c>
      <c r="K111" s="24"/>
    </row>
    <row r="112" spans="1:11">
      <c r="A112" s="28">
        <v>103</v>
      </c>
      <c r="B112" s="6"/>
      <c r="C112" s="6"/>
      <c r="D112" s="6"/>
      <c r="E112" s="6"/>
      <c r="F112" s="117"/>
      <c r="G112" s="15" t="str">
        <f>IF(OR($B112="",$C112="",$E112="",$F112&lt;an_initial,$F112&gt;an_final,$I112=FALSE),"",80*VLOOKUP(J112,Coef!$E$2:$F$17,2,FALSE))</f>
        <v/>
      </c>
      <c r="H112" s="43" t="str">
        <f t="shared" si="4"/>
        <v/>
      </c>
      <c r="I112" s="297" t="b">
        <f t="shared" si="5"/>
        <v>0</v>
      </c>
      <c r="J112" s="305">
        <f t="shared" si="6"/>
        <v>1</v>
      </c>
      <c r="K112" s="24"/>
    </row>
    <row r="113" spans="1:11">
      <c r="A113" s="28">
        <v>104</v>
      </c>
      <c r="B113" s="6"/>
      <c r="C113" s="6"/>
      <c r="D113" s="6"/>
      <c r="E113" s="6"/>
      <c r="F113" s="117"/>
      <c r="G113" s="15" t="str">
        <f>IF(OR($B113="",$C113="",$E113="",$F113&lt;an_initial,$F113&gt;an_final,$I113=FALSE),"",80*VLOOKUP(J113,Coef!$E$2:$F$17,2,FALSE))</f>
        <v/>
      </c>
      <c r="H113" s="43" t="str">
        <f t="shared" si="4"/>
        <v/>
      </c>
      <c r="I113" s="297" t="b">
        <f t="shared" si="5"/>
        <v>0</v>
      </c>
      <c r="J113" s="305">
        <f t="shared" si="6"/>
        <v>1</v>
      </c>
      <c r="K113" s="24"/>
    </row>
    <row r="114" spans="1:11">
      <c r="A114" s="28">
        <v>105</v>
      </c>
      <c r="B114" s="6"/>
      <c r="C114" s="6"/>
      <c r="D114" s="6"/>
      <c r="E114" s="6"/>
      <c r="F114" s="117"/>
      <c r="G114" s="15" t="str">
        <f>IF(OR($B114="",$C114="",$E114="",$F114&lt;an_initial,$F114&gt;an_final,$I114=FALSE),"",80*VLOOKUP(J114,Coef!$E$2:$F$17,2,FALSE))</f>
        <v/>
      </c>
      <c r="H114" s="43" t="str">
        <f t="shared" si="4"/>
        <v/>
      </c>
      <c r="I114" s="297" t="b">
        <f t="shared" si="5"/>
        <v>0</v>
      </c>
      <c r="J114" s="305">
        <f t="shared" si="6"/>
        <v>1</v>
      </c>
      <c r="K114" s="24"/>
    </row>
    <row r="115" spans="1:11">
      <c r="A115" s="28">
        <v>106</v>
      </c>
      <c r="B115" s="6"/>
      <c r="C115" s="6"/>
      <c r="D115" s="6"/>
      <c r="E115" s="6"/>
      <c r="F115" s="117"/>
      <c r="G115" s="15" t="str">
        <f>IF(OR($B115="",$C115="",$E115="",$F115&lt;an_initial,$F115&gt;an_final,$I115=FALSE),"",80*VLOOKUP(J115,Coef!$E$2:$F$17,2,FALSE))</f>
        <v/>
      </c>
      <c r="H115" s="43" t="str">
        <f t="shared" si="4"/>
        <v/>
      </c>
      <c r="I115" s="297" t="b">
        <f t="shared" si="5"/>
        <v>0</v>
      </c>
      <c r="J115" s="305">
        <f t="shared" si="6"/>
        <v>1</v>
      </c>
      <c r="K115" s="24"/>
    </row>
    <row r="116" spans="1:11">
      <c r="A116" s="28">
        <v>107</v>
      </c>
      <c r="B116" s="6"/>
      <c r="C116" s="6"/>
      <c r="D116" s="6"/>
      <c r="E116" s="6"/>
      <c r="F116" s="117"/>
      <c r="G116" s="15" t="str">
        <f>IF(OR($B116="",$C116="",$E116="",$F116&lt;an_initial,$F116&gt;an_final,$I116=FALSE),"",80*VLOOKUP(J116,Coef!$E$2:$F$17,2,FALSE))</f>
        <v/>
      </c>
      <c r="H116" s="43" t="str">
        <f t="shared" si="4"/>
        <v/>
      </c>
      <c r="I116" s="297" t="b">
        <f t="shared" si="5"/>
        <v>0</v>
      </c>
      <c r="J116" s="305">
        <f t="shared" si="6"/>
        <v>1</v>
      </c>
      <c r="K116" s="24"/>
    </row>
    <row r="117" spans="1:11">
      <c r="A117" s="28">
        <v>108</v>
      </c>
      <c r="B117" s="6"/>
      <c r="C117" s="6"/>
      <c r="D117" s="6"/>
      <c r="E117" s="6"/>
      <c r="F117" s="117"/>
      <c r="G117" s="15" t="str">
        <f>IF(OR($B117="",$C117="",$E117="",$F117&lt;an_initial,$F117&gt;an_final,$I117=FALSE),"",80*VLOOKUP(J117,Coef!$E$2:$F$17,2,FALSE))</f>
        <v/>
      </c>
      <c r="H117" s="43" t="str">
        <f t="shared" si="4"/>
        <v/>
      </c>
      <c r="I117" s="297" t="b">
        <f t="shared" si="5"/>
        <v>0</v>
      </c>
      <c r="J117" s="305">
        <f t="shared" si="6"/>
        <v>1</v>
      </c>
      <c r="K117" s="24"/>
    </row>
    <row r="118" spans="1:11">
      <c r="A118" s="28">
        <v>109</v>
      </c>
      <c r="B118" s="6"/>
      <c r="C118" s="6"/>
      <c r="D118" s="6"/>
      <c r="E118" s="6"/>
      <c r="F118" s="117"/>
      <c r="G118" s="15" t="str">
        <f>IF(OR($B118="",$C118="",$E118="",$F118&lt;an_initial,$F118&gt;an_final,$I118=FALSE),"",80*VLOOKUP(J118,Coef!$E$2:$F$17,2,FALSE))</f>
        <v/>
      </c>
      <c r="H118" s="43" t="str">
        <f t="shared" si="4"/>
        <v/>
      </c>
      <c r="I118" s="297" t="b">
        <f t="shared" si="5"/>
        <v>0</v>
      </c>
      <c r="J118" s="305">
        <f t="shared" si="6"/>
        <v>1</v>
      </c>
      <c r="K118" s="24"/>
    </row>
    <row r="119" spans="1:11">
      <c r="A119" s="28">
        <v>110</v>
      </c>
      <c r="B119" s="6"/>
      <c r="C119" s="6"/>
      <c r="D119" s="6"/>
      <c r="E119" s="6"/>
      <c r="F119" s="117"/>
      <c r="G119" s="15" t="str">
        <f>IF(OR($B119="",$C119="",$E119="",$F119&lt;an_initial,$F119&gt;an_final,$I119=FALSE),"",80*VLOOKUP(J119,Coef!$E$2:$F$17,2,FALSE))</f>
        <v/>
      </c>
      <c r="H119" s="43" t="str">
        <f t="shared" si="4"/>
        <v/>
      </c>
      <c r="I119" s="297" t="b">
        <f t="shared" si="5"/>
        <v>0</v>
      </c>
      <c r="J119" s="305">
        <f t="shared" si="6"/>
        <v>1</v>
      </c>
      <c r="K119" s="24"/>
    </row>
    <row r="120" spans="1:11">
      <c r="A120" s="28">
        <v>111</v>
      </c>
      <c r="B120" s="6"/>
      <c r="C120" s="6"/>
      <c r="D120" s="6"/>
      <c r="E120" s="6"/>
      <c r="F120" s="117"/>
      <c r="G120" s="15" t="str">
        <f>IF(OR($B120="",$C120="",$E120="",$F120&lt;an_initial,$F120&gt;an_final,$I120=FALSE),"",80*VLOOKUP(J120,Coef!$E$2:$F$17,2,FALSE))</f>
        <v/>
      </c>
      <c r="H120" s="43" t="str">
        <f t="shared" si="4"/>
        <v/>
      </c>
      <c r="I120" s="297" t="b">
        <f t="shared" si="5"/>
        <v>0</v>
      </c>
      <c r="J120" s="305">
        <f t="shared" si="6"/>
        <v>1</v>
      </c>
      <c r="K120" s="24"/>
    </row>
    <row r="121" spans="1:11">
      <c r="A121" s="28">
        <v>112</v>
      </c>
      <c r="B121" s="6"/>
      <c r="C121" s="6"/>
      <c r="D121" s="6"/>
      <c r="E121" s="6"/>
      <c r="F121" s="117"/>
      <c r="G121" s="15" t="str">
        <f>IF(OR($B121="",$C121="",$E121="",$F121&lt;an_initial,$F121&gt;an_final,$I121=FALSE),"",80*VLOOKUP(J121,Coef!$E$2:$F$17,2,FALSE))</f>
        <v/>
      </c>
      <c r="H121" s="43" t="str">
        <f t="shared" si="4"/>
        <v/>
      </c>
      <c r="I121" s="297" t="b">
        <f t="shared" si="5"/>
        <v>0</v>
      </c>
      <c r="J121" s="305">
        <f t="shared" si="6"/>
        <v>1</v>
      </c>
      <c r="K121" s="24"/>
    </row>
    <row r="122" spans="1:11">
      <c r="A122" s="28">
        <v>113</v>
      </c>
      <c r="B122" s="6"/>
      <c r="C122" s="6"/>
      <c r="D122" s="6"/>
      <c r="E122" s="6"/>
      <c r="F122" s="117"/>
      <c r="G122" s="15" t="str">
        <f>IF(OR($B122="",$C122="",$E122="",$F122&lt;an_initial,$F122&gt;an_final,$I122=FALSE),"",80*VLOOKUP(J122,Coef!$E$2:$F$17,2,FALSE))</f>
        <v/>
      </c>
      <c r="H122" s="43" t="str">
        <f t="shared" si="4"/>
        <v/>
      </c>
      <c r="I122" s="297" t="b">
        <f t="shared" si="5"/>
        <v>0</v>
      </c>
      <c r="J122" s="305">
        <f t="shared" si="6"/>
        <v>1</v>
      </c>
      <c r="K122" s="24"/>
    </row>
    <row r="123" spans="1:11">
      <c r="A123" s="28">
        <v>114</v>
      </c>
      <c r="B123" s="6"/>
      <c r="C123" s="6"/>
      <c r="D123" s="6"/>
      <c r="E123" s="6"/>
      <c r="F123" s="117"/>
      <c r="G123" s="15" t="str">
        <f>IF(OR($B123="",$C123="",$E123="",$F123&lt;an_initial,$F123&gt;an_final,$I123=FALSE),"",80*VLOOKUP(J123,Coef!$E$2:$F$17,2,FALSE))</f>
        <v/>
      </c>
      <c r="H123" s="43" t="str">
        <f t="shared" si="4"/>
        <v/>
      </c>
      <c r="I123" s="297" t="b">
        <f t="shared" si="5"/>
        <v>0</v>
      </c>
      <c r="J123" s="305">
        <f t="shared" si="6"/>
        <v>1</v>
      </c>
      <c r="K123" s="24"/>
    </row>
    <row r="124" spans="1:11">
      <c r="A124" s="28">
        <v>115</v>
      </c>
      <c r="B124" s="6"/>
      <c r="C124" s="6"/>
      <c r="D124" s="6"/>
      <c r="E124" s="6"/>
      <c r="F124" s="117"/>
      <c r="G124" s="15" t="str">
        <f>IF(OR($B124="",$C124="",$E124="",$F124&lt;an_initial,$F124&gt;an_final,$I124=FALSE),"",80*VLOOKUP(J124,Coef!$E$2:$F$17,2,FALSE))</f>
        <v/>
      </c>
      <c r="H124" s="43" t="str">
        <f t="shared" si="4"/>
        <v/>
      </c>
      <c r="I124" s="297" t="b">
        <f t="shared" si="5"/>
        <v>0</v>
      </c>
      <c r="J124" s="305">
        <f t="shared" si="6"/>
        <v>1</v>
      </c>
      <c r="K124" s="24"/>
    </row>
    <row r="125" spans="1:11">
      <c r="A125" s="28">
        <v>116</v>
      </c>
      <c r="B125" s="6"/>
      <c r="C125" s="6"/>
      <c r="D125" s="6"/>
      <c r="E125" s="6"/>
      <c r="F125" s="117"/>
      <c r="G125" s="15" t="str">
        <f>IF(OR($B125="",$C125="",$E125="",$F125&lt;an_initial,$F125&gt;an_final,$I125=FALSE),"",80*VLOOKUP(J125,Coef!$E$2:$F$17,2,FALSE))</f>
        <v/>
      </c>
      <c r="H125" s="43" t="str">
        <f t="shared" si="4"/>
        <v/>
      </c>
      <c r="I125" s="297" t="b">
        <f t="shared" si="5"/>
        <v>0</v>
      </c>
      <c r="J125" s="305">
        <f t="shared" si="6"/>
        <v>1</v>
      </c>
      <c r="K125" s="24"/>
    </row>
    <row r="126" spans="1:11">
      <c r="A126" s="28">
        <v>117</v>
      </c>
      <c r="B126" s="6"/>
      <c r="C126" s="6"/>
      <c r="D126" s="6"/>
      <c r="E126" s="6"/>
      <c r="F126" s="117"/>
      <c r="G126" s="15" t="str">
        <f>IF(OR($B126="",$C126="",$E126="",$F126&lt;an_initial,$F126&gt;an_final,$I126=FALSE),"",80*VLOOKUP(J126,Coef!$E$2:$F$17,2,FALSE))</f>
        <v/>
      </c>
      <c r="H126" s="43" t="str">
        <f t="shared" si="4"/>
        <v/>
      </c>
      <c r="I126" s="297" t="b">
        <f t="shared" si="5"/>
        <v>0</v>
      </c>
      <c r="J126" s="305">
        <f t="shared" si="6"/>
        <v>1</v>
      </c>
      <c r="K126" s="24"/>
    </row>
    <row r="127" spans="1:11">
      <c r="A127" s="28">
        <v>118</v>
      </c>
      <c r="B127" s="6"/>
      <c r="C127" s="6"/>
      <c r="D127" s="6"/>
      <c r="E127" s="6"/>
      <c r="F127" s="117"/>
      <c r="G127" s="15" t="str">
        <f>IF(OR($B127="",$C127="",$E127="",$F127&lt;an_initial,$F127&gt;an_final,$I127=FALSE),"",80*VLOOKUP(J127,Coef!$E$2:$F$17,2,FALSE))</f>
        <v/>
      </c>
      <c r="H127" s="43" t="str">
        <f t="shared" si="4"/>
        <v/>
      </c>
      <c r="I127" s="297" t="b">
        <f t="shared" si="5"/>
        <v>0</v>
      </c>
      <c r="J127" s="305">
        <f t="shared" si="6"/>
        <v>1</v>
      </c>
      <c r="K127" s="24"/>
    </row>
    <row r="128" spans="1:11">
      <c r="A128" s="28">
        <v>119</v>
      </c>
      <c r="B128" s="6"/>
      <c r="C128" s="6"/>
      <c r="D128" s="6"/>
      <c r="E128" s="6"/>
      <c r="F128" s="117"/>
      <c r="G128" s="15" t="str">
        <f>IF(OR($B128="",$C128="",$E128="",$F128&lt;an_initial,$F128&gt;an_final,$I128=FALSE),"",80*VLOOKUP(J128,Coef!$E$2:$F$17,2,FALSE))</f>
        <v/>
      </c>
      <c r="H128" s="43" t="str">
        <f t="shared" si="4"/>
        <v/>
      </c>
      <c r="I128" s="297" t="b">
        <f t="shared" si="5"/>
        <v>0</v>
      </c>
      <c r="J128" s="305">
        <f t="shared" si="6"/>
        <v>1</v>
      </c>
      <c r="K128" s="24"/>
    </row>
    <row r="129" spans="1:11">
      <c r="A129" s="28">
        <v>120</v>
      </c>
      <c r="B129" s="6"/>
      <c r="C129" s="6"/>
      <c r="D129" s="6"/>
      <c r="E129" s="6"/>
      <c r="F129" s="117"/>
      <c r="G129" s="15" t="str">
        <f>IF(OR($B129="",$C129="",$E129="",$F129&lt;an_initial,$F129&gt;an_final,$I129=FALSE),"",80*VLOOKUP(J129,Coef!$E$2:$F$17,2,FALSE))</f>
        <v/>
      </c>
      <c r="H129" s="43" t="str">
        <f t="shared" si="4"/>
        <v/>
      </c>
      <c r="I129" s="297" t="b">
        <f t="shared" si="5"/>
        <v>0</v>
      </c>
      <c r="J129" s="305">
        <f t="shared" si="6"/>
        <v>1</v>
      </c>
      <c r="K129" s="24"/>
    </row>
    <row r="130" spans="1:11">
      <c r="A130" s="28">
        <v>121</v>
      </c>
      <c r="B130" s="6"/>
      <c r="C130" s="6"/>
      <c r="D130" s="6"/>
      <c r="E130" s="6"/>
      <c r="F130" s="117"/>
      <c r="G130" s="15" t="str">
        <f>IF(OR($B130="",$C130="",$E130="",$F130&lt;an_initial,$F130&gt;an_final,$I130=FALSE),"",80*VLOOKUP(J130,Coef!$E$2:$F$17,2,FALSE))</f>
        <v/>
      </c>
      <c r="H130" s="43" t="str">
        <f t="shared" si="4"/>
        <v/>
      </c>
      <c r="I130" s="297" t="b">
        <f t="shared" si="5"/>
        <v>0</v>
      </c>
      <c r="J130" s="305">
        <f t="shared" si="6"/>
        <v>1</v>
      </c>
      <c r="K130" s="24"/>
    </row>
    <row r="131" spans="1:11">
      <c r="A131" s="28">
        <v>122</v>
      </c>
      <c r="B131" s="6"/>
      <c r="C131" s="6"/>
      <c r="D131" s="6"/>
      <c r="E131" s="6"/>
      <c r="F131" s="117"/>
      <c r="G131" s="15" t="str">
        <f>IF(OR($B131="",$C131="",$E131="",$F131&lt;an_initial,$F131&gt;an_final,$I131=FALSE),"",80*VLOOKUP(J131,Coef!$E$2:$F$17,2,FALSE))</f>
        <v/>
      </c>
      <c r="H131" s="43" t="str">
        <f t="shared" si="4"/>
        <v/>
      </c>
      <c r="I131" s="297" t="b">
        <f t="shared" si="5"/>
        <v>0</v>
      </c>
      <c r="J131" s="305">
        <f t="shared" si="6"/>
        <v>1</v>
      </c>
      <c r="K131" s="24"/>
    </row>
    <row r="132" spans="1:11">
      <c r="A132" s="28">
        <v>123</v>
      </c>
      <c r="B132" s="6"/>
      <c r="C132" s="6"/>
      <c r="D132" s="6"/>
      <c r="E132" s="6"/>
      <c r="F132" s="117"/>
      <c r="G132" s="15" t="str">
        <f>IF(OR($B132="",$C132="",$E132="",$F132&lt;an_initial,$F132&gt;an_final,$I132=FALSE),"",80*VLOOKUP(J132,Coef!$E$2:$F$17,2,FALSE))</f>
        <v/>
      </c>
      <c r="H132" s="43" t="str">
        <f t="shared" si="4"/>
        <v/>
      </c>
      <c r="I132" s="297" t="b">
        <f t="shared" si="5"/>
        <v>0</v>
      </c>
      <c r="J132" s="305">
        <f t="shared" si="6"/>
        <v>1</v>
      </c>
      <c r="K132" s="24"/>
    </row>
    <row r="133" spans="1:11">
      <c r="A133" s="28">
        <v>124</v>
      </c>
      <c r="B133" s="6"/>
      <c r="C133" s="6"/>
      <c r="D133" s="6"/>
      <c r="E133" s="6"/>
      <c r="F133" s="117"/>
      <c r="G133" s="15" t="str">
        <f>IF(OR($B133="",$C133="",$E133="",$F133&lt;an_initial,$F133&gt;an_final,$I133=FALSE),"",80*VLOOKUP(J133,Coef!$E$2:$F$17,2,FALSE))</f>
        <v/>
      </c>
      <c r="H133" s="43" t="str">
        <f t="shared" si="4"/>
        <v/>
      </c>
      <c r="I133" s="297" t="b">
        <f t="shared" si="5"/>
        <v>0</v>
      </c>
      <c r="J133" s="305">
        <f t="shared" si="6"/>
        <v>1</v>
      </c>
      <c r="K133" s="24"/>
    </row>
    <row r="134" spans="1:11">
      <c r="A134" s="28">
        <v>125</v>
      </c>
      <c r="B134" s="6"/>
      <c r="C134" s="6"/>
      <c r="D134" s="6"/>
      <c r="E134" s="6"/>
      <c r="F134" s="117"/>
      <c r="G134" s="15" t="str">
        <f>IF(OR($B134="",$C134="",$E134="",$F134&lt;an_initial,$F134&gt;an_final,$I134=FALSE),"",80*VLOOKUP(J134,Coef!$E$2:$F$17,2,FALSE))</f>
        <v/>
      </c>
      <c r="H134" s="43" t="str">
        <f t="shared" si="4"/>
        <v/>
      </c>
      <c r="I134" s="297" t="b">
        <f t="shared" si="5"/>
        <v>0</v>
      </c>
      <c r="J134" s="305">
        <f t="shared" si="6"/>
        <v>1</v>
      </c>
      <c r="K134" s="24"/>
    </row>
    <row r="135" spans="1:11">
      <c r="A135" s="28">
        <v>126</v>
      </c>
      <c r="B135" s="6"/>
      <c r="C135" s="6"/>
      <c r="D135" s="6"/>
      <c r="E135" s="6"/>
      <c r="F135" s="117"/>
      <c r="G135" s="15" t="str">
        <f>IF(OR($B135="",$C135="",$E135="",$F135&lt;an_initial,$F135&gt;an_final,$I135=FALSE),"",80*VLOOKUP(J135,Coef!$E$2:$F$17,2,FALSE))</f>
        <v/>
      </c>
      <c r="H135" s="43" t="str">
        <f t="shared" si="4"/>
        <v/>
      </c>
      <c r="I135" s="297" t="b">
        <f t="shared" si="5"/>
        <v>0</v>
      </c>
      <c r="J135" s="305">
        <f t="shared" si="6"/>
        <v>1</v>
      </c>
      <c r="K135" s="24"/>
    </row>
    <row r="136" spans="1:11">
      <c r="A136" s="28">
        <v>127</v>
      </c>
      <c r="B136" s="6"/>
      <c r="C136" s="6"/>
      <c r="D136" s="6"/>
      <c r="E136" s="6"/>
      <c r="F136" s="117"/>
      <c r="G136" s="15" t="str">
        <f>IF(OR($B136="",$C136="",$E136="",$F136&lt;an_initial,$F136&gt;an_final,$I136=FALSE),"",80*VLOOKUP(J136,Coef!$E$2:$F$17,2,FALSE))</f>
        <v/>
      </c>
      <c r="H136" s="43" t="str">
        <f t="shared" si="4"/>
        <v/>
      </c>
      <c r="I136" s="297" t="b">
        <f t="shared" si="5"/>
        <v>0</v>
      </c>
      <c r="J136" s="305">
        <f t="shared" si="6"/>
        <v>1</v>
      </c>
      <c r="K136" s="24"/>
    </row>
    <row r="137" spans="1:11">
      <c r="A137" s="28">
        <v>128</v>
      </c>
      <c r="B137" s="6"/>
      <c r="C137" s="6"/>
      <c r="D137" s="6"/>
      <c r="E137" s="6"/>
      <c r="F137" s="117"/>
      <c r="G137" s="15" t="str">
        <f>IF(OR($B137="",$C137="",$E137="",$F137&lt;an_initial,$F137&gt;an_final,$I137=FALSE),"",80*VLOOKUP(J137,Coef!$E$2:$F$17,2,FALSE))</f>
        <v/>
      </c>
      <c r="H137" s="43" t="str">
        <f t="shared" si="4"/>
        <v/>
      </c>
      <c r="I137" s="297" t="b">
        <f t="shared" si="5"/>
        <v>0</v>
      </c>
      <c r="J137" s="305">
        <f t="shared" si="6"/>
        <v>1</v>
      </c>
      <c r="K137" s="24"/>
    </row>
    <row r="138" spans="1:11">
      <c r="A138" s="28">
        <v>129</v>
      </c>
      <c r="B138" s="6"/>
      <c r="C138" s="6"/>
      <c r="D138" s="6"/>
      <c r="E138" s="6"/>
      <c r="F138" s="117"/>
      <c r="G138" s="15" t="str">
        <f>IF(OR($B138="",$C138="",$E138="",$F138&lt;an_initial,$F138&gt;an_final,$I138=FALSE),"",80*VLOOKUP(J138,Coef!$E$2:$F$17,2,FALSE))</f>
        <v/>
      </c>
      <c r="H138" s="43" t="str">
        <f t="shared" ref="H138:H201" si="7">IF(OR($B138="",$C138="",$E138="",$F138&gt;an_final,$I138=FALSE),"",IF($F138&gt;=an_initial,1,""))</f>
        <v/>
      </c>
      <c r="I138" s="297" t="b">
        <f t="shared" ref="I138:I201" si="8">IF(nume_candidat="",FALSE,ISNUMBER(SEARCH(nume_candidat,$B138)))</f>
        <v>0</v>
      </c>
      <c r="J138" s="305">
        <f t="shared" si="6"/>
        <v>1</v>
      </c>
      <c r="K138" s="24"/>
    </row>
    <row r="139" spans="1:11">
      <c r="A139" s="28">
        <v>130</v>
      </c>
      <c r="B139" s="6"/>
      <c r="C139" s="6"/>
      <c r="D139" s="6"/>
      <c r="E139" s="6"/>
      <c r="F139" s="117"/>
      <c r="G139" s="15" t="str">
        <f>IF(OR($B139="",$C139="",$E139="",$F139&lt;an_initial,$F139&gt;an_final,$I139=FALSE),"",80*VLOOKUP(J139,Coef!$E$2:$F$17,2,FALSE))</f>
        <v/>
      </c>
      <c r="H139" s="43" t="str">
        <f t="shared" si="7"/>
        <v/>
      </c>
      <c r="I139" s="297" t="b">
        <f t="shared" si="8"/>
        <v>0</v>
      </c>
      <c r="J139" s="305">
        <f t="shared" ref="J139:J202" si="9">LEN(B139)-LEN(SUBSTITUTE(B139,",",""))+1</f>
        <v>1</v>
      </c>
      <c r="K139" s="24"/>
    </row>
    <row r="140" spans="1:11">
      <c r="A140" s="28">
        <v>131</v>
      </c>
      <c r="B140" s="6"/>
      <c r="C140" s="6"/>
      <c r="D140" s="6"/>
      <c r="E140" s="6"/>
      <c r="F140" s="117"/>
      <c r="G140" s="15" t="str">
        <f>IF(OR($B140="",$C140="",$E140="",$F140&lt;an_initial,$F140&gt;an_final,$I140=FALSE),"",80*VLOOKUP(J140,Coef!$E$2:$F$17,2,FALSE))</f>
        <v/>
      </c>
      <c r="H140" s="43" t="str">
        <f t="shared" si="7"/>
        <v/>
      </c>
      <c r="I140" s="297" t="b">
        <f t="shared" si="8"/>
        <v>0</v>
      </c>
      <c r="J140" s="305">
        <f t="shared" si="9"/>
        <v>1</v>
      </c>
      <c r="K140" s="24"/>
    </row>
    <row r="141" spans="1:11">
      <c r="A141" s="28">
        <v>132</v>
      </c>
      <c r="B141" s="6"/>
      <c r="C141" s="6"/>
      <c r="D141" s="6"/>
      <c r="E141" s="6"/>
      <c r="F141" s="117"/>
      <c r="G141" s="15" t="str">
        <f>IF(OR($B141="",$C141="",$E141="",$F141&lt;an_initial,$F141&gt;an_final,$I141=FALSE),"",80*VLOOKUP(J141,Coef!$E$2:$F$17,2,FALSE))</f>
        <v/>
      </c>
      <c r="H141" s="43" t="str">
        <f t="shared" si="7"/>
        <v/>
      </c>
      <c r="I141" s="297" t="b">
        <f t="shared" si="8"/>
        <v>0</v>
      </c>
      <c r="J141" s="305">
        <f t="shared" si="9"/>
        <v>1</v>
      </c>
      <c r="K141" s="24"/>
    </row>
    <row r="142" spans="1:11">
      <c r="A142" s="28">
        <v>133</v>
      </c>
      <c r="B142" s="6"/>
      <c r="C142" s="6"/>
      <c r="D142" s="6"/>
      <c r="E142" s="6"/>
      <c r="F142" s="117"/>
      <c r="G142" s="15" t="str">
        <f>IF(OR($B142="",$C142="",$E142="",$F142&lt;an_initial,$F142&gt;an_final,$I142=FALSE),"",80*VLOOKUP(J142,Coef!$E$2:$F$17,2,FALSE))</f>
        <v/>
      </c>
      <c r="H142" s="43" t="str">
        <f t="shared" si="7"/>
        <v/>
      </c>
      <c r="I142" s="297" t="b">
        <f t="shared" si="8"/>
        <v>0</v>
      </c>
      <c r="J142" s="305">
        <f t="shared" si="9"/>
        <v>1</v>
      </c>
      <c r="K142" s="24"/>
    </row>
    <row r="143" spans="1:11">
      <c r="A143" s="28">
        <v>134</v>
      </c>
      <c r="B143" s="6"/>
      <c r="C143" s="6"/>
      <c r="D143" s="6"/>
      <c r="E143" s="6"/>
      <c r="F143" s="117"/>
      <c r="G143" s="15" t="str">
        <f>IF(OR($B143="",$C143="",$E143="",$F143&lt;an_initial,$F143&gt;an_final,$I143=FALSE),"",80*VLOOKUP(J143,Coef!$E$2:$F$17,2,FALSE))</f>
        <v/>
      </c>
      <c r="H143" s="43" t="str">
        <f t="shared" si="7"/>
        <v/>
      </c>
      <c r="I143" s="297" t="b">
        <f t="shared" si="8"/>
        <v>0</v>
      </c>
      <c r="J143" s="305">
        <f t="shared" si="9"/>
        <v>1</v>
      </c>
      <c r="K143" s="24"/>
    </row>
    <row r="144" spans="1:11">
      <c r="A144" s="28">
        <v>135</v>
      </c>
      <c r="B144" s="6"/>
      <c r="C144" s="6"/>
      <c r="D144" s="6"/>
      <c r="E144" s="6"/>
      <c r="F144" s="117"/>
      <c r="G144" s="15" t="str">
        <f>IF(OR($B144="",$C144="",$E144="",$F144&lt;an_initial,$F144&gt;an_final,$I144=FALSE),"",80*VLOOKUP(J144,Coef!$E$2:$F$17,2,FALSE))</f>
        <v/>
      </c>
      <c r="H144" s="43" t="str">
        <f t="shared" si="7"/>
        <v/>
      </c>
      <c r="I144" s="297" t="b">
        <f t="shared" si="8"/>
        <v>0</v>
      </c>
      <c r="J144" s="305">
        <f t="shared" si="9"/>
        <v>1</v>
      </c>
      <c r="K144" s="24"/>
    </row>
    <row r="145" spans="1:11">
      <c r="A145" s="28">
        <v>136</v>
      </c>
      <c r="B145" s="6"/>
      <c r="C145" s="6"/>
      <c r="D145" s="6"/>
      <c r="E145" s="6"/>
      <c r="F145" s="117"/>
      <c r="G145" s="15" t="str">
        <f>IF(OR($B145="",$C145="",$E145="",$F145&lt;an_initial,$F145&gt;an_final,$I145=FALSE),"",80*VLOOKUP(J145,Coef!$E$2:$F$17,2,FALSE))</f>
        <v/>
      </c>
      <c r="H145" s="43" t="str">
        <f t="shared" si="7"/>
        <v/>
      </c>
      <c r="I145" s="297" t="b">
        <f t="shared" si="8"/>
        <v>0</v>
      </c>
      <c r="J145" s="305">
        <f t="shared" si="9"/>
        <v>1</v>
      </c>
      <c r="K145" s="24"/>
    </row>
    <row r="146" spans="1:11">
      <c r="A146" s="28">
        <v>137</v>
      </c>
      <c r="B146" s="6"/>
      <c r="C146" s="6"/>
      <c r="D146" s="6"/>
      <c r="E146" s="6"/>
      <c r="F146" s="117"/>
      <c r="G146" s="15" t="str">
        <f>IF(OR($B146="",$C146="",$E146="",$F146&lt;an_initial,$F146&gt;an_final,$I146=FALSE),"",80*VLOOKUP(J146,Coef!$E$2:$F$17,2,FALSE))</f>
        <v/>
      </c>
      <c r="H146" s="43" t="str">
        <f t="shared" si="7"/>
        <v/>
      </c>
      <c r="I146" s="297" t="b">
        <f t="shared" si="8"/>
        <v>0</v>
      </c>
      <c r="J146" s="305">
        <f t="shared" si="9"/>
        <v>1</v>
      </c>
      <c r="K146" s="24"/>
    </row>
    <row r="147" spans="1:11">
      <c r="A147" s="28">
        <v>138</v>
      </c>
      <c r="B147" s="6"/>
      <c r="C147" s="6"/>
      <c r="D147" s="6"/>
      <c r="E147" s="6"/>
      <c r="F147" s="117"/>
      <c r="G147" s="15" t="str">
        <f>IF(OR($B147="",$C147="",$E147="",$F147&lt;an_initial,$F147&gt;an_final,$I147=FALSE),"",80*VLOOKUP(J147,Coef!$E$2:$F$17,2,FALSE))</f>
        <v/>
      </c>
      <c r="H147" s="43" t="str">
        <f t="shared" si="7"/>
        <v/>
      </c>
      <c r="I147" s="297" t="b">
        <f t="shared" si="8"/>
        <v>0</v>
      </c>
      <c r="J147" s="305">
        <f t="shared" si="9"/>
        <v>1</v>
      </c>
      <c r="K147" s="24"/>
    </row>
    <row r="148" spans="1:11">
      <c r="A148" s="28">
        <v>139</v>
      </c>
      <c r="B148" s="6"/>
      <c r="C148" s="6"/>
      <c r="D148" s="6"/>
      <c r="E148" s="6"/>
      <c r="F148" s="117"/>
      <c r="G148" s="15" t="str">
        <f>IF(OR($B148="",$C148="",$E148="",$F148&lt;an_initial,$F148&gt;an_final,$I148=FALSE),"",80*VLOOKUP(J148,Coef!$E$2:$F$17,2,FALSE))</f>
        <v/>
      </c>
      <c r="H148" s="43" t="str">
        <f t="shared" si="7"/>
        <v/>
      </c>
      <c r="I148" s="297" t="b">
        <f t="shared" si="8"/>
        <v>0</v>
      </c>
      <c r="J148" s="305">
        <f t="shared" si="9"/>
        <v>1</v>
      </c>
      <c r="K148" s="24"/>
    </row>
    <row r="149" spans="1:11">
      <c r="A149" s="28">
        <v>140</v>
      </c>
      <c r="B149" s="6"/>
      <c r="C149" s="6"/>
      <c r="D149" s="6"/>
      <c r="E149" s="6"/>
      <c r="F149" s="117"/>
      <c r="G149" s="15" t="str">
        <f>IF(OR($B149="",$C149="",$E149="",$F149&lt;an_initial,$F149&gt;an_final,$I149=FALSE),"",80*VLOOKUP(J149,Coef!$E$2:$F$17,2,FALSE))</f>
        <v/>
      </c>
      <c r="H149" s="43" t="str">
        <f t="shared" si="7"/>
        <v/>
      </c>
      <c r="I149" s="297" t="b">
        <f t="shared" si="8"/>
        <v>0</v>
      </c>
      <c r="J149" s="305">
        <f t="shared" si="9"/>
        <v>1</v>
      </c>
      <c r="K149" s="24"/>
    </row>
    <row r="150" spans="1:11">
      <c r="A150" s="28">
        <v>141</v>
      </c>
      <c r="B150" s="6"/>
      <c r="C150" s="6"/>
      <c r="D150" s="6"/>
      <c r="E150" s="6"/>
      <c r="F150" s="117"/>
      <c r="G150" s="15" t="str">
        <f>IF(OR($B150="",$C150="",$E150="",$F150&lt;an_initial,$F150&gt;an_final,$I150=FALSE),"",80*VLOOKUP(J150,Coef!$E$2:$F$17,2,FALSE))</f>
        <v/>
      </c>
      <c r="H150" s="43" t="str">
        <f t="shared" si="7"/>
        <v/>
      </c>
      <c r="I150" s="297" t="b">
        <f t="shared" si="8"/>
        <v>0</v>
      </c>
      <c r="J150" s="305">
        <f t="shared" si="9"/>
        <v>1</v>
      </c>
      <c r="K150" s="24"/>
    </row>
    <row r="151" spans="1:11">
      <c r="A151" s="28">
        <v>142</v>
      </c>
      <c r="B151" s="6"/>
      <c r="C151" s="6"/>
      <c r="D151" s="6"/>
      <c r="E151" s="6"/>
      <c r="F151" s="117"/>
      <c r="G151" s="15" t="str">
        <f>IF(OR($B151="",$C151="",$E151="",$F151&lt;an_initial,$F151&gt;an_final,$I151=FALSE),"",80*VLOOKUP(J151,Coef!$E$2:$F$17,2,FALSE))</f>
        <v/>
      </c>
      <c r="H151" s="43" t="str">
        <f t="shared" si="7"/>
        <v/>
      </c>
      <c r="I151" s="297" t="b">
        <f t="shared" si="8"/>
        <v>0</v>
      </c>
      <c r="J151" s="305">
        <f t="shared" si="9"/>
        <v>1</v>
      </c>
      <c r="K151" s="24"/>
    </row>
    <row r="152" spans="1:11">
      <c r="A152" s="28">
        <v>143</v>
      </c>
      <c r="B152" s="6"/>
      <c r="C152" s="6"/>
      <c r="D152" s="6"/>
      <c r="E152" s="6"/>
      <c r="F152" s="117"/>
      <c r="G152" s="15" t="str">
        <f>IF(OR($B152="",$C152="",$E152="",$F152&lt;an_initial,$F152&gt;an_final,$I152=FALSE),"",80*VLOOKUP(J152,Coef!$E$2:$F$17,2,FALSE))</f>
        <v/>
      </c>
      <c r="H152" s="43" t="str">
        <f t="shared" si="7"/>
        <v/>
      </c>
      <c r="I152" s="297" t="b">
        <f t="shared" si="8"/>
        <v>0</v>
      </c>
      <c r="J152" s="305">
        <f t="shared" si="9"/>
        <v>1</v>
      </c>
      <c r="K152" s="24"/>
    </row>
    <row r="153" spans="1:11">
      <c r="A153" s="28">
        <v>144</v>
      </c>
      <c r="B153" s="6"/>
      <c r="C153" s="6"/>
      <c r="D153" s="6"/>
      <c r="E153" s="6"/>
      <c r="F153" s="117"/>
      <c r="G153" s="15" t="str">
        <f>IF(OR($B153="",$C153="",$E153="",$F153&lt;an_initial,$F153&gt;an_final,$I153=FALSE),"",80*VLOOKUP(J153,Coef!$E$2:$F$17,2,FALSE))</f>
        <v/>
      </c>
      <c r="H153" s="43" t="str">
        <f t="shared" si="7"/>
        <v/>
      </c>
      <c r="I153" s="297" t="b">
        <f t="shared" si="8"/>
        <v>0</v>
      </c>
      <c r="J153" s="305">
        <f t="shared" si="9"/>
        <v>1</v>
      </c>
      <c r="K153" s="24"/>
    </row>
    <row r="154" spans="1:11">
      <c r="A154" s="28">
        <v>145</v>
      </c>
      <c r="B154" s="6"/>
      <c r="C154" s="6"/>
      <c r="D154" s="6"/>
      <c r="E154" s="6"/>
      <c r="F154" s="117"/>
      <c r="G154" s="15" t="str">
        <f>IF(OR($B154="",$C154="",$E154="",$F154&lt;an_initial,$F154&gt;an_final,$I154=FALSE),"",80*VLOOKUP(J154,Coef!$E$2:$F$17,2,FALSE))</f>
        <v/>
      </c>
      <c r="H154" s="43" t="str">
        <f t="shared" si="7"/>
        <v/>
      </c>
      <c r="I154" s="297" t="b">
        <f t="shared" si="8"/>
        <v>0</v>
      </c>
      <c r="J154" s="305">
        <f t="shared" si="9"/>
        <v>1</v>
      </c>
      <c r="K154" s="24"/>
    </row>
    <row r="155" spans="1:11">
      <c r="A155" s="28">
        <v>146</v>
      </c>
      <c r="B155" s="6"/>
      <c r="C155" s="6"/>
      <c r="D155" s="6"/>
      <c r="E155" s="6"/>
      <c r="F155" s="117"/>
      <c r="G155" s="15" t="str">
        <f>IF(OR($B155="",$C155="",$E155="",$F155&lt;an_initial,$F155&gt;an_final,$I155=FALSE),"",80*VLOOKUP(J155,Coef!$E$2:$F$17,2,FALSE))</f>
        <v/>
      </c>
      <c r="H155" s="43" t="str">
        <f t="shared" si="7"/>
        <v/>
      </c>
      <c r="I155" s="297" t="b">
        <f t="shared" si="8"/>
        <v>0</v>
      </c>
      <c r="J155" s="305">
        <f t="shared" si="9"/>
        <v>1</v>
      </c>
      <c r="K155" s="24"/>
    </row>
    <row r="156" spans="1:11">
      <c r="A156" s="28">
        <v>147</v>
      </c>
      <c r="B156" s="6"/>
      <c r="C156" s="6"/>
      <c r="D156" s="6"/>
      <c r="E156" s="6"/>
      <c r="F156" s="117"/>
      <c r="G156" s="15" t="str">
        <f>IF(OR($B156="",$C156="",$E156="",$F156&lt;an_initial,$F156&gt;an_final,$I156=FALSE),"",80*VLOOKUP(J156,Coef!$E$2:$F$17,2,FALSE))</f>
        <v/>
      </c>
      <c r="H156" s="43" t="str">
        <f t="shared" si="7"/>
        <v/>
      </c>
      <c r="I156" s="297" t="b">
        <f t="shared" si="8"/>
        <v>0</v>
      </c>
      <c r="J156" s="305">
        <f t="shared" si="9"/>
        <v>1</v>
      </c>
      <c r="K156" s="24"/>
    </row>
    <row r="157" spans="1:11">
      <c r="A157" s="28">
        <v>148</v>
      </c>
      <c r="B157" s="6"/>
      <c r="C157" s="6"/>
      <c r="D157" s="6"/>
      <c r="E157" s="6"/>
      <c r="F157" s="117"/>
      <c r="G157" s="15" t="str">
        <f>IF(OR($B157="",$C157="",$E157="",$F157&lt;an_initial,$F157&gt;an_final,$I157=FALSE),"",80*VLOOKUP(J157,Coef!$E$2:$F$17,2,FALSE))</f>
        <v/>
      </c>
      <c r="H157" s="43" t="str">
        <f t="shared" si="7"/>
        <v/>
      </c>
      <c r="I157" s="297" t="b">
        <f t="shared" si="8"/>
        <v>0</v>
      </c>
      <c r="J157" s="305">
        <f t="shared" si="9"/>
        <v>1</v>
      </c>
      <c r="K157" s="24"/>
    </row>
    <row r="158" spans="1:11">
      <c r="A158" s="28">
        <v>149</v>
      </c>
      <c r="B158" s="6"/>
      <c r="C158" s="6"/>
      <c r="D158" s="6"/>
      <c r="E158" s="6"/>
      <c r="F158" s="117"/>
      <c r="G158" s="15" t="str">
        <f>IF(OR($B158="",$C158="",$E158="",$F158&lt;an_initial,$F158&gt;an_final,$I158=FALSE),"",80*VLOOKUP(J158,Coef!$E$2:$F$17,2,FALSE))</f>
        <v/>
      </c>
      <c r="H158" s="43" t="str">
        <f t="shared" si="7"/>
        <v/>
      </c>
      <c r="I158" s="297" t="b">
        <f t="shared" si="8"/>
        <v>0</v>
      </c>
      <c r="J158" s="305">
        <f t="shared" si="9"/>
        <v>1</v>
      </c>
      <c r="K158" s="24"/>
    </row>
    <row r="159" spans="1:11">
      <c r="A159" s="28">
        <v>150</v>
      </c>
      <c r="B159" s="6"/>
      <c r="C159" s="6"/>
      <c r="D159" s="6"/>
      <c r="E159" s="6"/>
      <c r="F159" s="117"/>
      <c r="G159" s="15" t="str">
        <f>IF(OR($B159="",$C159="",$E159="",$F159&lt;an_initial,$F159&gt;an_final,$I159=FALSE),"",80*VLOOKUP(J159,Coef!$E$2:$F$17,2,FALSE))</f>
        <v/>
      </c>
      <c r="H159" s="43" t="str">
        <f t="shared" si="7"/>
        <v/>
      </c>
      <c r="I159" s="297" t="b">
        <f t="shared" si="8"/>
        <v>0</v>
      </c>
      <c r="J159" s="305">
        <f t="shared" si="9"/>
        <v>1</v>
      </c>
      <c r="K159" s="24"/>
    </row>
    <row r="160" spans="1:11">
      <c r="A160" s="28">
        <v>151</v>
      </c>
      <c r="B160" s="6"/>
      <c r="C160" s="6"/>
      <c r="D160" s="6"/>
      <c r="E160" s="6"/>
      <c r="F160" s="117"/>
      <c r="G160" s="15" t="str">
        <f>IF(OR($B160="",$C160="",$E160="",$F160&lt;an_initial,$F160&gt;an_final,$I160=FALSE),"",80*VLOOKUP(J160,Coef!$E$2:$F$17,2,FALSE))</f>
        <v/>
      </c>
      <c r="H160" s="43" t="str">
        <f t="shared" si="7"/>
        <v/>
      </c>
      <c r="I160" s="297" t="b">
        <f t="shared" si="8"/>
        <v>0</v>
      </c>
      <c r="J160" s="305">
        <f t="shared" si="9"/>
        <v>1</v>
      </c>
      <c r="K160" s="24"/>
    </row>
    <row r="161" spans="1:11">
      <c r="A161" s="28">
        <v>152</v>
      </c>
      <c r="B161" s="6"/>
      <c r="C161" s="6"/>
      <c r="D161" s="6"/>
      <c r="E161" s="6"/>
      <c r="F161" s="117"/>
      <c r="G161" s="15" t="str">
        <f>IF(OR($B161="",$C161="",$E161="",$F161&lt;an_initial,$F161&gt;an_final,$I161=FALSE),"",80*VLOOKUP(J161,Coef!$E$2:$F$17,2,FALSE))</f>
        <v/>
      </c>
      <c r="H161" s="43" t="str">
        <f t="shared" si="7"/>
        <v/>
      </c>
      <c r="I161" s="297" t="b">
        <f t="shared" si="8"/>
        <v>0</v>
      </c>
      <c r="J161" s="305">
        <f t="shared" si="9"/>
        <v>1</v>
      </c>
      <c r="K161" s="24"/>
    </row>
    <row r="162" spans="1:11">
      <c r="A162" s="28">
        <v>153</v>
      </c>
      <c r="B162" s="6"/>
      <c r="C162" s="6"/>
      <c r="D162" s="6"/>
      <c r="E162" s="6"/>
      <c r="F162" s="117"/>
      <c r="G162" s="15" t="str">
        <f>IF(OR($B162="",$C162="",$E162="",$F162&lt;an_initial,$F162&gt;an_final,$I162=FALSE),"",80*VLOOKUP(J162,Coef!$E$2:$F$17,2,FALSE))</f>
        <v/>
      </c>
      <c r="H162" s="43" t="str">
        <f t="shared" si="7"/>
        <v/>
      </c>
      <c r="I162" s="297" t="b">
        <f t="shared" si="8"/>
        <v>0</v>
      </c>
      <c r="J162" s="305">
        <f t="shared" si="9"/>
        <v>1</v>
      </c>
      <c r="K162" s="24"/>
    </row>
    <row r="163" spans="1:11">
      <c r="A163" s="28">
        <v>154</v>
      </c>
      <c r="B163" s="6"/>
      <c r="C163" s="6"/>
      <c r="D163" s="6"/>
      <c r="E163" s="6"/>
      <c r="F163" s="117"/>
      <c r="G163" s="15" t="str">
        <f>IF(OR($B163="",$C163="",$E163="",$F163&lt;an_initial,$F163&gt;an_final,$I163=FALSE),"",80*VLOOKUP(J163,Coef!$E$2:$F$17,2,FALSE))</f>
        <v/>
      </c>
      <c r="H163" s="43" t="str">
        <f t="shared" si="7"/>
        <v/>
      </c>
      <c r="I163" s="297" t="b">
        <f t="shared" si="8"/>
        <v>0</v>
      </c>
      <c r="J163" s="305">
        <f t="shared" si="9"/>
        <v>1</v>
      </c>
      <c r="K163" s="24"/>
    </row>
    <row r="164" spans="1:11">
      <c r="A164" s="28">
        <v>155</v>
      </c>
      <c r="B164" s="6"/>
      <c r="C164" s="6"/>
      <c r="D164" s="6"/>
      <c r="E164" s="6"/>
      <c r="F164" s="117"/>
      <c r="G164" s="15" t="str">
        <f>IF(OR($B164="",$C164="",$E164="",$F164&lt;an_initial,$F164&gt;an_final,$I164=FALSE),"",80*VLOOKUP(J164,Coef!$E$2:$F$17,2,FALSE))</f>
        <v/>
      </c>
      <c r="H164" s="43" t="str">
        <f t="shared" si="7"/>
        <v/>
      </c>
      <c r="I164" s="297" t="b">
        <f t="shared" si="8"/>
        <v>0</v>
      </c>
      <c r="J164" s="305">
        <f t="shared" si="9"/>
        <v>1</v>
      </c>
      <c r="K164" s="24"/>
    </row>
    <row r="165" spans="1:11">
      <c r="A165" s="28">
        <v>156</v>
      </c>
      <c r="B165" s="6"/>
      <c r="C165" s="6"/>
      <c r="D165" s="6"/>
      <c r="E165" s="6"/>
      <c r="F165" s="117"/>
      <c r="G165" s="15" t="str">
        <f>IF(OR($B165="",$C165="",$E165="",$F165&lt;an_initial,$F165&gt;an_final,$I165=FALSE),"",80*VLOOKUP(J165,Coef!$E$2:$F$17,2,FALSE))</f>
        <v/>
      </c>
      <c r="H165" s="43" t="str">
        <f t="shared" si="7"/>
        <v/>
      </c>
      <c r="I165" s="297" t="b">
        <f t="shared" si="8"/>
        <v>0</v>
      </c>
      <c r="J165" s="305">
        <f t="shared" si="9"/>
        <v>1</v>
      </c>
      <c r="K165" s="24"/>
    </row>
    <row r="166" spans="1:11">
      <c r="A166" s="28">
        <v>157</v>
      </c>
      <c r="B166" s="6"/>
      <c r="C166" s="6"/>
      <c r="D166" s="6"/>
      <c r="E166" s="6"/>
      <c r="F166" s="117"/>
      <c r="G166" s="15" t="str">
        <f>IF(OR($B166="",$C166="",$E166="",$F166&lt;an_initial,$F166&gt;an_final,$I166=FALSE),"",80*VLOOKUP(J166,Coef!$E$2:$F$17,2,FALSE))</f>
        <v/>
      </c>
      <c r="H166" s="43" t="str">
        <f t="shared" si="7"/>
        <v/>
      </c>
      <c r="I166" s="297" t="b">
        <f t="shared" si="8"/>
        <v>0</v>
      </c>
      <c r="J166" s="305">
        <f t="shared" si="9"/>
        <v>1</v>
      </c>
      <c r="K166" s="24"/>
    </row>
    <row r="167" spans="1:11">
      <c r="A167" s="28">
        <v>158</v>
      </c>
      <c r="B167" s="6"/>
      <c r="C167" s="6"/>
      <c r="D167" s="6"/>
      <c r="E167" s="6"/>
      <c r="F167" s="117"/>
      <c r="G167" s="15" t="str">
        <f>IF(OR($B167="",$C167="",$E167="",$F167&lt;an_initial,$F167&gt;an_final,$I167=FALSE),"",80*VLOOKUP(J167,Coef!$E$2:$F$17,2,FALSE))</f>
        <v/>
      </c>
      <c r="H167" s="43" t="str">
        <f t="shared" si="7"/>
        <v/>
      </c>
      <c r="I167" s="297" t="b">
        <f t="shared" si="8"/>
        <v>0</v>
      </c>
      <c r="J167" s="305">
        <f t="shared" si="9"/>
        <v>1</v>
      </c>
      <c r="K167" s="24"/>
    </row>
    <row r="168" spans="1:11">
      <c r="A168" s="28">
        <v>159</v>
      </c>
      <c r="B168" s="6"/>
      <c r="C168" s="6"/>
      <c r="D168" s="6"/>
      <c r="E168" s="6"/>
      <c r="F168" s="117"/>
      <c r="G168" s="15" t="str">
        <f>IF(OR($B168="",$C168="",$E168="",$F168&lt;an_initial,$F168&gt;an_final,$I168=FALSE),"",80*VLOOKUP(J168,Coef!$E$2:$F$17,2,FALSE))</f>
        <v/>
      </c>
      <c r="H168" s="43" t="str">
        <f t="shared" si="7"/>
        <v/>
      </c>
      <c r="I168" s="297" t="b">
        <f t="shared" si="8"/>
        <v>0</v>
      </c>
      <c r="J168" s="305">
        <f t="shared" si="9"/>
        <v>1</v>
      </c>
      <c r="K168" s="24"/>
    </row>
    <row r="169" spans="1:11">
      <c r="A169" s="28">
        <v>160</v>
      </c>
      <c r="B169" s="6"/>
      <c r="C169" s="6"/>
      <c r="D169" s="6"/>
      <c r="E169" s="6"/>
      <c r="F169" s="117"/>
      <c r="G169" s="15" t="str">
        <f>IF(OR($B169="",$C169="",$E169="",$F169&lt;an_initial,$F169&gt;an_final,$I169=FALSE),"",80*VLOOKUP(J169,Coef!$E$2:$F$17,2,FALSE))</f>
        <v/>
      </c>
      <c r="H169" s="43" t="str">
        <f t="shared" si="7"/>
        <v/>
      </c>
      <c r="I169" s="297" t="b">
        <f t="shared" si="8"/>
        <v>0</v>
      </c>
      <c r="J169" s="305">
        <f t="shared" si="9"/>
        <v>1</v>
      </c>
      <c r="K169" s="24"/>
    </row>
    <row r="170" spans="1:11">
      <c r="A170" s="28">
        <v>161</v>
      </c>
      <c r="B170" s="6"/>
      <c r="C170" s="6"/>
      <c r="D170" s="6"/>
      <c r="E170" s="6"/>
      <c r="F170" s="117"/>
      <c r="G170" s="15" t="str">
        <f>IF(OR($B170="",$C170="",$E170="",$F170&lt;an_initial,$F170&gt;an_final,$I170=FALSE),"",80*VLOOKUP(J170,Coef!$E$2:$F$17,2,FALSE))</f>
        <v/>
      </c>
      <c r="H170" s="43" t="str">
        <f t="shared" si="7"/>
        <v/>
      </c>
      <c r="I170" s="297" t="b">
        <f t="shared" si="8"/>
        <v>0</v>
      </c>
      <c r="J170" s="305">
        <f t="shared" si="9"/>
        <v>1</v>
      </c>
      <c r="K170" s="24"/>
    </row>
    <row r="171" spans="1:11">
      <c r="A171" s="28">
        <v>162</v>
      </c>
      <c r="B171" s="6"/>
      <c r="C171" s="6"/>
      <c r="D171" s="6"/>
      <c r="E171" s="6"/>
      <c r="F171" s="117"/>
      <c r="G171" s="15" t="str">
        <f>IF(OR($B171="",$C171="",$E171="",$F171&lt;an_initial,$F171&gt;an_final,$I171=FALSE),"",80*VLOOKUP(J171,Coef!$E$2:$F$17,2,FALSE))</f>
        <v/>
      </c>
      <c r="H171" s="43" t="str">
        <f t="shared" si="7"/>
        <v/>
      </c>
      <c r="I171" s="297" t="b">
        <f t="shared" si="8"/>
        <v>0</v>
      </c>
      <c r="J171" s="305">
        <f t="shared" si="9"/>
        <v>1</v>
      </c>
      <c r="K171" s="24"/>
    </row>
    <row r="172" spans="1:11">
      <c r="A172" s="28">
        <v>163</v>
      </c>
      <c r="B172" s="6"/>
      <c r="C172" s="6"/>
      <c r="D172" s="6"/>
      <c r="E172" s="6"/>
      <c r="F172" s="117"/>
      <c r="G172" s="15" t="str">
        <f>IF(OR($B172="",$C172="",$E172="",$F172&lt;an_initial,$F172&gt;an_final,$I172=FALSE),"",80*VLOOKUP(J172,Coef!$E$2:$F$17,2,FALSE))</f>
        <v/>
      </c>
      <c r="H172" s="43" t="str">
        <f t="shared" si="7"/>
        <v/>
      </c>
      <c r="I172" s="297" t="b">
        <f t="shared" si="8"/>
        <v>0</v>
      </c>
      <c r="J172" s="305">
        <f t="shared" si="9"/>
        <v>1</v>
      </c>
      <c r="K172" s="24"/>
    </row>
    <row r="173" spans="1:11">
      <c r="A173" s="28">
        <v>164</v>
      </c>
      <c r="B173" s="6"/>
      <c r="C173" s="6"/>
      <c r="D173" s="6"/>
      <c r="E173" s="6"/>
      <c r="F173" s="117"/>
      <c r="G173" s="15" t="str">
        <f>IF(OR($B173="",$C173="",$E173="",$F173&lt;an_initial,$F173&gt;an_final,$I173=FALSE),"",80*VLOOKUP(J173,Coef!$E$2:$F$17,2,FALSE))</f>
        <v/>
      </c>
      <c r="H173" s="43" t="str">
        <f t="shared" si="7"/>
        <v/>
      </c>
      <c r="I173" s="297" t="b">
        <f t="shared" si="8"/>
        <v>0</v>
      </c>
      <c r="J173" s="305">
        <f t="shared" si="9"/>
        <v>1</v>
      </c>
      <c r="K173" s="24"/>
    </row>
    <row r="174" spans="1:11">
      <c r="A174" s="28">
        <v>165</v>
      </c>
      <c r="B174" s="6"/>
      <c r="C174" s="6"/>
      <c r="D174" s="6"/>
      <c r="E174" s="6"/>
      <c r="F174" s="117"/>
      <c r="G174" s="15" t="str">
        <f>IF(OR($B174="",$C174="",$E174="",$F174&lt;an_initial,$F174&gt;an_final,$I174=FALSE),"",80*VLOOKUP(J174,Coef!$E$2:$F$17,2,FALSE))</f>
        <v/>
      </c>
      <c r="H174" s="43" t="str">
        <f t="shared" si="7"/>
        <v/>
      </c>
      <c r="I174" s="297" t="b">
        <f t="shared" si="8"/>
        <v>0</v>
      </c>
      <c r="J174" s="305">
        <f t="shared" si="9"/>
        <v>1</v>
      </c>
      <c r="K174" s="24"/>
    </row>
    <row r="175" spans="1:11">
      <c r="A175" s="28">
        <v>166</v>
      </c>
      <c r="B175" s="6"/>
      <c r="C175" s="6"/>
      <c r="D175" s="6"/>
      <c r="E175" s="6"/>
      <c r="F175" s="117"/>
      <c r="G175" s="15" t="str">
        <f>IF(OR($B175="",$C175="",$E175="",$F175&lt;an_initial,$F175&gt;an_final,$I175=FALSE),"",80*VLOOKUP(J175,Coef!$E$2:$F$17,2,FALSE))</f>
        <v/>
      </c>
      <c r="H175" s="43" t="str">
        <f t="shared" si="7"/>
        <v/>
      </c>
      <c r="I175" s="297" t="b">
        <f t="shared" si="8"/>
        <v>0</v>
      </c>
      <c r="J175" s="305">
        <f t="shared" si="9"/>
        <v>1</v>
      </c>
      <c r="K175" s="24"/>
    </row>
    <row r="176" spans="1:11">
      <c r="A176" s="28">
        <v>167</v>
      </c>
      <c r="B176" s="6"/>
      <c r="C176" s="6"/>
      <c r="D176" s="6"/>
      <c r="E176" s="6"/>
      <c r="F176" s="117"/>
      <c r="G176" s="15" t="str">
        <f>IF(OR($B176="",$C176="",$E176="",$F176&lt;an_initial,$F176&gt;an_final,$I176=FALSE),"",80*VLOOKUP(J176,Coef!$E$2:$F$17,2,FALSE))</f>
        <v/>
      </c>
      <c r="H176" s="43" t="str">
        <f t="shared" si="7"/>
        <v/>
      </c>
      <c r="I176" s="297" t="b">
        <f t="shared" si="8"/>
        <v>0</v>
      </c>
      <c r="J176" s="305">
        <f t="shared" si="9"/>
        <v>1</v>
      </c>
      <c r="K176" s="24"/>
    </row>
    <row r="177" spans="1:11">
      <c r="A177" s="28">
        <v>168</v>
      </c>
      <c r="B177" s="6"/>
      <c r="C177" s="6"/>
      <c r="D177" s="6"/>
      <c r="E177" s="6"/>
      <c r="F177" s="117"/>
      <c r="G177" s="15" t="str">
        <f>IF(OR($B177="",$C177="",$E177="",$F177&lt;an_initial,$F177&gt;an_final,$I177=FALSE),"",80*VLOOKUP(J177,Coef!$E$2:$F$17,2,FALSE))</f>
        <v/>
      </c>
      <c r="H177" s="43" t="str">
        <f t="shared" si="7"/>
        <v/>
      </c>
      <c r="I177" s="297" t="b">
        <f t="shared" si="8"/>
        <v>0</v>
      </c>
      <c r="J177" s="305">
        <f t="shared" si="9"/>
        <v>1</v>
      </c>
      <c r="K177" s="24"/>
    </row>
    <row r="178" spans="1:11">
      <c r="A178" s="28">
        <v>169</v>
      </c>
      <c r="B178" s="6"/>
      <c r="C178" s="6"/>
      <c r="D178" s="6"/>
      <c r="E178" s="6"/>
      <c r="F178" s="117"/>
      <c r="G178" s="15" t="str">
        <f>IF(OR($B178="",$C178="",$E178="",$F178&lt;an_initial,$F178&gt;an_final,$I178=FALSE),"",80*VLOOKUP(J178,Coef!$E$2:$F$17,2,FALSE))</f>
        <v/>
      </c>
      <c r="H178" s="43" t="str">
        <f t="shared" si="7"/>
        <v/>
      </c>
      <c r="I178" s="297" t="b">
        <f t="shared" si="8"/>
        <v>0</v>
      </c>
      <c r="J178" s="305">
        <f t="shared" si="9"/>
        <v>1</v>
      </c>
      <c r="K178" s="24"/>
    </row>
    <row r="179" spans="1:11">
      <c r="A179" s="28">
        <v>170</v>
      </c>
      <c r="B179" s="6"/>
      <c r="C179" s="6"/>
      <c r="D179" s="6"/>
      <c r="E179" s="6"/>
      <c r="F179" s="117"/>
      <c r="G179" s="15" t="str">
        <f>IF(OR($B179="",$C179="",$E179="",$F179&lt;an_initial,$F179&gt;an_final,$I179=FALSE),"",80*VLOOKUP(J179,Coef!$E$2:$F$17,2,FALSE))</f>
        <v/>
      </c>
      <c r="H179" s="43" t="str">
        <f t="shared" si="7"/>
        <v/>
      </c>
      <c r="I179" s="297" t="b">
        <f t="shared" si="8"/>
        <v>0</v>
      </c>
      <c r="J179" s="305">
        <f t="shared" si="9"/>
        <v>1</v>
      </c>
      <c r="K179" s="24"/>
    </row>
    <row r="180" spans="1:11">
      <c r="A180" s="28">
        <v>171</v>
      </c>
      <c r="B180" s="6"/>
      <c r="C180" s="6"/>
      <c r="D180" s="6"/>
      <c r="E180" s="6"/>
      <c r="F180" s="117"/>
      <c r="G180" s="15" t="str">
        <f>IF(OR($B180="",$C180="",$E180="",$F180&lt;an_initial,$F180&gt;an_final,$I180=FALSE),"",80*VLOOKUP(J180,Coef!$E$2:$F$17,2,FALSE))</f>
        <v/>
      </c>
      <c r="H180" s="43" t="str">
        <f t="shared" si="7"/>
        <v/>
      </c>
      <c r="I180" s="297" t="b">
        <f t="shared" si="8"/>
        <v>0</v>
      </c>
      <c r="J180" s="305">
        <f t="shared" si="9"/>
        <v>1</v>
      </c>
      <c r="K180" s="24"/>
    </row>
    <row r="181" spans="1:11">
      <c r="A181" s="28">
        <v>172</v>
      </c>
      <c r="B181" s="6"/>
      <c r="C181" s="6"/>
      <c r="D181" s="6"/>
      <c r="E181" s="6"/>
      <c r="F181" s="117"/>
      <c r="G181" s="15" t="str">
        <f>IF(OR($B181="",$C181="",$E181="",$F181&lt;an_initial,$F181&gt;an_final,$I181=FALSE),"",80*VLOOKUP(J181,Coef!$E$2:$F$17,2,FALSE))</f>
        <v/>
      </c>
      <c r="H181" s="43" t="str">
        <f t="shared" si="7"/>
        <v/>
      </c>
      <c r="I181" s="297" t="b">
        <f t="shared" si="8"/>
        <v>0</v>
      </c>
      <c r="J181" s="305">
        <f t="shared" si="9"/>
        <v>1</v>
      </c>
      <c r="K181" s="24"/>
    </row>
    <row r="182" spans="1:11">
      <c r="A182" s="28">
        <v>173</v>
      </c>
      <c r="B182" s="6"/>
      <c r="C182" s="6"/>
      <c r="D182" s="6"/>
      <c r="E182" s="6"/>
      <c r="F182" s="117"/>
      <c r="G182" s="15" t="str">
        <f>IF(OR($B182="",$C182="",$E182="",$F182&lt;an_initial,$F182&gt;an_final,$I182=FALSE),"",80*VLOOKUP(J182,Coef!$E$2:$F$17,2,FALSE))</f>
        <v/>
      </c>
      <c r="H182" s="43" t="str">
        <f t="shared" si="7"/>
        <v/>
      </c>
      <c r="I182" s="297" t="b">
        <f t="shared" si="8"/>
        <v>0</v>
      </c>
      <c r="J182" s="305">
        <f t="shared" si="9"/>
        <v>1</v>
      </c>
      <c r="K182" s="24"/>
    </row>
    <row r="183" spans="1:11">
      <c r="A183" s="28">
        <v>174</v>
      </c>
      <c r="B183" s="6"/>
      <c r="C183" s="6"/>
      <c r="D183" s="6"/>
      <c r="E183" s="6"/>
      <c r="F183" s="117"/>
      <c r="G183" s="15" t="str">
        <f>IF(OR($B183="",$C183="",$E183="",$F183&lt;an_initial,$F183&gt;an_final,$I183=FALSE),"",80*VLOOKUP(J183,Coef!$E$2:$F$17,2,FALSE))</f>
        <v/>
      </c>
      <c r="H183" s="43" t="str">
        <f t="shared" si="7"/>
        <v/>
      </c>
      <c r="I183" s="297" t="b">
        <f t="shared" si="8"/>
        <v>0</v>
      </c>
      <c r="J183" s="305">
        <f t="shared" si="9"/>
        <v>1</v>
      </c>
      <c r="K183" s="24"/>
    </row>
    <row r="184" spans="1:11">
      <c r="A184" s="28">
        <v>175</v>
      </c>
      <c r="B184" s="6"/>
      <c r="C184" s="6"/>
      <c r="D184" s="6"/>
      <c r="E184" s="6"/>
      <c r="F184" s="117"/>
      <c r="G184" s="15" t="str">
        <f>IF(OR($B184="",$C184="",$E184="",$F184&lt;an_initial,$F184&gt;an_final,$I184=FALSE),"",80*VLOOKUP(J184,Coef!$E$2:$F$17,2,FALSE))</f>
        <v/>
      </c>
      <c r="H184" s="43" t="str">
        <f t="shared" si="7"/>
        <v/>
      </c>
      <c r="I184" s="297" t="b">
        <f t="shared" si="8"/>
        <v>0</v>
      </c>
      <c r="J184" s="305">
        <f t="shared" si="9"/>
        <v>1</v>
      </c>
      <c r="K184" s="24"/>
    </row>
    <row r="185" spans="1:11">
      <c r="A185" s="28">
        <v>176</v>
      </c>
      <c r="B185" s="6"/>
      <c r="C185" s="6"/>
      <c r="D185" s="6"/>
      <c r="E185" s="6"/>
      <c r="F185" s="117"/>
      <c r="G185" s="15" t="str">
        <f>IF(OR($B185="",$C185="",$E185="",$F185&lt;an_initial,$F185&gt;an_final,$I185=FALSE),"",80*VLOOKUP(J185,Coef!$E$2:$F$17,2,FALSE))</f>
        <v/>
      </c>
      <c r="H185" s="43" t="str">
        <f t="shared" si="7"/>
        <v/>
      </c>
      <c r="I185" s="297" t="b">
        <f t="shared" si="8"/>
        <v>0</v>
      </c>
      <c r="J185" s="305">
        <f t="shared" si="9"/>
        <v>1</v>
      </c>
      <c r="K185" s="24"/>
    </row>
    <row r="186" spans="1:11">
      <c r="A186" s="28">
        <v>177</v>
      </c>
      <c r="B186" s="6"/>
      <c r="C186" s="6"/>
      <c r="D186" s="6"/>
      <c r="E186" s="6"/>
      <c r="F186" s="117"/>
      <c r="G186" s="15" t="str">
        <f>IF(OR($B186="",$C186="",$E186="",$F186&lt;an_initial,$F186&gt;an_final,$I186=FALSE),"",80*VLOOKUP(J186,Coef!$E$2:$F$17,2,FALSE))</f>
        <v/>
      </c>
      <c r="H186" s="43" t="str">
        <f t="shared" si="7"/>
        <v/>
      </c>
      <c r="I186" s="297" t="b">
        <f t="shared" si="8"/>
        <v>0</v>
      </c>
      <c r="J186" s="305">
        <f t="shared" si="9"/>
        <v>1</v>
      </c>
      <c r="K186" s="24"/>
    </row>
    <row r="187" spans="1:11">
      <c r="A187" s="28">
        <v>178</v>
      </c>
      <c r="B187" s="6"/>
      <c r="C187" s="6"/>
      <c r="D187" s="6"/>
      <c r="E187" s="6"/>
      <c r="F187" s="117"/>
      <c r="G187" s="15" t="str">
        <f>IF(OR($B187="",$C187="",$E187="",$F187&lt;an_initial,$F187&gt;an_final,$I187=FALSE),"",80*VLOOKUP(J187,Coef!$E$2:$F$17,2,FALSE))</f>
        <v/>
      </c>
      <c r="H187" s="43" t="str">
        <f t="shared" si="7"/>
        <v/>
      </c>
      <c r="I187" s="297" t="b">
        <f t="shared" si="8"/>
        <v>0</v>
      </c>
      <c r="J187" s="305">
        <f t="shared" si="9"/>
        <v>1</v>
      </c>
      <c r="K187" s="24"/>
    </row>
    <row r="188" spans="1:11">
      <c r="A188" s="28">
        <v>179</v>
      </c>
      <c r="B188" s="6"/>
      <c r="C188" s="6"/>
      <c r="D188" s="6"/>
      <c r="E188" s="6"/>
      <c r="F188" s="117"/>
      <c r="G188" s="15" t="str">
        <f>IF(OR($B188="",$C188="",$E188="",$F188&lt;an_initial,$F188&gt;an_final,$I188=FALSE),"",80*VLOOKUP(J188,Coef!$E$2:$F$17,2,FALSE))</f>
        <v/>
      </c>
      <c r="H188" s="43" t="str">
        <f t="shared" si="7"/>
        <v/>
      </c>
      <c r="I188" s="297" t="b">
        <f t="shared" si="8"/>
        <v>0</v>
      </c>
      <c r="J188" s="305">
        <f t="shared" si="9"/>
        <v>1</v>
      </c>
      <c r="K188" s="24"/>
    </row>
    <row r="189" spans="1:11">
      <c r="A189" s="28">
        <v>180</v>
      </c>
      <c r="B189" s="6"/>
      <c r="C189" s="6"/>
      <c r="D189" s="6"/>
      <c r="E189" s="6"/>
      <c r="F189" s="117"/>
      <c r="G189" s="15" t="str">
        <f>IF(OR($B189="",$C189="",$E189="",$F189&lt;an_initial,$F189&gt;an_final,$I189=FALSE),"",80*VLOOKUP(J189,Coef!$E$2:$F$17,2,FALSE))</f>
        <v/>
      </c>
      <c r="H189" s="43" t="str">
        <f t="shared" si="7"/>
        <v/>
      </c>
      <c r="I189" s="297" t="b">
        <f t="shared" si="8"/>
        <v>0</v>
      </c>
      <c r="J189" s="305">
        <f t="shared" si="9"/>
        <v>1</v>
      </c>
      <c r="K189" s="24"/>
    </row>
    <row r="190" spans="1:11">
      <c r="A190" s="28">
        <v>181</v>
      </c>
      <c r="B190" s="6"/>
      <c r="C190" s="6"/>
      <c r="D190" s="6"/>
      <c r="E190" s="6"/>
      <c r="F190" s="117"/>
      <c r="G190" s="15" t="str">
        <f>IF(OR($B190="",$C190="",$E190="",$F190&lt;an_initial,$F190&gt;an_final,$I190=FALSE),"",80*VLOOKUP(J190,Coef!$E$2:$F$17,2,FALSE))</f>
        <v/>
      </c>
      <c r="H190" s="43" t="str">
        <f t="shared" si="7"/>
        <v/>
      </c>
      <c r="I190" s="297" t="b">
        <f t="shared" si="8"/>
        <v>0</v>
      </c>
      <c r="J190" s="305">
        <f t="shared" si="9"/>
        <v>1</v>
      </c>
      <c r="K190" s="24"/>
    </row>
    <row r="191" spans="1:11">
      <c r="A191" s="28">
        <v>182</v>
      </c>
      <c r="B191" s="6"/>
      <c r="C191" s="6"/>
      <c r="D191" s="6"/>
      <c r="E191" s="6"/>
      <c r="F191" s="117"/>
      <c r="G191" s="15" t="str">
        <f>IF(OR($B191="",$C191="",$E191="",$F191&lt;an_initial,$F191&gt;an_final,$I191=FALSE),"",80*VLOOKUP(J191,Coef!$E$2:$F$17,2,FALSE))</f>
        <v/>
      </c>
      <c r="H191" s="43" t="str">
        <f t="shared" si="7"/>
        <v/>
      </c>
      <c r="I191" s="297" t="b">
        <f t="shared" si="8"/>
        <v>0</v>
      </c>
      <c r="J191" s="305">
        <f t="shared" si="9"/>
        <v>1</v>
      </c>
      <c r="K191" s="24"/>
    </row>
    <row r="192" spans="1:11">
      <c r="A192" s="28">
        <v>183</v>
      </c>
      <c r="B192" s="6"/>
      <c r="C192" s="6"/>
      <c r="D192" s="6"/>
      <c r="E192" s="6"/>
      <c r="F192" s="117"/>
      <c r="G192" s="15" t="str">
        <f>IF(OR($B192="",$C192="",$E192="",$F192&lt;an_initial,$F192&gt;an_final,$I192=FALSE),"",80*VLOOKUP(J192,Coef!$E$2:$F$17,2,FALSE))</f>
        <v/>
      </c>
      <c r="H192" s="43" t="str">
        <f t="shared" si="7"/>
        <v/>
      </c>
      <c r="I192" s="297" t="b">
        <f t="shared" si="8"/>
        <v>0</v>
      </c>
      <c r="J192" s="305">
        <f t="shared" si="9"/>
        <v>1</v>
      </c>
      <c r="K192" s="24"/>
    </row>
    <row r="193" spans="1:11">
      <c r="A193" s="28">
        <v>184</v>
      </c>
      <c r="B193" s="6"/>
      <c r="C193" s="6"/>
      <c r="D193" s="6"/>
      <c r="E193" s="6"/>
      <c r="F193" s="117"/>
      <c r="G193" s="15" t="str">
        <f>IF(OR($B193="",$C193="",$E193="",$F193&lt;an_initial,$F193&gt;an_final,$I193=FALSE),"",80*VLOOKUP(J193,Coef!$E$2:$F$17,2,FALSE))</f>
        <v/>
      </c>
      <c r="H193" s="43" t="str">
        <f t="shared" si="7"/>
        <v/>
      </c>
      <c r="I193" s="297" t="b">
        <f t="shared" si="8"/>
        <v>0</v>
      </c>
      <c r="J193" s="305">
        <f t="shared" si="9"/>
        <v>1</v>
      </c>
      <c r="K193" s="24"/>
    </row>
    <row r="194" spans="1:11">
      <c r="A194" s="28">
        <v>185</v>
      </c>
      <c r="B194" s="6"/>
      <c r="C194" s="6"/>
      <c r="D194" s="6"/>
      <c r="E194" s="6"/>
      <c r="F194" s="117"/>
      <c r="G194" s="15" t="str">
        <f>IF(OR($B194="",$C194="",$E194="",$F194&lt;an_initial,$F194&gt;an_final,$I194=FALSE),"",80*VLOOKUP(J194,Coef!$E$2:$F$17,2,FALSE))</f>
        <v/>
      </c>
      <c r="H194" s="43" t="str">
        <f t="shared" si="7"/>
        <v/>
      </c>
      <c r="I194" s="297" t="b">
        <f t="shared" si="8"/>
        <v>0</v>
      </c>
      <c r="J194" s="305">
        <f t="shared" si="9"/>
        <v>1</v>
      </c>
      <c r="K194" s="24"/>
    </row>
    <row r="195" spans="1:11">
      <c r="A195" s="28">
        <v>186</v>
      </c>
      <c r="B195" s="6"/>
      <c r="C195" s="6"/>
      <c r="D195" s="6"/>
      <c r="E195" s="6"/>
      <c r="F195" s="117"/>
      <c r="G195" s="15" t="str">
        <f>IF(OR($B195="",$C195="",$E195="",$F195&lt;an_initial,$F195&gt;an_final,$I195=FALSE),"",80*VLOOKUP(J195,Coef!$E$2:$F$17,2,FALSE))</f>
        <v/>
      </c>
      <c r="H195" s="43" t="str">
        <f t="shared" si="7"/>
        <v/>
      </c>
      <c r="I195" s="297" t="b">
        <f t="shared" si="8"/>
        <v>0</v>
      </c>
      <c r="J195" s="305">
        <f t="shared" si="9"/>
        <v>1</v>
      </c>
      <c r="K195" s="24"/>
    </row>
    <row r="196" spans="1:11">
      <c r="A196" s="28">
        <v>187</v>
      </c>
      <c r="B196" s="6"/>
      <c r="C196" s="6"/>
      <c r="D196" s="6"/>
      <c r="E196" s="6"/>
      <c r="F196" s="117"/>
      <c r="G196" s="15" t="str">
        <f>IF(OR($B196="",$C196="",$E196="",$F196&lt;an_initial,$F196&gt;an_final,$I196=FALSE),"",80*VLOOKUP(J196,Coef!$E$2:$F$17,2,FALSE))</f>
        <v/>
      </c>
      <c r="H196" s="43" t="str">
        <f t="shared" si="7"/>
        <v/>
      </c>
      <c r="I196" s="297" t="b">
        <f t="shared" si="8"/>
        <v>0</v>
      </c>
      <c r="J196" s="305">
        <f t="shared" si="9"/>
        <v>1</v>
      </c>
      <c r="K196" s="24"/>
    </row>
    <row r="197" spans="1:11">
      <c r="A197" s="28">
        <v>188</v>
      </c>
      <c r="B197" s="6"/>
      <c r="C197" s="6"/>
      <c r="D197" s="6"/>
      <c r="E197" s="6"/>
      <c r="F197" s="117"/>
      <c r="G197" s="15" t="str">
        <f>IF(OR($B197="",$C197="",$E197="",$F197&lt;an_initial,$F197&gt;an_final,$I197=FALSE),"",80*VLOOKUP(J197,Coef!$E$2:$F$17,2,FALSE))</f>
        <v/>
      </c>
      <c r="H197" s="43" t="str">
        <f t="shared" si="7"/>
        <v/>
      </c>
      <c r="I197" s="297" t="b">
        <f t="shared" si="8"/>
        <v>0</v>
      </c>
      <c r="J197" s="305">
        <f t="shared" si="9"/>
        <v>1</v>
      </c>
      <c r="K197" s="24"/>
    </row>
    <row r="198" spans="1:11">
      <c r="A198" s="28">
        <v>189</v>
      </c>
      <c r="B198" s="6"/>
      <c r="C198" s="6"/>
      <c r="D198" s="6"/>
      <c r="E198" s="6"/>
      <c r="F198" s="117"/>
      <c r="G198" s="15" t="str">
        <f>IF(OR($B198="",$C198="",$E198="",$F198&lt;an_initial,$F198&gt;an_final,$I198=FALSE),"",80*VLOOKUP(J198,Coef!$E$2:$F$17,2,FALSE))</f>
        <v/>
      </c>
      <c r="H198" s="43" t="str">
        <f t="shared" si="7"/>
        <v/>
      </c>
      <c r="I198" s="297" t="b">
        <f t="shared" si="8"/>
        <v>0</v>
      </c>
      <c r="J198" s="305">
        <f t="shared" si="9"/>
        <v>1</v>
      </c>
      <c r="K198" s="24"/>
    </row>
    <row r="199" spans="1:11">
      <c r="A199" s="28">
        <v>190</v>
      </c>
      <c r="B199" s="6"/>
      <c r="C199" s="6"/>
      <c r="D199" s="6"/>
      <c r="E199" s="6"/>
      <c r="F199" s="117"/>
      <c r="G199" s="15" t="str">
        <f>IF(OR($B199="",$C199="",$E199="",$F199&lt;an_initial,$F199&gt;an_final,$I199=FALSE),"",80*VLOOKUP(J199,Coef!$E$2:$F$17,2,FALSE))</f>
        <v/>
      </c>
      <c r="H199" s="43" t="str">
        <f t="shared" si="7"/>
        <v/>
      </c>
      <c r="I199" s="297" t="b">
        <f t="shared" si="8"/>
        <v>0</v>
      </c>
      <c r="J199" s="305">
        <f t="shared" si="9"/>
        <v>1</v>
      </c>
      <c r="K199" s="24"/>
    </row>
    <row r="200" spans="1:11">
      <c r="A200" s="28">
        <v>191</v>
      </c>
      <c r="B200" s="6"/>
      <c r="C200" s="6"/>
      <c r="D200" s="6"/>
      <c r="E200" s="6"/>
      <c r="F200" s="117"/>
      <c r="G200" s="15" t="str">
        <f>IF(OR($B200="",$C200="",$E200="",$F200&lt;an_initial,$F200&gt;an_final,$I200=FALSE),"",80*VLOOKUP(J200,Coef!$E$2:$F$17,2,FALSE))</f>
        <v/>
      </c>
      <c r="H200" s="43" t="str">
        <f t="shared" si="7"/>
        <v/>
      </c>
      <c r="I200" s="297" t="b">
        <f t="shared" si="8"/>
        <v>0</v>
      </c>
      <c r="J200" s="305">
        <f t="shared" si="9"/>
        <v>1</v>
      </c>
      <c r="K200" s="24"/>
    </row>
    <row r="201" spans="1:11">
      <c r="A201" s="28">
        <v>192</v>
      </c>
      <c r="B201" s="6"/>
      <c r="C201" s="6"/>
      <c r="D201" s="6"/>
      <c r="E201" s="6"/>
      <c r="F201" s="117"/>
      <c r="G201" s="15" t="str">
        <f>IF(OR($B201="",$C201="",$E201="",$F201&lt;an_initial,$F201&gt;an_final,$I201=FALSE),"",80*VLOOKUP(J201,Coef!$E$2:$F$17,2,FALSE))</f>
        <v/>
      </c>
      <c r="H201" s="43" t="str">
        <f t="shared" si="7"/>
        <v/>
      </c>
      <c r="I201" s="297" t="b">
        <f t="shared" si="8"/>
        <v>0</v>
      </c>
      <c r="J201" s="305">
        <f t="shared" si="9"/>
        <v>1</v>
      </c>
      <c r="K201" s="24"/>
    </row>
    <row r="202" spans="1:11">
      <c r="A202" s="28">
        <v>193</v>
      </c>
      <c r="B202" s="6"/>
      <c r="C202" s="6"/>
      <c r="D202" s="6"/>
      <c r="E202" s="6"/>
      <c r="F202" s="117"/>
      <c r="G202" s="15" t="str">
        <f>IF(OR($B202="",$C202="",$E202="",$F202&lt;an_initial,$F202&gt;an_final,$I202=FALSE),"",80*VLOOKUP(J202,Coef!$E$2:$F$17,2,FALSE))</f>
        <v/>
      </c>
      <c r="H202" s="43" t="str">
        <f t="shared" ref="H202:H259" si="10">IF(OR($B202="",$C202="",$E202="",$F202&gt;an_final,$I202=FALSE),"",IF($F202&gt;=an_initial,1,""))</f>
        <v/>
      </c>
      <c r="I202" s="297" t="b">
        <f t="shared" ref="I202:I259" si="11">IF(nume_candidat="",FALSE,ISNUMBER(SEARCH(nume_candidat,$B202)))</f>
        <v>0</v>
      </c>
      <c r="J202" s="305">
        <f t="shared" si="9"/>
        <v>1</v>
      </c>
      <c r="K202" s="24"/>
    </row>
    <row r="203" spans="1:11">
      <c r="A203" s="28">
        <v>194</v>
      </c>
      <c r="B203" s="6"/>
      <c r="C203" s="6"/>
      <c r="D203" s="6"/>
      <c r="E203" s="6"/>
      <c r="F203" s="117"/>
      <c r="G203" s="15" t="str">
        <f>IF(OR($B203="",$C203="",$E203="",$F203&lt;an_initial,$F203&gt;an_final,$I203=FALSE),"",80*VLOOKUP(J203,Coef!$E$2:$F$17,2,FALSE))</f>
        <v/>
      </c>
      <c r="H203" s="43" t="str">
        <f t="shared" si="10"/>
        <v/>
      </c>
      <c r="I203" s="297" t="b">
        <f t="shared" si="11"/>
        <v>0</v>
      </c>
      <c r="J203" s="305">
        <f t="shared" ref="J203:J259" si="12">LEN(B203)-LEN(SUBSTITUTE(B203,",",""))+1</f>
        <v>1</v>
      </c>
      <c r="K203" s="24"/>
    </row>
    <row r="204" spans="1:11">
      <c r="A204" s="28">
        <v>195</v>
      </c>
      <c r="B204" s="6"/>
      <c r="C204" s="6"/>
      <c r="D204" s="6"/>
      <c r="E204" s="6"/>
      <c r="F204" s="117"/>
      <c r="G204" s="15" t="str">
        <f>IF(OR($B204="",$C204="",$E204="",$F204&lt;an_initial,$F204&gt;an_final,$I204=FALSE),"",80*VLOOKUP(J204,Coef!$E$2:$F$17,2,FALSE))</f>
        <v/>
      </c>
      <c r="H204" s="43" t="str">
        <f t="shared" si="10"/>
        <v/>
      </c>
      <c r="I204" s="297" t="b">
        <f t="shared" si="11"/>
        <v>0</v>
      </c>
      <c r="J204" s="305">
        <f t="shared" si="12"/>
        <v>1</v>
      </c>
      <c r="K204" s="24"/>
    </row>
    <row r="205" spans="1:11">
      <c r="A205" s="28">
        <v>196</v>
      </c>
      <c r="B205" s="6"/>
      <c r="C205" s="6"/>
      <c r="D205" s="6"/>
      <c r="E205" s="6"/>
      <c r="F205" s="117"/>
      <c r="G205" s="15" t="str">
        <f>IF(OR($B205="",$C205="",$E205="",$F205&lt;an_initial,$F205&gt;an_final,$I205=FALSE),"",80*VLOOKUP(J205,Coef!$E$2:$F$17,2,FALSE))</f>
        <v/>
      </c>
      <c r="H205" s="43" t="str">
        <f t="shared" si="10"/>
        <v/>
      </c>
      <c r="I205" s="297" t="b">
        <f t="shared" si="11"/>
        <v>0</v>
      </c>
      <c r="J205" s="305">
        <f t="shared" si="12"/>
        <v>1</v>
      </c>
      <c r="K205" s="24"/>
    </row>
    <row r="206" spans="1:11">
      <c r="A206" s="28">
        <v>197</v>
      </c>
      <c r="B206" s="6"/>
      <c r="C206" s="6"/>
      <c r="D206" s="6"/>
      <c r="E206" s="6"/>
      <c r="F206" s="117"/>
      <c r="G206" s="15" t="str">
        <f>IF(OR($B206="",$C206="",$E206="",$F206&lt;an_initial,$F206&gt;an_final,$I206=FALSE),"",80*VLOOKUP(J206,Coef!$E$2:$F$17,2,FALSE))</f>
        <v/>
      </c>
      <c r="H206" s="43" t="str">
        <f t="shared" si="10"/>
        <v/>
      </c>
      <c r="I206" s="297" t="b">
        <f t="shared" si="11"/>
        <v>0</v>
      </c>
      <c r="J206" s="305">
        <f t="shared" si="12"/>
        <v>1</v>
      </c>
      <c r="K206" s="24"/>
    </row>
    <row r="207" spans="1:11">
      <c r="A207" s="28">
        <v>198</v>
      </c>
      <c r="B207" s="6"/>
      <c r="C207" s="6"/>
      <c r="D207" s="6"/>
      <c r="E207" s="6"/>
      <c r="F207" s="117"/>
      <c r="G207" s="15" t="str">
        <f>IF(OR($B207="",$C207="",$E207="",$F207&lt;an_initial,$F207&gt;an_final,$I207=FALSE),"",80*VLOOKUP(J207,Coef!$E$2:$F$17,2,FALSE))</f>
        <v/>
      </c>
      <c r="H207" s="43" t="str">
        <f t="shared" si="10"/>
        <v/>
      </c>
      <c r="I207" s="297" t="b">
        <f t="shared" si="11"/>
        <v>0</v>
      </c>
      <c r="J207" s="305">
        <f t="shared" si="12"/>
        <v>1</v>
      </c>
      <c r="K207" s="24"/>
    </row>
    <row r="208" spans="1:11">
      <c r="A208" s="28">
        <v>199</v>
      </c>
      <c r="B208" s="6"/>
      <c r="C208" s="6"/>
      <c r="D208" s="6"/>
      <c r="E208" s="6"/>
      <c r="F208" s="117"/>
      <c r="G208" s="15" t="str">
        <f>IF(OR($B208="",$C208="",$E208="",$F208&lt;an_initial,$F208&gt;an_final,$I208=FALSE),"",80*VLOOKUP(J208,Coef!$E$2:$F$17,2,FALSE))</f>
        <v/>
      </c>
      <c r="H208" s="43" t="str">
        <f t="shared" si="10"/>
        <v/>
      </c>
      <c r="I208" s="297" t="b">
        <f t="shared" si="11"/>
        <v>0</v>
      </c>
      <c r="J208" s="305">
        <f t="shared" si="12"/>
        <v>1</v>
      </c>
      <c r="K208" s="24"/>
    </row>
    <row r="209" spans="1:11">
      <c r="A209" s="28">
        <v>200</v>
      </c>
      <c r="B209" s="6"/>
      <c r="C209" s="6"/>
      <c r="D209" s="6"/>
      <c r="E209" s="6"/>
      <c r="F209" s="117"/>
      <c r="G209" s="15" t="str">
        <f>IF(OR($B209="",$C209="",$E209="",$F209&lt;an_initial,$F209&gt;an_final,$I209=FALSE),"",80*VLOOKUP(J209,Coef!$E$2:$F$17,2,FALSE))</f>
        <v/>
      </c>
      <c r="H209" s="43" t="str">
        <f t="shared" si="10"/>
        <v/>
      </c>
      <c r="I209" s="297" t="b">
        <f t="shared" si="11"/>
        <v>0</v>
      </c>
      <c r="J209" s="305">
        <f t="shared" si="12"/>
        <v>1</v>
      </c>
      <c r="K209" s="24"/>
    </row>
    <row r="210" spans="1:11">
      <c r="A210" s="28">
        <v>201</v>
      </c>
      <c r="B210" s="6"/>
      <c r="C210" s="6"/>
      <c r="D210" s="6"/>
      <c r="E210" s="6"/>
      <c r="F210" s="117"/>
      <c r="G210" s="15" t="str">
        <f>IF(OR($B210="",$C210="",$E210="",$F210&lt;an_initial,$F210&gt;an_final,$I210=FALSE),"",80*VLOOKUP(J210,Coef!$E$2:$F$17,2,FALSE))</f>
        <v/>
      </c>
      <c r="H210" s="43" t="str">
        <f t="shared" si="10"/>
        <v/>
      </c>
      <c r="I210" s="297" t="b">
        <f t="shared" si="11"/>
        <v>0</v>
      </c>
      <c r="J210" s="305">
        <f t="shared" si="12"/>
        <v>1</v>
      </c>
      <c r="K210" s="24"/>
    </row>
    <row r="211" spans="1:11">
      <c r="A211" s="28">
        <v>202</v>
      </c>
      <c r="B211" s="6"/>
      <c r="C211" s="6"/>
      <c r="D211" s="6"/>
      <c r="E211" s="6"/>
      <c r="F211" s="117"/>
      <c r="G211" s="15" t="str">
        <f>IF(OR($B211="",$C211="",$E211="",$F211&lt;an_initial,$F211&gt;an_final,$I211=FALSE),"",80*VLOOKUP(J211,Coef!$E$2:$F$17,2,FALSE))</f>
        <v/>
      </c>
      <c r="H211" s="43" t="str">
        <f t="shared" si="10"/>
        <v/>
      </c>
      <c r="I211" s="297" t="b">
        <f t="shared" si="11"/>
        <v>0</v>
      </c>
      <c r="J211" s="305">
        <f t="shared" si="12"/>
        <v>1</v>
      </c>
      <c r="K211" s="24"/>
    </row>
    <row r="212" spans="1:11">
      <c r="A212" s="28">
        <v>203</v>
      </c>
      <c r="B212" s="6"/>
      <c r="C212" s="6"/>
      <c r="D212" s="6"/>
      <c r="E212" s="6"/>
      <c r="F212" s="117"/>
      <c r="G212" s="15" t="str">
        <f>IF(OR($B212="",$C212="",$E212="",$F212&lt;an_initial,$F212&gt;an_final,$I212=FALSE),"",80*VLOOKUP(J212,Coef!$E$2:$F$17,2,FALSE))</f>
        <v/>
      </c>
      <c r="H212" s="43" t="str">
        <f t="shared" si="10"/>
        <v/>
      </c>
      <c r="I212" s="297" t="b">
        <f t="shared" si="11"/>
        <v>0</v>
      </c>
      <c r="J212" s="305">
        <f t="shared" si="12"/>
        <v>1</v>
      </c>
      <c r="K212" s="24"/>
    </row>
    <row r="213" spans="1:11">
      <c r="A213" s="28">
        <v>204</v>
      </c>
      <c r="B213" s="6"/>
      <c r="C213" s="6"/>
      <c r="D213" s="6"/>
      <c r="E213" s="6"/>
      <c r="F213" s="117"/>
      <c r="G213" s="15" t="str">
        <f>IF(OR($B213="",$C213="",$E213="",$F213&lt;an_initial,$F213&gt;an_final,$I213=FALSE),"",80*VLOOKUP(J213,Coef!$E$2:$F$17,2,FALSE))</f>
        <v/>
      </c>
      <c r="H213" s="43" t="str">
        <f t="shared" si="10"/>
        <v/>
      </c>
      <c r="I213" s="297" t="b">
        <f t="shared" si="11"/>
        <v>0</v>
      </c>
      <c r="J213" s="305">
        <f t="shared" si="12"/>
        <v>1</v>
      </c>
      <c r="K213" s="24"/>
    </row>
    <row r="214" spans="1:11">
      <c r="A214" s="28">
        <v>205</v>
      </c>
      <c r="B214" s="6"/>
      <c r="C214" s="6"/>
      <c r="D214" s="6"/>
      <c r="E214" s="6"/>
      <c r="F214" s="117"/>
      <c r="G214" s="15" t="str">
        <f>IF(OR($B214="",$C214="",$E214="",$F214&lt;an_initial,$F214&gt;an_final,$I214=FALSE),"",80*VLOOKUP(J214,Coef!$E$2:$F$17,2,FALSE))</f>
        <v/>
      </c>
      <c r="H214" s="43" t="str">
        <f t="shared" si="10"/>
        <v/>
      </c>
      <c r="I214" s="297" t="b">
        <f t="shared" si="11"/>
        <v>0</v>
      </c>
      <c r="J214" s="305">
        <f t="shared" si="12"/>
        <v>1</v>
      </c>
      <c r="K214" s="24"/>
    </row>
    <row r="215" spans="1:11">
      <c r="A215" s="28">
        <v>206</v>
      </c>
      <c r="B215" s="6"/>
      <c r="C215" s="6"/>
      <c r="D215" s="6"/>
      <c r="E215" s="6"/>
      <c r="F215" s="117"/>
      <c r="G215" s="15" t="str">
        <f>IF(OR($B215="",$C215="",$E215="",$F215&lt;an_initial,$F215&gt;an_final,$I215=FALSE),"",80*VLOOKUP(J215,Coef!$E$2:$F$17,2,FALSE))</f>
        <v/>
      </c>
      <c r="H215" s="43" t="str">
        <f t="shared" si="10"/>
        <v/>
      </c>
      <c r="I215" s="297" t="b">
        <f t="shared" si="11"/>
        <v>0</v>
      </c>
      <c r="J215" s="305">
        <f t="shared" si="12"/>
        <v>1</v>
      </c>
      <c r="K215" s="24"/>
    </row>
    <row r="216" spans="1:11">
      <c r="A216" s="28">
        <v>207</v>
      </c>
      <c r="B216" s="6"/>
      <c r="C216" s="6"/>
      <c r="D216" s="6"/>
      <c r="E216" s="6"/>
      <c r="F216" s="117"/>
      <c r="G216" s="15" t="str">
        <f>IF(OR($B216="",$C216="",$E216="",$F216&lt;an_initial,$F216&gt;an_final,$I216=FALSE),"",80*VLOOKUP(J216,Coef!$E$2:$F$17,2,FALSE))</f>
        <v/>
      </c>
      <c r="H216" s="43" t="str">
        <f t="shared" si="10"/>
        <v/>
      </c>
      <c r="I216" s="297" t="b">
        <f t="shared" si="11"/>
        <v>0</v>
      </c>
      <c r="J216" s="305">
        <f t="shared" si="12"/>
        <v>1</v>
      </c>
      <c r="K216" s="24"/>
    </row>
    <row r="217" spans="1:11">
      <c r="A217" s="28">
        <v>208</v>
      </c>
      <c r="B217" s="6"/>
      <c r="C217" s="6"/>
      <c r="D217" s="6"/>
      <c r="E217" s="6"/>
      <c r="F217" s="117"/>
      <c r="G217" s="15" t="str">
        <f>IF(OR($B217="",$C217="",$E217="",$F217&lt;an_initial,$F217&gt;an_final,$I217=FALSE),"",80*VLOOKUP(J217,Coef!$E$2:$F$17,2,FALSE))</f>
        <v/>
      </c>
      <c r="H217" s="43" t="str">
        <f t="shared" si="10"/>
        <v/>
      </c>
      <c r="I217" s="297" t="b">
        <f t="shared" si="11"/>
        <v>0</v>
      </c>
      <c r="J217" s="305">
        <f t="shared" si="12"/>
        <v>1</v>
      </c>
      <c r="K217" s="24"/>
    </row>
    <row r="218" spans="1:11">
      <c r="A218" s="28">
        <v>209</v>
      </c>
      <c r="B218" s="6"/>
      <c r="C218" s="6"/>
      <c r="D218" s="6"/>
      <c r="E218" s="6"/>
      <c r="F218" s="117"/>
      <c r="G218" s="15" t="str">
        <f>IF(OR($B218="",$C218="",$E218="",$F218&lt;an_initial,$F218&gt;an_final,$I218=FALSE),"",80*VLOOKUP(J218,Coef!$E$2:$F$17,2,FALSE))</f>
        <v/>
      </c>
      <c r="H218" s="43" t="str">
        <f t="shared" si="10"/>
        <v/>
      </c>
      <c r="I218" s="297" t="b">
        <f t="shared" si="11"/>
        <v>0</v>
      </c>
      <c r="J218" s="305">
        <f t="shared" si="12"/>
        <v>1</v>
      </c>
      <c r="K218" s="24"/>
    </row>
    <row r="219" spans="1:11">
      <c r="A219" s="28">
        <v>210</v>
      </c>
      <c r="B219" s="6"/>
      <c r="C219" s="6"/>
      <c r="D219" s="6"/>
      <c r="E219" s="6"/>
      <c r="F219" s="117"/>
      <c r="G219" s="15" t="str">
        <f>IF(OR($B219="",$C219="",$E219="",$F219&lt;an_initial,$F219&gt;an_final,$I219=FALSE),"",80*VLOOKUP(J219,Coef!$E$2:$F$17,2,FALSE))</f>
        <v/>
      </c>
      <c r="H219" s="43" t="str">
        <f t="shared" si="10"/>
        <v/>
      </c>
      <c r="I219" s="297" t="b">
        <f t="shared" si="11"/>
        <v>0</v>
      </c>
      <c r="J219" s="305">
        <f t="shared" si="12"/>
        <v>1</v>
      </c>
      <c r="K219" s="24"/>
    </row>
    <row r="220" spans="1:11">
      <c r="A220" s="28">
        <v>211</v>
      </c>
      <c r="B220" s="6"/>
      <c r="C220" s="6"/>
      <c r="D220" s="6"/>
      <c r="E220" s="6"/>
      <c r="F220" s="117"/>
      <c r="G220" s="15" t="str">
        <f>IF(OR($B220="",$C220="",$E220="",$F220&lt;an_initial,$F220&gt;an_final,$I220=FALSE),"",80*VLOOKUP(J220,Coef!$E$2:$F$17,2,FALSE))</f>
        <v/>
      </c>
      <c r="H220" s="43" t="str">
        <f t="shared" si="10"/>
        <v/>
      </c>
      <c r="I220" s="297" t="b">
        <f t="shared" si="11"/>
        <v>0</v>
      </c>
      <c r="J220" s="305">
        <f t="shared" si="12"/>
        <v>1</v>
      </c>
      <c r="K220" s="24"/>
    </row>
    <row r="221" spans="1:11">
      <c r="A221" s="28">
        <v>212</v>
      </c>
      <c r="B221" s="6"/>
      <c r="C221" s="6"/>
      <c r="D221" s="6"/>
      <c r="E221" s="6"/>
      <c r="F221" s="117"/>
      <c r="G221" s="15" t="str">
        <f>IF(OR($B221="",$C221="",$E221="",$F221&lt;an_initial,$F221&gt;an_final,$I221=FALSE),"",80*VLOOKUP(J221,Coef!$E$2:$F$17,2,FALSE))</f>
        <v/>
      </c>
      <c r="H221" s="43" t="str">
        <f t="shared" si="10"/>
        <v/>
      </c>
      <c r="I221" s="297" t="b">
        <f t="shared" si="11"/>
        <v>0</v>
      </c>
      <c r="J221" s="305">
        <f t="shared" si="12"/>
        <v>1</v>
      </c>
      <c r="K221" s="24"/>
    </row>
    <row r="222" spans="1:11">
      <c r="A222" s="28">
        <v>213</v>
      </c>
      <c r="B222" s="6"/>
      <c r="C222" s="6"/>
      <c r="D222" s="6"/>
      <c r="E222" s="6"/>
      <c r="F222" s="117"/>
      <c r="G222" s="15" t="str">
        <f>IF(OR($B222="",$C222="",$E222="",$F222&lt;an_initial,$F222&gt;an_final,$I222=FALSE),"",80*VLOOKUP(J222,Coef!$E$2:$F$17,2,FALSE))</f>
        <v/>
      </c>
      <c r="H222" s="43" t="str">
        <f t="shared" si="10"/>
        <v/>
      </c>
      <c r="I222" s="297" t="b">
        <f t="shared" si="11"/>
        <v>0</v>
      </c>
      <c r="J222" s="305">
        <f t="shared" si="12"/>
        <v>1</v>
      </c>
      <c r="K222" s="24"/>
    </row>
    <row r="223" spans="1:11">
      <c r="A223" s="28">
        <v>214</v>
      </c>
      <c r="B223" s="6"/>
      <c r="C223" s="6"/>
      <c r="D223" s="6"/>
      <c r="E223" s="6"/>
      <c r="F223" s="117"/>
      <c r="G223" s="15" t="str">
        <f>IF(OR($B223="",$C223="",$E223="",$F223&lt;an_initial,$F223&gt;an_final,$I223=FALSE),"",80*VLOOKUP(J223,Coef!$E$2:$F$17,2,FALSE))</f>
        <v/>
      </c>
      <c r="H223" s="43" t="str">
        <f t="shared" si="10"/>
        <v/>
      </c>
      <c r="I223" s="297" t="b">
        <f t="shared" si="11"/>
        <v>0</v>
      </c>
      <c r="J223" s="305">
        <f t="shared" si="12"/>
        <v>1</v>
      </c>
      <c r="K223" s="24"/>
    </row>
    <row r="224" spans="1:11">
      <c r="A224" s="28">
        <v>215</v>
      </c>
      <c r="B224" s="6"/>
      <c r="C224" s="6"/>
      <c r="D224" s="6"/>
      <c r="E224" s="6"/>
      <c r="F224" s="117"/>
      <c r="G224" s="15" t="str">
        <f>IF(OR($B224="",$C224="",$E224="",$F224&lt;an_initial,$F224&gt;an_final,$I224=FALSE),"",80*VLOOKUP(J224,Coef!$E$2:$F$17,2,FALSE))</f>
        <v/>
      </c>
      <c r="H224" s="43" t="str">
        <f t="shared" si="10"/>
        <v/>
      </c>
      <c r="I224" s="297" t="b">
        <f t="shared" si="11"/>
        <v>0</v>
      </c>
      <c r="J224" s="305">
        <f t="shared" si="12"/>
        <v>1</v>
      </c>
      <c r="K224" s="24"/>
    </row>
    <row r="225" spans="1:11">
      <c r="A225" s="28">
        <v>216</v>
      </c>
      <c r="B225" s="6"/>
      <c r="C225" s="6"/>
      <c r="D225" s="6"/>
      <c r="E225" s="6"/>
      <c r="F225" s="117"/>
      <c r="G225" s="15" t="str">
        <f>IF(OR($B225="",$C225="",$E225="",$F225&lt;an_initial,$F225&gt;an_final,$I225=FALSE),"",80*VLOOKUP(J225,Coef!$E$2:$F$17,2,FALSE))</f>
        <v/>
      </c>
      <c r="H225" s="43" t="str">
        <f t="shared" si="10"/>
        <v/>
      </c>
      <c r="I225" s="297" t="b">
        <f t="shared" si="11"/>
        <v>0</v>
      </c>
      <c r="J225" s="305">
        <f t="shared" si="12"/>
        <v>1</v>
      </c>
      <c r="K225" s="24"/>
    </row>
    <row r="226" spans="1:11">
      <c r="A226" s="28">
        <v>217</v>
      </c>
      <c r="B226" s="6"/>
      <c r="C226" s="6"/>
      <c r="D226" s="6"/>
      <c r="E226" s="6"/>
      <c r="F226" s="117"/>
      <c r="G226" s="15" t="str">
        <f>IF(OR($B226="",$C226="",$E226="",$F226&lt;an_initial,$F226&gt;an_final,$I226=FALSE),"",80*VLOOKUP(J226,Coef!$E$2:$F$17,2,FALSE))</f>
        <v/>
      </c>
      <c r="H226" s="43" t="str">
        <f t="shared" si="10"/>
        <v/>
      </c>
      <c r="I226" s="297" t="b">
        <f t="shared" si="11"/>
        <v>0</v>
      </c>
      <c r="J226" s="305">
        <f t="shared" si="12"/>
        <v>1</v>
      </c>
      <c r="K226" s="24"/>
    </row>
    <row r="227" spans="1:11">
      <c r="A227" s="28">
        <v>218</v>
      </c>
      <c r="B227" s="6"/>
      <c r="C227" s="6"/>
      <c r="D227" s="6"/>
      <c r="E227" s="6"/>
      <c r="F227" s="117"/>
      <c r="G227" s="15" t="str">
        <f>IF(OR($B227="",$C227="",$E227="",$F227&lt;an_initial,$F227&gt;an_final,$I227=FALSE),"",80*VLOOKUP(J227,Coef!$E$2:$F$17,2,FALSE))</f>
        <v/>
      </c>
      <c r="H227" s="43" t="str">
        <f t="shared" si="10"/>
        <v/>
      </c>
      <c r="I227" s="297" t="b">
        <f t="shared" si="11"/>
        <v>0</v>
      </c>
      <c r="J227" s="305">
        <f t="shared" si="12"/>
        <v>1</v>
      </c>
      <c r="K227" s="24"/>
    </row>
    <row r="228" spans="1:11">
      <c r="A228" s="28">
        <v>219</v>
      </c>
      <c r="B228" s="6"/>
      <c r="C228" s="6"/>
      <c r="D228" s="6"/>
      <c r="E228" s="6"/>
      <c r="F228" s="117"/>
      <c r="G228" s="15" t="str">
        <f>IF(OR($B228="",$C228="",$E228="",$F228&lt;an_initial,$F228&gt;an_final,$I228=FALSE),"",80*VLOOKUP(J228,Coef!$E$2:$F$17,2,FALSE))</f>
        <v/>
      </c>
      <c r="H228" s="43" t="str">
        <f t="shared" si="10"/>
        <v/>
      </c>
      <c r="I228" s="297" t="b">
        <f t="shared" si="11"/>
        <v>0</v>
      </c>
      <c r="J228" s="305">
        <f t="shared" si="12"/>
        <v>1</v>
      </c>
      <c r="K228" s="24"/>
    </row>
    <row r="229" spans="1:11">
      <c r="A229" s="28">
        <v>220</v>
      </c>
      <c r="B229" s="6"/>
      <c r="C229" s="6"/>
      <c r="D229" s="6"/>
      <c r="E229" s="6"/>
      <c r="F229" s="117"/>
      <c r="G229" s="15" t="str">
        <f>IF(OR($B229="",$C229="",$E229="",$F229&lt;an_initial,$F229&gt;an_final,$I229=FALSE),"",80*VLOOKUP(J229,Coef!$E$2:$F$17,2,FALSE))</f>
        <v/>
      </c>
      <c r="H229" s="43" t="str">
        <f t="shared" si="10"/>
        <v/>
      </c>
      <c r="I229" s="297" t="b">
        <f t="shared" si="11"/>
        <v>0</v>
      </c>
      <c r="J229" s="305">
        <f t="shared" si="12"/>
        <v>1</v>
      </c>
      <c r="K229" s="24"/>
    </row>
    <row r="230" spans="1:11">
      <c r="A230" s="28">
        <v>221</v>
      </c>
      <c r="B230" s="6"/>
      <c r="C230" s="6"/>
      <c r="D230" s="6"/>
      <c r="E230" s="6"/>
      <c r="F230" s="117"/>
      <c r="G230" s="15" t="str">
        <f>IF(OR($B230="",$C230="",$E230="",$F230&lt;an_initial,$F230&gt;an_final,$I230=FALSE),"",80*VLOOKUP(J230,Coef!$E$2:$F$17,2,FALSE))</f>
        <v/>
      </c>
      <c r="H230" s="43" t="str">
        <f t="shared" si="10"/>
        <v/>
      </c>
      <c r="I230" s="297" t="b">
        <f t="shared" si="11"/>
        <v>0</v>
      </c>
      <c r="J230" s="305">
        <f t="shared" si="12"/>
        <v>1</v>
      </c>
      <c r="K230" s="24"/>
    </row>
    <row r="231" spans="1:11">
      <c r="A231" s="28">
        <v>222</v>
      </c>
      <c r="B231" s="6"/>
      <c r="C231" s="6"/>
      <c r="D231" s="6"/>
      <c r="E231" s="6"/>
      <c r="F231" s="117"/>
      <c r="G231" s="15" t="str">
        <f>IF(OR($B231="",$C231="",$E231="",$F231&lt;an_initial,$F231&gt;an_final,$I231=FALSE),"",80*VLOOKUP(J231,Coef!$E$2:$F$17,2,FALSE))</f>
        <v/>
      </c>
      <c r="H231" s="43" t="str">
        <f t="shared" si="10"/>
        <v/>
      </c>
      <c r="I231" s="297" t="b">
        <f t="shared" si="11"/>
        <v>0</v>
      </c>
      <c r="J231" s="305">
        <f t="shared" si="12"/>
        <v>1</v>
      </c>
      <c r="K231" s="24"/>
    </row>
    <row r="232" spans="1:11">
      <c r="A232" s="28">
        <v>223</v>
      </c>
      <c r="B232" s="6"/>
      <c r="C232" s="6"/>
      <c r="D232" s="6"/>
      <c r="E232" s="6"/>
      <c r="F232" s="117"/>
      <c r="G232" s="15" t="str">
        <f>IF(OR($B232="",$C232="",$E232="",$F232&lt;an_initial,$F232&gt;an_final,$I232=FALSE),"",80*VLOOKUP(J232,Coef!$E$2:$F$17,2,FALSE))</f>
        <v/>
      </c>
      <c r="H232" s="43" t="str">
        <f t="shared" si="10"/>
        <v/>
      </c>
      <c r="I232" s="297" t="b">
        <f t="shared" si="11"/>
        <v>0</v>
      </c>
      <c r="J232" s="305">
        <f t="shared" si="12"/>
        <v>1</v>
      </c>
      <c r="K232" s="24"/>
    </row>
    <row r="233" spans="1:11">
      <c r="A233" s="28">
        <v>224</v>
      </c>
      <c r="B233" s="6"/>
      <c r="C233" s="6"/>
      <c r="D233" s="6"/>
      <c r="E233" s="6"/>
      <c r="F233" s="117"/>
      <c r="G233" s="15" t="str">
        <f>IF(OR($B233="",$C233="",$E233="",$F233&lt;an_initial,$F233&gt;an_final,$I233=FALSE),"",80*VLOOKUP(J233,Coef!$E$2:$F$17,2,FALSE))</f>
        <v/>
      </c>
      <c r="H233" s="43" t="str">
        <f t="shared" si="10"/>
        <v/>
      </c>
      <c r="I233" s="297" t="b">
        <f t="shared" si="11"/>
        <v>0</v>
      </c>
      <c r="J233" s="305">
        <f t="shared" si="12"/>
        <v>1</v>
      </c>
      <c r="K233" s="24"/>
    </row>
    <row r="234" spans="1:11">
      <c r="A234" s="28">
        <v>225</v>
      </c>
      <c r="B234" s="6"/>
      <c r="C234" s="6"/>
      <c r="D234" s="6"/>
      <c r="E234" s="6"/>
      <c r="F234" s="117"/>
      <c r="G234" s="15" t="str">
        <f>IF(OR($B234="",$C234="",$E234="",$F234&lt;an_initial,$F234&gt;an_final,$I234=FALSE),"",80*VLOOKUP(J234,Coef!$E$2:$F$17,2,FALSE))</f>
        <v/>
      </c>
      <c r="H234" s="43" t="str">
        <f t="shared" si="10"/>
        <v/>
      </c>
      <c r="I234" s="297" t="b">
        <f t="shared" si="11"/>
        <v>0</v>
      </c>
      <c r="J234" s="305">
        <f t="shared" si="12"/>
        <v>1</v>
      </c>
      <c r="K234" s="24"/>
    </row>
    <row r="235" spans="1:11">
      <c r="A235" s="28">
        <v>226</v>
      </c>
      <c r="B235" s="6"/>
      <c r="C235" s="6"/>
      <c r="D235" s="6"/>
      <c r="E235" s="6"/>
      <c r="F235" s="117"/>
      <c r="G235" s="15" t="str">
        <f>IF(OR($B235="",$C235="",$E235="",$F235&lt;an_initial,$F235&gt;an_final,$I235=FALSE),"",80*VLOOKUP(J235,Coef!$E$2:$F$17,2,FALSE))</f>
        <v/>
      </c>
      <c r="H235" s="43" t="str">
        <f t="shared" si="10"/>
        <v/>
      </c>
      <c r="I235" s="297" t="b">
        <f t="shared" si="11"/>
        <v>0</v>
      </c>
      <c r="J235" s="305">
        <f t="shared" si="12"/>
        <v>1</v>
      </c>
      <c r="K235" s="24"/>
    </row>
    <row r="236" spans="1:11">
      <c r="A236" s="28">
        <v>227</v>
      </c>
      <c r="B236" s="6"/>
      <c r="C236" s="6"/>
      <c r="D236" s="6"/>
      <c r="E236" s="6"/>
      <c r="F236" s="117"/>
      <c r="G236" s="15" t="str">
        <f>IF(OR($B236="",$C236="",$E236="",$F236&lt;an_initial,$F236&gt;an_final,$I236=FALSE),"",80*VLOOKUP(J236,Coef!$E$2:$F$17,2,FALSE))</f>
        <v/>
      </c>
      <c r="H236" s="43" t="str">
        <f t="shared" si="10"/>
        <v/>
      </c>
      <c r="I236" s="297" t="b">
        <f t="shared" si="11"/>
        <v>0</v>
      </c>
      <c r="J236" s="305">
        <f t="shared" si="12"/>
        <v>1</v>
      </c>
      <c r="K236" s="24"/>
    </row>
    <row r="237" spans="1:11">
      <c r="A237" s="28">
        <v>228</v>
      </c>
      <c r="B237" s="6"/>
      <c r="C237" s="6"/>
      <c r="D237" s="6"/>
      <c r="E237" s="6"/>
      <c r="F237" s="117"/>
      <c r="G237" s="15" t="str">
        <f>IF(OR($B237="",$C237="",$E237="",$F237&lt;an_initial,$F237&gt;an_final,$I237=FALSE),"",80*VLOOKUP(J237,Coef!$E$2:$F$17,2,FALSE))</f>
        <v/>
      </c>
      <c r="H237" s="43" t="str">
        <f t="shared" si="10"/>
        <v/>
      </c>
      <c r="I237" s="297" t="b">
        <f t="shared" si="11"/>
        <v>0</v>
      </c>
      <c r="J237" s="305">
        <f t="shared" si="12"/>
        <v>1</v>
      </c>
      <c r="K237" s="24"/>
    </row>
    <row r="238" spans="1:11">
      <c r="A238" s="28">
        <v>229</v>
      </c>
      <c r="B238" s="6"/>
      <c r="C238" s="6"/>
      <c r="D238" s="6"/>
      <c r="E238" s="6"/>
      <c r="F238" s="117"/>
      <c r="G238" s="15" t="str">
        <f>IF(OR($B238="",$C238="",$E238="",$F238&lt;an_initial,$F238&gt;an_final,$I238=FALSE),"",80*VLOOKUP(J238,Coef!$E$2:$F$17,2,FALSE))</f>
        <v/>
      </c>
      <c r="H238" s="43" t="str">
        <f t="shared" si="10"/>
        <v/>
      </c>
      <c r="I238" s="297" t="b">
        <f t="shared" si="11"/>
        <v>0</v>
      </c>
      <c r="J238" s="305">
        <f t="shared" si="12"/>
        <v>1</v>
      </c>
      <c r="K238" s="24"/>
    </row>
    <row r="239" spans="1:11">
      <c r="A239" s="28">
        <v>230</v>
      </c>
      <c r="B239" s="6"/>
      <c r="C239" s="6"/>
      <c r="D239" s="6"/>
      <c r="E239" s="6"/>
      <c r="F239" s="117"/>
      <c r="G239" s="15" t="str">
        <f>IF(OR($B239="",$C239="",$E239="",$F239&lt;an_initial,$F239&gt;an_final,$I239=FALSE),"",80*VLOOKUP(J239,Coef!$E$2:$F$17,2,FALSE))</f>
        <v/>
      </c>
      <c r="H239" s="43" t="str">
        <f t="shared" si="10"/>
        <v/>
      </c>
      <c r="I239" s="297" t="b">
        <f t="shared" si="11"/>
        <v>0</v>
      </c>
      <c r="J239" s="305">
        <f t="shared" si="12"/>
        <v>1</v>
      </c>
      <c r="K239" s="24"/>
    </row>
    <row r="240" spans="1:11">
      <c r="A240" s="28">
        <v>231</v>
      </c>
      <c r="B240" s="6"/>
      <c r="C240" s="6"/>
      <c r="D240" s="6"/>
      <c r="E240" s="6"/>
      <c r="F240" s="117"/>
      <c r="G240" s="15" t="str">
        <f>IF(OR($B240="",$C240="",$E240="",$F240&lt;an_initial,$F240&gt;an_final,$I240=FALSE),"",80*VLOOKUP(J240,Coef!$E$2:$F$17,2,FALSE))</f>
        <v/>
      </c>
      <c r="H240" s="43" t="str">
        <f t="shared" si="10"/>
        <v/>
      </c>
      <c r="I240" s="297" t="b">
        <f t="shared" si="11"/>
        <v>0</v>
      </c>
      <c r="J240" s="305">
        <f t="shared" si="12"/>
        <v>1</v>
      </c>
      <c r="K240" s="24"/>
    </row>
    <row r="241" spans="1:11">
      <c r="A241" s="28">
        <v>232</v>
      </c>
      <c r="B241" s="6"/>
      <c r="C241" s="6"/>
      <c r="D241" s="6"/>
      <c r="E241" s="6"/>
      <c r="F241" s="117"/>
      <c r="G241" s="15" t="str">
        <f>IF(OR($B241="",$C241="",$E241="",$F241&lt;an_initial,$F241&gt;an_final,$I241=FALSE),"",80*VLOOKUP(J241,Coef!$E$2:$F$17,2,FALSE))</f>
        <v/>
      </c>
      <c r="H241" s="43" t="str">
        <f t="shared" si="10"/>
        <v/>
      </c>
      <c r="I241" s="297" t="b">
        <f t="shared" si="11"/>
        <v>0</v>
      </c>
      <c r="J241" s="305">
        <f t="shared" si="12"/>
        <v>1</v>
      </c>
      <c r="K241" s="24"/>
    </row>
    <row r="242" spans="1:11">
      <c r="A242" s="28">
        <v>233</v>
      </c>
      <c r="B242" s="6"/>
      <c r="C242" s="6"/>
      <c r="D242" s="6"/>
      <c r="E242" s="6"/>
      <c r="F242" s="117"/>
      <c r="G242" s="15" t="str">
        <f>IF(OR($B242="",$C242="",$E242="",$F242&lt;an_initial,$F242&gt;an_final,$I242=FALSE),"",80*VLOOKUP(J242,Coef!$E$2:$F$17,2,FALSE))</f>
        <v/>
      </c>
      <c r="H242" s="43" t="str">
        <f t="shared" si="10"/>
        <v/>
      </c>
      <c r="I242" s="297" t="b">
        <f t="shared" si="11"/>
        <v>0</v>
      </c>
      <c r="J242" s="305">
        <f t="shared" si="12"/>
        <v>1</v>
      </c>
      <c r="K242" s="24"/>
    </row>
    <row r="243" spans="1:11">
      <c r="A243" s="28">
        <v>234</v>
      </c>
      <c r="B243" s="6"/>
      <c r="C243" s="6"/>
      <c r="D243" s="6"/>
      <c r="E243" s="6"/>
      <c r="F243" s="117"/>
      <c r="G243" s="15" t="str">
        <f>IF(OR($B243="",$C243="",$E243="",$F243&lt;an_initial,$F243&gt;an_final,$I243=FALSE),"",80*VLOOKUP(J243,Coef!$E$2:$F$17,2,FALSE))</f>
        <v/>
      </c>
      <c r="H243" s="43" t="str">
        <f t="shared" si="10"/>
        <v/>
      </c>
      <c r="I243" s="297" t="b">
        <f t="shared" si="11"/>
        <v>0</v>
      </c>
      <c r="J243" s="305">
        <f t="shared" si="12"/>
        <v>1</v>
      </c>
      <c r="K243" s="24"/>
    </row>
    <row r="244" spans="1:11">
      <c r="A244" s="28">
        <v>235</v>
      </c>
      <c r="B244" s="6"/>
      <c r="C244" s="6"/>
      <c r="D244" s="6"/>
      <c r="E244" s="6"/>
      <c r="F244" s="117"/>
      <c r="G244" s="15" t="str">
        <f>IF(OR($B244="",$C244="",$E244="",$F244&lt;an_initial,$F244&gt;an_final,$I244=FALSE),"",80*VLOOKUP(J244,Coef!$E$2:$F$17,2,FALSE))</f>
        <v/>
      </c>
      <c r="H244" s="43" t="str">
        <f t="shared" si="10"/>
        <v/>
      </c>
      <c r="I244" s="297" t="b">
        <f t="shared" si="11"/>
        <v>0</v>
      </c>
      <c r="J244" s="305">
        <f t="shared" si="12"/>
        <v>1</v>
      </c>
      <c r="K244" s="24"/>
    </row>
    <row r="245" spans="1:11">
      <c r="A245" s="28">
        <v>236</v>
      </c>
      <c r="B245" s="6"/>
      <c r="C245" s="6"/>
      <c r="D245" s="6"/>
      <c r="E245" s="6"/>
      <c r="F245" s="117"/>
      <c r="G245" s="15" t="str">
        <f>IF(OR($B245="",$C245="",$E245="",$F245&lt;an_initial,$F245&gt;an_final,$I245=FALSE),"",80*VLOOKUP(J245,Coef!$E$2:$F$17,2,FALSE))</f>
        <v/>
      </c>
      <c r="H245" s="43" t="str">
        <f t="shared" si="10"/>
        <v/>
      </c>
      <c r="I245" s="297" t="b">
        <f t="shared" si="11"/>
        <v>0</v>
      </c>
      <c r="J245" s="305">
        <f t="shared" si="12"/>
        <v>1</v>
      </c>
      <c r="K245" s="24"/>
    </row>
    <row r="246" spans="1:11">
      <c r="A246" s="28">
        <v>237</v>
      </c>
      <c r="B246" s="6"/>
      <c r="C246" s="6"/>
      <c r="D246" s="6"/>
      <c r="E246" s="6"/>
      <c r="F246" s="117"/>
      <c r="G246" s="15" t="str">
        <f>IF(OR($B246="",$C246="",$E246="",$F246&lt;an_initial,$F246&gt;an_final,$I246=FALSE),"",80*VLOOKUP(J246,Coef!$E$2:$F$17,2,FALSE))</f>
        <v/>
      </c>
      <c r="H246" s="43" t="str">
        <f t="shared" si="10"/>
        <v/>
      </c>
      <c r="I246" s="297" t="b">
        <f t="shared" si="11"/>
        <v>0</v>
      </c>
      <c r="J246" s="305">
        <f t="shared" si="12"/>
        <v>1</v>
      </c>
      <c r="K246" s="24"/>
    </row>
    <row r="247" spans="1:11">
      <c r="A247" s="28">
        <v>238</v>
      </c>
      <c r="B247" s="6"/>
      <c r="C247" s="6"/>
      <c r="D247" s="6"/>
      <c r="E247" s="6"/>
      <c r="F247" s="117"/>
      <c r="G247" s="15" t="str">
        <f>IF(OR($B247="",$C247="",$E247="",$F247&lt;an_initial,$F247&gt;an_final,$I247=FALSE),"",80*VLOOKUP(J247,Coef!$E$2:$F$17,2,FALSE))</f>
        <v/>
      </c>
      <c r="H247" s="43" t="str">
        <f t="shared" si="10"/>
        <v/>
      </c>
      <c r="I247" s="297" t="b">
        <f t="shared" si="11"/>
        <v>0</v>
      </c>
      <c r="J247" s="305">
        <f t="shared" si="12"/>
        <v>1</v>
      </c>
      <c r="K247" s="24"/>
    </row>
    <row r="248" spans="1:11">
      <c r="A248" s="28">
        <v>239</v>
      </c>
      <c r="B248" s="6"/>
      <c r="C248" s="6"/>
      <c r="D248" s="6"/>
      <c r="E248" s="6"/>
      <c r="F248" s="117"/>
      <c r="G248" s="15" t="str">
        <f>IF(OR($B248="",$C248="",$E248="",$F248&lt;an_initial,$F248&gt;an_final,$I248=FALSE),"",80*VLOOKUP(J248,Coef!$E$2:$F$17,2,FALSE))</f>
        <v/>
      </c>
      <c r="H248" s="43" t="str">
        <f t="shared" si="10"/>
        <v/>
      </c>
      <c r="I248" s="297" t="b">
        <f t="shared" si="11"/>
        <v>0</v>
      </c>
      <c r="J248" s="305">
        <f t="shared" si="12"/>
        <v>1</v>
      </c>
      <c r="K248" s="24"/>
    </row>
    <row r="249" spans="1:11">
      <c r="A249" s="28">
        <v>240</v>
      </c>
      <c r="B249" s="6"/>
      <c r="C249" s="6"/>
      <c r="D249" s="6"/>
      <c r="E249" s="6"/>
      <c r="F249" s="117"/>
      <c r="G249" s="15" t="str">
        <f>IF(OR($B249="",$C249="",$E249="",$F249&lt;an_initial,$F249&gt;an_final,$I249=FALSE),"",80*VLOOKUP(J249,Coef!$E$2:$F$17,2,FALSE))</f>
        <v/>
      </c>
      <c r="H249" s="43" t="str">
        <f t="shared" si="10"/>
        <v/>
      </c>
      <c r="I249" s="297" t="b">
        <f t="shared" si="11"/>
        <v>0</v>
      </c>
      <c r="J249" s="305">
        <f t="shared" si="12"/>
        <v>1</v>
      </c>
      <c r="K249" s="24"/>
    </row>
    <row r="250" spans="1:11">
      <c r="A250" s="28">
        <v>241</v>
      </c>
      <c r="B250" s="6"/>
      <c r="C250" s="6"/>
      <c r="D250" s="6"/>
      <c r="E250" s="6"/>
      <c r="F250" s="117"/>
      <c r="G250" s="15" t="str">
        <f>IF(OR($B250="",$C250="",$E250="",$F250&lt;an_initial,$F250&gt;an_final,$I250=FALSE),"",80*VLOOKUP(J250,Coef!$E$2:$F$17,2,FALSE))</f>
        <v/>
      </c>
      <c r="H250" s="43" t="str">
        <f t="shared" si="10"/>
        <v/>
      </c>
      <c r="I250" s="297" t="b">
        <f t="shared" si="11"/>
        <v>0</v>
      </c>
      <c r="J250" s="305">
        <f t="shared" si="12"/>
        <v>1</v>
      </c>
      <c r="K250" s="24"/>
    </row>
    <row r="251" spans="1:11">
      <c r="A251" s="28">
        <v>242</v>
      </c>
      <c r="B251" s="6"/>
      <c r="C251" s="6"/>
      <c r="D251" s="6"/>
      <c r="E251" s="6"/>
      <c r="F251" s="117"/>
      <c r="G251" s="15" t="str">
        <f>IF(OR($B251="",$C251="",$E251="",$F251&lt;an_initial,$F251&gt;an_final,$I251=FALSE),"",80*VLOOKUP(J251,Coef!$E$2:$F$17,2,FALSE))</f>
        <v/>
      </c>
      <c r="H251" s="43" t="str">
        <f t="shared" si="10"/>
        <v/>
      </c>
      <c r="I251" s="297" t="b">
        <f t="shared" si="11"/>
        <v>0</v>
      </c>
      <c r="J251" s="305">
        <f t="shared" si="12"/>
        <v>1</v>
      </c>
      <c r="K251" s="24"/>
    </row>
    <row r="252" spans="1:11">
      <c r="A252" s="28">
        <v>243</v>
      </c>
      <c r="B252" s="6"/>
      <c r="C252" s="6"/>
      <c r="D252" s="6"/>
      <c r="E252" s="6"/>
      <c r="F252" s="117"/>
      <c r="G252" s="15" t="str">
        <f>IF(OR($B252="",$C252="",$E252="",$F252&lt;an_initial,$F252&gt;an_final,$I252=FALSE),"",80*VLOOKUP(J252,Coef!$E$2:$F$17,2,FALSE))</f>
        <v/>
      </c>
      <c r="H252" s="43" t="str">
        <f t="shared" si="10"/>
        <v/>
      </c>
      <c r="I252" s="297" t="b">
        <f t="shared" si="11"/>
        <v>0</v>
      </c>
      <c r="J252" s="305">
        <f t="shared" si="12"/>
        <v>1</v>
      </c>
      <c r="K252" s="24"/>
    </row>
    <row r="253" spans="1:11">
      <c r="A253" s="28">
        <v>244</v>
      </c>
      <c r="B253" s="6"/>
      <c r="C253" s="6"/>
      <c r="D253" s="6"/>
      <c r="E253" s="6"/>
      <c r="F253" s="117"/>
      <c r="G253" s="15" t="str">
        <f>IF(OR($B253="",$C253="",$E253="",$F253&lt;an_initial,$F253&gt;an_final,$I253=FALSE),"",80*VLOOKUP(J253,Coef!$E$2:$F$17,2,FALSE))</f>
        <v/>
      </c>
      <c r="H253" s="43" t="str">
        <f t="shared" si="10"/>
        <v/>
      </c>
      <c r="I253" s="297" t="b">
        <f t="shared" si="11"/>
        <v>0</v>
      </c>
      <c r="J253" s="305">
        <f t="shared" si="12"/>
        <v>1</v>
      </c>
      <c r="K253" s="24"/>
    </row>
    <row r="254" spans="1:11">
      <c r="A254" s="28">
        <v>245</v>
      </c>
      <c r="B254" s="6"/>
      <c r="C254" s="6"/>
      <c r="D254" s="6"/>
      <c r="E254" s="6"/>
      <c r="F254" s="117"/>
      <c r="G254" s="15" t="str">
        <f>IF(OR($B254="",$C254="",$E254="",$F254&lt;an_initial,$F254&gt;an_final,$I254=FALSE),"",80*VLOOKUP(J254,Coef!$E$2:$F$17,2,FALSE))</f>
        <v/>
      </c>
      <c r="H254" s="43" t="str">
        <f t="shared" si="10"/>
        <v/>
      </c>
      <c r="I254" s="297" t="b">
        <f t="shared" si="11"/>
        <v>0</v>
      </c>
      <c r="J254" s="305">
        <f t="shared" si="12"/>
        <v>1</v>
      </c>
      <c r="K254" s="24"/>
    </row>
    <row r="255" spans="1:11">
      <c r="A255" s="28">
        <v>246</v>
      </c>
      <c r="B255" s="6"/>
      <c r="C255" s="6"/>
      <c r="D255" s="6"/>
      <c r="E255" s="6"/>
      <c r="F255" s="117"/>
      <c r="G255" s="15" t="str">
        <f>IF(OR($B255="",$C255="",$E255="",$F255&lt;an_initial,$F255&gt;an_final,$I255=FALSE),"",80*VLOOKUP(J255,Coef!$E$2:$F$17,2,FALSE))</f>
        <v/>
      </c>
      <c r="H255" s="43" t="str">
        <f t="shared" si="10"/>
        <v/>
      </c>
      <c r="I255" s="297" t="b">
        <f t="shared" si="11"/>
        <v>0</v>
      </c>
      <c r="J255" s="305">
        <f t="shared" si="12"/>
        <v>1</v>
      </c>
      <c r="K255" s="24"/>
    </row>
    <row r="256" spans="1:11">
      <c r="A256" s="28">
        <v>247</v>
      </c>
      <c r="B256" s="6"/>
      <c r="C256" s="6"/>
      <c r="D256" s="6"/>
      <c r="E256" s="6"/>
      <c r="F256" s="117"/>
      <c r="G256" s="15" t="str">
        <f>IF(OR($B256="",$C256="",$E256="",$F256&lt;an_initial,$F256&gt;an_final,$I256=FALSE),"",80*VLOOKUP(J256,Coef!$E$2:$F$17,2,FALSE))</f>
        <v/>
      </c>
      <c r="H256" s="43" t="str">
        <f t="shared" si="10"/>
        <v/>
      </c>
      <c r="I256" s="297" t="b">
        <f t="shared" si="11"/>
        <v>0</v>
      </c>
      <c r="J256" s="305">
        <f t="shared" si="12"/>
        <v>1</v>
      </c>
      <c r="K256" s="24"/>
    </row>
    <row r="257" spans="1:11">
      <c r="A257" s="28">
        <v>248</v>
      </c>
      <c r="B257" s="6"/>
      <c r="C257" s="6"/>
      <c r="D257" s="6"/>
      <c r="E257" s="6"/>
      <c r="F257" s="117"/>
      <c r="G257" s="15" t="str">
        <f>IF(OR($B257="",$C257="",$E257="",$F257&lt;an_initial,$F257&gt;an_final,$I257=FALSE),"",80*VLOOKUP(J257,Coef!$E$2:$F$17,2,FALSE))</f>
        <v/>
      </c>
      <c r="H257" s="43" t="str">
        <f t="shared" si="10"/>
        <v/>
      </c>
      <c r="I257" s="297" t="b">
        <f t="shared" si="11"/>
        <v>0</v>
      </c>
      <c r="J257" s="305">
        <f t="shared" si="12"/>
        <v>1</v>
      </c>
      <c r="K257" s="24"/>
    </row>
    <row r="258" spans="1:11">
      <c r="A258" s="28">
        <v>249</v>
      </c>
      <c r="B258" s="6"/>
      <c r="C258" s="6"/>
      <c r="D258" s="6"/>
      <c r="E258" s="6"/>
      <c r="F258" s="117"/>
      <c r="G258" s="15" t="str">
        <f>IF(OR($B258="",$C258="",$E258="",$F258&lt;an_initial,$F258&gt;an_final,$I258=FALSE),"",80*VLOOKUP(J258,Coef!$E$2:$F$17,2,FALSE))</f>
        <v/>
      </c>
      <c r="H258" s="43" t="str">
        <f t="shared" si="10"/>
        <v/>
      </c>
      <c r="I258" s="297" t="b">
        <f t="shared" si="11"/>
        <v>0</v>
      </c>
      <c r="J258" s="305">
        <f t="shared" si="12"/>
        <v>1</v>
      </c>
      <c r="K258" s="24"/>
    </row>
    <row r="259" spans="1:11">
      <c r="A259" s="28">
        <v>250</v>
      </c>
      <c r="B259" s="6"/>
      <c r="C259" s="6"/>
      <c r="D259" s="6"/>
      <c r="E259" s="6"/>
      <c r="F259" s="117"/>
      <c r="G259" s="15" t="str">
        <f>IF(OR($B259="",$C259="",$E259="",$F259&lt;an_initial,$F259&gt;an_final,$I259=FALSE),"",80*VLOOKUP(J259,Coef!$E$2:$F$17,2,FALSE))</f>
        <v/>
      </c>
      <c r="H259" s="43" t="str">
        <f t="shared" si="10"/>
        <v/>
      </c>
      <c r="I259" s="297" t="b">
        <f t="shared" si="11"/>
        <v>0</v>
      </c>
      <c r="J259" s="305">
        <f t="shared" si="12"/>
        <v>1</v>
      </c>
      <c r="K259" s="24"/>
    </row>
  </sheetData>
  <sheetProtection algorithmName="SHA-512" hashValue="dPrIA2Lt79yrAjalvYxVi4Q6yUs+b6JqfsmQ17q87XEFmt/xtPIN9tUmzvpT8blsnIdtTUG6hR+RDV0wbp1Sgw==" saltValue="HDJRyd5TUJ5hHm3Q6zTlPw==" spinCount="100000" sheet="1" objects="1" scenarios="1" formatCells="0" formatRows="0" insertRows="0"/>
  <mergeCells count="11">
    <mergeCell ref="I7:I8"/>
    <mergeCell ref="J7:J8"/>
    <mergeCell ref="A4:G4"/>
    <mergeCell ref="A5:G5"/>
    <mergeCell ref="A7:A8"/>
    <mergeCell ref="B7:B8"/>
    <mergeCell ref="C7:C8"/>
    <mergeCell ref="E7:E8"/>
    <mergeCell ref="F7:F8"/>
    <mergeCell ref="G7:G8"/>
    <mergeCell ref="D7:D8"/>
  </mergeCells>
  <dataValidations count="1">
    <dataValidation type="list" allowBlank="1" showInputMessage="1" showErrorMessage="1" sqref="E10:E259" xr:uid="{00000000-0002-0000-1C00-000000000000}">
      <formula1>bdi</formula1>
    </dataValidation>
  </dataValidations>
  <pageMargins left="0.59055118110236227" right="0.59055118110236227" top="0.78740157480314965" bottom="1.0236220472440944" header="0" footer="0.39370078740157483"/>
  <pageSetup paperSize="9" fitToHeight="100" orientation="landscape" r:id="rId1"/>
  <headerFooter>
    <oddFooter xml:space="preserve">&amp;L
&amp;RCandidat
</oddFooter>
  </headerFooter>
  <rowBreaks count="1" manualBreakCount="1">
    <brk id="36" max="9"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86">
    <tabColor theme="8" tint="0.59999389629810485"/>
    <pageSetUpPr fitToPage="1"/>
  </sheetPr>
  <dimension ref="A1:K263"/>
  <sheetViews>
    <sheetView topLeftCell="A25" zoomScaleNormal="100" workbookViewId="0">
      <selection activeCell="C11" sqref="C11"/>
    </sheetView>
  </sheetViews>
  <sheetFormatPr defaultColWidth="9.1328125" defaultRowHeight="15.75"/>
  <cols>
    <col min="1" max="1" width="5.6640625" style="45" customWidth="1"/>
    <col min="2" max="2" width="36.6640625" style="49" customWidth="1"/>
    <col min="3" max="3" width="38.46484375" style="49" customWidth="1"/>
    <col min="4" max="4" width="27.46484375" style="49" customWidth="1"/>
    <col min="5" max="5" width="38.46484375" style="49" customWidth="1"/>
    <col min="6" max="6" width="8.6640625" style="49" customWidth="1"/>
    <col min="7" max="7" width="12.33203125" style="49" customWidth="1"/>
    <col min="8" max="8" width="10.6640625" style="49" hidden="1" customWidth="1"/>
    <col min="9" max="9" width="9.1328125" style="55" hidden="1" customWidth="1"/>
    <col min="10" max="10" width="9.1328125" style="49" hidden="1" customWidth="1"/>
    <col min="11" max="25" width="9.1328125" style="49" customWidth="1"/>
    <col min="26" max="16384" width="9.1328125" style="49"/>
  </cols>
  <sheetData>
    <row r="1" spans="1:10" s="45" customFormat="1">
      <c r="A1" s="44" t="s">
        <v>483</v>
      </c>
      <c r="F1" s="46"/>
      <c r="G1" s="48"/>
      <c r="H1" s="47"/>
    </row>
    <row r="2" spans="1:10" s="45" customFormat="1">
      <c r="A2" s="335" t="str">
        <f>IF(ISBLANK(facultate), IF(ISBLANK(departament),"","Departament " &amp; departament), "Facultatea " &amp; facultate)</f>
        <v>Facultatea Automatică și Calculatoare</v>
      </c>
      <c r="F2" s="46"/>
      <c r="G2" s="48"/>
      <c r="H2" s="47"/>
    </row>
    <row r="3" spans="1:10" s="45" customFormat="1">
      <c r="A3" s="335" t="str">
        <f>IF(ISBLANK(departament),"","Departamentul " &amp; departament)</f>
        <v>Departamentul Automatică și Informatică Aplicată</v>
      </c>
      <c r="F3" s="46"/>
      <c r="G3" s="48"/>
      <c r="H3" s="47"/>
    </row>
    <row r="4" spans="1:10">
      <c r="A4" s="472" t="s">
        <v>911</v>
      </c>
      <c r="B4" s="472"/>
      <c r="C4" s="472"/>
      <c r="D4" s="472"/>
      <c r="E4" s="472"/>
      <c r="F4" s="472"/>
      <c r="G4" s="472"/>
      <c r="H4" s="187"/>
    </row>
    <row r="5" spans="1:10" ht="15.75" customHeight="1">
      <c r="A5" s="478" t="s">
        <v>930</v>
      </c>
      <c r="B5" s="472"/>
      <c r="C5" s="472"/>
      <c r="D5" s="472"/>
      <c r="E5" s="472"/>
      <c r="F5" s="472"/>
      <c r="G5" s="472"/>
      <c r="H5" s="187"/>
    </row>
    <row r="6" spans="1:10" ht="13.5" customHeight="1">
      <c r="G6" s="409" t="str">
        <f>CONCATENATE(functie," ",nume_candidat)</f>
        <v>Conferențiar Bojan-Dragos Claudia-Adina</v>
      </c>
    </row>
    <row r="7" spans="1:10" s="24" customFormat="1" ht="15.75" customHeight="1">
      <c r="A7" s="469" t="s">
        <v>338</v>
      </c>
      <c r="B7" s="469" t="s">
        <v>0</v>
      </c>
      <c r="C7" s="469" t="s">
        <v>1</v>
      </c>
      <c r="D7" s="470" t="s">
        <v>1036</v>
      </c>
      <c r="E7" s="470" t="s">
        <v>1035</v>
      </c>
      <c r="F7" s="469" t="s">
        <v>2</v>
      </c>
      <c r="G7" s="470" t="s">
        <v>544</v>
      </c>
      <c r="H7" s="117" t="s">
        <v>4</v>
      </c>
      <c r="I7" s="476" t="s">
        <v>541</v>
      </c>
      <c r="J7" s="479" t="s">
        <v>551</v>
      </c>
    </row>
    <row r="8" spans="1:10" s="24" customFormat="1" ht="31.5">
      <c r="A8" s="469"/>
      <c r="B8" s="469"/>
      <c r="C8" s="469"/>
      <c r="D8" s="471"/>
      <c r="E8" s="471"/>
      <c r="F8" s="469"/>
      <c r="G8" s="471"/>
      <c r="H8" s="317" t="str">
        <f>CONCATENATE("ultimii                                  ",durata_evaluare," ani")</f>
        <v>ultimii                                  5 ani</v>
      </c>
      <c r="I8" s="476"/>
      <c r="J8" s="479"/>
    </row>
    <row r="9" spans="1:10" s="24" customFormat="1">
      <c r="A9" s="71"/>
      <c r="B9" s="50"/>
      <c r="C9" s="50"/>
      <c r="D9" s="50"/>
      <c r="E9" s="50"/>
      <c r="F9" s="134"/>
      <c r="G9" s="304">
        <f>SUMIF(G10:G1010,"&gt;0")</f>
        <v>824</v>
      </c>
      <c r="H9" s="318">
        <f>SUMIF(H10:H1259,"&gt;0")</f>
        <v>19</v>
      </c>
      <c r="I9" s="252"/>
      <c r="J9" s="257"/>
    </row>
    <row r="10" spans="1:10" s="63" customFormat="1" ht="63">
      <c r="A10" s="28">
        <v>1</v>
      </c>
      <c r="B10" s="589" t="s">
        <v>1321</v>
      </c>
      <c r="C10" s="589" t="s">
        <v>1351</v>
      </c>
      <c r="D10" s="589" t="s">
        <v>1352</v>
      </c>
      <c r="E10" s="425" t="s">
        <v>919</v>
      </c>
      <c r="F10" s="426">
        <v>2025</v>
      </c>
      <c r="G10" s="304">
        <f>IF(OR($B10="",$C10="",$D10="",$F10&lt;an_initial,$F10&gt;an_final,$I10=FALSE),"",(HLOOKUP(E10,ii12punctaje,2,FALSE))*VLOOKUP(J10,Coef!$E$2:$F$17,2,FALSE))</f>
        <v>24</v>
      </c>
      <c r="H10" s="319">
        <f t="shared" ref="H10:H73" si="0">IF(OR($B10="",$C10="",$D10="",$F10&gt;an_final,$I10=FALSE),"",IF($F10&gt;=an_initial,1,""))</f>
        <v>1</v>
      </c>
      <c r="I10" s="320" t="b">
        <f t="shared" ref="I10:I73" si="1">IF(nume_candidat="",FALSE,ISNUMBER(SEARCH(nume_candidat,$B10)))</f>
        <v>1</v>
      </c>
      <c r="J10" s="321">
        <f t="shared" ref="J10" si="2">LEN(B10)-LEN(SUBSTITUTE(B10,",",""))+1</f>
        <v>3</v>
      </c>
    </row>
    <row r="11" spans="1:10" s="24" customFormat="1" ht="63">
      <c r="A11" s="28">
        <v>2</v>
      </c>
      <c r="B11" s="427" t="s">
        <v>1353</v>
      </c>
      <c r="C11" s="427" t="s">
        <v>1354</v>
      </c>
      <c r="D11" s="427" t="s">
        <v>1355</v>
      </c>
      <c r="E11" s="425" t="s">
        <v>922</v>
      </c>
      <c r="F11" s="428">
        <v>2023</v>
      </c>
      <c r="G11" s="304">
        <f>IF(OR($B11="",$C11="",$D11="",$F11&lt;an_initial,$F11&gt;an_final,$I11=FALSE),"",(HLOOKUP(E11,ii12punctaje,2,FALSE))*VLOOKUP(J11,Coef!$E$2:$F$17,2,FALSE))</f>
        <v>50</v>
      </c>
      <c r="H11" s="319">
        <f t="shared" si="0"/>
        <v>1</v>
      </c>
      <c r="I11" s="320" t="b">
        <f t="shared" si="1"/>
        <v>1</v>
      </c>
      <c r="J11" s="321">
        <f t="shared" ref="J11:J74" si="3">LEN(B11)-LEN(SUBSTITUTE(B11,",",""))+1</f>
        <v>6</v>
      </c>
    </row>
    <row r="12" spans="1:10" s="24" customFormat="1" ht="47.25">
      <c r="A12" s="28">
        <v>3</v>
      </c>
      <c r="B12" s="429" t="s">
        <v>1356</v>
      </c>
      <c r="C12" s="429" t="s">
        <v>1357</v>
      </c>
      <c r="D12" s="429" t="s">
        <v>1358</v>
      </c>
      <c r="E12" s="429" t="s">
        <v>918</v>
      </c>
      <c r="F12" s="430">
        <v>2023</v>
      </c>
      <c r="G12" s="304">
        <f>IF(OR($B12="",$C12="",$D12="",$F12&lt;an_initial,$F12&gt;an_final,$I12=FALSE),"",(HLOOKUP(E12,ii12punctaje,2,FALSE))*VLOOKUP(J12,Coef!$E$2:$F$17,2,FALSE))</f>
        <v>30</v>
      </c>
      <c r="H12" s="319">
        <f t="shared" si="0"/>
        <v>1</v>
      </c>
      <c r="I12" s="320" t="b">
        <f t="shared" si="1"/>
        <v>1</v>
      </c>
      <c r="J12" s="321">
        <f t="shared" si="3"/>
        <v>9</v>
      </c>
    </row>
    <row r="13" spans="1:10" s="24" customFormat="1" ht="63">
      <c r="A13" s="28">
        <v>4</v>
      </c>
      <c r="B13" s="429" t="s">
        <v>1359</v>
      </c>
      <c r="C13" s="429" t="s">
        <v>1360</v>
      </c>
      <c r="D13" s="429" t="s">
        <v>1361</v>
      </c>
      <c r="E13" s="429" t="s">
        <v>918</v>
      </c>
      <c r="F13" s="430">
        <v>2023</v>
      </c>
      <c r="G13" s="304">
        <f>IF(OR($B13="",$C13="",$D13="",$F13&lt;an_initial,$F13&gt;an_final,$I13=FALSE),"",(HLOOKUP(E13,ii12punctaje,2,FALSE))*VLOOKUP(J13,Coef!$E$2:$F$17,2,FALSE))</f>
        <v>30</v>
      </c>
      <c r="H13" s="319">
        <f t="shared" si="0"/>
        <v>1</v>
      </c>
      <c r="I13" s="320" t="b">
        <f t="shared" si="1"/>
        <v>1</v>
      </c>
      <c r="J13" s="321">
        <f t="shared" si="3"/>
        <v>11</v>
      </c>
    </row>
    <row r="14" spans="1:10" s="24" customFormat="1" ht="63">
      <c r="A14" s="28">
        <v>5</v>
      </c>
      <c r="B14" s="429" t="s">
        <v>1362</v>
      </c>
      <c r="C14" s="429" t="s">
        <v>1363</v>
      </c>
      <c r="D14" s="429" t="s">
        <v>1364</v>
      </c>
      <c r="E14" s="427" t="s">
        <v>922</v>
      </c>
      <c r="F14" s="428">
        <v>2022</v>
      </c>
      <c r="G14" s="304">
        <f>IF(OR($B14="",$C14="",$D14="",$F14&lt;an_initial,$F14&gt;an_final,$I14=FALSE),"",(HLOOKUP(E14,ii12punctaje,2,FALSE))*VLOOKUP(J14,Coef!$E$2:$F$17,2,FALSE))</f>
        <v>50</v>
      </c>
      <c r="H14" s="319">
        <f t="shared" si="0"/>
        <v>1</v>
      </c>
      <c r="I14" s="320" t="b">
        <f t="shared" si="1"/>
        <v>1</v>
      </c>
      <c r="J14" s="321">
        <f t="shared" si="3"/>
        <v>8</v>
      </c>
    </row>
    <row r="15" spans="1:10" s="24" customFormat="1" ht="63">
      <c r="A15" s="28">
        <v>6</v>
      </c>
      <c r="B15" s="429" t="s">
        <v>1365</v>
      </c>
      <c r="C15" s="429" t="s">
        <v>1366</v>
      </c>
      <c r="D15" s="429" t="s">
        <v>1367</v>
      </c>
      <c r="E15" s="431" t="s">
        <v>922</v>
      </c>
      <c r="F15" s="428">
        <v>2022</v>
      </c>
      <c r="G15" s="304">
        <f>IF(OR($B15="",$C15="",$D15="",$F15&lt;an_initial,$F15&gt;an_final,$I15=FALSE),"",(HLOOKUP(E15,ii12punctaje,2,FALSE))*VLOOKUP(J15,Coef!$E$2:$F$17,2,FALSE))</f>
        <v>50</v>
      </c>
      <c r="H15" s="319">
        <f t="shared" si="0"/>
        <v>1</v>
      </c>
      <c r="I15" s="320" t="b">
        <f t="shared" si="1"/>
        <v>1</v>
      </c>
      <c r="J15" s="321">
        <f t="shared" si="3"/>
        <v>6</v>
      </c>
    </row>
    <row r="16" spans="1:10" s="24" customFormat="1" ht="47.25">
      <c r="A16" s="28">
        <v>7</v>
      </c>
      <c r="B16" s="429" t="s">
        <v>1368</v>
      </c>
      <c r="C16" s="429" t="s">
        <v>1369</v>
      </c>
      <c r="D16" s="429" t="s">
        <v>1370</v>
      </c>
      <c r="E16" s="429" t="s">
        <v>922</v>
      </c>
      <c r="F16" s="430">
        <v>2022</v>
      </c>
      <c r="G16" s="304">
        <f>IF(OR($B16="",$C16="",$D16="",$F16&lt;an_initial,$F16&gt;an_final,$I16=FALSE),"",(HLOOKUP(E16,ii12punctaje,2,FALSE))*VLOOKUP(J16,Coef!$E$2:$F$17,2,FALSE))</f>
        <v>50</v>
      </c>
      <c r="H16" s="319">
        <f t="shared" si="0"/>
        <v>1</v>
      </c>
      <c r="I16" s="320" t="b">
        <f t="shared" si="1"/>
        <v>1</v>
      </c>
      <c r="J16" s="321">
        <f t="shared" si="3"/>
        <v>6</v>
      </c>
    </row>
    <row r="17" spans="1:10" s="24" customFormat="1" ht="78.75">
      <c r="A17" s="28">
        <v>8</v>
      </c>
      <c r="B17" s="429" t="s">
        <v>1371</v>
      </c>
      <c r="C17" s="429" t="s">
        <v>1372</v>
      </c>
      <c r="D17" s="429" t="s">
        <v>1373</v>
      </c>
      <c r="E17" s="429" t="s">
        <v>922</v>
      </c>
      <c r="F17" s="430">
        <v>2022</v>
      </c>
      <c r="G17" s="304">
        <f>IF(OR($B17="",$C17="",$D17="",$F17&lt;an_initial,$F17&gt;an_final,$I17=FALSE),"",(HLOOKUP(E17,ii12punctaje,2,FALSE))*VLOOKUP(J17,Coef!$E$2:$F$17,2,FALSE))</f>
        <v>50</v>
      </c>
      <c r="H17" s="319">
        <f t="shared" si="0"/>
        <v>1</v>
      </c>
      <c r="I17" s="320" t="b">
        <f t="shared" si="1"/>
        <v>1</v>
      </c>
      <c r="J17" s="321">
        <f t="shared" si="3"/>
        <v>9</v>
      </c>
    </row>
    <row r="18" spans="1:10" s="24" customFormat="1" ht="63">
      <c r="A18" s="28">
        <v>9</v>
      </c>
      <c r="B18" s="429" t="s">
        <v>1374</v>
      </c>
      <c r="C18" s="432" t="s">
        <v>1375</v>
      </c>
      <c r="D18" s="429" t="s">
        <v>1376</v>
      </c>
      <c r="E18" s="429" t="s">
        <v>922</v>
      </c>
      <c r="F18" s="430">
        <v>2022</v>
      </c>
      <c r="G18" s="304">
        <f>IF(OR($B18="",$C18="",$D18="",$F18&lt;an_initial,$F18&gt;an_final,$I18=FALSE),"",(HLOOKUP(E18,ii12punctaje,2,FALSE))*VLOOKUP(J18,Coef!$E$2:$F$17,2,FALSE))</f>
        <v>50</v>
      </c>
      <c r="H18" s="319">
        <f t="shared" si="0"/>
        <v>1</v>
      </c>
      <c r="I18" s="320" t="b">
        <f t="shared" si="1"/>
        <v>1</v>
      </c>
      <c r="J18" s="321">
        <f t="shared" si="3"/>
        <v>6</v>
      </c>
    </row>
    <row r="19" spans="1:10" s="24" customFormat="1" ht="78.75">
      <c r="A19" s="28">
        <v>10</v>
      </c>
      <c r="B19" s="429" t="s">
        <v>1377</v>
      </c>
      <c r="C19" s="429" t="s">
        <v>1378</v>
      </c>
      <c r="D19" s="429" t="s">
        <v>1379</v>
      </c>
      <c r="E19" s="429" t="s">
        <v>918</v>
      </c>
      <c r="F19" s="430">
        <v>2022</v>
      </c>
      <c r="G19" s="304">
        <f>IF(OR($B19="",$C19="",$D19="",$F19&lt;an_initial,$F19&gt;an_final,$I19=FALSE),"",(HLOOKUP(E19,ii12punctaje,2,FALSE))*VLOOKUP(J19,Coef!$E$2:$F$17,2,FALSE))</f>
        <v>30</v>
      </c>
      <c r="H19" s="319">
        <f t="shared" si="0"/>
        <v>1</v>
      </c>
      <c r="I19" s="320" t="b">
        <f t="shared" si="1"/>
        <v>1</v>
      </c>
      <c r="J19" s="321">
        <f t="shared" si="3"/>
        <v>6</v>
      </c>
    </row>
    <row r="20" spans="1:10" s="24" customFormat="1" ht="63">
      <c r="A20" s="28">
        <v>11</v>
      </c>
      <c r="B20" s="429" t="s">
        <v>1380</v>
      </c>
      <c r="C20" s="429" t="s">
        <v>1381</v>
      </c>
      <c r="D20" s="429" t="s">
        <v>1382</v>
      </c>
      <c r="E20" s="429" t="s">
        <v>918</v>
      </c>
      <c r="F20" s="430">
        <v>2022</v>
      </c>
      <c r="G20" s="304">
        <f>IF(OR($B20="",$C20="",$D20="",$F20&lt;an_initial,$F20&gt;an_final,$I20=FALSE),"",(HLOOKUP(E20,ii12punctaje,2,FALSE))*VLOOKUP(J20,Coef!$E$2:$F$17,2,FALSE))</f>
        <v>30</v>
      </c>
      <c r="H20" s="319">
        <f t="shared" si="0"/>
        <v>1</v>
      </c>
      <c r="I20" s="320" t="b">
        <f t="shared" si="1"/>
        <v>1</v>
      </c>
      <c r="J20" s="321">
        <f t="shared" si="3"/>
        <v>11</v>
      </c>
    </row>
    <row r="21" spans="1:10" s="24" customFormat="1" ht="78.75">
      <c r="A21" s="28">
        <v>12</v>
      </c>
      <c r="B21" s="429" t="s">
        <v>1383</v>
      </c>
      <c r="C21" s="429" t="s">
        <v>1384</v>
      </c>
      <c r="D21" s="429" t="s">
        <v>1385</v>
      </c>
      <c r="E21" s="429" t="s">
        <v>918</v>
      </c>
      <c r="F21" s="430">
        <v>2022</v>
      </c>
      <c r="G21" s="304">
        <f>IF(OR($B21="",$C21="",$D21="",$F21&lt;an_initial,$F21&gt;an_final,$I21=FALSE),"",(HLOOKUP(E21,ii12punctaje,2,FALSE))*VLOOKUP(J21,Coef!$E$2:$F$17,2,FALSE))</f>
        <v>30</v>
      </c>
      <c r="H21" s="319">
        <f t="shared" si="0"/>
        <v>1</v>
      </c>
      <c r="I21" s="320" t="b">
        <f t="shared" si="1"/>
        <v>1</v>
      </c>
      <c r="J21" s="321">
        <f t="shared" si="3"/>
        <v>13</v>
      </c>
    </row>
    <row r="22" spans="1:10" s="24" customFormat="1" ht="63">
      <c r="A22" s="28">
        <v>13</v>
      </c>
      <c r="B22" s="429" t="s">
        <v>1386</v>
      </c>
      <c r="C22" s="429" t="s">
        <v>1387</v>
      </c>
      <c r="D22" s="429" t="s">
        <v>1388</v>
      </c>
      <c r="E22" s="429" t="s">
        <v>918</v>
      </c>
      <c r="F22" s="430">
        <v>2022</v>
      </c>
      <c r="G22" s="304">
        <f>IF(OR($B22="",$C22="",$D22="",$F22&lt;an_initial,$F22&gt;an_final,$I22=FALSE),"",(HLOOKUP(E22,ii12punctaje,2,FALSE))*VLOOKUP(J22,Coef!$E$2:$F$17,2,FALSE))</f>
        <v>30</v>
      </c>
      <c r="H22" s="319">
        <f t="shared" si="0"/>
        <v>1</v>
      </c>
      <c r="I22" s="320" t="b">
        <f t="shared" si="1"/>
        <v>1</v>
      </c>
      <c r="J22" s="321">
        <f t="shared" si="3"/>
        <v>11</v>
      </c>
    </row>
    <row r="23" spans="1:10" s="24" customFormat="1" ht="78.75">
      <c r="A23" s="28">
        <v>14</v>
      </c>
      <c r="B23" s="429" t="s">
        <v>1389</v>
      </c>
      <c r="C23" s="429" t="s">
        <v>1384</v>
      </c>
      <c r="D23" s="429" t="s">
        <v>1390</v>
      </c>
      <c r="E23" s="429" t="s">
        <v>922</v>
      </c>
      <c r="F23" s="430">
        <v>2022</v>
      </c>
      <c r="G23" s="304">
        <f>IF(OR($B23="",$C23="",$D23="",$F23&lt;an_initial,$F23&gt;an_final,$I23=FALSE),"",(HLOOKUP(E23,ii12punctaje,2,FALSE))*VLOOKUP(J23,Coef!$E$2:$F$17,2,FALSE))</f>
        <v>50</v>
      </c>
      <c r="H23" s="319">
        <f t="shared" si="0"/>
        <v>1</v>
      </c>
      <c r="I23" s="320" t="b">
        <f t="shared" si="1"/>
        <v>1</v>
      </c>
      <c r="J23" s="321">
        <f t="shared" si="3"/>
        <v>8</v>
      </c>
    </row>
    <row r="24" spans="1:10" s="24" customFormat="1" ht="63">
      <c r="A24" s="28">
        <v>15</v>
      </c>
      <c r="B24" s="429" t="s">
        <v>1391</v>
      </c>
      <c r="C24" s="429" t="s">
        <v>1381</v>
      </c>
      <c r="D24" s="429" t="s">
        <v>1392</v>
      </c>
      <c r="E24" s="429" t="s">
        <v>922</v>
      </c>
      <c r="F24" s="430">
        <v>2022</v>
      </c>
      <c r="G24" s="304">
        <f>IF(OR($B24="",$C24="",$D24="",$F24&lt;an_initial,$F24&gt;an_final,$I24=FALSE),"",(HLOOKUP(E24,ii12punctaje,2,FALSE))*VLOOKUP(J24,Coef!$E$2:$F$17,2,FALSE))</f>
        <v>60</v>
      </c>
      <c r="H24" s="319">
        <f t="shared" si="0"/>
        <v>1</v>
      </c>
      <c r="I24" s="320" t="b">
        <f t="shared" si="1"/>
        <v>1</v>
      </c>
      <c r="J24" s="321">
        <f t="shared" si="3"/>
        <v>5</v>
      </c>
    </row>
    <row r="25" spans="1:10" s="24" customFormat="1" ht="94.5">
      <c r="A25" s="28">
        <v>16</v>
      </c>
      <c r="B25" s="429" t="s">
        <v>1393</v>
      </c>
      <c r="C25" s="429" t="s">
        <v>1394</v>
      </c>
      <c r="D25" s="429" t="s">
        <v>1395</v>
      </c>
      <c r="E25" s="429" t="s">
        <v>922</v>
      </c>
      <c r="F25" s="430">
        <v>2022</v>
      </c>
      <c r="G25" s="304">
        <f>IF(OR($B25="",$C25="",$D25="",$F25&lt;an_initial,$F25&gt;an_final,$I25=FALSE),"",(HLOOKUP(E25,ii12punctaje,2,FALSE))*VLOOKUP(J25,Coef!$E$2:$F$17,2,FALSE))</f>
        <v>50</v>
      </c>
      <c r="H25" s="319">
        <f t="shared" si="0"/>
        <v>1</v>
      </c>
      <c r="I25" s="320" t="b">
        <f t="shared" si="1"/>
        <v>1</v>
      </c>
      <c r="J25" s="321">
        <f t="shared" si="3"/>
        <v>8</v>
      </c>
    </row>
    <row r="26" spans="1:10" s="24" customFormat="1" ht="78.75">
      <c r="A26" s="28">
        <v>17</v>
      </c>
      <c r="B26" s="429" t="s">
        <v>1396</v>
      </c>
      <c r="C26" s="429" t="s">
        <v>1397</v>
      </c>
      <c r="D26" s="429" t="s">
        <v>1398</v>
      </c>
      <c r="E26" s="429" t="s">
        <v>922</v>
      </c>
      <c r="F26" s="430">
        <v>2022</v>
      </c>
      <c r="G26" s="304">
        <f>IF(OR($B26="",$C26="",$D26="",$F26&lt;an_initial,$F26&gt;an_final,$I26=FALSE),"",(HLOOKUP(E26,ii12punctaje,2,FALSE))*VLOOKUP(J26,Coef!$E$2:$F$17,2,FALSE))</f>
        <v>50</v>
      </c>
      <c r="H26" s="319">
        <f t="shared" si="0"/>
        <v>1</v>
      </c>
      <c r="I26" s="320" t="b">
        <f t="shared" si="1"/>
        <v>1</v>
      </c>
      <c r="J26" s="321">
        <f t="shared" si="3"/>
        <v>6</v>
      </c>
    </row>
    <row r="27" spans="1:10" s="24" customFormat="1" ht="63">
      <c r="A27" s="28">
        <v>18</v>
      </c>
      <c r="B27" s="429" t="s">
        <v>1399</v>
      </c>
      <c r="C27" s="429" t="s">
        <v>1400</v>
      </c>
      <c r="D27" s="429" t="s">
        <v>1401</v>
      </c>
      <c r="E27" s="429" t="s">
        <v>922</v>
      </c>
      <c r="F27" s="430">
        <v>2021</v>
      </c>
      <c r="G27" s="304">
        <f>IF(OR($B27="",$C27="",$D27="",$F27&lt;an_initial,$F27&gt;an_final,$I27=FALSE),"",(HLOOKUP(E27,ii12punctaje,2,FALSE))*VLOOKUP(J27,Coef!$E$2:$F$17,2,FALSE))</f>
        <v>50</v>
      </c>
      <c r="H27" s="319">
        <f t="shared" si="0"/>
        <v>1</v>
      </c>
      <c r="I27" s="320" t="b">
        <f t="shared" si="1"/>
        <v>1</v>
      </c>
      <c r="J27" s="321">
        <f t="shared" si="3"/>
        <v>6</v>
      </c>
    </row>
    <row r="28" spans="1:10" s="24" customFormat="1" ht="126">
      <c r="A28" s="117">
        <v>19</v>
      </c>
      <c r="B28" s="429" t="s">
        <v>1402</v>
      </c>
      <c r="C28" s="429" t="s">
        <v>1403</v>
      </c>
      <c r="D28" s="429" t="s">
        <v>1404</v>
      </c>
      <c r="E28" s="429" t="s">
        <v>922</v>
      </c>
      <c r="F28" s="430">
        <v>2021</v>
      </c>
      <c r="G28" s="304">
        <f>IF(OR($B28="",$C28="",$D28="",$F28&lt;an_initial,$F28&gt;an_final,$I28=FALSE),"",(HLOOKUP(E28,ii12punctaje,2,FALSE))*VLOOKUP(J28,Coef!$E$2:$F$17,2,FALSE))</f>
        <v>60</v>
      </c>
      <c r="H28" s="319">
        <f t="shared" si="0"/>
        <v>1</v>
      </c>
      <c r="I28" s="320" t="b">
        <f t="shared" si="1"/>
        <v>1</v>
      </c>
      <c r="J28" s="321">
        <f t="shared" si="3"/>
        <v>5</v>
      </c>
    </row>
    <row r="29" spans="1:10" s="24" customFormat="1">
      <c r="A29" s="546"/>
      <c r="B29" s="564"/>
      <c r="C29" s="564"/>
      <c r="D29" s="564"/>
      <c r="E29" s="564"/>
      <c r="F29" s="565"/>
      <c r="G29" s="566" t="str">
        <f>IF(OR($B29="",$C29="",$D29="",$F29&lt;an_initial,$F29&gt;an_final,$I29=FALSE),"",(HLOOKUP(E29,ii12punctaje,2,FALSE))*VLOOKUP(J29,Coef!$E$2:$F$17,2,FALSE))</f>
        <v/>
      </c>
      <c r="H29" s="563" t="str">
        <f t="shared" si="0"/>
        <v/>
      </c>
      <c r="I29" s="320" t="b">
        <f t="shared" si="1"/>
        <v>0</v>
      </c>
      <c r="J29" s="321">
        <f t="shared" si="3"/>
        <v>1</v>
      </c>
    </row>
    <row r="30" spans="1:10" s="24" customFormat="1">
      <c r="A30" s="546"/>
      <c r="B30" s="550"/>
      <c r="C30" s="550"/>
      <c r="D30" s="550"/>
      <c r="E30" s="550"/>
      <c r="F30" s="546"/>
      <c r="G30" s="566" t="str">
        <f>IF(OR($B30="",$C30="",$D30="",$F30&lt;an_initial,$F30&gt;an_final,$I30=FALSE),"",(HLOOKUP(E30,ii12punctaje,2,FALSE))*VLOOKUP(J30,Coef!$E$2:$F$17,2,FALSE))</f>
        <v/>
      </c>
      <c r="H30" s="563" t="str">
        <f t="shared" si="0"/>
        <v/>
      </c>
      <c r="I30" s="320" t="b">
        <f t="shared" si="1"/>
        <v>0</v>
      </c>
      <c r="J30" s="321">
        <f t="shared" si="3"/>
        <v>1</v>
      </c>
    </row>
    <row r="31" spans="1:10" s="24" customFormat="1">
      <c r="A31" s="546"/>
      <c r="B31" s="550"/>
      <c r="C31" s="550"/>
      <c r="D31" s="550"/>
      <c r="E31" s="550"/>
      <c r="F31" s="546"/>
      <c r="G31" s="566" t="str">
        <f>IF(OR($B31="",$C31="",$D31="",$F31&lt;an_initial,$F31&gt;an_final,$I31=FALSE),"",(HLOOKUP(E31,ii12punctaje,2,FALSE))*VLOOKUP(J31,Coef!$E$2:$F$17,2,FALSE))</f>
        <v/>
      </c>
      <c r="H31" s="563" t="str">
        <f t="shared" si="0"/>
        <v/>
      </c>
      <c r="I31" s="320" t="b">
        <f t="shared" si="1"/>
        <v>0</v>
      </c>
      <c r="J31" s="321">
        <f t="shared" si="3"/>
        <v>1</v>
      </c>
    </row>
    <row r="32" spans="1:10" s="24" customFormat="1">
      <c r="A32" s="546"/>
      <c r="B32" s="550"/>
      <c r="C32" s="550"/>
      <c r="D32" s="550"/>
      <c r="E32" s="550"/>
      <c r="F32" s="546"/>
      <c r="G32" s="566" t="str">
        <f>IF(OR($B32="",$C32="",$D32="",$F32&lt;an_initial,$F32&gt;an_final,$I32=FALSE),"",(HLOOKUP(E32,ii12punctaje,2,FALSE))*VLOOKUP(J32,Coef!$E$2:$F$17,2,FALSE))</f>
        <v/>
      </c>
      <c r="H32" s="563" t="str">
        <f t="shared" si="0"/>
        <v/>
      </c>
      <c r="I32" s="320" t="b">
        <f t="shared" si="1"/>
        <v>0</v>
      </c>
      <c r="J32" s="321">
        <f t="shared" si="3"/>
        <v>1</v>
      </c>
    </row>
    <row r="33" spans="1:10" s="24" customFormat="1">
      <c r="A33" s="546"/>
      <c r="B33" s="550"/>
      <c r="C33" s="550"/>
      <c r="D33" s="550"/>
      <c r="E33" s="550"/>
      <c r="F33" s="546"/>
      <c r="G33" s="566" t="str">
        <f>IF(OR($B33="",$C33="",$D33="",$F33&lt;an_initial,$F33&gt;an_final,$I33=FALSE),"",(HLOOKUP(E33,ii12punctaje,2,FALSE))*VLOOKUP(J33,Coef!$E$2:$F$17,2,FALSE))</f>
        <v/>
      </c>
      <c r="H33" s="563" t="str">
        <f t="shared" si="0"/>
        <v/>
      </c>
      <c r="I33" s="320" t="b">
        <f t="shared" si="1"/>
        <v>0</v>
      </c>
      <c r="J33" s="321">
        <f t="shared" si="3"/>
        <v>1</v>
      </c>
    </row>
    <row r="34" spans="1:10" s="24" customFormat="1">
      <c r="A34" s="546"/>
      <c r="B34" s="550"/>
      <c r="C34" s="550"/>
      <c r="D34" s="550"/>
      <c r="E34" s="550"/>
      <c r="F34" s="546"/>
      <c r="G34" s="566" t="str">
        <f>IF(OR($B34="",$C34="",$D34="",$F34&lt;an_initial,$F34&gt;an_final,$I34=FALSE),"",(HLOOKUP(E34,ii12punctaje,2,FALSE))*VLOOKUP(J34,Coef!$E$2:$F$17,2,FALSE))</f>
        <v/>
      </c>
      <c r="H34" s="563" t="str">
        <f t="shared" si="0"/>
        <v/>
      </c>
      <c r="I34" s="320" t="b">
        <f t="shared" si="1"/>
        <v>0</v>
      </c>
      <c r="J34" s="321">
        <f t="shared" si="3"/>
        <v>1</v>
      </c>
    </row>
    <row r="35" spans="1:10" s="24" customFormat="1">
      <c r="A35" s="546"/>
      <c r="B35" s="550"/>
      <c r="C35" s="550"/>
      <c r="D35" s="550"/>
      <c r="E35" s="550"/>
      <c r="F35" s="546"/>
      <c r="G35" s="566" t="str">
        <f>IF(OR($B35="",$C35="",$D35="",$F35&lt;an_initial,$F35&gt;an_final,$I35=FALSE),"",(HLOOKUP(E35,ii12punctaje,2,FALSE))*VLOOKUP(J35,Coef!$E$2:$F$17,2,FALSE))</f>
        <v/>
      </c>
      <c r="H35" s="563" t="str">
        <f t="shared" si="0"/>
        <v/>
      </c>
      <c r="I35" s="320" t="b">
        <f t="shared" si="1"/>
        <v>0</v>
      </c>
      <c r="J35" s="321">
        <f t="shared" si="3"/>
        <v>1</v>
      </c>
    </row>
    <row r="36" spans="1:10" s="24" customFormat="1">
      <c r="A36" s="546"/>
      <c r="B36" s="550"/>
      <c r="C36" s="550"/>
      <c r="D36" s="550"/>
      <c r="E36" s="550"/>
      <c r="F36" s="546"/>
      <c r="G36" s="566" t="str">
        <f>IF(OR($B36="",$C36="",$D36="",$F36&lt;an_initial,$F36&gt;an_final,$I36=FALSE),"",(HLOOKUP(E36,ii12punctaje,2,FALSE))*VLOOKUP(J36,Coef!$E$2:$F$17,2,FALSE))</f>
        <v/>
      </c>
      <c r="H36" s="563" t="str">
        <f t="shared" si="0"/>
        <v/>
      </c>
      <c r="I36" s="320" t="b">
        <f t="shared" si="1"/>
        <v>0</v>
      </c>
      <c r="J36" s="321">
        <f t="shared" si="3"/>
        <v>1</v>
      </c>
    </row>
    <row r="37" spans="1:10" s="24" customFormat="1">
      <c r="A37" s="546"/>
      <c r="B37" s="550"/>
      <c r="C37" s="550"/>
      <c r="D37" s="550"/>
      <c r="E37" s="550"/>
      <c r="F37" s="546"/>
      <c r="G37" s="566" t="str">
        <f>IF(OR($B37="",$C37="",$D37="",$F37&lt;an_initial,$F37&gt;an_final,$I37=FALSE),"",(HLOOKUP(E37,ii12punctaje,2,FALSE))*VLOOKUP(J37,Coef!$E$2:$F$17,2,FALSE))</f>
        <v/>
      </c>
      <c r="H37" s="563" t="str">
        <f t="shared" si="0"/>
        <v/>
      </c>
      <c r="I37" s="320" t="b">
        <f t="shared" si="1"/>
        <v>0</v>
      </c>
      <c r="J37" s="321">
        <f t="shared" si="3"/>
        <v>1</v>
      </c>
    </row>
    <row r="38" spans="1:10" s="24" customFormat="1">
      <c r="A38" s="546"/>
      <c r="B38" s="550"/>
      <c r="C38" s="550"/>
      <c r="D38" s="550"/>
      <c r="E38" s="550"/>
      <c r="F38" s="546"/>
      <c r="G38" s="566" t="str">
        <f>IF(OR($B38="",$C38="",$D38="",$F38&lt;an_initial,$F38&gt;an_final,$I38=FALSE),"",(HLOOKUP(E38,ii12punctaje,2,FALSE))*VLOOKUP(J38,Coef!$E$2:$F$17,2,FALSE))</f>
        <v/>
      </c>
      <c r="H38" s="563" t="str">
        <f t="shared" si="0"/>
        <v/>
      </c>
      <c r="I38" s="320" t="b">
        <f t="shared" si="1"/>
        <v>0</v>
      </c>
      <c r="J38" s="321">
        <f t="shared" si="3"/>
        <v>1</v>
      </c>
    </row>
    <row r="39" spans="1:10" s="24" customFormat="1">
      <c r="A39" s="546"/>
      <c r="B39" s="550"/>
      <c r="C39" s="550"/>
      <c r="D39" s="550"/>
      <c r="E39" s="550"/>
      <c r="F39" s="546"/>
      <c r="G39" s="566" t="str">
        <f>IF(OR($B39="",$C39="",$D39="",$F39&lt;an_initial,$F39&gt;an_final,$I39=FALSE),"",(HLOOKUP(E39,ii12punctaje,2,FALSE))*VLOOKUP(J39,Coef!$E$2:$F$17,2,FALSE))</f>
        <v/>
      </c>
      <c r="H39" s="563" t="str">
        <f t="shared" si="0"/>
        <v/>
      </c>
      <c r="I39" s="320" t="b">
        <f t="shared" si="1"/>
        <v>0</v>
      </c>
      <c r="J39" s="321">
        <f t="shared" si="3"/>
        <v>1</v>
      </c>
    </row>
    <row r="40" spans="1:10" s="24" customFormat="1">
      <c r="A40" s="546"/>
      <c r="B40" s="550"/>
      <c r="C40" s="550"/>
      <c r="D40" s="550"/>
      <c r="E40" s="550"/>
      <c r="F40" s="546"/>
      <c r="G40" s="566" t="str">
        <f>IF(OR($B40="",$C40="",$D40="",$F40&lt;an_initial,$F40&gt;an_final,$I40=FALSE),"",(HLOOKUP(E40,ii12punctaje,2,FALSE))*VLOOKUP(J40,Coef!$E$2:$F$17,2,FALSE))</f>
        <v/>
      </c>
      <c r="H40" s="563" t="str">
        <f t="shared" si="0"/>
        <v/>
      </c>
      <c r="I40" s="320" t="b">
        <f t="shared" si="1"/>
        <v>0</v>
      </c>
      <c r="J40" s="321">
        <f t="shared" si="3"/>
        <v>1</v>
      </c>
    </row>
    <row r="41" spans="1:10" s="24" customFormat="1">
      <c r="A41" s="546"/>
      <c r="B41" s="550"/>
      <c r="C41" s="550"/>
      <c r="D41" s="550"/>
      <c r="E41" s="550"/>
      <c r="F41" s="546"/>
      <c r="G41" s="566" t="str">
        <f>IF(OR($B41="",$C41="",$D41="",$F41&lt;an_initial,$F41&gt;an_final,$I41=FALSE),"",(HLOOKUP(E41,ii12punctaje,2,FALSE))*VLOOKUP(J41,Coef!$E$2:$F$17,2,FALSE))</f>
        <v/>
      </c>
      <c r="H41" s="563" t="str">
        <f t="shared" si="0"/>
        <v/>
      </c>
      <c r="I41" s="320" t="b">
        <f t="shared" si="1"/>
        <v>0</v>
      </c>
      <c r="J41" s="321">
        <f t="shared" si="3"/>
        <v>1</v>
      </c>
    </row>
    <row r="42" spans="1:10" s="24" customFormat="1">
      <c r="A42" s="546"/>
      <c r="B42" s="550"/>
      <c r="C42" s="550"/>
      <c r="D42" s="550"/>
      <c r="E42" s="550"/>
      <c r="F42" s="546"/>
      <c r="G42" s="566" t="str">
        <f>IF(OR($B42="",$C42="",$D42="",$F42&lt;an_initial,$F42&gt;an_final,$I42=FALSE),"",(HLOOKUP(E42,ii12punctaje,2,FALSE))*VLOOKUP(J42,Coef!$E$2:$F$17,2,FALSE))</f>
        <v/>
      </c>
      <c r="H42" s="563" t="str">
        <f t="shared" si="0"/>
        <v/>
      </c>
      <c r="I42" s="320" t="b">
        <f t="shared" si="1"/>
        <v>0</v>
      </c>
      <c r="J42" s="321">
        <f t="shared" si="3"/>
        <v>1</v>
      </c>
    </row>
    <row r="43" spans="1:10" s="24" customFormat="1">
      <c r="A43" s="546"/>
      <c r="B43" s="550"/>
      <c r="C43" s="550"/>
      <c r="D43" s="550"/>
      <c r="E43" s="550"/>
      <c r="F43" s="546"/>
      <c r="G43" s="566" t="str">
        <f>IF(OR($B43="",$C43="",$D43="",$F43&lt;an_initial,$F43&gt;an_final,$I43=FALSE),"",(HLOOKUP(E43,ii12punctaje,2,FALSE))*VLOOKUP(J43,Coef!$E$2:$F$17,2,FALSE))</f>
        <v/>
      </c>
      <c r="H43" s="563" t="str">
        <f t="shared" si="0"/>
        <v/>
      </c>
      <c r="I43" s="320" t="b">
        <f t="shared" si="1"/>
        <v>0</v>
      </c>
      <c r="J43" s="321">
        <f t="shared" si="3"/>
        <v>1</v>
      </c>
    </row>
    <row r="44" spans="1:10" s="24" customFormat="1">
      <c r="A44" s="546"/>
      <c r="B44" s="550"/>
      <c r="C44" s="550"/>
      <c r="D44" s="550"/>
      <c r="E44" s="550"/>
      <c r="F44" s="546"/>
      <c r="G44" s="566" t="str">
        <f>IF(OR($B44="",$C44="",$D44="",$F44&lt;an_initial,$F44&gt;an_final,$I44=FALSE),"",(HLOOKUP(E44,ii12punctaje,2,FALSE))*VLOOKUP(J44,Coef!$E$2:$F$17,2,FALSE))</f>
        <v/>
      </c>
      <c r="H44" s="563" t="str">
        <f t="shared" si="0"/>
        <v/>
      </c>
      <c r="I44" s="320" t="b">
        <f t="shared" si="1"/>
        <v>0</v>
      </c>
      <c r="J44" s="321">
        <f t="shared" si="3"/>
        <v>1</v>
      </c>
    </row>
    <row r="45" spans="1:10" s="24" customFormat="1">
      <c r="A45" s="546"/>
      <c r="B45" s="550"/>
      <c r="C45" s="550"/>
      <c r="D45" s="550"/>
      <c r="E45" s="550"/>
      <c r="F45" s="546"/>
      <c r="G45" s="566" t="str">
        <f>IF(OR($B45="",$C45="",$D45="",$F45&lt;an_initial,$F45&gt;an_final,$I45=FALSE),"",(HLOOKUP(E45,ii12punctaje,2,FALSE))*VLOOKUP(J45,Coef!$E$2:$F$17,2,FALSE))</f>
        <v/>
      </c>
      <c r="H45" s="563" t="str">
        <f t="shared" si="0"/>
        <v/>
      </c>
      <c r="I45" s="320" t="b">
        <f t="shared" si="1"/>
        <v>0</v>
      </c>
      <c r="J45" s="321">
        <f t="shared" si="3"/>
        <v>1</v>
      </c>
    </row>
    <row r="46" spans="1:10" s="24" customFormat="1">
      <c r="A46" s="546"/>
      <c r="B46" s="550"/>
      <c r="C46" s="550"/>
      <c r="D46" s="550"/>
      <c r="E46" s="550"/>
      <c r="F46" s="546"/>
      <c r="G46" s="566" t="str">
        <f>IF(OR($B46="",$C46="",$D46="",$F46&lt;an_initial,$F46&gt;an_final,$I46=FALSE),"",(HLOOKUP(E46,ii12punctaje,2,FALSE))*VLOOKUP(J46,Coef!$E$2:$F$17,2,FALSE))</f>
        <v/>
      </c>
      <c r="H46" s="563" t="str">
        <f t="shared" si="0"/>
        <v/>
      </c>
      <c r="I46" s="320" t="b">
        <f t="shared" si="1"/>
        <v>0</v>
      </c>
      <c r="J46" s="321">
        <f t="shared" si="3"/>
        <v>1</v>
      </c>
    </row>
    <row r="47" spans="1:10" s="24" customFormat="1">
      <c r="A47" s="546"/>
      <c r="B47" s="550"/>
      <c r="C47" s="550"/>
      <c r="D47" s="550"/>
      <c r="E47" s="550"/>
      <c r="F47" s="546"/>
      <c r="G47" s="566" t="str">
        <f>IF(OR($B47="",$C47="",$D47="",$F47&lt;an_initial,$F47&gt;an_final,$I47=FALSE),"",(HLOOKUP(E47,ii12punctaje,2,FALSE))*VLOOKUP(J47,Coef!$E$2:$F$17,2,FALSE))</f>
        <v/>
      </c>
      <c r="H47" s="563" t="str">
        <f t="shared" si="0"/>
        <v/>
      </c>
      <c r="I47" s="320" t="b">
        <f t="shared" si="1"/>
        <v>0</v>
      </c>
      <c r="J47" s="321">
        <f t="shared" si="3"/>
        <v>1</v>
      </c>
    </row>
    <row r="48" spans="1:10" s="24" customFormat="1">
      <c r="A48" s="546"/>
      <c r="B48" s="550"/>
      <c r="C48" s="550"/>
      <c r="D48" s="550"/>
      <c r="E48" s="550"/>
      <c r="F48" s="546"/>
      <c r="G48" s="566" t="str">
        <f>IF(OR($B48="",$C48="",$D48="",$F48&lt;an_initial,$F48&gt;an_final,$I48=FALSE),"",(HLOOKUP(E48,ii12punctaje,2,FALSE))*VLOOKUP(J48,Coef!$E$2:$F$17,2,FALSE))</f>
        <v/>
      </c>
      <c r="H48" s="563" t="str">
        <f t="shared" si="0"/>
        <v/>
      </c>
      <c r="I48" s="320" t="b">
        <f t="shared" si="1"/>
        <v>0</v>
      </c>
      <c r="J48" s="321">
        <f t="shared" si="3"/>
        <v>1</v>
      </c>
    </row>
    <row r="49" spans="1:10" s="24" customFormat="1">
      <c r="A49" s="546"/>
      <c r="B49" s="550"/>
      <c r="C49" s="550"/>
      <c r="D49" s="550"/>
      <c r="E49" s="550"/>
      <c r="F49" s="546"/>
      <c r="G49" s="566" t="str">
        <f>IF(OR($B49="",$C49="",$D49="",$F49&lt;an_initial,$F49&gt;an_final,$I49=FALSE),"",(HLOOKUP(E49,ii12punctaje,2,FALSE))*VLOOKUP(J49,Coef!$E$2:$F$17,2,FALSE))</f>
        <v/>
      </c>
      <c r="H49" s="563" t="str">
        <f t="shared" si="0"/>
        <v/>
      </c>
      <c r="I49" s="320" t="b">
        <f t="shared" si="1"/>
        <v>0</v>
      </c>
      <c r="J49" s="321">
        <f t="shared" si="3"/>
        <v>1</v>
      </c>
    </row>
    <row r="50" spans="1:10" s="24" customFormat="1">
      <c r="A50" s="546"/>
      <c r="B50" s="550"/>
      <c r="C50" s="550"/>
      <c r="D50" s="550"/>
      <c r="E50" s="550"/>
      <c r="F50" s="546"/>
      <c r="G50" s="566" t="str">
        <f>IF(OR($B50="",$C50="",$D50="",$F50&lt;an_initial,$F50&gt;an_final,$I50=FALSE),"",(HLOOKUP(E50,ii12punctaje,2,FALSE))*VLOOKUP(J50,Coef!$E$2:$F$17,2,FALSE))</f>
        <v/>
      </c>
      <c r="H50" s="563" t="str">
        <f t="shared" si="0"/>
        <v/>
      </c>
      <c r="I50" s="320" t="b">
        <f t="shared" si="1"/>
        <v>0</v>
      </c>
      <c r="J50" s="321">
        <f t="shared" si="3"/>
        <v>1</v>
      </c>
    </row>
    <row r="51" spans="1:10" s="24" customFormat="1">
      <c r="A51" s="546"/>
      <c r="B51" s="550"/>
      <c r="C51" s="550"/>
      <c r="D51" s="550"/>
      <c r="E51" s="550"/>
      <c r="F51" s="546"/>
      <c r="G51" s="566" t="str">
        <f>IF(OR($B51="",$C51="",$D51="",$F51&lt;an_initial,$F51&gt;an_final,$I51=FALSE),"",(HLOOKUP(E51,ii12punctaje,2,FALSE))*VLOOKUP(J51,Coef!$E$2:$F$17,2,FALSE))</f>
        <v/>
      </c>
      <c r="H51" s="563" t="str">
        <f t="shared" si="0"/>
        <v/>
      </c>
      <c r="I51" s="320" t="b">
        <f t="shared" si="1"/>
        <v>0</v>
      </c>
      <c r="J51" s="321">
        <f t="shared" si="3"/>
        <v>1</v>
      </c>
    </row>
    <row r="52" spans="1:10" s="24" customFormat="1">
      <c r="A52" s="546"/>
      <c r="B52" s="550"/>
      <c r="C52" s="550"/>
      <c r="D52" s="550"/>
      <c r="E52" s="550"/>
      <c r="F52" s="546"/>
      <c r="G52" s="566" t="str">
        <f>IF(OR($B52="",$C52="",$D52="",$F52&lt;an_initial,$F52&gt;an_final,$I52=FALSE),"",(HLOOKUP(E52,ii12punctaje,2,FALSE))*VLOOKUP(J52,Coef!$E$2:$F$17,2,FALSE))</f>
        <v/>
      </c>
      <c r="H52" s="563" t="str">
        <f t="shared" si="0"/>
        <v/>
      </c>
      <c r="I52" s="320" t="b">
        <f t="shared" si="1"/>
        <v>0</v>
      </c>
      <c r="J52" s="321">
        <f t="shared" si="3"/>
        <v>1</v>
      </c>
    </row>
    <row r="53" spans="1:10" s="24" customFormat="1">
      <c r="A53" s="546"/>
      <c r="B53" s="550"/>
      <c r="C53" s="550"/>
      <c r="D53" s="550"/>
      <c r="E53" s="550"/>
      <c r="F53" s="546"/>
      <c r="G53" s="566" t="str">
        <f>IF(OR($B53="",$C53="",$D53="",$F53&lt;an_initial,$F53&gt;an_final,$I53=FALSE),"",(HLOOKUP(E53,ii12punctaje,2,FALSE))*VLOOKUP(J53,Coef!$E$2:$F$17,2,FALSE))</f>
        <v/>
      </c>
      <c r="H53" s="563" t="str">
        <f t="shared" si="0"/>
        <v/>
      </c>
      <c r="I53" s="320" t="b">
        <f t="shared" si="1"/>
        <v>0</v>
      </c>
      <c r="J53" s="321">
        <f t="shared" si="3"/>
        <v>1</v>
      </c>
    </row>
    <row r="54" spans="1:10" s="24" customFormat="1">
      <c r="A54" s="546"/>
      <c r="B54" s="550"/>
      <c r="C54" s="550"/>
      <c r="D54" s="550"/>
      <c r="E54" s="550"/>
      <c r="F54" s="546"/>
      <c r="G54" s="566" t="str">
        <f>IF(OR($B54="",$C54="",$D54="",$F54&lt;an_initial,$F54&gt;an_final,$I54=FALSE),"",(HLOOKUP(E54,ii12punctaje,2,FALSE))*VLOOKUP(J54,Coef!$E$2:$F$17,2,FALSE))</f>
        <v/>
      </c>
      <c r="H54" s="563" t="str">
        <f t="shared" si="0"/>
        <v/>
      </c>
      <c r="I54" s="320" t="b">
        <f t="shared" si="1"/>
        <v>0</v>
      </c>
      <c r="J54" s="321">
        <f t="shared" si="3"/>
        <v>1</v>
      </c>
    </row>
    <row r="55" spans="1:10" s="24" customFormat="1">
      <c r="A55" s="546"/>
      <c r="B55" s="550"/>
      <c r="C55" s="550"/>
      <c r="D55" s="550"/>
      <c r="E55" s="550"/>
      <c r="F55" s="546"/>
      <c r="G55" s="566" t="str">
        <f>IF(OR($B55="",$C55="",$D55="",$F55&lt;an_initial,$F55&gt;an_final,$I55=FALSE),"",(HLOOKUP(E55,ii12punctaje,2,FALSE))*VLOOKUP(J55,Coef!$E$2:$F$17,2,FALSE))</f>
        <v/>
      </c>
      <c r="H55" s="563" t="str">
        <f t="shared" si="0"/>
        <v/>
      </c>
      <c r="I55" s="320" t="b">
        <f t="shared" si="1"/>
        <v>0</v>
      </c>
      <c r="J55" s="321">
        <f t="shared" si="3"/>
        <v>1</v>
      </c>
    </row>
    <row r="56" spans="1:10" s="24" customFormat="1">
      <c r="A56" s="546"/>
      <c r="B56" s="550"/>
      <c r="C56" s="550"/>
      <c r="D56" s="550"/>
      <c r="E56" s="550"/>
      <c r="F56" s="546"/>
      <c r="G56" s="566" t="str">
        <f>IF(OR($B56="",$C56="",$D56="",$F56&lt;an_initial,$F56&gt;an_final,$I56=FALSE),"",(HLOOKUP(E56,ii12punctaje,2,FALSE))*VLOOKUP(J56,Coef!$E$2:$F$17,2,FALSE))</f>
        <v/>
      </c>
      <c r="H56" s="563" t="str">
        <f t="shared" si="0"/>
        <v/>
      </c>
      <c r="I56" s="320" t="b">
        <f t="shared" si="1"/>
        <v>0</v>
      </c>
      <c r="J56" s="321">
        <f t="shared" si="3"/>
        <v>1</v>
      </c>
    </row>
    <row r="57" spans="1:10" s="24" customFormat="1">
      <c r="A57" s="546"/>
      <c r="B57" s="550"/>
      <c r="C57" s="550"/>
      <c r="D57" s="550"/>
      <c r="E57" s="550"/>
      <c r="F57" s="546"/>
      <c r="G57" s="566" t="str">
        <f>IF(OR($B57="",$C57="",$D57="",$F57&lt;an_initial,$F57&gt;an_final,$I57=FALSE),"",(HLOOKUP(E57,ii12punctaje,2,FALSE))*VLOOKUP(J57,Coef!$E$2:$F$17,2,FALSE))</f>
        <v/>
      </c>
      <c r="H57" s="563" t="str">
        <f t="shared" si="0"/>
        <v/>
      </c>
      <c r="I57" s="320" t="b">
        <f t="shared" si="1"/>
        <v>0</v>
      </c>
      <c r="J57" s="321">
        <f t="shared" si="3"/>
        <v>1</v>
      </c>
    </row>
    <row r="58" spans="1:10" s="24" customFormat="1">
      <c r="A58" s="546"/>
      <c r="B58" s="550"/>
      <c r="C58" s="550"/>
      <c r="D58" s="550"/>
      <c r="E58" s="550"/>
      <c r="F58" s="546"/>
      <c r="G58" s="566" t="str">
        <f>IF(OR($B58="",$C58="",$D58="",$F58&lt;an_initial,$F58&gt;an_final,$I58=FALSE),"",(HLOOKUP(E58,ii12punctaje,2,FALSE))*VLOOKUP(J58,Coef!$E$2:$F$17,2,FALSE))</f>
        <v/>
      </c>
      <c r="H58" s="563" t="str">
        <f t="shared" si="0"/>
        <v/>
      </c>
      <c r="I58" s="320" t="b">
        <f t="shared" si="1"/>
        <v>0</v>
      </c>
      <c r="J58" s="321">
        <f t="shared" si="3"/>
        <v>1</v>
      </c>
    </row>
    <row r="59" spans="1:10" s="24" customFormat="1">
      <c r="A59" s="546"/>
      <c r="B59" s="550"/>
      <c r="C59" s="550"/>
      <c r="D59" s="550"/>
      <c r="E59" s="550"/>
      <c r="F59" s="546"/>
      <c r="G59" s="566" t="str">
        <f>IF(OR($B59="",$C59="",$D59="",$F59&lt;an_initial,$F59&gt;an_final,$I59=FALSE),"",(HLOOKUP(E59,ii12punctaje,2,FALSE))*VLOOKUP(J59,Coef!$E$2:$F$17,2,FALSE))</f>
        <v/>
      </c>
      <c r="H59" s="563" t="str">
        <f t="shared" si="0"/>
        <v/>
      </c>
      <c r="I59" s="320" t="b">
        <f t="shared" si="1"/>
        <v>0</v>
      </c>
      <c r="J59" s="321">
        <f t="shared" si="3"/>
        <v>1</v>
      </c>
    </row>
    <row r="60" spans="1:10" s="24" customFormat="1">
      <c r="A60" s="546"/>
      <c r="B60" s="550"/>
      <c r="C60" s="550"/>
      <c r="D60" s="550"/>
      <c r="E60" s="550"/>
      <c r="F60" s="546"/>
      <c r="G60" s="566" t="str">
        <f>IF(OR($B60="",$C60="",$D60="",$F60&lt;an_initial,$F60&gt;an_final,$I60=FALSE),"",(HLOOKUP(E60,ii12punctaje,2,FALSE))*VLOOKUP(J60,Coef!$E$2:$F$17,2,FALSE))</f>
        <v/>
      </c>
      <c r="H60" s="563" t="str">
        <f t="shared" si="0"/>
        <v/>
      </c>
      <c r="I60" s="320" t="b">
        <f t="shared" si="1"/>
        <v>0</v>
      </c>
      <c r="J60" s="321">
        <f t="shared" si="3"/>
        <v>1</v>
      </c>
    </row>
    <row r="61" spans="1:10" s="24" customFormat="1">
      <c r="A61" s="546"/>
      <c r="B61" s="550"/>
      <c r="C61" s="550"/>
      <c r="D61" s="550"/>
      <c r="E61" s="550"/>
      <c r="F61" s="546"/>
      <c r="G61" s="566" t="str">
        <f>IF(OR($B61="",$C61="",$D61="",$F61&lt;an_initial,$F61&gt;an_final,$I61=FALSE),"",(HLOOKUP(E61,ii12punctaje,2,FALSE))*VLOOKUP(J61,Coef!$E$2:$F$17,2,FALSE))</f>
        <v/>
      </c>
      <c r="H61" s="563" t="str">
        <f t="shared" si="0"/>
        <v/>
      </c>
      <c r="I61" s="320" t="b">
        <f t="shared" si="1"/>
        <v>0</v>
      </c>
      <c r="J61" s="321">
        <f t="shared" si="3"/>
        <v>1</v>
      </c>
    </row>
    <row r="62" spans="1:10" s="24" customFormat="1">
      <c r="A62" s="546"/>
      <c r="B62" s="550"/>
      <c r="C62" s="550"/>
      <c r="D62" s="550"/>
      <c r="E62" s="550"/>
      <c r="F62" s="546"/>
      <c r="G62" s="566" t="str">
        <f>IF(OR($B62="",$C62="",$D62="",$F62&lt;an_initial,$F62&gt;an_final,$I62=FALSE),"",(HLOOKUP(E62,ii12punctaje,2,FALSE))*VLOOKUP(J62,Coef!$E$2:$F$17,2,FALSE))</f>
        <v/>
      </c>
      <c r="H62" s="563" t="str">
        <f t="shared" si="0"/>
        <v/>
      </c>
      <c r="I62" s="320" t="b">
        <f t="shared" si="1"/>
        <v>0</v>
      </c>
      <c r="J62" s="321">
        <f t="shared" si="3"/>
        <v>1</v>
      </c>
    </row>
    <row r="63" spans="1:10" s="24" customFormat="1">
      <c r="A63" s="546"/>
      <c r="B63" s="550"/>
      <c r="C63" s="550"/>
      <c r="D63" s="550"/>
      <c r="E63" s="550"/>
      <c r="F63" s="546"/>
      <c r="G63" s="566" t="str">
        <f>IF(OR($B63="",$C63="",$D63="",$F63&lt;an_initial,$F63&gt;an_final,$I63=FALSE),"",(HLOOKUP(E63,ii12punctaje,2,FALSE))*VLOOKUP(J63,Coef!$E$2:$F$17,2,FALSE))</f>
        <v/>
      </c>
      <c r="H63" s="563" t="str">
        <f t="shared" si="0"/>
        <v/>
      </c>
      <c r="I63" s="320" t="b">
        <f t="shared" si="1"/>
        <v>0</v>
      </c>
      <c r="J63" s="321">
        <f t="shared" si="3"/>
        <v>1</v>
      </c>
    </row>
    <row r="64" spans="1:10" s="24" customFormat="1">
      <c r="A64" s="546"/>
      <c r="B64" s="550"/>
      <c r="C64" s="550"/>
      <c r="D64" s="550"/>
      <c r="E64" s="550"/>
      <c r="F64" s="546"/>
      <c r="G64" s="566" t="str">
        <f>IF(OR($B64="",$C64="",$D64="",$F64&lt;an_initial,$F64&gt;an_final,$I64=FALSE),"",(HLOOKUP(E64,ii12punctaje,2,FALSE))*VLOOKUP(J64,Coef!$E$2:$F$17,2,FALSE))</f>
        <v/>
      </c>
      <c r="H64" s="563" t="str">
        <f t="shared" si="0"/>
        <v/>
      </c>
      <c r="I64" s="320" t="b">
        <f t="shared" si="1"/>
        <v>0</v>
      </c>
      <c r="J64" s="321">
        <f t="shared" si="3"/>
        <v>1</v>
      </c>
    </row>
    <row r="65" spans="1:11" s="24" customFormat="1">
      <c r="A65" s="546"/>
      <c r="B65" s="550"/>
      <c r="C65" s="550"/>
      <c r="D65" s="550"/>
      <c r="E65" s="550"/>
      <c r="F65" s="546"/>
      <c r="G65" s="566" t="str">
        <f>IF(OR($B65="",$C65="",$D65="",$F65&lt;an_initial,$F65&gt;an_final,$I65=FALSE),"",(HLOOKUP(E65,ii12punctaje,2,FALSE))*VLOOKUP(J65,Coef!$E$2:$F$17,2,FALSE))</f>
        <v/>
      </c>
      <c r="H65" s="563" t="str">
        <f t="shared" si="0"/>
        <v/>
      </c>
      <c r="I65" s="320" t="b">
        <f t="shared" si="1"/>
        <v>0</v>
      </c>
      <c r="J65" s="321">
        <f t="shared" si="3"/>
        <v>1</v>
      </c>
    </row>
    <row r="66" spans="1:11" s="24" customFormat="1">
      <c r="A66" s="546"/>
      <c r="B66" s="550"/>
      <c r="C66" s="550"/>
      <c r="D66" s="550"/>
      <c r="E66" s="550"/>
      <c r="F66" s="546"/>
      <c r="G66" s="566" t="str">
        <f>IF(OR($B66="",$C66="",$D66="",$F66&lt;an_initial,$F66&gt;an_final,$I66=FALSE),"",(HLOOKUP(E66,ii12punctaje,2,FALSE))*VLOOKUP(J66,Coef!$E$2:$F$17,2,FALSE))</f>
        <v/>
      </c>
      <c r="H66" s="563" t="str">
        <f t="shared" si="0"/>
        <v/>
      </c>
      <c r="I66" s="320" t="b">
        <f t="shared" si="1"/>
        <v>0</v>
      </c>
      <c r="J66" s="321">
        <f t="shared" si="3"/>
        <v>1</v>
      </c>
    </row>
    <row r="67" spans="1:11" s="24" customFormat="1">
      <c r="A67" s="546"/>
      <c r="B67" s="550"/>
      <c r="C67" s="550"/>
      <c r="D67" s="550"/>
      <c r="E67" s="550"/>
      <c r="F67" s="546"/>
      <c r="G67" s="566" t="str">
        <f>IF(OR($B67="",$C67="",$D67="",$F67&lt;an_initial,$F67&gt;an_final,$I67=FALSE),"",(HLOOKUP(E67,ii12punctaje,2,FALSE))*VLOOKUP(J67,Coef!$E$2:$F$17,2,FALSE))</f>
        <v/>
      </c>
      <c r="H67" s="563" t="str">
        <f t="shared" si="0"/>
        <v/>
      </c>
      <c r="I67" s="320" t="b">
        <f t="shared" si="1"/>
        <v>0</v>
      </c>
      <c r="J67" s="321">
        <f t="shared" si="3"/>
        <v>1</v>
      </c>
    </row>
    <row r="68" spans="1:11" s="24" customFormat="1">
      <c r="A68" s="546"/>
      <c r="B68" s="550"/>
      <c r="C68" s="550"/>
      <c r="D68" s="550"/>
      <c r="E68" s="550"/>
      <c r="F68" s="546"/>
      <c r="G68" s="566" t="str">
        <f>IF(OR($B68="",$C68="",$D68="",$F68&lt;an_initial,$F68&gt;an_final,$I68=FALSE),"",(HLOOKUP(E68,ii12punctaje,2,FALSE))*VLOOKUP(J68,Coef!$E$2:$F$17,2,FALSE))</f>
        <v/>
      </c>
      <c r="H68" s="563" t="str">
        <f t="shared" si="0"/>
        <v/>
      </c>
      <c r="I68" s="320" t="b">
        <f t="shared" si="1"/>
        <v>0</v>
      </c>
      <c r="J68" s="321">
        <f t="shared" si="3"/>
        <v>1</v>
      </c>
    </row>
    <row r="69" spans="1:11" s="24" customFormat="1">
      <c r="A69" s="546"/>
      <c r="B69" s="550"/>
      <c r="C69" s="550"/>
      <c r="D69" s="550"/>
      <c r="E69" s="550"/>
      <c r="F69" s="546"/>
      <c r="G69" s="566" t="str">
        <f>IF(OR($B69="",$C69="",$D69="",$F69&lt;an_initial,$F69&gt;an_final,$I69=FALSE),"",(HLOOKUP(E69,ii12punctaje,2,FALSE))*VLOOKUP(J69,Coef!$E$2:$F$17,2,FALSE))</f>
        <v/>
      </c>
      <c r="H69" s="563" t="str">
        <f t="shared" si="0"/>
        <v/>
      </c>
      <c r="I69" s="320" t="b">
        <f t="shared" si="1"/>
        <v>0</v>
      </c>
      <c r="J69" s="321">
        <f t="shared" si="3"/>
        <v>1</v>
      </c>
    </row>
    <row r="70" spans="1:11" s="24" customFormat="1">
      <c r="A70" s="546"/>
      <c r="B70" s="550"/>
      <c r="C70" s="550"/>
      <c r="D70" s="550"/>
      <c r="E70" s="550"/>
      <c r="F70" s="546"/>
      <c r="G70" s="566" t="str">
        <f>IF(OR($B70="",$C70="",$D70="",$F70&lt;an_initial,$F70&gt;an_final,$I70=FALSE),"",(HLOOKUP(E70,ii12punctaje,2,FALSE))*VLOOKUP(J70,Coef!$E$2:$F$17,2,FALSE))</f>
        <v/>
      </c>
      <c r="H70" s="563" t="str">
        <f t="shared" si="0"/>
        <v/>
      </c>
      <c r="I70" s="320" t="b">
        <f t="shared" si="1"/>
        <v>0</v>
      </c>
      <c r="J70" s="321">
        <f t="shared" si="3"/>
        <v>1</v>
      </c>
    </row>
    <row r="71" spans="1:11" s="24" customFormat="1">
      <c r="A71" s="546"/>
      <c r="B71" s="550"/>
      <c r="C71" s="550"/>
      <c r="D71" s="550"/>
      <c r="E71" s="550"/>
      <c r="F71" s="546"/>
      <c r="G71" s="566" t="str">
        <f>IF(OR($B71="",$C71="",$D71="",$F71&lt;an_initial,$F71&gt;an_final,$I71=FALSE),"",(HLOOKUP(E71,ii12punctaje,2,FALSE))*VLOOKUP(J71,Coef!$E$2:$F$17,2,FALSE))</f>
        <v/>
      </c>
      <c r="H71" s="563" t="str">
        <f t="shared" si="0"/>
        <v/>
      </c>
      <c r="I71" s="320" t="b">
        <f t="shared" si="1"/>
        <v>0</v>
      </c>
      <c r="J71" s="321">
        <f t="shared" si="3"/>
        <v>1</v>
      </c>
    </row>
    <row r="72" spans="1:11" s="24" customFormat="1">
      <c r="A72" s="546"/>
      <c r="B72" s="550"/>
      <c r="C72" s="550"/>
      <c r="D72" s="550"/>
      <c r="E72" s="550"/>
      <c r="F72" s="546"/>
      <c r="G72" s="566" t="str">
        <f>IF(OR($B72="",$C72="",$D72="",$F72&lt;an_initial,$F72&gt;an_final,$I72=FALSE),"",(HLOOKUP(E72,ii12punctaje,2,FALSE))*VLOOKUP(J72,Coef!$E$2:$F$17,2,FALSE))</f>
        <v/>
      </c>
      <c r="H72" s="563" t="str">
        <f t="shared" si="0"/>
        <v/>
      </c>
      <c r="I72" s="320" t="b">
        <f t="shared" si="1"/>
        <v>0</v>
      </c>
      <c r="J72" s="321">
        <f t="shared" si="3"/>
        <v>1</v>
      </c>
    </row>
    <row r="73" spans="1:11" s="24" customFormat="1">
      <c r="A73" s="546"/>
      <c r="B73" s="550"/>
      <c r="C73" s="550"/>
      <c r="D73" s="550"/>
      <c r="E73" s="550"/>
      <c r="F73" s="546"/>
      <c r="G73" s="566" t="str">
        <f>IF(OR($B73="",$C73="",$D73="",$F73&lt;an_initial,$F73&gt;an_final,$I73=FALSE),"",(HLOOKUP(E73,ii12punctaje,2,FALSE))*VLOOKUP(J73,Coef!$E$2:$F$17,2,FALSE))</f>
        <v/>
      </c>
      <c r="H73" s="563" t="str">
        <f t="shared" si="0"/>
        <v/>
      </c>
      <c r="I73" s="320" t="b">
        <f t="shared" si="1"/>
        <v>0</v>
      </c>
      <c r="J73" s="321">
        <f t="shared" si="3"/>
        <v>1</v>
      </c>
    </row>
    <row r="74" spans="1:11" s="24" customFormat="1">
      <c r="A74" s="546"/>
      <c r="B74" s="550"/>
      <c r="C74" s="550"/>
      <c r="D74" s="550"/>
      <c r="E74" s="550"/>
      <c r="F74" s="546"/>
      <c r="G74" s="566" t="str">
        <f>IF(OR($B74="",$C74="",$D74="",$F74&lt;an_initial,$F74&gt;an_final,$I74=FALSE),"",(HLOOKUP(E74,ii12punctaje,2,FALSE))*VLOOKUP(J74,Coef!$E$2:$F$17,2,FALSE))</f>
        <v/>
      </c>
      <c r="H74" s="563" t="str">
        <f t="shared" ref="H74:H137" si="4">IF(OR($B74="",$C74="",$D74="",$F74&gt;an_final,$I74=FALSE),"",IF($F74&gt;=an_initial,1,""))</f>
        <v/>
      </c>
      <c r="I74" s="320" t="b">
        <f t="shared" ref="I74:I137" si="5">IF(nume_candidat="",FALSE,ISNUMBER(SEARCH(nume_candidat,$B74)))</f>
        <v>0</v>
      </c>
      <c r="J74" s="321">
        <f t="shared" si="3"/>
        <v>1</v>
      </c>
    </row>
    <row r="75" spans="1:11" s="24" customFormat="1">
      <c r="A75" s="546"/>
      <c r="B75" s="550"/>
      <c r="C75" s="550"/>
      <c r="D75" s="550"/>
      <c r="E75" s="550"/>
      <c r="F75" s="546"/>
      <c r="G75" s="566" t="str">
        <f>IF(OR($B75="",$C75="",$D75="",$F75&lt;an_initial,$F75&gt;an_final,$I75=FALSE),"",(HLOOKUP(E75,ii12punctaje,2,FALSE))*VLOOKUP(J75,Coef!$E$2:$F$17,2,FALSE))</f>
        <v/>
      </c>
      <c r="H75" s="563" t="str">
        <f t="shared" si="4"/>
        <v/>
      </c>
      <c r="I75" s="320" t="b">
        <f t="shared" si="5"/>
        <v>0</v>
      </c>
      <c r="J75" s="321">
        <f t="shared" ref="J75:J138" si="6">LEN(B75)-LEN(SUBSTITUTE(B75,",",""))+1</f>
        <v>1</v>
      </c>
    </row>
    <row r="76" spans="1:11" s="24" customFormat="1">
      <c r="A76" s="546"/>
      <c r="B76" s="550"/>
      <c r="C76" s="550"/>
      <c r="D76" s="550"/>
      <c r="E76" s="550"/>
      <c r="F76" s="546"/>
      <c r="G76" s="566" t="str">
        <f>IF(OR($B76="",$C76="",$D76="",$F76&lt;an_initial,$F76&gt;an_final,$I76=FALSE),"",(HLOOKUP(E76,ii12punctaje,2,FALSE))*VLOOKUP(J76,Coef!$E$2:$F$17,2,FALSE))</f>
        <v/>
      </c>
      <c r="H76" s="563" t="str">
        <f t="shared" si="4"/>
        <v/>
      </c>
      <c r="I76" s="320" t="b">
        <f t="shared" si="5"/>
        <v>0</v>
      </c>
      <c r="J76" s="321">
        <f t="shared" si="6"/>
        <v>1</v>
      </c>
    </row>
    <row r="77" spans="1:11" s="24" customFormat="1">
      <c r="A77" s="546"/>
      <c r="B77" s="550"/>
      <c r="C77" s="550"/>
      <c r="D77" s="550"/>
      <c r="E77" s="550"/>
      <c r="F77" s="546"/>
      <c r="G77" s="566" t="str">
        <f>IF(OR($B77="",$C77="",$D77="",$F77&lt;an_initial,$F77&gt;an_final,$I77=FALSE),"",(HLOOKUP(E77,ii12punctaje,2,FALSE))*VLOOKUP(J77,Coef!$E$2:$F$17,2,FALSE))</f>
        <v/>
      </c>
      <c r="H77" s="563" t="str">
        <f t="shared" si="4"/>
        <v/>
      </c>
      <c r="I77" s="320" t="b">
        <f t="shared" si="5"/>
        <v>0</v>
      </c>
      <c r="J77" s="321">
        <f t="shared" si="6"/>
        <v>1</v>
      </c>
    </row>
    <row r="78" spans="1:11" s="24" customFormat="1">
      <c r="A78" s="546"/>
      <c r="B78" s="550"/>
      <c r="C78" s="550"/>
      <c r="D78" s="550"/>
      <c r="E78" s="550"/>
      <c r="F78" s="546"/>
      <c r="G78" s="566" t="str">
        <f>IF(OR($B78="",$C78="",$D78="",$F78&lt;an_initial,$F78&gt;an_final,$I78=FALSE),"",(HLOOKUP(E78,ii12punctaje,2,FALSE))*VLOOKUP(J78,Coef!$E$2:$F$17,2,FALSE))</f>
        <v/>
      </c>
      <c r="H78" s="563" t="str">
        <f t="shared" si="4"/>
        <v/>
      </c>
      <c r="I78" s="320" t="b">
        <f t="shared" si="5"/>
        <v>0</v>
      </c>
      <c r="J78" s="321">
        <f t="shared" si="6"/>
        <v>1</v>
      </c>
    </row>
    <row r="79" spans="1:11" s="24" customFormat="1">
      <c r="A79" s="546"/>
      <c r="B79" s="550"/>
      <c r="C79" s="550"/>
      <c r="D79" s="550"/>
      <c r="E79" s="550"/>
      <c r="F79" s="546"/>
      <c r="G79" s="566" t="str">
        <f>IF(OR($B79="",$C79="",$D79="",$F79&lt;an_initial,$F79&gt;an_final,$I79=FALSE),"",(HLOOKUP(E79,ii12punctaje,2,FALSE))*VLOOKUP(J79,Coef!$E$2:$F$17,2,FALSE))</f>
        <v/>
      </c>
      <c r="H79" s="563" t="str">
        <f t="shared" si="4"/>
        <v/>
      </c>
      <c r="I79" s="320" t="b">
        <f t="shared" si="5"/>
        <v>0</v>
      </c>
      <c r="J79" s="321">
        <f t="shared" si="6"/>
        <v>1</v>
      </c>
    </row>
    <row r="80" spans="1:11">
      <c r="A80" s="546"/>
      <c r="B80" s="550"/>
      <c r="C80" s="550"/>
      <c r="D80" s="550"/>
      <c r="E80" s="550"/>
      <c r="F80" s="546"/>
      <c r="G80" s="566" t="str">
        <f>IF(OR($B80="",$C80="",$D80="",$F80&lt;an_initial,$F80&gt;an_final,$I80=FALSE),"",(HLOOKUP(E80,ii12punctaje,2,FALSE))*VLOOKUP(J80,Coef!$E$2:$F$17,2,FALSE))</f>
        <v/>
      </c>
      <c r="H80" s="563" t="str">
        <f t="shared" si="4"/>
        <v/>
      </c>
      <c r="I80" s="320" t="b">
        <f t="shared" si="5"/>
        <v>0</v>
      </c>
      <c r="J80" s="321">
        <f t="shared" si="6"/>
        <v>1</v>
      </c>
      <c r="K80" s="24"/>
    </row>
    <row r="81" spans="1:11">
      <c r="A81" s="546"/>
      <c r="B81" s="550"/>
      <c r="C81" s="550"/>
      <c r="D81" s="550"/>
      <c r="E81" s="550"/>
      <c r="F81" s="546"/>
      <c r="G81" s="566" t="str">
        <f>IF(OR($B81="",$C81="",$D81="",$F81&lt;an_initial,$F81&gt;an_final,$I81=FALSE),"",(HLOOKUP(E81,ii12punctaje,2,FALSE))*VLOOKUP(J81,Coef!$E$2:$F$17,2,FALSE))</f>
        <v/>
      </c>
      <c r="H81" s="563" t="str">
        <f t="shared" si="4"/>
        <v/>
      </c>
      <c r="I81" s="320" t="b">
        <f t="shared" si="5"/>
        <v>0</v>
      </c>
      <c r="J81" s="321">
        <f t="shared" si="6"/>
        <v>1</v>
      </c>
      <c r="K81" s="24"/>
    </row>
    <row r="82" spans="1:11">
      <c r="A82" s="546"/>
      <c r="B82" s="550"/>
      <c r="C82" s="550"/>
      <c r="D82" s="550"/>
      <c r="E82" s="550"/>
      <c r="F82" s="546"/>
      <c r="G82" s="566" t="str">
        <f>IF(OR($B82="",$C82="",$D82="",$F82&lt;an_initial,$F82&gt;an_final,$I82=FALSE),"",(HLOOKUP(E82,ii12punctaje,2,FALSE))*VLOOKUP(J82,Coef!$E$2:$F$17,2,FALSE))</f>
        <v/>
      </c>
      <c r="H82" s="563" t="str">
        <f t="shared" si="4"/>
        <v/>
      </c>
      <c r="I82" s="320" t="b">
        <f t="shared" si="5"/>
        <v>0</v>
      </c>
      <c r="J82" s="321">
        <f t="shared" si="6"/>
        <v>1</v>
      </c>
      <c r="K82" s="24"/>
    </row>
    <row r="83" spans="1:11">
      <c r="A83" s="546"/>
      <c r="B83" s="550"/>
      <c r="C83" s="550"/>
      <c r="D83" s="550"/>
      <c r="E83" s="550"/>
      <c r="F83" s="546"/>
      <c r="G83" s="566" t="str">
        <f>IF(OR($B83="",$C83="",$D83="",$F83&lt;an_initial,$F83&gt;an_final,$I83=FALSE),"",(HLOOKUP(E83,ii12punctaje,2,FALSE))*VLOOKUP(J83,Coef!$E$2:$F$17,2,FALSE))</f>
        <v/>
      </c>
      <c r="H83" s="563" t="str">
        <f t="shared" si="4"/>
        <v/>
      </c>
      <c r="I83" s="320" t="b">
        <f t="shared" si="5"/>
        <v>0</v>
      </c>
      <c r="J83" s="321">
        <f t="shared" si="6"/>
        <v>1</v>
      </c>
      <c r="K83" s="24"/>
    </row>
    <row r="84" spans="1:11">
      <c r="A84" s="546"/>
      <c r="B84" s="550"/>
      <c r="C84" s="550"/>
      <c r="D84" s="550"/>
      <c r="E84" s="550"/>
      <c r="F84" s="546"/>
      <c r="G84" s="566" t="str">
        <f>IF(OR($B84="",$C84="",$D84="",$F84&lt;an_initial,$F84&gt;an_final,$I84=FALSE),"",(HLOOKUP(E84,ii12punctaje,2,FALSE))*VLOOKUP(J84,Coef!$E$2:$F$17,2,FALSE))</f>
        <v/>
      </c>
      <c r="H84" s="563" t="str">
        <f t="shared" si="4"/>
        <v/>
      </c>
      <c r="I84" s="320" t="b">
        <f t="shared" si="5"/>
        <v>0</v>
      </c>
      <c r="J84" s="321">
        <f t="shared" si="6"/>
        <v>1</v>
      </c>
      <c r="K84" s="24"/>
    </row>
    <row r="85" spans="1:11">
      <c r="A85" s="546"/>
      <c r="B85" s="550"/>
      <c r="C85" s="550"/>
      <c r="D85" s="550"/>
      <c r="E85" s="550"/>
      <c r="F85" s="546"/>
      <c r="G85" s="566" t="str">
        <f>IF(OR($B85="",$C85="",$D85="",$F85&lt;an_initial,$F85&gt;an_final,$I85=FALSE),"",(HLOOKUP(E85,ii12punctaje,2,FALSE))*VLOOKUP(J85,Coef!$E$2:$F$17,2,FALSE))</f>
        <v/>
      </c>
      <c r="H85" s="563" t="str">
        <f t="shared" si="4"/>
        <v/>
      </c>
      <c r="I85" s="320" t="b">
        <f t="shared" si="5"/>
        <v>0</v>
      </c>
      <c r="J85" s="321">
        <f t="shared" si="6"/>
        <v>1</v>
      </c>
      <c r="K85" s="24"/>
    </row>
    <row r="86" spans="1:11">
      <c r="A86" s="546"/>
      <c r="B86" s="550"/>
      <c r="C86" s="550"/>
      <c r="D86" s="550"/>
      <c r="E86" s="550"/>
      <c r="F86" s="546"/>
      <c r="G86" s="566" t="str">
        <f>IF(OR($B86="",$C86="",$D86="",$F86&lt;an_initial,$F86&gt;an_final,$I86=FALSE),"",(HLOOKUP(E86,ii12punctaje,2,FALSE))*VLOOKUP(J86,Coef!$E$2:$F$17,2,FALSE))</f>
        <v/>
      </c>
      <c r="H86" s="563" t="str">
        <f t="shared" si="4"/>
        <v/>
      </c>
      <c r="I86" s="320" t="b">
        <f t="shared" si="5"/>
        <v>0</v>
      </c>
      <c r="J86" s="321">
        <f t="shared" si="6"/>
        <v>1</v>
      </c>
      <c r="K86" s="24"/>
    </row>
    <row r="87" spans="1:11">
      <c r="A87" s="546"/>
      <c r="B87" s="550"/>
      <c r="C87" s="550"/>
      <c r="D87" s="550"/>
      <c r="E87" s="550"/>
      <c r="F87" s="546"/>
      <c r="G87" s="566" t="str">
        <f>IF(OR($B87="",$C87="",$D87="",$F87&lt;an_initial,$F87&gt;an_final,$I87=FALSE),"",(HLOOKUP(E87,ii12punctaje,2,FALSE))*VLOOKUP(J87,Coef!$E$2:$F$17,2,FALSE))</f>
        <v/>
      </c>
      <c r="H87" s="563" t="str">
        <f t="shared" si="4"/>
        <v/>
      </c>
      <c r="I87" s="320" t="b">
        <f t="shared" si="5"/>
        <v>0</v>
      </c>
      <c r="J87" s="321">
        <f t="shared" si="6"/>
        <v>1</v>
      </c>
      <c r="K87" s="24"/>
    </row>
    <row r="88" spans="1:11">
      <c r="A88" s="546"/>
      <c r="B88" s="550"/>
      <c r="C88" s="550"/>
      <c r="D88" s="550"/>
      <c r="E88" s="550"/>
      <c r="F88" s="546"/>
      <c r="G88" s="566" t="str">
        <f>IF(OR($B88="",$C88="",$D88="",$F88&lt;an_initial,$F88&gt;an_final,$I88=FALSE),"",(HLOOKUP(E88,ii12punctaje,2,FALSE))*VLOOKUP(J88,Coef!$E$2:$F$17,2,FALSE))</f>
        <v/>
      </c>
      <c r="H88" s="563" t="str">
        <f t="shared" si="4"/>
        <v/>
      </c>
      <c r="I88" s="320" t="b">
        <f t="shared" si="5"/>
        <v>0</v>
      </c>
      <c r="J88" s="321">
        <f t="shared" si="6"/>
        <v>1</v>
      </c>
      <c r="K88" s="24"/>
    </row>
    <row r="89" spans="1:11">
      <c r="A89" s="546"/>
      <c r="B89" s="550"/>
      <c r="C89" s="550"/>
      <c r="D89" s="550"/>
      <c r="E89" s="550"/>
      <c r="F89" s="546"/>
      <c r="G89" s="566" t="str">
        <f>IF(OR($B89="",$C89="",$D89="",$F89&lt;an_initial,$F89&gt;an_final,$I89=FALSE),"",(HLOOKUP(E89,ii12punctaje,2,FALSE))*VLOOKUP(J89,Coef!$E$2:$F$17,2,FALSE))</f>
        <v/>
      </c>
      <c r="H89" s="563" t="str">
        <f t="shared" si="4"/>
        <v/>
      </c>
      <c r="I89" s="320" t="b">
        <f t="shared" si="5"/>
        <v>0</v>
      </c>
      <c r="J89" s="321">
        <f t="shared" si="6"/>
        <v>1</v>
      </c>
      <c r="K89" s="24"/>
    </row>
    <row r="90" spans="1:11">
      <c r="A90" s="546"/>
      <c r="B90" s="550"/>
      <c r="C90" s="550"/>
      <c r="D90" s="550"/>
      <c r="E90" s="550"/>
      <c r="F90" s="546"/>
      <c r="G90" s="566" t="str">
        <f>IF(OR($B90="",$C90="",$D90="",$F90&lt;an_initial,$F90&gt;an_final,$I90=FALSE),"",(HLOOKUP(E90,ii12punctaje,2,FALSE))*VLOOKUP(J90,Coef!$E$2:$F$17,2,FALSE))</f>
        <v/>
      </c>
      <c r="H90" s="563" t="str">
        <f t="shared" si="4"/>
        <v/>
      </c>
      <c r="I90" s="320" t="b">
        <f t="shared" si="5"/>
        <v>0</v>
      </c>
      <c r="J90" s="321">
        <f t="shared" si="6"/>
        <v>1</v>
      </c>
      <c r="K90" s="24"/>
    </row>
    <row r="91" spans="1:11">
      <c r="A91" s="546"/>
      <c r="B91" s="550"/>
      <c r="C91" s="550"/>
      <c r="D91" s="550"/>
      <c r="E91" s="550"/>
      <c r="F91" s="546"/>
      <c r="G91" s="566" t="str">
        <f>IF(OR($B91="",$C91="",$D91="",$F91&lt;an_initial,$F91&gt;an_final,$I91=FALSE),"",(HLOOKUP(E91,ii12punctaje,2,FALSE))*VLOOKUP(J91,Coef!$E$2:$F$17,2,FALSE))</f>
        <v/>
      </c>
      <c r="H91" s="563" t="str">
        <f t="shared" si="4"/>
        <v/>
      </c>
      <c r="I91" s="320" t="b">
        <f t="shared" si="5"/>
        <v>0</v>
      </c>
      <c r="J91" s="321">
        <f t="shared" si="6"/>
        <v>1</v>
      </c>
      <c r="K91" s="24"/>
    </row>
    <row r="92" spans="1:11">
      <c r="A92" s="546"/>
      <c r="B92" s="550"/>
      <c r="C92" s="550"/>
      <c r="D92" s="550"/>
      <c r="E92" s="550"/>
      <c r="F92" s="546"/>
      <c r="G92" s="566" t="str">
        <f>IF(OR($B92="",$C92="",$D92="",$F92&lt;an_initial,$F92&gt;an_final,$I92=FALSE),"",(HLOOKUP(E92,ii12punctaje,2,FALSE))*VLOOKUP(J92,Coef!$E$2:$F$17,2,FALSE))</f>
        <v/>
      </c>
      <c r="H92" s="563" t="str">
        <f t="shared" si="4"/>
        <v/>
      </c>
      <c r="I92" s="320" t="b">
        <f t="shared" si="5"/>
        <v>0</v>
      </c>
      <c r="J92" s="321">
        <f t="shared" si="6"/>
        <v>1</v>
      </c>
      <c r="K92" s="24"/>
    </row>
    <row r="93" spans="1:11">
      <c r="A93" s="546"/>
      <c r="B93" s="550"/>
      <c r="C93" s="550"/>
      <c r="D93" s="550"/>
      <c r="E93" s="550"/>
      <c r="F93" s="546"/>
      <c r="G93" s="566" t="str">
        <f>IF(OR($B93="",$C93="",$D93="",$F93&lt;an_initial,$F93&gt;an_final,$I93=FALSE),"",(HLOOKUP(E93,ii12punctaje,2,FALSE))*VLOOKUP(J93,Coef!$E$2:$F$17,2,FALSE))</f>
        <v/>
      </c>
      <c r="H93" s="563" t="str">
        <f t="shared" si="4"/>
        <v/>
      </c>
      <c r="I93" s="320" t="b">
        <f t="shared" si="5"/>
        <v>0</v>
      </c>
      <c r="J93" s="321">
        <f t="shared" si="6"/>
        <v>1</v>
      </c>
      <c r="K93" s="24"/>
    </row>
    <row r="94" spans="1:11">
      <c r="A94" s="546"/>
      <c r="B94" s="550"/>
      <c r="C94" s="550"/>
      <c r="D94" s="550"/>
      <c r="E94" s="550"/>
      <c r="F94" s="546"/>
      <c r="G94" s="566" t="str">
        <f>IF(OR($B94="",$C94="",$D94="",$F94&lt;an_initial,$F94&gt;an_final,$I94=FALSE),"",(HLOOKUP(E94,ii12punctaje,2,FALSE))*VLOOKUP(J94,Coef!$E$2:$F$17,2,FALSE))</f>
        <v/>
      </c>
      <c r="H94" s="563" t="str">
        <f t="shared" si="4"/>
        <v/>
      </c>
      <c r="I94" s="320" t="b">
        <f t="shared" si="5"/>
        <v>0</v>
      </c>
      <c r="J94" s="321">
        <f t="shared" si="6"/>
        <v>1</v>
      </c>
      <c r="K94" s="24"/>
    </row>
    <row r="95" spans="1:11">
      <c r="A95" s="546"/>
      <c r="B95" s="550"/>
      <c r="C95" s="550"/>
      <c r="D95" s="550"/>
      <c r="E95" s="550"/>
      <c r="F95" s="546"/>
      <c r="G95" s="566" t="str">
        <f>IF(OR($B95="",$C95="",$D95="",$F95&lt;an_initial,$F95&gt;an_final,$I95=FALSE),"",(HLOOKUP(E95,ii12punctaje,2,FALSE))*VLOOKUP(J95,Coef!$E$2:$F$17,2,FALSE))</f>
        <v/>
      </c>
      <c r="H95" s="563" t="str">
        <f t="shared" si="4"/>
        <v/>
      </c>
      <c r="I95" s="320" t="b">
        <f t="shared" si="5"/>
        <v>0</v>
      </c>
      <c r="J95" s="321">
        <f t="shared" si="6"/>
        <v>1</v>
      </c>
      <c r="K95" s="24"/>
    </row>
    <row r="96" spans="1:11">
      <c r="A96" s="546"/>
      <c r="B96" s="550"/>
      <c r="C96" s="550"/>
      <c r="D96" s="550"/>
      <c r="E96" s="550"/>
      <c r="F96" s="546"/>
      <c r="G96" s="566" t="str">
        <f>IF(OR($B96="",$C96="",$D96="",$F96&lt;an_initial,$F96&gt;an_final,$I96=FALSE),"",(HLOOKUP(E96,ii12punctaje,2,FALSE))*VLOOKUP(J96,Coef!$E$2:$F$17,2,FALSE))</f>
        <v/>
      </c>
      <c r="H96" s="563" t="str">
        <f t="shared" si="4"/>
        <v/>
      </c>
      <c r="I96" s="320" t="b">
        <f t="shared" si="5"/>
        <v>0</v>
      </c>
      <c r="J96" s="321">
        <f t="shared" si="6"/>
        <v>1</v>
      </c>
      <c r="K96" s="24"/>
    </row>
    <row r="97" spans="1:11">
      <c r="A97" s="546"/>
      <c r="B97" s="550"/>
      <c r="C97" s="550"/>
      <c r="D97" s="550"/>
      <c r="E97" s="550"/>
      <c r="F97" s="546"/>
      <c r="G97" s="566" t="str">
        <f>IF(OR($B97="",$C97="",$D97="",$F97&lt;an_initial,$F97&gt;an_final,$I97=FALSE),"",(HLOOKUP(E97,ii12punctaje,2,FALSE))*VLOOKUP(J97,Coef!$E$2:$F$17,2,FALSE))</f>
        <v/>
      </c>
      <c r="H97" s="563" t="str">
        <f t="shared" si="4"/>
        <v/>
      </c>
      <c r="I97" s="320" t="b">
        <f t="shared" si="5"/>
        <v>0</v>
      </c>
      <c r="J97" s="321">
        <f t="shared" si="6"/>
        <v>1</v>
      </c>
      <c r="K97" s="24"/>
    </row>
    <row r="98" spans="1:11">
      <c r="A98" s="546"/>
      <c r="B98" s="550"/>
      <c r="C98" s="550"/>
      <c r="D98" s="550"/>
      <c r="E98" s="550"/>
      <c r="F98" s="546"/>
      <c r="G98" s="566" t="str">
        <f>IF(OR($B98="",$C98="",$D98="",$F98&lt;an_initial,$F98&gt;an_final,$I98=FALSE),"",(HLOOKUP(E98,ii12punctaje,2,FALSE))*VLOOKUP(J98,Coef!$E$2:$F$17,2,FALSE))</f>
        <v/>
      </c>
      <c r="H98" s="563" t="str">
        <f t="shared" si="4"/>
        <v/>
      </c>
      <c r="I98" s="320" t="b">
        <f t="shared" si="5"/>
        <v>0</v>
      </c>
      <c r="J98" s="321">
        <f t="shared" si="6"/>
        <v>1</v>
      </c>
      <c r="K98" s="24"/>
    </row>
    <row r="99" spans="1:11">
      <c r="A99" s="546"/>
      <c r="B99" s="550"/>
      <c r="C99" s="550"/>
      <c r="D99" s="550"/>
      <c r="E99" s="550"/>
      <c r="F99" s="546"/>
      <c r="G99" s="566" t="str">
        <f>IF(OR($B99="",$C99="",$D99="",$F99&lt;an_initial,$F99&gt;an_final,$I99=FALSE),"",(HLOOKUP(E99,ii12punctaje,2,FALSE))*VLOOKUP(J99,Coef!$E$2:$F$17,2,FALSE))</f>
        <v/>
      </c>
      <c r="H99" s="563" t="str">
        <f t="shared" si="4"/>
        <v/>
      </c>
      <c r="I99" s="320" t="b">
        <f t="shared" si="5"/>
        <v>0</v>
      </c>
      <c r="J99" s="321">
        <f t="shared" si="6"/>
        <v>1</v>
      </c>
      <c r="K99" s="24"/>
    </row>
    <row r="100" spans="1:11">
      <c r="A100" s="546"/>
      <c r="B100" s="550"/>
      <c r="C100" s="550"/>
      <c r="D100" s="550"/>
      <c r="E100" s="550"/>
      <c r="F100" s="546"/>
      <c r="G100" s="566" t="str">
        <f>IF(OR($B100="",$C100="",$D100="",$F100&lt;an_initial,$F100&gt;an_final,$I100=FALSE),"",(HLOOKUP(E100,ii12punctaje,2,FALSE))*VLOOKUP(J100,Coef!$E$2:$F$17,2,FALSE))</f>
        <v/>
      </c>
      <c r="H100" s="563" t="str">
        <f t="shared" si="4"/>
        <v/>
      </c>
      <c r="I100" s="320" t="b">
        <f t="shared" si="5"/>
        <v>0</v>
      </c>
      <c r="J100" s="321">
        <f t="shared" si="6"/>
        <v>1</v>
      </c>
      <c r="K100" s="24"/>
    </row>
    <row r="101" spans="1:11">
      <c r="A101" s="546"/>
      <c r="B101" s="550"/>
      <c r="C101" s="550"/>
      <c r="D101" s="550"/>
      <c r="E101" s="550"/>
      <c r="F101" s="546"/>
      <c r="G101" s="566" t="str">
        <f>IF(OR($B101="",$C101="",$D101="",$F101&lt;an_initial,$F101&gt;an_final,$I101=FALSE),"",(HLOOKUP(E101,ii12punctaje,2,FALSE))*VLOOKUP(J101,Coef!$E$2:$F$17,2,FALSE))</f>
        <v/>
      </c>
      <c r="H101" s="563" t="str">
        <f t="shared" si="4"/>
        <v/>
      </c>
      <c r="I101" s="320" t="b">
        <f t="shared" si="5"/>
        <v>0</v>
      </c>
      <c r="J101" s="321">
        <f t="shared" si="6"/>
        <v>1</v>
      </c>
      <c r="K101" s="24"/>
    </row>
    <row r="102" spans="1:11">
      <c r="A102" s="546"/>
      <c r="B102" s="550"/>
      <c r="C102" s="550"/>
      <c r="D102" s="550"/>
      <c r="E102" s="550"/>
      <c r="F102" s="546"/>
      <c r="G102" s="566" t="str">
        <f>IF(OR($B102="",$C102="",$D102="",$F102&lt;an_initial,$F102&gt;an_final,$I102=FALSE),"",(HLOOKUP(E102,ii12punctaje,2,FALSE))*VLOOKUP(J102,Coef!$E$2:$F$17,2,FALSE))</f>
        <v/>
      </c>
      <c r="H102" s="563" t="str">
        <f t="shared" si="4"/>
        <v/>
      </c>
      <c r="I102" s="320" t="b">
        <f t="shared" si="5"/>
        <v>0</v>
      </c>
      <c r="J102" s="321">
        <f t="shared" si="6"/>
        <v>1</v>
      </c>
      <c r="K102" s="24"/>
    </row>
    <row r="103" spans="1:11">
      <c r="A103" s="546"/>
      <c r="B103" s="550"/>
      <c r="C103" s="550"/>
      <c r="D103" s="550"/>
      <c r="E103" s="550"/>
      <c r="F103" s="546"/>
      <c r="G103" s="566" t="str">
        <f>IF(OR($B103="",$C103="",$D103="",$F103&lt;an_initial,$F103&gt;an_final,$I103=FALSE),"",(HLOOKUP(E103,ii12punctaje,2,FALSE))*VLOOKUP(J103,Coef!$E$2:$F$17,2,FALSE))</f>
        <v/>
      </c>
      <c r="H103" s="563" t="str">
        <f t="shared" si="4"/>
        <v/>
      </c>
      <c r="I103" s="320" t="b">
        <f t="shared" si="5"/>
        <v>0</v>
      </c>
      <c r="J103" s="321">
        <f t="shared" si="6"/>
        <v>1</v>
      </c>
      <c r="K103" s="24"/>
    </row>
    <row r="104" spans="1:11">
      <c r="A104" s="546"/>
      <c r="B104" s="550"/>
      <c r="C104" s="550"/>
      <c r="D104" s="550"/>
      <c r="E104" s="550"/>
      <c r="F104" s="546"/>
      <c r="G104" s="566" t="str">
        <f>IF(OR($B104="",$C104="",$D104="",$F104&lt;an_initial,$F104&gt;an_final,$I104=FALSE),"",(HLOOKUP(E104,ii12punctaje,2,FALSE))*VLOOKUP(J104,Coef!$E$2:$F$17,2,FALSE))</f>
        <v/>
      </c>
      <c r="H104" s="563" t="str">
        <f t="shared" si="4"/>
        <v/>
      </c>
      <c r="I104" s="320" t="b">
        <f t="shared" si="5"/>
        <v>0</v>
      </c>
      <c r="J104" s="321">
        <f t="shared" si="6"/>
        <v>1</v>
      </c>
      <c r="K104" s="24"/>
    </row>
    <row r="105" spans="1:11">
      <c r="A105" s="546"/>
      <c r="B105" s="550"/>
      <c r="C105" s="550"/>
      <c r="D105" s="550"/>
      <c r="E105" s="550"/>
      <c r="F105" s="546"/>
      <c r="G105" s="566" t="str">
        <f>IF(OR($B105="",$C105="",$D105="",$F105&lt;an_initial,$F105&gt;an_final,$I105=FALSE),"",(HLOOKUP(E105,ii12punctaje,2,FALSE))*VLOOKUP(J105,Coef!$E$2:$F$17,2,FALSE))</f>
        <v/>
      </c>
      <c r="H105" s="563" t="str">
        <f t="shared" si="4"/>
        <v/>
      </c>
      <c r="I105" s="320" t="b">
        <f t="shared" si="5"/>
        <v>0</v>
      </c>
      <c r="J105" s="321">
        <f t="shared" si="6"/>
        <v>1</v>
      </c>
      <c r="K105" s="24"/>
    </row>
    <row r="106" spans="1:11">
      <c r="A106" s="546"/>
      <c r="B106" s="550"/>
      <c r="C106" s="550"/>
      <c r="D106" s="550"/>
      <c r="E106" s="550"/>
      <c r="F106" s="546"/>
      <c r="G106" s="566" t="str">
        <f>IF(OR($B106="",$C106="",$D106="",$F106&lt;an_initial,$F106&gt;an_final,$I106=FALSE),"",(HLOOKUP(E106,ii12punctaje,2,FALSE))*VLOOKUP(J106,Coef!$E$2:$F$17,2,FALSE))</f>
        <v/>
      </c>
      <c r="H106" s="563" t="str">
        <f t="shared" si="4"/>
        <v/>
      </c>
      <c r="I106" s="320" t="b">
        <f t="shared" si="5"/>
        <v>0</v>
      </c>
      <c r="J106" s="321">
        <f t="shared" si="6"/>
        <v>1</v>
      </c>
      <c r="K106" s="24"/>
    </row>
    <row r="107" spans="1:11">
      <c r="A107" s="546"/>
      <c r="B107" s="550"/>
      <c r="C107" s="550"/>
      <c r="D107" s="550"/>
      <c r="E107" s="550"/>
      <c r="F107" s="546"/>
      <c r="G107" s="566" t="str">
        <f>IF(OR($B107="",$C107="",$D107="",$F107&lt;an_initial,$F107&gt;an_final,$I107=FALSE),"",(HLOOKUP(E107,ii12punctaje,2,FALSE))*VLOOKUP(J107,Coef!$E$2:$F$17,2,FALSE))</f>
        <v/>
      </c>
      <c r="H107" s="563" t="str">
        <f t="shared" si="4"/>
        <v/>
      </c>
      <c r="I107" s="320" t="b">
        <f t="shared" si="5"/>
        <v>0</v>
      </c>
      <c r="J107" s="321">
        <f t="shared" si="6"/>
        <v>1</v>
      </c>
      <c r="K107" s="24"/>
    </row>
    <row r="108" spans="1:11">
      <c r="A108" s="546"/>
      <c r="B108" s="550"/>
      <c r="C108" s="550"/>
      <c r="D108" s="550"/>
      <c r="E108" s="550"/>
      <c r="F108" s="546"/>
      <c r="G108" s="566" t="str">
        <f>IF(OR($B108="",$C108="",$D108="",$F108&lt;an_initial,$F108&gt;an_final,$I108=FALSE),"",(HLOOKUP(E108,ii12punctaje,2,FALSE))*VLOOKUP(J108,Coef!$E$2:$F$17,2,FALSE))</f>
        <v/>
      </c>
      <c r="H108" s="563" t="str">
        <f t="shared" si="4"/>
        <v/>
      </c>
      <c r="I108" s="320" t="b">
        <f t="shared" si="5"/>
        <v>0</v>
      </c>
      <c r="J108" s="321">
        <f t="shared" si="6"/>
        <v>1</v>
      </c>
      <c r="K108" s="24"/>
    </row>
    <row r="109" spans="1:11">
      <c r="A109" s="546"/>
      <c r="B109" s="550"/>
      <c r="C109" s="550"/>
      <c r="D109" s="550"/>
      <c r="E109" s="550"/>
      <c r="F109" s="546"/>
      <c r="G109" s="566" t="str">
        <f>IF(OR($B109="",$C109="",$D109="",$F109&lt;an_initial,$F109&gt;an_final,$I109=FALSE),"",(HLOOKUP(E109,ii12punctaje,2,FALSE))*VLOOKUP(J109,Coef!$E$2:$F$17,2,FALSE))</f>
        <v/>
      </c>
      <c r="H109" s="563" t="str">
        <f t="shared" si="4"/>
        <v/>
      </c>
      <c r="I109" s="320" t="b">
        <f t="shared" si="5"/>
        <v>0</v>
      </c>
      <c r="J109" s="321">
        <f t="shared" si="6"/>
        <v>1</v>
      </c>
      <c r="K109" s="24"/>
    </row>
    <row r="110" spans="1:11">
      <c r="A110" s="546"/>
      <c r="B110" s="550"/>
      <c r="C110" s="550"/>
      <c r="D110" s="550"/>
      <c r="E110" s="550"/>
      <c r="F110" s="546"/>
      <c r="G110" s="566" t="str">
        <f>IF(OR($B110="",$C110="",$D110="",$F110&lt;an_initial,$F110&gt;an_final,$I110=FALSE),"",(HLOOKUP(E110,ii12punctaje,2,FALSE))*VLOOKUP(J110,Coef!$E$2:$F$17,2,FALSE))</f>
        <v/>
      </c>
      <c r="H110" s="563" t="str">
        <f t="shared" si="4"/>
        <v/>
      </c>
      <c r="I110" s="320" t="b">
        <f t="shared" si="5"/>
        <v>0</v>
      </c>
      <c r="J110" s="321">
        <f t="shared" si="6"/>
        <v>1</v>
      </c>
      <c r="K110" s="24"/>
    </row>
    <row r="111" spans="1:11">
      <c r="A111" s="546"/>
      <c r="B111" s="550"/>
      <c r="C111" s="550"/>
      <c r="D111" s="550"/>
      <c r="E111" s="550"/>
      <c r="F111" s="546"/>
      <c r="G111" s="566" t="str">
        <f>IF(OR($B111="",$C111="",$D111="",$F111&lt;an_initial,$F111&gt;an_final,$I111=FALSE),"",(HLOOKUP(E111,ii12punctaje,2,FALSE))*VLOOKUP(J111,Coef!$E$2:$F$17,2,FALSE))</f>
        <v/>
      </c>
      <c r="H111" s="563" t="str">
        <f t="shared" si="4"/>
        <v/>
      </c>
      <c r="I111" s="320" t="b">
        <f t="shared" si="5"/>
        <v>0</v>
      </c>
      <c r="J111" s="321">
        <f t="shared" si="6"/>
        <v>1</v>
      </c>
      <c r="K111" s="24"/>
    </row>
    <row r="112" spans="1:11">
      <c r="A112" s="546"/>
      <c r="B112" s="550"/>
      <c r="C112" s="550"/>
      <c r="D112" s="550"/>
      <c r="E112" s="550"/>
      <c r="F112" s="546"/>
      <c r="G112" s="566" t="str">
        <f>IF(OR($B112="",$C112="",$D112="",$F112&lt;an_initial,$F112&gt;an_final,$I112=FALSE),"",(HLOOKUP(E112,ii12punctaje,2,FALSE))*VLOOKUP(J112,Coef!$E$2:$F$17,2,FALSE))</f>
        <v/>
      </c>
      <c r="H112" s="563" t="str">
        <f t="shared" si="4"/>
        <v/>
      </c>
      <c r="I112" s="320" t="b">
        <f t="shared" si="5"/>
        <v>0</v>
      </c>
      <c r="J112" s="321">
        <f t="shared" si="6"/>
        <v>1</v>
      </c>
      <c r="K112" s="24"/>
    </row>
    <row r="113" spans="1:11">
      <c r="A113" s="546"/>
      <c r="B113" s="550"/>
      <c r="C113" s="550"/>
      <c r="D113" s="550"/>
      <c r="E113" s="550"/>
      <c r="F113" s="546"/>
      <c r="G113" s="566" t="str">
        <f>IF(OR($B113="",$C113="",$D113="",$F113&lt;an_initial,$F113&gt;an_final,$I113=FALSE),"",(HLOOKUP(E113,ii12punctaje,2,FALSE))*VLOOKUP(J113,Coef!$E$2:$F$17,2,FALSE))</f>
        <v/>
      </c>
      <c r="H113" s="563" t="str">
        <f t="shared" si="4"/>
        <v/>
      </c>
      <c r="I113" s="320" t="b">
        <f t="shared" si="5"/>
        <v>0</v>
      </c>
      <c r="J113" s="321">
        <f t="shared" si="6"/>
        <v>1</v>
      </c>
      <c r="K113" s="24"/>
    </row>
    <row r="114" spans="1:11">
      <c r="A114" s="546"/>
      <c r="B114" s="550"/>
      <c r="C114" s="550"/>
      <c r="D114" s="550"/>
      <c r="E114" s="550"/>
      <c r="F114" s="546"/>
      <c r="G114" s="566" t="str">
        <f>IF(OR($B114="",$C114="",$D114="",$F114&lt;an_initial,$F114&gt;an_final,$I114=FALSE),"",(HLOOKUP(E114,ii12punctaje,2,FALSE))*VLOOKUP(J114,Coef!$E$2:$F$17,2,FALSE))</f>
        <v/>
      </c>
      <c r="H114" s="563" t="str">
        <f t="shared" si="4"/>
        <v/>
      </c>
      <c r="I114" s="320" t="b">
        <f t="shared" si="5"/>
        <v>0</v>
      </c>
      <c r="J114" s="321">
        <f t="shared" si="6"/>
        <v>1</v>
      </c>
      <c r="K114" s="24"/>
    </row>
    <row r="115" spans="1:11">
      <c r="A115" s="546"/>
      <c r="B115" s="550"/>
      <c r="C115" s="550"/>
      <c r="D115" s="550"/>
      <c r="E115" s="550"/>
      <c r="F115" s="546"/>
      <c r="G115" s="566" t="str">
        <f>IF(OR($B115="",$C115="",$D115="",$F115&lt;an_initial,$F115&gt;an_final,$I115=FALSE),"",(HLOOKUP(E115,ii12punctaje,2,FALSE))*VLOOKUP(J115,Coef!$E$2:$F$17,2,FALSE))</f>
        <v/>
      </c>
      <c r="H115" s="563" t="str">
        <f t="shared" si="4"/>
        <v/>
      </c>
      <c r="I115" s="320" t="b">
        <f t="shared" si="5"/>
        <v>0</v>
      </c>
      <c r="J115" s="321">
        <f t="shared" si="6"/>
        <v>1</v>
      </c>
      <c r="K115" s="24"/>
    </row>
    <row r="116" spans="1:11">
      <c r="A116" s="546"/>
      <c r="B116" s="550"/>
      <c r="C116" s="550"/>
      <c r="D116" s="550"/>
      <c r="E116" s="550"/>
      <c r="F116" s="546"/>
      <c r="G116" s="566" t="str">
        <f>IF(OR($B116="",$C116="",$D116="",$F116&lt;an_initial,$F116&gt;an_final,$I116=FALSE),"",(HLOOKUP(E116,ii12punctaje,2,FALSE))*VLOOKUP(J116,Coef!$E$2:$F$17,2,FALSE))</f>
        <v/>
      </c>
      <c r="H116" s="563" t="str">
        <f t="shared" si="4"/>
        <v/>
      </c>
      <c r="I116" s="320" t="b">
        <f t="shared" si="5"/>
        <v>0</v>
      </c>
      <c r="J116" s="321">
        <f t="shared" si="6"/>
        <v>1</v>
      </c>
      <c r="K116" s="24"/>
    </row>
    <row r="117" spans="1:11">
      <c r="A117" s="546"/>
      <c r="B117" s="550"/>
      <c r="C117" s="550"/>
      <c r="D117" s="550"/>
      <c r="E117" s="550"/>
      <c r="F117" s="546"/>
      <c r="G117" s="566" t="str">
        <f>IF(OR($B117="",$C117="",$D117="",$F117&lt;an_initial,$F117&gt;an_final,$I117=FALSE),"",(HLOOKUP(E117,ii12punctaje,2,FALSE))*VLOOKUP(J117,Coef!$E$2:$F$17,2,FALSE))</f>
        <v/>
      </c>
      <c r="H117" s="563" t="str">
        <f t="shared" si="4"/>
        <v/>
      </c>
      <c r="I117" s="320" t="b">
        <f t="shared" si="5"/>
        <v>0</v>
      </c>
      <c r="J117" s="321">
        <f t="shared" si="6"/>
        <v>1</v>
      </c>
      <c r="K117" s="24"/>
    </row>
    <row r="118" spans="1:11">
      <c r="A118" s="546"/>
      <c r="B118" s="550"/>
      <c r="C118" s="550"/>
      <c r="D118" s="550"/>
      <c r="E118" s="550"/>
      <c r="F118" s="546"/>
      <c r="G118" s="566" t="str">
        <f>IF(OR($B118="",$C118="",$D118="",$F118&lt;an_initial,$F118&gt;an_final,$I118=FALSE),"",(HLOOKUP(E118,ii12punctaje,2,FALSE))*VLOOKUP(J118,Coef!$E$2:$F$17,2,FALSE))</f>
        <v/>
      </c>
      <c r="H118" s="563" t="str">
        <f t="shared" si="4"/>
        <v/>
      </c>
      <c r="I118" s="320" t="b">
        <f t="shared" si="5"/>
        <v>0</v>
      </c>
      <c r="J118" s="321">
        <f t="shared" si="6"/>
        <v>1</v>
      </c>
      <c r="K118" s="24"/>
    </row>
    <row r="119" spans="1:11">
      <c r="A119" s="546"/>
      <c r="B119" s="550"/>
      <c r="C119" s="550"/>
      <c r="D119" s="550"/>
      <c r="E119" s="550"/>
      <c r="F119" s="546"/>
      <c r="G119" s="566" t="str">
        <f>IF(OR($B119="",$C119="",$D119="",$F119&lt;an_initial,$F119&gt;an_final,$I119=FALSE),"",(HLOOKUP(E119,ii12punctaje,2,FALSE))*VLOOKUP(J119,Coef!$E$2:$F$17,2,FALSE))</f>
        <v/>
      </c>
      <c r="H119" s="563" t="str">
        <f t="shared" si="4"/>
        <v/>
      </c>
      <c r="I119" s="320" t="b">
        <f t="shared" si="5"/>
        <v>0</v>
      </c>
      <c r="J119" s="321">
        <f t="shared" si="6"/>
        <v>1</v>
      </c>
      <c r="K119" s="24"/>
    </row>
    <row r="120" spans="1:11">
      <c r="A120" s="546"/>
      <c r="B120" s="550"/>
      <c r="C120" s="550"/>
      <c r="D120" s="550"/>
      <c r="E120" s="550"/>
      <c r="F120" s="546"/>
      <c r="G120" s="566" t="str">
        <f>IF(OR($B120="",$C120="",$D120="",$F120&lt;an_initial,$F120&gt;an_final,$I120=FALSE),"",(HLOOKUP(E120,ii12punctaje,2,FALSE))*VLOOKUP(J120,Coef!$E$2:$F$17,2,FALSE))</f>
        <v/>
      </c>
      <c r="H120" s="563" t="str">
        <f t="shared" si="4"/>
        <v/>
      </c>
      <c r="I120" s="320" t="b">
        <f t="shared" si="5"/>
        <v>0</v>
      </c>
      <c r="J120" s="321">
        <f t="shared" si="6"/>
        <v>1</v>
      </c>
      <c r="K120" s="24"/>
    </row>
    <row r="121" spans="1:11">
      <c r="A121" s="546"/>
      <c r="B121" s="550"/>
      <c r="C121" s="550"/>
      <c r="D121" s="550"/>
      <c r="E121" s="550"/>
      <c r="F121" s="546"/>
      <c r="G121" s="566" t="str">
        <f>IF(OR($B121="",$C121="",$D121="",$F121&lt;an_initial,$F121&gt;an_final,$I121=FALSE),"",(HLOOKUP(E121,ii12punctaje,2,FALSE))*VLOOKUP(J121,Coef!$E$2:$F$17,2,FALSE))</f>
        <v/>
      </c>
      <c r="H121" s="563" t="str">
        <f t="shared" si="4"/>
        <v/>
      </c>
      <c r="I121" s="320" t="b">
        <f t="shared" si="5"/>
        <v>0</v>
      </c>
      <c r="J121" s="321">
        <f t="shared" si="6"/>
        <v>1</v>
      </c>
      <c r="K121" s="24"/>
    </row>
    <row r="122" spans="1:11">
      <c r="A122" s="546"/>
      <c r="B122" s="550"/>
      <c r="C122" s="550"/>
      <c r="D122" s="550"/>
      <c r="E122" s="550"/>
      <c r="F122" s="546"/>
      <c r="G122" s="566" t="str">
        <f>IF(OR($B122="",$C122="",$D122="",$F122&lt;an_initial,$F122&gt;an_final,$I122=FALSE),"",(HLOOKUP(E122,ii12punctaje,2,FALSE))*VLOOKUP(J122,Coef!$E$2:$F$17,2,FALSE))</f>
        <v/>
      </c>
      <c r="H122" s="563" t="str">
        <f t="shared" si="4"/>
        <v/>
      </c>
      <c r="I122" s="320" t="b">
        <f t="shared" si="5"/>
        <v>0</v>
      </c>
      <c r="J122" s="321">
        <f t="shared" si="6"/>
        <v>1</v>
      </c>
      <c r="K122" s="24"/>
    </row>
    <row r="123" spans="1:11">
      <c r="A123" s="546"/>
      <c r="B123" s="550"/>
      <c r="C123" s="550"/>
      <c r="D123" s="550"/>
      <c r="E123" s="550"/>
      <c r="F123" s="546"/>
      <c r="G123" s="566" t="str">
        <f>IF(OR($B123="",$C123="",$D123="",$F123&lt;an_initial,$F123&gt;an_final,$I123=FALSE),"",(HLOOKUP(E123,ii12punctaje,2,FALSE))*VLOOKUP(J123,Coef!$E$2:$F$17,2,FALSE))</f>
        <v/>
      </c>
      <c r="H123" s="563" t="str">
        <f t="shared" si="4"/>
        <v/>
      </c>
      <c r="I123" s="320" t="b">
        <f t="shared" si="5"/>
        <v>0</v>
      </c>
      <c r="J123" s="321">
        <f t="shared" si="6"/>
        <v>1</v>
      </c>
      <c r="K123" s="24"/>
    </row>
    <row r="124" spans="1:11">
      <c r="A124" s="546"/>
      <c r="B124" s="550"/>
      <c r="C124" s="550"/>
      <c r="D124" s="550"/>
      <c r="E124" s="550"/>
      <c r="F124" s="546"/>
      <c r="G124" s="566" t="str">
        <f>IF(OR($B124="",$C124="",$D124="",$F124&lt;an_initial,$F124&gt;an_final,$I124=FALSE),"",(HLOOKUP(E124,ii12punctaje,2,FALSE))*VLOOKUP(J124,Coef!$E$2:$F$17,2,FALSE))</f>
        <v/>
      </c>
      <c r="H124" s="563" t="str">
        <f t="shared" si="4"/>
        <v/>
      </c>
      <c r="I124" s="320" t="b">
        <f t="shared" si="5"/>
        <v>0</v>
      </c>
      <c r="J124" s="321">
        <f t="shared" si="6"/>
        <v>1</v>
      </c>
      <c r="K124" s="24"/>
    </row>
    <row r="125" spans="1:11">
      <c r="A125" s="546"/>
      <c r="B125" s="550"/>
      <c r="C125" s="550"/>
      <c r="D125" s="550"/>
      <c r="E125" s="550"/>
      <c r="F125" s="546"/>
      <c r="G125" s="566" t="str">
        <f>IF(OR($B125="",$C125="",$D125="",$F125&lt;an_initial,$F125&gt;an_final,$I125=FALSE),"",(HLOOKUP(E125,ii12punctaje,2,FALSE))*VLOOKUP(J125,Coef!$E$2:$F$17,2,FALSE))</f>
        <v/>
      </c>
      <c r="H125" s="563" t="str">
        <f t="shared" si="4"/>
        <v/>
      </c>
      <c r="I125" s="320" t="b">
        <f t="shared" si="5"/>
        <v>0</v>
      </c>
      <c r="J125" s="321">
        <f t="shared" si="6"/>
        <v>1</v>
      </c>
      <c r="K125" s="24"/>
    </row>
    <row r="126" spans="1:11">
      <c r="A126" s="546"/>
      <c r="B126" s="550"/>
      <c r="C126" s="550"/>
      <c r="D126" s="550"/>
      <c r="E126" s="550"/>
      <c r="F126" s="546"/>
      <c r="G126" s="566" t="str">
        <f>IF(OR($B126="",$C126="",$D126="",$F126&lt;an_initial,$F126&gt;an_final,$I126=FALSE),"",(HLOOKUP(E126,ii12punctaje,2,FALSE))*VLOOKUP(J126,Coef!$E$2:$F$17,2,FALSE))</f>
        <v/>
      </c>
      <c r="H126" s="563" t="str">
        <f t="shared" si="4"/>
        <v/>
      </c>
      <c r="I126" s="320" t="b">
        <f t="shared" si="5"/>
        <v>0</v>
      </c>
      <c r="J126" s="321">
        <f t="shared" si="6"/>
        <v>1</v>
      </c>
      <c r="K126" s="24"/>
    </row>
    <row r="127" spans="1:11">
      <c r="A127" s="546"/>
      <c r="B127" s="550"/>
      <c r="C127" s="550"/>
      <c r="D127" s="550"/>
      <c r="E127" s="550"/>
      <c r="F127" s="546"/>
      <c r="G127" s="566" t="str">
        <f>IF(OR($B127="",$C127="",$D127="",$F127&lt;an_initial,$F127&gt;an_final,$I127=FALSE),"",(HLOOKUP(E127,ii12punctaje,2,FALSE))*VLOOKUP(J127,Coef!$E$2:$F$17,2,FALSE))</f>
        <v/>
      </c>
      <c r="H127" s="563" t="str">
        <f t="shared" si="4"/>
        <v/>
      </c>
      <c r="I127" s="320" t="b">
        <f t="shared" si="5"/>
        <v>0</v>
      </c>
      <c r="J127" s="321">
        <f t="shared" si="6"/>
        <v>1</v>
      </c>
      <c r="K127" s="24"/>
    </row>
    <row r="128" spans="1:11">
      <c r="A128" s="546"/>
      <c r="B128" s="550"/>
      <c r="C128" s="550"/>
      <c r="D128" s="550"/>
      <c r="E128" s="550"/>
      <c r="F128" s="546"/>
      <c r="G128" s="566" t="str">
        <f>IF(OR($B128="",$C128="",$D128="",$F128&lt;an_initial,$F128&gt;an_final,$I128=FALSE),"",(HLOOKUP(E128,ii12punctaje,2,FALSE))*VLOOKUP(J128,Coef!$E$2:$F$17,2,FALSE))</f>
        <v/>
      </c>
      <c r="H128" s="563" t="str">
        <f t="shared" si="4"/>
        <v/>
      </c>
      <c r="I128" s="320" t="b">
        <f t="shared" si="5"/>
        <v>0</v>
      </c>
      <c r="J128" s="321">
        <f t="shared" si="6"/>
        <v>1</v>
      </c>
      <c r="K128" s="24"/>
    </row>
    <row r="129" spans="1:11">
      <c r="A129" s="546"/>
      <c r="B129" s="550"/>
      <c r="C129" s="550"/>
      <c r="D129" s="550"/>
      <c r="E129" s="550"/>
      <c r="F129" s="546"/>
      <c r="G129" s="566" t="str">
        <f>IF(OR($B129="",$C129="",$D129="",$F129&lt;an_initial,$F129&gt;an_final,$I129=FALSE),"",(HLOOKUP(E129,ii12punctaje,2,FALSE))*VLOOKUP(J129,Coef!$E$2:$F$17,2,FALSE))</f>
        <v/>
      </c>
      <c r="H129" s="563" t="str">
        <f t="shared" si="4"/>
        <v/>
      </c>
      <c r="I129" s="320" t="b">
        <f t="shared" si="5"/>
        <v>0</v>
      </c>
      <c r="J129" s="321">
        <f t="shared" si="6"/>
        <v>1</v>
      </c>
      <c r="K129" s="24"/>
    </row>
    <row r="130" spans="1:11">
      <c r="A130" s="546"/>
      <c r="B130" s="550"/>
      <c r="C130" s="550"/>
      <c r="D130" s="550"/>
      <c r="E130" s="550"/>
      <c r="F130" s="546"/>
      <c r="G130" s="566" t="str">
        <f>IF(OR($B130="",$C130="",$D130="",$F130&lt;an_initial,$F130&gt;an_final,$I130=FALSE),"",(HLOOKUP(E130,ii12punctaje,2,FALSE))*VLOOKUP(J130,Coef!$E$2:$F$17,2,FALSE))</f>
        <v/>
      </c>
      <c r="H130" s="563" t="str">
        <f t="shared" si="4"/>
        <v/>
      </c>
      <c r="I130" s="320" t="b">
        <f t="shared" si="5"/>
        <v>0</v>
      </c>
      <c r="J130" s="321">
        <f t="shared" si="6"/>
        <v>1</v>
      </c>
      <c r="K130" s="24"/>
    </row>
    <row r="131" spans="1:11">
      <c r="A131" s="546"/>
      <c r="B131" s="550"/>
      <c r="C131" s="550"/>
      <c r="D131" s="550"/>
      <c r="E131" s="550"/>
      <c r="F131" s="546"/>
      <c r="G131" s="566" t="str">
        <f>IF(OR($B131="",$C131="",$D131="",$F131&lt;an_initial,$F131&gt;an_final,$I131=FALSE),"",(HLOOKUP(E131,ii12punctaje,2,FALSE))*VLOOKUP(J131,Coef!$E$2:$F$17,2,FALSE))</f>
        <v/>
      </c>
      <c r="H131" s="563" t="str">
        <f t="shared" si="4"/>
        <v/>
      </c>
      <c r="I131" s="320" t="b">
        <f t="shared" si="5"/>
        <v>0</v>
      </c>
      <c r="J131" s="321">
        <f t="shared" si="6"/>
        <v>1</v>
      </c>
      <c r="K131" s="24"/>
    </row>
    <row r="132" spans="1:11">
      <c r="A132" s="546"/>
      <c r="B132" s="550"/>
      <c r="C132" s="550"/>
      <c r="D132" s="550"/>
      <c r="E132" s="550"/>
      <c r="F132" s="546"/>
      <c r="G132" s="566" t="str">
        <f>IF(OR($B132="",$C132="",$D132="",$F132&lt;an_initial,$F132&gt;an_final,$I132=FALSE),"",(HLOOKUP(E132,ii12punctaje,2,FALSE))*VLOOKUP(J132,Coef!$E$2:$F$17,2,FALSE))</f>
        <v/>
      </c>
      <c r="H132" s="563" t="str">
        <f t="shared" si="4"/>
        <v/>
      </c>
      <c r="I132" s="320" t="b">
        <f t="shared" si="5"/>
        <v>0</v>
      </c>
      <c r="J132" s="321">
        <f t="shared" si="6"/>
        <v>1</v>
      </c>
      <c r="K132" s="24"/>
    </row>
    <row r="133" spans="1:11">
      <c r="A133" s="546"/>
      <c r="B133" s="550"/>
      <c r="C133" s="550"/>
      <c r="D133" s="550"/>
      <c r="E133" s="550"/>
      <c r="F133" s="546"/>
      <c r="G133" s="566" t="str">
        <f>IF(OR($B133="",$C133="",$D133="",$F133&lt;an_initial,$F133&gt;an_final,$I133=FALSE),"",(HLOOKUP(E133,ii12punctaje,2,FALSE))*VLOOKUP(J133,Coef!$E$2:$F$17,2,FALSE))</f>
        <v/>
      </c>
      <c r="H133" s="563" t="str">
        <f t="shared" si="4"/>
        <v/>
      </c>
      <c r="I133" s="320" t="b">
        <f t="shared" si="5"/>
        <v>0</v>
      </c>
      <c r="J133" s="321">
        <f t="shared" si="6"/>
        <v>1</v>
      </c>
      <c r="K133" s="24"/>
    </row>
    <row r="134" spans="1:11">
      <c r="A134" s="546"/>
      <c r="B134" s="550"/>
      <c r="C134" s="550"/>
      <c r="D134" s="550"/>
      <c r="E134" s="550"/>
      <c r="F134" s="546"/>
      <c r="G134" s="566" t="str">
        <f>IF(OR($B134="",$C134="",$D134="",$F134&lt;an_initial,$F134&gt;an_final,$I134=FALSE),"",(HLOOKUP(E134,ii12punctaje,2,FALSE))*VLOOKUP(J134,Coef!$E$2:$F$17,2,FALSE))</f>
        <v/>
      </c>
      <c r="H134" s="563" t="str">
        <f t="shared" si="4"/>
        <v/>
      </c>
      <c r="I134" s="320" t="b">
        <f t="shared" si="5"/>
        <v>0</v>
      </c>
      <c r="J134" s="321">
        <f t="shared" si="6"/>
        <v>1</v>
      </c>
      <c r="K134" s="24"/>
    </row>
    <row r="135" spans="1:11">
      <c r="A135" s="546"/>
      <c r="B135" s="550"/>
      <c r="C135" s="550"/>
      <c r="D135" s="550"/>
      <c r="E135" s="550"/>
      <c r="F135" s="546"/>
      <c r="G135" s="566" t="str">
        <f>IF(OR($B135="",$C135="",$D135="",$F135&lt;an_initial,$F135&gt;an_final,$I135=FALSE),"",(HLOOKUP(E135,ii12punctaje,2,FALSE))*VLOOKUP(J135,Coef!$E$2:$F$17,2,FALSE))</f>
        <v/>
      </c>
      <c r="H135" s="563" t="str">
        <f t="shared" si="4"/>
        <v/>
      </c>
      <c r="I135" s="320" t="b">
        <f t="shared" si="5"/>
        <v>0</v>
      </c>
      <c r="J135" s="321">
        <f t="shared" si="6"/>
        <v>1</v>
      </c>
      <c r="K135" s="24"/>
    </row>
    <row r="136" spans="1:11">
      <c r="A136" s="546"/>
      <c r="B136" s="550"/>
      <c r="C136" s="550"/>
      <c r="D136" s="550"/>
      <c r="E136" s="550"/>
      <c r="F136" s="546"/>
      <c r="G136" s="566" t="str">
        <f>IF(OR($B136="",$C136="",$D136="",$F136&lt;an_initial,$F136&gt;an_final,$I136=FALSE),"",(HLOOKUP(E136,ii12punctaje,2,FALSE))*VLOOKUP(J136,Coef!$E$2:$F$17,2,FALSE))</f>
        <v/>
      </c>
      <c r="H136" s="563" t="str">
        <f t="shared" si="4"/>
        <v/>
      </c>
      <c r="I136" s="320" t="b">
        <f t="shared" si="5"/>
        <v>0</v>
      </c>
      <c r="J136" s="321">
        <f t="shared" si="6"/>
        <v>1</v>
      </c>
      <c r="K136" s="24"/>
    </row>
    <row r="137" spans="1:11">
      <c r="A137" s="546"/>
      <c r="B137" s="550"/>
      <c r="C137" s="550"/>
      <c r="D137" s="550"/>
      <c r="E137" s="550"/>
      <c r="F137" s="546"/>
      <c r="G137" s="566" t="str">
        <f>IF(OR($B137="",$C137="",$D137="",$F137&lt;an_initial,$F137&gt;an_final,$I137=FALSE),"",(HLOOKUP(E137,ii12punctaje,2,FALSE))*VLOOKUP(J137,Coef!$E$2:$F$17,2,FALSE))</f>
        <v/>
      </c>
      <c r="H137" s="563" t="str">
        <f t="shared" si="4"/>
        <v/>
      </c>
      <c r="I137" s="320" t="b">
        <f t="shared" si="5"/>
        <v>0</v>
      </c>
      <c r="J137" s="321">
        <f t="shared" si="6"/>
        <v>1</v>
      </c>
      <c r="K137" s="24"/>
    </row>
    <row r="138" spans="1:11">
      <c r="A138" s="546"/>
      <c r="B138" s="550"/>
      <c r="C138" s="550"/>
      <c r="D138" s="550"/>
      <c r="E138" s="550"/>
      <c r="F138" s="546"/>
      <c r="G138" s="566" t="str">
        <f>IF(OR($B138="",$C138="",$D138="",$F138&lt;an_initial,$F138&gt;an_final,$I138=FALSE),"",(HLOOKUP(E138,ii12punctaje,2,FALSE))*VLOOKUP(J138,Coef!$E$2:$F$17,2,FALSE))</f>
        <v/>
      </c>
      <c r="H138" s="563" t="str">
        <f t="shared" ref="H138:H201" si="7">IF(OR($B138="",$C138="",$D138="",$F138&gt;an_final,$I138=FALSE),"",IF($F138&gt;=an_initial,1,""))</f>
        <v/>
      </c>
      <c r="I138" s="320" t="b">
        <f t="shared" ref="I138:I201" si="8">IF(nume_candidat="",FALSE,ISNUMBER(SEARCH(nume_candidat,$B138)))</f>
        <v>0</v>
      </c>
      <c r="J138" s="321">
        <f t="shared" si="6"/>
        <v>1</v>
      </c>
      <c r="K138" s="24"/>
    </row>
    <row r="139" spans="1:11">
      <c r="A139" s="546"/>
      <c r="B139" s="550"/>
      <c r="C139" s="550"/>
      <c r="D139" s="550"/>
      <c r="E139" s="550"/>
      <c r="F139" s="546"/>
      <c r="G139" s="566" t="str">
        <f>IF(OR($B139="",$C139="",$D139="",$F139&lt;an_initial,$F139&gt;an_final,$I139=FALSE),"",(HLOOKUP(E139,ii12punctaje,2,FALSE))*VLOOKUP(J139,Coef!$E$2:$F$17,2,FALSE))</f>
        <v/>
      </c>
      <c r="H139" s="563" t="str">
        <f t="shared" si="7"/>
        <v/>
      </c>
      <c r="I139" s="320" t="b">
        <f t="shared" si="8"/>
        <v>0</v>
      </c>
      <c r="J139" s="321">
        <f t="shared" ref="J139:J202" si="9">LEN(B139)-LEN(SUBSTITUTE(B139,",",""))+1</f>
        <v>1</v>
      </c>
      <c r="K139" s="24"/>
    </row>
    <row r="140" spans="1:11">
      <c r="A140" s="546"/>
      <c r="B140" s="550"/>
      <c r="C140" s="550"/>
      <c r="D140" s="550"/>
      <c r="E140" s="550"/>
      <c r="F140" s="546"/>
      <c r="G140" s="566" t="str">
        <f>IF(OR($B140="",$C140="",$D140="",$F140&lt;an_initial,$F140&gt;an_final,$I140=FALSE),"",(HLOOKUP(E140,ii12punctaje,2,FALSE))*VLOOKUP(J140,Coef!$E$2:$F$17,2,FALSE))</f>
        <v/>
      </c>
      <c r="H140" s="563" t="str">
        <f t="shared" si="7"/>
        <v/>
      </c>
      <c r="I140" s="320" t="b">
        <f t="shared" si="8"/>
        <v>0</v>
      </c>
      <c r="J140" s="321">
        <f t="shared" si="9"/>
        <v>1</v>
      </c>
      <c r="K140" s="24"/>
    </row>
    <row r="141" spans="1:11">
      <c r="A141" s="546"/>
      <c r="B141" s="550"/>
      <c r="C141" s="550"/>
      <c r="D141" s="550"/>
      <c r="E141" s="550"/>
      <c r="F141" s="546"/>
      <c r="G141" s="566" t="str">
        <f>IF(OR($B141="",$C141="",$D141="",$F141&lt;an_initial,$F141&gt;an_final,$I141=FALSE),"",(HLOOKUP(E141,ii12punctaje,2,FALSE))*VLOOKUP(J141,Coef!$E$2:$F$17,2,FALSE))</f>
        <v/>
      </c>
      <c r="H141" s="563" t="str">
        <f t="shared" si="7"/>
        <v/>
      </c>
      <c r="I141" s="320" t="b">
        <f t="shared" si="8"/>
        <v>0</v>
      </c>
      <c r="J141" s="321">
        <f t="shared" si="9"/>
        <v>1</v>
      </c>
      <c r="K141" s="24"/>
    </row>
    <row r="142" spans="1:11">
      <c r="A142" s="546"/>
      <c r="B142" s="550"/>
      <c r="C142" s="550"/>
      <c r="D142" s="550"/>
      <c r="E142" s="550"/>
      <c r="F142" s="546"/>
      <c r="G142" s="566" t="str">
        <f>IF(OR($B142="",$C142="",$D142="",$F142&lt;an_initial,$F142&gt;an_final,$I142=FALSE),"",(HLOOKUP(E142,ii12punctaje,2,FALSE))*VLOOKUP(J142,Coef!$E$2:$F$17,2,FALSE))</f>
        <v/>
      </c>
      <c r="H142" s="563" t="str">
        <f t="shared" si="7"/>
        <v/>
      </c>
      <c r="I142" s="320" t="b">
        <f t="shared" si="8"/>
        <v>0</v>
      </c>
      <c r="J142" s="321">
        <f t="shared" si="9"/>
        <v>1</v>
      </c>
      <c r="K142" s="24"/>
    </row>
    <row r="143" spans="1:11">
      <c r="A143" s="546"/>
      <c r="B143" s="550"/>
      <c r="C143" s="550"/>
      <c r="D143" s="550"/>
      <c r="E143" s="550"/>
      <c r="F143" s="546"/>
      <c r="G143" s="566" t="str">
        <f>IF(OR($B143="",$C143="",$D143="",$F143&lt;an_initial,$F143&gt;an_final,$I143=FALSE),"",(HLOOKUP(E143,ii12punctaje,2,FALSE))*VLOOKUP(J143,Coef!$E$2:$F$17,2,FALSE))</f>
        <v/>
      </c>
      <c r="H143" s="563" t="str">
        <f t="shared" si="7"/>
        <v/>
      </c>
      <c r="I143" s="320" t="b">
        <f t="shared" si="8"/>
        <v>0</v>
      </c>
      <c r="J143" s="321">
        <f t="shared" si="9"/>
        <v>1</v>
      </c>
      <c r="K143" s="24"/>
    </row>
    <row r="144" spans="1:11">
      <c r="A144" s="546"/>
      <c r="B144" s="550"/>
      <c r="C144" s="550"/>
      <c r="D144" s="550"/>
      <c r="E144" s="550"/>
      <c r="F144" s="546"/>
      <c r="G144" s="566" t="str">
        <f>IF(OR($B144="",$C144="",$D144="",$F144&lt;an_initial,$F144&gt;an_final,$I144=FALSE),"",(HLOOKUP(E144,ii12punctaje,2,FALSE))*VLOOKUP(J144,Coef!$E$2:$F$17,2,FALSE))</f>
        <v/>
      </c>
      <c r="H144" s="563" t="str">
        <f t="shared" si="7"/>
        <v/>
      </c>
      <c r="I144" s="320" t="b">
        <f t="shared" si="8"/>
        <v>0</v>
      </c>
      <c r="J144" s="321">
        <f t="shared" si="9"/>
        <v>1</v>
      </c>
      <c r="K144" s="24"/>
    </row>
    <row r="145" spans="1:11">
      <c r="A145" s="546"/>
      <c r="B145" s="550"/>
      <c r="C145" s="550"/>
      <c r="D145" s="550"/>
      <c r="E145" s="550"/>
      <c r="F145" s="546"/>
      <c r="G145" s="566" t="str">
        <f>IF(OR($B145="",$C145="",$D145="",$F145&lt;an_initial,$F145&gt;an_final,$I145=FALSE),"",(HLOOKUP(E145,ii12punctaje,2,FALSE))*VLOOKUP(J145,Coef!$E$2:$F$17,2,FALSE))</f>
        <v/>
      </c>
      <c r="H145" s="563" t="str">
        <f t="shared" si="7"/>
        <v/>
      </c>
      <c r="I145" s="320" t="b">
        <f t="shared" si="8"/>
        <v>0</v>
      </c>
      <c r="J145" s="321">
        <f t="shared" si="9"/>
        <v>1</v>
      </c>
      <c r="K145" s="24"/>
    </row>
    <row r="146" spans="1:11">
      <c r="A146" s="546"/>
      <c r="B146" s="550"/>
      <c r="C146" s="550"/>
      <c r="D146" s="550"/>
      <c r="E146" s="550"/>
      <c r="F146" s="546"/>
      <c r="G146" s="566" t="str">
        <f>IF(OR($B146="",$C146="",$D146="",$F146&lt;an_initial,$F146&gt;an_final,$I146=FALSE),"",(HLOOKUP(E146,ii12punctaje,2,FALSE))*VLOOKUP(J146,Coef!$E$2:$F$17,2,FALSE))</f>
        <v/>
      </c>
      <c r="H146" s="563" t="str">
        <f t="shared" si="7"/>
        <v/>
      </c>
      <c r="I146" s="320" t="b">
        <f t="shared" si="8"/>
        <v>0</v>
      </c>
      <c r="J146" s="321">
        <f t="shared" si="9"/>
        <v>1</v>
      </c>
      <c r="K146" s="24"/>
    </row>
    <row r="147" spans="1:11">
      <c r="A147" s="546"/>
      <c r="B147" s="550"/>
      <c r="C147" s="550"/>
      <c r="D147" s="550"/>
      <c r="E147" s="550"/>
      <c r="F147" s="546"/>
      <c r="G147" s="566" t="str">
        <f>IF(OR($B147="",$C147="",$D147="",$F147&lt;an_initial,$F147&gt;an_final,$I147=FALSE),"",(HLOOKUP(E147,ii12punctaje,2,FALSE))*VLOOKUP(J147,Coef!$E$2:$F$17,2,FALSE))</f>
        <v/>
      </c>
      <c r="H147" s="563" t="str">
        <f t="shared" si="7"/>
        <v/>
      </c>
      <c r="I147" s="320" t="b">
        <f t="shared" si="8"/>
        <v>0</v>
      </c>
      <c r="J147" s="321">
        <f t="shared" si="9"/>
        <v>1</v>
      </c>
      <c r="K147" s="24"/>
    </row>
    <row r="148" spans="1:11">
      <c r="A148" s="546"/>
      <c r="B148" s="550"/>
      <c r="C148" s="550"/>
      <c r="D148" s="550"/>
      <c r="E148" s="550"/>
      <c r="F148" s="546"/>
      <c r="G148" s="566" t="str">
        <f>IF(OR($B148="",$C148="",$D148="",$F148&lt;an_initial,$F148&gt;an_final,$I148=FALSE),"",(HLOOKUP(E148,ii12punctaje,2,FALSE))*VLOOKUP(J148,Coef!$E$2:$F$17,2,FALSE))</f>
        <v/>
      </c>
      <c r="H148" s="563" t="str">
        <f t="shared" si="7"/>
        <v/>
      </c>
      <c r="I148" s="320" t="b">
        <f t="shared" si="8"/>
        <v>0</v>
      </c>
      <c r="J148" s="321">
        <f t="shared" si="9"/>
        <v>1</v>
      </c>
      <c r="K148" s="24"/>
    </row>
    <row r="149" spans="1:11">
      <c r="A149" s="546"/>
      <c r="B149" s="550"/>
      <c r="C149" s="550"/>
      <c r="D149" s="550"/>
      <c r="E149" s="550"/>
      <c r="F149" s="546"/>
      <c r="G149" s="566" t="str">
        <f>IF(OR($B149="",$C149="",$D149="",$F149&lt;an_initial,$F149&gt;an_final,$I149=FALSE),"",(HLOOKUP(E149,ii12punctaje,2,FALSE))*VLOOKUP(J149,Coef!$E$2:$F$17,2,FALSE))</f>
        <v/>
      </c>
      <c r="H149" s="563" t="str">
        <f t="shared" si="7"/>
        <v/>
      </c>
      <c r="I149" s="320" t="b">
        <f t="shared" si="8"/>
        <v>0</v>
      </c>
      <c r="J149" s="321">
        <f t="shared" si="9"/>
        <v>1</v>
      </c>
      <c r="K149" s="24"/>
    </row>
    <row r="150" spans="1:11">
      <c r="A150" s="546"/>
      <c r="B150" s="550"/>
      <c r="C150" s="550"/>
      <c r="D150" s="550"/>
      <c r="E150" s="550"/>
      <c r="F150" s="546"/>
      <c r="G150" s="566" t="str">
        <f>IF(OR($B150="",$C150="",$D150="",$F150&lt;an_initial,$F150&gt;an_final,$I150=FALSE),"",(HLOOKUP(E150,ii12punctaje,2,FALSE))*VLOOKUP(J150,Coef!$E$2:$F$17,2,FALSE))</f>
        <v/>
      </c>
      <c r="H150" s="563" t="str">
        <f t="shared" si="7"/>
        <v/>
      </c>
      <c r="I150" s="320" t="b">
        <f t="shared" si="8"/>
        <v>0</v>
      </c>
      <c r="J150" s="321">
        <f t="shared" si="9"/>
        <v>1</v>
      </c>
      <c r="K150" s="24"/>
    </row>
    <row r="151" spans="1:11">
      <c r="A151" s="546"/>
      <c r="B151" s="550"/>
      <c r="C151" s="550"/>
      <c r="D151" s="550"/>
      <c r="E151" s="550"/>
      <c r="F151" s="546"/>
      <c r="G151" s="566" t="str">
        <f>IF(OR($B151="",$C151="",$D151="",$F151&lt;an_initial,$F151&gt;an_final,$I151=FALSE),"",(HLOOKUP(E151,ii12punctaje,2,FALSE))*VLOOKUP(J151,Coef!$E$2:$F$17,2,FALSE))</f>
        <v/>
      </c>
      <c r="H151" s="563" t="str">
        <f t="shared" si="7"/>
        <v/>
      </c>
      <c r="I151" s="320" t="b">
        <f t="shared" si="8"/>
        <v>0</v>
      </c>
      <c r="J151" s="321">
        <f t="shared" si="9"/>
        <v>1</v>
      </c>
      <c r="K151" s="24"/>
    </row>
    <row r="152" spans="1:11">
      <c r="A152" s="546"/>
      <c r="B152" s="550"/>
      <c r="C152" s="550"/>
      <c r="D152" s="550"/>
      <c r="E152" s="550"/>
      <c r="F152" s="546"/>
      <c r="G152" s="566" t="str">
        <f>IF(OR($B152="",$C152="",$D152="",$F152&lt;an_initial,$F152&gt;an_final,$I152=FALSE),"",(HLOOKUP(E152,ii12punctaje,2,FALSE))*VLOOKUP(J152,Coef!$E$2:$F$17,2,FALSE))</f>
        <v/>
      </c>
      <c r="H152" s="563" t="str">
        <f t="shared" si="7"/>
        <v/>
      </c>
      <c r="I152" s="320" t="b">
        <f t="shared" si="8"/>
        <v>0</v>
      </c>
      <c r="J152" s="321">
        <f t="shared" si="9"/>
        <v>1</v>
      </c>
      <c r="K152" s="24"/>
    </row>
    <row r="153" spans="1:11">
      <c r="A153" s="546"/>
      <c r="B153" s="550"/>
      <c r="C153" s="550"/>
      <c r="D153" s="550"/>
      <c r="E153" s="550"/>
      <c r="F153" s="546"/>
      <c r="G153" s="566" t="str">
        <f>IF(OR($B153="",$C153="",$D153="",$F153&lt;an_initial,$F153&gt;an_final,$I153=FALSE),"",(HLOOKUP(E153,ii12punctaje,2,FALSE))*VLOOKUP(J153,Coef!$E$2:$F$17,2,FALSE))</f>
        <v/>
      </c>
      <c r="H153" s="563" t="str">
        <f t="shared" si="7"/>
        <v/>
      </c>
      <c r="I153" s="320" t="b">
        <f t="shared" si="8"/>
        <v>0</v>
      </c>
      <c r="J153" s="321">
        <f t="shared" si="9"/>
        <v>1</v>
      </c>
      <c r="K153" s="24"/>
    </row>
    <row r="154" spans="1:11">
      <c r="A154" s="546"/>
      <c r="B154" s="550"/>
      <c r="C154" s="550"/>
      <c r="D154" s="550"/>
      <c r="E154" s="550"/>
      <c r="F154" s="546"/>
      <c r="G154" s="566" t="str">
        <f>IF(OR($B154="",$C154="",$D154="",$F154&lt;an_initial,$F154&gt;an_final,$I154=FALSE),"",(HLOOKUP(E154,ii12punctaje,2,FALSE))*VLOOKUP(J154,Coef!$E$2:$F$17,2,FALSE))</f>
        <v/>
      </c>
      <c r="H154" s="563" t="str">
        <f t="shared" si="7"/>
        <v/>
      </c>
      <c r="I154" s="320" t="b">
        <f t="shared" si="8"/>
        <v>0</v>
      </c>
      <c r="J154" s="321">
        <f t="shared" si="9"/>
        <v>1</v>
      </c>
      <c r="K154" s="24"/>
    </row>
    <row r="155" spans="1:11">
      <c r="A155" s="546"/>
      <c r="B155" s="550"/>
      <c r="C155" s="550"/>
      <c r="D155" s="550"/>
      <c r="E155" s="550"/>
      <c r="F155" s="546"/>
      <c r="G155" s="566" t="str">
        <f>IF(OR($B155="",$C155="",$D155="",$F155&lt;an_initial,$F155&gt;an_final,$I155=FALSE),"",(HLOOKUP(E155,ii12punctaje,2,FALSE))*VLOOKUP(J155,Coef!$E$2:$F$17,2,FALSE))</f>
        <v/>
      </c>
      <c r="H155" s="563" t="str">
        <f t="shared" si="7"/>
        <v/>
      </c>
      <c r="I155" s="320" t="b">
        <f t="shared" si="8"/>
        <v>0</v>
      </c>
      <c r="J155" s="321">
        <f t="shared" si="9"/>
        <v>1</v>
      </c>
      <c r="K155" s="24"/>
    </row>
    <row r="156" spans="1:11">
      <c r="A156" s="546"/>
      <c r="B156" s="550"/>
      <c r="C156" s="550"/>
      <c r="D156" s="550"/>
      <c r="E156" s="550"/>
      <c r="F156" s="546"/>
      <c r="G156" s="566" t="str">
        <f>IF(OR($B156="",$C156="",$D156="",$F156&lt;an_initial,$F156&gt;an_final,$I156=FALSE),"",(HLOOKUP(E156,ii12punctaje,2,FALSE))*VLOOKUP(J156,Coef!$E$2:$F$17,2,FALSE))</f>
        <v/>
      </c>
      <c r="H156" s="563" t="str">
        <f t="shared" si="7"/>
        <v/>
      </c>
      <c r="I156" s="320" t="b">
        <f t="shared" si="8"/>
        <v>0</v>
      </c>
      <c r="J156" s="321">
        <f t="shared" si="9"/>
        <v>1</v>
      </c>
      <c r="K156" s="24"/>
    </row>
    <row r="157" spans="1:11">
      <c r="A157" s="546"/>
      <c r="B157" s="550"/>
      <c r="C157" s="550"/>
      <c r="D157" s="550"/>
      <c r="E157" s="550"/>
      <c r="F157" s="546"/>
      <c r="G157" s="566" t="str">
        <f>IF(OR($B157="",$C157="",$D157="",$F157&lt;an_initial,$F157&gt;an_final,$I157=FALSE),"",(HLOOKUP(E157,ii12punctaje,2,FALSE))*VLOOKUP(J157,Coef!$E$2:$F$17,2,FALSE))</f>
        <v/>
      </c>
      <c r="H157" s="563" t="str">
        <f t="shared" si="7"/>
        <v/>
      </c>
      <c r="I157" s="320" t="b">
        <f t="shared" si="8"/>
        <v>0</v>
      </c>
      <c r="J157" s="321">
        <f t="shared" si="9"/>
        <v>1</v>
      </c>
      <c r="K157" s="24"/>
    </row>
    <row r="158" spans="1:11">
      <c r="A158" s="546"/>
      <c r="B158" s="550"/>
      <c r="C158" s="550"/>
      <c r="D158" s="550"/>
      <c r="E158" s="550"/>
      <c r="F158" s="546"/>
      <c r="G158" s="566" t="str">
        <f>IF(OR($B158="",$C158="",$D158="",$F158&lt;an_initial,$F158&gt;an_final,$I158=FALSE),"",(HLOOKUP(E158,ii12punctaje,2,FALSE))*VLOOKUP(J158,Coef!$E$2:$F$17,2,FALSE))</f>
        <v/>
      </c>
      <c r="H158" s="563" t="str">
        <f t="shared" si="7"/>
        <v/>
      </c>
      <c r="I158" s="320" t="b">
        <f t="shared" si="8"/>
        <v>0</v>
      </c>
      <c r="J158" s="321">
        <f t="shared" si="9"/>
        <v>1</v>
      </c>
      <c r="K158" s="24"/>
    </row>
    <row r="159" spans="1:11">
      <c r="A159" s="546"/>
      <c r="B159" s="550"/>
      <c r="C159" s="550"/>
      <c r="D159" s="550"/>
      <c r="E159" s="550"/>
      <c r="F159" s="546"/>
      <c r="G159" s="566" t="str">
        <f>IF(OR($B159="",$C159="",$D159="",$F159&lt;an_initial,$F159&gt;an_final,$I159=FALSE),"",(HLOOKUP(E159,ii12punctaje,2,FALSE))*VLOOKUP(J159,Coef!$E$2:$F$17,2,FALSE))</f>
        <v/>
      </c>
      <c r="H159" s="563" t="str">
        <f t="shared" si="7"/>
        <v/>
      </c>
      <c r="I159" s="320" t="b">
        <f t="shared" si="8"/>
        <v>0</v>
      </c>
      <c r="J159" s="321">
        <f t="shared" si="9"/>
        <v>1</v>
      </c>
      <c r="K159" s="24"/>
    </row>
    <row r="160" spans="1:11">
      <c r="A160" s="546"/>
      <c r="B160" s="550"/>
      <c r="C160" s="550"/>
      <c r="D160" s="550"/>
      <c r="E160" s="550"/>
      <c r="F160" s="546"/>
      <c r="G160" s="566" t="str">
        <f>IF(OR($B160="",$C160="",$D160="",$F160&lt;an_initial,$F160&gt;an_final,$I160=FALSE),"",(HLOOKUP(E160,ii12punctaje,2,FALSE))*VLOOKUP(J160,Coef!$E$2:$F$17,2,FALSE))</f>
        <v/>
      </c>
      <c r="H160" s="563" t="str">
        <f t="shared" si="7"/>
        <v/>
      </c>
      <c r="I160" s="320" t="b">
        <f t="shared" si="8"/>
        <v>0</v>
      </c>
      <c r="J160" s="321">
        <f t="shared" si="9"/>
        <v>1</v>
      </c>
      <c r="K160" s="24"/>
    </row>
    <row r="161" spans="1:11">
      <c r="A161" s="546"/>
      <c r="B161" s="550"/>
      <c r="C161" s="550"/>
      <c r="D161" s="550"/>
      <c r="E161" s="550"/>
      <c r="F161" s="546"/>
      <c r="G161" s="566" t="str">
        <f>IF(OR($B161="",$C161="",$D161="",$F161&lt;an_initial,$F161&gt;an_final,$I161=FALSE),"",(HLOOKUP(E161,ii12punctaje,2,FALSE))*VLOOKUP(J161,Coef!$E$2:$F$17,2,FALSE))</f>
        <v/>
      </c>
      <c r="H161" s="563" t="str">
        <f t="shared" si="7"/>
        <v/>
      </c>
      <c r="I161" s="320" t="b">
        <f t="shared" si="8"/>
        <v>0</v>
      </c>
      <c r="J161" s="321">
        <f t="shared" si="9"/>
        <v>1</v>
      </c>
      <c r="K161" s="24"/>
    </row>
    <row r="162" spans="1:11">
      <c r="A162" s="546"/>
      <c r="B162" s="550"/>
      <c r="C162" s="550"/>
      <c r="D162" s="550"/>
      <c r="E162" s="550"/>
      <c r="F162" s="546"/>
      <c r="G162" s="566" t="str">
        <f>IF(OR($B162="",$C162="",$D162="",$F162&lt;an_initial,$F162&gt;an_final,$I162=FALSE),"",(HLOOKUP(E162,ii12punctaje,2,FALSE))*VLOOKUP(J162,Coef!$E$2:$F$17,2,FALSE))</f>
        <v/>
      </c>
      <c r="H162" s="563" t="str">
        <f t="shared" si="7"/>
        <v/>
      </c>
      <c r="I162" s="320" t="b">
        <f t="shared" si="8"/>
        <v>0</v>
      </c>
      <c r="J162" s="321">
        <f t="shared" si="9"/>
        <v>1</v>
      </c>
      <c r="K162" s="24"/>
    </row>
    <row r="163" spans="1:11">
      <c r="A163" s="546"/>
      <c r="B163" s="550"/>
      <c r="C163" s="550"/>
      <c r="D163" s="550"/>
      <c r="E163" s="550"/>
      <c r="F163" s="546"/>
      <c r="G163" s="566" t="str">
        <f>IF(OR($B163="",$C163="",$D163="",$F163&lt;an_initial,$F163&gt;an_final,$I163=FALSE),"",(HLOOKUP(E163,ii12punctaje,2,FALSE))*VLOOKUP(J163,Coef!$E$2:$F$17,2,FALSE))</f>
        <v/>
      </c>
      <c r="H163" s="563" t="str">
        <f t="shared" si="7"/>
        <v/>
      </c>
      <c r="I163" s="320" t="b">
        <f t="shared" si="8"/>
        <v>0</v>
      </c>
      <c r="J163" s="321">
        <f t="shared" si="9"/>
        <v>1</v>
      </c>
      <c r="K163" s="24"/>
    </row>
    <row r="164" spans="1:11">
      <c r="A164" s="546"/>
      <c r="B164" s="550"/>
      <c r="C164" s="550"/>
      <c r="D164" s="550"/>
      <c r="E164" s="550"/>
      <c r="F164" s="546"/>
      <c r="G164" s="566" t="str">
        <f>IF(OR($B164="",$C164="",$D164="",$F164&lt;an_initial,$F164&gt;an_final,$I164=FALSE),"",(HLOOKUP(E164,ii12punctaje,2,FALSE))*VLOOKUP(J164,Coef!$E$2:$F$17,2,FALSE))</f>
        <v/>
      </c>
      <c r="H164" s="563" t="str">
        <f t="shared" si="7"/>
        <v/>
      </c>
      <c r="I164" s="320" t="b">
        <f t="shared" si="8"/>
        <v>0</v>
      </c>
      <c r="J164" s="321">
        <f t="shared" si="9"/>
        <v>1</v>
      </c>
      <c r="K164" s="24"/>
    </row>
    <row r="165" spans="1:11">
      <c r="A165" s="546"/>
      <c r="B165" s="550"/>
      <c r="C165" s="550"/>
      <c r="D165" s="550"/>
      <c r="E165" s="550"/>
      <c r="F165" s="546"/>
      <c r="G165" s="566" t="str">
        <f>IF(OR($B165="",$C165="",$D165="",$F165&lt;an_initial,$F165&gt;an_final,$I165=FALSE),"",(HLOOKUP(E165,ii12punctaje,2,FALSE))*VLOOKUP(J165,Coef!$E$2:$F$17,2,FALSE))</f>
        <v/>
      </c>
      <c r="H165" s="563" t="str">
        <f t="shared" si="7"/>
        <v/>
      </c>
      <c r="I165" s="320" t="b">
        <f t="shared" si="8"/>
        <v>0</v>
      </c>
      <c r="J165" s="321">
        <f t="shared" si="9"/>
        <v>1</v>
      </c>
      <c r="K165" s="24"/>
    </row>
    <row r="166" spans="1:11">
      <c r="A166" s="546"/>
      <c r="B166" s="550"/>
      <c r="C166" s="550"/>
      <c r="D166" s="550"/>
      <c r="E166" s="550"/>
      <c r="F166" s="546"/>
      <c r="G166" s="566" t="str">
        <f>IF(OR($B166="",$C166="",$D166="",$F166&lt;an_initial,$F166&gt;an_final,$I166=FALSE),"",(HLOOKUP(E166,ii12punctaje,2,FALSE))*VLOOKUP(J166,Coef!$E$2:$F$17,2,FALSE))</f>
        <v/>
      </c>
      <c r="H166" s="563" t="str">
        <f t="shared" si="7"/>
        <v/>
      </c>
      <c r="I166" s="320" t="b">
        <f t="shared" si="8"/>
        <v>0</v>
      </c>
      <c r="J166" s="321">
        <f t="shared" si="9"/>
        <v>1</v>
      </c>
      <c r="K166" s="24"/>
    </row>
    <row r="167" spans="1:11">
      <c r="A167" s="546"/>
      <c r="B167" s="550"/>
      <c r="C167" s="550"/>
      <c r="D167" s="550"/>
      <c r="E167" s="550"/>
      <c r="F167" s="546"/>
      <c r="G167" s="566" t="str">
        <f>IF(OR($B167="",$C167="",$D167="",$F167&lt;an_initial,$F167&gt;an_final,$I167=FALSE),"",(HLOOKUP(E167,ii12punctaje,2,FALSE))*VLOOKUP(J167,Coef!$E$2:$F$17,2,FALSE))</f>
        <v/>
      </c>
      <c r="H167" s="563" t="str">
        <f t="shared" si="7"/>
        <v/>
      </c>
      <c r="I167" s="320" t="b">
        <f t="shared" si="8"/>
        <v>0</v>
      </c>
      <c r="J167" s="321">
        <f t="shared" si="9"/>
        <v>1</v>
      </c>
      <c r="K167" s="24"/>
    </row>
    <row r="168" spans="1:11">
      <c r="A168" s="546"/>
      <c r="B168" s="550"/>
      <c r="C168" s="550"/>
      <c r="D168" s="550"/>
      <c r="E168" s="550"/>
      <c r="F168" s="546"/>
      <c r="G168" s="566" t="str">
        <f>IF(OR($B168="",$C168="",$D168="",$F168&lt;an_initial,$F168&gt;an_final,$I168=FALSE),"",(HLOOKUP(E168,ii12punctaje,2,FALSE))*VLOOKUP(J168,Coef!$E$2:$F$17,2,FALSE))</f>
        <v/>
      </c>
      <c r="H168" s="563" t="str">
        <f t="shared" si="7"/>
        <v/>
      </c>
      <c r="I168" s="320" t="b">
        <f t="shared" si="8"/>
        <v>0</v>
      </c>
      <c r="J168" s="321">
        <f t="shared" si="9"/>
        <v>1</v>
      </c>
      <c r="K168" s="24"/>
    </row>
    <row r="169" spans="1:11">
      <c r="A169" s="546"/>
      <c r="B169" s="550"/>
      <c r="C169" s="550"/>
      <c r="D169" s="550"/>
      <c r="E169" s="550"/>
      <c r="F169" s="546"/>
      <c r="G169" s="566" t="str">
        <f>IF(OR($B169="",$C169="",$D169="",$F169&lt;an_initial,$F169&gt;an_final,$I169=FALSE),"",(HLOOKUP(E169,ii12punctaje,2,FALSE))*VLOOKUP(J169,Coef!$E$2:$F$17,2,FALSE))</f>
        <v/>
      </c>
      <c r="H169" s="563" t="str">
        <f t="shared" si="7"/>
        <v/>
      </c>
      <c r="I169" s="320" t="b">
        <f t="shared" si="8"/>
        <v>0</v>
      </c>
      <c r="J169" s="321">
        <f t="shared" si="9"/>
        <v>1</v>
      </c>
      <c r="K169" s="24"/>
    </row>
    <row r="170" spans="1:11">
      <c r="A170" s="546"/>
      <c r="B170" s="550"/>
      <c r="C170" s="550"/>
      <c r="D170" s="550"/>
      <c r="E170" s="550"/>
      <c r="F170" s="546"/>
      <c r="G170" s="566" t="str">
        <f>IF(OR($B170="",$C170="",$D170="",$F170&lt;an_initial,$F170&gt;an_final,$I170=FALSE),"",(HLOOKUP(E170,ii12punctaje,2,FALSE))*VLOOKUP(J170,Coef!$E$2:$F$17,2,FALSE))</f>
        <v/>
      </c>
      <c r="H170" s="563" t="str">
        <f t="shared" si="7"/>
        <v/>
      </c>
      <c r="I170" s="320" t="b">
        <f t="shared" si="8"/>
        <v>0</v>
      </c>
      <c r="J170" s="321">
        <f t="shared" si="9"/>
        <v>1</v>
      </c>
      <c r="K170" s="24"/>
    </row>
    <row r="171" spans="1:11">
      <c r="A171" s="546"/>
      <c r="B171" s="550"/>
      <c r="C171" s="550"/>
      <c r="D171" s="550"/>
      <c r="E171" s="550"/>
      <c r="F171" s="546"/>
      <c r="G171" s="566" t="str">
        <f>IF(OR($B171="",$C171="",$D171="",$F171&lt;an_initial,$F171&gt;an_final,$I171=FALSE),"",(HLOOKUP(E171,ii12punctaje,2,FALSE))*VLOOKUP(J171,Coef!$E$2:$F$17,2,FALSE))</f>
        <v/>
      </c>
      <c r="H171" s="563" t="str">
        <f t="shared" si="7"/>
        <v/>
      </c>
      <c r="I171" s="320" t="b">
        <f t="shared" si="8"/>
        <v>0</v>
      </c>
      <c r="J171" s="321">
        <f t="shared" si="9"/>
        <v>1</v>
      </c>
      <c r="K171" s="24"/>
    </row>
    <row r="172" spans="1:11">
      <c r="A172" s="546"/>
      <c r="B172" s="550"/>
      <c r="C172" s="550"/>
      <c r="D172" s="550"/>
      <c r="E172" s="550"/>
      <c r="F172" s="546"/>
      <c r="G172" s="566" t="str">
        <f>IF(OR($B172="",$C172="",$D172="",$F172&lt;an_initial,$F172&gt;an_final,$I172=FALSE),"",(HLOOKUP(E172,ii12punctaje,2,FALSE))*VLOOKUP(J172,Coef!$E$2:$F$17,2,FALSE))</f>
        <v/>
      </c>
      <c r="H172" s="563" t="str">
        <f t="shared" si="7"/>
        <v/>
      </c>
      <c r="I172" s="320" t="b">
        <f t="shared" si="8"/>
        <v>0</v>
      </c>
      <c r="J172" s="321">
        <f t="shared" si="9"/>
        <v>1</v>
      </c>
      <c r="K172" s="24"/>
    </row>
    <row r="173" spans="1:11">
      <c r="A173" s="546"/>
      <c r="B173" s="550"/>
      <c r="C173" s="550"/>
      <c r="D173" s="550"/>
      <c r="E173" s="550"/>
      <c r="F173" s="546"/>
      <c r="G173" s="566" t="str">
        <f>IF(OR($B173="",$C173="",$D173="",$F173&lt;an_initial,$F173&gt;an_final,$I173=FALSE),"",(HLOOKUP(E173,ii12punctaje,2,FALSE))*VLOOKUP(J173,Coef!$E$2:$F$17,2,FALSE))</f>
        <v/>
      </c>
      <c r="H173" s="563" t="str">
        <f t="shared" si="7"/>
        <v/>
      </c>
      <c r="I173" s="320" t="b">
        <f t="shared" si="8"/>
        <v>0</v>
      </c>
      <c r="J173" s="321">
        <f t="shared" si="9"/>
        <v>1</v>
      </c>
      <c r="K173" s="24"/>
    </row>
    <row r="174" spans="1:11">
      <c r="A174" s="546"/>
      <c r="B174" s="550"/>
      <c r="C174" s="550"/>
      <c r="D174" s="550"/>
      <c r="E174" s="550"/>
      <c r="F174" s="546"/>
      <c r="G174" s="566" t="str">
        <f>IF(OR($B174="",$C174="",$D174="",$F174&lt;an_initial,$F174&gt;an_final,$I174=FALSE),"",(HLOOKUP(E174,ii12punctaje,2,FALSE))*VLOOKUP(J174,Coef!$E$2:$F$17,2,FALSE))</f>
        <v/>
      </c>
      <c r="H174" s="563" t="str">
        <f t="shared" si="7"/>
        <v/>
      </c>
      <c r="I174" s="320" t="b">
        <f t="shared" si="8"/>
        <v>0</v>
      </c>
      <c r="J174" s="321">
        <f t="shared" si="9"/>
        <v>1</v>
      </c>
      <c r="K174" s="24"/>
    </row>
    <row r="175" spans="1:11">
      <c r="A175" s="546"/>
      <c r="B175" s="550"/>
      <c r="C175" s="550"/>
      <c r="D175" s="550"/>
      <c r="E175" s="550"/>
      <c r="F175" s="546"/>
      <c r="G175" s="566" t="str">
        <f>IF(OR($B175="",$C175="",$D175="",$F175&lt;an_initial,$F175&gt;an_final,$I175=FALSE),"",(HLOOKUP(E175,ii12punctaje,2,FALSE))*VLOOKUP(J175,Coef!$E$2:$F$17,2,FALSE))</f>
        <v/>
      </c>
      <c r="H175" s="563" t="str">
        <f t="shared" si="7"/>
        <v/>
      </c>
      <c r="I175" s="320" t="b">
        <f t="shared" si="8"/>
        <v>0</v>
      </c>
      <c r="J175" s="321">
        <f t="shared" si="9"/>
        <v>1</v>
      </c>
      <c r="K175" s="24"/>
    </row>
    <row r="176" spans="1:11">
      <c r="A176" s="546"/>
      <c r="B176" s="550"/>
      <c r="C176" s="550"/>
      <c r="D176" s="550"/>
      <c r="E176" s="550"/>
      <c r="F176" s="546"/>
      <c r="G176" s="566" t="str">
        <f>IF(OR($B176="",$C176="",$D176="",$F176&lt;an_initial,$F176&gt;an_final,$I176=FALSE),"",(HLOOKUP(E176,ii12punctaje,2,FALSE))*VLOOKUP(J176,Coef!$E$2:$F$17,2,FALSE))</f>
        <v/>
      </c>
      <c r="H176" s="563" t="str">
        <f t="shared" si="7"/>
        <v/>
      </c>
      <c r="I176" s="320" t="b">
        <f t="shared" si="8"/>
        <v>0</v>
      </c>
      <c r="J176" s="321">
        <f t="shared" si="9"/>
        <v>1</v>
      </c>
      <c r="K176" s="24"/>
    </row>
    <row r="177" spans="1:11">
      <c r="A177" s="546"/>
      <c r="B177" s="550"/>
      <c r="C177" s="550"/>
      <c r="D177" s="550"/>
      <c r="E177" s="550"/>
      <c r="F177" s="546"/>
      <c r="G177" s="566" t="str">
        <f>IF(OR($B177="",$C177="",$D177="",$F177&lt;an_initial,$F177&gt;an_final,$I177=FALSE),"",(HLOOKUP(E177,ii12punctaje,2,FALSE))*VLOOKUP(J177,Coef!$E$2:$F$17,2,FALSE))</f>
        <v/>
      </c>
      <c r="H177" s="563" t="str">
        <f t="shared" si="7"/>
        <v/>
      </c>
      <c r="I177" s="320" t="b">
        <f t="shared" si="8"/>
        <v>0</v>
      </c>
      <c r="J177" s="321">
        <f t="shared" si="9"/>
        <v>1</v>
      </c>
      <c r="K177" s="24"/>
    </row>
    <row r="178" spans="1:11">
      <c r="A178" s="546"/>
      <c r="B178" s="550"/>
      <c r="C178" s="550"/>
      <c r="D178" s="550"/>
      <c r="E178" s="550"/>
      <c r="F178" s="546"/>
      <c r="G178" s="566" t="str">
        <f>IF(OR($B178="",$C178="",$D178="",$F178&lt;an_initial,$F178&gt;an_final,$I178=FALSE),"",(HLOOKUP(E178,ii12punctaje,2,FALSE))*VLOOKUP(J178,Coef!$E$2:$F$17,2,FALSE))</f>
        <v/>
      </c>
      <c r="H178" s="563" t="str">
        <f t="shared" si="7"/>
        <v/>
      </c>
      <c r="I178" s="320" t="b">
        <f t="shared" si="8"/>
        <v>0</v>
      </c>
      <c r="J178" s="321">
        <f t="shared" si="9"/>
        <v>1</v>
      </c>
      <c r="K178" s="24"/>
    </row>
    <row r="179" spans="1:11">
      <c r="A179" s="546"/>
      <c r="B179" s="550"/>
      <c r="C179" s="550"/>
      <c r="D179" s="550"/>
      <c r="E179" s="550"/>
      <c r="F179" s="546"/>
      <c r="G179" s="566" t="str">
        <f>IF(OR($B179="",$C179="",$D179="",$F179&lt;an_initial,$F179&gt;an_final,$I179=FALSE),"",(HLOOKUP(E179,ii12punctaje,2,FALSE))*VLOOKUP(J179,Coef!$E$2:$F$17,2,FALSE))</f>
        <v/>
      </c>
      <c r="H179" s="563" t="str">
        <f t="shared" si="7"/>
        <v/>
      </c>
      <c r="I179" s="320" t="b">
        <f t="shared" si="8"/>
        <v>0</v>
      </c>
      <c r="J179" s="321">
        <f t="shared" si="9"/>
        <v>1</v>
      </c>
      <c r="K179" s="24"/>
    </row>
    <row r="180" spans="1:11">
      <c r="A180" s="546"/>
      <c r="B180" s="550"/>
      <c r="C180" s="550"/>
      <c r="D180" s="550"/>
      <c r="E180" s="550"/>
      <c r="F180" s="546"/>
      <c r="G180" s="566" t="str">
        <f>IF(OR($B180="",$C180="",$D180="",$F180&lt;an_initial,$F180&gt;an_final,$I180=FALSE),"",(HLOOKUP(E180,ii12punctaje,2,FALSE))*VLOOKUP(J180,Coef!$E$2:$F$17,2,FALSE))</f>
        <v/>
      </c>
      <c r="H180" s="563" t="str">
        <f t="shared" si="7"/>
        <v/>
      </c>
      <c r="I180" s="320" t="b">
        <f t="shared" si="8"/>
        <v>0</v>
      </c>
      <c r="J180" s="321">
        <f t="shared" si="9"/>
        <v>1</v>
      </c>
      <c r="K180" s="24"/>
    </row>
    <row r="181" spans="1:11">
      <c r="A181" s="546"/>
      <c r="B181" s="550"/>
      <c r="C181" s="550"/>
      <c r="D181" s="550"/>
      <c r="E181" s="550"/>
      <c r="F181" s="546"/>
      <c r="G181" s="566" t="str">
        <f>IF(OR($B181="",$C181="",$D181="",$F181&lt;an_initial,$F181&gt;an_final,$I181=FALSE),"",(HLOOKUP(E181,ii12punctaje,2,FALSE))*VLOOKUP(J181,Coef!$E$2:$F$17,2,FALSE))</f>
        <v/>
      </c>
      <c r="H181" s="563" t="str">
        <f t="shared" si="7"/>
        <v/>
      </c>
      <c r="I181" s="320" t="b">
        <f t="shared" si="8"/>
        <v>0</v>
      </c>
      <c r="J181" s="321">
        <f t="shared" si="9"/>
        <v>1</v>
      </c>
      <c r="K181" s="24"/>
    </row>
    <row r="182" spans="1:11">
      <c r="A182" s="546"/>
      <c r="B182" s="550"/>
      <c r="C182" s="550"/>
      <c r="D182" s="550"/>
      <c r="E182" s="550"/>
      <c r="F182" s="546"/>
      <c r="G182" s="566" t="str">
        <f>IF(OR($B182="",$C182="",$D182="",$F182&lt;an_initial,$F182&gt;an_final,$I182=FALSE),"",(HLOOKUP(E182,ii12punctaje,2,FALSE))*VLOOKUP(J182,Coef!$E$2:$F$17,2,FALSE))</f>
        <v/>
      </c>
      <c r="H182" s="563" t="str">
        <f t="shared" si="7"/>
        <v/>
      </c>
      <c r="I182" s="320" t="b">
        <f t="shared" si="8"/>
        <v>0</v>
      </c>
      <c r="J182" s="321">
        <f t="shared" si="9"/>
        <v>1</v>
      </c>
      <c r="K182" s="24"/>
    </row>
    <row r="183" spans="1:11">
      <c r="A183" s="546"/>
      <c r="B183" s="550"/>
      <c r="C183" s="550"/>
      <c r="D183" s="550"/>
      <c r="E183" s="550"/>
      <c r="F183" s="546"/>
      <c r="G183" s="566" t="str">
        <f>IF(OR($B183="",$C183="",$D183="",$F183&lt;an_initial,$F183&gt;an_final,$I183=FALSE),"",(HLOOKUP(E183,ii12punctaje,2,FALSE))*VLOOKUP(J183,Coef!$E$2:$F$17,2,FALSE))</f>
        <v/>
      </c>
      <c r="H183" s="563" t="str">
        <f t="shared" si="7"/>
        <v/>
      </c>
      <c r="I183" s="320" t="b">
        <f t="shared" si="8"/>
        <v>0</v>
      </c>
      <c r="J183" s="321">
        <f t="shared" si="9"/>
        <v>1</v>
      </c>
      <c r="K183" s="24"/>
    </row>
    <row r="184" spans="1:11">
      <c r="A184" s="546"/>
      <c r="B184" s="550"/>
      <c r="C184" s="550"/>
      <c r="D184" s="550"/>
      <c r="E184" s="550"/>
      <c r="F184" s="546"/>
      <c r="G184" s="566" t="str">
        <f>IF(OR($B184="",$C184="",$D184="",$F184&lt;an_initial,$F184&gt;an_final,$I184=FALSE),"",(HLOOKUP(E184,ii12punctaje,2,FALSE))*VLOOKUP(J184,Coef!$E$2:$F$17,2,FALSE))</f>
        <v/>
      </c>
      <c r="H184" s="563" t="str">
        <f t="shared" si="7"/>
        <v/>
      </c>
      <c r="I184" s="320" t="b">
        <f t="shared" si="8"/>
        <v>0</v>
      </c>
      <c r="J184" s="321">
        <f t="shared" si="9"/>
        <v>1</v>
      </c>
      <c r="K184" s="24"/>
    </row>
    <row r="185" spans="1:11">
      <c r="A185" s="546"/>
      <c r="B185" s="550"/>
      <c r="C185" s="550"/>
      <c r="D185" s="550"/>
      <c r="E185" s="550"/>
      <c r="F185" s="546"/>
      <c r="G185" s="566" t="str">
        <f>IF(OR($B185="",$C185="",$D185="",$F185&lt;an_initial,$F185&gt;an_final,$I185=FALSE),"",(HLOOKUP(E185,ii12punctaje,2,FALSE))*VLOOKUP(J185,Coef!$E$2:$F$17,2,FALSE))</f>
        <v/>
      </c>
      <c r="H185" s="563" t="str">
        <f t="shared" si="7"/>
        <v/>
      </c>
      <c r="I185" s="320" t="b">
        <f t="shared" si="8"/>
        <v>0</v>
      </c>
      <c r="J185" s="321">
        <f t="shared" si="9"/>
        <v>1</v>
      </c>
      <c r="K185" s="24"/>
    </row>
    <row r="186" spans="1:11">
      <c r="A186" s="546"/>
      <c r="B186" s="550"/>
      <c r="C186" s="550"/>
      <c r="D186" s="550"/>
      <c r="E186" s="550"/>
      <c r="F186" s="546"/>
      <c r="G186" s="566" t="str">
        <f>IF(OR($B186="",$C186="",$D186="",$F186&lt;an_initial,$F186&gt;an_final,$I186=FALSE),"",(HLOOKUP(E186,ii12punctaje,2,FALSE))*VLOOKUP(J186,Coef!$E$2:$F$17,2,FALSE))</f>
        <v/>
      </c>
      <c r="H186" s="563" t="str">
        <f t="shared" si="7"/>
        <v/>
      </c>
      <c r="I186" s="320" t="b">
        <f t="shared" si="8"/>
        <v>0</v>
      </c>
      <c r="J186" s="321">
        <f t="shared" si="9"/>
        <v>1</v>
      </c>
      <c r="K186" s="24"/>
    </row>
    <row r="187" spans="1:11">
      <c r="A187" s="546"/>
      <c r="B187" s="550"/>
      <c r="C187" s="550"/>
      <c r="D187" s="550"/>
      <c r="E187" s="550"/>
      <c r="F187" s="546"/>
      <c r="G187" s="566" t="str">
        <f>IF(OR($B187="",$C187="",$D187="",$F187&lt;an_initial,$F187&gt;an_final,$I187=FALSE),"",(HLOOKUP(E187,ii12punctaje,2,FALSE))*VLOOKUP(J187,Coef!$E$2:$F$17,2,FALSE))</f>
        <v/>
      </c>
      <c r="H187" s="563" t="str">
        <f t="shared" si="7"/>
        <v/>
      </c>
      <c r="I187" s="320" t="b">
        <f t="shared" si="8"/>
        <v>0</v>
      </c>
      <c r="J187" s="321">
        <f t="shared" si="9"/>
        <v>1</v>
      </c>
      <c r="K187" s="24"/>
    </row>
    <row r="188" spans="1:11">
      <c r="A188" s="546"/>
      <c r="B188" s="550"/>
      <c r="C188" s="550"/>
      <c r="D188" s="550"/>
      <c r="E188" s="550"/>
      <c r="F188" s="546"/>
      <c r="G188" s="566" t="str">
        <f>IF(OR($B188="",$C188="",$D188="",$F188&lt;an_initial,$F188&gt;an_final,$I188=FALSE),"",(HLOOKUP(E188,ii12punctaje,2,FALSE))*VLOOKUP(J188,Coef!$E$2:$F$17,2,FALSE))</f>
        <v/>
      </c>
      <c r="H188" s="563" t="str">
        <f t="shared" si="7"/>
        <v/>
      </c>
      <c r="I188" s="320" t="b">
        <f t="shared" si="8"/>
        <v>0</v>
      </c>
      <c r="J188" s="321">
        <f t="shared" si="9"/>
        <v>1</v>
      </c>
      <c r="K188" s="24"/>
    </row>
    <row r="189" spans="1:11">
      <c r="A189" s="546"/>
      <c r="B189" s="550"/>
      <c r="C189" s="550"/>
      <c r="D189" s="550"/>
      <c r="E189" s="550"/>
      <c r="F189" s="546"/>
      <c r="G189" s="566" t="str">
        <f>IF(OR($B189="",$C189="",$D189="",$F189&lt;an_initial,$F189&gt;an_final,$I189=FALSE),"",(HLOOKUP(E189,ii12punctaje,2,FALSE))*VLOOKUP(J189,Coef!$E$2:$F$17,2,FALSE))</f>
        <v/>
      </c>
      <c r="H189" s="563" t="str">
        <f t="shared" si="7"/>
        <v/>
      </c>
      <c r="I189" s="320" t="b">
        <f t="shared" si="8"/>
        <v>0</v>
      </c>
      <c r="J189" s="321">
        <f t="shared" si="9"/>
        <v>1</v>
      </c>
      <c r="K189" s="24"/>
    </row>
    <row r="190" spans="1:11">
      <c r="A190" s="546"/>
      <c r="B190" s="550"/>
      <c r="C190" s="550"/>
      <c r="D190" s="550"/>
      <c r="E190" s="550"/>
      <c r="F190" s="546"/>
      <c r="G190" s="566" t="str">
        <f>IF(OR($B190="",$C190="",$D190="",$F190&lt;an_initial,$F190&gt;an_final,$I190=FALSE),"",(HLOOKUP(E190,ii12punctaje,2,FALSE))*VLOOKUP(J190,Coef!$E$2:$F$17,2,FALSE))</f>
        <v/>
      </c>
      <c r="H190" s="563" t="str">
        <f t="shared" si="7"/>
        <v/>
      </c>
      <c r="I190" s="320" t="b">
        <f t="shared" si="8"/>
        <v>0</v>
      </c>
      <c r="J190" s="321">
        <f t="shared" si="9"/>
        <v>1</v>
      </c>
      <c r="K190" s="24"/>
    </row>
    <row r="191" spans="1:11">
      <c r="A191" s="546"/>
      <c r="B191" s="550"/>
      <c r="C191" s="550"/>
      <c r="D191" s="550"/>
      <c r="E191" s="550"/>
      <c r="F191" s="546"/>
      <c r="G191" s="566" t="str">
        <f>IF(OR($B191="",$C191="",$D191="",$F191&lt;an_initial,$F191&gt;an_final,$I191=FALSE),"",(HLOOKUP(E191,ii12punctaje,2,FALSE))*VLOOKUP(J191,Coef!$E$2:$F$17,2,FALSE))</f>
        <v/>
      </c>
      <c r="H191" s="563" t="str">
        <f t="shared" si="7"/>
        <v/>
      </c>
      <c r="I191" s="320" t="b">
        <f t="shared" si="8"/>
        <v>0</v>
      </c>
      <c r="J191" s="321">
        <f t="shared" si="9"/>
        <v>1</v>
      </c>
      <c r="K191" s="24"/>
    </row>
    <row r="192" spans="1:11">
      <c r="A192" s="546"/>
      <c r="B192" s="550"/>
      <c r="C192" s="550"/>
      <c r="D192" s="550"/>
      <c r="E192" s="550"/>
      <c r="F192" s="546"/>
      <c r="G192" s="566" t="str">
        <f>IF(OR($B192="",$C192="",$D192="",$F192&lt;an_initial,$F192&gt;an_final,$I192=FALSE),"",(HLOOKUP(E192,ii12punctaje,2,FALSE))*VLOOKUP(J192,Coef!$E$2:$F$17,2,FALSE))</f>
        <v/>
      </c>
      <c r="H192" s="563" t="str">
        <f t="shared" si="7"/>
        <v/>
      </c>
      <c r="I192" s="320" t="b">
        <f t="shared" si="8"/>
        <v>0</v>
      </c>
      <c r="J192" s="321">
        <f t="shared" si="9"/>
        <v>1</v>
      </c>
      <c r="K192" s="24"/>
    </row>
    <row r="193" spans="1:11">
      <c r="A193" s="546"/>
      <c r="B193" s="550"/>
      <c r="C193" s="550"/>
      <c r="D193" s="550"/>
      <c r="E193" s="550"/>
      <c r="F193" s="546"/>
      <c r="G193" s="566" t="str">
        <f>IF(OR($B193="",$C193="",$D193="",$F193&lt;an_initial,$F193&gt;an_final,$I193=FALSE),"",(HLOOKUP(E193,ii12punctaje,2,FALSE))*VLOOKUP(J193,Coef!$E$2:$F$17,2,FALSE))</f>
        <v/>
      </c>
      <c r="H193" s="563" t="str">
        <f t="shared" si="7"/>
        <v/>
      </c>
      <c r="I193" s="320" t="b">
        <f t="shared" si="8"/>
        <v>0</v>
      </c>
      <c r="J193" s="321">
        <f t="shared" si="9"/>
        <v>1</v>
      </c>
      <c r="K193" s="24"/>
    </row>
    <row r="194" spans="1:11">
      <c r="A194" s="546"/>
      <c r="B194" s="550"/>
      <c r="C194" s="550"/>
      <c r="D194" s="550"/>
      <c r="E194" s="550"/>
      <c r="F194" s="546"/>
      <c r="G194" s="566" t="str">
        <f>IF(OR($B194="",$C194="",$D194="",$F194&lt;an_initial,$F194&gt;an_final,$I194=FALSE),"",(HLOOKUP(E194,ii12punctaje,2,FALSE))*VLOOKUP(J194,Coef!$E$2:$F$17,2,FALSE))</f>
        <v/>
      </c>
      <c r="H194" s="563" t="str">
        <f t="shared" si="7"/>
        <v/>
      </c>
      <c r="I194" s="320" t="b">
        <f t="shared" si="8"/>
        <v>0</v>
      </c>
      <c r="J194" s="321">
        <f t="shared" si="9"/>
        <v>1</v>
      </c>
      <c r="K194" s="24"/>
    </row>
    <row r="195" spans="1:11">
      <c r="A195" s="546"/>
      <c r="B195" s="550"/>
      <c r="C195" s="550"/>
      <c r="D195" s="550"/>
      <c r="E195" s="550"/>
      <c r="F195" s="546"/>
      <c r="G195" s="566" t="str">
        <f>IF(OR($B195="",$C195="",$D195="",$F195&lt;an_initial,$F195&gt;an_final,$I195=FALSE),"",(HLOOKUP(E195,ii12punctaje,2,FALSE))*VLOOKUP(J195,Coef!$E$2:$F$17,2,FALSE))</f>
        <v/>
      </c>
      <c r="H195" s="563" t="str">
        <f t="shared" si="7"/>
        <v/>
      </c>
      <c r="I195" s="320" t="b">
        <f t="shared" si="8"/>
        <v>0</v>
      </c>
      <c r="J195" s="321">
        <f t="shared" si="9"/>
        <v>1</v>
      </c>
      <c r="K195" s="24"/>
    </row>
    <row r="196" spans="1:11">
      <c r="A196" s="546"/>
      <c r="B196" s="550"/>
      <c r="C196" s="550"/>
      <c r="D196" s="550"/>
      <c r="E196" s="550"/>
      <c r="F196" s="546"/>
      <c r="G196" s="566" t="str">
        <f>IF(OR($B196="",$C196="",$D196="",$F196&lt;an_initial,$F196&gt;an_final,$I196=FALSE),"",(HLOOKUP(E196,ii12punctaje,2,FALSE))*VLOOKUP(J196,Coef!$E$2:$F$17,2,FALSE))</f>
        <v/>
      </c>
      <c r="H196" s="563" t="str">
        <f t="shared" si="7"/>
        <v/>
      </c>
      <c r="I196" s="320" t="b">
        <f t="shared" si="8"/>
        <v>0</v>
      </c>
      <c r="J196" s="321">
        <f t="shared" si="9"/>
        <v>1</v>
      </c>
      <c r="K196" s="24"/>
    </row>
    <row r="197" spans="1:11">
      <c r="A197" s="546"/>
      <c r="B197" s="550"/>
      <c r="C197" s="550"/>
      <c r="D197" s="550"/>
      <c r="E197" s="550"/>
      <c r="F197" s="546"/>
      <c r="G197" s="566" t="str">
        <f>IF(OR($B197="",$C197="",$D197="",$F197&lt;an_initial,$F197&gt;an_final,$I197=FALSE),"",(HLOOKUP(E197,ii12punctaje,2,FALSE))*VLOOKUP(J197,Coef!$E$2:$F$17,2,FALSE))</f>
        <v/>
      </c>
      <c r="H197" s="563" t="str">
        <f t="shared" si="7"/>
        <v/>
      </c>
      <c r="I197" s="320" t="b">
        <f t="shared" si="8"/>
        <v>0</v>
      </c>
      <c r="J197" s="321">
        <f t="shared" si="9"/>
        <v>1</v>
      </c>
      <c r="K197" s="24"/>
    </row>
    <row r="198" spans="1:11">
      <c r="A198" s="546"/>
      <c r="B198" s="550"/>
      <c r="C198" s="550"/>
      <c r="D198" s="550"/>
      <c r="E198" s="550"/>
      <c r="F198" s="546"/>
      <c r="G198" s="566" t="str">
        <f>IF(OR($B198="",$C198="",$D198="",$F198&lt;an_initial,$F198&gt;an_final,$I198=FALSE),"",(HLOOKUP(E198,ii12punctaje,2,FALSE))*VLOOKUP(J198,Coef!$E$2:$F$17,2,FALSE))</f>
        <v/>
      </c>
      <c r="H198" s="563" t="str">
        <f t="shared" si="7"/>
        <v/>
      </c>
      <c r="I198" s="320" t="b">
        <f t="shared" si="8"/>
        <v>0</v>
      </c>
      <c r="J198" s="321">
        <f t="shared" si="9"/>
        <v>1</v>
      </c>
      <c r="K198" s="24"/>
    </row>
    <row r="199" spans="1:11">
      <c r="A199" s="546"/>
      <c r="B199" s="550"/>
      <c r="C199" s="550"/>
      <c r="D199" s="550"/>
      <c r="E199" s="550"/>
      <c r="F199" s="546"/>
      <c r="G199" s="566" t="str">
        <f>IF(OR($B199="",$C199="",$D199="",$F199&lt;an_initial,$F199&gt;an_final,$I199=FALSE),"",(HLOOKUP(E199,ii12punctaje,2,FALSE))*VLOOKUP(J199,Coef!$E$2:$F$17,2,FALSE))</f>
        <v/>
      </c>
      <c r="H199" s="563" t="str">
        <f t="shared" si="7"/>
        <v/>
      </c>
      <c r="I199" s="320" t="b">
        <f t="shared" si="8"/>
        <v>0</v>
      </c>
      <c r="J199" s="321">
        <f t="shared" si="9"/>
        <v>1</v>
      </c>
      <c r="K199" s="24"/>
    </row>
    <row r="200" spans="1:11">
      <c r="A200" s="546"/>
      <c r="B200" s="550"/>
      <c r="C200" s="550"/>
      <c r="D200" s="550"/>
      <c r="E200" s="550"/>
      <c r="F200" s="546"/>
      <c r="G200" s="566" t="str">
        <f>IF(OR($B200="",$C200="",$D200="",$F200&lt;an_initial,$F200&gt;an_final,$I200=FALSE),"",(HLOOKUP(E200,ii12punctaje,2,FALSE))*VLOOKUP(J200,Coef!$E$2:$F$17,2,FALSE))</f>
        <v/>
      </c>
      <c r="H200" s="563" t="str">
        <f t="shared" si="7"/>
        <v/>
      </c>
      <c r="I200" s="320" t="b">
        <f t="shared" si="8"/>
        <v>0</v>
      </c>
      <c r="J200" s="321">
        <f t="shared" si="9"/>
        <v>1</v>
      </c>
      <c r="K200" s="24"/>
    </row>
    <row r="201" spans="1:11">
      <c r="A201" s="546"/>
      <c r="B201" s="550"/>
      <c r="C201" s="550"/>
      <c r="D201" s="550"/>
      <c r="E201" s="550"/>
      <c r="F201" s="546"/>
      <c r="G201" s="566" t="str">
        <f>IF(OR($B201="",$C201="",$D201="",$F201&lt;an_initial,$F201&gt;an_final,$I201=FALSE),"",(HLOOKUP(E201,ii12punctaje,2,FALSE))*VLOOKUP(J201,Coef!$E$2:$F$17,2,FALSE))</f>
        <v/>
      </c>
      <c r="H201" s="563" t="str">
        <f t="shared" si="7"/>
        <v/>
      </c>
      <c r="I201" s="320" t="b">
        <f t="shared" si="8"/>
        <v>0</v>
      </c>
      <c r="J201" s="321">
        <f t="shared" si="9"/>
        <v>1</v>
      </c>
      <c r="K201" s="24"/>
    </row>
    <row r="202" spans="1:11">
      <c r="A202" s="546"/>
      <c r="B202" s="550"/>
      <c r="C202" s="550"/>
      <c r="D202" s="550"/>
      <c r="E202" s="550"/>
      <c r="F202" s="546"/>
      <c r="G202" s="566" t="str">
        <f>IF(OR($B202="",$C202="",$D202="",$F202&lt;an_initial,$F202&gt;an_final,$I202=FALSE),"",(HLOOKUP(E202,ii12punctaje,2,FALSE))*VLOOKUP(J202,Coef!$E$2:$F$17,2,FALSE))</f>
        <v/>
      </c>
      <c r="H202" s="563" t="str">
        <f t="shared" ref="H202:H259" si="10">IF(OR($B202="",$C202="",$D202="",$F202&gt;an_final,$I202=FALSE),"",IF($F202&gt;=an_initial,1,""))</f>
        <v/>
      </c>
      <c r="I202" s="320" t="b">
        <f t="shared" ref="I202:I259" si="11">IF(nume_candidat="",FALSE,ISNUMBER(SEARCH(nume_candidat,$B202)))</f>
        <v>0</v>
      </c>
      <c r="J202" s="321">
        <f t="shared" si="9"/>
        <v>1</v>
      </c>
      <c r="K202" s="24"/>
    </row>
    <row r="203" spans="1:11">
      <c r="A203" s="546"/>
      <c r="B203" s="550"/>
      <c r="C203" s="550"/>
      <c r="D203" s="550"/>
      <c r="E203" s="550"/>
      <c r="F203" s="546"/>
      <c r="G203" s="566" t="str">
        <f>IF(OR($B203="",$C203="",$D203="",$F203&lt;an_initial,$F203&gt;an_final,$I203=FALSE),"",(HLOOKUP(E203,ii12punctaje,2,FALSE))*VLOOKUP(J203,Coef!$E$2:$F$17,2,FALSE))</f>
        <v/>
      </c>
      <c r="H203" s="563" t="str">
        <f t="shared" si="10"/>
        <v/>
      </c>
      <c r="I203" s="320" t="b">
        <f t="shared" si="11"/>
        <v>0</v>
      </c>
      <c r="J203" s="321">
        <f t="shared" ref="J203:J259" si="12">LEN(B203)-LEN(SUBSTITUTE(B203,",",""))+1</f>
        <v>1</v>
      </c>
      <c r="K203" s="24"/>
    </row>
    <row r="204" spans="1:11">
      <c r="A204" s="546"/>
      <c r="B204" s="550"/>
      <c r="C204" s="550"/>
      <c r="D204" s="550"/>
      <c r="E204" s="550"/>
      <c r="F204" s="546"/>
      <c r="G204" s="566" t="str">
        <f>IF(OR($B204="",$C204="",$D204="",$F204&lt;an_initial,$F204&gt;an_final,$I204=FALSE),"",(HLOOKUP(E204,ii12punctaje,2,FALSE))*VLOOKUP(J204,Coef!$E$2:$F$17,2,FALSE))</f>
        <v/>
      </c>
      <c r="H204" s="563" t="str">
        <f t="shared" si="10"/>
        <v/>
      </c>
      <c r="I204" s="320" t="b">
        <f t="shared" si="11"/>
        <v>0</v>
      </c>
      <c r="J204" s="321">
        <f t="shared" si="12"/>
        <v>1</v>
      </c>
      <c r="K204" s="24"/>
    </row>
    <row r="205" spans="1:11">
      <c r="A205" s="546"/>
      <c r="B205" s="550"/>
      <c r="C205" s="550"/>
      <c r="D205" s="550"/>
      <c r="E205" s="550"/>
      <c r="F205" s="546"/>
      <c r="G205" s="566" t="str">
        <f>IF(OR($B205="",$C205="",$D205="",$F205&lt;an_initial,$F205&gt;an_final,$I205=FALSE),"",(HLOOKUP(E205,ii12punctaje,2,FALSE))*VLOOKUP(J205,Coef!$E$2:$F$17,2,FALSE))</f>
        <v/>
      </c>
      <c r="H205" s="563" t="str">
        <f t="shared" si="10"/>
        <v/>
      </c>
      <c r="I205" s="320" t="b">
        <f t="shared" si="11"/>
        <v>0</v>
      </c>
      <c r="J205" s="321">
        <f t="shared" si="12"/>
        <v>1</v>
      </c>
      <c r="K205" s="24"/>
    </row>
    <row r="206" spans="1:11">
      <c r="A206" s="546"/>
      <c r="B206" s="550"/>
      <c r="C206" s="550"/>
      <c r="D206" s="550"/>
      <c r="E206" s="550"/>
      <c r="F206" s="546"/>
      <c r="G206" s="566" t="str">
        <f>IF(OR($B206="",$C206="",$D206="",$F206&lt;an_initial,$F206&gt;an_final,$I206=FALSE),"",(HLOOKUP(E206,ii12punctaje,2,FALSE))*VLOOKUP(J206,Coef!$E$2:$F$17,2,FALSE))</f>
        <v/>
      </c>
      <c r="H206" s="563" t="str">
        <f t="shared" si="10"/>
        <v/>
      </c>
      <c r="I206" s="320" t="b">
        <f t="shared" si="11"/>
        <v>0</v>
      </c>
      <c r="J206" s="321">
        <f t="shared" si="12"/>
        <v>1</v>
      </c>
      <c r="K206" s="24"/>
    </row>
    <row r="207" spans="1:11">
      <c r="A207" s="546"/>
      <c r="B207" s="550"/>
      <c r="C207" s="550"/>
      <c r="D207" s="550"/>
      <c r="E207" s="550"/>
      <c r="F207" s="546"/>
      <c r="G207" s="566" t="str">
        <f>IF(OR($B207="",$C207="",$D207="",$F207&lt;an_initial,$F207&gt;an_final,$I207=FALSE),"",(HLOOKUP(E207,ii12punctaje,2,FALSE))*VLOOKUP(J207,Coef!$E$2:$F$17,2,FALSE))</f>
        <v/>
      </c>
      <c r="H207" s="563" t="str">
        <f t="shared" si="10"/>
        <v/>
      </c>
      <c r="I207" s="320" t="b">
        <f t="shared" si="11"/>
        <v>0</v>
      </c>
      <c r="J207" s="321">
        <f t="shared" si="12"/>
        <v>1</v>
      </c>
      <c r="K207" s="24"/>
    </row>
    <row r="208" spans="1:11">
      <c r="A208" s="546"/>
      <c r="B208" s="550"/>
      <c r="C208" s="550"/>
      <c r="D208" s="550"/>
      <c r="E208" s="550"/>
      <c r="F208" s="546"/>
      <c r="G208" s="566" t="str">
        <f>IF(OR($B208="",$C208="",$D208="",$F208&lt;an_initial,$F208&gt;an_final,$I208=FALSE),"",(HLOOKUP(E208,ii12punctaje,2,FALSE))*VLOOKUP(J208,Coef!$E$2:$F$17,2,FALSE))</f>
        <v/>
      </c>
      <c r="H208" s="563" t="str">
        <f t="shared" si="10"/>
        <v/>
      </c>
      <c r="I208" s="320" t="b">
        <f t="shared" si="11"/>
        <v>0</v>
      </c>
      <c r="J208" s="321">
        <f t="shared" si="12"/>
        <v>1</v>
      </c>
      <c r="K208" s="24"/>
    </row>
    <row r="209" spans="1:11">
      <c r="A209" s="546"/>
      <c r="B209" s="550"/>
      <c r="C209" s="550"/>
      <c r="D209" s="550"/>
      <c r="E209" s="550"/>
      <c r="F209" s="546"/>
      <c r="G209" s="566" t="str">
        <f>IF(OR($B209="",$C209="",$D209="",$F209&lt;an_initial,$F209&gt;an_final,$I209=FALSE),"",(HLOOKUP(E209,ii12punctaje,2,FALSE))*VLOOKUP(J209,Coef!$E$2:$F$17,2,FALSE))</f>
        <v/>
      </c>
      <c r="H209" s="563" t="str">
        <f t="shared" si="10"/>
        <v/>
      </c>
      <c r="I209" s="320" t="b">
        <f t="shared" si="11"/>
        <v>0</v>
      </c>
      <c r="J209" s="321">
        <f t="shared" si="12"/>
        <v>1</v>
      </c>
      <c r="K209" s="24"/>
    </row>
    <row r="210" spans="1:11">
      <c r="A210" s="546"/>
      <c r="B210" s="550"/>
      <c r="C210" s="550"/>
      <c r="D210" s="550"/>
      <c r="E210" s="550"/>
      <c r="F210" s="546"/>
      <c r="G210" s="566" t="str">
        <f>IF(OR($B210="",$C210="",$D210="",$F210&lt;an_initial,$F210&gt;an_final,$I210=FALSE),"",(HLOOKUP(E210,ii12punctaje,2,FALSE))*VLOOKUP(J210,Coef!$E$2:$F$17,2,FALSE))</f>
        <v/>
      </c>
      <c r="H210" s="563" t="str">
        <f t="shared" si="10"/>
        <v/>
      </c>
      <c r="I210" s="320" t="b">
        <f t="shared" si="11"/>
        <v>0</v>
      </c>
      <c r="J210" s="321">
        <f t="shared" si="12"/>
        <v>1</v>
      </c>
      <c r="K210" s="24"/>
    </row>
    <row r="211" spans="1:11">
      <c r="A211" s="546"/>
      <c r="B211" s="550"/>
      <c r="C211" s="550"/>
      <c r="D211" s="550"/>
      <c r="E211" s="550"/>
      <c r="F211" s="546"/>
      <c r="G211" s="566" t="str">
        <f>IF(OR($B211="",$C211="",$D211="",$F211&lt;an_initial,$F211&gt;an_final,$I211=FALSE),"",(HLOOKUP(E211,ii12punctaje,2,FALSE))*VLOOKUP(J211,Coef!$E$2:$F$17,2,FALSE))</f>
        <v/>
      </c>
      <c r="H211" s="563" t="str">
        <f t="shared" si="10"/>
        <v/>
      </c>
      <c r="I211" s="320" t="b">
        <f t="shared" si="11"/>
        <v>0</v>
      </c>
      <c r="J211" s="321">
        <f t="shared" si="12"/>
        <v>1</v>
      </c>
      <c r="K211" s="24"/>
    </row>
    <row r="212" spans="1:11">
      <c r="A212" s="546"/>
      <c r="B212" s="550"/>
      <c r="C212" s="550"/>
      <c r="D212" s="550"/>
      <c r="E212" s="550"/>
      <c r="F212" s="546"/>
      <c r="G212" s="566" t="str">
        <f>IF(OR($B212="",$C212="",$D212="",$F212&lt;an_initial,$F212&gt;an_final,$I212=FALSE),"",(HLOOKUP(E212,ii12punctaje,2,FALSE))*VLOOKUP(J212,Coef!$E$2:$F$17,2,FALSE))</f>
        <v/>
      </c>
      <c r="H212" s="563" t="str">
        <f t="shared" si="10"/>
        <v/>
      </c>
      <c r="I212" s="320" t="b">
        <f t="shared" si="11"/>
        <v>0</v>
      </c>
      <c r="J212" s="321">
        <f t="shared" si="12"/>
        <v>1</v>
      </c>
      <c r="K212" s="24"/>
    </row>
    <row r="213" spans="1:11">
      <c r="A213" s="546"/>
      <c r="B213" s="550"/>
      <c r="C213" s="550"/>
      <c r="D213" s="550"/>
      <c r="E213" s="550"/>
      <c r="F213" s="546"/>
      <c r="G213" s="566" t="str">
        <f>IF(OR($B213="",$C213="",$D213="",$F213&lt;an_initial,$F213&gt;an_final,$I213=FALSE),"",(HLOOKUP(E213,ii12punctaje,2,FALSE))*VLOOKUP(J213,Coef!$E$2:$F$17,2,FALSE))</f>
        <v/>
      </c>
      <c r="H213" s="563" t="str">
        <f t="shared" si="10"/>
        <v/>
      </c>
      <c r="I213" s="320" t="b">
        <f t="shared" si="11"/>
        <v>0</v>
      </c>
      <c r="J213" s="321">
        <f t="shared" si="12"/>
        <v>1</v>
      </c>
      <c r="K213" s="24"/>
    </row>
    <row r="214" spans="1:11">
      <c r="A214" s="546"/>
      <c r="B214" s="550"/>
      <c r="C214" s="550"/>
      <c r="D214" s="550"/>
      <c r="E214" s="550"/>
      <c r="F214" s="546"/>
      <c r="G214" s="566" t="str">
        <f>IF(OR($B214="",$C214="",$D214="",$F214&lt;an_initial,$F214&gt;an_final,$I214=FALSE),"",(HLOOKUP(E214,ii12punctaje,2,FALSE))*VLOOKUP(J214,Coef!$E$2:$F$17,2,FALSE))</f>
        <v/>
      </c>
      <c r="H214" s="563" t="str">
        <f t="shared" si="10"/>
        <v/>
      </c>
      <c r="I214" s="320" t="b">
        <f t="shared" si="11"/>
        <v>0</v>
      </c>
      <c r="J214" s="321">
        <f t="shared" si="12"/>
        <v>1</v>
      </c>
      <c r="K214" s="24"/>
    </row>
    <row r="215" spans="1:11">
      <c r="A215" s="546"/>
      <c r="B215" s="550"/>
      <c r="C215" s="550"/>
      <c r="D215" s="550"/>
      <c r="E215" s="550"/>
      <c r="F215" s="546"/>
      <c r="G215" s="566" t="str">
        <f>IF(OR($B215="",$C215="",$D215="",$F215&lt;an_initial,$F215&gt;an_final,$I215=FALSE),"",(HLOOKUP(E215,ii12punctaje,2,FALSE))*VLOOKUP(J215,Coef!$E$2:$F$17,2,FALSE))</f>
        <v/>
      </c>
      <c r="H215" s="563" t="str">
        <f t="shared" si="10"/>
        <v/>
      </c>
      <c r="I215" s="320" t="b">
        <f t="shared" si="11"/>
        <v>0</v>
      </c>
      <c r="J215" s="321">
        <f t="shared" si="12"/>
        <v>1</v>
      </c>
      <c r="K215" s="24"/>
    </row>
    <row r="216" spans="1:11">
      <c r="A216" s="546"/>
      <c r="B216" s="550"/>
      <c r="C216" s="550"/>
      <c r="D216" s="550"/>
      <c r="E216" s="550"/>
      <c r="F216" s="546"/>
      <c r="G216" s="566" t="str">
        <f>IF(OR($B216="",$C216="",$D216="",$F216&lt;an_initial,$F216&gt;an_final,$I216=FALSE),"",(HLOOKUP(E216,ii12punctaje,2,FALSE))*VLOOKUP(J216,Coef!$E$2:$F$17,2,FALSE))</f>
        <v/>
      </c>
      <c r="H216" s="563" t="str">
        <f t="shared" si="10"/>
        <v/>
      </c>
      <c r="I216" s="320" t="b">
        <f t="shared" si="11"/>
        <v>0</v>
      </c>
      <c r="J216" s="321">
        <f t="shared" si="12"/>
        <v>1</v>
      </c>
      <c r="K216" s="24"/>
    </row>
    <row r="217" spans="1:11">
      <c r="A217" s="546"/>
      <c r="B217" s="550"/>
      <c r="C217" s="550"/>
      <c r="D217" s="550"/>
      <c r="E217" s="550"/>
      <c r="F217" s="546"/>
      <c r="G217" s="566" t="str">
        <f>IF(OR($B217="",$C217="",$D217="",$F217&lt;an_initial,$F217&gt;an_final,$I217=FALSE),"",(HLOOKUP(E217,ii12punctaje,2,FALSE))*VLOOKUP(J217,Coef!$E$2:$F$17,2,FALSE))</f>
        <v/>
      </c>
      <c r="H217" s="563" t="str">
        <f t="shared" si="10"/>
        <v/>
      </c>
      <c r="I217" s="320" t="b">
        <f t="shared" si="11"/>
        <v>0</v>
      </c>
      <c r="J217" s="321">
        <f t="shared" si="12"/>
        <v>1</v>
      </c>
      <c r="K217" s="24"/>
    </row>
    <row r="218" spans="1:11">
      <c r="A218" s="546"/>
      <c r="B218" s="550"/>
      <c r="C218" s="550"/>
      <c r="D218" s="550"/>
      <c r="E218" s="550"/>
      <c r="F218" s="546"/>
      <c r="G218" s="566" t="str">
        <f>IF(OR($B218="",$C218="",$D218="",$F218&lt;an_initial,$F218&gt;an_final,$I218=FALSE),"",(HLOOKUP(E218,ii12punctaje,2,FALSE))*VLOOKUP(J218,Coef!$E$2:$F$17,2,FALSE))</f>
        <v/>
      </c>
      <c r="H218" s="563" t="str">
        <f t="shared" si="10"/>
        <v/>
      </c>
      <c r="I218" s="320" t="b">
        <f t="shared" si="11"/>
        <v>0</v>
      </c>
      <c r="J218" s="321">
        <f t="shared" si="12"/>
        <v>1</v>
      </c>
      <c r="K218" s="24"/>
    </row>
    <row r="219" spans="1:11">
      <c r="A219" s="546"/>
      <c r="B219" s="550"/>
      <c r="C219" s="550"/>
      <c r="D219" s="550"/>
      <c r="E219" s="550"/>
      <c r="F219" s="546"/>
      <c r="G219" s="566" t="str">
        <f>IF(OR($B219="",$C219="",$D219="",$F219&lt;an_initial,$F219&gt;an_final,$I219=FALSE),"",(HLOOKUP(E219,ii12punctaje,2,FALSE))*VLOOKUP(J219,Coef!$E$2:$F$17,2,FALSE))</f>
        <v/>
      </c>
      <c r="H219" s="563" t="str">
        <f t="shared" si="10"/>
        <v/>
      </c>
      <c r="I219" s="320" t="b">
        <f t="shared" si="11"/>
        <v>0</v>
      </c>
      <c r="J219" s="321">
        <f t="shared" si="12"/>
        <v>1</v>
      </c>
      <c r="K219" s="24"/>
    </row>
    <row r="220" spans="1:11">
      <c r="A220" s="546"/>
      <c r="B220" s="550"/>
      <c r="C220" s="550"/>
      <c r="D220" s="550"/>
      <c r="E220" s="550"/>
      <c r="F220" s="546"/>
      <c r="G220" s="566" t="str">
        <f>IF(OR($B220="",$C220="",$D220="",$F220&lt;an_initial,$F220&gt;an_final,$I220=FALSE),"",(HLOOKUP(E220,ii12punctaje,2,FALSE))*VLOOKUP(J220,Coef!$E$2:$F$17,2,FALSE))</f>
        <v/>
      </c>
      <c r="H220" s="563" t="str">
        <f t="shared" si="10"/>
        <v/>
      </c>
      <c r="I220" s="320" t="b">
        <f t="shared" si="11"/>
        <v>0</v>
      </c>
      <c r="J220" s="321">
        <f t="shared" si="12"/>
        <v>1</v>
      </c>
      <c r="K220" s="24"/>
    </row>
    <row r="221" spans="1:11">
      <c r="A221" s="546"/>
      <c r="B221" s="550"/>
      <c r="C221" s="550"/>
      <c r="D221" s="550"/>
      <c r="E221" s="550"/>
      <c r="F221" s="546"/>
      <c r="G221" s="566" t="str">
        <f>IF(OR($B221="",$C221="",$D221="",$F221&lt;an_initial,$F221&gt;an_final,$I221=FALSE),"",(HLOOKUP(E221,ii12punctaje,2,FALSE))*VLOOKUP(J221,Coef!$E$2:$F$17,2,FALSE))</f>
        <v/>
      </c>
      <c r="H221" s="563" t="str">
        <f t="shared" si="10"/>
        <v/>
      </c>
      <c r="I221" s="320" t="b">
        <f t="shared" si="11"/>
        <v>0</v>
      </c>
      <c r="J221" s="321">
        <f t="shared" si="12"/>
        <v>1</v>
      </c>
      <c r="K221" s="24"/>
    </row>
    <row r="222" spans="1:11">
      <c r="A222" s="546"/>
      <c r="B222" s="550"/>
      <c r="C222" s="550"/>
      <c r="D222" s="550"/>
      <c r="E222" s="550"/>
      <c r="F222" s="546"/>
      <c r="G222" s="566" t="str">
        <f>IF(OR($B222="",$C222="",$D222="",$F222&lt;an_initial,$F222&gt;an_final,$I222=FALSE),"",(HLOOKUP(E222,ii12punctaje,2,FALSE))*VLOOKUP(J222,Coef!$E$2:$F$17,2,FALSE))</f>
        <v/>
      </c>
      <c r="H222" s="563" t="str">
        <f t="shared" si="10"/>
        <v/>
      </c>
      <c r="I222" s="320" t="b">
        <f t="shared" si="11"/>
        <v>0</v>
      </c>
      <c r="J222" s="321">
        <f t="shared" si="12"/>
        <v>1</v>
      </c>
      <c r="K222" s="24"/>
    </row>
    <row r="223" spans="1:11">
      <c r="A223" s="546"/>
      <c r="B223" s="550"/>
      <c r="C223" s="550"/>
      <c r="D223" s="550"/>
      <c r="E223" s="550"/>
      <c r="F223" s="546"/>
      <c r="G223" s="566" t="str">
        <f>IF(OR($B223="",$C223="",$D223="",$F223&lt;an_initial,$F223&gt;an_final,$I223=FALSE),"",(HLOOKUP(E223,ii12punctaje,2,FALSE))*VLOOKUP(J223,Coef!$E$2:$F$17,2,FALSE))</f>
        <v/>
      </c>
      <c r="H223" s="563" t="str">
        <f t="shared" si="10"/>
        <v/>
      </c>
      <c r="I223" s="320" t="b">
        <f t="shared" si="11"/>
        <v>0</v>
      </c>
      <c r="J223" s="321">
        <f t="shared" si="12"/>
        <v>1</v>
      </c>
      <c r="K223" s="24"/>
    </row>
    <row r="224" spans="1:11">
      <c r="A224" s="546"/>
      <c r="B224" s="550"/>
      <c r="C224" s="550"/>
      <c r="D224" s="550"/>
      <c r="E224" s="550"/>
      <c r="F224" s="546"/>
      <c r="G224" s="566" t="str">
        <f>IF(OR($B224="",$C224="",$D224="",$F224&lt;an_initial,$F224&gt;an_final,$I224=FALSE),"",(HLOOKUP(E224,ii12punctaje,2,FALSE))*VLOOKUP(J224,Coef!$E$2:$F$17,2,FALSE))</f>
        <v/>
      </c>
      <c r="H224" s="563" t="str">
        <f t="shared" si="10"/>
        <v/>
      </c>
      <c r="I224" s="320" t="b">
        <f t="shared" si="11"/>
        <v>0</v>
      </c>
      <c r="J224" s="321">
        <f t="shared" si="12"/>
        <v>1</v>
      </c>
      <c r="K224" s="24"/>
    </row>
    <row r="225" spans="1:11">
      <c r="A225" s="546"/>
      <c r="B225" s="550"/>
      <c r="C225" s="550"/>
      <c r="D225" s="550"/>
      <c r="E225" s="550"/>
      <c r="F225" s="546"/>
      <c r="G225" s="566" t="str">
        <f>IF(OR($B225="",$C225="",$D225="",$F225&lt;an_initial,$F225&gt;an_final,$I225=FALSE),"",(HLOOKUP(E225,ii12punctaje,2,FALSE))*VLOOKUP(J225,Coef!$E$2:$F$17,2,FALSE))</f>
        <v/>
      </c>
      <c r="H225" s="563" t="str">
        <f t="shared" si="10"/>
        <v/>
      </c>
      <c r="I225" s="320" t="b">
        <f t="shared" si="11"/>
        <v>0</v>
      </c>
      <c r="J225" s="321">
        <f t="shared" si="12"/>
        <v>1</v>
      </c>
      <c r="K225" s="24"/>
    </row>
    <row r="226" spans="1:11">
      <c r="A226" s="546"/>
      <c r="B226" s="550"/>
      <c r="C226" s="550"/>
      <c r="D226" s="550"/>
      <c r="E226" s="550"/>
      <c r="F226" s="546"/>
      <c r="G226" s="566" t="str">
        <f>IF(OR($B226="",$C226="",$D226="",$F226&lt;an_initial,$F226&gt;an_final,$I226=FALSE),"",(HLOOKUP(E226,ii12punctaje,2,FALSE))*VLOOKUP(J226,Coef!$E$2:$F$17,2,FALSE))</f>
        <v/>
      </c>
      <c r="H226" s="563" t="str">
        <f t="shared" si="10"/>
        <v/>
      </c>
      <c r="I226" s="320" t="b">
        <f t="shared" si="11"/>
        <v>0</v>
      </c>
      <c r="J226" s="321">
        <f t="shared" si="12"/>
        <v>1</v>
      </c>
      <c r="K226" s="24"/>
    </row>
    <row r="227" spans="1:11">
      <c r="A227" s="546"/>
      <c r="B227" s="550"/>
      <c r="C227" s="550"/>
      <c r="D227" s="550"/>
      <c r="E227" s="550"/>
      <c r="F227" s="546"/>
      <c r="G227" s="566" t="str">
        <f>IF(OR($B227="",$C227="",$D227="",$F227&lt;an_initial,$F227&gt;an_final,$I227=FALSE),"",(HLOOKUP(E227,ii12punctaje,2,FALSE))*VLOOKUP(J227,Coef!$E$2:$F$17,2,FALSE))</f>
        <v/>
      </c>
      <c r="H227" s="563" t="str">
        <f t="shared" si="10"/>
        <v/>
      </c>
      <c r="I227" s="320" t="b">
        <f t="shared" si="11"/>
        <v>0</v>
      </c>
      <c r="J227" s="321">
        <f t="shared" si="12"/>
        <v>1</v>
      </c>
      <c r="K227" s="24"/>
    </row>
    <row r="228" spans="1:11">
      <c r="A228" s="546"/>
      <c r="B228" s="550"/>
      <c r="C228" s="550"/>
      <c r="D228" s="550"/>
      <c r="E228" s="550"/>
      <c r="F228" s="546"/>
      <c r="G228" s="566" t="str">
        <f>IF(OR($B228="",$C228="",$D228="",$F228&lt;an_initial,$F228&gt;an_final,$I228=FALSE),"",(HLOOKUP(E228,ii12punctaje,2,FALSE))*VLOOKUP(J228,Coef!$E$2:$F$17,2,FALSE))</f>
        <v/>
      </c>
      <c r="H228" s="563" t="str">
        <f t="shared" si="10"/>
        <v/>
      </c>
      <c r="I228" s="320" t="b">
        <f t="shared" si="11"/>
        <v>0</v>
      </c>
      <c r="J228" s="321">
        <f t="shared" si="12"/>
        <v>1</v>
      </c>
      <c r="K228" s="24"/>
    </row>
    <row r="229" spans="1:11">
      <c r="A229" s="546"/>
      <c r="B229" s="550"/>
      <c r="C229" s="550"/>
      <c r="D229" s="550"/>
      <c r="E229" s="550"/>
      <c r="F229" s="546"/>
      <c r="G229" s="566" t="str">
        <f>IF(OR($B229="",$C229="",$D229="",$F229&lt;an_initial,$F229&gt;an_final,$I229=FALSE),"",(HLOOKUP(E229,ii12punctaje,2,FALSE))*VLOOKUP(J229,Coef!$E$2:$F$17,2,FALSE))</f>
        <v/>
      </c>
      <c r="H229" s="563" t="str">
        <f t="shared" si="10"/>
        <v/>
      </c>
      <c r="I229" s="320" t="b">
        <f t="shared" si="11"/>
        <v>0</v>
      </c>
      <c r="J229" s="321">
        <f t="shared" si="12"/>
        <v>1</v>
      </c>
      <c r="K229" s="24"/>
    </row>
    <row r="230" spans="1:11">
      <c r="A230" s="546"/>
      <c r="B230" s="550"/>
      <c r="C230" s="550"/>
      <c r="D230" s="550"/>
      <c r="E230" s="550"/>
      <c r="F230" s="546"/>
      <c r="G230" s="566" t="str">
        <f>IF(OR($B230="",$C230="",$D230="",$F230&lt;an_initial,$F230&gt;an_final,$I230=FALSE),"",(HLOOKUP(E230,ii12punctaje,2,FALSE))*VLOOKUP(J230,Coef!$E$2:$F$17,2,FALSE))</f>
        <v/>
      </c>
      <c r="H230" s="563" t="str">
        <f t="shared" si="10"/>
        <v/>
      </c>
      <c r="I230" s="320" t="b">
        <f t="shared" si="11"/>
        <v>0</v>
      </c>
      <c r="J230" s="321">
        <f t="shared" si="12"/>
        <v>1</v>
      </c>
      <c r="K230" s="24"/>
    </row>
    <row r="231" spans="1:11">
      <c r="A231" s="546"/>
      <c r="B231" s="550"/>
      <c r="C231" s="550"/>
      <c r="D231" s="550"/>
      <c r="E231" s="550"/>
      <c r="F231" s="546"/>
      <c r="G231" s="566" t="str">
        <f>IF(OR($B231="",$C231="",$D231="",$F231&lt;an_initial,$F231&gt;an_final,$I231=FALSE),"",(HLOOKUP(E231,ii12punctaje,2,FALSE))*VLOOKUP(J231,Coef!$E$2:$F$17,2,FALSE))</f>
        <v/>
      </c>
      <c r="H231" s="563" t="str">
        <f t="shared" si="10"/>
        <v/>
      </c>
      <c r="I231" s="320" t="b">
        <f t="shared" si="11"/>
        <v>0</v>
      </c>
      <c r="J231" s="321">
        <f t="shared" si="12"/>
        <v>1</v>
      </c>
      <c r="K231" s="24"/>
    </row>
    <row r="232" spans="1:11">
      <c r="A232" s="546"/>
      <c r="B232" s="550"/>
      <c r="C232" s="550"/>
      <c r="D232" s="550"/>
      <c r="E232" s="550"/>
      <c r="F232" s="546"/>
      <c r="G232" s="566" t="str">
        <f>IF(OR($B232="",$C232="",$D232="",$F232&lt;an_initial,$F232&gt;an_final,$I232=FALSE),"",(HLOOKUP(E232,ii12punctaje,2,FALSE))*VLOOKUP(J232,Coef!$E$2:$F$17,2,FALSE))</f>
        <v/>
      </c>
      <c r="H232" s="563" t="str">
        <f t="shared" si="10"/>
        <v/>
      </c>
      <c r="I232" s="320" t="b">
        <f t="shared" si="11"/>
        <v>0</v>
      </c>
      <c r="J232" s="321">
        <f t="shared" si="12"/>
        <v>1</v>
      </c>
      <c r="K232" s="24"/>
    </row>
    <row r="233" spans="1:11">
      <c r="A233" s="546"/>
      <c r="B233" s="550"/>
      <c r="C233" s="550"/>
      <c r="D233" s="550"/>
      <c r="E233" s="550"/>
      <c r="F233" s="546"/>
      <c r="G233" s="566" t="str">
        <f>IF(OR($B233="",$C233="",$D233="",$F233&lt;an_initial,$F233&gt;an_final,$I233=FALSE),"",(HLOOKUP(E233,ii12punctaje,2,FALSE))*VLOOKUP(J233,Coef!$E$2:$F$17,2,FALSE))</f>
        <v/>
      </c>
      <c r="H233" s="563" t="str">
        <f t="shared" si="10"/>
        <v/>
      </c>
      <c r="I233" s="320" t="b">
        <f t="shared" si="11"/>
        <v>0</v>
      </c>
      <c r="J233" s="321">
        <f t="shared" si="12"/>
        <v>1</v>
      </c>
      <c r="K233" s="24"/>
    </row>
    <row r="234" spans="1:11">
      <c r="A234" s="546"/>
      <c r="B234" s="550"/>
      <c r="C234" s="550"/>
      <c r="D234" s="550"/>
      <c r="E234" s="550"/>
      <c r="F234" s="546"/>
      <c r="G234" s="566" t="str">
        <f>IF(OR($B234="",$C234="",$D234="",$F234&lt;an_initial,$F234&gt;an_final,$I234=FALSE),"",(HLOOKUP(E234,ii12punctaje,2,FALSE))*VLOOKUP(J234,Coef!$E$2:$F$17,2,FALSE))</f>
        <v/>
      </c>
      <c r="H234" s="563" t="str">
        <f t="shared" si="10"/>
        <v/>
      </c>
      <c r="I234" s="320" t="b">
        <f t="shared" si="11"/>
        <v>0</v>
      </c>
      <c r="J234" s="321">
        <f t="shared" si="12"/>
        <v>1</v>
      </c>
      <c r="K234" s="24"/>
    </row>
    <row r="235" spans="1:11">
      <c r="A235" s="546"/>
      <c r="B235" s="550"/>
      <c r="C235" s="550"/>
      <c r="D235" s="550"/>
      <c r="E235" s="550"/>
      <c r="F235" s="546"/>
      <c r="G235" s="566" t="str">
        <f>IF(OR($B235="",$C235="",$D235="",$F235&lt;an_initial,$F235&gt;an_final,$I235=FALSE),"",(HLOOKUP(E235,ii12punctaje,2,FALSE))*VLOOKUP(J235,Coef!$E$2:$F$17,2,FALSE))</f>
        <v/>
      </c>
      <c r="H235" s="563" t="str">
        <f t="shared" si="10"/>
        <v/>
      </c>
      <c r="I235" s="320" t="b">
        <f t="shared" si="11"/>
        <v>0</v>
      </c>
      <c r="J235" s="321">
        <f t="shared" si="12"/>
        <v>1</v>
      </c>
      <c r="K235" s="24"/>
    </row>
    <row r="236" spans="1:11">
      <c r="A236" s="546"/>
      <c r="B236" s="550"/>
      <c r="C236" s="550"/>
      <c r="D236" s="550"/>
      <c r="E236" s="550"/>
      <c r="F236" s="546"/>
      <c r="G236" s="566" t="str">
        <f>IF(OR($B236="",$C236="",$D236="",$F236&lt;an_initial,$F236&gt;an_final,$I236=FALSE),"",(HLOOKUP(E236,ii12punctaje,2,FALSE))*VLOOKUP(J236,Coef!$E$2:$F$17,2,FALSE))</f>
        <v/>
      </c>
      <c r="H236" s="563" t="str">
        <f t="shared" si="10"/>
        <v/>
      </c>
      <c r="I236" s="320" t="b">
        <f t="shared" si="11"/>
        <v>0</v>
      </c>
      <c r="J236" s="321">
        <f t="shared" si="12"/>
        <v>1</v>
      </c>
      <c r="K236" s="24"/>
    </row>
    <row r="237" spans="1:11">
      <c r="A237" s="546"/>
      <c r="B237" s="550"/>
      <c r="C237" s="550"/>
      <c r="D237" s="550"/>
      <c r="E237" s="550"/>
      <c r="F237" s="546"/>
      <c r="G237" s="566" t="str">
        <f>IF(OR($B237="",$C237="",$D237="",$F237&lt;an_initial,$F237&gt;an_final,$I237=FALSE),"",(HLOOKUP(E237,ii12punctaje,2,FALSE))*VLOOKUP(J237,Coef!$E$2:$F$17,2,FALSE))</f>
        <v/>
      </c>
      <c r="H237" s="563" t="str">
        <f t="shared" si="10"/>
        <v/>
      </c>
      <c r="I237" s="320" t="b">
        <f t="shared" si="11"/>
        <v>0</v>
      </c>
      <c r="J237" s="321">
        <f t="shared" si="12"/>
        <v>1</v>
      </c>
      <c r="K237" s="24"/>
    </row>
    <row r="238" spans="1:11">
      <c r="A238" s="546"/>
      <c r="B238" s="550"/>
      <c r="C238" s="550"/>
      <c r="D238" s="550"/>
      <c r="E238" s="550"/>
      <c r="F238" s="546"/>
      <c r="G238" s="566" t="str">
        <f>IF(OR($B238="",$C238="",$D238="",$F238&lt;an_initial,$F238&gt;an_final,$I238=FALSE),"",(HLOOKUP(E238,ii12punctaje,2,FALSE))*VLOOKUP(J238,Coef!$E$2:$F$17,2,FALSE))</f>
        <v/>
      </c>
      <c r="H238" s="563" t="str">
        <f t="shared" si="10"/>
        <v/>
      </c>
      <c r="I238" s="320" t="b">
        <f t="shared" si="11"/>
        <v>0</v>
      </c>
      <c r="J238" s="321">
        <f t="shared" si="12"/>
        <v>1</v>
      </c>
      <c r="K238" s="24"/>
    </row>
    <row r="239" spans="1:11">
      <c r="A239" s="546"/>
      <c r="B239" s="550"/>
      <c r="C239" s="550"/>
      <c r="D239" s="550"/>
      <c r="E239" s="550"/>
      <c r="F239" s="546"/>
      <c r="G239" s="566" t="str">
        <f>IF(OR($B239="",$C239="",$D239="",$F239&lt;an_initial,$F239&gt;an_final,$I239=FALSE),"",(HLOOKUP(E239,ii12punctaje,2,FALSE))*VLOOKUP(J239,Coef!$E$2:$F$17,2,FALSE))</f>
        <v/>
      </c>
      <c r="H239" s="563" t="str">
        <f t="shared" si="10"/>
        <v/>
      </c>
      <c r="I239" s="320" t="b">
        <f t="shared" si="11"/>
        <v>0</v>
      </c>
      <c r="J239" s="321">
        <f t="shared" si="12"/>
        <v>1</v>
      </c>
      <c r="K239" s="24"/>
    </row>
    <row r="240" spans="1:11">
      <c r="A240" s="546"/>
      <c r="B240" s="550"/>
      <c r="C240" s="550"/>
      <c r="D240" s="550"/>
      <c r="E240" s="550"/>
      <c r="F240" s="546"/>
      <c r="G240" s="566" t="str">
        <f>IF(OR($B240="",$C240="",$D240="",$F240&lt;an_initial,$F240&gt;an_final,$I240=FALSE),"",(HLOOKUP(E240,ii12punctaje,2,FALSE))*VLOOKUP(J240,Coef!$E$2:$F$17,2,FALSE))</f>
        <v/>
      </c>
      <c r="H240" s="563" t="str">
        <f t="shared" si="10"/>
        <v/>
      </c>
      <c r="I240" s="320" t="b">
        <f t="shared" si="11"/>
        <v>0</v>
      </c>
      <c r="J240" s="321">
        <f t="shared" si="12"/>
        <v>1</v>
      </c>
      <c r="K240" s="24"/>
    </row>
    <row r="241" spans="1:11">
      <c r="A241" s="546"/>
      <c r="B241" s="550"/>
      <c r="C241" s="550"/>
      <c r="D241" s="550"/>
      <c r="E241" s="550"/>
      <c r="F241" s="546"/>
      <c r="G241" s="566" t="str">
        <f>IF(OR($B241="",$C241="",$D241="",$F241&lt;an_initial,$F241&gt;an_final,$I241=FALSE),"",(HLOOKUP(E241,ii12punctaje,2,FALSE))*VLOOKUP(J241,Coef!$E$2:$F$17,2,FALSE))</f>
        <v/>
      </c>
      <c r="H241" s="563" t="str">
        <f t="shared" si="10"/>
        <v/>
      </c>
      <c r="I241" s="320" t="b">
        <f t="shared" si="11"/>
        <v>0</v>
      </c>
      <c r="J241" s="321">
        <f t="shared" si="12"/>
        <v>1</v>
      </c>
      <c r="K241" s="24"/>
    </row>
    <row r="242" spans="1:11">
      <c r="A242" s="546"/>
      <c r="B242" s="550"/>
      <c r="C242" s="550"/>
      <c r="D242" s="550"/>
      <c r="E242" s="550"/>
      <c r="F242" s="546"/>
      <c r="G242" s="566" t="str">
        <f>IF(OR($B242="",$C242="",$D242="",$F242&lt;an_initial,$F242&gt;an_final,$I242=FALSE),"",(HLOOKUP(E242,ii12punctaje,2,FALSE))*VLOOKUP(J242,Coef!$E$2:$F$17,2,FALSE))</f>
        <v/>
      </c>
      <c r="H242" s="563" t="str">
        <f t="shared" si="10"/>
        <v/>
      </c>
      <c r="I242" s="320" t="b">
        <f t="shared" si="11"/>
        <v>0</v>
      </c>
      <c r="J242" s="321">
        <f t="shared" si="12"/>
        <v>1</v>
      </c>
      <c r="K242" s="24"/>
    </row>
    <row r="243" spans="1:11">
      <c r="A243" s="546"/>
      <c r="B243" s="550"/>
      <c r="C243" s="550"/>
      <c r="D243" s="550"/>
      <c r="E243" s="550"/>
      <c r="F243" s="546"/>
      <c r="G243" s="566" t="str">
        <f>IF(OR($B243="",$C243="",$D243="",$F243&lt;an_initial,$F243&gt;an_final,$I243=FALSE),"",(HLOOKUP(E243,ii12punctaje,2,FALSE))*VLOOKUP(J243,Coef!$E$2:$F$17,2,FALSE))</f>
        <v/>
      </c>
      <c r="H243" s="563" t="str">
        <f t="shared" si="10"/>
        <v/>
      </c>
      <c r="I243" s="320" t="b">
        <f t="shared" si="11"/>
        <v>0</v>
      </c>
      <c r="J243" s="321">
        <f t="shared" si="12"/>
        <v>1</v>
      </c>
      <c r="K243" s="24"/>
    </row>
    <row r="244" spans="1:11">
      <c r="A244" s="546"/>
      <c r="B244" s="550"/>
      <c r="C244" s="550"/>
      <c r="D244" s="550"/>
      <c r="E244" s="550"/>
      <c r="F244" s="546"/>
      <c r="G244" s="566" t="str">
        <f>IF(OR($B244="",$C244="",$D244="",$F244&lt;an_initial,$F244&gt;an_final,$I244=FALSE),"",(HLOOKUP(E244,ii12punctaje,2,FALSE))*VLOOKUP(J244,Coef!$E$2:$F$17,2,FALSE))</f>
        <v/>
      </c>
      <c r="H244" s="563" t="str">
        <f t="shared" si="10"/>
        <v/>
      </c>
      <c r="I244" s="320" t="b">
        <f t="shared" si="11"/>
        <v>0</v>
      </c>
      <c r="J244" s="321">
        <f t="shared" si="12"/>
        <v>1</v>
      </c>
      <c r="K244" s="24"/>
    </row>
    <row r="245" spans="1:11">
      <c r="A245" s="546"/>
      <c r="B245" s="550"/>
      <c r="C245" s="550"/>
      <c r="D245" s="550"/>
      <c r="E245" s="550"/>
      <c r="F245" s="546"/>
      <c r="G245" s="566" t="str">
        <f>IF(OR($B245="",$C245="",$D245="",$F245&lt;an_initial,$F245&gt;an_final,$I245=FALSE),"",(HLOOKUP(E245,ii12punctaje,2,FALSE))*VLOOKUP(J245,Coef!$E$2:$F$17,2,FALSE))</f>
        <v/>
      </c>
      <c r="H245" s="563" t="str">
        <f t="shared" si="10"/>
        <v/>
      </c>
      <c r="I245" s="320" t="b">
        <f t="shared" si="11"/>
        <v>0</v>
      </c>
      <c r="J245" s="321">
        <f t="shared" si="12"/>
        <v>1</v>
      </c>
      <c r="K245" s="24"/>
    </row>
    <row r="246" spans="1:11">
      <c r="A246" s="546"/>
      <c r="B246" s="550"/>
      <c r="C246" s="550"/>
      <c r="D246" s="550"/>
      <c r="E246" s="550"/>
      <c r="F246" s="546"/>
      <c r="G246" s="566" t="str">
        <f>IF(OR($B246="",$C246="",$D246="",$F246&lt;an_initial,$F246&gt;an_final,$I246=FALSE),"",(HLOOKUP(E246,ii12punctaje,2,FALSE))*VLOOKUP(J246,Coef!$E$2:$F$17,2,FALSE))</f>
        <v/>
      </c>
      <c r="H246" s="563" t="str">
        <f t="shared" si="10"/>
        <v/>
      </c>
      <c r="I246" s="320" t="b">
        <f t="shared" si="11"/>
        <v>0</v>
      </c>
      <c r="J246" s="321">
        <f t="shared" si="12"/>
        <v>1</v>
      </c>
      <c r="K246" s="24"/>
    </row>
    <row r="247" spans="1:11">
      <c r="A247" s="546"/>
      <c r="B247" s="550"/>
      <c r="C247" s="550"/>
      <c r="D247" s="550"/>
      <c r="E247" s="550"/>
      <c r="F247" s="546"/>
      <c r="G247" s="566" t="str">
        <f>IF(OR($B247="",$C247="",$D247="",$F247&lt;an_initial,$F247&gt;an_final,$I247=FALSE),"",(HLOOKUP(E247,ii12punctaje,2,FALSE))*VLOOKUP(J247,Coef!$E$2:$F$17,2,FALSE))</f>
        <v/>
      </c>
      <c r="H247" s="563" t="str">
        <f t="shared" si="10"/>
        <v/>
      </c>
      <c r="I247" s="320" t="b">
        <f t="shared" si="11"/>
        <v>0</v>
      </c>
      <c r="J247" s="321">
        <f t="shared" si="12"/>
        <v>1</v>
      </c>
      <c r="K247" s="24"/>
    </row>
    <row r="248" spans="1:11">
      <c r="A248" s="546"/>
      <c r="B248" s="550"/>
      <c r="C248" s="550"/>
      <c r="D248" s="550"/>
      <c r="E248" s="550"/>
      <c r="F248" s="546"/>
      <c r="G248" s="566" t="str">
        <f>IF(OR($B248="",$C248="",$D248="",$F248&lt;an_initial,$F248&gt;an_final,$I248=FALSE),"",(HLOOKUP(E248,ii12punctaje,2,FALSE))*VLOOKUP(J248,Coef!$E$2:$F$17,2,FALSE))</f>
        <v/>
      </c>
      <c r="H248" s="563" t="str">
        <f t="shared" si="10"/>
        <v/>
      </c>
      <c r="I248" s="320" t="b">
        <f t="shared" si="11"/>
        <v>0</v>
      </c>
      <c r="J248" s="321">
        <f t="shared" si="12"/>
        <v>1</v>
      </c>
      <c r="K248" s="24"/>
    </row>
    <row r="249" spans="1:11">
      <c r="A249" s="546"/>
      <c r="B249" s="550"/>
      <c r="C249" s="550"/>
      <c r="D249" s="550"/>
      <c r="E249" s="550"/>
      <c r="F249" s="546"/>
      <c r="G249" s="566" t="str">
        <f>IF(OR($B249="",$C249="",$D249="",$F249&lt;an_initial,$F249&gt;an_final,$I249=FALSE),"",(HLOOKUP(E249,ii12punctaje,2,FALSE))*VLOOKUP(J249,Coef!$E$2:$F$17,2,FALSE))</f>
        <v/>
      </c>
      <c r="H249" s="563" t="str">
        <f t="shared" si="10"/>
        <v/>
      </c>
      <c r="I249" s="320" t="b">
        <f t="shared" si="11"/>
        <v>0</v>
      </c>
      <c r="J249" s="321">
        <f t="shared" si="12"/>
        <v>1</v>
      </c>
      <c r="K249" s="24"/>
    </row>
    <row r="250" spans="1:11">
      <c r="A250" s="546"/>
      <c r="B250" s="550"/>
      <c r="C250" s="550"/>
      <c r="D250" s="550"/>
      <c r="E250" s="550"/>
      <c r="F250" s="546"/>
      <c r="G250" s="566" t="str">
        <f>IF(OR($B250="",$C250="",$D250="",$F250&lt;an_initial,$F250&gt;an_final,$I250=FALSE),"",(HLOOKUP(E250,ii12punctaje,2,FALSE))*VLOOKUP(J250,Coef!$E$2:$F$17,2,FALSE))</f>
        <v/>
      </c>
      <c r="H250" s="563" t="str">
        <f t="shared" si="10"/>
        <v/>
      </c>
      <c r="I250" s="320" t="b">
        <f t="shared" si="11"/>
        <v>0</v>
      </c>
      <c r="J250" s="321">
        <f t="shared" si="12"/>
        <v>1</v>
      </c>
      <c r="K250" s="24"/>
    </row>
    <row r="251" spans="1:11">
      <c r="A251" s="546"/>
      <c r="B251" s="550"/>
      <c r="C251" s="550"/>
      <c r="D251" s="550"/>
      <c r="E251" s="550"/>
      <c r="F251" s="546"/>
      <c r="G251" s="566" t="str">
        <f>IF(OR($B251="",$C251="",$D251="",$F251&lt;an_initial,$F251&gt;an_final,$I251=FALSE),"",(HLOOKUP(E251,ii12punctaje,2,FALSE))*VLOOKUP(J251,Coef!$E$2:$F$17,2,FALSE))</f>
        <v/>
      </c>
      <c r="H251" s="563" t="str">
        <f t="shared" si="10"/>
        <v/>
      </c>
      <c r="I251" s="320" t="b">
        <f t="shared" si="11"/>
        <v>0</v>
      </c>
      <c r="J251" s="321">
        <f t="shared" si="12"/>
        <v>1</v>
      </c>
      <c r="K251" s="24"/>
    </row>
    <row r="252" spans="1:11">
      <c r="A252" s="546"/>
      <c r="B252" s="550"/>
      <c r="C252" s="550"/>
      <c r="D252" s="550"/>
      <c r="E252" s="550"/>
      <c r="F252" s="546"/>
      <c r="G252" s="566" t="str">
        <f>IF(OR($B252="",$C252="",$D252="",$F252&lt;an_initial,$F252&gt;an_final,$I252=FALSE),"",(HLOOKUP(E252,ii12punctaje,2,FALSE))*VLOOKUP(J252,Coef!$E$2:$F$17,2,FALSE))</f>
        <v/>
      </c>
      <c r="H252" s="563" t="str">
        <f t="shared" si="10"/>
        <v/>
      </c>
      <c r="I252" s="320" t="b">
        <f t="shared" si="11"/>
        <v>0</v>
      </c>
      <c r="J252" s="321">
        <f t="shared" si="12"/>
        <v>1</v>
      </c>
      <c r="K252" s="24"/>
    </row>
    <row r="253" spans="1:11">
      <c r="A253" s="546"/>
      <c r="B253" s="550"/>
      <c r="C253" s="550"/>
      <c r="D253" s="550"/>
      <c r="E253" s="550"/>
      <c r="F253" s="546"/>
      <c r="G253" s="566" t="str">
        <f>IF(OR($B253="",$C253="",$D253="",$F253&lt;an_initial,$F253&gt;an_final,$I253=FALSE),"",(HLOOKUP(E253,ii12punctaje,2,FALSE))*VLOOKUP(J253,Coef!$E$2:$F$17,2,FALSE))</f>
        <v/>
      </c>
      <c r="H253" s="563" t="str">
        <f t="shared" si="10"/>
        <v/>
      </c>
      <c r="I253" s="320" t="b">
        <f t="shared" si="11"/>
        <v>0</v>
      </c>
      <c r="J253" s="321">
        <f t="shared" si="12"/>
        <v>1</v>
      </c>
      <c r="K253" s="24"/>
    </row>
    <row r="254" spans="1:11">
      <c r="A254" s="546"/>
      <c r="B254" s="550"/>
      <c r="C254" s="550"/>
      <c r="D254" s="550"/>
      <c r="E254" s="550"/>
      <c r="F254" s="546"/>
      <c r="G254" s="566" t="str">
        <f>IF(OR($B254="",$C254="",$D254="",$F254&lt;an_initial,$F254&gt;an_final,$I254=FALSE),"",(HLOOKUP(E254,ii12punctaje,2,FALSE))*VLOOKUP(J254,Coef!$E$2:$F$17,2,FALSE))</f>
        <v/>
      </c>
      <c r="H254" s="563" t="str">
        <f t="shared" si="10"/>
        <v/>
      </c>
      <c r="I254" s="320" t="b">
        <f t="shared" si="11"/>
        <v>0</v>
      </c>
      <c r="J254" s="321">
        <f t="shared" si="12"/>
        <v>1</v>
      </c>
      <c r="K254" s="24"/>
    </row>
    <row r="255" spans="1:11">
      <c r="A255" s="546"/>
      <c r="B255" s="550"/>
      <c r="C255" s="550"/>
      <c r="D255" s="550"/>
      <c r="E255" s="550"/>
      <c r="F255" s="546"/>
      <c r="G255" s="566" t="str">
        <f>IF(OR($B255="",$C255="",$D255="",$F255&lt;an_initial,$F255&gt;an_final,$I255=FALSE),"",(HLOOKUP(E255,ii12punctaje,2,FALSE))*VLOOKUP(J255,Coef!$E$2:$F$17,2,FALSE))</f>
        <v/>
      </c>
      <c r="H255" s="563" t="str">
        <f t="shared" si="10"/>
        <v/>
      </c>
      <c r="I255" s="320" t="b">
        <f t="shared" si="11"/>
        <v>0</v>
      </c>
      <c r="J255" s="321">
        <f t="shared" si="12"/>
        <v>1</v>
      </c>
      <c r="K255" s="24"/>
    </row>
    <row r="256" spans="1:11">
      <c r="A256" s="546"/>
      <c r="B256" s="550"/>
      <c r="C256" s="550"/>
      <c r="D256" s="550"/>
      <c r="E256" s="550"/>
      <c r="F256" s="546"/>
      <c r="G256" s="566" t="str">
        <f>IF(OR($B256="",$C256="",$D256="",$F256&lt;an_initial,$F256&gt;an_final,$I256=FALSE),"",(HLOOKUP(E256,ii12punctaje,2,FALSE))*VLOOKUP(J256,Coef!$E$2:$F$17,2,FALSE))</f>
        <v/>
      </c>
      <c r="H256" s="563" t="str">
        <f t="shared" si="10"/>
        <v/>
      </c>
      <c r="I256" s="320" t="b">
        <f t="shared" si="11"/>
        <v>0</v>
      </c>
      <c r="J256" s="321">
        <f t="shared" si="12"/>
        <v>1</v>
      </c>
      <c r="K256" s="24"/>
    </row>
    <row r="257" spans="1:11">
      <c r="A257" s="546"/>
      <c r="B257" s="550"/>
      <c r="C257" s="550"/>
      <c r="D257" s="550"/>
      <c r="E257" s="550"/>
      <c r="F257" s="546"/>
      <c r="G257" s="566" t="str">
        <f>IF(OR($B257="",$C257="",$D257="",$F257&lt;an_initial,$F257&gt;an_final,$I257=FALSE),"",(HLOOKUP(E257,ii12punctaje,2,FALSE))*VLOOKUP(J257,Coef!$E$2:$F$17,2,FALSE))</f>
        <v/>
      </c>
      <c r="H257" s="563" t="str">
        <f t="shared" si="10"/>
        <v/>
      </c>
      <c r="I257" s="320" t="b">
        <f t="shared" si="11"/>
        <v>0</v>
      </c>
      <c r="J257" s="321">
        <f t="shared" si="12"/>
        <v>1</v>
      </c>
      <c r="K257" s="24"/>
    </row>
    <row r="258" spans="1:11">
      <c r="A258" s="546"/>
      <c r="B258" s="550"/>
      <c r="C258" s="550"/>
      <c r="D258" s="550"/>
      <c r="E258" s="550"/>
      <c r="F258" s="546"/>
      <c r="G258" s="566" t="str">
        <f>IF(OR($B258="",$C258="",$D258="",$F258&lt;an_initial,$F258&gt;an_final,$I258=FALSE),"",(HLOOKUP(E258,ii12punctaje,2,FALSE))*VLOOKUP(J258,Coef!$E$2:$F$17,2,FALSE))</f>
        <v/>
      </c>
      <c r="H258" s="563" t="str">
        <f t="shared" si="10"/>
        <v/>
      </c>
      <c r="I258" s="320" t="b">
        <f t="shared" si="11"/>
        <v>0</v>
      </c>
      <c r="J258" s="321">
        <f t="shared" si="12"/>
        <v>1</v>
      </c>
      <c r="K258" s="24"/>
    </row>
    <row r="259" spans="1:11">
      <c r="A259" s="546"/>
      <c r="B259" s="550"/>
      <c r="C259" s="550"/>
      <c r="D259" s="550"/>
      <c r="E259" s="550"/>
      <c r="F259" s="546"/>
      <c r="G259" s="566" t="str">
        <f>IF(OR($B259="",$C259="",$D259="",$F259&lt;an_initial,$F259&gt;an_final,$I259=FALSE),"",(HLOOKUP(E259,ii12punctaje,2,FALSE))*VLOOKUP(J259,Coef!$E$2:$F$17,2,FALSE))</f>
        <v/>
      </c>
      <c r="H259" s="563" t="str">
        <f t="shared" si="10"/>
        <v/>
      </c>
      <c r="I259" s="320" t="b">
        <f t="shared" si="11"/>
        <v>0</v>
      </c>
      <c r="J259" s="321">
        <f t="shared" si="12"/>
        <v>1</v>
      </c>
      <c r="K259" s="24"/>
    </row>
    <row r="260" spans="1:11">
      <c r="A260" s="554"/>
      <c r="B260" s="551"/>
      <c r="C260" s="551"/>
      <c r="D260" s="551"/>
      <c r="E260" s="551"/>
      <c r="F260" s="551"/>
      <c r="G260" s="551"/>
    </row>
    <row r="261" spans="1:11">
      <c r="A261" s="554"/>
      <c r="B261" s="551"/>
      <c r="C261" s="551"/>
      <c r="D261" s="551"/>
      <c r="E261" s="551"/>
      <c r="F261" s="551"/>
      <c r="G261" s="551"/>
    </row>
    <row r="262" spans="1:11">
      <c r="A262" s="554"/>
      <c r="B262" s="551"/>
      <c r="C262" s="551"/>
      <c r="D262" s="551"/>
      <c r="E262" s="551"/>
      <c r="F262" s="551"/>
      <c r="G262" s="551"/>
    </row>
    <row r="263" spans="1:11">
      <c r="A263" s="554"/>
      <c r="B263" s="551"/>
      <c r="C263" s="551"/>
      <c r="D263" s="551"/>
      <c r="E263" s="551"/>
      <c r="F263" s="551"/>
      <c r="G263" s="551"/>
    </row>
  </sheetData>
  <sheetProtection algorithmName="SHA-512" hashValue="hVa8M+VZWKXlOFwMQBujTPIXlakkTYjUTS8e+d/anGPQXM5VxqEayuMYm25CA00ufE7AfjNSIuw0NjMKCucu1Q==" saltValue="+S36/Vmqk+dHPgQpbcwR+Q==" spinCount="100000" sheet="1" objects="1" scenarios="1" formatCells="0" formatRows="0" insertRows="0"/>
  <mergeCells count="11">
    <mergeCell ref="I7:I8"/>
    <mergeCell ref="J7:J8"/>
    <mergeCell ref="A4:G4"/>
    <mergeCell ref="A5:G5"/>
    <mergeCell ref="A7:A8"/>
    <mergeCell ref="B7:B8"/>
    <mergeCell ref="C7:C8"/>
    <mergeCell ref="D7:D8"/>
    <mergeCell ref="E7:E8"/>
    <mergeCell ref="F7:F8"/>
    <mergeCell ref="G7:G8"/>
  </mergeCells>
  <dataValidations count="1">
    <dataValidation type="list" allowBlank="1" showInputMessage="1" showErrorMessage="1" sqref="E10:E259" xr:uid="{00000000-0002-0000-1D00-000000000000}">
      <formula1>ii12tip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88">
    <pageSetUpPr fitToPage="1"/>
  </sheetPr>
  <dimension ref="A1:K259"/>
  <sheetViews>
    <sheetView zoomScaleNormal="100" workbookViewId="0">
      <selection activeCell="B10" sqref="B10:F12"/>
    </sheetView>
  </sheetViews>
  <sheetFormatPr defaultColWidth="9.1328125" defaultRowHeight="15.75"/>
  <cols>
    <col min="1" max="1" width="5.6640625" style="45" customWidth="1"/>
    <col min="2" max="2" width="36.6640625" style="49" customWidth="1"/>
    <col min="3" max="3" width="38.46484375" style="265" customWidth="1"/>
    <col min="4" max="4" width="27.46484375" style="265" customWidth="1"/>
    <col min="5" max="5" width="38.46484375" style="49" customWidth="1"/>
    <col min="6" max="6" width="8.6640625" style="49" customWidth="1"/>
    <col min="7" max="7" width="12.33203125" style="49" customWidth="1"/>
    <col min="8" max="8" width="10.6640625" style="49" hidden="1" customWidth="1"/>
    <col min="9" max="9" width="9.1328125" style="55" hidden="1" customWidth="1"/>
    <col min="10" max="10" width="9.1328125" style="49" hidden="1" customWidth="1"/>
    <col min="11" max="25" width="9.1328125" style="49" customWidth="1"/>
    <col min="26" max="16384" width="9.1328125" style="49"/>
  </cols>
  <sheetData>
    <row r="1" spans="1:10" s="45" customFormat="1">
      <c r="A1" s="44" t="s">
        <v>483</v>
      </c>
      <c r="C1" s="328"/>
      <c r="D1" s="328"/>
      <c r="F1" s="46"/>
      <c r="G1" s="48"/>
      <c r="H1" s="47"/>
    </row>
    <row r="2" spans="1:10" s="45" customFormat="1">
      <c r="A2" s="294" t="str">
        <f>IF(ISBLANK(facultate), IF(ISBLANK(departament),"","Departament " &amp; departament), "Facultatea " &amp; facultate)</f>
        <v>Facultatea Automatică și Calculatoare</v>
      </c>
      <c r="C2" s="328"/>
      <c r="D2" s="328"/>
      <c r="F2" s="46"/>
      <c r="G2" s="48"/>
      <c r="H2" s="47"/>
    </row>
    <row r="3" spans="1:10" s="45" customFormat="1">
      <c r="A3" s="294" t="str">
        <f>IF(ISBLANK(departament),"","Departamentul " &amp; departament)</f>
        <v>Departamentul Automatică și Informatică Aplicată</v>
      </c>
      <c r="C3" s="328"/>
      <c r="D3" s="328"/>
      <c r="F3" s="46"/>
      <c r="G3" s="48"/>
      <c r="H3" s="47"/>
    </row>
    <row r="4" spans="1:10">
      <c r="A4" s="472" t="s">
        <v>911</v>
      </c>
      <c r="B4" s="472"/>
      <c r="C4" s="472"/>
      <c r="D4" s="472"/>
      <c r="E4" s="472"/>
      <c r="F4" s="472"/>
      <c r="G4" s="472"/>
      <c r="H4" s="187"/>
    </row>
    <row r="5" spans="1:10" ht="15.75" customHeight="1">
      <c r="A5" s="478" t="s">
        <v>929</v>
      </c>
      <c r="B5" s="472"/>
      <c r="C5" s="472"/>
      <c r="D5" s="472"/>
      <c r="E5" s="472"/>
      <c r="F5" s="472"/>
      <c r="G5" s="472"/>
      <c r="H5" s="187"/>
    </row>
    <row r="6" spans="1:10" ht="13.5" customHeight="1">
      <c r="G6" s="295" t="str">
        <f>CONCATENATE(functie," ",nume_candidat)</f>
        <v>Conferențiar Bojan-Dragos Claudia-Adina</v>
      </c>
    </row>
    <row r="7" spans="1:10" s="24" customFormat="1" ht="15.75" customHeight="1">
      <c r="A7" s="469" t="s">
        <v>338</v>
      </c>
      <c r="B7" s="469" t="s">
        <v>924</v>
      </c>
      <c r="C7" s="469" t="s">
        <v>451</v>
      </c>
      <c r="D7" s="470" t="s">
        <v>1055</v>
      </c>
      <c r="E7" s="469" t="s">
        <v>925</v>
      </c>
      <c r="F7" s="469" t="s">
        <v>2</v>
      </c>
      <c r="G7" s="470" t="s">
        <v>544</v>
      </c>
      <c r="H7" s="117" t="s">
        <v>4</v>
      </c>
      <c r="I7" s="476" t="s">
        <v>541</v>
      </c>
      <c r="J7" s="479" t="s">
        <v>551</v>
      </c>
    </row>
    <row r="8" spans="1:10" s="24" customFormat="1" ht="31.5">
      <c r="A8" s="469"/>
      <c r="B8" s="469"/>
      <c r="C8" s="469"/>
      <c r="D8" s="471"/>
      <c r="E8" s="469"/>
      <c r="F8" s="469"/>
      <c r="G8" s="471"/>
      <c r="H8" s="296" t="str">
        <f>CONCATENATE("ultimii                                  ",durata_evaluare," ani")</f>
        <v>ultimii                                  5 ani</v>
      </c>
      <c r="I8" s="476"/>
      <c r="J8" s="479"/>
    </row>
    <row r="9" spans="1:10" s="24" customFormat="1">
      <c r="A9" s="71"/>
      <c r="B9" s="50"/>
      <c r="C9" s="50"/>
      <c r="D9" s="50"/>
      <c r="E9" s="50"/>
      <c r="F9" s="134"/>
      <c r="G9" s="122">
        <f>SUMIF(G10:G1010,"&gt;0")</f>
        <v>0</v>
      </c>
      <c r="H9" s="4">
        <f>SUMIF(H10:H1259,"&gt;0")</f>
        <v>0</v>
      </c>
      <c r="I9" s="252"/>
      <c r="J9" s="257"/>
    </row>
    <row r="10" spans="1:10" s="63" customFormat="1">
      <c r="A10" s="28">
        <v>1</v>
      </c>
      <c r="B10" s="7"/>
      <c r="C10" s="7"/>
      <c r="D10" s="13"/>
      <c r="E10" s="13"/>
      <c r="F10" s="180"/>
      <c r="G10" s="15" t="str">
        <f t="shared" ref="G10:G73" si="0">IF(OR($B10="",$C10="",$D10="",$F10&lt;an_initial,$F10&gt;an_final,$I10=FALSE),"",(HLOOKUP(E10,ii13punctaje,2,FALSE)) / J10)</f>
        <v/>
      </c>
      <c r="H10" s="43" t="str">
        <f t="shared" ref="H10:H73" si="1">IF(OR($B10="",$C10="",$D10="",$F10&gt;an_final,$I10=FALSE),"",IF($F10&gt;=an_initial,1,""))</f>
        <v/>
      </c>
      <c r="I10" s="297" t="b">
        <f t="shared" ref="I10:I73" si="2">IF(nume_candidat="",FALSE,ISNUMBER(SEARCH(nume_candidat,$B10)))</f>
        <v>0</v>
      </c>
      <c r="J10" s="305">
        <f t="shared" ref="J10" si="3">LEN(B10)-LEN(SUBSTITUTE(B10,",",""))+1</f>
        <v>1</v>
      </c>
    </row>
    <row r="11" spans="1:10" s="24" customFormat="1">
      <c r="A11" s="28">
        <v>2</v>
      </c>
      <c r="B11" s="7"/>
      <c r="C11" s="7"/>
      <c r="D11" s="7"/>
      <c r="E11" s="7"/>
      <c r="F11" s="180"/>
      <c r="G11" s="15" t="str">
        <f t="shared" si="0"/>
        <v/>
      </c>
      <c r="H11" s="43" t="str">
        <f t="shared" si="1"/>
        <v/>
      </c>
      <c r="I11" s="297" t="b">
        <f t="shared" si="2"/>
        <v>0</v>
      </c>
      <c r="J11" s="305">
        <f t="shared" ref="J11:J74" si="4">LEN(B11)-LEN(SUBSTITUTE(B11,",",""))+1</f>
        <v>1</v>
      </c>
    </row>
    <row r="12" spans="1:10" s="24" customFormat="1">
      <c r="A12" s="28">
        <v>3</v>
      </c>
      <c r="B12" s="6"/>
      <c r="C12" s="7"/>
      <c r="D12" s="6"/>
      <c r="E12" s="135"/>
      <c r="F12" s="180"/>
      <c r="G12" s="15" t="str">
        <f t="shared" si="0"/>
        <v/>
      </c>
      <c r="H12" s="43" t="str">
        <f t="shared" si="1"/>
        <v/>
      </c>
      <c r="I12" s="297" t="b">
        <f t="shared" si="2"/>
        <v>0</v>
      </c>
      <c r="J12" s="305">
        <f t="shared" si="4"/>
        <v>1</v>
      </c>
    </row>
    <row r="13" spans="1:10" s="24" customFormat="1">
      <c r="A13" s="28">
        <v>4</v>
      </c>
      <c r="B13" s="6"/>
      <c r="C13" s="6"/>
      <c r="D13" s="6"/>
      <c r="E13" s="6"/>
      <c r="F13" s="117"/>
      <c r="G13" s="15" t="str">
        <f t="shared" si="0"/>
        <v/>
      </c>
      <c r="H13" s="43" t="str">
        <f t="shared" si="1"/>
        <v/>
      </c>
      <c r="I13" s="297" t="b">
        <f t="shared" si="2"/>
        <v>0</v>
      </c>
      <c r="J13" s="305">
        <f t="shared" si="4"/>
        <v>1</v>
      </c>
    </row>
    <row r="14" spans="1:10" s="24" customFormat="1">
      <c r="A14" s="28">
        <v>5</v>
      </c>
      <c r="B14" s="6"/>
      <c r="C14" s="6"/>
      <c r="D14" s="6"/>
      <c r="E14" s="6"/>
      <c r="F14" s="117"/>
      <c r="G14" s="15" t="str">
        <f t="shared" si="0"/>
        <v/>
      </c>
      <c r="H14" s="43" t="str">
        <f t="shared" si="1"/>
        <v/>
      </c>
      <c r="I14" s="297" t="b">
        <f t="shared" si="2"/>
        <v>0</v>
      </c>
      <c r="J14" s="305">
        <f t="shared" si="4"/>
        <v>1</v>
      </c>
    </row>
    <row r="15" spans="1:10" s="24" customFormat="1">
      <c r="A15" s="28">
        <v>6</v>
      </c>
      <c r="B15" s="6"/>
      <c r="C15" s="6"/>
      <c r="D15" s="6"/>
      <c r="E15" s="6"/>
      <c r="F15" s="117"/>
      <c r="G15" s="15" t="str">
        <f t="shared" si="0"/>
        <v/>
      </c>
      <c r="H15" s="43" t="str">
        <f t="shared" si="1"/>
        <v/>
      </c>
      <c r="I15" s="297" t="b">
        <f t="shared" si="2"/>
        <v>0</v>
      </c>
      <c r="J15" s="305">
        <f t="shared" si="4"/>
        <v>1</v>
      </c>
    </row>
    <row r="16" spans="1:10" s="24" customFormat="1">
      <c r="A16" s="28">
        <v>7</v>
      </c>
      <c r="B16" s="6"/>
      <c r="C16" s="6"/>
      <c r="D16" s="6"/>
      <c r="E16" s="6"/>
      <c r="F16" s="117"/>
      <c r="G16" s="15" t="str">
        <f t="shared" si="0"/>
        <v/>
      </c>
      <c r="H16" s="43" t="str">
        <f t="shared" si="1"/>
        <v/>
      </c>
      <c r="I16" s="297" t="b">
        <f t="shared" si="2"/>
        <v>0</v>
      </c>
      <c r="J16" s="305">
        <f t="shared" si="4"/>
        <v>1</v>
      </c>
    </row>
    <row r="17" spans="1:10" s="24" customFormat="1">
      <c r="A17" s="28">
        <v>8</v>
      </c>
      <c r="B17" s="6"/>
      <c r="C17" s="6"/>
      <c r="D17" s="6"/>
      <c r="E17" s="6"/>
      <c r="F17" s="117"/>
      <c r="G17" s="15" t="str">
        <f t="shared" si="0"/>
        <v/>
      </c>
      <c r="H17" s="43" t="str">
        <f t="shared" si="1"/>
        <v/>
      </c>
      <c r="I17" s="297" t="b">
        <f t="shared" si="2"/>
        <v>0</v>
      </c>
      <c r="J17" s="305">
        <f t="shared" si="4"/>
        <v>1</v>
      </c>
    </row>
    <row r="18" spans="1:10" s="24" customFormat="1">
      <c r="A18" s="28">
        <v>9</v>
      </c>
      <c r="B18" s="6"/>
      <c r="C18" s="6"/>
      <c r="D18" s="6"/>
      <c r="E18" s="6"/>
      <c r="F18" s="117"/>
      <c r="G18" s="15" t="str">
        <f t="shared" si="0"/>
        <v/>
      </c>
      <c r="H18" s="43" t="str">
        <f t="shared" si="1"/>
        <v/>
      </c>
      <c r="I18" s="297" t="b">
        <f t="shared" si="2"/>
        <v>0</v>
      </c>
      <c r="J18" s="305">
        <f t="shared" si="4"/>
        <v>1</v>
      </c>
    </row>
    <row r="19" spans="1:10" s="24" customFormat="1">
      <c r="A19" s="28">
        <v>10</v>
      </c>
      <c r="B19" s="6"/>
      <c r="C19" s="11"/>
      <c r="D19" s="6"/>
      <c r="E19" s="6"/>
      <c r="F19" s="117"/>
      <c r="G19" s="15" t="str">
        <f t="shared" si="0"/>
        <v/>
      </c>
      <c r="H19" s="43" t="str">
        <f t="shared" si="1"/>
        <v/>
      </c>
      <c r="I19" s="297" t="b">
        <f t="shared" si="2"/>
        <v>0</v>
      </c>
      <c r="J19" s="305">
        <f t="shared" si="4"/>
        <v>1</v>
      </c>
    </row>
    <row r="20" spans="1:10" s="24" customFormat="1">
      <c r="A20" s="28">
        <v>11</v>
      </c>
      <c r="B20" s="6"/>
      <c r="C20" s="6"/>
      <c r="D20" s="6"/>
      <c r="E20" s="6"/>
      <c r="F20" s="117"/>
      <c r="G20" s="15" t="str">
        <f t="shared" si="0"/>
        <v/>
      </c>
      <c r="H20" s="43" t="str">
        <f t="shared" si="1"/>
        <v/>
      </c>
      <c r="I20" s="297" t="b">
        <f t="shared" si="2"/>
        <v>0</v>
      </c>
      <c r="J20" s="305">
        <f t="shared" si="4"/>
        <v>1</v>
      </c>
    </row>
    <row r="21" spans="1:10" s="24" customFormat="1">
      <c r="A21" s="28">
        <v>12</v>
      </c>
      <c r="B21" s="6"/>
      <c r="C21" s="6"/>
      <c r="D21" s="6"/>
      <c r="E21" s="6"/>
      <c r="F21" s="117"/>
      <c r="G21" s="15" t="str">
        <f t="shared" si="0"/>
        <v/>
      </c>
      <c r="H21" s="43" t="str">
        <f t="shared" si="1"/>
        <v/>
      </c>
      <c r="I21" s="297" t="b">
        <f t="shared" si="2"/>
        <v>0</v>
      </c>
      <c r="J21" s="305">
        <f t="shared" si="4"/>
        <v>1</v>
      </c>
    </row>
    <row r="22" spans="1:10" s="24" customFormat="1">
      <c r="A22" s="28">
        <v>13</v>
      </c>
      <c r="B22" s="6"/>
      <c r="C22" s="6"/>
      <c r="D22" s="6"/>
      <c r="E22" s="6"/>
      <c r="F22" s="117"/>
      <c r="G22" s="15" t="str">
        <f t="shared" si="0"/>
        <v/>
      </c>
      <c r="H22" s="43" t="str">
        <f t="shared" si="1"/>
        <v/>
      </c>
      <c r="I22" s="297" t="b">
        <f t="shared" si="2"/>
        <v>0</v>
      </c>
      <c r="J22" s="305">
        <f t="shared" si="4"/>
        <v>1</v>
      </c>
    </row>
    <row r="23" spans="1:10" s="24" customFormat="1">
      <c r="A23" s="28">
        <v>14</v>
      </c>
      <c r="B23" s="6"/>
      <c r="C23" s="6"/>
      <c r="D23" s="6"/>
      <c r="E23" s="6"/>
      <c r="F23" s="117"/>
      <c r="G23" s="15" t="str">
        <f t="shared" si="0"/>
        <v/>
      </c>
      <c r="H23" s="43" t="str">
        <f t="shared" si="1"/>
        <v/>
      </c>
      <c r="I23" s="297" t="b">
        <f t="shared" si="2"/>
        <v>0</v>
      </c>
      <c r="J23" s="305">
        <f t="shared" si="4"/>
        <v>1</v>
      </c>
    </row>
    <row r="24" spans="1:10" s="24" customFormat="1">
      <c r="A24" s="28">
        <v>15</v>
      </c>
      <c r="B24" s="6"/>
      <c r="C24" s="6"/>
      <c r="D24" s="6"/>
      <c r="E24" s="6"/>
      <c r="F24" s="117"/>
      <c r="G24" s="15" t="str">
        <f t="shared" si="0"/>
        <v/>
      </c>
      <c r="H24" s="43" t="str">
        <f t="shared" si="1"/>
        <v/>
      </c>
      <c r="I24" s="297" t="b">
        <f t="shared" si="2"/>
        <v>0</v>
      </c>
      <c r="J24" s="305">
        <f t="shared" si="4"/>
        <v>1</v>
      </c>
    </row>
    <row r="25" spans="1:10" s="24" customFormat="1">
      <c r="A25" s="28">
        <v>16</v>
      </c>
      <c r="B25" s="6"/>
      <c r="C25" s="6"/>
      <c r="D25" s="6"/>
      <c r="E25" s="6"/>
      <c r="F25" s="117"/>
      <c r="G25" s="15" t="str">
        <f t="shared" si="0"/>
        <v/>
      </c>
      <c r="H25" s="43" t="str">
        <f t="shared" si="1"/>
        <v/>
      </c>
      <c r="I25" s="297" t="b">
        <f t="shared" si="2"/>
        <v>0</v>
      </c>
      <c r="J25" s="305">
        <f t="shared" si="4"/>
        <v>1</v>
      </c>
    </row>
    <row r="26" spans="1:10" s="24" customFormat="1">
      <c r="A26" s="28">
        <v>17</v>
      </c>
      <c r="B26" s="6"/>
      <c r="C26" s="6"/>
      <c r="D26" s="6"/>
      <c r="E26" s="6"/>
      <c r="F26" s="117"/>
      <c r="G26" s="15" t="str">
        <f t="shared" si="0"/>
        <v/>
      </c>
      <c r="H26" s="43" t="str">
        <f t="shared" si="1"/>
        <v/>
      </c>
      <c r="I26" s="297" t="b">
        <f t="shared" si="2"/>
        <v>0</v>
      </c>
      <c r="J26" s="305">
        <f t="shared" si="4"/>
        <v>1</v>
      </c>
    </row>
    <row r="27" spans="1:10" s="24" customFormat="1">
      <c r="A27" s="28">
        <v>18</v>
      </c>
      <c r="B27" s="6"/>
      <c r="C27" s="6"/>
      <c r="D27" s="6"/>
      <c r="E27" s="6"/>
      <c r="F27" s="117"/>
      <c r="G27" s="15" t="str">
        <f t="shared" si="0"/>
        <v/>
      </c>
      <c r="H27" s="43" t="str">
        <f t="shared" si="1"/>
        <v/>
      </c>
      <c r="I27" s="297" t="b">
        <f t="shared" si="2"/>
        <v>0</v>
      </c>
      <c r="J27" s="305">
        <f t="shared" si="4"/>
        <v>1</v>
      </c>
    </row>
    <row r="28" spans="1:10" s="24" customFormat="1">
      <c r="A28" s="28">
        <v>19</v>
      </c>
      <c r="B28" s="6"/>
      <c r="C28" s="6"/>
      <c r="D28" s="6"/>
      <c r="E28" s="6"/>
      <c r="F28" s="117"/>
      <c r="G28" s="15" t="str">
        <f t="shared" si="0"/>
        <v/>
      </c>
      <c r="H28" s="43" t="str">
        <f t="shared" si="1"/>
        <v/>
      </c>
      <c r="I28" s="297" t="b">
        <f t="shared" si="2"/>
        <v>0</v>
      </c>
      <c r="J28" s="305">
        <f t="shared" si="4"/>
        <v>1</v>
      </c>
    </row>
    <row r="29" spans="1:10" s="24" customFormat="1">
      <c r="A29" s="28">
        <v>20</v>
      </c>
      <c r="B29" s="6"/>
      <c r="C29" s="6"/>
      <c r="D29" s="6"/>
      <c r="E29" s="6"/>
      <c r="F29" s="117"/>
      <c r="G29" s="15" t="str">
        <f t="shared" si="0"/>
        <v/>
      </c>
      <c r="H29" s="43" t="str">
        <f t="shared" si="1"/>
        <v/>
      </c>
      <c r="I29" s="297" t="b">
        <f t="shared" si="2"/>
        <v>0</v>
      </c>
      <c r="J29" s="305">
        <f t="shared" si="4"/>
        <v>1</v>
      </c>
    </row>
    <row r="30" spans="1:10" s="24" customFormat="1">
      <c r="A30" s="28">
        <v>21</v>
      </c>
      <c r="B30" s="6"/>
      <c r="C30" s="6"/>
      <c r="D30" s="6"/>
      <c r="E30" s="6"/>
      <c r="F30" s="117"/>
      <c r="G30" s="15" t="str">
        <f t="shared" si="0"/>
        <v/>
      </c>
      <c r="H30" s="43" t="str">
        <f t="shared" si="1"/>
        <v/>
      </c>
      <c r="I30" s="297" t="b">
        <f t="shared" si="2"/>
        <v>0</v>
      </c>
      <c r="J30" s="305">
        <f t="shared" si="4"/>
        <v>1</v>
      </c>
    </row>
    <row r="31" spans="1:10" s="24" customFormat="1">
      <c r="A31" s="28">
        <v>22</v>
      </c>
      <c r="B31" s="6"/>
      <c r="C31" s="6"/>
      <c r="D31" s="6"/>
      <c r="E31" s="6"/>
      <c r="F31" s="117"/>
      <c r="G31" s="15" t="str">
        <f t="shared" si="0"/>
        <v/>
      </c>
      <c r="H31" s="43" t="str">
        <f t="shared" si="1"/>
        <v/>
      </c>
      <c r="I31" s="297" t="b">
        <f t="shared" si="2"/>
        <v>0</v>
      </c>
      <c r="J31" s="305">
        <f t="shared" si="4"/>
        <v>1</v>
      </c>
    </row>
    <row r="32" spans="1:10" s="24" customFormat="1">
      <c r="A32" s="28">
        <v>23</v>
      </c>
      <c r="B32" s="6"/>
      <c r="C32" s="6"/>
      <c r="D32" s="6"/>
      <c r="E32" s="6"/>
      <c r="F32" s="117"/>
      <c r="G32" s="15" t="str">
        <f t="shared" si="0"/>
        <v/>
      </c>
      <c r="H32" s="43" t="str">
        <f t="shared" si="1"/>
        <v/>
      </c>
      <c r="I32" s="297" t="b">
        <f t="shared" si="2"/>
        <v>0</v>
      </c>
      <c r="J32" s="305">
        <f t="shared" si="4"/>
        <v>1</v>
      </c>
    </row>
    <row r="33" spans="1:10" s="24" customFormat="1">
      <c r="A33" s="28">
        <v>24</v>
      </c>
      <c r="B33" s="6"/>
      <c r="C33" s="6"/>
      <c r="D33" s="6"/>
      <c r="E33" s="6"/>
      <c r="F33" s="117"/>
      <c r="G33" s="15" t="str">
        <f t="shared" si="0"/>
        <v/>
      </c>
      <c r="H33" s="43" t="str">
        <f t="shared" si="1"/>
        <v/>
      </c>
      <c r="I33" s="297" t="b">
        <f t="shared" si="2"/>
        <v>0</v>
      </c>
      <c r="J33" s="305">
        <f t="shared" si="4"/>
        <v>1</v>
      </c>
    </row>
    <row r="34" spans="1:10" s="24" customFormat="1">
      <c r="A34" s="28">
        <v>25</v>
      </c>
      <c r="B34" s="6"/>
      <c r="C34" s="6"/>
      <c r="D34" s="6"/>
      <c r="E34" s="6"/>
      <c r="F34" s="117"/>
      <c r="G34" s="15" t="str">
        <f t="shared" si="0"/>
        <v/>
      </c>
      <c r="H34" s="43" t="str">
        <f t="shared" si="1"/>
        <v/>
      </c>
      <c r="I34" s="297" t="b">
        <f t="shared" si="2"/>
        <v>0</v>
      </c>
      <c r="J34" s="305">
        <f t="shared" si="4"/>
        <v>1</v>
      </c>
    </row>
    <row r="35" spans="1:10" s="24" customFormat="1">
      <c r="A35" s="28">
        <v>26</v>
      </c>
      <c r="B35" s="6"/>
      <c r="C35" s="6"/>
      <c r="D35" s="6"/>
      <c r="E35" s="6"/>
      <c r="F35" s="117"/>
      <c r="G35" s="15" t="str">
        <f t="shared" si="0"/>
        <v/>
      </c>
      <c r="H35" s="43" t="str">
        <f t="shared" si="1"/>
        <v/>
      </c>
      <c r="I35" s="297" t="b">
        <f t="shared" si="2"/>
        <v>0</v>
      </c>
      <c r="J35" s="305">
        <f t="shared" si="4"/>
        <v>1</v>
      </c>
    </row>
    <row r="36" spans="1:10" s="24" customFormat="1">
      <c r="A36" s="28">
        <v>27</v>
      </c>
      <c r="B36" s="6"/>
      <c r="C36" s="6"/>
      <c r="D36" s="6"/>
      <c r="E36" s="6"/>
      <c r="F36" s="117"/>
      <c r="G36" s="15" t="str">
        <f t="shared" si="0"/>
        <v/>
      </c>
      <c r="H36" s="43" t="str">
        <f t="shared" si="1"/>
        <v/>
      </c>
      <c r="I36" s="297" t="b">
        <f t="shared" si="2"/>
        <v>0</v>
      </c>
      <c r="J36" s="305">
        <f t="shared" si="4"/>
        <v>1</v>
      </c>
    </row>
    <row r="37" spans="1:10" s="24" customFormat="1">
      <c r="A37" s="28">
        <v>28</v>
      </c>
      <c r="B37" s="6"/>
      <c r="C37" s="6"/>
      <c r="D37" s="6"/>
      <c r="E37" s="6"/>
      <c r="F37" s="117"/>
      <c r="G37" s="15" t="str">
        <f t="shared" si="0"/>
        <v/>
      </c>
      <c r="H37" s="43" t="str">
        <f t="shared" si="1"/>
        <v/>
      </c>
      <c r="I37" s="297" t="b">
        <f t="shared" si="2"/>
        <v>0</v>
      </c>
      <c r="J37" s="305">
        <f t="shared" si="4"/>
        <v>1</v>
      </c>
    </row>
    <row r="38" spans="1:10" s="24" customFormat="1">
      <c r="A38" s="28">
        <v>29</v>
      </c>
      <c r="B38" s="6"/>
      <c r="C38" s="6"/>
      <c r="D38" s="6"/>
      <c r="E38" s="6"/>
      <c r="F38" s="117"/>
      <c r="G38" s="15" t="str">
        <f t="shared" si="0"/>
        <v/>
      </c>
      <c r="H38" s="43" t="str">
        <f t="shared" si="1"/>
        <v/>
      </c>
      <c r="I38" s="297" t="b">
        <f t="shared" si="2"/>
        <v>0</v>
      </c>
      <c r="J38" s="305">
        <f t="shared" si="4"/>
        <v>1</v>
      </c>
    </row>
    <row r="39" spans="1:10" s="24" customFormat="1">
      <c r="A39" s="28">
        <v>30</v>
      </c>
      <c r="B39" s="6"/>
      <c r="C39" s="6"/>
      <c r="D39" s="6"/>
      <c r="E39" s="6"/>
      <c r="F39" s="117"/>
      <c r="G39" s="15" t="str">
        <f t="shared" si="0"/>
        <v/>
      </c>
      <c r="H39" s="43" t="str">
        <f t="shared" si="1"/>
        <v/>
      </c>
      <c r="I39" s="297" t="b">
        <f t="shared" si="2"/>
        <v>0</v>
      </c>
      <c r="J39" s="305">
        <f t="shared" si="4"/>
        <v>1</v>
      </c>
    </row>
    <row r="40" spans="1:10" s="24" customFormat="1">
      <c r="A40" s="28">
        <v>31</v>
      </c>
      <c r="B40" s="6"/>
      <c r="C40" s="6"/>
      <c r="D40" s="6"/>
      <c r="E40" s="6"/>
      <c r="F40" s="117"/>
      <c r="G40" s="15" t="str">
        <f t="shared" si="0"/>
        <v/>
      </c>
      <c r="H40" s="43" t="str">
        <f t="shared" si="1"/>
        <v/>
      </c>
      <c r="I40" s="297" t="b">
        <f t="shared" si="2"/>
        <v>0</v>
      </c>
      <c r="J40" s="305">
        <f t="shared" si="4"/>
        <v>1</v>
      </c>
    </row>
    <row r="41" spans="1:10" s="24" customFormat="1">
      <c r="A41" s="28">
        <v>32</v>
      </c>
      <c r="B41" s="6"/>
      <c r="C41" s="6"/>
      <c r="D41" s="6"/>
      <c r="E41" s="6"/>
      <c r="F41" s="117"/>
      <c r="G41" s="15" t="str">
        <f t="shared" si="0"/>
        <v/>
      </c>
      <c r="H41" s="43" t="str">
        <f t="shared" si="1"/>
        <v/>
      </c>
      <c r="I41" s="297" t="b">
        <f t="shared" si="2"/>
        <v>0</v>
      </c>
      <c r="J41" s="305">
        <f t="shared" si="4"/>
        <v>1</v>
      </c>
    </row>
    <row r="42" spans="1:10" s="24" customFormat="1">
      <c r="A42" s="28">
        <v>33</v>
      </c>
      <c r="B42" s="6"/>
      <c r="C42" s="6"/>
      <c r="D42" s="6"/>
      <c r="E42" s="6"/>
      <c r="F42" s="117"/>
      <c r="G42" s="15" t="str">
        <f t="shared" si="0"/>
        <v/>
      </c>
      <c r="H42" s="43" t="str">
        <f t="shared" si="1"/>
        <v/>
      </c>
      <c r="I42" s="297" t="b">
        <f t="shared" si="2"/>
        <v>0</v>
      </c>
      <c r="J42" s="305">
        <f t="shared" si="4"/>
        <v>1</v>
      </c>
    </row>
    <row r="43" spans="1:10" s="24" customFormat="1">
      <c r="A43" s="28">
        <v>34</v>
      </c>
      <c r="B43" s="6"/>
      <c r="C43" s="6"/>
      <c r="D43" s="6"/>
      <c r="E43" s="6"/>
      <c r="F43" s="117"/>
      <c r="G43" s="15" t="str">
        <f t="shared" si="0"/>
        <v/>
      </c>
      <c r="H43" s="43" t="str">
        <f t="shared" si="1"/>
        <v/>
      </c>
      <c r="I43" s="297" t="b">
        <f t="shared" si="2"/>
        <v>0</v>
      </c>
      <c r="J43" s="305">
        <f t="shared" si="4"/>
        <v>1</v>
      </c>
    </row>
    <row r="44" spans="1:10" s="24" customFormat="1">
      <c r="A44" s="28">
        <v>35</v>
      </c>
      <c r="B44" s="6"/>
      <c r="C44" s="6"/>
      <c r="D44" s="6"/>
      <c r="E44" s="6"/>
      <c r="F44" s="117"/>
      <c r="G44" s="15" t="str">
        <f t="shared" si="0"/>
        <v/>
      </c>
      <c r="H44" s="43" t="str">
        <f t="shared" si="1"/>
        <v/>
      </c>
      <c r="I44" s="297" t="b">
        <f t="shared" si="2"/>
        <v>0</v>
      </c>
      <c r="J44" s="305">
        <f t="shared" si="4"/>
        <v>1</v>
      </c>
    </row>
    <row r="45" spans="1:10" s="24" customFormat="1">
      <c r="A45" s="28">
        <v>36</v>
      </c>
      <c r="B45" s="6"/>
      <c r="C45" s="6"/>
      <c r="D45" s="6"/>
      <c r="E45" s="6"/>
      <c r="F45" s="117"/>
      <c r="G45" s="15" t="str">
        <f t="shared" si="0"/>
        <v/>
      </c>
      <c r="H45" s="43" t="str">
        <f t="shared" si="1"/>
        <v/>
      </c>
      <c r="I45" s="297" t="b">
        <f t="shared" si="2"/>
        <v>0</v>
      </c>
      <c r="J45" s="305">
        <f t="shared" si="4"/>
        <v>1</v>
      </c>
    </row>
    <row r="46" spans="1:10" s="24" customFormat="1">
      <c r="A46" s="28">
        <v>37</v>
      </c>
      <c r="B46" s="6"/>
      <c r="C46" s="6"/>
      <c r="D46" s="6"/>
      <c r="E46" s="6"/>
      <c r="F46" s="117"/>
      <c r="G46" s="15" t="str">
        <f t="shared" si="0"/>
        <v/>
      </c>
      <c r="H46" s="43" t="str">
        <f t="shared" si="1"/>
        <v/>
      </c>
      <c r="I46" s="297" t="b">
        <f t="shared" si="2"/>
        <v>0</v>
      </c>
      <c r="J46" s="305">
        <f t="shared" si="4"/>
        <v>1</v>
      </c>
    </row>
    <row r="47" spans="1:10" s="24" customFormat="1">
      <c r="A47" s="28">
        <v>38</v>
      </c>
      <c r="B47" s="6"/>
      <c r="C47" s="6"/>
      <c r="D47" s="6"/>
      <c r="E47" s="6"/>
      <c r="F47" s="117"/>
      <c r="G47" s="15" t="str">
        <f t="shared" si="0"/>
        <v/>
      </c>
      <c r="H47" s="43" t="str">
        <f t="shared" si="1"/>
        <v/>
      </c>
      <c r="I47" s="297" t="b">
        <f t="shared" si="2"/>
        <v>0</v>
      </c>
      <c r="J47" s="305">
        <f t="shared" si="4"/>
        <v>1</v>
      </c>
    </row>
    <row r="48" spans="1:10" s="24" customFormat="1">
      <c r="A48" s="28">
        <v>39</v>
      </c>
      <c r="B48" s="6"/>
      <c r="C48" s="6"/>
      <c r="D48" s="6"/>
      <c r="E48" s="6"/>
      <c r="F48" s="117"/>
      <c r="G48" s="15" t="str">
        <f t="shared" si="0"/>
        <v/>
      </c>
      <c r="H48" s="43" t="str">
        <f t="shared" si="1"/>
        <v/>
      </c>
      <c r="I48" s="297" t="b">
        <f t="shared" si="2"/>
        <v>0</v>
      </c>
      <c r="J48" s="305">
        <f t="shared" si="4"/>
        <v>1</v>
      </c>
    </row>
    <row r="49" spans="1:10" s="24" customFormat="1">
      <c r="A49" s="28">
        <v>40</v>
      </c>
      <c r="B49" s="6"/>
      <c r="C49" s="6"/>
      <c r="D49" s="6"/>
      <c r="E49" s="6"/>
      <c r="F49" s="117"/>
      <c r="G49" s="15" t="str">
        <f t="shared" si="0"/>
        <v/>
      </c>
      <c r="H49" s="43" t="str">
        <f t="shared" si="1"/>
        <v/>
      </c>
      <c r="I49" s="297" t="b">
        <f t="shared" si="2"/>
        <v>0</v>
      </c>
      <c r="J49" s="305">
        <f t="shared" si="4"/>
        <v>1</v>
      </c>
    </row>
    <row r="50" spans="1:10" s="24" customFormat="1">
      <c r="A50" s="28">
        <v>41</v>
      </c>
      <c r="B50" s="6"/>
      <c r="C50" s="6"/>
      <c r="D50" s="6"/>
      <c r="E50" s="6"/>
      <c r="F50" s="117"/>
      <c r="G50" s="15" t="str">
        <f t="shared" si="0"/>
        <v/>
      </c>
      <c r="H50" s="43" t="str">
        <f t="shared" si="1"/>
        <v/>
      </c>
      <c r="I50" s="297" t="b">
        <f t="shared" si="2"/>
        <v>0</v>
      </c>
      <c r="J50" s="305">
        <f t="shared" si="4"/>
        <v>1</v>
      </c>
    </row>
    <row r="51" spans="1:10" s="24" customFormat="1">
      <c r="A51" s="28">
        <v>42</v>
      </c>
      <c r="B51" s="6"/>
      <c r="C51" s="6"/>
      <c r="D51" s="6"/>
      <c r="E51" s="6"/>
      <c r="F51" s="117"/>
      <c r="G51" s="15" t="str">
        <f t="shared" si="0"/>
        <v/>
      </c>
      <c r="H51" s="43" t="str">
        <f t="shared" si="1"/>
        <v/>
      </c>
      <c r="I51" s="297" t="b">
        <f t="shared" si="2"/>
        <v>0</v>
      </c>
      <c r="J51" s="305">
        <f t="shared" si="4"/>
        <v>1</v>
      </c>
    </row>
    <row r="52" spans="1:10" s="24" customFormat="1">
      <c r="A52" s="28">
        <v>43</v>
      </c>
      <c r="B52" s="6"/>
      <c r="C52" s="6"/>
      <c r="D52" s="6"/>
      <c r="E52" s="6"/>
      <c r="F52" s="117"/>
      <c r="G52" s="15" t="str">
        <f t="shared" si="0"/>
        <v/>
      </c>
      <c r="H52" s="43" t="str">
        <f t="shared" si="1"/>
        <v/>
      </c>
      <c r="I52" s="297" t="b">
        <f t="shared" si="2"/>
        <v>0</v>
      </c>
      <c r="J52" s="305">
        <f t="shared" si="4"/>
        <v>1</v>
      </c>
    </row>
    <row r="53" spans="1:10" s="24" customFormat="1">
      <c r="A53" s="28">
        <v>44</v>
      </c>
      <c r="B53" s="6"/>
      <c r="C53" s="6"/>
      <c r="D53" s="6"/>
      <c r="E53" s="6"/>
      <c r="F53" s="117"/>
      <c r="G53" s="15" t="str">
        <f t="shared" si="0"/>
        <v/>
      </c>
      <c r="H53" s="43" t="str">
        <f t="shared" si="1"/>
        <v/>
      </c>
      <c r="I53" s="297" t="b">
        <f t="shared" si="2"/>
        <v>0</v>
      </c>
      <c r="J53" s="305">
        <f t="shared" si="4"/>
        <v>1</v>
      </c>
    </row>
    <row r="54" spans="1:10" s="24" customFormat="1">
      <c r="A54" s="28">
        <v>45</v>
      </c>
      <c r="B54" s="6"/>
      <c r="C54" s="6"/>
      <c r="D54" s="6"/>
      <c r="E54" s="6"/>
      <c r="F54" s="117"/>
      <c r="G54" s="15" t="str">
        <f t="shared" si="0"/>
        <v/>
      </c>
      <c r="H54" s="43" t="str">
        <f t="shared" si="1"/>
        <v/>
      </c>
      <c r="I54" s="297" t="b">
        <f t="shared" si="2"/>
        <v>0</v>
      </c>
      <c r="J54" s="305">
        <f t="shared" si="4"/>
        <v>1</v>
      </c>
    </row>
    <row r="55" spans="1:10" s="24" customFormat="1">
      <c r="A55" s="28">
        <v>46</v>
      </c>
      <c r="B55" s="6"/>
      <c r="C55" s="6"/>
      <c r="D55" s="6"/>
      <c r="E55" s="6"/>
      <c r="F55" s="117"/>
      <c r="G55" s="15" t="str">
        <f t="shared" si="0"/>
        <v/>
      </c>
      <c r="H55" s="43" t="str">
        <f t="shared" si="1"/>
        <v/>
      </c>
      <c r="I55" s="297" t="b">
        <f t="shared" si="2"/>
        <v>0</v>
      </c>
      <c r="J55" s="305">
        <f t="shared" si="4"/>
        <v>1</v>
      </c>
    </row>
    <row r="56" spans="1:10" s="24" customFormat="1">
      <c r="A56" s="28">
        <v>47</v>
      </c>
      <c r="B56" s="6"/>
      <c r="C56" s="6"/>
      <c r="D56" s="6"/>
      <c r="E56" s="6"/>
      <c r="F56" s="117"/>
      <c r="G56" s="15" t="str">
        <f t="shared" si="0"/>
        <v/>
      </c>
      <c r="H56" s="43" t="str">
        <f t="shared" si="1"/>
        <v/>
      </c>
      <c r="I56" s="297" t="b">
        <f t="shared" si="2"/>
        <v>0</v>
      </c>
      <c r="J56" s="305">
        <f t="shared" si="4"/>
        <v>1</v>
      </c>
    </row>
    <row r="57" spans="1:10" s="24" customFormat="1">
      <c r="A57" s="28">
        <v>48</v>
      </c>
      <c r="B57" s="6"/>
      <c r="C57" s="6"/>
      <c r="D57" s="6"/>
      <c r="E57" s="6"/>
      <c r="F57" s="117"/>
      <c r="G57" s="15" t="str">
        <f t="shared" si="0"/>
        <v/>
      </c>
      <c r="H57" s="43" t="str">
        <f t="shared" si="1"/>
        <v/>
      </c>
      <c r="I57" s="297" t="b">
        <f t="shared" si="2"/>
        <v>0</v>
      </c>
      <c r="J57" s="305">
        <f t="shared" si="4"/>
        <v>1</v>
      </c>
    </row>
    <row r="58" spans="1:10" s="24" customFormat="1">
      <c r="A58" s="28">
        <v>49</v>
      </c>
      <c r="B58" s="6"/>
      <c r="C58" s="6"/>
      <c r="D58" s="6"/>
      <c r="E58" s="6"/>
      <c r="F58" s="117"/>
      <c r="G58" s="15" t="str">
        <f t="shared" si="0"/>
        <v/>
      </c>
      <c r="H58" s="43" t="str">
        <f t="shared" si="1"/>
        <v/>
      </c>
      <c r="I58" s="297" t="b">
        <f t="shared" si="2"/>
        <v>0</v>
      </c>
      <c r="J58" s="305">
        <f t="shared" si="4"/>
        <v>1</v>
      </c>
    </row>
    <row r="59" spans="1:10" s="24" customFormat="1">
      <c r="A59" s="28">
        <v>50</v>
      </c>
      <c r="B59" s="6"/>
      <c r="C59" s="6"/>
      <c r="D59" s="6"/>
      <c r="E59" s="6"/>
      <c r="F59" s="117"/>
      <c r="G59" s="15" t="str">
        <f t="shared" si="0"/>
        <v/>
      </c>
      <c r="H59" s="43" t="str">
        <f t="shared" si="1"/>
        <v/>
      </c>
      <c r="I59" s="297" t="b">
        <f t="shared" si="2"/>
        <v>0</v>
      </c>
      <c r="J59" s="305">
        <f t="shared" si="4"/>
        <v>1</v>
      </c>
    </row>
    <row r="60" spans="1:10" s="24" customFormat="1">
      <c r="A60" s="28">
        <v>51</v>
      </c>
      <c r="B60" s="6"/>
      <c r="C60" s="6"/>
      <c r="D60" s="6"/>
      <c r="E60" s="6"/>
      <c r="F60" s="117"/>
      <c r="G60" s="15" t="str">
        <f t="shared" si="0"/>
        <v/>
      </c>
      <c r="H60" s="43" t="str">
        <f t="shared" si="1"/>
        <v/>
      </c>
      <c r="I60" s="297" t="b">
        <f t="shared" si="2"/>
        <v>0</v>
      </c>
      <c r="J60" s="305">
        <f t="shared" si="4"/>
        <v>1</v>
      </c>
    </row>
    <row r="61" spans="1:10" s="24" customFormat="1">
      <c r="A61" s="28">
        <v>52</v>
      </c>
      <c r="B61" s="6"/>
      <c r="C61" s="6"/>
      <c r="D61" s="6"/>
      <c r="E61" s="6"/>
      <c r="F61" s="117"/>
      <c r="G61" s="15" t="str">
        <f t="shared" si="0"/>
        <v/>
      </c>
      <c r="H61" s="43" t="str">
        <f t="shared" si="1"/>
        <v/>
      </c>
      <c r="I61" s="297" t="b">
        <f t="shared" si="2"/>
        <v>0</v>
      </c>
      <c r="J61" s="305">
        <f t="shared" si="4"/>
        <v>1</v>
      </c>
    </row>
    <row r="62" spans="1:10" s="24" customFormat="1">
      <c r="A62" s="28">
        <v>53</v>
      </c>
      <c r="B62" s="6"/>
      <c r="C62" s="6"/>
      <c r="D62" s="6"/>
      <c r="E62" s="6"/>
      <c r="F62" s="117"/>
      <c r="G62" s="15" t="str">
        <f t="shared" si="0"/>
        <v/>
      </c>
      <c r="H62" s="43" t="str">
        <f t="shared" si="1"/>
        <v/>
      </c>
      <c r="I62" s="297" t="b">
        <f t="shared" si="2"/>
        <v>0</v>
      </c>
      <c r="J62" s="305">
        <f t="shared" si="4"/>
        <v>1</v>
      </c>
    </row>
    <row r="63" spans="1:10" s="24" customFormat="1">
      <c r="A63" s="28">
        <v>54</v>
      </c>
      <c r="B63" s="6"/>
      <c r="C63" s="6"/>
      <c r="D63" s="6"/>
      <c r="E63" s="6"/>
      <c r="F63" s="117"/>
      <c r="G63" s="15" t="str">
        <f t="shared" si="0"/>
        <v/>
      </c>
      <c r="H63" s="43" t="str">
        <f t="shared" si="1"/>
        <v/>
      </c>
      <c r="I63" s="297" t="b">
        <f t="shared" si="2"/>
        <v>0</v>
      </c>
      <c r="J63" s="305">
        <f t="shared" si="4"/>
        <v>1</v>
      </c>
    </row>
    <row r="64" spans="1:10" s="24" customFormat="1">
      <c r="A64" s="28">
        <v>55</v>
      </c>
      <c r="B64" s="6"/>
      <c r="C64" s="6"/>
      <c r="D64" s="6"/>
      <c r="E64" s="6"/>
      <c r="F64" s="117"/>
      <c r="G64" s="15" t="str">
        <f t="shared" si="0"/>
        <v/>
      </c>
      <c r="H64" s="43" t="str">
        <f t="shared" si="1"/>
        <v/>
      </c>
      <c r="I64" s="297" t="b">
        <f t="shared" si="2"/>
        <v>0</v>
      </c>
      <c r="J64" s="305">
        <f t="shared" si="4"/>
        <v>1</v>
      </c>
    </row>
    <row r="65" spans="1:11" s="24" customFormat="1">
      <c r="A65" s="28">
        <v>56</v>
      </c>
      <c r="B65" s="6"/>
      <c r="C65" s="6"/>
      <c r="D65" s="6"/>
      <c r="E65" s="6"/>
      <c r="F65" s="117"/>
      <c r="G65" s="15" t="str">
        <f t="shared" si="0"/>
        <v/>
      </c>
      <c r="H65" s="43" t="str">
        <f t="shared" si="1"/>
        <v/>
      </c>
      <c r="I65" s="297" t="b">
        <f t="shared" si="2"/>
        <v>0</v>
      </c>
      <c r="J65" s="305">
        <f t="shared" si="4"/>
        <v>1</v>
      </c>
    </row>
    <row r="66" spans="1:11" s="24" customFormat="1">
      <c r="A66" s="28">
        <v>57</v>
      </c>
      <c r="B66" s="6"/>
      <c r="C66" s="6"/>
      <c r="D66" s="6"/>
      <c r="E66" s="6"/>
      <c r="F66" s="117"/>
      <c r="G66" s="15" t="str">
        <f t="shared" si="0"/>
        <v/>
      </c>
      <c r="H66" s="43" t="str">
        <f t="shared" si="1"/>
        <v/>
      </c>
      <c r="I66" s="297" t="b">
        <f t="shared" si="2"/>
        <v>0</v>
      </c>
      <c r="J66" s="305">
        <f t="shared" si="4"/>
        <v>1</v>
      </c>
    </row>
    <row r="67" spans="1:11" s="24" customFormat="1">
      <c r="A67" s="28">
        <v>58</v>
      </c>
      <c r="B67" s="6"/>
      <c r="C67" s="6"/>
      <c r="D67" s="6"/>
      <c r="E67" s="6"/>
      <c r="F67" s="117"/>
      <c r="G67" s="15" t="str">
        <f t="shared" si="0"/>
        <v/>
      </c>
      <c r="H67" s="43" t="str">
        <f t="shared" si="1"/>
        <v/>
      </c>
      <c r="I67" s="297" t="b">
        <f t="shared" si="2"/>
        <v>0</v>
      </c>
      <c r="J67" s="305">
        <f t="shared" si="4"/>
        <v>1</v>
      </c>
    </row>
    <row r="68" spans="1:11" s="24" customFormat="1">
      <c r="A68" s="28">
        <v>59</v>
      </c>
      <c r="B68" s="6"/>
      <c r="C68" s="6"/>
      <c r="D68" s="6"/>
      <c r="E68" s="6"/>
      <c r="F68" s="117"/>
      <c r="G68" s="15" t="str">
        <f t="shared" si="0"/>
        <v/>
      </c>
      <c r="H68" s="43" t="str">
        <f t="shared" si="1"/>
        <v/>
      </c>
      <c r="I68" s="297" t="b">
        <f t="shared" si="2"/>
        <v>0</v>
      </c>
      <c r="J68" s="305">
        <f t="shared" si="4"/>
        <v>1</v>
      </c>
    </row>
    <row r="69" spans="1:11" s="24" customFormat="1">
      <c r="A69" s="28">
        <v>60</v>
      </c>
      <c r="B69" s="6"/>
      <c r="C69" s="6"/>
      <c r="D69" s="6"/>
      <c r="E69" s="6"/>
      <c r="F69" s="117"/>
      <c r="G69" s="15" t="str">
        <f t="shared" si="0"/>
        <v/>
      </c>
      <c r="H69" s="43" t="str">
        <f t="shared" si="1"/>
        <v/>
      </c>
      <c r="I69" s="297" t="b">
        <f t="shared" si="2"/>
        <v>0</v>
      </c>
      <c r="J69" s="305">
        <f t="shared" si="4"/>
        <v>1</v>
      </c>
    </row>
    <row r="70" spans="1:11" s="24" customFormat="1">
      <c r="A70" s="28">
        <v>61</v>
      </c>
      <c r="B70" s="6"/>
      <c r="C70" s="6"/>
      <c r="D70" s="6"/>
      <c r="E70" s="6"/>
      <c r="F70" s="117"/>
      <c r="G70" s="15" t="str">
        <f t="shared" si="0"/>
        <v/>
      </c>
      <c r="H70" s="43" t="str">
        <f t="shared" si="1"/>
        <v/>
      </c>
      <c r="I70" s="297" t="b">
        <f t="shared" si="2"/>
        <v>0</v>
      </c>
      <c r="J70" s="305">
        <f t="shared" si="4"/>
        <v>1</v>
      </c>
    </row>
    <row r="71" spans="1:11" s="24" customFormat="1">
      <c r="A71" s="28">
        <v>62</v>
      </c>
      <c r="B71" s="6"/>
      <c r="C71" s="6"/>
      <c r="D71" s="6"/>
      <c r="E71" s="6"/>
      <c r="F71" s="117"/>
      <c r="G71" s="15" t="str">
        <f t="shared" si="0"/>
        <v/>
      </c>
      <c r="H71" s="43" t="str">
        <f t="shared" si="1"/>
        <v/>
      </c>
      <c r="I71" s="297" t="b">
        <f t="shared" si="2"/>
        <v>0</v>
      </c>
      <c r="J71" s="305">
        <f t="shared" si="4"/>
        <v>1</v>
      </c>
    </row>
    <row r="72" spans="1:11" s="24" customFormat="1">
      <c r="A72" s="28">
        <v>63</v>
      </c>
      <c r="B72" s="6"/>
      <c r="C72" s="6"/>
      <c r="D72" s="6"/>
      <c r="E72" s="6"/>
      <c r="F72" s="117"/>
      <c r="G72" s="15" t="str">
        <f t="shared" si="0"/>
        <v/>
      </c>
      <c r="H72" s="43" t="str">
        <f t="shared" si="1"/>
        <v/>
      </c>
      <c r="I72" s="297" t="b">
        <f t="shared" si="2"/>
        <v>0</v>
      </c>
      <c r="J72" s="305">
        <f t="shared" si="4"/>
        <v>1</v>
      </c>
    </row>
    <row r="73" spans="1:11" s="24" customFormat="1">
      <c r="A73" s="28">
        <v>64</v>
      </c>
      <c r="B73" s="6"/>
      <c r="C73" s="6"/>
      <c r="D73" s="6"/>
      <c r="E73" s="6"/>
      <c r="F73" s="117"/>
      <c r="G73" s="15" t="str">
        <f t="shared" si="0"/>
        <v/>
      </c>
      <c r="H73" s="43" t="str">
        <f t="shared" si="1"/>
        <v/>
      </c>
      <c r="I73" s="297" t="b">
        <f t="shared" si="2"/>
        <v>0</v>
      </c>
      <c r="J73" s="305">
        <f t="shared" si="4"/>
        <v>1</v>
      </c>
    </row>
    <row r="74" spans="1:11" s="24" customFormat="1">
      <c r="A74" s="28">
        <v>65</v>
      </c>
      <c r="B74" s="6"/>
      <c r="C74" s="6"/>
      <c r="D74" s="6"/>
      <c r="E74" s="6"/>
      <c r="F74" s="117"/>
      <c r="G74" s="15" t="str">
        <f t="shared" ref="G74:G137" si="5">IF(OR($B74="",$C74="",$D74="",$F74&lt;an_initial,$F74&gt;an_final,$I74=FALSE),"",(HLOOKUP(E74,ii13punctaje,2,FALSE)) / J74)</f>
        <v/>
      </c>
      <c r="H74" s="43" t="str">
        <f t="shared" ref="H74:H137" si="6">IF(OR($B74="",$C74="",$D74="",$F74&gt;an_final,$I74=FALSE),"",IF($F74&gt;=an_initial,1,""))</f>
        <v/>
      </c>
      <c r="I74" s="297" t="b">
        <f t="shared" ref="I74:I137" si="7">IF(nume_candidat="",FALSE,ISNUMBER(SEARCH(nume_candidat,$B74)))</f>
        <v>0</v>
      </c>
      <c r="J74" s="305">
        <f t="shared" si="4"/>
        <v>1</v>
      </c>
    </row>
    <row r="75" spans="1:11" s="24" customFormat="1">
      <c r="A75" s="28">
        <v>66</v>
      </c>
      <c r="B75" s="6"/>
      <c r="C75" s="6"/>
      <c r="D75" s="6"/>
      <c r="E75" s="6"/>
      <c r="F75" s="117"/>
      <c r="G75" s="15" t="str">
        <f t="shared" si="5"/>
        <v/>
      </c>
      <c r="H75" s="43" t="str">
        <f t="shared" si="6"/>
        <v/>
      </c>
      <c r="I75" s="297" t="b">
        <f t="shared" si="7"/>
        <v>0</v>
      </c>
      <c r="J75" s="305">
        <f t="shared" ref="J75:J138" si="8">LEN(B75)-LEN(SUBSTITUTE(B75,",",""))+1</f>
        <v>1</v>
      </c>
    </row>
    <row r="76" spans="1:11" s="24" customFormat="1">
      <c r="A76" s="28">
        <v>67</v>
      </c>
      <c r="B76" s="6"/>
      <c r="C76" s="6"/>
      <c r="D76" s="6"/>
      <c r="E76" s="6"/>
      <c r="F76" s="117"/>
      <c r="G76" s="15" t="str">
        <f t="shared" si="5"/>
        <v/>
      </c>
      <c r="H76" s="43" t="str">
        <f t="shared" si="6"/>
        <v/>
      </c>
      <c r="I76" s="297" t="b">
        <f t="shared" si="7"/>
        <v>0</v>
      </c>
      <c r="J76" s="305">
        <f t="shared" si="8"/>
        <v>1</v>
      </c>
    </row>
    <row r="77" spans="1:11" s="24" customFormat="1">
      <c r="A77" s="28">
        <v>68</v>
      </c>
      <c r="B77" s="6"/>
      <c r="C77" s="6"/>
      <c r="D77" s="6"/>
      <c r="E77" s="6"/>
      <c r="F77" s="117"/>
      <c r="G77" s="15" t="str">
        <f t="shared" si="5"/>
        <v/>
      </c>
      <c r="H77" s="43" t="str">
        <f t="shared" si="6"/>
        <v/>
      </c>
      <c r="I77" s="297" t="b">
        <f t="shared" si="7"/>
        <v>0</v>
      </c>
      <c r="J77" s="305">
        <f t="shared" si="8"/>
        <v>1</v>
      </c>
    </row>
    <row r="78" spans="1:11" s="24" customFormat="1">
      <c r="A78" s="28">
        <v>69</v>
      </c>
      <c r="B78" s="6"/>
      <c r="C78" s="6"/>
      <c r="D78" s="6"/>
      <c r="E78" s="6"/>
      <c r="F78" s="117"/>
      <c r="G78" s="15" t="str">
        <f t="shared" si="5"/>
        <v/>
      </c>
      <c r="H78" s="43" t="str">
        <f t="shared" si="6"/>
        <v/>
      </c>
      <c r="I78" s="297" t="b">
        <f t="shared" si="7"/>
        <v>0</v>
      </c>
      <c r="J78" s="305">
        <f t="shared" si="8"/>
        <v>1</v>
      </c>
    </row>
    <row r="79" spans="1:11" s="24" customFormat="1">
      <c r="A79" s="28">
        <v>70</v>
      </c>
      <c r="B79" s="6"/>
      <c r="C79" s="6"/>
      <c r="D79" s="6"/>
      <c r="E79" s="6"/>
      <c r="F79" s="117"/>
      <c r="G79" s="15" t="str">
        <f t="shared" si="5"/>
        <v/>
      </c>
      <c r="H79" s="43" t="str">
        <f t="shared" si="6"/>
        <v/>
      </c>
      <c r="I79" s="297" t="b">
        <f t="shared" si="7"/>
        <v>0</v>
      </c>
      <c r="J79" s="305">
        <f t="shared" si="8"/>
        <v>1</v>
      </c>
    </row>
    <row r="80" spans="1:11">
      <c r="A80" s="28">
        <v>71</v>
      </c>
      <c r="B80" s="6"/>
      <c r="C80" s="6"/>
      <c r="D80" s="6"/>
      <c r="E80" s="6"/>
      <c r="F80" s="117"/>
      <c r="G80" s="15" t="str">
        <f t="shared" si="5"/>
        <v/>
      </c>
      <c r="H80" s="43" t="str">
        <f t="shared" si="6"/>
        <v/>
      </c>
      <c r="I80" s="297" t="b">
        <f t="shared" si="7"/>
        <v>0</v>
      </c>
      <c r="J80" s="305">
        <f t="shared" si="8"/>
        <v>1</v>
      </c>
      <c r="K80" s="24"/>
    </row>
    <row r="81" spans="1:11">
      <c r="A81" s="28">
        <v>72</v>
      </c>
      <c r="B81" s="6"/>
      <c r="C81" s="6"/>
      <c r="D81" s="6"/>
      <c r="E81" s="6"/>
      <c r="F81" s="117"/>
      <c r="G81" s="15" t="str">
        <f t="shared" si="5"/>
        <v/>
      </c>
      <c r="H81" s="43" t="str">
        <f t="shared" si="6"/>
        <v/>
      </c>
      <c r="I81" s="297" t="b">
        <f t="shared" si="7"/>
        <v>0</v>
      </c>
      <c r="J81" s="305">
        <f t="shared" si="8"/>
        <v>1</v>
      </c>
      <c r="K81" s="24"/>
    </row>
    <row r="82" spans="1:11">
      <c r="A82" s="28">
        <v>73</v>
      </c>
      <c r="B82" s="6"/>
      <c r="C82" s="6"/>
      <c r="D82" s="6"/>
      <c r="E82" s="6"/>
      <c r="F82" s="117"/>
      <c r="G82" s="15" t="str">
        <f t="shared" si="5"/>
        <v/>
      </c>
      <c r="H82" s="43" t="str">
        <f t="shared" si="6"/>
        <v/>
      </c>
      <c r="I82" s="297" t="b">
        <f t="shared" si="7"/>
        <v>0</v>
      </c>
      <c r="J82" s="305">
        <f t="shared" si="8"/>
        <v>1</v>
      </c>
      <c r="K82" s="24"/>
    </row>
    <row r="83" spans="1:11">
      <c r="A83" s="28">
        <v>74</v>
      </c>
      <c r="B83" s="6"/>
      <c r="C83" s="6"/>
      <c r="D83" s="6"/>
      <c r="E83" s="6"/>
      <c r="F83" s="117"/>
      <c r="G83" s="15" t="str">
        <f t="shared" si="5"/>
        <v/>
      </c>
      <c r="H83" s="43" t="str">
        <f t="shared" si="6"/>
        <v/>
      </c>
      <c r="I83" s="297" t="b">
        <f t="shared" si="7"/>
        <v>0</v>
      </c>
      <c r="J83" s="305">
        <f t="shared" si="8"/>
        <v>1</v>
      </c>
      <c r="K83" s="24"/>
    </row>
    <row r="84" spans="1:11">
      <c r="A84" s="28">
        <v>75</v>
      </c>
      <c r="B84" s="6"/>
      <c r="C84" s="6"/>
      <c r="D84" s="6"/>
      <c r="E84" s="6"/>
      <c r="F84" s="117"/>
      <c r="G84" s="15" t="str">
        <f t="shared" si="5"/>
        <v/>
      </c>
      <c r="H84" s="43" t="str">
        <f t="shared" si="6"/>
        <v/>
      </c>
      <c r="I84" s="297" t="b">
        <f t="shared" si="7"/>
        <v>0</v>
      </c>
      <c r="J84" s="305">
        <f t="shared" si="8"/>
        <v>1</v>
      </c>
      <c r="K84" s="24"/>
    </row>
    <row r="85" spans="1:11">
      <c r="A85" s="28">
        <v>76</v>
      </c>
      <c r="B85" s="6"/>
      <c r="C85" s="6"/>
      <c r="D85" s="6"/>
      <c r="E85" s="6"/>
      <c r="F85" s="117"/>
      <c r="G85" s="15" t="str">
        <f t="shared" si="5"/>
        <v/>
      </c>
      <c r="H85" s="43" t="str">
        <f t="shared" si="6"/>
        <v/>
      </c>
      <c r="I85" s="297" t="b">
        <f t="shared" si="7"/>
        <v>0</v>
      </c>
      <c r="J85" s="305">
        <f t="shared" si="8"/>
        <v>1</v>
      </c>
      <c r="K85" s="24"/>
    </row>
    <row r="86" spans="1:11">
      <c r="A86" s="28">
        <v>77</v>
      </c>
      <c r="B86" s="6"/>
      <c r="C86" s="6"/>
      <c r="D86" s="6"/>
      <c r="E86" s="6"/>
      <c r="F86" s="117"/>
      <c r="G86" s="15" t="str">
        <f t="shared" si="5"/>
        <v/>
      </c>
      <c r="H86" s="43" t="str">
        <f t="shared" si="6"/>
        <v/>
      </c>
      <c r="I86" s="297" t="b">
        <f t="shared" si="7"/>
        <v>0</v>
      </c>
      <c r="J86" s="305">
        <f t="shared" si="8"/>
        <v>1</v>
      </c>
      <c r="K86" s="24"/>
    </row>
    <row r="87" spans="1:11">
      <c r="A87" s="28">
        <v>78</v>
      </c>
      <c r="B87" s="6"/>
      <c r="C87" s="6"/>
      <c r="D87" s="6"/>
      <c r="E87" s="6"/>
      <c r="F87" s="117"/>
      <c r="G87" s="15" t="str">
        <f t="shared" si="5"/>
        <v/>
      </c>
      <c r="H87" s="43" t="str">
        <f t="shared" si="6"/>
        <v/>
      </c>
      <c r="I87" s="297" t="b">
        <f t="shared" si="7"/>
        <v>0</v>
      </c>
      <c r="J87" s="305">
        <f t="shared" si="8"/>
        <v>1</v>
      </c>
      <c r="K87" s="24"/>
    </row>
    <row r="88" spans="1:11">
      <c r="A88" s="28">
        <v>79</v>
      </c>
      <c r="B88" s="6"/>
      <c r="C88" s="6"/>
      <c r="D88" s="6"/>
      <c r="E88" s="6"/>
      <c r="F88" s="117"/>
      <c r="G88" s="15" t="str">
        <f t="shared" si="5"/>
        <v/>
      </c>
      <c r="H88" s="43" t="str">
        <f t="shared" si="6"/>
        <v/>
      </c>
      <c r="I88" s="297" t="b">
        <f t="shared" si="7"/>
        <v>0</v>
      </c>
      <c r="J88" s="305">
        <f t="shared" si="8"/>
        <v>1</v>
      </c>
      <c r="K88" s="24"/>
    </row>
    <row r="89" spans="1:11">
      <c r="A89" s="28">
        <v>80</v>
      </c>
      <c r="B89" s="6"/>
      <c r="C89" s="6"/>
      <c r="D89" s="6"/>
      <c r="E89" s="6"/>
      <c r="F89" s="117"/>
      <c r="G89" s="15" t="str">
        <f t="shared" si="5"/>
        <v/>
      </c>
      <c r="H89" s="43" t="str">
        <f t="shared" si="6"/>
        <v/>
      </c>
      <c r="I89" s="297" t="b">
        <f t="shared" si="7"/>
        <v>0</v>
      </c>
      <c r="J89" s="305">
        <f t="shared" si="8"/>
        <v>1</v>
      </c>
      <c r="K89" s="24"/>
    </row>
    <row r="90" spans="1:11">
      <c r="A90" s="28">
        <v>81</v>
      </c>
      <c r="B90" s="6"/>
      <c r="C90" s="6"/>
      <c r="D90" s="6"/>
      <c r="E90" s="6"/>
      <c r="F90" s="117"/>
      <c r="G90" s="15" t="str">
        <f t="shared" si="5"/>
        <v/>
      </c>
      <c r="H90" s="43" t="str">
        <f t="shared" si="6"/>
        <v/>
      </c>
      <c r="I90" s="297" t="b">
        <f t="shared" si="7"/>
        <v>0</v>
      </c>
      <c r="J90" s="305">
        <f t="shared" si="8"/>
        <v>1</v>
      </c>
      <c r="K90" s="24"/>
    </row>
    <row r="91" spans="1:11">
      <c r="A91" s="28">
        <v>82</v>
      </c>
      <c r="B91" s="6"/>
      <c r="C91" s="6"/>
      <c r="D91" s="6"/>
      <c r="E91" s="6"/>
      <c r="F91" s="117"/>
      <c r="G91" s="15" t="str">
        <f t="shared" si="5"/>
        <v/>
      </c>
      <c r="H91" s="43" t="str">
        <f t="shared" si="6"/>
        <v/>
      </c>
      <c r="I91" s="297" t="b">
        <f t="shared" si="7"/>
        <v>0</v>
      </c>
      <c r="J91" s="305">
        <f t="shared" si="8"/>
        <v>1</v>
      </c>
      <c r="K91" s="24"/>
    </row>
    <row r="92" spans="1:11">
      <c r="A92" s="28">
        <v>83</v>
      </c>
      <c r="B92" s="6"/>
      <c r="C92" s="6"/>
      <c r="D92" s="6"/>
      <c r="E92" s="6"/>
      <c r="F92" s="117"/>
      <c r="G92" s="15" t="str">
        <f t="shared" si="5"/>
        <v/>
      </c>
      <c r="H92" s="43" t="str">
        <f t="shared" si="6"/>
        <v/>
      </c>
      <c r="I92" s="297" t="b">
        <f t="shared" si="7"/>
        <v>0</v>
      </c>
      <c r="J92" s="305">
        <f t="shared" si="8"/>
        <v>1</v>
      </c>
      <c r="K92" s="24"/>
    </row>
    <row r="93" spans="1:11">
      <c r="A93" s="28">
        <v>84</v>
      </c>
      <c r="B93" s="6"/>
      <c r="C93" s="6"/>
      <c r="D93" s="6"/>
      <c r="E93" s="6"/>
      <c r="F93" s="117"/>
      <c r="G93" s="15" t="str">
        <f t="shared" si="5"/>
        <v/>
      </c>
      <c r="H93" s="43" t="str">
        <f t="shared" si="6"/>
        <v/>
      </c>
      <c r="I93" s="297" t="b">
        <f t="shared" si="7"/>
        <v>0</v>
      </c>
      <c r="J93" s="305">
        <f t="shared" si="8"/>
        <v>1</v>
      </c>
      <c r="K93" s="24"/>
    </row>
    <row r="94" spans="1:11">
      <c r="A94" s="28">
        <v>85</v>
      </c>
      <c r="B94" s="6"/>
      <c r="C94" s="6"/>
      <c r="D94" s="6"/>
      <c r="E94" s="6"/>
      <c r="F94" s="117"/>
      <c r="G94" s="15" t="str">
        <f t="shared" si="5"/>
        <v/>
      </c>
      <c r="H94" s="43" t="str">
        <f t="shared" si="6"/>
        <v/>
      </c>
      <c r="I94" s="297" t="b">
        <f t="shared" si="7"/>
        <v>0</v>
      </c>
      <c r="J94" s="305">
        <f t="shared" si="8"/>
        <v>1</v>
      </c>
      <c r="K94" s="24"/>
    </row>
    <row r="95" spans="1:11">
      <c r="A95" s="28">
        <v>86</v>
      </c>
      <c r="B95" s="6"/>
      <c r="C95" s="6"/>
      <c r="D95" s="6"/>
      <c r="E95" s="6"/>
      <c r="F95" s="117"/>
      <c r="G95" s="15" t="str">
        <f t="shared" si="5"/>
        <v/>
      </c>
      <c r="H95" s="43" t="str">
        <f t="shared" si="6"/>
        <v/>
      </c>
      <c r="I95" s="297" t="b">
        <f t="shared" si="7"/>
        <v>0</v>
      </c>
      <c r="J95" s="305">
        <f t="shared" si="8"/>
        <v>1</v>
      </c>
      <c r="K95" s="24"/>
    </row>
    <row r="96" spans="1:11">
      <c r="A96" s="28">
        <v>87</v>
      </c>
      <c r="B96" s="6"/>
      <c r="C96" s="6"/>
      <c r="D96" s="6"/>
      <c r="E96" s="6"/>
      <c r="F96" s="117"/>
      <c r="G96" s="15" t="str">
        <f t="shared" si="5"/>
        <v/>
      </c>
      <c r="H96" s="43" t="str">
        <f t="shared" si="6"/>
        <v/>
      </c>
      <c r="I96" s="297" t="b">
        <f t="shared" si="7"/>
        <v>0</v>
      </c>
      <c r="J96" s="305">
        <f t="shared" si="8"/>
        <v>1</v>
      </c>
      <c r="K96" s="24"/>
    </row>
    <row r="97" spans="1:11">
      <c r="A97" s="28">
        <v>88</v>
      </c>
      <c r="B97" s="6"/>
      <c r="C97" s="6"/>
      <c r="D97" s="6"/>
      <c r="E97" s="6"/>
      <c r="F97" s="117"/>
      <c r="G97" s="15" t="str">
        <f t="shared" si="5"/>
        <v/>
      </c>
      <c r="H97" s="43" t="str">
        <f t="shared" si="6"/>
        <v/>
      </c>
      <c r="I97" s="297" t="b">
        <f t="shared" si="7"/>
        <v>0</v>
      </c>
      <c r="J97" s="305">
        <f t="shared" si="8"/>
        <v>1</v>
      </c>
      <c r="K97" s="24"/>
    </row>
    <row r="98" spans="1:11">
      <c r="A98" s="28">
        <v>89</v>
      </c>
      <c r="B98" s="6"/>
      <c r="C98" s="6"/>
      <c r="D98" s="6"/>
      <c r="E98" s="6"/>
      <c r="F98" s="117"/>
      <c r="G98" s="15" t="str">
        <f t="shared" si="5"/>
        <v/>
      </c>
      <c r="H98" s="43" t="str">
        <f t="shared" si="6"/>
        <v/>
      </c>
      <c r="I98" s="297" t="b">
        <f t="shared" si="7"/>
        <v>0</v>
      </c>
      <c r="J98" s="305">
        <f t="shared" si="8"/>
        <v>1</v>
      </c>
      <c r="K98" s="24"/>
    </row>
    <row r="99" spans="1:11">
      <c r="A99" s="28">
        <v>90</v>
      </c>
      <c r="B99" s="6"/>
      <c r="C99" s="6"/>
      <c r="D99" s="6"/>
      <c r="E99" s="6"/>
      <c r="F99" s="117"/>
      <c r="G99" s="15" t="str">
        <f t="shared" si="5"/>
        <v/>
      </c>
      <c r="H99" s="43" t="str">
        <f t="shared" si="6"/>
        <v/>
      </c>
      <c r="I99" s="297" t="b">
        <f t="shared" si="7"/>
        <v>0</v>
      </c>
      <c r="J99" s="305">
        <f t="shared" si="8"/>
        <v>1</v>
      </c>
      <c r="K99" s="24"/>
    </row>
    <row r="100" spans="1:11">
      <c r="A100" s="28">
        <v>91</v>
      </c>
      <c r="B100" s="6"/>
      <c r="C100" s="6"/>
      <c r="D100" s="6"/>
      <c r="E100" s="6"/>
      <c r="F100" s="117"/>
      <c r="G100" s="15" t="str">
        <f t="shared" si="5"/>
        <v/>
      </c>
      <c r="H100" s="43" t="str">
        <f t="shared" si="6"/>
        <v/>
      </c>
      <c r="I100" s="297" t="b">
        <f t="shared" si="7"/>
        <v>0</v>
      </c>
      <c r="J100" s="305">
        <f t="shared" si="8"/>
        <v>1</v>
      </c>
      <c r="K100" s="24"/>
    </row>
    <row r="101" spans="1:11">
      <c r="A101" s="28">
        <v>92</v>
      </c>
      <c r="B101" s="6"/>
      <c r="C101" s="6"/>
      <c r="D101" s="6"/>
      <c r="E101" s="6"/>
      <c r="F101" s="117"/>
      <c r="G101" s="15" t="str">
        <f t="shared" si="5"/>
        <v/>
      </c>
      <c r="H101" s="43" t="str">
        <f t="shared" si="6"/>
        <v/>
      </c>
      <c r="I101" s="297" t="b">
        <f t="shared" si="7"/>
        <v>0</v>
      </c>
      <c r="J101" s="305">
        <f t="shared" si="8"/>
        <v>1</v>
      </c>
      <c r="K101" s="24"/>
    </row>
    <row r="102" spans="1:11">
      <c r="A102" s="28">
        <v>93</v>
      </c>
      <c r="B102" s="6"/>
      <c r="C102" s="6"/>
      <c r="D102" s="6"/>
      <c r="E102" s="6"/>
      <c r="F102" s="117"/>
      <c r="G102" s="15" t="str">
        <f t="shared" si="5"/>
        <v/>
      </c>
      <c r="H102" s="43" t="str">
        <f t="shared" si="6"/>
        <v/>
      </c>
      <c r="I102" s="297" t="b">
        <f t="shared" si="7"/>
        <v>0</v>
      </c>
      <c r="J102" s="305">
        <f t="shared" si="8"/>
        <v>1</v>
      </c>
      <c r="K102" s="24"/>
    </row>
    <row r="103" spans="1:11">
      <c r="A103" s="28">
        <v>94</v>
      </c>
      <c r="B103" s="6"/>
      <c r="C103" s="6"/>
      <c r="D103" s="6"/>
      <c r="E103" s="6"/>
      <c r="F103" s="117"/>
      <c r="G103" s="15" t="str">
        <f t="shared" si="5"/>
        <v/>
      </c>
      <c r="H103" s="43" t="str">
        <f t="shared" si="6"/>
        <v/>
      </c>
      <c r="I103" s="297" t="b">
        <f t="shared" si="7"/>
        <v>0</v>
      </c>
      <c r="J103" s="305">
        <f t="shared" si="8"/>
        <v>1</v>
      </c>
      <c r="K103" s="24"/>
    </row>
    <row r="104" spans="1:11">
      <c r="A104" s="28">
        <v>95</v>
      </c>
      <c r="B104" s="6"/>
      <c r="C104" s="6"/>
      <c r="D104" s="6"/>
      <c r="E104" s="6"/>
      <c r="F104" s="117"/>
      <c r="G104" s="15" t="str">
        <f t="shared" si="5"/>
        <v/>
      </c>
      <c r="H104" s="43" t="str">
        <f t="shared" si="6"/>
        <v/>
      </c>
      <c r="I104" s="297" t="b">
        <f t="shared" si="7"/>
        <v>0</v>
      </c>
      <c r="J104" s="305">
        <f t="shared" si="8"/>
        <v>1</v>
      </c>
      <c r="K104" s="24"/>
    </row>
    <row r="105" spans="1:11">
      <c r="A105" s="28">
        <v>96</v>
      </c>
      <c r="B105" s="6"/>
      <c r="C105" s="6"/>
      <c r="D105" s="6"/>
      <c r="E105" s="6"/>
      <c r="F105" s="117"/>
      <c r="G105" s="15" t="str">
        <f t="shared" si="5"/>
        <v/>
      </c>
      <c r="H105" s="43" t="str">
        <f t="shared" si="6"/>
        <v/>
      </c>
      <c r="I105" s="297" t="b">
        <f t="shared" si="7"/>
        <v>0</v>
      </c>
      <c r="J105" s="305">
        <f t="shared" si="8"/>
        <v>1</v>
      </c>
      <c r="K105" s="24"/>
    </row>
    <row r="106" spans="1:11">
      <c r="A106" s="28">
        <v>97</v>
      </c>
      <c r="B106" s="6"/>
      <c r="C106" s="6"/>
      <c r="D106" s="6"/>
      <c r="E106" s="6"/>
      <c r="F106" s="117"/>
      <c r="G106" s="15" t="str">
        <f t="shared" si="5"/>
        <v/>
      </c>
      <c r="H106" s="43" t="str">
        <f t="shared" si="6"/>
        <v/>
      </c>
      <c r="I106" s="297" t="b">
        <f t="shared" si="7"/>
        <v>0</v>
      </c>
      <c r="J106" s="305">
        <f t="shared" si="8"/>
        <v>1</v>
      </c>
      <c r="K106" s="24"/>
    </row>
    <row r="107" spans="1:11">
      <c r="A107" s="28">
        <v>98</v>
      </c>
      <c r="B107" s="6"/>
      <c r="C107" s="6"/>
      <c r="D107" s="6"/>
      <c r="E107" s="6"/>
      <c r="F107" s="117"/>
      <c r="G107" s="15" t="str">
        <f t="shared" si="5"/>
        <v/>
      </c>
      <c r="H107" s="43" t="str">
        <f t="shared" si="6"/>
        <v/>
      </c>
      <c r="I107" s="297" t="b">
        <f t="shared" si="7"/>
        <v>0</v>
      </c>
      <c r="J107" s="305">
        <f t="shared" si="8"/>
        <v>1</v>
      </c>
      <c r="K107" s="24"/>
    </row>
    <row r="108" spans="1:11">
      <c r="A108" s="28">
        <v>99</v>
      </c>
      <c r="B108" s="6"/>
      <c r="C108" s="6"/>
      <c r="D108" s="6"/>
      <c r="E108" s="6"/>
      <c r="F108" s="117"/>
      <c r="G108" s="15" t="str">
        <f t="shared" si="5"/>
        <v/>
      </c>
      <c r="H108" s="43" t="str">
        <f t="shared" si="6"/>
        <v/>
      </c>
      <c r="I108" s="297" t="b">
        <f t="shared" si="7"/>
        <v>0</v>
      </c>
      <c r="J108" s="305">
        <f t="shared" si="8"/>
        <v>1</v>
      </c>
      <c r="K108" s="24"/>
    </row>
    <row r="109" spans="1:11">
      <c r="A109" s="28">
        <v>100</v>
      </c>
      <c r="B109" s="6"/>
      <c r="C109" s="6"/>
      <c r="D109" s="6"/>
      <c r="E109" s="6"/>
      <c r="F109" s="117"/>
      <c r="G109" s="15" t="str">
        <f t="shared" si="5"/>
        <v/>
      </c>
      <c r="H109" s="43" t="str">
        <f t="shared" si="6"/>
        <v/>
      </c>
      <c r="I109" s="297" t="b">
        <f t="shared" si="7"/>
        <v>0</v>
      </c>
      <c r="J109" s="305">
        <f t="shared" si="8"/>
        <v>1</v>
      </c>
      <c r="K109" s="24"/>
    </row>
    <row r="110" spans="1:11">
      <c r="A110" s="28">
        <v>101</v>
      </c>
      <c r="B110" s="6"/>
      <c r="C110" s="6"/>
      <c r="D110" s="6"/>
      <c r="E110" s="6"/>
      <c r="F110" s="117"/>
      <c r="G110" s="15" t="str">
        <f t="shared" si="5"/>
        <v/>
      </c>
      <c r="H110" s="43" t="str">
        <f t="shared" si="6"/>
        <v/>
      </c>
      <c r="I110" s="297" t="b">
        <f t="shared" si="7"/>
        <v>0</v>
      </c>
      <c r="J110" s="305">
        <f t="shared" si="8"/>
        <v>1</v>
      </c>
      <c r="K110" s="24"/>
    </row>
    <row r="111" spans="1:11">
      <c r="A111" s="28">
        <v>102</v>
      </c>
      <c r="B111" s="6"/>
      <c r="C111" s="6"/>
      <c r="D111" s="6"/>
      <c r="E111" s="6"/>
      <c r="F111" s="117"/>
      <c r="G111" s="15" t="str">
        <f t="shared" si="5"/>
        <v/>
      </c>
      <c r="H111" s="43" t="str">
        <f t="shared" si="6"/>
        <v/>
      </c>
      <c r="I111" s="297" t="b">
        <f t="shared" si="7"/>
        <v>0</v>
      </c>
      <c r="J111" s="305">
        <f t="shared" si="8"/>
        <v>1</v>
      </c>
      <c r="K111" s="24"/>
    </row>
    <row r="112" spans="1:11">
      <c r="A112" s="28">
        <v>103</v>
      </c>
      <c r="B112" s="6"/>
      <c r="C112" s="6"/>
      <c r="D112" s="6"/>
      <c r="E112" s="6"/>
      <c r="F112" s="117"/>
      <c r="G112" s="15" t="str">
        <f t="shared" si="5"/>
        <v/>
      </c>
      <c r="H112" s="43" t="str">
        <f t="shared" si="6"/>
        <v/>
      </c>
      <c r="I112" s="297" t="b">
        <f t="shared" si="7"/>
        <v>0</v>
      </c>
      <c r="J112" s="305">
        <f t="shared" si="8"/>
        <v>1</v>
      </c>
      <c r="K112" s="24"/>
    </row>
    <row r="113" spans="1:11">
      <c r="A113" s="28">
        <v>104</v>
      </c>
      <c r="B113" s="6"/>
      <c r="C113" s="6"/>
      <c r="D113" s="6"/>
      <c r="E113" s="6"/>
      <c r="F113" s="117"/>
      <c r="G113" s="15" t="str">
        <f t="shared" si="5"/>
        <v/>
      </c>
      <c r="H113" s="43" t="str">
        <f t="shared" si="6"/>
        <v/>
      </c>
      <c r="I113" s="297" t="b">
        <f t="shared" si="7"/>
        <v>0</v>
      </c>
      <c r="J113" s="305">
        <f t="shared" si="8"/>
        <v>1</v>
      </c>
      <c r="K113" s="24"/>
    </row>
    <row r="114" spans="1:11">
      <c r="A114" s="28">
        <v>105</v>
      </c>
      <c r="B114" s="6"/>
      <c r="C114" s="6"/>
      <c r="D114" s="6"/>
      <c r="E114" s="6"/>
      <c r="F114" s="117"/>
      <c r="G114" s="15" t="str">
        <f t="shared" si="5"/>
        <v/>
      </c>
      <c r="H114" s="43" t="str">
        <f t="shared" si="6"/>
        <v/>
      </c>
      <c r="I114" s="297" t="b">
        <f t="shared" si="7"/>
        <v>0</v>
      </c>
      <c r="J114" s="305">
        <f t="shared" si="8"/>
        <v>1</v>
      </c>
      <c r="K114" s="24"/>
    </row>
    <row r="115" spans="1:11">
      <c r="A115" s="28">
        <v>106</v>
      </c>
      <c r="B115" s="6"/>
      <c r="C115" s="6"/>
      <c r="D115" s="6"/>
      <c r="E115" s="6"/>
      <c r="F115" s="117"/>
      <c r="G115" s="15" t="str">
        <f t="shared" si="5"/>
        <v/>
      </c>
      <c r="H115" s="43" t="str">
        <f t="shared" si="6"/>
        <v/>
      </c>
      <c r="I115" s="297" t="b">
        <f t="shared" si="7"/>
        <v>0</v>
      </c>
      <c r="J115" s="305">
        <f t="shared" si="8"/>
        <v>1</v>
      </c>
      <c r="K115" s="24"/>
    </row>
    <row r="116" spans="1:11">
      <c r="A116" s="28">
        <v>107</v>
      </c>
      <c r="B116" s="6"/>
      <c r="C116" s="6"/>
      <c r="D116" s="6"/>
      <c r="E116" s="6"/>
      <c r="F116" s="117"/>
      <c r="G116" s="15" t="str">
        <f t="shared" si="5"/>
        <v/>
      </c>
      <c r="H116" s="43" t="str">
        <f t="shared" si="6"/>
        <v/>
      </c>
      <c r="I116" s="297" t="b">
        <f t="shared" si="7"/>
        <v>0</v>
      </c>
      <c r="J116" s="305">
        <f t="shared" si="8"/>
        <v>1</v>
      </c>
      <c r="K116" s="24"/>
    </row>
    <row r="117" spans="1:11">
      <c r="A117" s="28">
        <v>108</v>
      </c>
      <c r="B117" s="6"/>
      <c r="C117" s="6"/>
      <c r="D117" s="6"/>
      <c r="E117" s="6"/>
      <c r="F117" s="117"/>
      <c r="G117" s="15" t="str">
        <f t="shared" si="5"/>
        <v/>
      </c>
      <c r="H117" s="43" t="str">
        <f t="shared" si="6"/>
        <v/>
      </c>
      <c r="I117" s="297" t="b">
        <f t="shared" si="7"/>
        <v>0</v>
      </c>
      <c r="J117" s="305">
        <f t="shared" si="8"/>
        <v>1</v>
      </c>
      <c r="K117" s="24"/>
    </row>
    <row r="118" spans="1:11">
      <c r="A118" s="28">
        <v>109</v>
      </c>
      <c r="B118" s="6"/>
      <c r="C118" s="6"/>
      <c r="D118" s="6"/>
      <c r="E118" s="6"/>
      <c r="F118" s="117"/>
      <c r="G118" s="15" t="str">
        <f t="shared" si="5"/>
        <v/>
      </c>
      <c r="H118" s="43" t="str">
        <f t="shared" si="6"/>
        <v/>
      </c>
      <c r="I118" s="297" t="b">
        <f t="shared" si="7"/>
        <v>0</v>
      </c>
      <c r="J118" s="305">
        <f t="shared" si="8"/>
        <v>1</v>
      </c>
      <c r="K118" s="24"/>
    </row>
    <row r="119" spans="1:11">
      <c r="A119" s="28">
        <v>110</v>
      </c>
      <c r="B119" s="6"/>
      <c r="C119" s="6"/>
      <c r="D119" s="6"/>
      <c r="E119" s="6"/>
      <c r="F119" s="117"/>
      <c r="G119" s="15" t="str">
        <f t="shared" si="5"/>
        <v/>
      </c>
      <c r="H119" s="43" t="str">
        <f t="shared" si="6"/>
        <v/>
      </c>
      <c r="I119" s="297" t="b">
        <f t="shared" si="7"/>
        <v>0</v>
      </c>
      <c r="J119" s="305">
        <f t="shared" si="8"/>
        <v>1</v>
      </c>
      <c r="K119" s="24"/>
    </row>
    <row r="120" spans="1:11">
      <c r="A120" s="28">
        <v>111</v>
      </c>
      <c r="B120" s="6"/>
      <c r="C120" s="6"/>
      <c r="D120" s="6"/>
      <c r="E120" s="6"/>
      <c r="F120" s="117"/>
      <c r="G120" s="15" t="str">
        <f t="shared" si="5"/>
        <v/>
      </c>
      <c r="H120" s="43" t="str">
        <f t="shared" si="6"/>
        <v/>
      </c>
      <c r="I120" s="297" t="b">
        <f t="shared" si="7"/>
        <v>0</v>
      </c>
      <c r="J120" s="305">
        <f t="shared" si="8"/>
        <v>1</v>
      </c>
      <c r="K120" s="24"/>
    </row>
    <row r="121" spans="1:11">
      <c r="A121" s="28">
        <v>112</v>
      </c>
      <c r="B121" s="6"/>
      <c r="C121" s="6"/>
      <c r="D121" s="6"/>
      <c r="E121" s="6"/>
      <c r="F121" s="117"/>
      <c r="G121" s="15" t="str">
        <f t="shared" si="5"/>
        <v/>
      </c>
      <c r="H121" s="43" t="str">
        <f t="shared" si="6"/>
        <v/>
      </c>
      <c r="I121" s="297" t="b">
        <f t="shared" si="7"/>
        <v>0</v>
      </c>
      <c r="J121" s="305">
        <f t="shared" si="8"/>
        <v>1</v>
      </c>
      <c r="K121" s="24"/>
    </row>
    <row r="122" spans="1:11">
      <c r="A122" s="28">
        <v>113</v>
      </c>
      <c r="B122" s="6"/>
      <c r="C122" s="6"/>
      <c r="D122" s="6"/>
      <c r="E122" s="6"/>
      <c r="F122" s="117"/>
      <c r="G122" s="15" t="str">
        <f t="shared" si="5"/>
        <v/>
      </c>
      <c r="H122" s="43" t="str">
        <f t="shared" si="6"/>
        <v/>
      </c>
      <c r="I122" s="297" t="b">
        <f t="shared" si="7"/>
        <v>0</v>
      </c>
      <c r="J122" s="305">
        <f t="shared" si="8"/>
        <v>1</v>
      </c>
      <c r="K122" s="24"/>
    </row>
    <row r="123" spans="1:11">
      <c r="A123" s="28">
        <v>114</v>
      </c>
      <c r="B123" s="6"/>
      <c r="C123" s="6"/>
      <c r="D123" s="6"/>
      <c r="E123" s="6"/>
      <c r="F123" s="117"/>
      <c r="G123" s="15" t="str">
        <f t="shared" si="5"/>
        <v/>
      </c>
      <c r="H123" s="43" t="str">
        <f t="shared" si="6"/>
        <v/>
      </c>
      <c r="I123" s="297" t="b">
        <f t="shared" si="7"/>
        <v>0</v>
      </c>
      <c r="J123" s="305">
        <f t="shared" si="8"/>
        <v>1</v>
      </c>
      <c r="K123" s="24"/>
    </row>
    <row r="124" spans="1:11">
      <c r="A124" s="28">
        <v>115</v>
      </c>
      <c r="B124" s="6"/>
      <c r="C124" s="6"/>
      <c r="D124" s="6"/>
      <c r="E124" s="6"/>
      <c r="F124" s="117"/>
      <c r="G124" s="15" t="str">
        <f t="shared" si="5"/>
        <v/>
      </c>
      <c r="H124" s="43" t="str">
        <f t="shared" si="6"/>
        <v/>
      </c>
      <c r="I124" s="297" t="b">
        <f t="shared" si="7"/>
        <v>0</v>
      </c>
      <c r="J124" s="305">
        <f t="shared" si="8"/>
        <v>1</v>
      </c>
      <c r="K124" s="24"/>
    </row>
    <row r="125" spans="1:11">
      <c r="A125" s="28">
        <v>116</v>
      </c>
      <c r="B125" s="6"/>
      <c r="C125" s="6"/>
      <c r="D125" s="6"/>
      <c r="E125" s="6"/>
      <c r="F125" s="117"/>
      <c r="G125" s="15" t="str">
        <f t="shared" si="5"/>
        <v/>
      </c>
      <c r="H125" s="43" t="str">
        <f t="shared" si="6"/>
        <v/>
      </c>
      <c r="I125" s="297" t="b">
        <f t="shared" si="7"/>
        <v>0</v>
      </c>
      <c r="J125" s="305">
        <f t="shared" si="8"/>
        <v>1</v>
      </c>
      <c r="K125" s="24"/>
    </row>
    <row r="126" spans="1:11">
      <c r="A126" s="28">
        <v>117</v>
      </c>
      <c r="B126" s="6"/>
      <c r="C126" s="6"/>
      <c r="D126" s="6"/>
      <c r="E126" s="6"/>
      <c r="F126" s="117"/>
      <c r="G126" s="15" t="str">
        <f t="shared" si="5"/>
        <v/>
      </c>
      <c r="H126" s="43" t="str">
        <f t="shared" si="6"/>
        <v/>
      </c>
      <c r="I126" s="297" t="b">
        <f t="shared" si="7"/>
        <v>0</v>
      </c>
      <c r="J126" s="305">
        <f t="shared" si="8"/>
        <v>1</v>
      </c>
      <c r="K126" s="24"/>
    </row>
    <row r="127" spans="1:11">
      <c r="A127" s="28">
        <v>118</v>
      </c>
      <c r="B127" s="6"/>
      <c r="C127" s="6"/>
      <c r="D127" s="6"/>
      <c r="E127" s="6"/>
      <c r="F127" s="117"/>
      <c r="G127" s="15" t="str">
        <f t="shared" si="5"/>
        <v/>
      </c>
      <c r="H127" s="43" t="str">
        <f t="shared" si="6"/>
        <v/>
      </c>
      <c r="I127" s="297" t="b">
        <f t="shared" si="7"/>
        <v>0</v>
      </c>
      <c r="J127" s="305">
        <f t="shared" si="8"/>
        <v>1</v>
      </c>
      <c r="K127" s="24"/>
    </row>
    <row r="128" spans="1:11">
      <c r="A128" s="28">
        <v>119</v>
      </c>
      <c r="B128" s="6"/>
      <c r="C128" s="6"/>
      <c r="D128" s="6"/>
      <c r="E128" s="6"/>
      <c r="F128" s="117"/>
      <c r="G128" s="15" t="str">
        <f t="shared" si="5"/>
        <v/>
      </c>
      <c r="H128" s="43" t="str">
        <f t="shared" si="6"/>
        <v/>
      </c>
      <c r="I128" s="297" t="b">
        <f t="shared" si="7"/>
        <v>0</v>
      </c>
      <c r="J128" s="305">
        <f t="shared" si="8"/>
        <v>1</v>
      </c>
      <c r="K128" s="24"/>
    </row>
    <row r="129" spans="1:11">
      <c r="A129" s="28">
        <v>120</v>
      </c>
      <c r="B129" s="6"/>
      <c r="C129" s="6"/>
      <c r="D129" s="6"/>
      <c r="E129" s="6"/>
      <c r="F129" s="117"/>
      <c r="G129" s="15" t="str">
        <f t="shared" si="5"/>
        <v/>
      </c>
      <c r="H129" s="43" t="str">
        <f t="shared" si="6"/>
        <v/>
      </c>
      <c r="I129" s="297" t="b">
        <f t="shared" si="7"/>
        <v>0</v>
      </c>
      <c r="J129" s="305">
        <f t="shared" si="8"/>
        <v>1</v>
      </c>
      <c r="K129" s="24"/>
    </row>
    <row r="130" spans="1:11">
      <c r="A130" s="28">
        <v>121</v>
      </c>
      <c r="B130" s="6"/>
      <c r="C130" s="6"/>
      <c r="D130" s="6"/>
      <c r="E130" s="6"/>
      <c r="F130" s="117"/>
      <c r="G130" s="15" t="str">
        <f t="shared" si="5"/>
        <v/>
      </c>
      <c r="H130" s="43" t="str">
        <f t="shared" si="6"/>
        <v/>
      </c>
      <c r="I130" s="297" t="b">
        <f t="shared" si="7"/>
        <v>0</v>
      </c>
      <c r="J130" s="305">
        <f t="shared" si="8"/>
        <v>1</v>
      </c>
      <c r="K130" s="24"/>
    </row>
    <row r="131" spans="1:11">
      <c r="A131" s="28">
        <v>122</v>
      </c>
      <c r="B131" s="6"/>
      <c r="C131" s="6"/>
      <c r="D131" s="6"/>
      <c r="E131" s="6"/>
      <c r="F131" s="117"/>
      <c r="G131" s="15" t="str">
        <f t="shared" si="5"/>
        <v/>
      </c>
      <c r="H131" s="43" t="str">
        <f t="shared" si="6"/>
        <v/>
      </c>
      <c r="I131" s="297" t="b">
        <f t="shared" si="7"/>
        <v>0</v>
      </c>
      <c r="J131" s="305">
        <f t="shared" si="8"/>
        <v>1</v>
      </c>
      <c r="K131" s="24"/>
    </row>
    <row r="132" spans="1:11">
      <c r="A132" s="28">
        <v>123</v>
      </c>
      <c r="B132" s="6"/>
      <c r="C132" s="6"/>
      <c r="D132" s="6"/>
      <c r="E132" s="6"/>
      <c r="F132" s="117"/>
      <c r="G132" s="15" t="str">
        <f t="shared" si="5"/>
        <v/>
      </c>
      <c r="H132" s="43" t="str">
        <f t="shared" si="6"/>
        <v/>
      </c>
      <c r="I132" s="297" t="b">
        <f t="shared" si="7"/>
        <v>0</v>
      </c>
      <c r="J132" s="305">
        <f t="shared" si="8"/>
        <v>1</v>
      </c>
      <c r="K132" s="24"/>
    </row>
    <row r="133" spans="1:11">
      <c r="A133" s="28">
        <v>124</v>
      </c>
      <c r="B133" s="6"/>
      <c r="C133" s="6"/>
      <c r="D133" s="6"/>
      <c r="E133" s="6"/>
      <c r="F133" s="117"/>
      <c r="G133" s="15" t="str">
        <f t="shared" si="5"/>
        <v/>
      </c>
      <c r="H133" s="43" t="str">
        <f t="shared" si="6"/>
        <v/>
      </c>
      <c r="I133" s="297" t="b">
        <f t="shared" si="7"/>
        <v>0</v>
      </c>
      <c r="J133" s="305">
        <f t="shared" si="8"/>
        <v>1</v>
      </c>
      <c r="K133" s="24"/>
    </row>
    <row r="134" spans="1:11">
      <c r="A134" s="28">
        <v>125</v>
      </c>
      <c r="B134" s="6"/>
      <c r="C134" s="6"/>
      <c r="D134" s="6"/>
      <c r="E134" s="6"/>
      <c r="F134" s="117"/>
      <c r="G134" s="15" t="str">
        <f t="shared" si="5"/>
        <v/>
      </c>
      <c r="H134" s="43" t="str">
        <f t="shared" si="6"/>
        <v/>
      </c>
      <c r="I134" s="297" t="b">
        <f t="shared" si="7"/>
        <v>0</v>
      </c>
      <c r="J134" s="305">
        <f t="shared" si="8"/>
        <v>1</v>
      </c>
      <c r="K134" s="24"/>
    </row>
    <row r="135" spans="1:11">
      <c r="A135" s="28">
        <v>126</v>
      </c>
      <c r="B135" s="6"/>
      <c r="C135" s="6"/>
      <c r="D135" s="6"/>
      <c r="E135" s="6"/>
      <c r="F135" s="117"/>
      <c r="G135" s="15" t="str">
        <f t="shared" si="5"/>
        <v/>
      </c>
      <c r="H135" s="43" t="str">
        <f t="shared" si="6"/>
        <v/>
      </c>
      <c r="I135" s="297" t="b">
        <f t="shared" si="7"/>
        <v>0</v>
      </c>
      <c r="J135" s="305">
        <f t="shared" si="8"/>
        <v>1</v>
      </c>
      <c r="K135" s="24"/>
    </row>
    <row r="136" spans="1:11">
      <c r="A136" s="28">
        <v>127</v>
      </c>
      <c r="B136" s="6"/>
      <c r="C136" s="6"/>
      <c r="D136" s="6"/>
      <c r="E136" s="6"/>
      <c r="F136" s="117"/>
      <c r="G136" s="15" t="str">
        <f t="shared" si="5"/>
        <v/>
      </c>
      <c r="H136" s="43" t="str">
        <f t="shared" si="6"/>
        <v/>
      </c>
      <c r="I136" s="297" t="b">
        <f t="shared" si="7"/>
        <v>0</v>
      </c>
      <c r="J136" s="305">
        <f t="shared" si="8"/>
        <v>1</v>
      </c>
      <c r="K136" s="24"/>
    </row>
    <row r="137" spans="1:11">
      <c r="A137" s="28">
        <v>128</v>
      </c>
      <c r="B137" s="6"/>
      <c r="C137" s="6"/>
      <c r="D137" s="6"/>
      <c r="E137" s="6"/>
      <c r="F137" s="117"/>
      <c r="G137" s="15" t="str">
        <f t="shared" si="5"/>
        <v/>
      </c>
      <c r="H137" s="43" t="str">
        <f t="shared" si="6"/>
        <v/>
      </c>
      <c r="I137" s="297" t="b">
        <f t="shared" si="7"/>
        <v>0</v>
      </c>
      <c r="J137" s="305">
        <f t="shared" si="8"/>
        <v>1</v>
      </c>
      <c r="K137" s="24"/>
    </row>
    <row r="138" spans="1:11">
      <c r="A138" s="28">
        <v>129</v>
      </c>
      <c r="B138" s="6"/>
      <c r="C138" s="6"/>
      <c r="D138" s="6"/>
      <c r="E138" s="6"/>
      <c r="F138" s="117"/>
      <c r="G138" s="15" t="str">
        <f t="shared" ref="G138:G201" si="9">IF(OR($B138="",$C138="",$D138="",$F138&lt;an_initial,$F138&gt;an_final,$I138=FALSE),"",(HLOOKUP(E138,ii13punctaje,2,FALSE)) / J138)</f>
        <v/>
      </c>
      <c r="H138" s="43" t="str">
        <f t="shared" ref="H138:H201" si="10">IF(OR($B138="",$C138="",$D138="",$F138&gt;an_final,$I138=FALSE),"",IF($F138&gt;=an_initial,1,""))</f>
        <v/>
      </c>
      <c r="I138" s="297" t="b">
        <f t="shared" ref="I138:I201" si="11">IF(nume_candidat="",FALSE,ISNUMBER(SEARCH(nume_candidat,$B138)))</f>
        <v>0</v>
      </c>
      <c r="J138" s="305">
        <f t="shared" si="8"/>
        <v>1</v>
      </c>
      <c r="K138" s="24"/>
    </row>
    <row r="139" spans="1:11">
      <c r="A139" s="28">
        <v>130</v>
      </c>
      <c r="B139" s="6"/>
      <c r="C139" s="6"/>
      <c r="D139" s="6"/>
      <c r="E139" s="6"/>
      <c r="F139" s="117"/>
      <c r="G139" s="15" t="str">
        <f t="shared" si="9"/>
        <v/>
      </c>
      <c r="H139" s="43" t="str">
        <f t="shared" si="10"/>
        <v/>
      </c>
      <c r="I139" s="297" t="b">
        <f t="shared" si="11"/>
        <v>0</v>
      </c>
      <c r="J139" s="305">
        <f t="shared" ref="J139:J202" si="12">LEN(B139)-LEN(SUBSTITUTE(B139,",",""))+1</f>
        <v>1</v>
      </c>
      <c r="K139" s="24"/>
    </row>
    <row r="140" spans="1:11">
      <c r="A140" s="28">
        <v>131</v>
      </c>
      <c r="B140" s="6"/>
      <c r="C140" s="6"/>
      <c r="D140" s="6"/>
      <c r="E140" s="6"/>
      <c r="F140" s="117"/>
      <c r="G140" s="15" t="str">
        <f t="shared" si="9"/>
        <v/>
      </c>
      <c r="H140" s="43" t="str">
        <f t="shared" si="10"/>
        <v/>
      </c>
      <c r="I140" s="297" t="b">
        <f t="shared" si="11"/>
        <v>0</v>
      </c>
      <c r="J140" s="305">
        <f t="shared" si="12"/>
        <v>1</v>
      </c>
      <c r="K140" s="24"/>
    </row>
    <row r="141" spans="1:11">
      <c r="A141" s="28">
        <v>132</v>
      </c>
      <c r="B141" s="6"/>
      <c r="C141" s="6"/>
      <c r="D141" s="6"/>
      <c r="E141" s="6"/>
      <c r="F141" s="117"/>
      <c r="G141" s="15" t="str">
        <f t="shared" si="9"/>
        <v/>
      </c>
      <c r="H141" s="43" t="str">
        <f t="shared" si="10"/>
        <v/>
      </c>
      <c r="I141" s="297" t="b">
        <f t="shared" si="11"/>
        <v>0</v>
      </c>
      <c r="J141" s="305">
        <f t="shared" si="12"/>
        <v>1</v>
      </c>
      <c r="K141" s="24"/>
    </row>
    <row r="142" spans="1:11">
      <c r="A142" s="28">
        <v>133</v>
      </c>
      <c r="B142" s="6"/>
      <c r="C142" s="6"/>
      <c r="D142" s="6"/>
      <c r="E142" s="6"/>
      <c r="F142" s="117"/>
      <c r="G142" s="15" t="str">
        <f t="shared" si="9"/>
        <v/>
      </c>
      <c r="H142" s="43" t="str">
        <f t="shared" si="10"/>
        <v/>
      </c>
      <c r="I142" s="297" t="b">
        <f t="shared" si="11"/>
        <v>0</v>
      </c>
      <c r="J142" s="305">
        <f t="shared" si="12"/>
        <v>1</v>
      </c>
      <c r="K142" s="24"/>
    </row>
    <row r="143" spans="1:11">
      <c r="A143" s="28">
        <v>134</v>
      </c>
      <c r="B143" s="6"/>
      <c r="C143" s="6"/>
      <c r="D143" s="6"/>
      <c r="E143" s="6"/>
      <c r="F143" s="117"/>
      <c r="G143" s="15" t="str">
        <f t="shared" si="9"/>
        <v/>
      </c>
      <c r="H143" s="43" t="str">
        <f t="shared" si="10"/>
        <v/>
      </c>
      <c r="I143" s="297" t="b">
        <f t="shared" si="11"/>
        <v>0</v>
      </c>
      <c r="J143" s="305">
        <f t="shared" si="12"/>
        <v>1</v>
      </c>
      <c r="K143" s="24"/>
    </row>
    <row r="144" spans="1:11">
      <c r="A144" s="28">
        <v>135</v>
      </c>
      <c r="B144" s="6"/>
      <c r="C144" s="6"/>
      <c r="D144" s="6"/>
      <c r="E144" s="6"/>
      <c r="F144" s="117"/>
      <c r="G144" s="15" t="str">
        <f t="shared" si="9"/>
        <v/>
      </c>
      <c r="H144" s="43" t="str">
        <f t="shared" si="10"/>
        <v/>
      </c>
      <c r="I144" s="297" t="b">
        <f t="shared" si="11"/>
        <v>0</v>
      </c>
      <c r="J144" s="305">
        <f t="shared" si="12"/>
        <v>1</v>
      </c>
      <c r="K144" s="24"/>
    </row>
    <row r="145" spans="1:11">
      <c r="A145" s="28">
        <v>136</v>
      </c>
      <c r="B145" s="6"/>
      <c r="C145" s="6"/>
      <c r="D145" s="6"/>
      <c r="E145" s="6"/>
      <c r="F145" s="117"/>
      <c r="G145" s="15" t="str">
        <f t="shared" si="9"/>
        <v/>
      </c>
      <c r="H145" s="43" t="str">
        <f t="shared" si="10"/>
        <v/>
      </c>
      <c r="I145" s="297" t="b">
        <f t="shared" si="11"/>
        <v>0</v>
      </c>
      <c r="J145" s="305">
        <f t="shared" si="12"/>
        <v>1</v>
      </c>
      <c r="K145" s="24"/>
    </row>
    <row r="146" spans="1:11">
      <c r="A146" s="28">
        <v>137</v>
      </c>
      <c r="B146" s="6"/>
      <c r="C146" s="6"/>
      <c r="D146" s="6"/>
      <c r="E146" s="6"/>
      <c r="F146" s="117"/>
      <c r="G146" s="15" t="str">
        <f t="shared" si="9"/>
        <v/>
      </c>
      <c r="H146" s="43" t="str">
        <f t="shared" si="10"/>
        <v/>
      </c>
      <c r="I146" s="297" t="b">
        <f t="shared" si="11"/>
        <v>0</v>
      </c>
      <c r="J146" s="305">
        <f t="shared" si="12"/>
        <v>1</v>
      </c>
      <c r="K146" s="24"/>
    </row>
    <row r="147" spans="1:11">
      <c r="A147" s="28">
        <v>138</v>
      </c>
      <c r="B147" s="6"/>
      <c r="C147" s="6"/>
      <c r="D147" s="6"/>
      <c r="E147" s="6"/>
      <c r="F147" s="117"/>
      <c r="G147" s="15" t="str">
        <f t="shared" si="9"/>
        <v/>
      </c>
      <c r="H147" s="43" t="str">
        <f t="shared" si="10"/>
        <v/>
      </c>
      <c r="I147" s="297" t="b">
        <f t="shared" si="11"/>
        <v>0</v>
      </c>
      <c r="J147" s="305">
        <f t="shared" si="12"/>
        <v>1</v>
      </c>
      <c r="K147" s="24"/>
    </row>
    <row r="148" spans="1:11">
      <c r="A148" s="28">
        <v>139</v>
      </c>
      <c r="B148" s="6"/>
      <c r="C148" s="6"/>
      <c r="D148" s="6"/>
      <c r="E148" s="6"/>
      <c r="F148" s="117"/>
      <c r="G148" s="15" t="str">
        <f t="shared" si="9"/>
        <v/>
      </c>
      <c r="H148" s="43" t="str">
        <f t="shared" si="10"/>
        <v/>
      </c>
      <c r="I148" s="297" t="b">
        <f t="shared" si="11"/>
        <v>0</v>
      </c>
      <c r="J148" s="305">
        <f t="shared" si="12"/>
        <v>1</v>
      </c>
      <c r="K148" s="24"/>
    </row>
    <row r="149" spans="1:11">
      <c r="A149" s="28">
        <v>140</v>
      </c>
      <c r="B149" s="6"/>
      <c r="C149" s="6"/>
      <c r="D149" s="6"/>
      <c r="E149" s="6"/>
      <c r="F149" s="117"/>
      <c r="G149" s="15" t="str">
        <f t="shared" si="9"/>
        <v/>
      </c>
      <c r="H149" s="43" t="str">
        <f t="shared" si="10"/>
        <v/>
      </c>
      <c r="I149" s="297" t="b">
        <f t="shared" si="11"/>
        <v>0</v>
      </c>
      <c r="J149" s="305">
        <f t="shared" si="12"/>
        <v>1</v>
      </c>
      <c r="K149" s="24"/>
    </row>
    <row r="150" spans="1:11">
      <c r="A150" s="28">
        <v>141</v>
      </c>
      <c r="B150" s="6"/>
      <c r="C150" s="6"/>
      <c r="D150" s="6"/>
      <c r="E150" s="6"/>
      <c r="F150" s="117"/>
      <c r="G150" s="15" t="str">
        <f t="shared" si="9"/>
        <v/>
      </c>
      <c r="H150" s="43" t="str">
        <f t="shared" si="10"/>
        <v/>
      </c>
      <c r="I150" s="297" t="b">
        <f t="shared" si="11"/>
        <v>0</v>
      </c>
      <c r="J150" s="305">
        <f t="shared" si="12"/>
        <v>1</v>
      </c>
      <c r="K150" s="24"/>
    </row>
    <row r="151" spans="1:11">
      <c r="A151" s="28">
        <v>142</v>
      </c>
      <c r="B151" s="6"/>
      <c r="C151" s="6"/>
      <c r="D151" s="6"/>
      <c r="E151" s="6"/>
      <c r="F151" s="117"/>
      <c r="G151" s="15" t="str">
        <f t="shared" si="9"/>
        <v/>
      </c>
      <c r="H151" s="43" t="str">
        <f t="shared" si="10"/>
        <v/>
      </c>
      <c r="I151" s="297" t="b">
        <f t="shared" si="11"/>
        <v>0</v>
      </c>
      <c r="J151" s="305">
        <f t="shared" si="12"/>
        <v>1</v>
      </c>
      <c r="K151" s="24"/>
    </row>
    <row r="152" spans="1:11">
      <c r="A152" s="28">
        <v>143</v>
      </c>
      <c r="B152" s="6"/>
      <c r="C152" s="6"/>
      <c r="D152" s="6"/>
      <c r="E152" s="6"/>
      <c r="F152" s="117"/>
      <c r="G152" s="15" t="str">
        <f t="shared" si="9"/>
        <v/>
      </c>
      <c r="H152" s="43" t="str">
        <f t="shared" si="10"/>
        <v/>
      </c>
      <c r="I152" s="297" t="b">
        <f t="shared" si="11"/>
        <v>0</v>
      </c>
      <c r="J152" s="305">
        <f t="shared" si="12"/>
        <v>1</v>
      </c>
      <c r="K152" s="24"/>
    </row>
    <row r="153" spans="1:11">
      <c r="A153" s="28">
        <v>144</v>
      </c>
      <c r="B153" s="6"/>
      <c r="C153" s="6"/>
      <c r="D153" s="6"/>
      <c r="E153" s="6"/>
      <c r="F153" s="117"/>
      <c r="G153" s="15" t="str">
        <f t="shared" si="9"/>
        <v/>
      </c>
      <c r="H153" s="43" t="str">
        <f t="shared" si="10"/>
        <v/>
      </c>
      <c r="I153" s="297" t="b">
        <f t="shared" si="11"/>
        <v>0</v>
      </c>
      <c r="J153" s="305">
        <f t="shared" si="12"/>
        <v>1</v>
      </c>
      <c r="K153" s="24"/>
    </row>
    <row r="154" spans="1:11">
      <c r="A154" s="28">
        <v>145</v>
      </c>
      <c r="B154" s="6"/>
      <c r="C154" s="6"/>
      <c r="D154" s="6"/>
      <c r="E154" s="6"/>
      <c r="F154" s="117"/>
      <c r="G154" s="15" t="str">
        <f t="shared" si="9"/>
        <v/>
      </c>
      <c r="H154" s="43" t="str">
        <f t="shared" si="10"/>
        <v/>
      </c>
      <c r="I154" s="297" t="b">
        <f t="shared" si="11"/>
        <v>0</v>
      </c>
      <c r="J154" s="305">
        <f t="shared" si="12"/>
        <v>1</v>
      </c>
      <c r="K154" s="24"/>
    </row>
    <row r="155" spans="1:11">
      <c r="A155" s="28">
        <v>146</v>
      </c>
      <c r="B155" s="6"/>
      <c r="C155" s="6"/>
      <c r="D155" s="6"/>
      <c r="E155" s="6"/>
      <c r="F155" s="117"/>
      <c r="G155" s="15" t="str">
        <f t="shared" si="9"/>
        <v/>
      </c>
      <c r="H155" s="43" t="str">
        <f t="shared" si="10"/>
        <v/>
      </c>
      <c r="I155" s="297" t="b">
        <f t="shared" si="11"/>
        <v>0</v>
      </c>
      <c r="J155" s="305">
        <f t="shared" si="12"/>
        <v>1</v>
      </c>
      <c r="K155" s="24"/>
    </row>
    <row r="156" spans="1:11">
      <c r="A156" s="28">
        <v>147</v>
      </c>
      <c r="B156" s="6"/>
      <c r="C156" s="6"/>
      <c r="D156" s="6"/>
      <c r="E156" s="6"/>
      <c r="F156" s="117"/>
      <c r="G156" s="15" t="str">
        <f t="shared" si="9"/>
        <v/>
      </c>
      <c r="H156" s="43" t="str">
        <f t="shared" si="10"/>
        <v/>
      </c>
      <c r="I156" s="297" t="b">
        <f t="shared" si="11"/>
        <v>0</v>
      </c>
      <c r="J156" s="305">
        <f t="shared" si="12"/>
        <v>1</v>
      </c>
      <c r="K156" s="24"/>
    </row>
    <row r="157" spans="1:11">
      <c r="A157" s="28">
        <v>148</v>
      </c>
      <c r="B157" s="6"/>
      <c r="C157" s="6"/>
      <c r="D157" s="6"/>
      <c r="E157" s="6"/>
      <c r="F157" s="117"/>
      <c r="G157" s="15" t="str">
        <f t="shared" si="9"/>
        <v/>
      </c>
      <c r="H157" s="43" t="str">
        <f t="shared" si="10"/>
        <v/>
      </c>
      <c r="I157" s="297" t="b">
        <f t="shared" si="11"/>
        <v>0</v>
      </c>
      <c r="J157" s="305">
        <f t="shared" si="12"/>
        <v>1</v>
      </c>
      <c r="K157" s="24"/>
    </row>
    <row r="158" spans="1:11">
      <c r="A158" s="28">
        <v>149</v>
      </c>
      <c r="B158" s="6"/>
      <c r="C158" s="6"/>
      <c r="D158" s="6"/>
      <c r="E158" s="6"/>
      <c r="F158" s="117"/>
      <c r="G158" s="15" t="str">
        <f t="shared" si="9"/>
        <v/>
      </c>
      <c r="H158" s="43" t="str">
        <f t="shared" si="10"/>
        <v/>
      </c>
      <c r="I158" s="297" t="b">
        <f t="shared" si="11"/>
        <v>0</v>
      </c>
      <c r="J158" s="305">
        <f t="shared" si="12"/>
        <v>1</v>
      </c>
      <c r="K158" s="24"/>
    </row>
    <row r="159" spans="1:11">
      <c r="A159" s="28">
        <v>150</v>
      </c>
      <c r="B159" s="6"/>
      <c r="C159" s="6"/>
      <c r="D159" s="6"/>
      <c r="E159" s="6"/>
      <c r="F159" s="117"/>
      <c r="G159" s="15" t="str">
        <f t="shared" si="9"/>
        <v/>
      </c>
      <c r="H159" s="43" t="str">
        <f t="shared" si="10"/>
        <v/>
      </c>
      <c r="I159" s="297" t="b">
        <f t="shared" si="11"/>
        <v>0</v>
      </c>
      <c r="J159" s="305">
        <f t="shared" si="12"/>
        <v>1</v>
      </c>
      <c r="K159" s="24"/>
    </row>
    <row r="160" spans="1:11">
      <c r="A160" s="28">
        <v>151</v>
      </c>
      <c r="B160" s="6"/>
      <c r="C160" s="6"/>
      <c r="D160" s="6"/>
      <c r="E160" s="6"/>
      <c r="F160" s="117"/>
      <c r="G160" s="15" t="str">
        <f t="shared" si="9"/>
        <v/>
      </c>
      <c r="H160" s="43" t="str">
        <f t="shared" si="10"/>
        <v/>
      </c>
      <c r="I160" s="297" t="b">
        <f t="shared" si="11"/>
        <v>0</v>
      </c>
      <c r="J160" s="305">
        <f t="shared" si="12"/>
        <v>1</v>
      </c>
      <c r="K160" s="24"/>
    </row>
    <row r="161" spans="1:11">
      <c r="A161" s="28">
        <v>152</v>
      </c>
      <c r="B161" s="6"/>
      <c r="C161" s="6"/>
      <c r="D161" s="6"/>
      <c r="E161" s="6"/>
      <c r="F161" s="117"/>
      <c r="G161" s="15" t="str">
        <f t="shared" si="9"/>
        <v/>
      </c>
      <c r="H161" s="43" t="str">
        <f t="shared" si="10"/>
        <v/>
      </c>
      <c r="I161" s="297" t="b">
        <f t="shared" si="11"/>
        <v>0</v>
      </c>
      <c r="J161" s="305">
        <f t="shared" si="12"/>
        <v>1</v>
      </c>
      <c r="K161" s="24"/>
    </row>
    <row r="162" spans="1:11">
      <c r="A162" s="28">
        <v>153</v>
      </c>
      <c r="B162" s="6"/>
      <c r="C162" s="6"/>
      <c r="D162" s="6"/>
      <c r="E162" s="6"/>
      <c r="F162" s="117"/>
      <c r="G162" s="15" t="str">
        <f t="shared" si="9"/>
        <v/>
      </c>
      <c r="H162" s="43" t="str">
        <f t="shared" si="10"/>
        <v/>
      </c>
      <c r="I162" s="297" t="b">
        <f t="shared" si="11"/>
        <v>0</v>
      </c>
      <c r="J162" s="305">
        <f t="shared" si="12"/>
        <v>1</v>
      </c>
      <c r="K162" s="24"/>
    </row>
    <row r="163" spans="1:11">
      <c r="A163" s="28">
        <v>154</v>
      </c>
      <c r="B163" s="6"/>
      <c r="C163" s="6"/>
      <c r="D163" s="6"/>
      <c r="E163" s="6"/>
      <c r="F163" s="117"/>
      <c r="G163" s="15" t="str">
        <f t="shared" si="9"/>
        <v/>
      </c>
      <c r="H163" s="43" t="str">
        <f t="shared" si="10"/>
        <v/>
      </c>
      <c r="I163" s="297" t="b">
        <f t="shared" si="11"/>
        <v>0</v>
      </c>
      <c r="J163" s="305">
        <f t="shared" si="12"/>
        <v>1</v>
      </c>
      <c r="K163" s="24"/>
    </row>
    <row r="164" spans="1:11">
      <c r="A164" s="28">
        <v>155</v>
      </c>
      <c r="B164" s="6"/>
      <c r="C164" s="6"/>
      <c r="D164" s="6"/>
      <c r="E164" s="6"/>
      <c r="F164" s="117"/>
      <c r="G164" s="15" t="str">
        <f t="shared" si="9"/>
        <v/>
      </c>
      <c r="H164" s="43" t="str">
        <f t="shared" si="10"/>
        <v/>
      </c>
      <c r="I164" s="297" t="b">
        <f t="shared" si="11"/>
        <v>0</v>
      </c>
      <c r="J164" s="305">
        <f t="shared" si="12"/>
        <v>1</v>
      </c>
      <c r="K164" s="24"/>
    </row>
    <row r="165" spans="1:11">
      <c r="A165" s="28">
        <v>156</v>
      </c>
      <c r="B165" s="6"/>
      <c r="C165" s="6"/>
      <c r="D165" s="6"/>
      <c r="E165" s="6"/>
      <c r="F165" s="117"/>
      <c r="G165" s="15" t="str">
        <f t="shared" si="9"/>
        <v/>
      </c>
      <c r="H165" s="43" t="str">
        <f t="shared" si="10"/>
        <v/>
      </c>
      <c r="I165" s="297" t="b">
        <f t="shared" si="11"/>
        <v>0</v>
      </c>
      <c r="J165" s="305">
        <f t="shared" si="12"/>
        <v>1</v>
      </c>
      <c r="K165" s="24"/>
    </row>
    <row r="166" spans="1:11">
      <c r="A166" s="28">
        <v>157</v>
      </c>
      <c r="B166" s="6"/>
      <c r="C166" s="6"/>
      <c r="D166" s="6"/>
      <c r="E166" s="6"/>
      <c r="F166" s="117"/>
      <c r="G166" s="15" t="str">
        <f t="shared" si="9"/>
        <v/>
      </c>
      <c r="H166" s="43" t="str">
        <f t="shared" si="10"/>
        <v/>
      </c>
      <c r="I166" s="297" t="b">
        <f t="shared" si="11"/>
        <v>0</v>
      </c>
      <c r="J166" s="305">
        <f t="shared" si="12"/>
        <v>1</v>
      </c>
      <c r="K166" s="24"/>
    </row>
    <row r="167" spans="1:11">
      <c r="A167" s="28">
        <v>158</v>
      </c>
      <c r="B167" s="6"/>
      <c r="C167" s="6"/>
      <c r="D167" s="6"/>
      <c r="E167" s="6"/>
      <c r="F167" s="117"/>
      <c r="G167" s="15" t="str">
        <f t="shared" si="9"/>
        <v/>
      </c>
      <c r="H167" s="43" t="str">
        <f t="shared" si="10"/>
        <v/>
      </c>
      <c r="I167" s="297" t="b">
        <f t="shared" si="11"/>
        <v>0</v>
      </c>
      <c r="J167" s="305">
        <f t="shared" si="12"/>
        <v>1</v>
      </c>
      <c r="K167" s="24"/>
    </row>
    <row r="168" spans="1:11">
      <c r="A168" s="28">
        <v>159</v>
      </c>
      <c r="B168" s="6"/>
      <c r="C168" s="6"/>
      <c r="D168" s="6"/>
      <c r="E168" s="6"/>
      <c r="F168" s="117"/>
      <c r="G168" s="15" t="str">
        <f t="shared" si="9"/>
        <v/>
      </c>
      <c r="H168" s="43" t="str">
        <f t="shared" si="10"/>
        <v/>
      </c>
      <c r="I168" s="297" t="b">
        <f t="shared" si="11"/>
        <v>0</v>
      </c>
      <c r="J168" s="305">
        <f t="shared" si="12"/>
        <v>1</v>
      </c>
      <c r="K168" s="24"/>
    </row>
    <row r="169" spans="1:11">
      <c r="A169" s="28">
        <v>160</v>
      </c>
      <c r="B169" s="6"/>
      <c r="C169" s="6"/>
      <c r="D169" s="6"/>
      <c r="E169" s="6"/>
      <c r="F169" s="117"/>
      <c r="G169" s="15" t="str">
        <f t="shared" si="9"/>
        <v/>
      </c>
      <c r="H169" s="43" t="str">
        <f t="shared" si="10"/>
        <v/>
      </c>
      <c r="I169" s="297" t="b">
        <f t="shared" si="11"/>
        <v>0</v>
      </c>
      <c r="J169" s="305">
        <f t="shared" si="12"/>
        <v>1</v>
      </c>
      <c r="K169" s="24"/>
    </row>
    <row r="170" spans="1:11">
      <c r="A170" s="28">
        <v>161</v>
      </c>
      <c r="B170" s="6"/>
      <c r="C170" s="6"/>
      <c r="D170" s="6"/>
      <c r="E170" s="6"/>
      <c r="F170" s="117"/>
      <c r="G170" s="15" t="str">
        <f t="shared" si="9"/>
        <v/>
      </c>
      <c r="H170" s="43" t="str">
        <f t="shared" si="10"/>
        <v/>
      </c>
      <c r="I170" s="297" t="b">
        <f t="shared" si="11"/>
        <v>0</v>
      </c>
      <c r="J170" s="305">
        <f t="shared" si="12"/>
        <v>1</v>
      </c>
      <c r="K170" s="24"/>
    </row>
    <row r="171" spans="1:11">
      <c r="A171" s="28">
        <v>162</v>
      </c>
      <c r="B171" s="6"/>
      <c r="C171" s="6"/>
      <c r="D171" s="6"/>
      <c r="E171" s="6"/>
      <c r="F171" s="117"/>
      <c r="G171" s="15" t="str">
        <f t="shared" si="9"/>
        <v/>
      </c>
      <c r="H171" s="43" t="str">
        <f t="shared" si="10"/>
        <v/>
      </c>
      <c r="I171" s="297" t="b">
        <f t="shared" si="11"/>
        <v>0</v>
      </c>
      <c r="J171" s="305">
        <f t="shared" si="12"/>
        <v>1</v>
      </c>
      <c r="K171" s="24"/>
    </row>
    <row r="172" spans="1:11">
      <c r="A172" s="28">
        <v>163</v>
      </c>
      <c r="B172" s="6"/>
      <c r="C172" s="6"/>
      <c r="D172" s="6"/>
      <c r="E172" s="6"/>
      <c r="F172" s="117"/>
      <c r="G172" s="15" t="str">
        <f t="shared" si="9"/>
        <v/>
      </c>
      <c r="H172" s="43" t="str">
        <f t="shared" si="10"/>
        <v/>
      </c>
      <c r="I172" s="297" t="b">
        <f t="shared" si="11"/>
        <v>0</v>
      </c>
      <c r="J172" s="305">
        <f t="shared" si="12"/>
        <v>1</v>
      </c>
      <c r="K172" s="24"/>
    </row>
    <row r="173" spans="1:11">
      <c r="A173" s="28">
        <v>164</v>
      </c>
      <c r="B173" s="6"/>
      <c r="C173" s="6"/>
      <c r="D173" s="6"/>
      <c r="E173" s="6"/>
      <c r="F173" s="117"/>
      <c r="G173" s="15" t="str">
        <f t="shared" si="9"/>
        <v/>
      </c>
      <c r="H173" s="43" t="str">
        <f t="shared" si="10"/>
        <v/>
      </c>
      <c r="I173" s="297" t="b">
        <f t="shared" si="11"/>
        <v>0</v>
      </c>
      <c r="J173" s="305">
        <f t="shared" si="12"/>
        <v>1</v>
      </c>
      <c r="K173" s="24"/>
    </row>
    <row r="174" spans="1:11">
      <c r="A174" s="28">
        <v>165</v>
      </c>
      <c r="B174" s="6"/>
      <c r="C174" s="6"/>
      <c r="D174" s="6"/>
      <c r="E174" s="6"/>
      <c r="F174" s="117"/>
      <c r="G174" s="15" t="str">
        <f t="shared" si="9"/>
        <v/>
      </c>
      <c r="H174" s="43" t="str">
        <f t="shared" si="10"/>
        <v/>
      </c>
      <c r="I174" s="297" t="b">
        <f t="shared" si="11"/>
        <v>0</v>
      </c>
      <c r="J174" s="305">
        <f t="shared" si="12"/>
        <v>1</v>
      </c>
      <c r="K174" s="24"/>
    </row>
    <row r="175" spans="1:11">
      <c r="A175" s="28">
        <v>166</v>
      </c>
      <c r="B175" s="6"/>
      <c r="C175" s="6"/>
      <c r="D175" s="6"/>
      <c r="E175" s="6"/>
      <c r="F175" s="117"/>
      <c r="G175" s="15" t="str">
        <f t="shared" si="9"/>
        <v/>
      </c>
      <c r="H175" s="43" t="str">
        <f t="shared" si="10"/>
        <v/>
      </c>
      <c r="I175" s="297" t="b">
        <f t="shared" si="11"/>
        <v>0</v>
      </c>
      <c r="J175" s="305">
        <f t="shared" si="12"/>
        <v>1</v>
      </c>
      <c r="K175" s="24"/>
    </row>
    <row r="176" spans="1:11">
      <c r="A176" s="28">
        <v>167</v>
      </c>
      <c r="B176" s="6"/>
      <c r="C176" s="6"/>
      <c r="D176" s="6"/>
      <c r="E176" s="6"/>
      <c r="F176" s="117"/>
      <c r="G176" s="15" t="str">
        <f t="shared" si="9"/>
        <v/>
      </c>
      <c r="H176" s="43" t="str">
        <f t="shared" si="10"/>
        <v/>
      </c>
      <c r="I176" s="297" t="b">
        <f t="shared" si="11"/>
        <v>0</v>
      </c>
      <c r="J176" s="305">
        <f t="shared" si="12"/>
        <v>1</v>
      </c>
      <c r="K176" s="24"/>
    </row>
    <row r="177" spans="1:11">
      <c r="A177" s="28">
        <v>168</v>
      </c>
      <c r="B177" s="6"/>
      <c r="C177" s="6"/>
      <c r="D177" s="6"/>
      <c r="E177" s="6"/>
      <c r="F177" s="117"/>
      <c r="G177" s="15" t="str">
        <f t="shared" si="9"/>
        <v/>
      </c>
      <c r="H177" s="43" t="str">
        <f t="shared" si="10"/>
        <v/>
      </c>
      <c r="I177" s="297" t="b">
        <f t="shared" si="11"/>
        <v>0</v>
      </c>
      <c r="J177" s="305">
        <f t="shared" si="12"/>
        <v>1</v>
      </c>
      <c r="K177" s="24"/>
    </row>
    <row r="178" spans="1:11">
      <c r="A178" s="28">
        <v>169</v>
      </c>
      <c r="B178" s="6"/>
      <c r="C178" s="6"/>
      <c r="D178" s="6"/>
      <c r="E178" s="6"/>
      <c r="F178" s="117"/>
      <c r="G178" s="15" t="str">
        <f t="shared" si="9"/>
        <v/>
      </c>
      <c r="H178" s="43" t="str">
        <f t="shared" si="10"/>
        <v/>
      </c>
      <c r="I178" s="297" t="b">
        <f t="shared" si="11"/>
        <v>0</v>
      </c>
      <c r="J178" s="305">
        <f t="shared" si="12"/>
        <v>1</v>
      </c>
      <c r="K178" s="24"/>
    </row>
    <row r="179" spans="1:11">
      <c r="A179" s="28">
        <v>170</v>
      </c>
      <c r="B179" s="6"/>
      <c r="C179" s="6"/>
      <c r="D179" s="6"/>
      <c r="E179" s="6"/>
      <c r="F179" s="117"/>
      <c r="G179" s="15" t="str">
        <f t="shared" si="9"/>
        <v/>
      </c>
      <c r="H179" s="43" t="str">
        <f t="shared" si="10"/>
        <v/>
      </c>
      <c r="I179" s="297" t="b">
        <f t="shared" si="11"/>
        <v>0</v>
      </c>
      <c r="J179" s="305">
        <f t="shared" si="12"/>
        <v>1</v>
      </c>
      <c r="K179" s="24"/>
    </row>
    <row r="180" spans="1:11">
      <c r="A180" s="28">
        <v>171</v>
      </c>
      <c r="B180" s="6"/>
      <c r="C180" s="6"/>
      <c r="D180" s="6"/>
      <c r="E180" s="6"/>
      <c r="F180" s="117"/>
      <c r="G180" s="15" t="str">
        <f t="shared" si="9"/>
        <v/>
      </c>
      <c r="H180" s="43" t="str">
        <f t="shared" si="10"/>
        <v/>
      </c>
      <c r="I180" s="297" t="b">
        <f t="shared" si="11"/>
        <v>0</v>
      </c>
      <c r="J180" s="305">
        <f t="shared" si="12"/>
        <v>1</v>
      </c>
      <c r="K180" s="24"/>
    </row>
    <row r="181" spans="1:11">
      <c r="A181" s="28">
        <v>172</v>
      </c>
      <c r="B181" s="6"/>
      <c r="C181" s="6"/>
      <c r="D181" s="6"/>
      <c r="E181" s="6"/>
      <c r="F181" s="117"/>
      <c r="G181" s="15" t="str">
        <f t="shared" si="9"/>
        <v/>
      </c>
      <c r="H181" s="43" t="str">
        <f t="shared" si="10"/>
        <v/>
      </c>
      <c r="I181" s="297" t="b">
        <f t="shared" si="11"/>
        <v>0</v>
      </c>
      <c r="J181" s="305">
        <f t="shared" si="12"/>
        <v>1</v>
      </c>
      <c r="K181" s="24"/>
    </row>
    <row r="182" spans="1:11">
      <c r="A182" s="28">
        <v>173</v>
      </c>
      <c r="B182" s="6"/>
      <c r="C182" s="6"/>
      <c r="D182" s="6"/>
      <c r="E182" s="6"/>
      <c r="F182" s="117"/>
      <c r="G182" s="15" t="str">
        <f t="shared" si="9"/>
        <v/>
      </c>
      <c r="H182" s="43" t="str">
        <f t="shared" si="10"/>
        <v/>
      </c>
      <c r="I182" s="297" t="b">
        <f t="shared" si="11"/>
        <v>0</v>
      </c>
      <c r="J182" s="305">
        <f t="shared" si="12"/>
        <v>1</v>
      </c>
      <c r="K182" s="24"/>
    </row>
    <row r="183" spans="1:11">
      <c r="A183" s="28">
        <v>174</v>
      </c>
      <c r="B183" s="6"/>
      <c r="C183" s="6"/>
      <c r="D183" s="6"/>
      <c r="E183" s="6"/>
      <c r="F183" s="117"/>
      <c r="G183" s="15" t="str">
        <f t="shared" si="9"/>
        <v/>
      </c>
      <c r="H183" s="43" t="str">
        <f t="shared" si="10"/>
        <v/>
      </c>
      <c r="I183" s="297" t="b">
        <f t="shared" si="11"/>
        <v>0</v>
      </c>
      <c r="J183" s="305">
        <f t="shared" si="12"/>
        <v>1</v>
      </c>
      <c r="K183" s="24"/>
    </row>
    <row r="184" spans="1:11">
      <c r="A184" s="28">
        <v>175</v>
      </c>
      <c r="B184" s="6"/>
      <c r="C184" s="6"/>
      <c r="D184" s="6"/>
      <c r="E184" s="6"/>
      <c r="F184" s="117"/>
      <c r="G184" s="15" t="str">
        <f t="shared" si="9"/>
        <v/>
      </c>
      <c r="H184" s="43" t="str">
        <f t="shared" si="10"/>
        <v/>
      </c>
      <c r="I184" s="297" t="b">
        <f t="shared" si="11"/>
        <v>0</v>
      </c>
      <c r="J184" s="305">
        <f t="shared" si="12"/>
        <v>1</v>
      </c>
      <c r="K184" s="24"/>
    </row>
    <row r="185" spans="1:11">
      <c r="A185" s="28">
        <v>176</v>
      </c>
      <c r="B185" s="6"/>
      <c r="C185" s="6"/>
      <c r="D185" s="6"/>
      <c r="E185" s="6"/>
      <c r="F185" s="117"/>
      <c r="G185" s="15" t="str">
        <f t="shared" si="9"/>
        <v/>
      </c>
      <c r="H185" s="43" t="str">
        <f t="shared" si="10"/>
        <v/>
      </c>
      <c r="I185" s="297" t="b">
        <f t="shared" si="11"/>
        <v>0</v>
      </c>
      <c r="J185" s="305">
        <f t="shared" si="12"/>
        <v>1</v>
      </c>
      <c r="K185" s="24"/>
    </row>
    <row r="186" spans="1:11">
      <c r="A186" s="28">
        <v>177</v>
      </c>
      <c r="B186" s="6"/>
      <c r="C186" s="6"/>
      <c r="D186" s="6"/>
      <c r="E186" s="6"/>
      <c r="F186" s="117"/>
      <c r="G186" s="15" t="str">
        <f t="shared" si="9"/>
        <v/>
      </c>
      <c r="H186" s="43" t="str">
        <f t="shared" si="10"/>
        <v/>
      </c>
      <c r="I186" s="297" t="b">
        <f t="shared" si="11"/>
        <v>0</v>
      </c>
      <c r="J186" s="305">
        <f t="shared" si="12"/>
        <v>1</v>
      </c>
      <c r="K186" s="24"/>
    </row>
    <row r="187" spans="1:11">
      <c r="A187" s="28">
        <v>178</v>
      </c>
      <c r="B187" s="6"/>
      <c r="C187" s="6"/>
      <c r="D187" s="6"/>
      <c r="E187" s="6"/>
      <c r="F187" s="117"/>
      <c r="G187" s="15" t="str">
        <f t="shared" si="9"/>
        <v/>
      </c>
      <c r="H187" s="43" t="str">
        <f t="shared" si="10"/>
        <v/>
      </c>
      <c r="I187" s="297" t="b">
        <f t="shared" si="11"/>
        <v>0</v>
      </c>
      <c r="J187" s="305">
        <f t="shared" si="12"/>
        <v>1</v>
      </c>
      <c r="K187" s="24"/>
    </row>
    <row r="188" spans="1:11">
      <c r="A188" s="28">
        <v>179</v>
      </c>
      <c r="B188" s="6"/>
      <c r="C188" s="6"/>
      <c r="D188" s="6"/>
      <c r="E188" s="6"/>
      <c r="F188" s="117"/>
      <c r="G188" s="15" t="str">
        <f t="shared" si="9"/>
        <v/>
      </c>
      <c r="H188" s="43" t="str">
        <f t="shared" si="10"/>
        <v/>
      </c>
      <c r="I188" s="297" t="b">
        <f t="shared" si="11"/>
        <v>0</v>
      </c>
      <c r="J188" s="305">
        <f t="shared" si="12"/>
        <v>1</v>
      </c>
      <c r="K188" s="24"/>
    </row>
    <row r="189" spans="1:11">
      <c r="A189" s="28">
        <v>180</v>
      </c>
      <c r="B189" s="6"/>
      <c r="C189" s="6"/>
      <c r="D189" s="6"/>
      <c r="E189" s="6"/>
      <c r="F189" s="117"/>
      <c r="G189" s="15" t="str">
        <f t="shared" si="9"/>
        <v/>
      </c>
      <c r="H189" s="43" t="str">
        <f t="shared" si="10"/>
        <v/>
      </c>
      <c r="I189" s="297" t="b">
        <f t="shared" si="11"/>
        <v>0</v>
      </c>
      <c r="J189" s="305">
        <f t="shared" si="12"/>
        <v>1</v>
      </c>
      <c r="K189" s="24"/>
    </row>
    <row r="190" spans="1:11">
      <c r="A190" s="28">
        <v>181</v>
      </c>
      <c r="B190" s="6"/>
      <c r="C190" s="6"/>
      <c r="D190" s="6"/>
      <c r="E190" s="6"/>
      <c r="F190" s="117"/>
      <c r="G190" s="15" t="str">
        <f t="shared" si="9"/>
        <v/>
      </c>
      <c r="H190" s="43" t="str">
        <f t="shared" si="10"/>
        <v/>
      </c>
      <c r="I190" s="297" t="b">
        <f t="shared" si="11"/>
        <v>0</v>
      </c>
      <c r="J190" s="305">
        <f t="shared" si="12"/>
        <v>1</v>
      </c>
      <c r="K190" s="24"/>
    </row>
    <row r="191" spans="1:11">
      <c r="A191" s="28">
        <v>182</v>
      </c>
      <c r="B191" s="6"/>
      <c r="C191" s="6"/>
      <c r="D191" s="6"/>
      <c r="E191" s="6"/>
      <c r="F191" s="117"/>
      <c r="G191" s="15" t="str">
        <f t="shared" si="9"/>
        <v/>
      </c>
      <c r="H191" s="43" t="str">
        <f t="shared" si="10"/>
        <v/>
      </c>
      <c r="I191" s="297" t="b">
        <f t="shared" si="11"/>
        <v>0</v>
      </c>
      <c r="J191" s="305">
        <f t="shared" si="12"/>
        <v>1</v>
      </c>
      <c r="K191" s="24"/>
    </row>
    <row r="192" spans="1:11">
      <c r="A192" s="28">
        <v>183</v>
      </c>
      <c r="B192" s="6"/>
      <c r="C192" s="6"/>
      <c r="D192" s="6"/>
      <c r="E192" s="6"/>
      <c r="F192" s="117"/>
      <c r="G192" s="15" t="str">
        <f t="shared" si="9"/>
        <v/>
      </c>
      <c r="H192" s="43" t="str">
        <f t="shared" si="10"/>
        <v/>
      </c>
      <c r="I192" s="297" t="b">
        <f t="shared" si="11"/>
        <v>0</v>
      </c>
      <c r="J192" s="305">
        <f t="shared" si="12"/>
        <v>1</v>
      </c>
      <c r="K192" s="24"/>
    </row>
    <row r="193" spans="1:11">
      <c r="A193" s="28">
        <v>184</v>
      </c>
      <c r="B193" s="6"/>
      <c r="C193" s="6"/>
      <c r="D193" s="6"/>
      <c r="E193" s="6"/>
      <c r="F193" s="117"/>
      <c r="G193" s="15" t="str">
        <f t="shared" si="9"/>
        <v/>
      </c>
      <c r="H193" s="43" t="str">
        <f t="shared" si="10"/>
        <v/>
      </c>
      <c r="I193" s="297" t="b">
        <f t="shared" si="11"/>
        <v>0</v>
      </c>
      <c r="J193" s="305">
        <f t="shared" si="12"/>
        <v>1</v>
      </c>
      <c r="K193" s="24"/>
    </row>
    <row r="194" spans="1:11">
      <c r="A194" s="28">
        <v>185</v>
      </c>
      <c r="B194" s="6"/>
      <c r="C194" s="6"/>
      <c r="D194" s="6"/>
      <c r="E194" s="6"/>
      <c r="F194" s="117"/>
      <c r="G194" s="15" t="str">
        <f t="shared" si="9"/>
        <v/>
      </c>
      <c r="H194" s="43" t="str">
        <f t="shared" si="10"/>
        <v/>
      </c>
      <c r="I194" s="297" t="b">
        <f t="shared" si="11"/>
        <v>0</v>
      </c>
      <c r="J194" s="305">
        <f t="shared" si="12"/>
        <v>1</v>
      </c>
      <c r="K194" s="24"/>
    </row>
    <row r="195" spans="1:11">
      <c r="A195" s="28">
        <v>186</v>
      </c>
      <c r="B195" s="6"/>
      <c r="C195" s="6"/>
      <c r="D195" s="6"/>
      <c r="E195" s="6"/>
      <c r="F195" s="117"/>
      <c r="G195" s="15" t="str">
        <f t="shared" si="9"/>
        <v/>
      </c>
      <c r="H195" s="43" t="str">
        <f t="shared" si="10"/>
        <v/>
      </c>
      <c r="I195" s="297" t="b">
        <f t="shared" si="11"/>
        <v>0</v>
      </c>
      <c r="J195" s="305">
        <f t="shared" si="12"/>
        <v>1</v>
      </c>
      <c r="K195" s="24"/>
    </row>
    <row r="196" spans="1:11">
      <c r="A196" s="28">
        <v>187</v>
      </c>
      <c r="B196" s="6"/>
      <c r="C196" s="6"/>
      <c r="D196" s="6"/>
      <c r="E196" s="6"/>
      <c r="F196" s="117"/>
      <c r="G196" s="15" t="str">
        <f t="shared" si="9"/>
        <v/>
      </c>
      <c r="H196" s="43" t="str">
        <f t="shared" si="10"/>
        <v/>
      </c>
      <c r="I196" s="297" t="b">
        <f t="shared" si="11"/>
        <v>0</v>
      </c>
      <c r="J196" s="305">
        <f t="shared" si="12"/>
        <v>1</v>
      </c>
      <c r="K196" s="24"/>
    </row>
    <row r="197" spans="1:11">
      <c r="A197" s="28">
        <v>188</v>
      </c>
      <c r="B197" s="6"/>
      <c r="C197" s="6"/>
      <c r="D197" s="6"/>
      <c r="E197" s="6"/>
      <c r="F197" s="117"/>
      <c r="G197" s="15" t="str">
        <f t="shared" si="9"/>
        <v/>
      </c>
      <c r="H197" s="43" t="str">
        <f t="shared" si="10"/>
        <v/>
      </c>
      <c r="I197" s="297" t="b">
        <f t="shared" si="11"/>
        <v>0</v>
      </c>
      <c r="J197" s="305">
        <f t="shared" si="12"/>
        <v>1</v>
      </c>
      <c r="K197" s="24"/>
    </row>
    <row r="198" spans="1:11">
      <c r="A198" s="28">
        <v>189</v>
      </c>
      <c r="B198" s="6"/>
      <c r="C198" s="6"/>
      <c r="D198" s="6"/>
      <c r="E198" s="6"/>
      <c r="F198" s="117"/>
      <c r="G198" s="15" t="str">
        <f t="shared" si="9"/>
        <v/>
      </c>
      <c r="H198" s="43" t="str">
        <f t="shared" si="10"/>
        <v/>
      </c>
      <c r="I198" s="297" t="b">
        <f t="shared" si="11"/>
        <v>0</v>
      </c>
      <c r="J198" s="305">
        <f t="shared" si="12"/>
        <v>1</v>
      </c>
      <c r="K198" s="24"/>
    </row>
    <row r="199" spans="1:11">
      <c r="A199" s="28">
        <v>190</v>
      </c>
      <c r="B199" s="6"/>
      <c r="C199" s="6"/>
      <c r="D199" s="6"/>
      <c r="E199" s="6"/>
      <c r="F199" s="117"/>
      <c r="G199" s="15" t="str">
        <f t="shared" si="9"/>
        <v/>
      </c>
      <c r="H199" s="43" t="str">
        <f t="shared" si="10"/>
        <v/>
      </c>
      <c r="I199" s="297" t="b">
        <f t="shared" si="11"/>
        <v>0</v>
      </c>
      <c r="J199" s="305">
        <f t="shared" si="12"/>
        <v>1</v>
      </c>
      <c r="K199" s="24"/>
    </row>
    <row r="200" spans="1:11">
      <c r="A200" s="28">
        <v>191</v>
      </c>
      <c r="B200" s="6"/>
      <c r="C200" s="6"/>
      <c r="D200" s="6"/>
      <c r="E200" s="6"/>
      <c r="F200" s="117"/>
      <c r="G200" s="15" t="str">
        <f t="shared" si="9"/>
        <v/>
      </c>
      <c r="H200" s="43" t="str">
        <f t="shared" si="10"/>
        <v/>
      </c>
      <c r="I200" s="297" t="b">
        <f t="shared" si="11"/>
        <v>0</v>
      </c>
      <c r="J200" s="305">
        <f t="shared" si="12"/>
        <v>1</v>
      </c>
      <c r="K200" s="24"/>
    </row>
    <row r="201" spans="1:11">
      <c r="A201" s="28">
        <v>192</v>
      </c>
      <c r="B201" s="6"/>
      <c r="C201" s="6"/>
      <c r="D201" s="6"/>
      <c r="E201" s="6"/>
      <c r="F201" s="117"/>
      <c r="G201" s="15" t="str">
        <f t="shared" si="9"/>
        <v/>
      </c>
      <c r="H201" s="43" t="str">
        <f t="shared" si="10"/>
        <v/>
      </c>
      <c r="I201" s="297" t="b">
        <f t="shared" si="11"/>
        <v>0</v>
      </c>
      <c r="J201" s="305">
        <f t="shared" si="12"/>
        <v>1</v>
      </c>
      <c r="K201" s="24"/>
    </row>
    <row r="202" spans="1:11">
      <c r="A202" s="28">
        <v>193</v>
      </c>
      <c r="B202" s="6"/>
      <c r="C202" s="6"/>
      <c r="D202" s="6"/>
      <c r="E202" s="6"/>
      <c r="F202" s="117"/>
      <c r="G202" s="15" t="str">
        <f t="shared" ref="G202:G259" si="13">IF(OR($B202="",$C202="",$D202="",$F202&lt;an_initial,$F202&gt;an_final,$I202=FALSE),"",(HLOOKUP(E202,ii13punctaje,2,FALSE)) / J202)</f>
        <v/>
      </c>
      <c r="H202" s="43" t="str">
        <f t="shared" ref="H202:H259" si="14">IF(OR($B202="",$C202="",$D202="",$F202&gt;an_final,$I202=FALSE),"",IF($F202&gt;=an_initial,1,""))</f>
        <v/>
      </c>
      <c r="I202" s="297" t="b">
        <f t="shared" ref="I202:I259" si="15">IF(nume_candidat="",FALSE,ISNUMBER(SEARCH(nume_candidat,$B202)))</f>
        <v>0</v>
      </c>
      <c r="J202" s="305">
        <f t="shared" si="12"/>
        <v>1</v>
      </c>
      <c r="K202" s="24"/>
    </row>
    <row r="203" spans="1:11">
      <c r="A203" s="28">
        <v>194</v>
      </c>
      <c r="B203" s="6"/>
      <c r="C203" s="6"/>
      <c r="D203" s="6"/>
      <c r="E203" s="6"/>
      <c r="F203" s="117"/>
      <c r="G203" s="15" t="str">
        <f t="shared" si="13"/>
        <v/>
      </c>
      <c r="H203" s="43" t="str">
        <f t="shared" si="14"/>
        <v/>
      </c>
      <c r="I203" s="297" t="b">
        <f t="shared" si="15"/>
        <v>0</v>
      </c>
      <c r="J203" s="305">
        <f t="shared" ref="J203:J259" si="16">LEN(B203)-LEN(SUBSTITUTE(B203,",",""))+1</f>
        <v>1</v>
      </c>
      <c r="K203" s="24"/>
    </row>
    <row r="204" spans="1:11">
      <c r="A204" s="28">
        <v>195</v>
      </c>
      <c r="B204" s="6"/>
      <c r="C204" s="6"/>
      <c r="D204" s="6"/>
      <c r="E204" s="6"/>
      <c r="F204" s="117"/>
      <c r="G204" s="15" t="str">
        <f t="shared" si="13"/>
        <v/>
      </c>
      <c r="H204" s="43" t="str">
        <f t="shared" si="14"/>
        <v/>
      </c>
      <c r="I204" s="297" t="b">
        <f t="shared" si="15"/>
        <v>0</v>
      </c>
      <c r="J204" s="305">
        <f t="shared" si="16"/>
        <v>1</v>
      </c>
      <c r="K204" s="24"/>
    </row>
    <row r="205" spans="1:11">
      <c r="A205" s="28">
        <v>196</v>
      </c>
      <c r="B205" s="6"/>
      <c r="C205" s="6"/>
      <c r="D205" s="6"/>
      <c r="E205" s="6"/>
      <c r="F205" s="117"/>
      <c r="G205" s="15" t="str">
        <f t="shared" si="13"/>
        <v/>
      </c>
      <c r="H205" s="43" t="str">
        <f t="shared" si="14"/>
        <v/>
      </c>
      <c r="I205" s="297" t="b">
        <f t="shared" si="15"/>
        <v>0</v>
      </c>
      <c r="J205" s="305">
        <f t="shared" si="16"/>
        <v>1</v>
      </c>
      <c r="K205" s="24"/>
    </row>
    <row r="206" spans="1:11">
      <c r="A206" s="28">
        <v>197</v>
      </c>
      <c r="B206" s="6"/>
      <c r="C206" s="6"/>
      <c r="D206" s="6"/>
      <c r="E206" s="6"/>
      <c r="F206" s="117"/>
      <c r="G206" s="15" t="str">
        <f t="shared" si="13"/>
        <v/>
      </c>
      <c r="H206" s="43" t="str">
        <f t="shared" si="14"/>
        <v/>
      </c>
      <c r="I206" s="297" t="b">
        <f t="shared" si="15"/>
        <v>0</v>
      </c>
      <c r="J206" s="305">
        <f t="shared" si="16"/>
        <v>1</v>
      </c>
      <c r="K206" s="24"/>
    </row>
    <row r="207" spans="1:11">
      <c r="A207" s="28">
        <v>198</v>
      </c>
      <c r="B207" s="6"/>
      <c r="C207" s="6"/>
      <c r="D207" s="6"/>
      <c r="E207" s="6"/>
      <c r="F207" s="117"/>
      <c r="G207" s="15" t="str">
        <f t="shared" si="13"/>
        <v/>
      </c>
      <c r="H207" s="43" t="str">
        <f t="shared" si="14"/>
        <v/>
      </c>
      <c r="I207" s="297" t="b">
        <f t="shared" si="15"/>
        <v>0</v>
      </c>
      <c r="J207" s="305">
        <f t="shared" si="16"/>
        <v>1</v>
      </c>
      <c r="K207" s="24"/>
    </row>
    <row r="208" spans="1:11">
      <c r="A208" s="28">
        <v>199</v>
      </c>
      <c r="B208" s="6"/>
      <c r="C208" s="6"/>
      <c r="D208" s="6"/>
      <c r="E208" s="6"/>
      <c r="F208" s="117"/>
      <c r="G208" s="15" t="str">
        <f t="shared" si="13"/>
        <v/>
      </c>
      <c r="H208" s="43" t="str">
        <f t="shared" si="14"/>
        <v/>
      </c>
      <c r="I208" s="297" t="b">
        <f t="shared" si="15"/>
        <v>0</v>
      </c>
      <c r="J208" s="305">
        <f t="shared" si="16"/>
        <v>1</v>
      </c>
      <c r="K208" s="24"/>
    </row>
    <row r="209" spans="1:11">
      <c r="A209" s="28">
        <v>200</v>
      </c>
      <c r="B209" s="6"/>
      <c r="C209" s="6"/>
      <c r="D209" s="6"/>
      <c r="E209" s="6"/>
      <c r="F209" s="117"/>
      <c r="G209" s="15" t="str">
        <f t="shared" si="13"/>
        <v/>
      </c>
      <c r="H209" s="43" t="str">
        <f t="shared" si="14"/>
        <v/>
      </c>
      <c r="I209" s="297" t="b">
        <f t="shared" si="15"/>
        <v>0</v>
      </c>
      <c r="J209" s="305">
        <f t="shared" si="16"/>
        <v>1</v>
      </c>
      <c r="K209" s="24"/>
    </row>
    <row r="210" spans="1:11">
      <c r="A210" s="28">
        <v>201</v>
      </c>
      <c r="B210" s="6"/>
      <c r="C210" s="6"/>
      <c r="D210" s="6"/>
      <c r="E210" s="6"/>
      <c r="F210" s="117"/>
      <c r="G210" s="15" t="str">
        <f t="shared" si="13"/>
        <v/>
      </c>
      <c r="H210" s="43" t="str">
        <f t="shared" si="14"/>
        <v/>
      </c>
      <c r="I210" s="297" t="b">
        <f t="shared" si="15"/>
        <v>0</v>
      </c>
      <c r="J210" s="305">
        <f t="shared" si="16"/>
        <v>1</v>
      </c>
      <c r="K210" s="24"/>
    </row>
    <row r="211" spans="1:11">
      <c r="A211" s="28">
        <v>202</v>
      </c>
      <c r="B211" s="6"/>
      <c r="C211" s="6"/>
      <c r="D211" s="6"/>
      <c r="E211" s="6"/>
      <c r="F211" s="117"/>
      <c r="G211" s="15" t="str">
        <f t="shared" si="13"/>
        <v/>
      </c>
      <c r="H211" s="43" t="str">
        <f t="shared" si="14"/>
        <v/>
      </c>
      <c r="I211" s="297" t="b">
        <f t="shared" si="15"/>
        <v>0</v>
      </c>
      <c r="J211" s="305">
        <f t="shared" si="16"/>
        <v>1</v>
      </c>
      <c r="K211" s="24"/>
    </row>
    <row r="212" spans="1:11">
      <c r="A212" s="28">
        <v>203</v>
      </c>
      <c r="B212" s="6"/>
      <c r="C212" s="6"/>
      <c r="D212" s="6"/>
      <c r="E212" s="6"/>
      <c r="F212" s="117"/>
      <c r="G212" s="15" t="str">
        <f t="shared" si="13"/>
        <v/>
      </c>
      <c r="H212" s="43" t="str">
        <f t="shared" si="14"/>
        <v/>
      </c>
      <c r="I212" s="297" t="b">
        <f t="shared" si="15"/>
        <v>0</v>
      </c>
      <c r="J212" s="305">
        <f t="shared" si="16"/>
        <v>1</v>
      </c>
      <c r="K212" s="24"/>
    </row>
    <row r="213" spans="1:11">
      <c r="A213" s="28">
        <v>204</v>
      </c>
      <c r="B213" s="6"/>
      <c r="C213" s="6"/>
      <c r="D213" s="6"/>
      <c r="E213" s="6"/>
      <c r="F213" s="117"/>
      <c r="G213" s="15" t="str">
        <f t="shared" si="13"/>
        <v/>
      </c>
      <c r="H213" s="43" t="str">
        <f t="shared" si="14"/>
        <v/>
      </c>
      <c r="I213" s="297" t="b">
        <f t="shared" si="15"/>
        <v>0</v>
      </c>
      <c r="J213" s="305">
        <f t="shared" si="16"/>
        <v>1</v>
      </c>
      <c r="K213" s="24"/>
    </row>
    <row r="214" spans="1:11">
      <c r="A214" s="28">
        <v>205</v>
      </c>
      <c r="B214" s="6"/>
      <c r="C214" s="6"/>
      <c r="D214" s="6"/>
      <c r="E214" s="6"/>
      <c r="F214" s="117"/>
      <c r="G214" s="15" t="str">
        <f t="shared" si="13"/>
        <v/>
      </c>
      <c r="H214" s="43" t="str">
        <f t="shared" si="14"/>
        <v/>
      </c>
      <c r="I214" s="297" t="b">
        <f t="shared" si="15"/>
        <v>0</v>
      </c>
      <c r="J214" s="305">
        <f t="shared" si="16"/>
        <v>1</v>
      </c>
      <c r="K214" s="24"/>
    </row>
    <row r="215" spans="1:11">
      <c r="A215" s="28">
        <v>206</v>
      </c>
      <c r="B215" s="6"/>
      <c r="C215" s="6"/>
      <c r="D215" s="6"/>
      <c r="E215" s="6"/>
      <c r="F215" s="117"/>
      <c r="G215" s="15" t="str">
        <f t="shared" si="13"/>
        <v/>
      </c>
      <c r="H215" s="43" t="str">
        <f t="shared" si="14"/>
        <v/>
      </c>
      <c r="I215" s="297" t="b">
        <f t="shared" si="15"/>
        <v>0</v>
      </c>
      <c r="J215" s="305">
        <f t="shared" si="16"/>
        <v>1</v>
      </c>
      <c r="K215" s="24"/>
    </row>
    <row r="216" spans="1:11">
      <c r="A216" s="28">
        <v>207</v>
      </c>
      <c r="B216" s="6"/>
      <c r="C216" s="6"/>
      <c r="D216" s="6"/>
      <c r="E216" s="6"/>
      <c r="F216" s="117"/>
      <c r="G216" s="15" t="str">
        <f t="shared" si="13"/>
        <v/>
      </c>
      <c r="H216" s="43" t="str">
        <f t="shared" si="14"/>
        <v/>
      </c>
      <c r="I216" s="297" t="b">
        <f t="shared" si="15"/>
        <v>0</v>
      </c>
      <c r="J216" s="305">
        <f t="shared" si="16"/>
        <v>1</v>
      </c>
      <c r="K216" s="24"/>
    </row>
    <row r="217" spans="1:11">
      <c r="A217" s="28">
        <v>208</v>
      </c>
      <c r="B217" s="6"/>
      <c r="C217" s="6"/>
      <c r="D217" s="6"/>
      <c r="E217" s="6"/>
      <c r="F217" s="117"/>
      <c r="G217" s="15" t="str">
        <f t="shared" si="13"/>
        <v/>
      </c>
      <c r="H217" s="43" t="str">
        <f t="shared" si="14"/>
        <v/>
      </c>
      <c r="I217" s="297" t="b">
        <f t="shared" si="15"/>
        <v>0</v>
      </c>
      <c r="J217" s="305">
        <f t="shared" si="16"/>
        <v>1</v>
      </c>
      <c r="K217" s="24"/>
    </row>
    <row r="218" spans="1:11">
      <c r="A218" s="28">
        <v>209</v>
      </c>
      <c r="B218" s="6"/>
      <c r="C218" s="6"/>
      <c r="D218" s="6"/>
      <c r="E218" s="6"/>
      <c r="F218" s="117"/>
      <c r="G218" s="15" t="str">
        <f t="shared" si="13"/>
        <v/>
      </c>
      <c r="H218" s="43" t="str">
        <f t="shared" si="14"/>
        <v/>
      </c>
      <c r="I218" s="297" t="b">
        <f t="shared" si="15"/>
        <v>0</v>
      </c>
      <c r="J218" s="305">
        <f t="shared" si="16"/>
        <v>1</v>
      </c>
      <c r="K218" s="24"/>
    </row>
    <row r="219" spans="1:11">
      <c r="A219" s="28">
        <v>210</v>
      </c>
      <c r="B219" s="6"/>
      <c r="C219" s="6"/>
      <c r="D219" s="6"/>
      <c r="E219" s="6"/>
      <c r="F219" s="117"/>
      <c r="G219" s="15" t="str">
        <f t="shared" si="13"/>
        <v/>
      </c>
      <c r="H219" s="43" t="str">
        <f t="shared" si="14"/>
        <v/>
      </c>
      <c r="I219" s="297" t="b">
        <f t="shared" si="15"/>
        <v>0</v>
      </c>
      <c r="J219" s="305">
        <f t="shared" si="16"/>
        <v>1</v>
      </c>
      <c r="K219" s="24"/>
    </row>
    <row r="220" spans="1:11">
      <c r="A220" s="28">
        <v>211</v>
      </c>
      <c r="B220" s="6"/>
      <c r="C220" s="6"/>
      <c r="D220" s="6"/>
      <c r="E220" s="6"/>
      <c r="F220" s="117"/>
      <c r="G220" s="15" t="str">
        <f t="shared" si="13"/>
        <v/>
      </c>
      <c r="H220" s="43" t="str">
        <f t="shared" si="14"/>
        <v/>
      </c>
      <c r="I220" s="297" t="b">
        <f t="shared" si="15"/>
        <v>0</v>
      </c>
      <c r="J220" s="305">
        <f t="shared" si="16"/>
        <v>1</v>
      </c>
      <c r="K220" s="24"/>
    </row>
    <row r="221" spans="1:11">
      <c r="A221" s="28">
        <v>212</v>
      </c>
      <c r="B221" s="6"/>
      <c r="C221" s="6"/>
      <c r="D221" s="6"/>
      <c r="E221" s="6"/>
      <c r="F221" s="117"/>
      <c r="G221" s="15" t="str">
        <f t="shared" si="13"/>
        <v/>
      </c>
      <c r="H221" s="43" t="str">
        <f t="shared" si="14"/>
        <v/>
      </c>
      <c r="I221" s="297" t="b">
        <f t="shared" si="15"/>
        <v>0</v>
      </c>
      <c r="J221" s="305">
        <f t="shared" si="16"/>
        <v>1</v>
      </c>
      <c r="K221" s="24"/>
    </row>
    <row r="222" spans="1:11">
      <c r="A222" s="28">
        <v>213</v>
      </c>
      <c r="B222" s="6"/>
      <c r="C222" s="6"/>
      <c r="D222" s="6"/>
      <c r="E222" s="6"/>
      <c r="F222" s="117"/>
      <c r="G222" s="15" t="str">
        <f t="shared" si="13"/>
        <v/>
      </c>
      <c r="H222" s="43" t="str">
        <f t="shared" si="14"/>
        <v/>
      </c>
      <c r="I222" s="297" t="b">
        <f t="shared" si="15"/>
        <v>0</v>
      </c>
      <c r="J222" s="305">
        <f t="shared" si="16"/>
        <v>1</v>
      </c>
      <c r="K222" s="24"/>
    </row>
    <row r="223" spans="1:11">
      <c r="A223" s="28">
        <v>214</v>
      </c>
      <c r="B223" s="6"/>
      <c r="C223" s="6"/>
      <c r="D223" s="6"/>
      <c r="E223" s="6"/>
      <c r="F223" s="117"/>
      <c r="G223" s="15" t="str">
        <f t="shared" si="13"/>
        <v/>
      </c>
      <c r="H223" s="43" t="str">
        <f t="shared" si="14"/>
        <v/>
      </c>
      <c r="I223" s="297" t="b">
        <f t="shared" si="15"/>
        <v>0</v>
      </c>
      <c r="J223" s="305">
        <f t="shared" si="16"/>
        <v>1</v>
      </c>
      <c r="K223" s="24"/>
    </row>
    <row r="224" spans="1:11">
      <c r="A224" s="28">
        <v>215</v>
      </c>
      <c r="B224" s="6"/>
      <c r="C224" s="6"/>
      <c r="D224" s="6"/>
      <c r="E224" s="6"/>
      <c r="F224" s="117"/>
      <c r="G224" s="15" t="str">
        <f t="shared" si="13"/>
        <v/>
      </c>
      <c r="H224" s="43" t="str">
        <f t="shared" si="14"/>
        <v/>
      </c>
      <c r="I224" s="297" t="b">
        <f t="shared" si="15"/>
        <v>0</v>
      </c>
      <c r="J224" s="305">
        <f t="shared" si="16"/>
        <v>1</v>
      </c>
      <c r="K224" s="24"/>
    </row>
    <row r="225" spans="1:11">
      <c r="A225" s="28">
        <v>216</v>
      </c>
      <c r="B225" s="6"/>
      <c r="C225" s="6"/>
      <c r="D225" s="6"/>
      <c r="E225" s="6"/>
      <c r="F225" s="117"/>
      <c r="G225" s="15" t="str">
        <f t="shared" si="13"/>
        <v/>
      </c>
      <c r="H225" s="43" t="str">
        <f t="shared" si="14"/>
        <v/>
      </c>
      <c r="I225" s="297" t="b">
        <f t="shared" si="15"/>
        <v>0</v>
      </c>
      <c r="J225" s="305">
        <f t="shared" si="16"/>
        <v>1</v>
      </c>
      <c r="K225" s="24"/>
    </row>
    <row r="226" spans="1:11">
      <c r="A226" s="28">
        <v>217</v>
      </c>
      <c r="B226" s="6"/>
      <c r="C226" s="6"/>
      <c r="D226" s="6"/>
      <c r="E226" s="6"/>
      <c r="F226" s="117"/>
      <c r="G226" s="15" t="str">
        <f t="shared" si="13"/>
        <v/>
      </c>
      <c r="H226" s="43" t="str">
        <f t="shared" si="14"/>
        <v/>
      </c>
      <c r="I226" s="297" t="b">
        <f t="shared" si="15"/>
        <v>0</v>
      </c>
      <c r="J226" s="305">
        <f t="shared" si="16"/>
        <v>1</v>
      </c>
      <c r="K226" s="24"/>
    </row>
    <row r="227" spans="1:11">
      <c r="A227" s="28">
        <v>218</v>
      </c>
      <c r="B227" s="6"/>
      <c r="C227" s="6"/>
      <c r="D227" s="6"/>
      <c r="E227" s="6"/>
      <c r="F227" s="117"/>
      <c r="G227" s="15" t="str">
        <f t="shared" si="13"/>
        <v/>
      </c>
      <c r="H227" s="43" t="str">
        <f t="shared" si="14"/>
        <v/>
      </c>
      <c r="I227" s="297" t="b">
        <f t="shared" si="15"/>
        <v>0</v>
      </c>
      <c r="J227" s="305">
        <f t="shared" si="16"/>
        <v>1</v>
      </c>
      <c r="K227" s="24"/>
    </row>
    <row r="228" spans="1:11">
      <c r="A228" s="28">
        <v>219</v>
      </c>
      <c r="B228" s="6"/>
      <c r="C228" s="6"/>
      <c r="D228" s="6"/>
      <c r="E228" s="6"/>
      <c r="F228" s="117"/>
      <c r="G228" s="15" t="str">
        <f t="shared" si="13"/>
        <v/>
      </c>
      <c r="H228" s="43" t="str">
        <f t="shared" si="14"/>
        <v/>
      </c>
      <c r="I228" s="297" t="b">
        <f t="shared" si="15"/>
        <v>0</v>
      </c>
      <c r="J228" s="305">
        <f t="shared" si="16"/>
        <v>1</v>
      </c>
      <c r="K228" s="24"/>
    </row>
    <row r="229" spans="1:11">
      <c r="A229" s="28">
        <v>220</v>
      </c>
      <c r="B229" s="6"/>
      <c r="C229" s="6"/>
      <c r="D229" s="6"/>
      <c r="E229" s="6"/>
      <c r="F229" s="117"/>
      <c r="G229" s="15" t="str">
        <f t="shared" si="13"/>
        <v/>
      </c>
      <c r="H229" s="43" t="str">
        <f t="shared" si="14"/>
        <v/>
      </c>
      <c r="I229" s="297" t="b">
        <f t="shared" si="15"/>
        <v>0</v>
      </c>
      <c r="J229" s="305">
        <f t="shared" si="16"/>
        <v>1</v>
      </c>
      <c r="K229" s="24"/>
    </row>
    <row r="230" spans="1:11">
      <c r="A230" s="28">
        <v>221</v>
      </c>
      <c r="B230" s="6"/>
      <c r="C230" s="6"/>
      <c r="D230" s="6"/>
      <c r="E230" s="6"/>
      <c r="F230" s="117"/>
      <c r="G230" s="15" t="str">
        <f t="shared" si="13"/>
        <v/>
      </c>
      <c r="H230" s="43" t="str">
        <f t="shared" si="14"/>
        <v/>
      </c>
      <c r="I230" s="297" t="b">
        <f t="shared" si="15"/>
        <v>0</v>
      </c>
      <c r="J230" s="305">
        <f t="shared" si="16"/>
        <v>1</v>
      </c>
      <c r="K230" s="24"/>
    </row>
    <row r="231" spans="1:11">
      <c r="A231" s="28">
        <v>222</v>
      </c>
      <c r="B231" s="6"/>
      <c r="C231" s="6"/>
      <c r="D231" s="6"/>
      <c r="E231" s="6"/>
      <c r="F231" s="117"/>
      <c r="G231" s="15" t="str">
        <f t="shared" si="13"/>
        <v/>
      </c>
      <c r="H231" s="43" t="str">
        <f t="shared" si="14"/>
        <v/>
      </c>
      <c r="I231" s="297" t="b">
        <f t="shared" si="15"/>
        <v>0</v>
      </c>
      <c r="J231" s="305">
        <f t="shared" si="16"/>
        <v>1</v>
      </c>
      <c r="K231" s="24"/>
    </row>
    <row r="232" spans="1:11">
      <c r="A232" s="28">
        <v>223</v>
      </c>
      <c r="B232" s="6"/>
      <c r="C232" s="6"/>
      <c r="D232" s="6"/>
      <c r="E232" s="6"/>
      <c r="F232" s="117"/>
      <c r="G232" s="15" t="str">
        <f t="shared" si="13"/>
        <v/>
      </c>
      <c r="H232" s="43" t="str">
        <f t="shared" si="14"/>
        <v/>
      </c>
      <c r="I232" s="297" t="b">
        <f t="shared" si="15"/>
        <v>0</v>
      </c>
      <c r="J232" s="305">
        <f t="shared" si="16"/>
        <v>1</v>
      </c>
      <c r="K232" s="24"/>
    </row>
    <row r="233" spans="1:11">
      <c r="A233" s="28">
        <v>224</v>
      </c>
      <c r="B233" s="6"/>
      <c r="C233" s="6"/>
      <c r="D233" s="6"/>
      <c r="E233" s="6"/>
      <c r="F233" s="117"/>
      <c r="G233" s="15" t="str">
        <f t="shared" si="13"/>
        <v/>
      </c>
      <c r="H233" s="43" t="str">
        <f t="shared" si="14"/>
        <v/>
      </c>
      <c r="I233" s="297" t="b">
        <f t="shared" si="15"/>
        <v>0</v>
      </c>
      <c r="J233" s="305">
        <f t="shared" si="16"/>
        <v>1</v>
      </c>
      <c r="K233" s="24"/>
    </row>
    <row r="234" spans="1:11">
      <c r="A234" s="28">
        <v>225</v>
      </c>
      <c r="B234" s="6"/>
      <c r="C234" s="6"/>
      <c r="D234" s="6"/>
      <c r="E234" s="6"/>
      <c r="F234" s="117"/>
      <c r="G234" s="15" t="str">
        <f t="shared" si="13"/>
        <v/>
      </c>
      <c r="H234" s="43" t="str">
        <f t="shared" si="14"/>
        <v/>
      </c>
      <c r="I234" s="297" t="b">
        <f t="shared" si="15"/>
        <v>0</v>
      </c>
      <c r="J234" s="305">
        <f t="shared" si="16"/>
        <v>1</v>
      </c>
      <c r="K234" s="24"/>
    </row>
    <row r="235" spans="1:11">
      <c r="A235" s="28">
        <v>226</v>
      </c>
      <c r="B235" s="6"/>
      <c r="C235" s="6"/>
      <c r="D235" s="6"/>
      <c r="E235" s="6"/>
      <c r="F235" s="117"/>
      <c r="G235" s="15" t="str">
        <f t="shared" si="13"/>
        <v/>
      </c>
      <c r="H235" s="43" t="str">
        <f t="shared" si="14"/>
        <v/>
      </c>
      <c r="I235" s="297" t="b">
        <f t="shared" si="15"/>
        <v>0</v>
      </c>
      <c r="J235" s="305">
        <f t="shared" si="16"/>
        <v>1</v>
      </c>
      <c r="K235" s="24"/>
    </row>
    <row r="236" spans="1:11">
      <c r="A236" s="28">
        <v>227</v>
      </c>
      <c r="B236" s="6"/>
      <c r="C236" s="6"/>
      <c r="D236" s="6"/>
      <c r="E236" s="6"/>
      <c r="F236" s="117"/>
      <c r="G236" s="15" t="str">
        <f t="shared" si="13"/>
        <v/>
      </c>
      <c r="H236" s="43" t="str">
        <f t="shared" si="14"/>
        <v/>
      </c>
      <c r="I236" s="297" t="b">
        <f t="shared" si="15"/>
        <v>0</v>
      </c>
      <c r="J236" s="305">
        <f t="shared" si="16"/>
        <v>1</v>
      </c>
      <c r="K236" s="24"/>
    </row>
    <row r="237" spans="1:11">
      <c r="A237" s="28">
        <v>228</v>
      </c>
      <c r="B237" s="6"/>
      <c r="C237" s="6"/>
      <c r="D237" s="6"/>
      <c r="E237" s="6"/>
      <c r="F237" s="117"/>
      <c r="G237" s="15" t="str">
        <f t="shared" si="13"/>
        <v/>
      </c>
      <c r="H237" s="43" t="str">
        <f t="shared" si="14"/>
        <v/>
      </c>
      <c r="I237" s="297" t="b">
        <f t="shared" si="15"/>
        <v>0</v>
      </c>
      <c r="J237" s="305">
        <f t="shared" si="16"/>
        <v>1</v>
      </c>
      <c r="K237" s="24"/>
    </row>
    <row r="238" spans="1:11">
      <c r="A238" s="28">
        <v>229</v>
      </c>
      <c r="B238" s="6"/>
      <c r="C238" s="6"/>
      <c r="D238" s="6"/>
      <c r="E238" s="6"/>
      <c r="F238" s="117"/>
      <c r="G238" s="15" t="str">
        <f t="shared" si="13"/>
        <v/>
      </c>
      <c r="H238" s="43" t="str">
        <f t="shared" si="14"/>
        <v/>
      </c>
      <c r="I238" s="297" t="b">
        <f t="shared" si="15"/>
        <v>0</v>
      </c>
      <c r="J238" s="305">
        <f t="shared" si="16"/>
        <v>1</v>
      </c>
      <c r="K238" s="24"/>
    </row>
    <row r="239" spans="1:11">
      <c r="A239" s="28">
        <v>230</v>
      </c>
      <c r="B239" s="6"/>
      <c r="C239" s="6"/>
      <c r="D239" s="6"/>
      <c r="E239" s="6"/>
      <c r="F239" s="117"/>
      <c r="G239" s="15" t="str">
        <f t="shared" si="13"/>
        <v/>
      </c>
      <c r="H239" s="43" t="str">
        <f t="shared" si="14"/>
        <v/>
      </c>
      <c r="I239" s="297" t="b">
        <f t="shared" si="15"/>
        <v>0</v>
      </c>
      <c r="J239" s="305">
        <f t="shared" si="16"/>
        <v>1</v>
      </c>
      <c r="K239" s="24"/>
    </row>
    <row r="240" spans="1:11">
      <c r="A240" s="28">
        <v>231</v>
      </c>
      <c r="B240" s="6"/>
      <c r="C240" s="6"/>
      <c r="D240" s="6"/>
      <c r="E240" s="6"/>
      <c r="F240" s="117"/>
      <c r="G240" s="15" t="str">
        <f t="shared" si="13"/>
        <v/>
      </c>
      <c r="H240" s="43" t="str">
        <f t="shared" si="14"/>
        <v/>
      </c>
      <c r="I240" s="297" t="b">
        <f t="shared" si="15"/>
        <v>0</v>
      </c>
      <c r="J240" s="305">
        <f t="shared" si="16"/>
        <v>1</v>
      </c>
      <c r="K240" s="24"/>
    </row>
    <row r="241" spans="1:11">
      <c r="A241" s="28">
        <v>232</v>
      </c>
      <c r="B241" s="6"/>
      <c r="C241" s="6"/>
      <c r="D241" s="6"/>
      <c r="E241" s="6"/>
      <c r="F241" s="117"/>
      <c r="G241" s="15" t="str">
        <f t="shared" si="13"/>
        <v/>
      </c>
      <c r="H241" s="43" t="str">
        <f t="shared" si="14"/>
        <v/>
      </c>
      <c r="I241" s="297" t="b">
        <f t="shared" si="15"/>
        <v>0</v>
      </c>
      <c r="J241" s="305">
        <f t="shared" si="16"/>
        <v>1</v>
      </c>
      <c r="K241" s="24"/>
    </row>
    <row r="242" spans="1:11">
      <c r="A242" s="28">
        <v>233</v>
      </c>
      <c r="B242" s="6"/>
      <c r="C242" s="6"/>
      <c r="D242" s="6"/>
      <c r="E242" s="6"/>
      <c r="F242" s="117"/>
      <c r="G242" s="15" t="str">
        <f t="shared" si="13"/>
        <v/>
      </c>
      <c r="H242" s="43" t="str">
        <f t="shared" si="14"/>
        <v/>
      </c>
      <c r="I242" s="297" t="b">
        <f t="shared" si="15"/>
        <v>0</v>
      </c>
      <c r="J242" s="305">
        <f t="shared" si="16"/>
        <v>1</v>
      </c>
      <c r="K242" s="24"/>
    </row>
    <row r="243" spans="1:11">
      <c r="A243" s="28">
        <v>234</v>
      </c>
      <c r="B243" s="6"/>
      <c r="C243" s="6"/>
      <c r="D243" s="6"/>
      <c r="E243" s="6"/>
      <c r="F243" s="117"/>
      <c r="G243" s="15" t="str">
        <f t="shared" si="13"/>
        <v/>
      </c>
      <c r="H243" s="43" t="str">
        <f t="shared" si="14"/>
        <v/>
      </c>
      <c r="I243" s="297" t="b">
        <f t="shared" si="15"/>
        <v>0</v>
      </c>
      <c r="J243" s="305">
        <f t="shared" si="16"/>
        <v>1</v>
      </c>
      <c r="K243" s="24"/>
    </row>
    <row r="244" spans="1:11">
      <c r="A244" s="28">
        <v>235</v>
      </c>
      <c r="B244" s="6"/>
      <c r="C244" s="6"/>
      <c r="D244" s="6"/>
      <c r="E244" s="6"/>
      <c r="F244" s="117"/>
      <c r="G244" s="15" t="str">
        <f t="shared" si="13"/>
        <v/>
      </c>
      <c r="H244" s="43" t="str">
        <f t="shared" si="14"/>
        <v/>
      </c>
      <c r="I244" s="297" t="b">
        <f t="shared" si="15"/>
        <v>0</v>
      </c>
      <c r="J244" s="305">
        <f t="shared" si="16"/>
        <v>1</v>
      </c>
      <c r="K244" s="24"/>
    </row>
    <row r="245" spans="1:11">
      <c r="A245" s="28">
        <v>236</v>
      </c>
      <c r="B245" s="6"/>
      <c r="C245" s="6"/>
      <c r="D245" s="6"/>
      <c r="E245" s="6"/>
      <c r="F245" s="117"/>
      <c r="G245" s="15" t="str">
        <f t="shared" si="13"/>
        <v/>
      </c>
      <c r="H245" s="43" t="str">
        <f t="shared" si="14"/>
        <v/>
      </c>
      <c r="I245" s="297" t="b">
        <f t="shared" si="15"/>
        <v>0</v>
      </c>
      <c r="J245" s="305">
        <f t="shared" si="16"/>
        <v>1</v>
      </c>
      <c r="K245" s="24"/>
    </row>
    <row r="246" spans="1:11">
      <c r="A246" s="28">
        <v>237</v>
      </c>
      <c r="B246" s="6"/>
      <c r="C246" s="6"/>
      <c r="D246" s="6"/>
      <c r="E246" s="6"/>
      <c r="F246" s="117"/>
      <c r="G246" s="15" t="str">
        <f t="shared" si="13"/>
        <v/>
      </c>
      <c r="H246" s="43" t="str">
        <f t="shared" si="14"/>
        <v/>
      </c>
      <c r="I246" s="297" t="b">
        <f t="shared" si="15"/>
        <v>0</v>
      </c>
      <c r="J246" s="305">
        <f t="shared" si="16"/>
        <v>1</v>
      </c>
      <c r="K246" s="24"/>
    </row>
    <row r="247" spans="1:11">
      <c r="A247" s="28">
        <v>238</v>
      </c>
      <c r="B247" s="6"/>
      <c r="C247" s="6"/>
      <c r="D247" s="6"/>
      <c r="E247" s="6"/>
      <c r="F247" s="117"/>
      <c r="G247" s="15" t="str">
        <f t="shared" si="13"/>
        <v/>
      </c>
      <c r="H247" s="43" t="str">
        <f t="shared" si="14"/>
        <v/>
      </c>
      <c r="I247" s="297" t="b">
        <f t="shared" si="15"/>
        <v>0</v>
      </c>
      <c r="J247" s="305">
        <f t="shared" si="16"/>
        <v>1</v>
      </c>
      <c r="K247" s="24"/>
    </row>
    <row r="248" spans="1:11">
      <c r="A248" s="28">
        <v>239</v>
      </c>
      <c r="B248" s="6"/>
      <c r="C248" s="6"/>
      <c r="D248" s="6"/>
      <c r="E248" s="6"/>
      <c r="F248" s="117"/>
      <c r="G248" s="15" t="str">
        <f t="shared" si="13"/>
        <v/>
      </c>
      <c r="H248" s="43" t="str">
        <f t="shared" si="14"/>
        <v/>
      </c>
      <c r="I248" s="297" t="b">
        <f t="shared" si="15"/>
        <v>0</v>
      </c>
      <c r="J248" s="305">
        <f t="shared" si="16"/>
        <v>1</v>
      </c>
      <c r="K248" s="24"/>
    </row>
    <row r="249" spans="1:11">
      <c r="A249" s="28">
        <v>240</v>
      </c>
      <c r="B249" s="6"/>
      <c r="C249" s="6"/>
      <c r="D249" s="6"/>
      <c r="E249" s="6"/>
      <c r="F249" s="117"/>
      <c r="G249" s="15" t="str">
        <f t="shared" si="13"/>
        <v/>
      </c>
      <c r="H249" s="43" t="str">
        <f t="shared" si="14"/>
        <v/>
      </c>
      <c r="I249" s="297" t="b">
        <f t="shared" si="15"/>
        <v>0</v>
      </c>
      <c r="J249" s="305">
        <f t="shared" si="16"/>
        <v>1</v>
      </c>
      <c r="K249" s="24"/>
    </row>
    <row r="250" spans="1:11">
      <c r="A250" s="28">
        <v>241</v>
      </c>
      <c r="B250" s="6"/>
      <c r="C250" s="6"/>
      <c r="D250" s="6"/>
      <c r="E250" s="6"/>
      <c r="F250" s="117"/>
      <c r="G250" s="15" t="str">
        <f t="shared" si="13"/>
        <v/>
      </c>
      <c r="H250" s="43" t="str">
        <f t="shared" si="14"/>
        <v/>
      </c>
      <c r="I250" s="297" t="b">
        <f t="shared" si="15"/>
        <v>0</v>
      </c>
      <c r="J250" s="305">
        <f t="shared" si="16"/>
        <v>1</v>
      </c>
      <c r="K250" s="24"/>
    </row>
    <row r="251" spans="1:11">
      <c r="A251" s="28">
        <v>242</v>
      </c>
      <c r="B251" s="6"/>
      <c r="C251" s="6"/>
      <c r="D251" s="6"/>
      <c r="E251" s="6"/>
      <c r="F251" s="117"/>
      <c r="G251" s="15" t="str">
        <f t="shared" si="13"/>
        <v/>
      </c>
      <c r="H251" s="43" t="str">
        <f t="shared" si="14"/>
        <v/>
      </c>
      <c r="I251" s="297" t="b">
        <f t="shared" si="15"/>
        <v>0</v>
      </c>
      <c r="J251" s="305">
        <f t="shared" si="16"/>
        <v>1</v>
      </c>
      <c r="K251" s="24"/>
    </row>
    <row r="252" spans="1:11">
      <c r="A252" s="28">
        <v>243</v>
      </c>
      <c r="B252" s="6"/>
      <c r="C252" s="6"/>
      <c r="D252" s="6"/>
      <c r="E252" s="6"/>
      <c r="F252" s="117"/>
      <c r="G252" s="15" t="str">
        <f t="shared" si="13"/>
        <v/>
      </c>
      <c r="H252" s="43" t="str">
        <f t="shared" si="14"/>
        <v/>
      </c>
      <c r="I252" s="297" t="b">
        <f t="shared" si="15"/>
        <v>0</v>
      </c>
      <c r="J252" s="305">
        <f t="shared" si="16"/>
        <v>1</v>
      </c>
      <c r="K252" s="24"/>
    </row>
    <row r="253" spans="1:11">
      <c r="A253" s="28">
        <v>244</v>
      </c>
      <c r="B253" s="6"/>
      <c r="C253" s="6"/>
      <c r="D253" s="6"/>
      <c r="E253" s="6"/>
      <c r="F253" s="117"/>
      <c r="G253" s="15" t="str">
        <f t="shared" si="13"/>
        <v/>
      </c>
      <c r="H253" s="43" t="str">
        <f t="shared" si="14"/>
        <v/>
      </c>
      <c r="I253" s="297" t="b">
        <f t="shared" si="15"/>
        <v>0</v>
      </c>
      <c r="J253" s="305">
        <f t="shared" si="16"/>
        <v>1</v>
      </c>
      <c r="K253" s="24"/>
    </row>
    <row r="254" spans="1:11">
      <c r="A254" s="28">
        <v>245</v>
      </c>
      <c r="B254" s="6"/>
      <c r="C254" s="6"/>
      <c r="D254" s="6"/>
      <c r="E254" s="6"/>
      <c r="F254" s="117"/>
      <c r="G254" s="15" t="str">
        <f t="shared" si="13"/>
        <v/>
      </c>
      <c r="H254" s="43" t="str">
        <f t="shared" si="14"/>
        <v/>
      </c>
      <c r="I254" s="297" t="b">
        <f t="shared" si="15"/>
        <v>0</v>
      </c>
      <c r="J254" s="305">
        <f t="shared" si="16"/>
        <v>1</v>
      </c>
      <c r="K254" s="24"/>
    </row>
    <row r="255" spans="1:11">
      <c r="A255" s="28">
        <v>246</v>
      </c>
      <c r="B255" s="6"/>
      <c r="C255" s="6"/>
      <c r="D255" s="6"/>
      <c r="E255" s="6"/>
      <c r="F255" s="117"/>
      <c r="G255" s="15" t="str">
        <f t="shared" si="13"/>
        <v/>
      </c>
      <c r="H255" s="43" t="str">
        <f t="shared" si="14"/>
        <v/>
      </c>
      <c r="I255" s="297" t="b">
        <f t="shared" si="15"/>
        <v>0</v>
      </c>
      <c r="J255" s="305">
        <f t="shared" si="16"/>
        <v>1</v>
      </c>
      <c r="K255" s="24"/>
    </row>
    <row r="256" spans="1:11">
      <c r="A256" s="28">
        <v>247</v>
      </c>
      <c r="B256" s="6"/>
      <c r="C256" s="6"/>
      <c r="D256" s="6"/>
      <c r="E256" s="6"/>
      <c r="F256" s="117"/>
      <c r="G256" s="15" t="str">
        <f t="shared" si="13"/>
        <v/>
      </c>
      <c r="H256" s="43" t="str">
        <f t="shared" si="14"/>
        <v/>
      </c>
      <c r="I256" s="297" t="b">
        <f t="shared" si="15"/>
        <v>0</v>
      </c>
      <c r="J256" s="305">
        <f t="shared" si="16"/>
        <v>1</v>
      </c>
      <c r="K256" s="24"/>
    </row>
    <row r="257" spans="1:11">
      <c r="A257" s="28">
        <v>248</v>
      </c>
      <c r="B257" s="6"/>
      <c r="C257" s="6"/>
      <c r="D257" s="6"/>
      <c r="E257" s="6"/>
      <c r="F257" s="117"/>
      <c r="G257" s="15" t="str">
        <f t="shared" si="13"/>
        <v/>
      </c>
      <c r="H257" s="43" t="str">
        <f t="shared" si="14"/>
        <v/>
      </c>
      <c r="I257" s="297" t="b">
        <f t="shared" si="15"/>
        <v>0</v>
      </c>
      <c r="J257" s="305">
        <f t="shared" si="16"/>
        <v>1</v>
      </c>
      <c r="K257" s="24"/>
    </row>
    <row r="258" spans="1:11">
      <c r="A258" s="28">
        <v>249</v>
      </c>
      <c r="B258" s="6"/>
      <c r="C258" s="6"/>
      <c r="D258" s="6"/>
      <c r="E258" s="6"/>
      <c r="F258" s="117"/>
      <c r="G258" s="15" t="str">
        <f t="shared" si="13"/>
        <v/>
      </c>
      <c r="H258" s="43" t="str">
        <f t="shared" si="14"/>
        <v/>
      </c>
      <c r="I258" s="297" t="b">
        <f t="shared" si="15"/>
        <v>0</v>
      </c>
      <c r="J258" s="305">
        <f t="shared" si="16"/>
        <v>1</v>
      </c>
      <c r="K258" s="24"/>
    </row>
    <row r="259" spans="1:11">
      <c r="A259" s="28">
        <v>250</v>
      </c>
      <c r="B259" s="6"/>
      <c r="C259" s="6"/>
      <c r="D259" s="6"/>
      <c r="E259" s="6"/>
      <c r="F259" s="117"/>
      <c r="G259" s="15" t="str">
        <f t="shared" si="13"/>
        <v/>
      </c>
      <c r="H259" s="43" t="str">
        <f t="shared" si="14"/>
        <v/>
      </c>
      <c r="I259" s="297" t="b">
        <f t="shared" si="15"/>
        <v>0</v>
      </c>
      <c r="J259" s="305">
        <f t="shared" si="16"/>
        <v>1</v>
      </c>
      <c r="K259" s="24"/>
    </row>
  </sheetData>
  <sheetProtection algorithmName="SHA-512" hashValue="ok4rQ1rJBxRp7TDM9zfr5svinOpnBAlqYEJrABiP1vWxV/FQwq5g9L6qkngPI/ECI3T/LySXOI1ryjvrCAXmRQ==" saltValue="VVAZD7N5kba+gwlsFaAEeg==" spinCount="100000" sheet="1" objects="1" scenarios="1" formatCells="0" formatRows="0" insertRows="0"/>
  <mergeCells count="11">
    <mergeCell ref="I7:I8"/>
    <mergeCell ref="J7:J8"/>
    <mergeCell ref="A4:G4"/>
    <mergeCell ref="A5:G5"/>
    <mergeCell ref="A7:A8"/>
    <mergeCell ref="B7:B8"/>
    <mergeCell ref="C7:C8"/>
    <mergeCell ref="D7:D8"/>
    <mergeCell ref="E7:E8"/>
    <mergeCell ref="F7:F8"/>
    <mergeCell ref="G7:G8"/>
  </mergeCells>
  <dataValidations disablePrompts="1" count="1">
    <dataValidation type="list" allowBlank="1" showInputMessage="1" showErrorMessage="1" sqref="E10:E259" xr:uid="{00000000-0002-0000-1E00-000000000000}">
      <formula1>ii13tip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5">
    <pageSetUpPr fitToPage="1"/>
  </sheetPr>
  <dimension ref="A1:S259"/>
  <sheetViews>
    <sheetView zoomScaleNormal="100" workbookViewId="0">
      <selection activeCell="B10" sqref="B10:H13"/>
    </sheetView>
  </sheetViews>
  <sheetFormatPr defaultColWidth="9.1328125" defaultRowHeight="15.75"/>
  <cols>
    <col min="1" max="1" width="5.6640625" style="45" customWidth="1"/>
    <col min="2" max="2" width="34.33203125" style="49" customWidth="1"/>
    <col min="3" max="3" width="30.6640625" style="49" customWidth="1"/>
    <col min="4" max="4" width="28.1328125" style="49" customWidth="1"/>
    <col min="5" max="6" width="10.6640625" style="53" customWidth="1"/>
    <col min="7" max="7" width="14.46484375" style="53" customWidth="1"/>
    <col min="8" max="9" width="10.6640625" style="53" customWidth="1"/>
    <col min="10" max="16" width="8.6640625" style="258" hidden="1" customWidth="1"/>
    <col min="17" max="17" width="10.6640625" style="67" hidden="1" customWidth="1"/>
    <col min="18" max="18" width="9.1328125" style="24" hidden="1" customWidth="1"/>
    <col min="19" max="19" width="10.6640625" style="53" hidden="1" customWidth="1"/>
    <col min="20" max="22" width="9.1328125" style="45" customWidth="1"/>
    <col min="23" max="16384" width="9.1328125" style="45"/>
  </cols>
  <sheetData>
    <row r="1" spans="1:19">
      <c r="A1" s="44" t="s">
        <v>483</v>
      </c>
      <c r="B1" s="45"/>
      <c r="C1" s="45"/>
      <c r="D1" s="45"/>
      <c r="E1" s="46"/>
      <c r="F1" s="46"/>
      <c r="G1" s="45"/>
      <c r="H1" s="47"/>
      <c r="I1" s="48"/>
      <c r="J1" s="47"/>
      <c r="K1" s="45"/>
      <c r="L1" s="45"/>
      <c r="M1" s="45"/>
      <c r="N1" s="45"/>
      <c r="O1" s="45"/>
      <c r="P1" s="45"/>
      <c r="Q1" s="45"/>
      <c r="R1" s="45"/>
      <c r="S1" s="48"/>
    </row>
    <row r="2" spans="1:19">
      <c r="A2" s="294" t="str">
        <f>IF(ISBLANK(facultate), IF(ISBLANK(departament),"","Departament " &amp; departament), "Facultatea " &amp; facultate)</f>
        <v>Facultatea Automatică și Calculatoare</v>
      </c>
      <c r="B2" s="45"/>
      <c r="C2" s="45"/>
      <c r="D2" s="45"/>
      <c r="E2" s="46"/>
      <c r="F2" s="46"/>
      <c r="G2" s="45"/>
      <c r="H2" s="47"/>
      <c r="I2" s="48"/>
      <c r="J2" s="47"/>
      <c r="K2" s="45"/>
      <c r="L2" s="45"/>
      <c r="M2" s="45"/>
      <c r="N2" s="45"/>
      <c r="O2" s="45"/>
      <c r="P2" s="45"/>
      <c r="Q2" s="45"/>
      <c r="R2" s="45"/>
      <c r="S2" s="48"/>
    </row>
    <row r="3" spans="1:19">
      <c r="A3" s="294" t="str">
        <f>IF(ISBLANK(departament),"","Departamentul " &amp; departament)</f>
        <v>Departamentul Automatică și Informatică Aplicată</v>
      </c>
      <c r="B3" s="45"/>
      <c r="C3" s="45"/>
      <c r="D3" s="45"/>
      <c r="E3" s="46"/>
      <c r="F3" s="46"/>
      <c r="G3" s="45"/>
      <c r="H3" s="47"/>
      <c r="I3" s="48"/>
      <c r="J3" s="47"/>
      <c r="K3" s="45"/>
      <c r="L3" s="45"/>
      <c r="M3" s="45"/>
      <c r="N3" s="45"/>
      <c r="O3" s="45"/>
      <c r="P3" s="45"/>
      <c r="Q3" s="45"/>
      <c r="R3" s="45"/>
      <c r="S3" s="48"/>
    </row>
    <row r="4" spans="1:19" s="49" customFormat="1">
      <c r="A4" s="495" t="s">
        <v>911</v>
      </c>
      <c r="B4" s="495"/>
      <c r="C4" s="495"/>
      <c r="D4" s="495"/>
      <c r="E4" s="495"/>
      <c r="F4" s="495"/>
      <c r="G4" s="495"/>
      <c r="H4" s="495"/>
      <c r="I4" s="495"/>
      <c r="J4" s="258"/>
      <c r="K4" s="258"/>
      <c r="L4" s="258"/>
      <c r="M4" s="258"/>
      <c r="N4" s="258"/>
      <c r="O4" s="258"/>
      <c r="P4" s="258"/>
      <c r="Q4" s="67"/>
      <c r="R4" s="24"/>
      <c r="S4" s="24"/>
    </row>
    <row r="5" spans="1:19" s="49" customFormat="1">
      <c r="A5" s="494" t="s">
        <v>1086</v>
      </c>
      <c r="B5" s="494"/>
      <c r="C5" s="494"/>
      <c r="D5" s="494"/>
      <c r="E5" s="494"/>
      <c r="F5" s="494"/>
      <c r="G5" s="494"/>
      <c r="H5" s="494"/>
      <c r="I5" s="494"/>
      <c r="J5" s="258"/>
      <c r="K5" s="258"/>
      <c r="L5" s="258"/>
      <c r="M5" s="258"/>
      <c r="N5" s="258"/>
      <c r="O5" s="258"/>
      <c r="P5" s="258"/>
      <c r="Q5" s="67"/>
      <c r="R5" s="24"/>
      <c r="S5" s="24"/>
    </row>
    <row r="6" spans="1:19" ht="13.5" customHeight="1">
      <c r="F6" s="127"/>
      <c r="I6" s="295" t="str">
        <f>CONCATENATE(functie," ",nume_candidat)</f>
        <v>Conferențiar Bojan-Dragos Claudia-Adina</v>
      </c>
      <c r="S6" s="295" t="str">
        <f>CONCATENATE(functie," ",nume_candidat)</f>
        <v>Conferențiar Bojan-Dragos Claudia-Adina</v>
      </c>
    </row>
    <row r="7" spans="1:19" ht="20.25" customHeight="1">
      <c r="A7" s="469" t="s">
        <v>338</v>
      </c>
      <c r="B7" s="469" t="s">
        <v>0</v>
      </c>
      <c r="C7" s="469" t="s">
        <v>23</v>
      </c>
      <c r="D7" s="469" t="s">
        <v>337</v>
      </c>
      <c r="E7" s="469" t="s">
        <v>2</v>
      </c>
      <c r="F7" s="496" t="s">
        <v>53</v>
      </c>
      <c r="G7" s="497"/>
      <c r="H7" s="498"/>
      <c r="I7" s="470" t="s">
        <v>544</v>
      </c>
      <c r="J7" s="251" t="s">
        <v>4</v>
      </c>
      <c r="K7" s="259" t="s">
        <v>54</v>
      </c>
      <c r="L7" s="259" t="s">
        <v>55</v>
      </c>
      <c r="M7" s="251" t="s">
        <v>547</v>
      </c>
      <c r="N7" s="251" t="s">
        <v>56</v>
      </c>
      <c r="O7" s="251" t="s">
        <v>57</v>
      </c>
      <c r="P7" s="251" t="s">
        <v>58</v>
      </c>
      <c r="Q7" s="476" t="s">
        <v>541</v>
      </c>
      <c r="R7" s="479" t="s">
        <v>551</v>
      </c>
      <c r="S7" s="470" t="s">
        <v>1116</v>
      </c>
    </row>
    <row r="8" spans="1:19" ht="55.5" customHeight="1">
      <c r="A8" s="469"/>
      <c r="B8" s="469"/>
      <c r="C8" s="469"/>
      <c r="D8" s="469"/>
      <c r="E8" s="469"/>
      <c r="F8" s="117" t="s">
        <v>931</v>
      </c>
      <c r="G8" s="117" t="s">
        <v>548</v>
      </c>
      <c r="H8" s="117" t="s">
        <v>549</v>
      </c>
      <c r="I8" s="471"/>
      <c r="J8" s="296" t="str">
        <f t="shared" ref="J8:P8" si="0">CONCATENATE("ultimii                                  ",durata_evaluare," ani")</f>
        <v>ultimii                                  5 ani</v>
      </c>
      <c r="K8" s="296" t="str">
        <f t="shared" si="0"/>
        <v>ultimii                                  5 ani</v>
      </c>
      <c r="L8" s="296" t="str">
        <f t="shared" si="0"/>
        <v>ultimii                                  5 ani</v>
      </c>
      <c r="M8" s="296" t="str">
        <f t="shared" si="0"/>
        <v>ultimii                                  5 ani</v>
      </c>
      <c r="N8" s="296" t="str">
        <f t="shared" si="0"/>
        <v>ultimii                                  5 ani</v>
      </c>
      <c r="O8" s="296" t="str">
        <f t="shared" si="0"/>
        <v>ultimii                                  5 ani</v>
      </c>
      <c r="P8" s="296" t="str">
        <f t="shared" si="0"/>
        <v>ultimii                                  5 ani</v>
      </c>
      <c r="Q8" s="476"/>
      <c r="R8" s="479"/>
      <c r="S8" s="471"/>
    </row>
    <row r="9" spans="1:19">
      <c r="A9" s="71"/>
      <c r="B9" s="50"/>
      <c r="C9" s="50"/>
      <c r="D9" s="50"/>
      <c r="E9" s="134"/>
      <c r="F9" s="299"/>
      <c r="G9" s="299"/>
      <c r="H9" s="299"/>
      <c r="I9" s="122">
        <f>SUMIF(I10:I1010,"&gt;0")</f>
        <v>0</v>
      </c>
      <c r="J9" s="4">
        <f t="shared" ref="J9:P9" si="1">SUMIF(J10:J1259,"&gt;0")</f>
        <v>0</v>
      </c>
      <c r="K9" s="4">
        <f t="shared" si="1"/>
        <v>0</v>
      </c>
      <c r="L9" s="4">
        <f t="shared" si="1"/>
        <v>0</v>
      </c>
      <c r="M9" s="4">
        <f t="shared" si="1"/>
        <v>0</v>
      </c>
      <c r="N9" s="4">
        <f t="shared" si="1"/>
        <v>0</v>
      </c>
      <c r="O9" s="4">
        <f t="shared" si="1"/>
        <v>0</v>
      </c>
      <c r="P9" s="4">
        <f t="shared" si="1"/>
        <v>0</v>
      </c>
      <c r="Q9" s="252"/>
      <c r="R9" s="257"/>
      <c r="S9" s="122">
        <f>SUMIF(S10:S1259,"&gt;0")</f>
        <v>0</v>
      </c>
    </row>
    <row r="10" spans="1:19">
      <c r="A10" s="28">
        <v>1</v>
      </c>
      <c r="B10" s="7"/>
      <c r="C10" s="7"/>
      <c r="D10" s="13"/>
      <c r="E10" s="180"/>
      <c r="F10" s="28"/>
      <c r="G10" s="5"/>
      <c r="H10" s="5"/>
      <c r="I10" s="15" t="str">
        <f t="shared" ref="I10:I73" si="2">IF(OR($B10="",$C10="",$D10="",$E10="",$E10&lt;an_initial,$E10&gt;an_final,$Q10=FALSE),"", IF(OR($F10="X",$F10="x"),BREV_APL/R10, IF(OR($G10="X",$G10="x"),BREV_INT/R10, IF(OR($H10="X",$H10="x"),BREV_ROM/R10,""))))</f>
        <v/>
      </c>
      <c r="J10" s="314">
        <f t="shared" ref="J10" si="3">N10+O10+P10</f>
        <v>0</v>
      </c>
      <c r="K10" s="315">
        <f t="shared" ref="K10:K73" si="4">IF(OR($F10="X",$F10="x"),$I10,0)</f>
        <v>0</v>
      </c>
      <c r="L10" s="315">
        <f>IF(OR($G10="X",$G10="x"),$I10,0)</f>
        <v>0</v>
      </c>
      <c r="M10" s="315">
        <f>IF(OR($H10="X",$H10="x"),$I10,0)</f>
        <v>0</v>
      </c>
      <c r="N10" s="314">
        <f t="shared" ref="N10:N73" si="5">IF(OR($B10="",$C10="",$D10="",$Q10=FALSE),0,IF(AND($E10&gt;=an_initial,$F10&lt;&gt;""),1,0))</f>
        <v>0</v>
      </c>
      <c r="O10" s="314">
        <f t="shared" ref="O10:O73" si="6">IF(OR($B10="",$C10="",$D10="",$E10="",$Q10=FALSE),0,IF(AND($E10&gt;=an_initial,$G10&lt;&gt;""),1,0))</f>
        <v>0</v>
      </c>
      <c r="P10" s="314">
        <f t="shared" ref="P10:P73" si="7">IF(OR($B10="",$C10="",$D10="",$E10="",$Q10=FALSE),0,IF(AND($E10&gt;=an_initial,$H10&lt;&gt;""),1,0))</f>
        <v>0</v>
      </c>
      <c r="Q10" s="297" t="b">
        <f t="shared" ref="Q10:Q73" si="8">IF(nume_candidat="",FALSE,ISNUMBER(SEARCH(nume_candidat,$B10)))</f>
        <v>0</v>
      </c>
      <c r="R10" s="316">
        <f t="shared" ref="R10" si="9">LEN(B10)-LEN(SUBSTITUTE(B10,",",""))+1</f>
        <v>1</v>
      </c>
      <c r="S10" s="15" t="str">
        <f t="shared" ref="S10" si="10">IF(OR($B10="",$C10="",$D10="",$E10="",$E10&lt;an_initial,$E10&gt;an_final,$Q10=FALSE),"", IF(OR($G10="X",$G10="x"),BREV_INT/R10,""))</f>
        <v/>
      </c>
    </row>
    <row r="11" spans="1:19">
      <c r="A11" s="28">
        <v>2</v>
      </c>
      <c r="B11" s="6"/>
      <c r="C11" s="7"/>
      <c r="D11" s="7"/>
      <c r="E11" s="180"/>
      <c r="F11" s="117"/>
      <c r="G11" s="117"/>
      <c r="H11" s="117"/>
      <c r="I11" s="15" t="str">
        <f t="shared" si="2"/>
        <v/>
      </c>
      <c r="J11" s="314">
        <f t="shared" ref="J11:J74" si="11">N11+O11+P11</f>
        <v>0</v>
      </c>
      <c r="K11" s="315">
        <f t="shared" si="4"/>
        <v>0</v>
      </c>
      <c r="L11" s="315">
        <f t="shared" ref="L11:L74" si="12">IF(OR($G11="X",$G11="x"),$I11,0)</f>
        <v>0</v>
      </c>
      <c r="M11" s="315">
        <f t="shared" ref="M11:M74" si="13">IF(OR($H11="X",$H11="x"),$I11,0)</f>
        <v>0</v>
      </c>
      <c r="N11" s="314">
        <f t="shared" si="5"/>
        <v>0</v>
      </c>
      <c r="O11" s="314">
        <f t="shared" si="6"/>
        <v>0</v>
      </c>
      <c r="P11" s="314">
        <f t="shared" si="7"/>
        <v>0</v>
      </c>
      <c r="Q11" s="297" t="b">
        <f t="shared" si="8"/>
        <v>0</v>
      </c>
      <c r="R11" s="316">
        <f t="shared" ref="R11:R74" si="14">LEN(B11)-LEN(SUBSTITUTE(B11,",",""))+1</f>
        <v>1</v>
      </c>
      <c r="S11" s="15" t="str">
        <f t="shared" ref="S11:S74" si="15">IF(OR($B11="",$C11="",$D11="",$E11="",$E11&lt;an_initial,$E11&gt;an_final,$Q11=FALSE),"", IF(OR($G11="X",$G11="x"),BREV_INT/R11,""))</f>
        <v/>
      </c>
    </row>
    <row r="12" spans="1:19">
      <c r="A12" s="28">
        <v>3</v>
      </c>
      <c r="B12" s="6"/>
      <c r="C12" s="7"/>
      <c r="D12" s="6"/>
      <c r="E12" s="180"/>
      <c r="F12" s="117"/>
      <c r="G12" s="117"/>
      <c r="H12" s="117"/>
      <c r="I12" s="15" t="str">
        <f t="shared" si="2"/>
        <v/>
      </c>
      <c r="J12" s="314">
        <f t="shared" si="11"/>
        <v>0</v>
      </c>
      <c r="K12" s="315">
        <f t="shared" si="4"/>
        <v>0</v>
      </c>
      <c r="L12" s="315">
        <f t="shared" si="12"/>
        <v>0</v>
      </c>
      <c r="M12" s="315">
        <f t="shared" si="13"/>
        <v>0</v>
      </c>
      <c r="N12" s="314">
        <f t="shared" si="5"/>
        <v>0</v>
      </c>
      <c r="O12" s="314">
        <f t="shared" si="6"/>
        <v>0</v>
      </c>
      <c r="P12" s="314">
        <f t="shared" si="7"/>
        <v>0</v>
      </c>
      <c r="Q12" s="297" t="b">
        <f t="shared" si="8"/>
        <v>0</v>
      </c>
      <c r="R12" s="316">
        <f t="shared" si="14"/>
        <v>1</v>
      </c>
      <c r="S12" s="15" t="str">
        <f t="shared" si="15"/>
        <v/>
      </c>
    </row>
    <row r="13" spans="1:19">
      <c r="A13" s="28">
        <v>4</v>
      </c>
      <c r="B13" s="6"/>
      <c r="C13" s="7"/>
      <c r="D13" s="7"/>
      <c r="E13" s="180"/>
      <c r="F13" s="117"/>
      <c r="G13" s="117"/>
      <c r="H13" s="5"/>
      <c r="I13" s="15" t="str">
        <f t="shared" si="2"/>
        <v/>
      </c>
      <c r="J13" s="314">
        <f t="shared" si="11"/>
        <v>0</v>
      </c>
      <c r="K13" s="315">
        <f t="shared" si="4"/>
        <v>0</v>
      </c>
      <c r="L13" s="315">
        <f t="shared" si="12"/>
        <v>0</v>
      </c>
      <c r="M13" s="315">
        <f t="shared" si="13"/>
        <v>0</v>
      </c>
      <c r="N13" s="314">
        <f t="shared" si="5"/>
        <v>0</v>
      </c>
      <c r="O13" s="314">
        <f t="shared" si="6"/>
        <v>0</v>
      </c>
      <c r="P13" s="314">
        <f t="shared" si="7"/>
        <v>0</v>
      </c>
      <c r="Q13" s="297" t="b">
        <f t="shared" si="8"/>
        <v>0</v>
      </c>
      <c r="R13" s="316">
        <f t="shared" si="14"/>
        <v>1</v>
      </c>
      <c r="S13" s="15" t="str">
        <f t="shared" si="15"/>
        <v/>
      </c>
    </row>
    <row r="14" spans="1:19">
      <c r="A14" s="28">
        <v>5</v>
      </c>
      <c r="B14" s="6"/>
      <c r="C14" s="6"/>
      <c r="D14" s="6"/>
      <c r="E14" s="117"/>
      <c r="F14" s="117"/>
      <c r="G14" s="117"/>
      <c r="H14" s="117"/>
      <c r="I14" s="15" t="str">
        <f t="shared" si="2"/>
        <v/>
      </c>
      <c r="J14" s="314">
        <f t="shared" si="11"/>
        <v>0</v>
      </c>
      <c r="K14" s="315">
        <f t="shared" si="4"/>
        <v>0</v>
      </c>
      <c r="L14" s="315">
        <f t="shared" si="12"/>
        <v>0</v>
      </c>
      <c r="M14" s="315">
        <f t="shared" si="13"/>
        <v>0</v>
      </c>
      <c r="N14" s="314">
        <f t="shared" si="5"/>
        <v>0</v>
      </c>
      <c r="O14" s="314">
        <f t="shared" si="6"/>
        <v>0</v>
      </c>
      <c r="P14" s="314">
        <f t="shared" si="7"/>
        <v>0</v>
      </c>
      <c r="Q14" s="297" t="b">
        <f t="shared" si="8"/>
        <v>0</v>
      </c>
      <c r="R14" s="316">
        <f t="shared" si="14"/>
        <v>1</v>
      </c>
      <c r="S14" s="15" t="str">
        <f t="shared" si="15"/>
        <v/>
      </c>
    </row>
    <row r="15" spans="1:19">
      <c r="A15" s="28">
        <v>6</v>
      </c>
      <c r="B15" s="6"/>
      <c r="C15" s="6"/>
      <c r="D15" s="6"/>
      <c r="E15" s="117"/>
      <c r="F15" s="117"/>
      <c r="G15" s="117"/>
      <c r="H15" s="117"/>
      <c r="I15" s="15" t="str">
        <f t="shared" si="2"/>
        <v/>
      </c>
      <c r="J15" s="314">
        <f t="shared" si="11"/>
        <v>0</v>
      </c>
      <c r="K15" s="315">
        <f t="shared" si="4"/>
        <v>0</v>
      </c>
      <c r="L15" s="315">
        <f t="shared" si="12"/>
        <v>0</v>
      </c>
      <c r="M15" s="315">
        <f t="shared" si="13"/>
        <v>0</v>
      </c>
      <c r="N15" s="314">
        <f t="shared" si="5"/>
        <v>0</v>
      </c>
      <c r="O15" s="314">
        <f t="shared" si="6"/>
        <v>0</v>
      </c>
      <c r="P15" s="314">
        <f t="shared" si="7"/>
        <v>0</v>
      </c>
      <c r="Q15" s="297" t="b">
        <f t="shared" si="8"/>
        <v>0</v>
      </c>
      <c r="R15" s="316">
        <f t="shared" si="14"/>
        <v>1</v>
      </c>
      <c r="S15" s="15" t="str">
        <f t="shared" si="15"/>
        <v/>
      </c>
    </row>
    <row r="16" spans="1:19">
      <c r="A16" s="28">
        <v>7</v>
      </c>
      <c r="B16" s="6"/>
      <c r="C16" s="6"/>
      <c r="D16" s="6"/>
      <c r="E16" s="117"/>
      <c r="F16" s="117"/>
      <c r="G16" s="117"/>
      <c r="H16" s="117"/>
      <c r="I16" s="15" t="str">
        <f t="shared" si="2"/>
        <v/>
      </c>
      <c r="J16" s="314">
        <f t="shared" si="11"/>
        <v>0</v>
      </c>
      <c r="K16" s="315">
        <f t="shared" si="4"/>
        <v>0</v>
      </c>
      <c r="L16" s="315">
        <f t="shared" si="12"/>
        <v>0</v>
      </c>
      <c r="M16" s="315">
        <f t="shared" si="13"/>
        <v>0</v>
      </c>
      <c r="N16" s="314">
        <f t="shared" si="5"/>
        <v>0</v>
      </c>
      <c r="O16" s="314">
        <f t="shared" si="6"/>
        <v>0</v>
      </c>
      <c r="P16" s="314">
        <f t="shared" si="7"/>
        <v>0</v>
      </c>
      <c r="Q16" s="297" t="b">
        <f t="shared" si="8"/>
        <v>0</v>
      </c>
      <c r="R16" s="316">
        <f t="shared" si="14"/>
        <v>1</v>
      </c>
      <c r="S16" s="15" t="str">
        <f t="shared" si="15"/>
        <v/>
      </c>
    </row>
    <row r="17" spans="1:19">
      <c r="A17" s="28">
        <v>8</v>
      </c>
      <c r="B17" s="6"/>
      <c r="C17" s="6"/>
      <c r="D17" s="6"/>
      <c r="E17" s="117"/>
      <c r="F17" s="117"/>
      <c r="G17" s="117"/>
      <c r="H17" s="117"/>
      <c r="I17" s="15" t="str">
        <f t="shared" si="2"/>
        <v/>
      </c>
      <c r="J17" s="314">
        <f t="shared" si="11"/>
        <v>0</v>
      </c>
      <c r="K17" s="315">
        <f t="shared" si="4"/>
        <v>0</v>
      </c>
      <c r="L17" s="315">
        <f t="shared" si="12"/>
        <v>0</v>
      </c>
      <c r="M17" s="315">
        <f t="shared" si="13"/>
        <v>0</v>
      </c>
      <c r="N17" s="314">
        <f t="shared" si="5"/>
        <v>0</v>
      </c>
      <c r="O17" s="314">
        <f t="shared" si="6"/>
        <v>0</v>
      </c>
      <c r="P17" s="314">
        <f t="shared" si="7"/>
        <v>0</v>
      </c>
      <c r="Q17" s="297" t="b">
        <f t="shared" si="8"/>
        <v>0</v>
      </c>
      <c r="R17" s="316">
        <f t="shared" si="14"/>
        <v>1</v>
      </c>
      <c r="S17" s="15" t="str">
        <f t="shared" si="15"/>
        <v/>
      </c>
    </row>
    <row r="18" spans="1:19">
      <c r="A18" s="28">
        <v>9</v>
      </c>
      <c r="B18" s="6"/>
      <c r="C18" s="6"/>
      <c r="D18" s="6"/>
      <c r="E18" s="117"/>
      <c r="F18" s="117"/>
      <c r="G18" s="117"/>
      <c r="H18" s="117"/>
      <c r="I18" s="15" t="str">
        <f t="shared" si="2"/>
        <v/>
      </c>
      <c r="J18" s="314">
        <f t="shared" si="11"/>
        <v>0</v>
      </c>
      <c r="K18" s="315">
        <f t="shared" si="4"/>
        <v>0</v>
      </c>
      <c r="L18" s="315">
        <f t="shared" si="12"/>
        <v>0</v>
      </c>
      <c r="M18" s="315">
        <f t="shared" si="13"/>
        <v>0</v>
      </c>
      <c r="N18" s="314">
        <f t="shared" si="5"/>
        <v>0</v>
      </c>
      <c r="O18" s="314">
        <f t="shared" si="6"/>
        <v>0</v>
      </c>
      <c r="P18" s="314">
        <f t="shared" si="7"/>
        <v>0</v>
      </c>
      <c r="Q18" s="297" t="b">
        <f t="shared" si="8"/>
        <v>0</v>
      </c>
      <c r="R18" s="316">
        <f t="shared" si="14"/>
        <v>1</v>
      </c>
      <c r="S18" s="15" t="str">
        <f t="shared" si="15"/>
        <v/>
      </c>
    </row>
    <row r="19" spans="1:19">
      <c r="A19" s="28">
        <v>10</v>
      </c>
      <c r="B19" s="6"/>
      <c r="C19" s="6"/>
      <c r="D19" s="6"/>
      <c r="E19" s="117"/>
      <c r="F19" s="117"/>
      <c r="G19" s="117"/>
      <c r="H19" s="117"/>
      <c r="I19" s="15" t="str">
        <f t="shared" si="2"/>
        <v/>
      </c>
      <c r="J19" s="314">
        <f t="shared" si="11"/>
        <v>0</v>
      </c>
      <c r="K19" s="315">
        <f t="shared" si="4"/>
        <v>0</v>
      </c>
      <c r="L19" s="315">
        <f t="shared" si="12"/>
        <v>0</v>
      </c>
      <c r="M19" s="315">
        <f t="shared" si="13"/>
        <v>0</v>
      </c>
      <c r="N19" s="314">
        <f t="shared" si="5"/>
        <v>0</v>
      </c>
      <c r="O19" s="314">
        <f t="shared" si="6"/>
        <v>0</v>
      </c>
      <c r="P19" s="314">
        <f t="shared" si="7"/>
        <v>0</v>
      </c>
      <c r="Q19" s="297" t="b">
        <f t="shared" si="8"/>
        <v>0</v>
      </c>
      <c r="R19" s="316">
        <f t="shared" si="14"/>
        <v>1</v>
      </c>
      <c r="S19" s="15" t="str">
        <f t="shared" si="15"/>
        <v/>
      </c>
    </row>
    <row r="20" spans="1:19">
      <c r="A20" s="28">
        <v>11</v>
      </c>
      <c r="B20" s="6"/>
      <c r="C20" s="6"/>
      <c r="D20" s="6"/>
      <c r="E20" s="117"/>
      <c r="F20" s="117"/>
      <c r="G20" s="117"/>
      <c r="H20" s="117"/>
      <c r="I20" s="15" t="str">
        <f t="shared" si="2"/>
        <v/>
      </c>
      <c r="J20" s="314">
        <f t="shared" si="11"/>
        <v>0</v>
      </c>
      <c r="K20" s="315">
        <f t="shared" si="4"/>
        <v>0</v>
      </c>
      <c r="L20" s="315">
        <f t="shared" si="12"/>
        <v>0</v>
      </c>
      <c r="M20" s="315">
        <f t="shared" si="13"/>
        <v>0</v>
      </c>
      <c r="N20" s="314">
        <f t="shared" si="5"/>
        <v>0</v>
      </c>
      <c r="O20" s="314">
        <f t="shared" si="6"/>
        <v>0</v>
      </c>
      <c r="P20" s="314">
        <f t="shared" si="7"/>
        <v>0</v>
      </c>
      <c r="Q20" s="297" t="b">
        <f t="shared" si="8"/>
        <v>0</v>
      </c>
      <c r="R20" s="316">
        <f t="shared" si="14"/>
        <v>1</v>
      </c>
      <c r="S20" s="15" t="str">
        <f t="shared" si="15"/>
        <v/>
      </c>
    </row>
    <row r="21" spans="1:19">
      <c r="A21" s="28">
        <v>12</v>
      </c>
      <c r="B21" s="6"/>
      <c r="C21" s="6"/>
      <c r="D21" s="6"/>
      <c r="E21" s="117"/>
      <c r="F21" s="117"/>
      <c r="G21" s="117"/>
      <c r="H21" s="117"/>
      <c r="I21" s="15" t="str">
        <f t="shared" si="2"/>
        <v/>
      </c>
      <c r="J21" s="314">
        <f t="shared" si="11"/>
        <v>0</v>
      </c>
      <c r="K21" s="315">
        <f t="shared" si="4"/>
        <v>0</v>
      </c>
      <c r="L21" s="315">
        <f t="shared" si="12"/>
        <v>0</v>
      </c>
      <c r="M21" s="315">
        <f t="shared" si="13"/>
        <v>0</v>
      </c>
      <c r="N21" s="314">
        <f t="shared" si="5"/>
        <v>0</v>
      </c>
      <c r="O21" s="314">
        <f t="shared" si="6"/>
        <v>0</v>
      </c>
      <c r="P21" s="314">
        <f t="shared" si="7"/>
        <v>0</v>
      </c>
      <c r="Q21" s="297" t="b">
        <f t="shared" si="8"/>
        <v>0</v>
      </c>
      <c r="R21" s="316">
        <f t="shared" si="14"/>
        <v>1</v>
      </c>
      <c r="S21" s="15" t="str">
        <f t="shared" si="15"/>
        <v/>
      </c>
    </row>
    <row r="22" spans="1:19">
      <c r="A22" s="28">
        <v>13</v>
      </c>
      <c r="B22" s="6"/>
      <c r="C22" s="6"/>
      <c r="D22" s="6"/>
      <c r="E22" s="117"/>
      <c r="F22" s="117"/>
      <c r="G22" s="117"/>
      <c r="H22" s="117"/>
      <c r="I22" s="15" t="str">
        <f t="shared" si="2"/>
        <v/>
      </c>
      <c r="J22" s="314">
        <f t="shared" si="11"/>
        <v>0</v>
      </c>
      <c r="K22" s="315">
        <f t="shared" si="4"/>
        <v>0</v>
      </c>
      <c r="L22" s="315">
        <f t="shared" si="12"/>
        <v>0</v>
      </c>
      <c r="M22" s="315">
        <f t="shared" si="13"/>
        <v>0</v>
      </c>
      <c r="N22" s="314">
        <f t="shared" si="5"/>
        <v>0</v>
      </c>
      <c r="O22" s="314">
        <f t="shared" si="6"/>
        <v>0</v>
      </c>
      <c r="P22" s="314">
        <f t="shared" si="7"/>
        <v>0</v>
      </c>
      <c r="Q22" s="297" t="b">
        <f t="shared" si="8"/>
        <v>0</v>
      </c>
      <c r="R22" s="316">
        <f t="shared" si="14"/>
        <v>1</v>
      </c>
      <c r="S22" s="15" t="str">
        <f t="shared" si="15"/>
        <v/>
      </c>
    </row>
    <row r="23" spans="1:19">
      <c r="A23" s="28">
        <v>14</v>
      </c>
      <c r="B23" s="6"/>
      <c r="C23" s="6"/>
      <c r="D23" s="6"/>
      <c r="E23" s="117"/>
      <c r="F23" s="117"/>
      <c r="G23" s="117"/>
      <c r="H23" s="117"/>
      <c r="I23" s="15" t="str">
        <f t="shared" si="2"/>
        <v/>
      </c>
      <c r="J23" s="314">
        <f t="shared" si="11"/>
        <v>0</v>
      </c>
      <c r="K23" s="315">
        <f t="shared" si="4"/>
        <v>0</v>
      </c>
      <c r="L23" s="315">
        <f t="shared" si="12"/>
        <v>0</v>
      </c>
      <c r="M23" s="315">
        <f t="shared" si="13"/>
        <v>0</v>
      </c>
      <c r="N23" s="314">
        <f t="shared" si="5"/>
        <v>0</v>
      </c>
      <c r="O23" s="314">
        <f t="shared" si="6"/>
        <v>0</v>
      </c>
      <c r="P23" s="314">
        <f t="shared" si="7"/>
        <v>0</v>
      </c>
      <c r="Q23" s="297" t="b">
        <f t="shared" si="8"/>
        <v>0</v>
      </c>
      <c r="R23" s="316">
        <f t="shared" si="14"/>
        <v>1</v>
      </c>
      <c r="S23" s="15" t="str">
        <f t="shared" si="15"/>
        <v/>
      </c>
    </row>
    <row r="24" spans="1:19">
      <c r="A24" s="28">
        <v>15</v>
      </c>
      <c r="B24" s="6"/>
      <c r="C24" s="6"/>
      <c r="D24" s="6"/>
      <c r="E24" s="117"/>
      <c r="F24" s="117"/>
      <c r="G24" s="117"/>
      <c r="H24" s="117"/>
      <c r="I24" s="15" t="str">
        <f t="shared" si="2"/>
        <v/>
      </c>
      <c r="J24" s="314">
        <f t="shared" si="11"/>
        <v>0</v>
      </c>
      <c r="K24" s="315">
        <f t="shared" si="4"/>
        <v>0</v>
      </c>
      <c r="L24" s="315">
        <f t="shared" si="12"/>
        <v>0</v>
      </c>
      <c r="M24" s="315">
        <f t="shared" si="13"/>
        <v>0</v>
      </c>
      <c r="N24" s="314">
        <f t="shared" si="5"/>
        <v>0</v>
      </c>
      <c r="O24" s="314">
        <f t="shared" si="6"/>
        <v>0</v>
      </c>
      <c r="P24" s="314">
        <f t="shared" si="7"/>
        <v>0</v>
      </c>
      <c r="Q24" s="297" t="b">
        <f t="shared" si="8"/>
        <v>0</v>
      </c>
      <c r="R24" s="316">
        <f t="shared" si="14"/>
        <v>1</v>
      </c>
      <c r="S24" s="15" t="str">
        <f t="shared" si="15"/>
        <v/>
      </c>
    </row>
    <row r="25" spans="1:19">
      <c r="A25" s="28">
        <v>16</v>
      </c>
      <c r="B25" s="6"/>
      <c r="C25" s="6"/>
      <c r="D25" s="6"/>
      <c r="E25" s="117"/>
      <c r="F25" s="117"/>
      <c r="G25" s="117"/>
      <c r="H25" s="117"/>
      <c r="I25" s="15" t="str">
        <f t="shared" si="2"/>
        <v/>
      </c>
      <c r="J25" s="314">
        <f t="shared" si="11"/>
        <v>0</v>
      </c>
      <c r="K25" s="315">
        <f t="shared" si="4"/>
        <v>0</v>
      </c>
      <c r="L25" s="315">
        <f t="shared" si="12"/>
        <v>0</v>
      </c>
      <c r="M25" s="315">
        <f t="shared" si="13"/>
        <v>0</v>
      </c>
      <c r="N25" s="314">
        <f t="shared" si="5"/>
        <v>0</v>
      </c>
      <c r="O25" s="314">
        <f t="shared" si="6"/>
        <v>0</v>
      </c>
      <c r="P25" s="314">
        <f t="shared" si="7"/>
        <v>0</v>
      </c>
      <c r="Q25" s="297" t="b">
        <f t="shared" si="8"/>
        <v>0</v>
      </c>
      <c r="R25" s="316">
        <f t="shared" si="14"/>
        <v>1</v>
      </c>
      <c r="S25" s="15" t="str">
        <f t="shared" si="15"/>
        <v/>
      </c>
    </row>
    <row r="26" spans="1:19">
      <c r="A26" s="28">
        <v>17</v>
      </c>
      <c r="B26" s="6"/>
      <c r="C26" s="6"/>
      <c r="D26" s="6"/>
      <c r="E26" s="117"/>
      <c r="F26" s="117"/>
      <c r="G26" s="117"/>
      <c r="H26" s="117"/>
      <c r="I26" s="15" t="str">
        <f t="shared" si="2"/>
        <v/>
      </c>
      <c r="J26" s="314">
        <f t="shared" si="11"/>
        <v>0</v>
      </c>
      <c r="K26" s="315">
        <f t="shared" si="4"/>
        <v>0</v>
      </c>
      <c r="L26" s="315">
        <f t="shared" si="12"/>
        <v>0</v>
      </c>
      <c r="M26" s="315">
        <f t="shared" si="13"/>
        <v>0</v>
      </c>
      <c r="N26" s="314">
        <f t="shared" si="5"/>
        <v>0</v>
      </c>
      <c r="O26" s="314">
        <f t="shared" si="6"/>
        <v>0</v>
      </c>
      <c r="P26" s="314">
        <f t="shared" si="7"/>
        <v>0</v>
      </c>
      <c r="Q26" s="297" t="b">
        <f t="shared" si="8"/>
        <v>0</v>
      </c>
      <c r="R26" s="316">
        <f t="shared" si="14"/>
        <v>1</v>
      </c>
      <c r="S26" s="15" t="str">
        <f t="shared" si="15"/>
        <v/>
      </c>
    </row>
    <row r="27" spans="1:19">
      <c r="A27" s="28">
        <v>18</v>
      </c>
      <c r="B27" s="6"/>
      <c r="C27" s="6"/>
      <c r="D27" s="6"/>
      <c r="E27" s="117"/>
      <c r="F27" s="117"/>
      <c r="G27" s="117"/>
      <c r="H27" s="117"/>
      <c r="I27" s="15" t="str">
        <f t="shared" si="2"/>
        <v/>
      </c>
      <c r="J27" s="314">
        <f t="shared" si="11"/>
        <v>0</v>
      </c>
      <c r="K27" s="315">
        <f t="shared" si="4"/>
        <v>0</v>
      </c>
      <c r="L27" s="315">
        <f t="shared" si="12"/>
        <v>0</v>
      </c>
      <c r="M27" s="315">
        <f t="shared" si="13"/>
        <v>0</v>
      </c>
      <c r="N27" s="314">
        <f t="shared" si="5"/>
        <v>0</v>
      </c>
      <c r="O27" s="314">
        <f t="shared" si="6"/>
        <v>0</v>
      </c>
      <c r="P27" s="314">
        <f t="shared" si="7"/>
        <v>0</v>
      </c>
      <c r="Q27" s="297" t="b">
        <f t="shared" si="8"/>
        <v>0</v>
      </c>
      <c r="R27" s="316">
        <f t="shared" si="14"/>
        <v>1</v>
      </c>
      <c r="S27" s="15" t="str">
        <f t="shared" si="15"/>
        <v/>
      </c>
    </row>
    <row r="28" spans="1:19">
      <c r="A28" s="28">
        <v>19</v>
      </c>
      <c r="B28" s="6"/>
      <c r="C28" s="6"/>
      <c r="D28" s="6"/>
      <c r="E28" s="117"/>
      <c r="F28" s="117"/>
      <c r="G28" s="117"/>
      <c r="H28" s="117"/>
      <c r="I28" s="15" t="str">
        <f t="shared" si="2"/>
        <v/>
      </c>
      <c r="J28" s="314">
        <f t="shared" si="11"/>
        <v>0</v>
      </c>
      <c r="K28" s="315">
        <f t="shared" si="4"/>
        <v>0</v>
      </c>
      <c r="L28" s="315">
        <f t="shared" si="12"/>
        <v>0</v>
      </c>
      <c r="M28" s="315">
        <f t="shared" si="13"/>
        <v>0</v>
      </c>
      <c r="N28" s="314">
        <f t="shared" si="5"/>
        <v>0</v>
      </c>
      <c r="O28" s="314">
        <f t="shared" si="6"/>
        <v>0</v>
      </c>
      <c r="P28" s="314">
        <f t="shared" si="7"/>
        <v>0</v>
      </c>
      <c r="Q28" s="297" t="b">
        <f t="shared" si="8"/>
        <v>0</v>
      </c>
      <c r="R28" s="316">
        <f t="shared" si="14"/>
        <v>1</v>
      </c>
      <c r="S28" s="15" t="str">
        <f t="shared" si="15"/>
        <v/>
      </c>
    </row>
    <row r="29" spans="1:19">
      <c r="A29" s="28">
        <v>20</v>
      </c>
      <c r="B29" s="6"/>
      <c r="C29" s="6"/>
      <c r="D29" s="6"/>
      <c r="E29" s="117"/>
      <c r="F29" s="117"/>
      <c r="G29" s="117"/>
      <c r="H29" s="117"/>
      <c r="I29" s="15" t="str">
        <f t="shared" si="2"/>
        <v/>
      </c>
      <c r="J29" s="314">
        <f t="shared" si="11"/>
        <v>0</v>
      </c>
      <c r="K29" s="315">
        <f t="shared" si="4"/>
        <v>0</v>
      </c>
      <c r="L29" s="315">
        <f t="shared" si="12"/>
        <v>0</v>
      </c>
      <c r="M29" s="315">
        <f t="shared" si="13"/>
        <v>0</v>
      </c>
      <c r="N29" s="314">
        <f t="shared" si="5"/>
        <v>0</v>
      </c>
      <c r="O29" s="314">
        <f t="shared" si="6"/>
        <v>0</v>
      </c>
      <c r="P29" s="314">
        <f t="shared" si="7"/>
        <v>0</v>
      </c>
      <c r="Q29" s="297" t="b">
        <f t="shared" si="8"/>
        <v>0</v>
      </c>
      <c r="R29" s="316">
        <f t="shared" si="14"/>
        <v>1</v>
      </c>
      <c r="S29" s="15" t="str">
        <f t="shared" si="15"/>
        <v/>
      </c>
    </row>
    <row r="30" spans="1:19">
      <c r="A30" s="28">
        <v>21</v>
      </c>
      <c r="B30" s="6"/>
      <c r="C30" s="6"/>
      <c r="D30" s="6"/>
      <c r="E30" s="117"/>
      <c r="F30" s="117"/>
      <c r="G30" s="117"/>
      <c r="H30" s="117"/>
      <c r="I30" s="15" t="str">
        <f t="shared" si="2"/>
        <v/>
      </c>
      <c r="J30" s="314">
        <f t="shared" si="11"/>
        <v>0</v>
      </c>
      <c r="K30" s="315">
        <f t="shared" si="4"/>
        <v>0</v>
      </c>
      <c r="L30" s="315">
        <f t="shared" si="12"/>
        <v>0</v>
      </c>
      <c r="M30" s="315">
        <f t="shared" si="13"/>
        <v>0</v>
      </c>
      <c r="N30" s="314">
        <f t="shared" si="5"/>
        <v>0</v>
      </c>
      <c r="O30" s="314">
        <f t="shared" si="6"/>
        <v>0</v>
      </c>
      <c r="P30" s="314">
        <f t="shared" si="7"/>
        <v>0</v>
      </c>
      <c r="Q30" s="297" t="b">
        <f t="shared" si="8"/>
        <v>0</v>
      </c>
      <c r="R30" s="316">
        <f t="shared" si="14"/>
        <v>1</v>
      </c>
      <c r="S30" s="15" t="str">
        <f t="shared" si="15"/>
        <v/>
      </c>
    </row>
    <row r="31" spans="1:19">
      <c r="A31" s="28">
        <v>22</v>
      </c>
      <c r="B31" s="6"/>
      <c r="C31" s="6"/>
      <c r="D31" s="6"/>
      <c r="E31" s="117"/>
      <c r="F31" s="117"/>
      <c r="G31" s="117"/>
      <c r="H31" s="117"/>
      <c r="I31" s="15" t="str">
        <f t="shared" si="2"/>
        <v/>
      </c>
      <c r="J31" s="314">
        <f t="shared" si="11"/>
        <v>0</v>
      </c>
      <c r="K31" s="315">
        <f t="shared" si="4"/>
        <v>0</v>
      </c>
      <c r="L31" s="315">
        <f t="shared" si="12"/>
        <v>0</v>
      </c>
      <c r="M31" s="315">
        <f t="shared" si="13"/>
        <v>0</v>
      </c>
      <c r="N31" s="314">
        <f t="shared" si="5"/>
        <v>0</v>
      </c>
      <c r="O31" s="314">
        <f t="shared" si="6"/>
        <v>0</v>
      </c>
      <c r="P31" s="314">
        <f t="shared" si="7"/>
        <v>0</v>
      </c>
      <c r="Q31" s="297" t="b">
        <f t="shared" si="8"/>
        <v>0</v>
      </c>
      <c r="R31" s="316">
        <f t="shared" si="14"/>
        <v>1</v>
      </c>
      <c r="S31" s="15" t="str">
        <f t="shared" si="15"/>
        <v/>
      </c>
    </row>
    <row r="32" spans="1:19">
      <c r="A32" s="28">
        <v>23</v>
      </c>
      <c r="B32" s="6"/>
      <c r="C32" s="6"/>
      <c r="D32" s="6"/>
      <c r="E32" s="117"/>
      <c r="F32" s="117"/>
      <c r="G32" s="117"/>
      <c r="H32" s="117"/>
      <c r="I32" s="15" t="str">
        <f t="shared" si="2"/>
        <v/>
      </c>
      <c r="J32" s="314">
        <f t="shared" si="11"/>
        <v>0</v>
      </c>
      <c r="K32" s="315">
        <f t="shared" si="4"/>
        <v>0</v>
      </c>
      <c r="L32" s="315">
        <f t="shared" si="12"/>
        <v>0</v>
      </c>
      <c r="M32" s="315">
        <f t="shared" si="13"/>
        <v>0</v>
      </c>
      <c r="N32" s="314">
        <f t="shared" si="5"/>
        <v>0</v>
      </c>
      <c r="O32" s="314">
        <f t="shared" si="6"/>
        <v>0</v>
      </c>
      <c r="P32" s="314">
        <f t="shared" si="7"/>
        <v>0</v>
      </c>
      <c r="Q32" s="297" t="b">
        <f t="shared" si="8"/>
        <v>0</v>
      </c>
      <c r="R32" s="316">
        <f t="shared" si="14"/>
        <v>1</v>
      </c>
      <c r="S32" s="15" t="str">
        <f t="shared" si="15"/>
        <v/>
      </c>
    </row>
    <row r="33" spans="1:19">
      <c r="A33" s="28">
        <v>24</v>
      </c>
      <c r="B33" s="6"/>
      <c r="C33" s="6"/>
      <c r="D33" s="6"/>
      <c r="E33" s="117"/>
      <c r="F33" s="117"/>
      <c r="G33" s="117"/>
      <c r="H33" s="117"/>
      <c r="I33" s="15" t="str">
        <f t="shared" si="2"/>
        <v/>
      </c>
      <c r="J33" s="314">
        <f t="shared" si="11"/>
        <v>0</v>
      </c>
      <c r="K33" s="315">
        <f t="shared" si="4"/>
        <v>0</v>
      </c>
      <c r="L33" s="315">
        <f t="shared" si="12"/>
        <v>0</v>
      </c>
      <c r="M33" s="315">
        <f t="shared" si="13"/>
        <v>0</v>
      </c>
      <c r="N33" s="314">
        <f t="shared" si="5"/>
        <v>0</v>
      </c>
      <c r="O33" s="314">
        <f t="shared" si="6"/>
        <v>0</v>
      </c>
      <c r="P33" s="314">
        <f t="shared" si="7"/>
        <v>0</v>
      </c>
      <c r="Q33" s="297" t="b">
        <f t="shared" si="8"/>
        <v>0</v>
      </c>
      <c r="R33" s="316">
        <f t="shared" si="14"/>
        <v>1</v>
      </c>
      <c r="S33" s="15" t="str">
        <f t="shared" si="15"/>
        <v/>
      </c>
    </row>
    <row r="34" spans="1:19">
      <c r="A34" s="28">
        <v>25</v>
      </c>
      <c r="B34" s="6"/>
      <c r="C34" s="6"/>
      <c r="D34" s="6"/>
      <c r="E34" s="117"/>
      <c r="F34" s="117"/>
      <c r="G34" s="117"/>
      <c r="H34" s="117"/>
      <c r="I34" s="15" t="str">
        <f t="shared" si="2"/>
        <v/>
      </c>
      <c r="J34" s="314">
        <f t="shared" si="11"/>
        <v>0</v>
      </c>
      <c r="K34" s="315">
        <f t="shared" si="4"/>
        <v>0</v>
      </c>
      <c r="L34" s="315">
        <f t="shared" si="12"/>
        <v>0</v>
      </c>
      <c r="M34" s="315">
        <f t="shared" si="13"/>
        <v>0</v>
      </c>
      <c r="N34" s="314">
        <f t="shared" si="5"/>
        <v>0</v>
      </c>
      <c r="O34" s="314">
        <f t="shared" si="6"/>
        <v>0</v>
      </c>
      <c r="P34" s="314">
        <f t="shared" si="7"/>
        <v>0</v>
      </c>
      <c r="Q34" s="297" t="b">
        <f t="shared" si="8"/>
        <v>0</v>
      </c>
      <c r="R34" s="316">
        <f t="shared" si="14"/>
        <v>1</v>
      </c>
      <c r="S34" s="15" t="str">
        <f t="shared" si="15"/>
        <v/>
      </c>
    </row>
    <row r="35" spans="1:19">
      <c r="A35" s="28">
        <v>26</v>
      </c>
      <c r="B35" s="6"/>
      <c r="C35" s="6"/>
      <c r="D35" s="6"/>
      <c r="E35" s="117"/>
      <c r="F35" s="117"/>
      <c r="G35" s="117"/>
      <c r="H35" s="117"/>
      <c r="I35" s="15" t="str">
        <f t="shared" si="2"/>
        <v/>
      </c>
      <c r="J35" s="314">
        <f t="shared" si="11"/>
        <v>0</v>
      </c>
      <c r="K35" s="315">
        <f t="shared" si="4"/>
        <v>0</v>
      </c>
      <c r="L35" s="315">
        <f t="shared" si="12"/>
        <v>0</v>
      </c>
      <c r="M35" s="315">
        <f t="shared" si="13"/>
        <v>0</v>
      </c>
      <c r="N35" s="314">
        <f t="shared" si="5"/>
        <v>0</v>
      </c>
      <c r="O35" s="314">
        <f t="shared" si="6"/>
        <v>0</v>
      </c>
      <c r="P35" s="314">
        <f t="shared" si="7"/>
        <v>0</v>
      </c>
      <c r="Q35" s="297" t="b">
        <f t="shared" si="8"/>
        <v>0</v>
      </c>
      <c r="R35" s="316">
        <f t="shared" si="14"/>
        <v>1</v>
      </c>
      <c r="S35" s="15" t="str">
        <f t="shared" si="15"/>
        <v/>
      </c>
    </row>
    <row r="36" spans="1:19">
      <c r="A36" s="28">
        <v>27</v>
      </c>
      <c r="B36" s="6"/>
      <c r="C36" s="6"/>
      <c r="D36" s="6"/>
      <c r="E36" s="117"/>
      <c r="F36" s="117"/>
      <c r="G36" s="117"/>
      <c r="H36" s="117"/>
      <c r="I36" s="15" t="str">
        <f t="shared" si="2"/>
        <v/>
      </c>
      <c r="J36" s="314">
        <f t="shared" si="11"/>
        <v>0</v>
      </c>
      <c r="K36" s="315">
        <f t="shared" si="4"/>
        <v>0</v>
      </c>
      <c r="L36" s="315">
        <f t="shared" si="12"/>
        <v>0</v>
      </c>
      <c r="M36" s="315">
        <f t="shared" si="13"/>
        <v>0</v>
      </c>
      <c r="N36" s="314">
        <f t="shared" si="5"/>
        <v>0</v>
      </c>
      <c r="O36" s="314">
        <f t="shared" si="6"/>
        <v>0</v>
      </c>
      <c r="P36" s="314">
        <f t="shared" si="7"/>
        <v>0</v>
      </c>
      <c r="Q36" s="297" t="b">
        <f t="shared" si="8"/>
        <v>0</v>
      </c>
      <c r="R36" s="316">
        <f t="shared" si="14"/>
        <v>1</v>
      </c>
      <c r="S36" s="15" t="str">
        <f t="shared" si="15"/>
        <v/>
      </c>
    </row>
    <row r="37" spans="1:19">
      <c r="A37" s="28">
        <v>28</v>
      </c>
      <c r="B37" s="6"/>
      <c r="C37" s="6"/>
      <c r="D37" s="6"/>
      <c r="E37" s="117"/>
      <c r="F37" s="117"/>
      <c r="G37" s="117"/>
      <c r="H37" s="117"/>
      <c r="I37" s="15" t="str">
        <f t="shared" si="2"/>
        <v/>
      </c>
      <c r="J37" s="314">
        <f t="shared" si="11"/>
        <v>0</v>
      </c>
      <c r="K37" s="315">
        <f t="shared" si="4"/>
        <v>0</v>
      </c>
      <c r="L37" s="315">
        <f t="shared" si="12"/>
        <v>0</v>
      </c>
      <c r="M37" s="315">
        <f t="shared" si="13"/>
        <v>0</v>
      </c>
      <c r="N37" s="314">
        <f t="shared" si="5"/>
        <v>0</v>
      </c>
      <c r="O37" s="314">
        <f t="shared" si="6"/>
        <v>0</v>
      </c>
      <c r="P37" s="314">
        <f t="shared" si="7"/>
        <v>0</v>
      </c>
      <c r="Q37" s="297" t="b">
        <f t="shared" si="8"/>
        <v>0</v>
      </c>
      <c r="R37" s="316">
        <f t="shared" si="14"/>
        <v>1</v>
      </c>
      <c r="S37" s="15" t="str">
        <f t="shared" si="15"/>
        <v/>
      </c>
    </row>
    <row r="38" spans="1:19">
      <c r="A38" s="28">
        <v>29</v>
      </c>
      <c r="B38" s="6"/>
      <c r="C38" s="6"/>
      <c r="D38" s="6"/>
      <c r="E38" s="117"/>
      <c r="F38" s="117"/>
      <c r="G38" s="117"/>
      <c r="H38" s="117"/>
      <c r="I38" s="15" t="str">
        <f t="shared" si="2"/>
        <v/>
      </c>
      <c r="J38" s="314">
        <f t="shared" si="11"/>
        <v>0</v>
      </c>
      <c r="K38" s="315">
        <f t="shared" si="4"/>
        <v>0</v>
      </c>
      <c r="L38" s="315">
        <f t="shared" si="12"/>
        <v>0</v>
      </c>
      <c r="M38" s="315">
        <f t="shared" si="13"/>
        <v>0</v>
      </c>
      <c r="N38" s="314">
        <f t="shared" si="5"/>
        <v>0</v>
      </c>
      <c r="O38" s="314">
        <f t="shared" si="6"/>
        <v>0</v>
      </c>
      <c r="P38" s="314">
        <f t="shared" si="7"/>
        <v>0</v>
      </c>
      <c r="Q38" s="297" t="b">
        <f t="shared" si="8"/>
        <v>0</v>
      </c>
      <c r="R38" s="316">
        <f t="shared" si="14"/>
        <v>1</v>
      </c>
      <c r="S38" s="15" t="str">
        <f t="shared" si="15"/>
        <v/>
      </c>
    </row>
    <row r="39" spans="1:19">
      <c r="A39" s="28">
        <v>30</v>
      </c>
      <c r="B39" s="6"/>
      <c r="C39" s="6"/>
      <c r="D39" s="6"/>
      <c r="E39" s="117"/>
      <c r="F39" s="117"/>
      <c r="G39" s="117"/>
      <c r="H39" s="117"/>
      <c r="I39" s="15" t="str">
        <f t="shared" si="2"/>
        <v/>
      </c>
      <c r="J39" s="314">
        <f t="shared" si="11"/>
        <v>0</v>
      </c>
      <c r="K39" s="315">
        <f t="shared" si="4"/>
        <v>0</v>
      </c>
      <c r="L39" s="315">
        <f t="shared" si="12"/>
        <v>0</v>
      </c>
      <c r="M39" s="315">
        <f t="shared" si="13"/>
        <v>0</v>
      </c>
      <c r="N39" s="314">
        <f t="shared" si="5"/>
        <v>0</v>
      </c>
      <c r="O39" s="314">
        <f t="shared" si="6"/>
        <v>0</v>
      </c>
      <c r="P39" s="314">
        <f t="shared" si="7"/>
        <v>0</v>
      </c>
      <c r="Q39" s="297" t="b">
        <f t="shared" si="8"/>
        <v>0</v>
      </c>
      <c r="R39" s="316">
        <f t="shared" si="14"/>
        <v>1</v>
      </c>
      <c r="S39" s="15" t="str">
        <f t="shared" si="15"/>
        <v/>
      </c>
    </row>
    <row r="40" spans="1:19">
      <c r="A40" s="28">
        <v>31</v>
      </c>
      <c r="B40" s="6"/>
      <c r="C40" s="6"/>
      <c r="D40" s="6"/>
      <c r="E40" s="117"/>
      <c r="F40" s="117"/>
      <c r="G40" s="117"/>
      <c r="H40" s="117"/>
      <c r="I40" s="15" t="str">
        <f t="shared" si="2"/>
        <v/>
      </c>
      <c r="J40" s="314">
        <f t="shared" si="11"/>
        <v>0</v>
      </c>
      <c r="K40" s="315">
        <f t="shared" si="4"/>
        <v>0</v>
      </c>
      <c r="L40" s="315">
        <f t="shared" si="12"/>
        <v>0</v>
      </c>
      <c r="M40" s="315">
        <f t="shared" si="13"/>
        <v>0</v>
      </c>
      <c r="N40" s="314">
        <f t="shared" si="5"/>
        <v>0</v>
      </c>
      <c r="O40" s="314">
        <f t="shared" si="6"/>
        <v>0</v>
      </c>
      <c r="P40" s="314">
        <f t="shared" si="7"/>
        <v>0</v>
      </c>
      <c r="Q40" s="297" t="b">
        <f t="shared" si="8"/>
        <v>0</v>
      </c>
      <c r="R40" s="316">
        <f t="shared" si="14"/>
        <v>1</v>
      </c>
      <c r="S40" s="15" t="str">
        <f t="shared" si="15"/>
        <v/>
      </c>
    </row>
    <row r="41" spans="1:19">
      <c r="A41" s="28">
        <v>32</v>
      </c>
      <c r="B41" s="6"/>
      <c r="C41" s="6"/>
      <c r="D41" s="6"/>
      <c r="E41" s="117"/>
      <c r="F41" s="117"/>
      <c r="G41" s="117"/>
      <c r="H41" s="117"/>
      <c r="I41" s="15" t="str">
        <f t="shared" si="2"/>
        <v/>
      </c>
      <c r="J41" s="314">
        <f t="shared" si="11"/>
        <v>0</v>
      </c>
      <c r="K41" s="315">
        <f t="shared" si="4"/>
        <v>0</v>
      </c>
      <c r="L41" s="315">
        <f t="shared" si="12"/>
        <v>0</v>
      </c>
      <c r="M41" s="315">
        <f t="shared" si="13"/>
        <v>0</v>
      </c>
      <c r="N41" s="314">
        <f t="shared" si="5"/>
        <v>0</v>
      </c>
      <c r="O41" s="314">
        <f t="shared" si="6"/>
        <v>0</v>
      </c>
      <c r="P41" s="314">
        <f t="shared" si="7"/>
        <v>0</v>
      </c>
      <c r="Q41" s="297" t="b">
        <f t="shared" si="8"/>
        <v>0</v>
      </c>
      <c r="R41" s="316">
        <f t="shared" si="14"/>
        <v>1</v>
      </c>
      <c r="S41" s="15" t="str">
        <f t="shared" si="15"/>
        <v/>
      </c>
    </row>
    <row r="42" spans="1:19">
      <c r="A42" s="28">
        <v>33</v>
      </c>
      <c r="B42" s="6"/>
      <c r="C42" s="6"/>
      <c r="D42" s="6"/>
      <c r="E42" s="117"/>
      <c r="F42" s="117"/>
      <c r="G42" s="117"/>
      <c r="H42" s="117"/>
      <c r="I42" s="15" t="str">
        <f t="shared" si="2"/>
        <v/>
      </c>
      <c r="J42" s="314">
        <f t="shared" si="11"/>
        <v>0</v>
      </c>
      <c r="K42" s="315">
        <f t="shared" si="4"/>
        <v>0</v>
      </c>
      <c r="L42" s="315">
        <f t="shared" si="12"/>
        <v>0</v>
      </c>
      <c r="M42" s="315">
        <f t="shared" si="13"/>
        <v>0</v>
      </c>
      <c r="N42" s="314">
        <f t="shared" si="5"/>
        <v>0</v>
      </c>
      <c r="O42" s="314">
        <f t="shared" si="6"/>
        <v>0</v>
      </c>
      <c r="P42" s="314">
        <f t="shared" si="7"/>
        <v>0</v>
      </c>
      <c r="Q42" s="297" t="b">
        <f t="shared" si="8"/>
        <v>0</v>
      </c>
      <c r="R42" s="316">
        <f t="shared" si="14"/>
        <v>1</v>
      </c>
      <c r="S42" s="15" t="str">
        <f t="shared" si="15"/>
        <v/>
      </c>
    </row>
    <row r="43" spans="1:19">
      <c r="A43" s="28">
        <v>34</v>
      </c>
      <c r="B43" s="6"/>
      <c r="C43" s="6"/>
      <c r="D43" s="6"/>
      <c r="E43" s="117"/>
      <c r="F43" s="117"/>
      <c r="G43" s="117"/>
      <c r="H43" s="117"/>
      <c r="I43" s="15" t="str">
        <f t="shared" si="2"/>
        <v/>
      </c>
      <c r="J43" s="314">
        <f t="shared" si="11"/>
        <v>0</v>
      </c>
      <c r="K43" s="315">
        <f t="shared" si="4"/>
        <v>0</v>
      </c>
      <c r="L43" s="315">
        <f t="shared" si="12"/>
        <v>0</v>
      </c>
      <c r="M43" s="315">
        <f t="shared" si="13"/>
        <v>0</v>
      </c>
      <c r="N43" s="314">
        <f t="shared" si="5"/>
        <v>0</v>
      </c>
      <c r="O43" s="314">
        <f t="shared" si="6"/>
        <v>0</v>
      </c>
      <c r="P43" s="314">
        <f t="shared" si="7"/>
        <v>0</v>
      </c>
      <c r="Q43" s="297" t="b">
        <f t="shared" si="8"/>
        <v>0</v>
      </c>
      <c r="R43" s="316">
        <f t="shared" si="14"/>
        <v>1</v>
      </c>
      <c r="S43" s="15" t="str">
        <f t="shared" si="15"/>
        <v/>
      </c>
    </row>
    <row r="44" spans="1:19">
      <c r="A44" s="28">
        <v>35</v>
      </c>
      <c r="B44" s="6"/>
      <c r="C44" s="6"/>
      <c r="D44" s="6"/>
      <c r="E44" s="117"/>
      <c r="F44" s="117"/>
      <c r="G44" s="117"/>
      <c r="H44" s="117"/>
      <c r="I44" s="15" t="str">
        <f t="shared" si="2"/>
        <v/>
      </c>
      <c r="J44" s="314">
        <f t="shared" si="11"/>
        <v>0</v>
      </c>
      <c r="K44" s="315">
        <f t="shared" si="4"/>
        <v>0</v>
      </c>
      <c r="L44" s="315">
        <f t="shared" si="12"/>
        <v>0</v>
      </c>
      <c r="M44" s="315">
        <f t="shared" si="13"/>
        <v>0</v>
      </c>
      <c r="N44" s="314">
        <f t="shared" si="5"/>
        <v>0</v>
      </c>
      <c r="O44" s="314">
        <f t="shared" si="6"/>
        <v>0</v>
      </c>
      <c r="P44" s="314">
        <f t="shared" si="7"/>
        <v>0</v>
      </c>
      <c r="Q44" s="297" t="b">
        <f t="shared" si="8"/>
        <v>0</v>
      </c>
      <c r="R44" s="316">
        <f t="shared" si="14"/>
        <v>1</v>
      </c>
      <c r="S44" s="15" t="str">
        <f t="shared" si="15"/>
        <v/>
      </c>
    </row>
    <row r="45" spans="1:19">
      <c r="A45" s="28">
        <v>36</v>
      </c>
      <c r="B45" s="6"/>
      <c r="C45" s="6"/>
      <c r="D45" s="6"/>
      <c r="E45" s="117"/>
      <c r="F45" s="117"/>
      <c r="G45" s="117"/>
      <c r="H45" s="117"/>
      <c r="I45" s="15" t="str">
        <f t="shared" si="2"/>
        <v/>
      </c>
      <c r="J45" s="314">
        <f t="shared" si="11"/>
        <v>0</v>
      </c>
      <c r="K45" s="315">
        <f t="shared" si="4"/>
        <v>0</v>
      </c>
      <c r="L45" s="315">
        <f t="shared" si="12"/>
        <v>0</v>
      </c>
      <c r="M45" s="315">
        <f t="shared" si="13"/>
        <v>0</v>
      </c>
      <c r="N45" s="314">
        <f t="shared" si="5"/>
        <v>0</v>
      </c>
      <c r="O45" s="314">
        <f t="shared" si="6"/>
        <v>0</v>
      </c>
      <c r="P45" s="314">
        <f t="shared" si="7"/>
        <v>0</v>
      </c>
      <c r="Q45" s="297" t="b">
        <f t="shared" si="8"/>
        <v>0</v>
      </c>
      <c r="R45" s="316">
        <f t="shared" si="14"/>
        <v>1</v>
      </c>
      <c r="S45" s="15" t="str">
        <f t="shared" si="15"/>
        <v/>
      </c>
    </row>
    <row r="46" spans="1:19">
      <c r="A46" s="28">
        <v>37</v>
      </c>
      <c r="B46" s="6"/>
      <c r="C46" s="6"/>
      <c r="D46" s="6"/>
      <c r="E46" s="117"/>
      <c r="F46" s="117"/>
      <c r="G46" s="117"/>
      <c r="H46" s="117"/>
      <c r="I46" s="15" t="str">
        <f t="shared" si="2"/>
        <v/>
      </c>
      <c r="J46" s="314">
        <f t="shared" si="11"/>
        <v>0</v>
      </c>
      <c r="K46" s="315">
        <f t="shared" si="4"/>
        <v>0</v>
      </c>
      <c r="L46" s="315">
        <f t="shared" si="12"/>
        <v>0</v>
      </c>
      <c r="M46" s="315">
        <f t="shared" si="13"/>
        <v>0</v>
      </c>
      <c r="N46" s="314">
        <f t="shared" si="5"/>
        <v>0</v>
      </c>
      <c r="O46" s="314">
        <f t="shared" si="6"/>
        <v>0</v>
      </c>
      <c r="P46" s="314">
        <f t="shared" si="7"/>
        <v>0</v>
      </c>
      <c r="Q46" s="297" t="b">
        <f t="shared" si="8"/>
        <v>0</v>
      </c>
      <c r="R46" s="316">
        <f t="shared" si="14"/>
        <v>1</v>
      </c>
      <c r="S46" s="15" t="str">
        <f t="shared" si="15"/>
        <v/>
      </c>
    </row>
    <row r="47" spans="1:19">
      <c r="A47" s="28">
        <v>38</v>
      </c>
      <c r="B47" s="6"/>
      <c r="C47" s="6"/>
      <c r="D47" s="6"/>
      <c r="E47" s="117"/>
      <c r="F47" s="117"/>
      <c r="G47" s="117"/>
      <c r="H47" s="117"/>
      <c r="I47" s="15" t="str">
        <f t="shared" si="2"/>
        <v/>
      </c>
      <c r="J47" s="314">
        <f t="shared" si="11"/>
        <v>0</v>
      </c>
      <c r="K47" s="315">
        <f t="shared" si="4"/>
        <v>0</v>
      </c>
      <c r="L47" s="315">
        <f t="shared" si="12"/>
        <v>0</v>
      </c>
      <c r="M47" s="315">
        <f t="shared" si="13"/>
        <v>0</v>
      </c>
      <c r="N47" s="314">
        <f t="shared" si="5"/>
        <v>0</v>
      </c>
      <c r="O47" s="314">
        <f t="shared" si="6"/>
        <v>0</v>
      </c>
      <c r="P47" s="314">
        <f t="shared" si="7"/>
        <v>0</v>
      </c>
      <c r="Q47" s="297" t="b">
        <f t="shared" si="8"/>
        <v>0</v>
      </c>
      <c r="R47" s="316">
        <f t="shared" si="14"/>
        <v>1</v>
      </c>
      <c r="S47" s="15" t="str">
        <f t="shared" si="15"/>
        <v/>
      </c>
    </row>
    <row r="48" spans="1:19">
      <c r="A48" s="28">
        <v>39</v>
      </c>
      <c r="B48" s="6"/>
      <c r="C48" s="6"/>
      <c r="D48" s="6"/>
      <c r="E48" s="117"/>
      <c r="F48" s="117"/>
      <c r="G48" s="117"/>
      <c r="H48" s="117"/>
      <c r="I48" s="15" t="str">
        <f t="shared" si="2"/>
        <v/>
      </c>
      <c r="J48" s="314">
        <f t="shared" si="11"/>
        <v>0</v>
      </c>
      <c r="K48" s="315">
        <f t="shared" si="4"/>
        <v>0</v>
      </c>
      <c r="L48" s="315">
        <f t="shared" si="12"/>
        <v>0</v>
      </c>
      <c r="M48" s="315">
        <f t="shared" si="13"/>
        <v>0</v>
      </c>
      <c r="N48" s="314">
        <f t="shared" si="5"/>
        <v>0</v>
      </c>
      <c r="O48" s="314">
        <f t="shared" si="6"/>
        <v>0</v>
      </c>
      <c r="P48" s="314">
        <f t="shared" si="7"/>
        <v>0</v>
      </c>
      <c r="Q48" s="297" t="b">
        <f t="shared" si="8"/>
        <v>0</v>
      </c>
      <c r="R48" s="316">
        <f t="shared" si="14"/>
        <v>1</v>
      </c>
      <c r="S48" s="15" t="str">
        <f t="shared" si="15"/>
        <v/>
      </c>
    </row>
    <row r="49" spans="1:19">
      <c r="A49" s="28">
        <v>40</v>
      </c>
      <c r="B49" s="6"/>
      <c r="C49" s="6"/>
      <c r="D49" s="6"/>
      <c r="E49" s="117"/>
      <c r="F49" s="117"/>
      <c r="G49" s="117"/>
      <c r="H49" s="117"/>
      <c r="I49" s="15" t="str">
        <f t="shared" si="2"/>
        <v/>
      </c>
      <c r="J49" s="314">
        <f t="shared" si="11"/>
        <v>0</v>
      </c>
      <c r="K49" s="315">
        <f t="shared" si="4"/>
        <v>0</v>
      </c>
      <c r="L49" s="315">
        <f t="shared" si="12"/>
        <v>0</v>
      </c>
      <c r="M49" s="315">
        <f t="shared" si="13"/>
        <v>0</v>
      </c>
      <c r="N49" s="314">
        <f t="shared" si="5"/>
        <v>0</v>
      </c>
      <c r="O49" s="314">
        <f t="shared" si="6"/>
        <v>0</v>
      </c>
      <c r="P49" s="314">
        <f t="shared" si="7"/>
        <v>0</v>
      </c>
      <c r="Q49" s="297" t="b">
        <f t="shared" si="8"/>
        <v>0</v>
      </c>
      <c r="R49" s="316">
        <f t="shared" si="14"/>
        <v>1</v>
      </c>
      <c r="S49" s="15" t="str">
        <f t="shared" si="15"/>
        <v/>
      </c>
    </row>
    <row r="50" spans="1:19">
      <c r="A50" s="28">
        <v>41</v>
      </c>
      <c r="B50" s="6"/>
      <c r="C50" s="6"/>
      <c r="D50" s="6"/>
      <c r="E50" s="117"/>
      <c r="F50" s="117"/>
      <c r="G50" s="117"/>
      <c r="H50" s="117"/>
      <c r="I50" s="15" t="str">
        <f t="shared" si="2"/>
        <v/>
      </c>
      <c r="J50" s="314">
        <f t="shared" si="11"/>
        <v>0</v>
      </c>
      <c r="K50" s="315">
        <f t="shared" si="4"/>
        <v>0</v>
      </c>
      <c r="L50" s="315">
        <f t="shared" si="12"/>
        <v>0</v>
      </c>
      <c r="M50" s="315">
        <f t="shared" si="13"/>
        <v>0</v>
      </c>
      <c r="N50" s="314">
        <f t="shared" si="5"/>
        <v>0</v>
      </c>
      <c r="O50" s="314">
        <f t="shared" si="6"/>
        <v>0</v>
      </c>
      <c r="P50" s="314">
        <f t="shared" si="7"/>
        <v>0</v>
      </c>
      <c r="Q50" s="297" t="b">
        <f t="shared" si="8"/>
        <v>0</v>
      </c>
      <c r="R50" s="316">
        <f t="shared" si="14"/>
        <v>1</v>
      </c>
      <c r="S50" s="15" t="str">
        <f t="shared" si="15"/>
        <v/>
      </c>
    </row>
    <row r="51" spans="1:19">
      <c r="A51" s="28">
        <v>42</v>
      </c>
      <c r="B51" s="6"/>
      <c r="C51" s="6"/>
      <c r="D51" s="6"/>
      <c r="E51" s="117"/>
      <c r="F51" s="117"/>
      <c r="G51" s="117"/>
      <c r="H51" s="117"/>
      <c r="I51" s="15" t="str">
        <f t="shared" si="2"/>
        <v/>
      </c>
      <c r="J51" s="314">
        <f t="shared" si="11"/>
        <v>0</v>
      </c>
      <c r="K51" s="315">
        <f t="shared" si="4"/>
        <v>0</v>
      </c>
      <c r="L51" s="315">
        <f t="shared" si="12"/>
        <v>0</v>
      </c>
      <c r="M51" s="315">
        <f t="shared" si="13"/>
        <v>0</v>
      </c>
      <c r="N51" s="314">
        <f t="shared" si="5"/>
        <v>0</v>
      </c>
      <c r="O51" s="314">
        <f t="shared" si="6"/>
        <v>0</v>
      </c>
      <c r="P51" s="314">
        <f t="shared" si="7"/>
        <v>0</v>
      </c>
      <c r="Q51" s="297" t="b">
        <f t="shared" si="8"/>
        <v>0</v>
      </c>
      <c r="R51" s="316">
        <f t="shared" si="14"/>
        <v>1</v>
      </c>
      <c r="S51" s="15" t="str">
        <f t="shared" si="15"/>
        <v/>
      </c>
    </row>
    <row r="52" spans="1:19">
      <c r="A52" s="28">
        <v>43</v>
      </c>
      <c r="B52" s="6"/>
      <c r="C52" s="6"/>
      <c r="D52" s="6"/>
      <c r="E52" s="117"/>
      <c r="F52" s="117"/>
      <c r="G52" s="117"/>
      <c r="H52" s="117"/>
      <c r="I52" s="15" t="str">
        <f t="shared" si="2"/>
        <v/>
      </c>
      <c r="J52" s="314">
        <f t="shared" si="11"/>
        <v>0</v>
      </c>
      <c r="K52" s="315">
        <f t="shared" si="4"/>
        <v>0</v>
      </c>
      <c r="L52" s="315">
        <f t="shared" si="12"/>
        <v>0</v>
      </c>
      <c r="M52" s="315">
        <f t="shared" si="13"/>
        <v>0</v>
      </c>
      <c r="N52" s="314">
        <f t="shared" si="5"/>
        <v>0</v>
      </c>
      <c r="O52" s="314">
        <f t="shared" si="6"/>
        <v>0</v>
      </c>
      <c r="P52" s="314">
        <f t="shared" si="7"/>
        <v>0</v>
      </c>
      <c r="Q52" s="297" t="b">
        <f t="shared" si="8"/>
        <v>0</v>
      </c>
      <c r="R52" s="316">
        <f t="shared" si="14"/>
        <v>1</v>
      </c>
      <c r="S52" s="15" t="str">
        <f t="shared" si="15"/>
        <v/>
      </c>
    </row>
    <row r="53" spans="1:19">
      <c r="A53" s="28">
        <v>44</v>
      </c>
      <c r="B53" s="6"/>
      <c r="C53" s="6"/>
      <c r="D53" s="6"/>
      <c r="E53" s="117"/>
      <c r="F53" s="117"/>
      <c r="G53" s="117"/>
      <c r="H53" s="117"/>
      <c r="I53" s="15" t="str">
        <f t="shared" si="2"/>
        <v/>
      </c>
      <c r="J53" s="314">
        <f t="shared" si="11"/>
        <v>0</v>
      </c>
      <c r="K53" s="315">
        <f t="shared" si="4"/>
        <v>0</v>
      </c>
      <c r="L53" s="315">
        <f t="shared" si="12"/>
        <v>0</v>
      </c>
      <c r="M53" s="315">
        <f t="shared" si="13"/>
        <v>0</v>
      </c>
      <c r="N53" s="314">
        <f t="shared" si="5"/>
        <v>0</v>
      </c>
      <c r="O53" s="314">
        <f t="shared" si="6"/>
        <v>0</v>
      </c>
      <c r="P53" s="314">
        <f t="shared" si="7"/>
        <v>0</v>
      </c>
      <c r="Q53" s="297" t="b">
        <f t="shared" si="8"/>
        <v>0</v>
      </c>
      <c r="R53" s="316">
        <f t="shared" si="14"/>
        <v>1</v>
      </c>
      <c r="S53" s="15" t="str">
        <f t="shared" si="15"/>
        <v/>
      </c>
    </row>
    <row r="54" spans="1:19">
      <c r="A54" s="28">
        <v>45</v>
      </c>
      <c r="B54" s="6"/>
      <c r="C54" s="6"/>
      <c r="D54" s="6"/>
      <c r="E54" s="117"/>
      <c r="F54" s="117"/>
      <c r="G54" s="117"/>
      <c r="H54" s="117"/>
      <c r="I54" s="15" t="str">
        <f t="shared" si="2"/>
        <v/>
      </c>
      <c r="J54" s="314">
        <f t="shared" si="11"/>
        <v>0</v>
      </c>
      <c r="K54" s="315">
        <f t="shared" si="4"/>
        <v>0</v>
      </c>
      <c r="L54" s="315">
        <f t="shared" si="12"/>
        <v>0</v>
      </c>
      <c r="M54" s="315">
        <f t="shared" si="13"/>
        <v>0</v>
      </c>
      <c r="N54" s="314">
        <f t="shared" si="5"/>
        <v>0</v>
      </c>
      <c r="O54" s="314">
        <f t="shared" si="6"/>
        <v>0</v>
      </c>
      <c r="P54" s="314">
        <f t="shared" si="7"/>
        <v>0</v>
      </c>
      <c r="Q54" s="297" t="b">
        <f t="shared" si="8"/>
        <v>0</v>
      </c>
      <c r="R54" s="316">
        <f t="shared" si="14"/>
        <v>1</v>
      </c>
      <c r="S54" s="15" t="str">
        <f t="shared" si="15"/>
        <v/>
      </c>
    </row>
    <row r="55" spans="1:19">
      <c r="A55" s="28">
        <v>46</v>
      </c>
      <c r="B55" s="6"/>
      <c r="C55" s="6"/>
      <c r="D55" s="6"/>
      <c r="E55" s="117"/>
      <c r="F55" s="117"/>
      <c r="G55" s="117"/>
      <c r="H55" s="117"/>
      <c r="I55" s="15" t="str">
        <f t="shared" si="2"/>
        <v/>
      </c>
      <c r="J55" s="314">
        <f t="shared" si="11"/>
        <v>0</v>
      </c>
      <c r="K55" s="315">
        <f t="shared" si="4"/>
        <v>0</v>
      </c>
      <c r="L55" s="315">
        <f t="shared" si="12"/>
        <v>0</v>
      </c>
      <c r="M55" s="315">
        <f t="shared" si="13"/>
        <v>0</v>
      </c>
      <c r="N55" s="314">
        <f t="shared" si="5"/>
        <v>0</v>
      </c>
      <c r="O55" s="314">
        <f t="shared" si="6"/>
        <v>0</v>
      </c>
      <c r="P55" s="314">
        <f t="shared" si="7"/>
        <v>0</v>
      </c>
      <c r="Q55" s="297" t="b">
        <f t="shared" si="8"/>
        <v>0</v>
      </c>
      <c r="R55" s="316">
        <f t="shared" si="14"/>
        <v>1</v>
      </c>
      <c r="S55" s="15" t="str">
        <f t="shared" si="15"/>
        <v/>
      </c>
    </row>
    <row r="56" spans="1:19">
      <c r="A56" s="28">
        <v>47</v>
      </c>
      <c r="B56" s="6"/>
      <c r="C56" s="6"/>
      <c r="D56" s="6"/>
      <c r="E56" s="117"/>
      <c r="F56" s="117"/>
      <c r="G56" s="117"/>
      <c r="H56" s="117"/>
      <c r="I56" s="15" t="str">
        <f t="shared" si="2"/>
        <v/>
      </c>
      <c r="J56" s="314">
        <f t="shared" si="11"/>
        <v>0</v>
      </c>
      <c r="K56" s="315">
        <f t="shared" si="4"/>
        <v>0</v>
      </c>
      <c r="L56" s="315">
        <f t="shared" si="12"/>
        <v>0</v>
      </c>
      <c r="M56" s="315">
        <f t="shared" si="13"/>
        <v>0</v>
      </c>
      <c r="N56" s="314">
        <f t="shared" si="5"/>
        <v>0</v>
      </c>
      <c r="O56" s="314">
        <f t="shared" si="6"/>
        <v>0</v>
      </c>
      <c r="P56" s="314">
        <f t="shared" si="7"/>
        <v>0</v>
      </c>
      <c r="Q56" s="297" t="b">
        <f t="shared" si="8"/>
        <v>0</v>
      </c>
      <c r="R56" s="316">
        <f t="shared" si="14"/>
        <v>1</v>
      </c>
      <c r="S56" s="15" t="str">
        <f t="shared" si="15"/>
        <v/>
      </c>
    </row>
    <row r="57" spans="1:19">
      <c r="A57" s="28">
        <v>48</v>
      </c>
      <c r="B57" s="6"/>
      <c r="C57" s="6"/>
      <c r="D57" s="6"/>
      <c r="E57" s="117"/>
      <c r="F57" s="117"/>
      <c r="G57" s="117"/>
      <c r="H57" s="117"/>
      <c r="I57" s="15" t="str">
        <f t="shared" si="2"/>
        <v/>
      </c>
      <c r="J57" s="314">
        <f t="shared" si="11"/>
        <v>0</v>
      </c>
      <c r="K57" s="315">
        <f t="shared" si="4"/>
        <v>0</v>
      </c>
      <c r="L57" s="315">
        <f t="shared" si="12"/>
        <v>0</v>
      </c>
      <c r="M57" s="315">
        <f t="shared" si="13"/>
        <v>0</v>
      </c>
      <c r="N57" s="314">
        <f t="shared" si="5"/>
        <v>0</v>
      </c>
      <c r="O57" s="314">
        <f t="shared" si="6"/>
        <v>0</v>
      </c>
      <c r="P57" s="314">
        <f t="shared" si="7"/>
        <v>0</v>
      </c>
      <c r="Q57" s="297" t="b">
        <f t="shared" si="8"/>
        <v>0</v>
      </c>
      <c r="R57" s="316">
        <f t="shared" si="14"/>
        <v>1</v>
      </c>
      <c r="S57" s="15" t="str">
        <f t="shared" si="15"/>
        <v/>
      </c>
    </row>
    <row r="58" spans="1:19">
      <c r="A58" s="28">
        <v>49</v>
      </c>
      <c r="B58" s="6"/>
      <c r="C58" s="6"/>
      <c r="D58" s="6"/>
      <c r="E58" s="117"/>
      <c r="F58" s="117"/>
      <c r="G58" s="117"/>
      <c r="H58" s="117"/>
      <c r="I58" s="15" t="str">
        <f t="shared" si="2"/>
        <v/>
      </c>
      <c r="J58" s="314">
        <f t="shared" si="11"/>
        <v>0</v>
      </c>
      <c r="K58" s="315">
        <f t="shared" si="4"/>
        <v>0</v>
      </c>
      <c r="L58" s="315">
        <f t="shared" si="12"/>
        <v>0</v>
      </c>
      <c r="M58" s="315">
        <f t="shared" si="13"/>
        <v>0</v>
      </c>
      <c r="N58" s="314">
        <f t="shared" si="5"/>
        <v>0</v>
      </c>
      <c r="O58" s="314">
        <f t="shared" si="6"/>
        <v>0</v>
      </c>
      <c r="P58" s="314">
        <f t="shared" si="7"/>
        <v>0</v>
      </c>
      <c r="Q58" s="297" t="b">
        <f t="shared" si="8"/>
        <v>0</v>
      </c>
      <c r="R58" s="316">
        <f t="shared" si="14"/>
        <v>1</v>
      </c>
      <c r="S58" s="15" t="str">
        <f t="shared" si="15"/>
        <v/>
      </c>
    </row>
    <row r="59" spans="1:19">
      <c r="A59" s="28">
        <v>50</v>
      </c>
      <c r="B59" s="6"/>
      <c r="C59" s="6"/>
      <c r="D59" s="6"/>
      <c r="E59" s="117"/>
      <c r="F59" s="117"/>
      <c r="G59" s="117"/>
      <c r="H59" s="117"/>
      <c r="I59" s="15" t="str">
        <f t="shared" si="2"/>
        <v/>
      </c>
      <c r="J59" s="314">
        <f t="shared" si="11"/>
        <v>0</v>
      </c>
      <c r="K59" s="315">
        <f t="shared" si="4"/>
        <v>0</v>
      </c>
      <c r="L59" s="315">
        <f t="shared" si="12"/>
        <v>0</v>
      </c>
      <c r="M59" s="315">
        <f t="shared" si="13"/>
        <v>0</v>
      </c>
      <c r="N59" s="314">
        <f t="shared" si="5"/>
        <v>0</v>
      </c>
      <c r="O59" s="314">
        <f t="shared" si="6"/>
        <v>0</v>
      </c>
      <c r="P59" s="314">
        <f t="shared" si="7"/>
        <v>0</v>
      </c>
      <c r="Q59" s="297" t="b">
        <f t="shared" si="8"/>
        <v>0</v>
      </c>
      <c r="R59" s="316">
        <f t="shared" si="14"/>
        <v>1</v>
      </c>
      <c r="S59" s="15" t="str">
        <f t="shared" si="15"/>
        <v/>
      </c>
    </row>
    <row r="60" spans="1:19">
      <c r="A60" s="28">
        <v>51</v>
      </c>
      <c r="B60" s="6"/>
      <c r="C60" s="6"/>
      <c r="D60" s="6"/>
      <c r="E60" s="117"/>
      <c r="F60" s="117"/>
      <c r="G60" s="117"/>
      <c r="H60" s="117"/>
      <c r="I60" s="15" t="str">
        <f t="shared" si="2"/>
        <v/>
      </c>
      <c r="J60" s="314">
        <f t="shared" si="11"/>
        <v>0</v>
      </c>
      <c r="K60" s="315">
        <f t="shared" si="4"/>
        <v>0</v>
      </c>
      <c r="L60" s="315">
        <f t="shared" si="12"/>
        <v>0</v>
      </c>
      <c r="M60" s="315">
        <f t="shared" si="13"/>
        <v>0</v>
      </c>
      <c r="N60" s="314">
        <f t="shared" si="5"/>
        <v>0</v>
      </c>
      <c r="O60" s="314">
        <f t="shared" si="6"/>
        <v>0</v>
      </c>
      <c r="P60" s="314">
        <f t="shared" si="7"/>
        <v>0</v>
      </c>
      <c r="Q60" s="297" t="b">
        <f t="shared" si="8"/>
        <v>0</v>
      </c>
      <c r="R60" s="316">
        <f t="shared" si="14"/>
        <v>1</v>
      </c>
      <c r="S60" s="15" t="str">
        <f t="shared" si="15"/>
        <v/>
      </c>
    </row>
    <row r="61" spans="1:19">
      <c r="A61" s="28">
        <v>52</v>
      </c>
      <c r="B61" s="6"/>
      <c r="C61" s="6"/>
      <c r="D61" s="6"/>
      <c r="E61" s="117"/>
      <c r="F61" s="117"/>
      <c r="G61" s="117"/>
      <c r="H61" s="117"/>
      <c r="I61" s="15" t="str">
        <f t="shared" si="2"/>
        <v/>
      </c>
      <c r="J61" s="314">
        <f t="shared" si="11"/>
        <v>0</v>
      </c>
      <c r="K61" s="315">
        <f t="shared" si="4"/>
        <v>0</v>
      </c>
      <c r="L61" s="315">
        <f t="shared" si="12"/>
        <v>0</v>
      </c>
      <c r="M61" s="315">
        <f t="shared" si="13"/>
        <v>0</v>
      </c>
      <c r="N61" s="314">
        <f t="shared" si="5"/>
        <v>0</v>
      </c>
      <c r="O61" s="314">
        <f t="shared" si="6"/>
        <v>0</v>
      </c>
      <c r="P61" s="314">
        <f t="shared" si="7"/>
        <v>0</v>
      </c>
      <c r="Q61" s="297" t="b">
        <f t="shared" si="8"/>
        <v>0</v>
      </c>
      <c r="R61" s="316">
        <f t="shared" si="14"/>
        <v>1</v>
      </c>
      <c r="S61" s="15" t="str">
        <f t="shared" si="15"/>
        <v/>
      </c>
    </row>
    <row r="62" spans="1:19">
      <c r="A62" s="28">
        <v>53</v>
      </c>
      <c r="B62" s="6"/>
      <c r="C62" s="6"/>
      <c r="D62" s="6"/>
      <c r="E62" s="117"/>
      <c r="F62" s="117"/>
      <c r="G62" s="117"/>
      <c r="H62" s="117"/>
      <c r="I62" s="15" t="str">
        <f t="shared" si="2"/>
        <v/>
      </c>
      <c r="J62" s="314">
        <f t="shared" si="11"/>
        <v>0</v>
      </c>
      <c r="K62" s="315">
        <f t="shared" si="4"/>
        <v>0</v>
      </c>
      <c r="L62" s="315">
        <f t="shared" si="12"/>
        <v>0</v>
      </c>
      <c r="M62" s="315">
        <f t="shared" si="13"/>
        <v>0</v>
      </c>
      <c r="N62" s="314">
        <f t="shared" si="5"/>
        <v>0</v>
      </c>
      <c r="O62" s="314">
        <f t="shared" si="6"/>
        <v>0</v>
      </c>
      <c r="P62" s="314">
        <f t="shared" si="7"/>
        <v>0</v>
      </c>
      <c r="Q62" s="297" t="b">
        <f t="shared" si="8"/>
        <v>0</v>
      </c>
      <c r="R62" s="316">
        <f t="shared" si="14"/>
        <v>1</v>
      </c>
      <c r="S62" s="15" t="str">
        <f t="shared" si="15"/>
        <v/>
      </c>
    </row>
    <row r="63" spans="1:19">
      <c r="A63" s="28">
        <v>54</v>
      </c>
      <c r="B63" s="6"/>
      <c r="C63" s="6"/>
      <c r="D63" s="6"/>
      <c r="E63" s="117"/>
      <c r="F63" s="117"/>
      <c r="G63" s="117"/>
      <c r="H63" s="117"/>
      <c r="I63" s="15" t="str">
        <f t="shared" si="2"/>
        <v/>
      </c>
      <c r="J63" s="314">
        <f t="shared" si="11"/>
        <v>0</v>
      </c>
      <c r="K63" s="315">
        <f t="shared" si="4"/>
        <v>0</v>
      </c>
      <c r="L63" s="315">
        <f t="shared" si="12"/>
        <v>0</v>
      </c>
      <c r="M63" s="315">
        <f t="shared" si="13"/>
        <v>0</v>
      </c>
      <c r="N63" s="314">
        <f t="shared" si="5"/>
        <v>0</v>
      </c>
      <c r="O63" s="314">
        <f t="shared" si="6"/>
        <v>0</v>
      </c>
      <c r="P63" s="314">
        <f t="shared" si="7"/>
        <v>0</v>
      </c>
      <c r="Q63" s="297" t="b">
        <f t="shared" si="8"/>
        <v>0</v>
      </c>
      <c r="R63" s="316">
        <f t="shared" si="14"/>
        <v>1</v>
      </c>
      <c r="S63" s="15" t="str">
        <f t="shared" si="15"/>
        <v/>
      </c>
    </row>
    <row r="64" spans="1:19">
      <c r="A64" s="28">
        <v>55</v>
      </c>
      <c r="B64" s="6"/>
      <c r="C64" s="6"/>
      <c r="D64" s="6"/>
      <c r="E64" s="117"/>
      <c r="F64" s="117"/>
      <c r="G64" s="117"/>
      <c r="H64" s="117"/>
      <c r="I64" s="15" t="str">
        <f t="shared" si="2"/>
        <v/>
      </c>
      <c r="J64" s="314">
        <f t="shared" si="11"/>
        <v>0</v>
      </c>
      <c r="K64" s="315">
        <f t="shared" si="4"/>
        <v>0</v>
      </c>
      <c r="L64" s="315">
        <f t="shared" si="12"/>
        <v>0</v>
      </c>
      <c r="M64" s="315">
        <f t="shared" si="13"/>
        <v>0</v>
      </c>
      <c r="N64" s="314">
        <f t="shared" si="5"/>
        <v>0</v>
      </c>
      <c r="O64" s="314">
        <f t="shared" si="6"/>
        <v>0</v>
      </c>
      <c r="P64" s="314">
        <f t="shared" si="7"/>
        <v>0</v>
      </c>
      <c r="Q64" s="297" t="b">
        <f t="shared" si="8"/>
        <v>0</v>
      </c>
      <c r="R64" s="316">
        <f t="shared" si="14"/>
        <v>1</v>
      </c>
      <c r="S64" s="15" t="str">
        <f t="shared" si="15"/>
        <v/>
      </c>
    </row>
    <row r="65" spans="1:19">
      <c r="A65" s="28">
        <v>56</v>
      </c>
      <c r="B65" s="6"/>
      <c r="C65" s="6"/>
      <c r="D65" s="6"/>
      <c r="E65" s="117"/>
      <c r="F65" s="117"/>
      <c r="G65" s="117"/>
      <c r="H65" s="117"/>
      <c r="I65" s="15" t="str">
        <f t="shared" si="2"/>
        <v/>
      </c>
      <c r="J65" s="314">
        <f t="shared" si="11"/>
        <v>0</v>
      </c>
      <c r="K65" s="315">
        <f t="shared" si="4"/>
        <v>0</v>
      </c>
      <c r="L65" s="315">
        <f t="shared" si="12"/>
        <v>0</v>
      </c>
      <c r="M65" s="315">
        <f t="shared" si="13"/>
        <v>0</v>
      </c>
      <c r="N65" s="314">
        <f t="shared" si="5"/>
        <v>0</v>
      </c>
      <c r="O65" s="314">
        <f t="shared" si="6"/>
        <v>0</v>
      </c>
      <c r="P65" s="314">
        <f t="shared" si="7"/>
        <v>0</v>
      </c>
      <c r="Q65" s="297" t="b">
        <f t="shared" si="8"/>
        <v>0</v>
      </c>
      <c r="R65" s="316">
        <f t="shared" si="14"/>
        <v>1</v>
      </c>
      <c r="S65" s="15" t="str">
        <f t="shared" si="15"/>
        <v/>
      </c>
    </row>
    <row r="66" spans="1:19">
      <c r="A66" s="28">
        <v>57</v>
      </c>
      <c r="B66" s="6"/>
      <c r="C66" s="6"/>
      <c r="D66" s="6"/>
      <c r="E66" s="117"/>
      <c r="F66" s="117"/>
      <c r="G66" s="117"/>
      <c r="H66" s="117"/>
      <c r="I66" s="15" t="str">
        <f t="shared" si="2"/>
        <v/>
      </c>
      <c r="J66" s="314">
        <f t="shared" si="11"/>
        <v>0</v>
      </c>
      <c r="K66" s="315">
        <f t="shared" si="4"/>
        <v>0</v>
      </c>
      <c r="L66" s="315">
        <f t="shared" si="12"/>
        <v>0</v>
      </c>
      <c r="M66" s="315">
        <f t="shared" si="13"/>
        <v>0</v>
      </c>
      <c r="N66" s="314">
        <f t="shared" si="5"/>
        <v>0</v>
      </c>
      <c r="O66" s="314">
        <f t="shared" si="6"/>
        <v>0</v>
      </c>
      <c r="P66" s="314">
        <f t="shared" si="7"/>
        <v>0</v>
      </c>
      <c r="Q66" s="297" t="b">
        <f t="shared" si="8"/>
        <v>0</v>
      </c>
      <c r="R66" s="316">
        <f t="shared" si="14"/>
        <v>1</v>
      </c>
      <c r="S66" s="15" t="str">
        <f t="shared" si="15"/>
        <v/>
      </c>
    </row>
    <row r="67" spans="1:19">
      <c r="A67" s="28">
        <v>58</v>
      </c>
      <c r="B67" s="6"/>
      <c r="C67" s="6"/>
      <c r="D67" s="6"/>
      <c r="E67" s="117"/>
      <c r="F67" s="117"/>
      <c r="G67" s="117"/>
      <c r="H67" s="117"/>
      <c r="I67" s="15" t="str">
        <f t="shared" si="2"/>
        <v/>
      </c>
      <c r="J67" s="314">
        <f t="shared" si="11"/>
        <v>0</v>
      </c>
      <c r="K67" s="315">
        <f t="shared" si="4"/>
        <v>0</v>
      </c>
      <c r="L67" s="315">
        <f t="shared" si="12"/>
        <v>0</v>
      </c>
      <c r="M67" s="315">
        <f t="shared" si="13"/>
        <v>0</v>
      </c>
      <c r="N67" s="314">
        <f t="shared" si="5"/>
        <v>0</v>
      </c>
      <c r="O67" s="314">
        <f t="shared" si="6"/>
        <v>0</v>
      </c>
      <c r="P67" s="314">
        <f t="shared" si="7"/>
        <v>0</v>
      </c>
      <c r="Q67" s="297" t="b">
        <f t="shared" si="8"/>
        <v>0</v>
      </c>
      <c r="R67" s="316">
        <f t="shared" si="14"/>
        <v>1</v>
      </c>
      <c r="S67" s="15" t="str">
        <f t="shared" si="15"/>
        <v/>
      </c>
    </row>
    <row r="68" spans="1:19">
      <c r="A68" s="28">
        <v>59</v>
      </c>
      <c r="B68" s="6"/>
      <c r="C68" s="6"/>
      <c r="D68" s="6"/>
      <c r="E68" s="117"/>
      <c r="F68" s="117"/>
      <c r="G68" s="117"/>
      <c r="H68" s="117"/>
      <c r="I68" s="15" t="str">
        <f t="shared" si="2"/>
        <v/>
      </c>
      <c r="J68" s="314">
        <f t="shared" si="11"/>
        <v>0</v>
      </c>
      <c r="K68" s="315">
        <f t="shared" si="4"/>
        <v>0</v>
      </c>
      <c r="L68" s="315">
        <f t="shared" si="12"/>
        <v>0</v>
      </c>
      <c r="M68" s="315">
        <f t="shared" si="13"/>
        <v>0</v>
      </c>
      <c r="N68" s="314">
        <f t="shared" si="5"/>
        <v>0</v>
      </c>
      <c r="O68" s="314">
        <f t="shared" si="6"/>
        <v>0</v>
      </c>
      <c r="P68" s="314">
        <f t="shared" si="7"/>
        <v>0</v>
      </c>
      <c r="Q68" s="297" t="b">
        <f t="shared" si="8"/>
        <v>0</v>
      </c>
      <c r="R68" s="316">
        <f t="shared" si="14"/>
        <v>1</v>
      </c>
      <c r="S68" s="15" t="str">
        <f t="shared" si="15"/>
        <v/>
      </c>
    </row>
    <row r="69" spans="1:19">
      <c r="A69" s="28">
        <v>60</v>
      </c>
      <c r="B69" s="6"/>
      <c r="C69" s="6"/>
      <c r="D69" s="6"/>
      <c r="E69" s="117"/>
      <c r="F69" s="117"/>
      <c r="G69" s="117"/>
      <c r="H69" s="117"/>
      <c r="I69" s="15" t="str">
        <f t="shared" si="2"/>
        <v/>
      </c>
      <c r="J69" s="314">
        <f t="shared" si="11"/>
        <v>0</v>
      </c>
      <c r="K69" s="315">
        <f t="shared" si="4"/>
        <v>0</v>
      </c>
      <c r="L69" s="315">
        <f t="shared" si="12"/>
        <v>0</v>
      </c>
      <c r="M69" s="315">
        <f t="shared" si="13"/>
        <v>0</v>
      </c>
      <c r="N69" s="314">
        <f t="shared" si="5"/>
        <v>0</v>
      </c>
      <c r="O69" s="314">
        <f t="shared" si="6"/>
        <v>0</v>
      </c>
      <c r="P69" s="314">
        <f t="shared" si="7"/>
        <v>0</v>
      </c>
      <c r="Q69" s="297" t="b">
        <f t="shared" si="8"/>
        <v>0</v>
      </c>
      <c r="R69" s="316">
        <f t="shared" si="14"/>
        <v>1</v>
      </c>
      <c r="S69" s="15" t="str">
        <f t="shared" si="15"/>
        <v/>
      </c>
    </row>
    <row r="70" spans="1:19">
      <c r="A70" s="28">
        <v>61</v>
      </c>
      <c r="B70" s="6"/>
      <c r="C70" s="6"/>
      <c r="D70" s="6"/>
      <c r="E70" s="117"/>
      <c r="F70" s="117"/>
      <c r="G70" s="117"/>
      <c r="H70" s="117"/>
      <c r="I70" s="15" t="str">
        <f t="shared" si="2"/>
        <v/>
      </c>
      <c r="J70" s="314">
        <f t="shared" si="11"/>
        <v>0</v>
      </c>
      <c r="K70" s="315">
        <f t="shared" si="4"/>
        <v>0</v>
      </c>
      <c r="L70" s="315">
        <f t="shared" si="12"/>
        <v>0</v>
      </c>
      <c r="M70" s="315">
        <f t="shared" si="13"/>
        <v>0</v>
      </c>
      <c r="N70" s="314">
        <f t="shared" si="5"/>
        <v>0</v>
      </c>
      <c r="O70" s="314">
        <f t="shared" si="6"/>
        <v>0</v>
      </c>
      <c r="P70" s="314">
        <f t="shared" si="7"/>
        <v>0</v>
      </c>
      <c r="Q70" s="297" t="b">
        <f t="shared" si="8"/>
        <v>0</v>
      </c>
      <c r="R70" s="316">
        <f t="shared" si="14"/>
        <v>1</v>
      </c>
      <c r="S70" s="15" t="str">
        <f t="shared" si="15"/>
        <v/>
      </c>
    </row>
    <row r="71" spans="1:19">
      <c r="A71" s="28">
        <v>62</v>
      </c>
      <c r="B71" s="6"/>
      <c r="C71" s="6"/>
      <c r="D71" s="6"/>
      <c r="E71" s="117"/>
      <c r="F71" s="117"/>
      <c r="G71" s="117"/>
      <c r="H71" s="117"/>
      <c r="I71" s="15" t="str">
        <f t="shared" si="2"/>
        <v/>
      </c>
      <c r="J71" s="314">
        <f t="shared" si="11"/>
        <v>0</v>
      </c>
      <c r="K71" s="315">
        <f t="shared" si="4"/>
        <v>0</v>
      </c>
      <c r="L71" s="315">
        <f t="shared" si="12"/>
        <v>0</v>
      </c>
      <c r="M71" s="315">
        <f t="shared" si="13"/>
        <v>0</v>
      </c>
      <c r="N71" s="314">
        <f t="shared" si="5"/>
        <v>0</v>
      </c>
      <c r="O71" s="314">
        <f t="shared" si="6"/>
        <v>0</v>
      </c>
      <c r="P71" s="314">
        <f t="shared" si="7"/>
        <v>0</v>
      </c>
      <c r="Q71" s="297" t="b">
        <f t="shared" si="8"/>
        <v>0</v>
      </c>
      <c r="R71" s="316">
        <f t="shared" si="14"/>
        <v>1</v>
      </c>
      <c r="S71" s="15" t="str">
        <f t="shared" si="15"/>
        <v/>
      </c>
    </row>
    <row r="72" spans="1:19">
      <c r="A72" s="28">
        <v>63</v>
      </c>
      <c r="B72" s="6"/>
      <c r="C72" s="6"/>
      <c r="D72" s="6"/>
      <c r="E72" s="117"/>
      <c r="F72" s="117"/>
      <c r="G72" s="117"/>
      <c r="H72" s="117"/>
      <c r="I72" s="15" t="str">
        <f t="shared" si="2"/>
        <v/>
      </c>
      <c r="J72" s="314">
        <f t="shared" si="11"/>
        <v>0</v>
      </c>
      <c r="K72" s="315">
        <f t="shared" si="4"/>
        <v>0</v>
      </c>
      <c r="L72" s="315">
        <f t="shared" si="12"/>
        <v>0</v>
      </c>
      <c r="M72" s="315">
        <f t="shared" si="13"/>
        <v>0</v>
      </c>
      <c r="N72" s="314">
        <f t="shared" si="5"/>
        <v>0</v>
      </c>
      <c r="O72" s="314">
        <f t="shared" si="6"/>
        <v>0</v>
      </c>
      <c r="P72" s="314">
        <f t="shared" si="7"/>
        <v>0</v>
      </c>
      <c r="Q72" s="297" t="b">
        <f t="shared" si="8"/>
        <v>0</v>
      </c>
      <c r="R72" s="316">
        <f t="shared" si="14"/>
        <v>1</v>
      </c>
      <c r="S72" s="15" t="str">
        <f t="shared" si="15"/>
        <v/>
      </c>
    </row>
    <row r="73" spans="1:19">
      <c r="A73" s="28">
        <v>64</v>
      </c>
      <c r="B73" s="6"/>
      <c r="C73" s="6"/>
      <c r="D73" s="6"/>
      <c r="E73" s="117"/>
      <c r="F73" s="117"/>
      <c r="G73" s="117"/>
      <c r="H73" s="117"/>
      <c r="I73" s="15" t="str">
        <f t="shared" si="2"/>
        <v/>
      </c>
      <c r="J73" s="314">
        <f t="shared" si="11"/>
        <v>0</v>
      </c>
      <c r="K73" s="315">
        <f t="shared" si="4"/>
        <v>0</v>
      </c>
      <c r="L73" s="315">
        <f t="shared" si="12"/>
        <v>0</v>
      </c>
      <c r="M73" s="315">
        <f t="shared" si="13"/>
        <v>0</v>
      </c>
      <c r="N73" s="314">
        <f t="shared" si="5"/>
        <v>0</v>
      </c>
      <c r="O73" s="314">
        <f t="shared" si="6"/>
        <v>0</v>
      </c>
      <c r="P73" s="314">
        <f t="shared" si="7"/>
        <v>0</v>
      </c>
      <c r="Q73" s="297" t="b">
        <f t="shared" si="8"/>
        <v>0</v>
      </c>
      <c r="R73" s="316">
        <f t="shared" si="14"/>
        <v>1</v>
      </c>
      <c r="S73" s="15" t="str">
        <f t="shared" si="15"/>
        <v/>
      </c>
    </row>
    <row r="74" spans="1:19">
      <c r="A74" s="28">
        <v>65</v>
      </c>
      <c r="B74" s="6"/>
      <c r="C74" s="6"/>
      <c r="D74" s="6"/>
      <c r="E74" s="117"/>
      <c r="F74" s="117"/>
      <c r="G74" s="117"/>
      <c r="H74" s="117"/>
      <c r="I74" s="15" t="str">
        <f t="shared" ref="I74:I137" si="16">IF(OR($B74="",$C74="",$D74="",$E74="",$E74&lt;an_initial,$E74&gt;an_final,$Q74=FALSE),"", IF(OR($F74="X",$F74="x"),BREV_APL/R74, IF(OR($G74="X",$G74="x"),BREV_INT/R74, IF(OR($H74="X",$H74="x"),BREV_ROM/R74,""))))</f>
        <v/>
      </c>
      <c r="J74" s="314">
        <f t="shared" si="11"/>
        <v>0</v>
      </c>
      <c r="K74" s="315">
        <f t="shared" ref="K74:K137" si="17">IF(OR($F74="X",$F74="x"),$I74,0)</f>
        <v>0</v>
      </c>
      <c r="L74" s="315">
        <f t="shared" si="12"/>
        <v>0</v>
      </c>
      <c r="M74" s="315">
        <f t="shared" si="13"/>
        <v>0</v>
      </c>
      <c r="N74" s="314">
        <f t="shared" ref="N74:N137" si="18">IF(OR($B74="",$C74="",$D74="",$Q74=FALSE),0,IF(AND($E74&gt;=an_initial,$F74&lt;&gt;""),1,0))</f>
        <v>0</v>
      </c>
      <c r="O74" s="314">
        <f t="shared" ref="O74:O137" si="19">IF(OR($B74="",$C74="",$D74="",$E74="",$Q74=FALSE),0,IF(AND($E74&gt;=an_initial,$G74&lt;&gt;""),1,0))</f>
        <v>0</v>
      </c>
      <c r="P74" s="314">
        <f t="shared" ref="P74:P137" si="20">IF(OR($B74="",$C74="",$D74="",$E74="",$Q74=FALSE),0,IF(AND($E74&gt;=an_initial,$H74&lt;&gt;""),1,0))</f>
        <v>0</v>
      </c>
      <c r="Q74" s="297" t="b">
        <f t="shared" ref="Q74:Q137" si="21">IF(nume_candidat="",FALSE,ISNUMBER(SEARCH(nume_candidat,$B74)))</f>
        <v>0</v>
      </c>
      <c r="R74" s="316">
        <f t="shared" si="14"/>
        <v>1</v>
      </c>
      <c r="S74" s="15" t="str">
        <f t="shared" si="15"/>
        <v/>
      </c>
    </row>
    <row r="75" spans="1:19">
      <c r="A75" s="28">
        <v>66</v>
      </c>
      <c r="B75" s="6"/>
      <c r="C75" s="6"/>
      <c r="D75" s="6"/>
      <c r="E75" s="117"/>
      <c r="F75" s="117"/>
      <c r="G75" s="117"/>
      <c r="H75" s="117"/>
      <c r="I75" s="15" t="str">
        <f t="shared" si="16"/>
        <v/>
      </c>
      <c r="J75" s="314">
        <f t="shared" ref="J75:J138" si="22">N75+O75+P75</f>
        <v>0</v>
      </c>
      <c r="K75" s="315">
        <f t="shared" si="17"/>
        <v>0</v>
      </c>
      <c r="L75" s="315">
        <f t="shared" ref="L75:L138" si="23">IF(OR($G75="X",$G75="x"),$I75,0)</f>
        <v>0</v>
      </c>
      <c r="M75" s="315">
        <f t="shared" ref="M75:M138" si="24">IF(OR($H75="X",$H75="x"),$I75,0)</f>
        <v>0</v>
      </c>
      <c r="N75" s="314">
        <f t="shared" si="18"/>
        <v>0</v>
      </c>
      <c r="O75" s="314">
        <f t="shared" si="19"/>
        <v>0</v>
      </c>
      <c r="P75" s="314">
        <f t="shared" si="20"/>
        <v>0</v>
      </c>
      <c r="Q75" s="297" t="b">
        <f t="shared" si="21"/>
        <v>0</v>
      </c>
      <c r="R75" s="316">
        <f t="shared" ref="R75:R138" si="25">LEN(B75)-LEN(SUBSTITUTE(B75,",",""))+1</f>
        <v>1</v>
      </c>
      <c r="S75" s="15" t="str">
        <f t="shared" ref="S75:S138" si="26">IF(OR($B75="",$C75="",$D75="",$E75="",$E75&lt;an_initial,$E75&gt;an_final,$Q75=FALSE),"", IF(OR($G75="X",$G75="x"),BREV_INT/R75,""))</f>
        <v/>
      </c>
    </row>
    <row r="76" spans="1:19">
      <c r="A76" s="28">
        <v>67</v>
      </c>
      <c r="B76" s="6"/>
      <c r="C76" s="6"/>
      <c r="D76" s="6"/>
      <c r="E76" s="117"/>
      <c r="F76" s="117"/>
      <c r="G76" s="117"/>
      <c r="H76" s="117"/>
      <c r="I76" s="15" t="str">
        <f t="shared" si="16"/>
        <v/>
      </c>
      <c r="J76" s="314">
        <f t="shared" si="22"/>
        <v>0</v>
      </c>
      <c r="K76" s="315">
        <f t="shared" si="17"/>
        <v>0</v>
      </c>
      <c r="L76" s="315">
        <f t="shared" si="23"/>
        <v>0</v>
      </c>
      <c r="M76" s="315">
        <f t="shared" si="24"/>
        <v>0</v>
      </c>
      <c r="N76" s="314">
        <f t="shared" si="18"/>
        <v>0</v>
      </c>
      <c r="O76" s="314">
        <f t="shared" si="19"/>
        <v>0</v>
      </c>
      <c r="P76" s="314">
        <f t="shared" si="20"/>
        <v>0</v>
      </c>
      <c r="Q76" s="297" t="b">
        <f t="shared" si="21"/>
        <v>0</v>
      </c>
      <c r="R76" s="316">
        <f t="shared" si="25"/>
        <v>1</v>
      </c>
      <c r="S76" s="15" t="str">
        <f t="shared" si="26"/>
        <v/>
      </c>
    </row>
    <row r="77" spans="1:19">
      <c r="A77" s="28">
        <v>68</v>
      </c>
      <c r="B77" s="6"/>
      <c r="C77" s="6"/>
      <c r="D77" s="6"/>
      <c r="E77" s="117"/>
      <c r="F77" s="117"/>
      <c r="G77" s="117"/>
      <c r="H77" s="117"/>
      <c r="I77" s="15" t="str">
        <f t="shared" si="16"/>
        <v/>
      </c>
      <c r="J77" s="314">
        <f t="shared" si="22"/>
        <v>0</v>
      </c>
      <c r="K77" s="315">
        <f t="shared" si="17"/>
        <v>0</v>
      </c>
      <c r="L77" s="315">
        <f t="shared" si="23"/>
        <v>0</v>
      </c>
      <c r="M77" s="315">
        <f t="shared" si="24"/>
        <v>0</v>
      </c>
      <c r="N77" s="314">
        <f t="shared" si="18"/>
        <v>0</v>
      </c>
      <c r="O77" s="314">
        <f t="shared" si="19"/>
        <v>0</v>
      </c>
      <c r="P77" s="314">
        <f t="shared" si="20"/>
        <v>0</v>
      </c>
      <c r="Q77" s="297" t="b">
        <f t="shared" si="21"/>
        <v>0</v>
      </c>
      <c r="R77" s="316">
        <f t="shared" si="25"/>
        <v>1</v>
      </c>
      <c r="S77" s="15" t="str">
        <f t="shared" si="26"/>
        <v/>
      </c>
    </row>
    <row r="78" spans="1:19">
      <c r="A78" s="28">
        <v>69</v>
      </c>
      <c r="B78" s="6"/>
      <c r="C78" s="6"/>
      <c r="D78" s="6"/>
      <c r="E78" s="117"/>
      <c r="F78" s="117"/>
      <c r="G78" s="117"/>
      <c r="H78" s="117"/>
      <c r="I78" s="15" t="str">
        <f t="shared" si="16"/>
        <v/>
      </c>
      <c r="J78" s="314">
        <f t="shared" si="22"/>
        <v>0</v>
      </c>
      <c r="K78" s="315">
        <f t="shared" si="17"/>
        <v>0</v>
      </c>
      <c r="L78" s="315">
        <f t="shared" si="23"/>
        <v>0</v>
      </c>
      <c r="M78" s="315">
        <f t="shared" si="24"/>
        <v>0</v>
      </c>
      <c r="N78" s="314">
        <f t="shared" si="18"/>
        <v>0</v>
      </c>
      <c r="O78" s="314">
        <f t="shared" si="19"/>
        <v>0</v>
      </c>
      <c r="P78" s="314">
        <f t="shared" si="20"/>
        <v>0</v>
      </c>
      <c r="Q78" s="297" t="b">
        <f t="shared" si="21"/>
        <v>0</v>
      </c>
      <c r="R78" s="316">
        <f t="shared" si="25"/>
        <v>1</v>
      </c>
      <c r="S78" s="15" t="str">
        <f t="shared" si="26"/>
        <v/>
      </c>
    </row>
    <row r="79" spans="1:19">
      <c r="A79" s="28">
        <v>70</v>
      </c>
      <c r="B79" s="6"/>
      <c r="C79" s="6"/>
      <c r="D79" s="6"/>
      <c r="E79" s="117"/>
      <c r="F79" s="117"/>
      <c r="G79" s="117"/>
      <c r="H79" s="117"/>
      <c r="I79" s="15" t="str">
        <f t="shared" si="16"/>
        <v/>
      </c>
      <c r="J79" s="314">
        <f t="shared" si="22"/>
        <v>0</v>
      </c>
      <c r="K79" s="315">
        <f t="shared" si="17"/>
        <v>0</v>
      </c>
      <c r="L79" s="315">
        <f t="shared" si="23"/>
        <v>0</v>
      </c>
      <c r="M79" s="315">
        <f t="shared" si="24"/>
        <v>0</v>
      </c>
      <c r="N79" s="314">
        <f t="shared" si="18"/>
        <v>0</v>
      </c>
      <c r="O79" s="314">
        <f t="shared" si="19"/>
        <v>0</v>
      </c>
      <c r="P79" s="314">
        <f t="shared" si="20"/>
        <v>0</v>
      </c>
      <c r="Q79" s="297" t="b">
        <f t="shared" si="21"/>
        <v>0</v>
      </c>
      <c r="R79" s="316">
        <f t="shared" si="25"/>
        <v>1</v>
      </c>
      <c r="S79" s="15" t="str">
        <f t="shared" si="26"/>
        <v/>
      </c>
    </row>
    <row r="80" spans="1:19">
      <c r="A80" s="28">
        <v>71</v>
      </c>
      <c r="B80" s="6"/>
      <c r="C80" s="6"/>
      <c r="D80" s="6"/>
      <c r="E80" s="117"/>
      <c r="F80" s="117"/>
      <c r="G80" s="117"/>
      <c r="H80" s="117"/>
      <c r="I80" s="15" t="str">
        <f t="shared" si="16"/>
        <v/>
      </c>
      <c r="J80" s="314">
        <f t="shared" si="22"/>
        <v>0</v>
      </c>
      <c r="K80" s="315">
        <f t="shared" si="17"/>
        <v>0</v>
      </c>
      <c r="L80" s="315">
        <f t="shared" si="23"/>
        <v>0</v>
      </c>
      <c r="M80" s="315">
        <f t="shared" si="24"/>
        <v>0</v>
      </c>
      <c r="N80" s="314">
        <f t="shared" si="18"/>
        <v>0</v>
      </c>
      <c r="O80" s="314">
        <f t="shared" si="19"/>
        <v>0</v>
      </c>
      <c r="P80" s="314">
        <f t="shared" si="20"/>
        <v>0</v>
      </c>
      <c r="Q80" s="297" t="b">
        <f t="shared" si="21"/>
        <v>0</v>
      </c>
      <c r="R80" s="316">
        <f t="shared" si="25"/>
        <v>1</v>
      </c>
      <c r="S80" s="15" t="str">
        <f t="shared" si="26"/>
        <v/>
      </c>
    </row>
    <row r="81" spans="1:19">
      <c r="A81" s="28">
        <v>72</v>
      </c>
      <c r="B81" s="6"/>
      <c r="C81" s="6"/>
      <c r="D81" s="6"/>
      <c r="E81" s="117"/>
      <c r="F81" s="117"/>
      <c r="G81" s="117"/>
      <c r="H81" s="117"/>
      <c r="I81" s="15" t="str">
        <f t="shared" si="16"/>
        <v/>
      </c>
      <c r="J81" s="314">
        <f t="shared" si="22"/>
        <v>0</v>
      </c>
      <c r="K81" s="315">
        <f t="shared" si="17"/>
        <v>0</v>
      </c>
      <c r="L81" s="315">
        <f t="shared" si="23"/>
        <v>0</v>
      </c>
      <c r="M81" s="315">
        <f t="shared" si="24"/>
        <v>0</v>
      </c>
      <c r="N81" s="314">
        <f t="shared" si="18"/>
        <v>0</v>
      </c>
      <c r="O81" s="314">
        <f t="shared" si="19"/>
        <v>0</v>
      </c>
      <c r="P81" s="314">
        <f t="shared" si="20"/>
        <v>0</v>
      </c>
      <c r="Q81" s="297" t="b">
        <f t="shared" si="21"/>
        <v>0</v>
      </c>
      <c r="R81" s="316">
        <f t="shared" si="25"/>
        <v>1</v>
      </c>
      <c r="S81" s="15" t="str">
        <f t="shared" si="26"/>
        <v/>
      </c>
    </row>
    <row r="82" spans="1:19">
      <c r="A82" s="28">
        <v>73</v>
      </c>
      <c r="B82" s="6"/>
      <c r="C82" s="6"/>
      <c r="D82" s="6"/>
      <c r="E82" s="117"/>
      <c r="F82" s="117"/>
      <c r="G82" s="117"/>
      <c r="H82" s="117"/>
      <c r="I82" s="15" t="str">
        <f t="shared" si="16"/>
        <v/>
      </c>
      <c r="J82" s="314">
        <f t="shared" si="22"/>
        <v>0</v>
      </c>
      <c r="K82" s="315">
        <f t="shared" si="17"/>
        <v>0</v>
      </c>
      <c r="L82" s="315">
        <f t="shared" si="23"/>
        <v>0</v>
      </c>
      <c r="M82" s="315">
        <f t="shared" si="24"/>
        <v>0</v>
      </c>
      <c r="N82" s="314">
        <f t="shared" si="18"/>
        <v>0</v>
      </c>
      <c r="O82" s="314">
        <f t="shared" si="19"/>
        <v>0</v>
      </c>
      <c r="P82" s="314">
        <f t="shared" si="20"/>
        <v>0</v>
      </c>
      <c r="Q82" s="297" t="b">
        <f t="shared" si="21"/>
        <v>0</v>
      </c>
      <c r="R82" s="316">
        <f t="shared" si="25"/>
        <v>1</v>
      </c>
      <c r="S82" s="15" t="str">
        <f t="shared" si="26"/>
        <v/>
      </c>
    </row>
    <row r="83" spans="1:19">
      <c r="A83" s="28">
        <v>74</v>
      </c>
      <c r="B83" s="6"/>
      <c r="C83" s="6"/>
      <c r="D83" s="6"/>
      <c r="E83" s="117"/>
      <c r="F83" s="117"/>
      <c r="G83" s="117"/>
      <c r="H83" s="117"/>
      <c r="I83" s="15" t="str">
        <f t="shared" si="16"/>
        <v/>
      </c>
      <c r="J83" s="314">
        <f t="shared" si="22"/>
        <v>0</v>
      </c>
      <c r="K83" s="315">
        <f t="shared" si="17"/>
        <v>0</v>
      </c>
      <c r="L83" s="315">
        <f t="shared" si="23"/>
        <v>0</v>
      </c>
      <c r="M83" s="315">
        <f t="shared" si="24"/>
        <v>0</v>
      </c>
      <c r="N83" s="314">
        <f t="shared" si="18"/>
        <v>0</v>
      </c>
      <c r="O83" s="314">
        <f t="shared" si="19"/>
        <v>0</v>
      </c>
      <c r="P83" s="314">
        <f t="shared" si="20"/>
        <v>0</v>
      </c>
      <c r="Q83" s="297" t="b">
        <f t="shared" si="21"/>
        <v>0</v>
      </c>
      <c r="R83" s="316">
        <f t="shared" si="25"/>
        <v>1</v>
      </c>
      <c r="S83" s="15" t="str">
        <f t="shared" si="26"/>
        <v/>
      </c>
    </row>
    <row r="84" spans="1:19">
      <c r="A84" s="28">
        <v>75</v>
      </c>
      <c r="B84" s="6"/>
      <c r="C84" s="6"/>
      <c r="D84" s="6"/>
      <c r="E84" s="117"/>
      <c r="F84" s="117"/>
      <c r="G84" s="117"/>
      <c r="H84" s="117"/>
      <c r="I84" s="15" t="str">
        <f t="shared" si="16"/>
        <v/>
      </c>
      <c r="J84" s="314">
        <f t="shared" si="22"/>
        <v>0</v>
      </c>
      <c r="K84" s="315">
        <f t="shared" si="17"/>
        <v>0</v>
      </c>
      <c r="L84" s="315">
        <f t="shared" si="23"/>
        <v>0</v>
      </c>
      <c r="M84" s="315">
        <f t="shared" si="24"/>
        <v>0</v>
      </c>
      <c r="N84" s="314">
        <f t="shared" si="18"/>
        <v>0</v>
      </c>
      <c r="O84" s="314">
        <f t="shared" si="19"/>
        <v>0</v>
      </c>
      <c r="P84" s="314">
        <f t="shared" si="20"/>
        <v>0</v>
      </c>
      <c r="Q84" s="297" t="b">
        <f t="shared" si="21"/>
        <v>0</v>
      </c>
      <c r="R84" s="316">
        <f t="shared" si="25"/>
        <v>1</v>
      </c>
      <c r="S84" s="15" t="str">
        <f t="shared" si="26"/>
        <v/>
      </c>
    </row>
    <row r="85" spans="1:19">
      <c r="A85" s="28">
        <v>76</v>
      </c>
      <c r="B85" s="6"/>
      <c r="C85" s="6"/>
      <c r="D85" s="6"/>
      <c r="E85" s="117"/>
      <c r="F85" s="117"/>
      <c r="G85" s="117"/>
      <c r="H85" s="117"/>
      <c r="I85" s="15" t="str">
        <f t="shared" si="16"/>
        <v/>
      </c>
      <c r="J85" s="314">
        <f t="shared" si="22"/>
        <v>0</v>
      </c>
      <c r="K85" s="315">
        <f t="shared" si="17"/>
        <v>0</v>
      </c>
      <c r="L85" s="315">
        <f t="shared" si="23"/>
        <v>0</v>
      </c>
      <c r="M85" s="315">
        <f t="shared" si="24"/>
        <v>0</v>
      </c>
      <c r="N85" s="314">
        <f t="shared" si="18"/>
        <v>0</v>
      </c>
      <c r="O85" s="314">
        <f t="shared" si="19"/>
        <v>0</v>
      </c>
      <c r="P85" s="314">
        <f t="shared" si="20"/>
        <v>0</v>
      </c>
      <c r="Q85" s="297" t="b">
        <f t="shared" si="21"/>
        <v>0</v>
      </c>
      <c r="R85" s="316">
        <f t="shared" si="25"/>
        <v>1</v>
      </c>
      <c r="S85" s="15" t="str">
        <f t="shared" si="26"/>
        <v/>
      </c>
    </row>
    <row r="86" spans="1:19">
      <c r="A86" s="28">
        <v>77</v>
      </c>
      <c r="B86" s="6"/>
      <c r="C86" s="6"/>
      <c r="D86" s="6"/>
      <c r="E86" s="117"/>
      <c r="F86" s="117"/>
      <c r="G86" s="117"/>
      <c r="H86" s="117"/>
      <c r="I86" s="15" t="str">
        <f t="shared" si="16"/>
        <v/>
      </c>
      <c r="J86" s="314">
        <f t="shared" si="22"/>
        <v>0</v>
      </c>
      <c r="K86" s="315">
        <f t="shared" si="17"/>
        <v>0</v>
      </c>
      <c r="L86" s="315">
        <f t="shared" si="23"/>
        <v>0</v>
      </c>
      <c r="M86" s="315">
        <f t="shared" si="24"/>
        <v>0</v>
      </c>
      <c r="N86" s="314">
        <f t="shared" si="18"/>
        <v>0</v>
      </c>
      <c r="O86" s="314">
        <f t="shared" si="19"/>
        <v>0</v>
      </c>
      <c r="P86" s="314">
        <f t="shared" si="20"/>
        <v>0</v>
      </c>
      <c r="Q86" s="297" t="b">
        <f t="shared" si="21"/>
        <v>0</v>
      </c>
      <c r="R86" s="316">
        <f t="shared" si="25"/>
        <v>1</v>
      </c>
      <c r="S86" s="15" t="str">
        <f t="shared" si="26"/>
        <v/>
      </c>
    </row>
    <row r="87" spans="1:19">
      <c r="A87" s="28">
        <v>78</v>
      </c>
      <c r="B87" s="6"/>
      <c r="C87" s="6"/>
      <c r="D87" s="6"/>
      <c r="E87" s="117"/>
      <c r="F87" s="117"/>
      <c r="G87" s="117"/>
      <c r="H87" s="117"/>
      <c r="I87" s="15" t="str">
        <f t="shared" si="16"/>
        <v/>
      </c>
      <c r="J87" s="314">
        <f t="shared" si="22"/>
        <v>0</v>
      </c>
      <c r="K87" s="315">
        <f t="shared" si="17"/>
        <v>0</v>
      </c>
      <c r="L87" s="315">
        <f t="shared" si="23"/>
        <v>0</v>
      </c>
      <c r="M87" s="315">
        <f t="shared" si="24"/>
        <v>0</v>
      </c>
      <c r="N87" s="314">
        <f t="shared" si="18"/>
        <v>0</v>
      </c>
      <c r="O87" s="314">
        <f t="shared" si="19"/>
        <v>0</v>
      </c>
      <c r="P87" s="314">
        <f t="shared" si="20"/>
        <v>0</v>
      </c>
      <c r="Q87" s="297" t="b">
        <f t="shared" si="21"/>
        <v>0</v>
      </c>
      <c r="R87" s="316">
        <f t="shared" si="25"/>
        <v>1</v>
      </c>
      <c r="S87" s="15" t="str">
        <f t="shared" si="26"/>
        <v/>
      </c>
    </row>
    <row r="88" spans="1:19">
      <c r="A88" s="28">
        <v>79</v>
      </c>
      <c r="B88" s="6"/>
      <c r="C88" s="6"/>
      <c r="D88" s="6"/>
      <c r="E88" s="117"/>
      <c r="F88" s="117"/>
      <c r="G88" s="117"/>
      <c r="H88" s="117"/>
      <c r="I88" s="15" t="str">
        <f t="shared" si="16"/>
        <v/>
      </c>
      <c r="J88" s="314">
        <f t="shared" si="22"/>
        <v>0</v>
      </c>
      <c r="K88" s="315">
        <f t="shared" si="17"/>
        <v>0</v>
      </c>
      <c r="L88" s="315">
        <f t="shared" si="23"/>
        <v>0</v>
      </c>
      <c r="M88" s="315">
        <f t="shared" si="24"/>
        <v>0</v>
      </c>
      <c r="N88" s="314">
        <f t="shared" si="18"/>
        <v>0</v>
      </c>
      <c r="O88" s="314">
        <f t="shared" si="19"/>
        <v>0</v>
      </c>
      <c r="P88" s="314">
        <f t="shared" si="20"/>
        <v>0</v>
      </c>
      <c r="Q88" s="297" t="b">
        <f t="shared" si="21"/>
        <v>0</v>
      </c>
      <c r="R88" s="316">
        <f t="shared" si="25"/>
        <v>1</v>
      </c>
      <c r="S88" s="15" t="str">
        <f t="shared" si="26"/>
        <v/>
      </c>
    </row>
    <row r="89" spans="1:19">
      <c r="A89" s="28">
        <v>80</v>
      </c>
      <c r="B89" s="6"/>
      <c r="C89" s="6"/>
      <c r="D89" s="6"/>
      <c r="E89" s="117"/>
      <c r="F89" s="117"/>
      <c r="G89" s="117"/>
      <c r="H89" s="117"/>
      <c r="I89" s="15" t="str">
        <f t="shared" si="16"/>
        <v/>
      </c>
      <c r="J89" s="314">
        <f t="shared" si="22"/>
        <v>0</v>
      </c>
      <c r="K89" s="315">
        <f t="shared" si="17"/>
        <v>0</v>
      </c>
      <c r="L89" s="315">
        <f t="shared" si="23"/>
        <v>0</v>
      </c>
      <c r="M89" s="315">
        <f t="shared" si="24"/>
        <v>0</v>
      </c>
      <c r="N89" s="314">
        <f t="shared" si="18"/>
        <v>0</v>
      </c>
      <c r="O89" s="314">
        <f t="shared" si="19"/>
        <v>0</v>
      </c>
      <c r="P89" s="314">
        <f t="shared" si="20"/>
        <v>0</v>
      </c>
      <c r="Q89" s="297" t="b">
        <f t="shared" si="21"/>
        <v>0</v>
      </c>
      <c r="R89" s="316">
        <f t="shared" si="25"/>
        <v>1</v>
      </c>
      <c r="S89" s="15" t="str">
        <f t="shared" si="26"/>
        <v/>
      </c>
    </row>
    <row r="90" spans="1:19">
      <c r="A90" s="28">
        <v>81</v>
      </c>
      <c r="B90" s="6"/>
      <c r="C90" s="6"/>
      <c r="D90" s="6"/>
      <c r="E90" s="117"/>
      <c r="F90" s="117"/>
      <c r="G90" s="117"/>
      <c r="H90" s="117"/>
      <c r="I90" s="15" t="str">
        <f t="shared" si="16"/>
        <v/>
      </c>
      <c r="J90" s="314">
        <f t="shared" si="22"/>
        <v>0</v>
      </c>
      <c r="K90" s="315">
        <f t="shared" si="17"/>
        <v>0</v>
      </c>
      <c r="L90" s="315">
        <f t="shared" si="23"/>
        <v>0</v>
      </c>
      <c r="M90" s="315">
        <f t="shared" si="24"/>
        <v>0</v>
      </c>
      <c r="N90" s="314">
        <f t="shared" si="18"/>
        <v>0</v>
      </c>
      <c r="O90" s="314">
        <f t="shared" si="19"/>
        <v>0</v>
      </c>
      <c r="P90" s="314">
        <f t="shared" si="20"/>
        <v>0</v>
      </c>
      <c r="Q90" s="297" t="b">
        <f t="shared" si="21"/>
        <v>0</v>
      </c>
      <c r="R90" s="316">
        <f t="shared" si="25"/>
        <v>1</v>
      </c>
      <c r="S90" s="15" t="str">
        <f t="shared" si="26"/>
        <v/>
      </c>
    </row>
    <row r="91" spans="1:19">
      <c r="A91" s="28">
        <v>82</v>
      </c>
      <c r="B91" s="6"/>
      <c r="C91" s="6"/>
      <c r="D91" s="6"/>
      <c r="E91" s="117"/>
      <c r="F91" s="117"/>
      <c r="G91" s="117"/>
      <c r="H91" s="117"/>
      <c r="I91" s="15" t="str">
        <f t="shared" si="16"/>
        <v/>
      </c>
      <c r="J91" s="314">
        <f t="shared" si="22"/>
        <v>0</v>
      </c>
      <c r="K91" s="315">
        <f t="shared" si="17"/>
        <v>0</v>
      </c>
      <c r="L91" s="315">
        <f t="shared" si="23"/>
        <v>0</v>
      </c>
      <c r="M91" s="315">
        <f t="shared" si="24"/>
        <v>0</v>
      </c>
      <c r="N91" s="314">
        <f t="shared" si="18"/>
        <v>0</v>
      </c>
      <c r="O91" s="314">
        <f t="shared" si="19"/>
        <v>0</v>
      </c>
      <c r="P91" s="314">
        <f t="shared" si="20"/>
        <v>0</v>
      </c>
      <c r="Q91" s="297" t="b">
        <f t="shared" si="21"/>
        <v>0</v>
      </c>
      <c r="R91" s="316">
        <f t="shared" si="25"/>
        <v>1</v>
      </c>
      <c r="S91" s="15" t="str">
        <f t="shared" si="26"/>
        <v/>
      </c>
    </row>
    <row r="92" spans="1:19">
      <c r="A92" s="28">
        <v>83</v>
      </c>
      <c r="B92" s="6"/>
      <c r="C92" s="6"/>
      <c r="D92" s="6"/>
      <c r="E92" s="117"/>
      <c r="F92" s="117"/>
      <c r="G92" s="117"/>
      <c r="H92" s="117"/>
      <c r="I92" s="15" t="str">
        <f t="shared" si="16"/>
        <v/>
      </c>
      <c r="J92" s="314">
        <f t="shared" si="22"/>
        <v>0</v>
      </c>
      <c r="K92" s="315">
        <f t="shared" si="17"/>
        <v>0</v>
      </c>
      <c r="L92" s="315">
        <f t="shared" si="23"/>
        <v>0</v>
      </c>
      <c r="M92" s="315">
        <f t="shared" si="24"/>
        <v>0</v>
      </c>
      <c r="N92" s="314">
        <f t="shared" si="18"/>
        <v>0</v>
      </c>
      <c r="O92" s="314">
        <f t="shared" si="19"/>
        <v>0</v>
      </c>
      <c r="P92" s="314">
        <f t="shared" si="20"/>
        <v>0</v>
      </c>
      <c r="Q92" s="297" t="b">
        <f t="shared" si="21"/>
        <v>0</v>
      </c>
      <c r="R92" s="316">
        <f t="shared" si="25"/>
        <v>1</v>
      </c>
      <c r="S92" s="15" t="str">
        <f t="shared" si="26"/>
        <v/>
      </c>
    </row>
    <row r="93" spans="1:19">
      <c r="A93" s="28">
        <v>84</v>
      </c>
      <c r="B93" s="6"/>
      <c r="C93" s="6"/>
      <c r="D93" s="6"/>
      <c r="E93" s="117"/>
      <c r="F93" s="117"/>
      <c r="G93" s="117"/>
      <c r="H93" s="117"/>
      <c r="I93" s="15" t="str">
        <f t="shared" si="16"/>
        <v/>
      </c>
      <c r="J93" s="314">
        <f t="shared" si="22"/>
        <v>0</v>
      </c>
      <c r="K93" s="315">
        <f t="shared" si="17"/>
        <v>0</v>
      </c>
      <c r="L93" s="315">
        <f t="shared" si="23"/>
        <v>0</v>
      </c>
      <c r="M93" s="315">
        <f t="shared" si="24"/>
        <v>0</v>
      </c>
      <c r="N93" s="314">
        <f t="shared" si="18"/>
        <v>0</v>
      </c>
      <c r="O93" s="314">
        <f t="shared" si="19"/>
        <v>0</v>
      </c>
      <c r="P93" s="314">
        <f t="shared" si="20"/>
        <v>0</v>
      </c>
      <c r="Q93" s="297" t="b">
        <f t="shared" si="21"/>
        <v>0</v>
      </c>
      <c r="R93" s="316">
        <f t="shared" si="25"/>
        <v>1</v>
      </c>
      <c r="S93" s="15" t="str">
        <f t="shared" si="26"/>
        <v/>
      </c>
    </row>
    <row r="94" spans="1:19">
      <c r="A94" s="28">
        <v>85</v>
      </c>
      <c r="B94" s="6"/>
      <c r="C94" s="6"/>
      <c r="D94" s="6"/>
      <c r="E94" s="117"/>
      <c r="F94" s="117"/>
      <c r="G94" s="117"/>
      <c r="H94" s="117"/>
      <c r="I94" s="15" t="str">
        <f t="shared" si="16"/>
        <v/>
      </c>
      <c r="J94" s="314">
        <f t="shared" si="22"/>
        <v>0</v>
      </c>
      <c r="K94" s="315">
        <f t="shared" si="17"/>
        <v>0</v>
      </c>
      <c r="L94" s="315">
        <f t="shared" si="23"/>
        <v>0</v>
      </c>
      <c r="M94" s="315">
        <f t="shared" si="24"/>
        <v>0</v>
      </c>
      <c r="N94" s="314">
        <f t="shared" si="18"/>
        <v>0</v>
      </c>
      <c r="O94" s="314">
        <f t="shared" si="19"/>
        <v>0</v>
      </c>
      <c r="P94" s="314">
        <f t="shared" si="20"/>
        <v>0</v>
      </c>
      <c r="Q94" s="297" t="b">
        <f t="shared" si="21"/>
        <v>0</v>
      </c>
      <c r="R94" s="316">
        <f t="shared" si="25"/>
        <v>1</v>
      </c>
      <c r="S94" s="15" t="str">
        <f t="shared" si="26"/>
        <v/>
      </c>
    </row>
    <row r="95" spans="1:19">
      <c r="A95" s="28">
        <v>86</v>
      </c>
      <c r="B95" s="6"/>
      <c r="C95" s="6"/>
      <c r="D95" s="6"/>
      <c r="E95" s="117"/>
      <c r="F95" s="117"/>
      <c r="G95" s="117"/>
      <c r="H95" s="117"/>
      <c r="I95" s="15" t="str">
        <f t="shared" si="16"/>
        <v/>
      </c>
      <c r="J95" s="314">
        <f t="shared" si="22"/>
        <v>0</v>
      </c>
      <c r="K95" s="315">
        <f t="shared" si="17"/>
        <v>0</v>
      </c>
      <c r="L95" s="315">
        <f t="shared" si="23"/>
        <v>0</v>
      </c>
      <c r="M95" s="315">
        <f t="shared" si="24"/>
        <v>0</v>
      </c>
      <c r="N95" s="314">
        <f t="shared" si="18"/>
        <v>0</v>
      </c>
      <c r="O95" s="314">
        <f t="shared" si="19"/>
        <v>0</v>
      </c>
      <c r="P95" s="314">
        <f t="shared" si="20"/>
        <v>0</v>
      </c>
      <c r="Q95" s="297" t="b">
        <f t="shared" si="21"/>
        <v>0</v>
      </c>
      <c r="R95" s="316">
        <f t="shared" si="25"/>
        <v>1</v>
      </c>
      <c r="S95" s="15" t="str">
        <f t="shared" si="26"/>
        <v/>
      </c>
    </row>
    <row r="96" spans="1:19">
      <c r="A96" s="28">
        <v>87</v>
      </c>
      <c r="B96" s="6"/>
      <c r="C96" s="6"/>
      <c r="D96" s="6"/>
      <c r="E96" s="117"/>
      <c r="F96" s="117"/>
      <c r="G96" s="117"/>
      <c r="H96" s="117"/>
      <c r="I96" s="15" t="str">
        <f t="shared" si="16"/>
        <v/>
      </c>
      <c r="J96" s="314">
        <f t="shared" si="22"/>
        <v>0</v>
      </c>
      <c r="K96" s="315">
        <f t="shared" si="17"/>
        <v>0</v>
      </c>
      <c r="L96" s="315">
        <f t="shared" si="23"/>
        <v>0</v>
      </c>
      <c r="M96" s="315">
        <f t="shared" si="24"/>
        <v>0</v>
      </c>
      <c r="N96" s="314">
        <f t="shared" si="18"/>
        <v>0</v>
      </c>
      <c r="O96" s="314">
        <f t="shared" si="19"/>
        <v>0</v>
      </c>
      <c r="P96" s="314">
        <f t="shared" si="20"/>
        <v>0</v>
      </c>
      <c r="Q96" s="297" t="b">
        <f t="shared" si="21"/>
        <v>0</v>
      </c>
      <c r="R96" s="316">
        <f t="shared" si="25"/>
        <v>1</v>
      </c>
      <c r="S96" s="15" t="str">
        <f t="shared" si="26"/>
        <v/>
      </c>
    </row>
    <row r="97" spans="1:19">
      <c r="A97" s="28">
        <v>88</v>
      </c>
      <c r="B97" s="6"/>
      <c r="C97" s="6"/>
      <c r="D97" s="6"/>
      <c r="E97" s="117"/>
      <c r="F97" s="117"/>
      <c r="G97" s="117"/>
      <c r="H97" s="117"/>
      <c r="I97" s="15" t="str">
        <f t="shared" si="16"/>
        <v/>
      </c>
      <c r="J97" s="314">
        <f t="shared" si="22"/>
        <v>0</v>
      </c>
      <c r="K97" s="315">
        <f t="shared" si="17"/>
        <v>0</v>
      </c>
      <c r="L97" s="315">
        <f t="shared" si="23"/>
        <v>0</v>
      </c>
      <c r="M97" s="315">
        <f t="shared" si="24"/>
        <v>0</v>
      </c>
      <c r="N97" s="314">
        <f t="shared" si="18"/>
        <v>0</v>
      </c>
      <c r="O97" s="314">
        <f t="shared" si="19"/>
        <v>0</v>
      </c>
      <c r="P97" s="314">
        <f t="shared" si="20"/>
        <v>0</v>
      </c>
      <c r="Q97" s="297" t="b">
        <f t="shared" si="21"/>
        <v>0</v>
      </c>
      <c r="R97" s="316">
        <f t="shared" si="25"/>
        <v>1</v>
      </c>
      <c r="S97" s="15" t="str">
        <f t="shared" si="26"/>
        <v/>
      </c>
    </row>
    <row r="98" spans="1:19">
      <c r="A98" s="28">
        <v>89</v>
      </c>
      <c r="B98" s="6"/>
      <c r="C98" s="6"/>
      <c r="D98" s="6"/>
      <c r="E98" s="117"/>
      <c r="F98" s="117"/>
      <c r="G98" s="117"/>
      <c r="H98" s="117"/>
      <c r="I98" s="15" t="str">
        <f t="shared" si="16"/>
        <v/>
      </c>
      <c r="J98" s="314">
        <f t="shared" si="22"/>
        <v>0</v>
      </c>
      <c r="K98" s="315">
        <f t="shared" si="17"/>
        <v>0</v>
      </c>
      <c r="L98" s="315">
        <f t="shared" si="23"/>
        <v>0</v>
      </c>
      <c r="M98" s="315">
        <f t="shared" si="24"/>
        <v>0</v>
      </c>
      <c r="N98" s="314">
        <f t="shared" si="18"/>
        <v>0</v>
      </c>
      <c r="O98" s="314">
        <f t="shared" si="19"/>
        <v>0</v>
      </c>
      <c r="P98" s="314">
        <f t="shared" si="20"/>
        <v>0</v>
      </c>
      <c r="Q98" s="297" t="b">
        <f t="shared" si="21"/>
        <v>0</v>
      </c>
      <c r="R98" s="316">
        <f t="shared" si="25"/>
        <v>1</v>
      </c>
      <c r="S98" s="15" t="str">
        <f t="shared" si="26"/>
        <v/>
      </c>
    </row>
    <row r="99" spans="1:19">
      <c r="A99" s="28">
        <v>90</v>
      </c>
      <c r="B99" s="6"/>
      <c r="C99" s="6"/>
      <c r="D99" s="6"/>
      <c r="E99" s="117"/>
      <c r="F99" s="117"/>
      <c r="G99" s="117"/>
      <c r="H99" s="117"/>
      <c r="I99" s="15" t="str">
        <f t="shared" si="16"/>
        <v/>
      </c>
      <c r="J99" s="314">
        <f t="shared" si="22"/>
        <v>0</v>
      </c>
      <c r="K99" s="315">
        <f t="shared" si="17"/>
        <v>0</v>
      </c>
      <c r="L99" s="315">
        <f t="shared" si="23"/>
        <v>0</v>
      </c>
      <c r="M99" s="315">
        <f t="shared" si="24"/>
        <v>0</v>
      </c>
      <c r="N99" s="314">
        <f t="shared" si="18"/>
        <v>0</v>
      </c>
      <c r="O99" s="314">
        <f t="shared" si="19"/>
        <v>0</v>
      </c>
      <c r="P99" s="314">
        <f t="shared" si="20"/>
        <v>0</v>
      </c>
      <c r="Q99" s="297" t="b">
        <f t="shared" si="21"/>
        <v>0</v>
      </c>
      <c r="R99" s="316">
        <f t="shared" si="25"/>
        <v>1</v>
      </c>
      <c r="S99" s="15" t="str">
        <f t="shared" si="26"/>
        <v/>
      </c>
    </row>
    <row r="100" spans="1:19">
      <c r="A100" s="28">
        <v>91</v>
      </c>
      <c r="B100" s="6"/>
      <c r="C100" s="6"/>
      <c r="D100" s="6"/>
      <c r="E100" s="117"/>
      <c r="F100" s="117"/>
      <c r="G100" s="117"/>
      <c r="H100" s="117"/>
      <c r="I100" s="15" t="str">
        <f t="shared" si="16"/>
        <v/>
      </c>
      <c r="J100" s="314">
        <f t="shared" si="22"/>
        <v>0</v>
      </c>
      <c r="K100" s="315">
        <f t="shared" si="17"/>
        <v>0</v>
      </c>
      <c r="L100" s="315">
        <f t="shared" si="23"/>
        <v>0</v>
      </c>
      <c r="M100" s="315">
        <f t="shared" si="24"/>
        <v>0</v>
      </c>
      <c r="N100" s="314">
        <f t="shared" si="18"/>
        <v>0</v>
      </c>
      <c r="O100" s="314">
        <f t="shared" si="19"/>
        <v>0</v>
      </c>
      <c r="P100" s="314">
        <f t="shared" si="20"/>
        <v>0</v>
      </c>
      <c r="Q100" s="297" t="b">
        <f t="shared" si="21"/>
        <v>0</v>
      </c>
      <c r="R100" s="316">
        <f t="shared" si="25"/>
        <v>1</v>
      </c>
      <c r="S100" s="15" t="str">
        <f t="shared" si="26"/>
        <v/>
      </c>
    </row>
    <row r="101" spans="1:19">
      <c r="A101" s="28">
        <v>92</v>
      </c>
      <c r="B101" s="6"/>
      <c r="C101" s="6"/>
      <c r="D101" s="6"/>
      <c r="E101" s="117"/>
      <c r="F101" s="117"/>
      <c r="G101" s="117"/>
      <c r="H101" s="117"/>
      <c r="I101" s="15" t="str">
        <f t="shared" si="16"/>
        <v/>
      </c>
      <c r="J101" s="314">
        <f t="shared" si="22"/>
        <v>0</v>
      </c>
      <c r="K101" s="315">
        <f t="shared" si="17"/>
        <v>0</v>
      </c>
      <c r="L101" s="315">
        <f t="shared" si="23"/>
        <v>0</v>
      </c>
      <c r="M101" s="315">
        <f t="shared" si="24"/>
        <v>0</v>
      </c>
      <c r="N101" s="314">
        <f t="shared" si="18"/>
        <v>0</v>
      </c>
      <c r="O101" s="314">
        <f t="shared" si="19"/>
        <v>0</v>
      </c>
      <c r="P101" s="314">
        <f t="shared" si="20"/>
        <v>0</v>
      </c>
      <c r="Q101" s="297" t="b">
        <f t="shared" si="21"/>
        <v>0</v>
      </c>
      <c r="R101" s="316">
        <f t="shared" si="25"/>
        <v>1</v>
      </c>
      <c r="S101" s="15" t="str">
        <f t="shared" si="26"/>
        <v/>
      </c>
    </row>
    <row r="102" spans="1:19">
      <c r="A102" s="28">
        <v>93</v>
      </c>
      <c r="B102" s="6"/>
      <c r="C102" s="6"/>
      <c r="D102" s="6"/>
      <c r="E102" s="117"/>
      <c r="F102" s="117"/>
      <c r="G102" s="117"/>
      <c r="H102" s="117"/>
      <c r="I102" s="15" t="str">
        <f t="shared" si="16"/>
        <v/>
      </c>
      <c r="J102" s="314">
        <f t="shared" si="22"/>
        <v>0</v>
      </c>
      <c r="K102" s="315">
        <f t="shared" si="17"/>
        <v>0</v>
      </c>
      <c r="L102" s="315">
        <f t="shared" si="23"/>
        <v>0</v>
      </c>
      <c r="M102" s="315">
        <f t="shared" si="24"/>
        <v>0</v>
      </c>
      <c r="N102" s="314">
        <f t="shared" si="18"/>
        <v>0</v>
      </c>
      <c r="O102" s="314">
        <f t="shared" si="19"/>
        <v>0</v>
      </c>
      <c r="P102" s="314">
        <f t="shared" si="20"/>
        <v>0</v>
      </c>
      <c r="Q102" s="297" t="b">
        <f t="shared" si="21"/>
        <v>0</v>
      </c>
      <c r="R102" s="316">
        <f t="shared" si="25"/>
        <v>1</v>
      </c>
      <c r="S102" s="15" t="str">
        <f t="shared" si="26"/>
        <v/>
      </c>
    </row>
    <row r="103" spans="1:19">
      <c r="A103" s="28">
        <v>94</v>
      </c>
      <c r="B103" s="6"/>
      <c r="C103" s="6"/>
      <c r="D103" s="6"/>
      <c r="E103" s="117"/>
      <c r="F103" s="117"/>
      <c r="G103" s="117"/>
      <c r="H103" s="117"/>
      <c r="I103" s="15" t="str">
        <f t="shared" si="16"/>
        <v/>
      </c>
      <c r="J103" s="314">
        <f t="shared" si="22"/>
        <v>0</v>
      </c>
      <c r="K103" s="315">
        <f t="shared" si="17"/>
        <v>0</v>
      </c>
      <c r="L103" s="315">
        <f t="shared" si="23"/>
        <v>0</v>
      </c>
      <c r="M103" s="315">
        <f t="shared" si="24"/>
        <v>0</v>
      </c>
      <c r="N103" s="314">
        <f t="shared" si="18"/>
        <v>0</v>
      </c>
      <c r="O103" s="314">
        <f t="shared" si="19"/>
        <v>0</v>
      </c>
      <c r="P103" s="314">
        <f t="shared" si="20"/>
        <v>0</v>
      </c>
      <c r="Q103" s="297" t="b">
        <f t="shared" si="21"/>
        <v>0</v>
      </c>
      <c r="R103" s="316">
        <f t="shared" si="25"/>
        <v>1</v>
      </c>
      <c r="S103" s="15" t="str">
        <f t="shared" si="26"/>
        <v/>
      </c>
    </row>
    <row r="104" spans="1:19">
      <c r="A104" s="28">
        <v>95</v>
      </c>
      <c r="B104" s="6"/>
      <c r="C104" s="6"/>
      <c r="D104" s="6"/>
      <c r="E104" s="117"/>
      <c r="F104" s="117"/>
      <c r="G104" s="117"/>
      <c r="H104" s="117"/>
      <c r="I104" s="15" t="str">
        <f t="shared" si="16"/>
        <v/>
      </c>
      <c r="J104" s="314">
        <f t="shared" si="22"/>
        <v>0</v>
      </c>
      <c r="K104" s="315">
        <f t="shared" si="17"/>
        <v>0</v>
      </c>
      <c r="L104" s="315">
        <f t="shared" si="23"/>
        <v>0</v>
      </c>
      <c r="M104" s="315">
        <f t="shared" si="24"/>
        <v>0</v>
      </c>
      <c r="N104" s="314">
        <f t="shared" si="18"/>
        <v>0</v>
      </c>
      <c r="O104" s="314">
        <f t="shared" si="19"/>
        <v>0</v>
      </c>
      <c r="P104" s="314">
        <f t="shared" si="20"/>
        <v>0</v>
      </c>
      <c r="Q104" s="297" t="b">
        <f t="shared" si="21"/>
        <v>0</v>
      </c>
      <c r="R104" s="316">
        <f t="shared" si="25"/>
        <v>1</v>
      </c>
      <c r="S104" s="15" t="str">
        <f t="shared" si="26"/>
        <v/>
      </c>
    </row>
    <row r="105" spans="1:19">
      <c r="A105" s="28">
        <v>96</v>
      </c>
      <c r="B105" s="6"/>
      <c r="C105" s="6"/>
      <c r="D105" s="6"/>
      <c r="E105" s="117"/>
      <c r="F105" s="117"/>
      <c r="G105" s="117"/>
      <c r="H105" s="117"/>
      <c r="I105" s="15" t="str">
        <f t="shared" si="16"/>
        <v/>
      </c>
      <c r="J105" s="314">
        <f t="shared" si="22"/>
        <v>0</v>
      </c>
      <c r="K105" s="315">
        <f t="shared" si="17"/>
        <v>0</v>
      </c>
      <c r="L105" s="315">
        <f t="shared" si="23"/>
        <v>0</v>
      </c>
      <c r="M105" s="315">
        <f t="shared" si="24"/>
        <v>0</v>
      </c>
      <c r="N105" s="314">
        <f t="shared" si="18"/>
        <v>0</v>
      </c>
      <c r="O105" s="314">
        <f t="shared" si="19"/>
        <v>0</v>
      </c>
      <c r="P105" s="314">
        <f t="shared" si="20"/>
        <v>0</v>
      </c>
      <c r="Q105" s="297" t="b">
        <f t="shared" si="21"/>
        <v>0</v>
      </c>
      <c r="R105" s="316">
        <f t="shared" si="25"/>
        <v>1</v>
      </c>
      <c r="S105" s="15" t="str">
        <f t="shared" si="26"/>
        <v/>
      </c>
    </row>
    <row r="106" spans="1:19">
      <c r="A106" s="28">
        <v>97</v>
      </c>
      <c r="B106" s="6"/>
      <c r="C106" s="6"/>
      <c r="D106" s="6"/>
      <c r="E106" s="117"/>
      <c r="F106" s="117"/>
      <c r="G106" s="117"/>
      <c r="H106" s="117"/>
      <c r="I106" s="15" t="str">
        <f t="shared" si="16"/>
        <v/>
      </c>
      <c r="J106" s="314">
        <f t="shared" si="22"/>
        <v>0</v>
      </c>
      <c r="K106" s="315">
        <f t="shared" si="17"/>
        <v>0</v>
      </c>
      <c r="L106" s="315">
        <f t="shared" si="23"/>
        <v>0</v>
      </c>
      <c r="M106" s="315">
        <f t="shared" si="24"/>
        <v>0</v>
      </c>
      <c r="N106" s="314">
        <f t="shared" si="18"/>
        <v>0</v>
      </c>
      <c r="O106" s="314">
        <f t="shared" si="19"/>
        <v>0</v>
      </c>
      <c r="P106" s="314">
        <f t="shared" si="20"/>
        <v>0</v>
      </c>
      <c r="Q106" s="297" t="b">
        <f t="shared" si="21"/>
        <v>0</v>
      </c>
      <c r="R106" s="316">
        <f t="shared" si="25"/>
        <v>1</v>
      </c>
      <c r="S106" s="15" t="str">
        <f t="shared" si="26"/>
        <v/>
      </c>
    </row>
    <row r="107" spans="1:19">
      <c r="A107" s="28">
        <v>98</v>
      </c>
      <c r="B107" s="6"/>
      <c r="C107" s="6"/>
      <c r="D107" s="6"/>
      <c r="E107" s="117"/>
      <c r="F107" s="117"/>
      <c r="G107" s="117"/>
      <c r="H107" s="117"/>
      <c r="I107" s="15" t="str">
        <f t="shared" si="16"/>
        <v/>
      </c>
      <c r="J107" s="314">
        <f t="shared" si="22"/>
        <v>0</v>
      </c>
      <c r="K107" s="315">
        <f t="shared" si="17"/>
        <v>0</v>
      </c>
      <c r="L107" s="315">
        <f t="shared" si="23"/>
        <v>0</v>
      </c>
      <c r="M107" s="315">
        <f t="shared" si="24"/>
        <v>0</v>
      </c>
      <c r="N107" s="314">
        <f t="shared" si="18"/>
        <v>0</v>
      </c>
      <c r="O107" s="314">
        <f t="shared" si="19"/>
        <v>0</v>
      </c>
      <c r="P107" s="314">
        <f t="shared" si="20"/>
        <v>0</v>
      </c>
      <c r="Q107" s="297" t="b">
        <f t="shared" si="21"/>
        <v>0</v>
      </c>
      <c r="R107" s="316">
        <f t="shared" si="25"/>
        <v>1</v>
      </c>
      <c r="S107" s="15" t="str">
        <f t="shared" si="26"/>
        <v/>
      </c>
    </row>
    <row r="108" spans="1:19">
      <c r="A108" s="28">
        <v>99</v>
      </c>
      <c r="B108" s="6"/>
      <c r="C108" s="6"/>
      <c r="D108" s="6"/>
      <c r="E108" s="117"/>
      <c r="F108" s="117"/>
      <c r="G108" s="117"/>
      <c r="H108" s="117"/>
      <c r="I108" s="15" t="str">
        <f t="shared" si="16"/>
        <v/>
      </c>
      <c r="J108" s="314">
        <f t="shared" si="22"/>
        <v>0</v>
      </c>
      <c r="K108" s="315">
        <f t="shared" si="17"/>
        <v>0</v>
      </c>
      <c r="L108" s="315">
        <f t="shared" si="23"/>
        <v>0</v>
      </c>
      <c r="M108" s="315">
        <f t="shared" si="24"/>
        <v>0</v>
      </c>
      <c r="N108" s="314">
        <f t="shared" si="18"/>
        <v>0</v>
      </c>
      <c r="O108" s="314">
        <f t="shared" si="19"/>
        <v>0</v>
      </c>
      <c r="P108" s="314">
        <f t="shared" si="20"/>
        <v>0</v>
      </c>
      <c r="Q108" s="297" t="b">
        <f t="shared" si="21"/>
        <v>0</v>
      </c>
      <c r="R108" s="316">
        <f t="shared" si="25"/>
        <v>1</v>
      </c>
      <c r="S108" s="15" t="str">
        <f t="shared" si="26"/>
        <v/>
      </c>
    </row>
    <row r="109" spans="1:19">
      <c r="A109" s="28">
        <v>100</v>
      </c>
      <c r="B109" s="6"/>
      <c r="C109" s="6"/>
      <c r="D109" s="6"/>
      <c r="E109" s="117"/>
      <c r="F109" s="117"/>
      <c r="G109" s="117"/>
      <c r="H109" s="117"/>
      <c r="I109" s="15" t="str">
        <f t="shared" si="16"/>
        <v/>
      </c>
      <c r="J109" s="314">
        <f t="shared" si="22"/>
        <v>0</v>
      </c>
      <c r="K109" s="315">
        <f t="shared" si="17"/>
        <v>0</v>
      </c>
      <c r="L109" s="315">
        <f t="shared" si="23"/>
        <v>0</v>
      </c>
      <c r="M109" s="315">
        <f t="shared" si="24"/>
        <v>0</v>
      </c>
      <c r="N109" s="314">
        <f t="shared" si="18"/>
        <v>0</v>
      </c>
      <c r="O109" s="314">
        <f t="shared" si="19"/>
        <v>0</v>
      </c>
      <c r="P109" s="314">
        <f t="shared" si="20"/>
        <v>0</v>
      </c>
      <c r="Q109" s="297" t="b">
        <f t="shared" si="21"/>
        <v>0</v>
      </c>
      <c r="R109" s="316">
        <f t="shared" si="25"/>
        <v>1</v>
      </c>
      <c r="S109" s="15" t="str">
        <f t="shared" si="26"/>
        <v/>
      </c>
    </row>
    <row r="110" spans="1:19">
      <c r="A110" s="28">
        <v>101</v>
      </c>
      <c r="B110" s="6"/>
      <c r="C110" s="6"/>
      <c r="D110" s="6"/>
      <c r="E110" s="117"/>
      <c r="F110" s="117"/>
      <c r="G110" s="117"/>
      <c r="H110" s="117"/>
      <c r="I110" s="15" t="str">
        <f t="shared" si="16"/>
        <v/>
      </c>
      <c r="J110" s="314">
        <f t="shared" si="22"/>
        <v>0</v>
      </c>
      <c r="K110" s="315">
        <f t="shared" si="17"/>
        <v>0</v>
      </c>
      <c r="L110" s="315">
        <f t="shared" si="23"/>
        <v>0</v>
      </c>
      <c r="M110" s="315">
        <f t="shared" si="24"/>
        <v>0</v>
      </c>
      <c r="N110" s="314">
        <f t="shared" si="18"/>
        <v>0</v>
      </c>
      <c r="O110" s="314">
        <f t="shared" si="19"/>
        <v>0</v>
      </c>
      <c r="P110" s="314">
        <f t="shared" si="20"/>
        <v>0</v>
      </c>
      <c r="Q110" s="297" t="b">
        <f t="shared" si="21"/>
        <v>0</v>
      </c>
      <c r="R110" s="316">
        <f t="shared" si="25"/>
        <v>1</v>
      </c>
      <c r="S110" s="15" t="str">
        <f t="shared" si="26"/>
        <v/>
      </c>
    </row>
    <row r="111" spans="1:19">
      <c r="A111" s="28">
        <v>102</v>
      </c>
      <c r="B111" s="6"/>
      <c r="C111" s="6"/>
      <c r="D111" s="6"/>
      <c r="E111" s="117"/>
      <c r="F111" s="117"/>
      <c r="G111" s="117"/>
      <c r="H111" s="117"/>
      <c r="I111" s="15" t="str">
        <f t="shared" si="16"/>
        <v/>
      </c>
      <c r="J111" s="314">
        <f t="shared" si="22"/>
        <v>0</v>
      </c>
      <c r="K111" s="315">
        <f t="shared" si="17"/>
        <v>0</v>
      </c>
      <c r="L111" s="315">
        <f t="shared" si="23"/>
        <v>0</v>
      </c>
      <c r="M111" s="315">
        <f t="shared" si="24"/>
        <v>0</v>
      </c>
      <c r="N111" s="314">
        <f t="shared" si="18"/>
        <v>0</v>
      </c>
      <c r="O111" s="314">
        <f t="shared" si="19"/>
        <v>0</v>
      </c>
      <c r="P111" s="314">
        <f t="shared" si="20"/>
        <v>0</v>
      </c>
      <c r="Q111" s="297" t="b">
        <f t="shared" si="21"/>
        <v>0</v>
      </c>
      <c r="R111" s="316">
        <f t="shared" si="25"/>
        <v>1</v>
      </c>
      <c r="S111" s="15" t="str">
        <f t="shared" si="26"/>
        <v/>
      </c>
    </row>
    <row r="112" spans="1:19">
      <c r="A112" s="28">
        <v>103</v>
      </c>
      <c r="B112" s="6"/>
      <c r="C112" s="6"/>
      <c r="D112" s="6"/>
      <c r="E112" s="117"/>
      <c r="F112" s="117"/>
      <c r="G112" s="117"/>
      <c r="H112" s="117"/>
      <c r="I112" s="15" t="str">
        <f t="shared" si="16"/>
        <v/>
      </c>
      <c r="J112" s="314">
        <f t="shared" si="22"/>
        <v>0</v>
      </c>
      <c r="K112" s="315">
        <f t="shared" si="17"/>
        <v>0</v>
      </c>
      <c r="L112" s="315">
        <f t="shared" si="23"/>
        <v>0</v>
      </c>
      <c r="M112" s="315">
        <f t="shared" si="24"/>
        <v>0</v>
      </c>
      <c r="N112" s="314">
        <f t="shared" si="18"/>
        <v>0</v>
      </c>
      <c r="O112" s="314">
        <f t="shared" si="19"/>
        <v>0</v>
      </c>
      <c r="P112" s="314">
        <f t="shared" si="20"/>
        <v>0</v>
      </c>
      <c r="Q112" s="297" t="b">
        <f t="shared" si="21"/>
        <v>0</v>
      </c>
      <c r="R112" s="316">
        <f t="shared" si="25"/>
        <v>1</v>
      </c>
      <c r="S112" s="15" t="str">
        <f t="shared" si="26"/>
        <v/>
      </c>
    </row>
    <row r="113" spans="1:19">
      <c r="A113" s="28">
        <v>104</v>
      </c>
      <c r="B113" s="6"/>
      <c r="C113" s="6"/>
      <c r="D113" s="6"/>
      <c r="E113" s="117"/>
      <c r="F113" s="117"/>
      <c r="G113" s="117"/>
      <c r="H113" s="117"/>
      <c r="I113" s="15" t="str">
        <f t="shared" si="16"/>
        <v/>
      </c>
      <c r="J113" s="314">
        <f t="shared" si="22"/>
        <v>0</v>
      </c>
      <c r="K113" s="315">
        <f t="shared" si="17"/>
        <v>0</v>
      </c>
      <c r="L113" s="315">
        <f t="shared" si="23"/>
        <v>0</v>
      </c>
      <c r="M113" s="315">
        <f t="shared" si="24"/>
        <v>0</v>
      </c>
      <c r="N113" s="314">
        <f t="shared" si="18"/>
        <v>0</v>
      </c>
      <c r="O113" s="314">
        <f t="shared" si="19"/>
        <v>0</v>
      </c>
      <c r="P113" s="314">
        <f t="shared" si="20"/>
        <v>0</v>
      </c>
      <c r="Q113" s="297" t="b">
        <f t="shared" si="21"/>
        <v>0</v>
      </c>
      <c r="R113" s="316">
        <f t="shared" si="25"/>
        <v>1</v>
      </c>
      <c r="S113" s="15" t="str">
        <f t="shared" si="26"/>
        <v/>
      </c>
    </row>
    <row r="114" spans="1:19">
      <c r="A114" s="28">
        <v>105</v>
      </c>
      <c r="B114" s="6"/>
      <c r="C114" s="6"/>
      <c r="D114" s="6"/>
      <c r="E114" s="117"/>
      <c r="F114" s="117"/>
      <c r="G114" s="117"/>
      <c r="H114" s="117"/>
      <c r="I114" s="15" t="str">
        <f t="shared" si="16"/>
        <v/>
      </c>
      <c r="J114" s="314">
        <f t="shared" si="22"/>
        <v>0</v>
      </c>
      <c r="K114" s="315">
        <f t="shared" si="17"/>
        <v>0</v>
      </c>
      <c r="L114" s="315">
        <f t="shared" si="23"/>
        <v>0</v>
      </c>
      <c r="M114" s="315">
        <f t="shared" si="24"/>
        <v>0</v>
      </c>
      <c r="N114" s="314">
        <f t="shared" si="18"/>
        <v>0</v>
      </c>
      <c r="O114" s="314">
        <f t="shared" si="19"/>
        <v>0</v>
      </c>
      <c r="P114" s="314">
        <f t="shared" si="20"/>
        <v>0</v>
      </c>
      <c r="Q114" s="297" t="b">
        <f t="shared" si="21"/>
        <v>0</v>
      </c>
      <c r="R114" s="316">
        <f t="shared" si="25"/>
        <v>1</v>
      </c>
      <c r="S114" s="15" t="str">
        <f t="shared" si="26"/>
        <v/>
      </c>
    </row>
    <row r="115" spans="1:19">
      <c r="A115" s="28">
        <v>106</v>
      </c>
      <c r="B115" s="6"/>
      <c r="C115" s="6"/>
      <c r="D115" s="6"/>
      <c r="E115" s="117"/>
      <c r="F115" s="117"/>
      <c r="G115" s="117"/>
      <c r="H115" s="117"/>
      <c r="I115" s="15" t="str">
        <f t="shared" si="16"/>
        <v/>
      </c>
      <c r="J115" s="314">
        <f t="shared" si="22"/>
        <v>0</v>
      </c>
      <c r="K115" s="315">
        <f t="shared" si="17"/>
        <v>0</v>
      </c>
      <c r="L115" s="315">
        <f t="shared" si="23"/>
        <v>0</v>
      </c>
      <c r="M115" s="315">
        <f t="shared" si="24"/>
        <v>0</v>
      </c>
      <c r="N115" s="314">
        <f t="shared" si="18"/>
        <v>0</v>
      </c>
      <c r="O115" s="314">
        <f t="shared" si="19"/>
        <v>0</v>
      </c>
      <c r="P115" s="314">
        <f t="shared" si="20"/>
        <v>0</v>
      </c>
      <c r="Q115" s="297" t="b">
        <f t="shared" si="21"/>
        <v>0</v>
      </c>
      <c r="R115" s="316">
        <f t="shared" si="25"/>
        <v>1</v>
      </c>
      <c r="S115" s="15" t="str">
        <f t="shared" si="26"/>
        <v/>
      </c>
    </row>
    <row r="116" spans="1:19">
      <c r="A116" s="28">
        <v>107</v>
      </c>
      <c r="B116" s="6"/>
      <c r="C116" s="6"/>
      <c r="D116" s="6"/>
      <c r="E116" s="117"/>
      <c r="F116" s="117"/>
      <c r="G116" s="117"/>
      <c r="H116" s="117"/>
      <c r="I116" s="15" t="str">
        <f t="shared" si="16"/>
        <v/>
      </c>
      <c r="J116" s="314">
        <f t="shared" si="22"/>
        <v>0</v>
      </c>
      <c r="K116" s="315">
        <f t="shared" si="17"/>
        <v>0</v>
      </c>
      <c r="L116" s="315">
        <f t="shared" si="23"/>
        <v>0</v>
      </c>
      <c r="M116" s="315">
        <f t="shared" si="24"/>
        <v>0</v>
      </c>
      <c r="N116" s="314">
        <f t="shared" si="18"/>
        <v>0</v>
      </c>
      <c r="O116" s="314">
        <f t="shared" si="19"/>
        <v>0</v>
      </c>
      <c r="P116" s="314">
        <f t="shared" si="20"/>
        <v>0</v>
      </c>
      <c r="Q116" s="297" t="b">
        <f t="shared" si="21"/>
        <v>0</v>
      </c>
      <c r="R116" s="316">
        <f t="shared" si="25"/>
        <v>1</v>
      </c>
      <c r="S116" s="15" t="str">
        <f t="shared" si="26"/>
        <v/>
      </c>
    </row>
    <row r="117" spans="1:19">
      <c r="A117" s="28">
        <v>108</v>
      </c>
      <c r="B117" s="6"/>
      <c r="C117" s="6"/>
      <c r="D117" s="6"/>
      <c r="E117" s="117"/>
      <c r="F117" s="117"/>
      <c r="G117" s="117"/>
      <c r="H117" s="117"/>
      <c r="I117" s="15" t="str">
        <f t="shared" si="16"/>
        <v/>
      </c>
      <c r="J117" s="314">
        <f t="shared" si="22"/>
        <v>0</v>
      </c>
      <c r="K117" s="315">
        <f t="shared" si="17"/>
        <v>0</v>
      </c>
      <c r="L117" s="315">
        <f t="shared" si="23"/>
        <v>0</v>
      </c>
      <c r="M117" s="315">
        <f t="shared" si="24"/>
        <v>0</v>
      </c>
      <c r="N117" s="314">
        <f t="shared" si="18"/>
        <v>0</v>
      </c>
      <c r="O117" s="314">
        <f t="shared" si="19"/>
        <v>0</v>
      </c>
      <c r="P117" s="314">
        <f t="shared" si="20"/>
        <v>0</v>
      </c>
      <c r="Q117" s="297" t="b">
        <f t="shared" si="21"/>
        <v>0</v>
      </c>
      <c r="R117" s="316">
        <f t="shared" si="25"/>
        <v>1</v>
      </c>
      <c r="S117" s="15" t="str">
        <f t="shared" si="26"/>
        <v/>
      </c>
    </row>
    <row r="118" spans="1:19">
      <c r="A118" s="28">
        <v>109</v>
      </c>
      <c r="B118" s="6"/>
      <c r="C118" s="6"/>
      <c r="D118" s="6"/>
      <c r="E118" s="117"/>
      <c r="F118" s="117"/>
      <c r="G118" s="117"/>
      <c r="H118" s="117"/>
      <c r="I118" s="15" t="str">
        <f t="shared" si="16"/>
        <v/>
      </c>
      <c r="J118" s="314">
        <f t="shared" si="22"/>
        <v>0</v>
      </c>
      <c r="K118" s="315">
        <f t="shared" si="17"/>
        <v>0</v>
      </c>
      <c r="L118" s="315">
        <f t="shared" si="23"/>
        <v>0</v>
      </c>
      <c r="M118" s="315">
        <f t="shared" si="24"/>
        <v>0</v>
      </c>
      <c r="N118" s="314">
        <f t="shared" si="18"/>
        <v>0</v>
      </c>
      <c r="O118" s="314">
        <f t="shared" si="19"/>
        <v>0</v>
      </c>
      <c r="P118" s="314">
        <f t="shared" si="20"/>
        <v>0</v>
      </c>
      <c r="Q118" s="297" t="b">
        <f t="shared" si="21"/>
        <v>0</v>
      </c>
      <c r="R118" s="316">
        <f t="shared" si="25"/>
        <v>1</v>
      </c>
      <c r="S118" s="15" t="str">
        <f t="shared" si="26"/>
        <v/>
      </c>
    </row>
    <row r="119" spans="1:19">
      <c r="A119" s="28">
        <v>110</v>
      </c>
      <c r="B119" s="6"/>
      <c r="C119" s="6"/>
      <c r="D119" s="6"/>
      <c r="E119" s="117"/>
      <c r="F119" s="117"/>
      <c r="G119" s="117"/>
      <c r="H119" s="117"/>
      <c r="I119" s="15" t="str">
        <f t="shared" si="16"/>
        <v/>
      </c>
      <c r="J119" s="314">
        <f t="shared" si="22"/>
        <v>0</v>
      </c>
      <c r="K119" s="315">
        <f t="shared" si="17"/>
        <v>0</v>
      </c>
      <c r="L119" s="315">
        <f t="shared" si="23"/>
        <v>0</v>
      </c>
      <c r="M119" s="315">
        <f t="shared" si="24"/>
        <v>0</v>
      </c>
      <c r="N119" s="314">
        <f t="shared" si="18"/>
        <v>0</v>
      </c>
      <c r="O119" s="314">
        <f t="shared" si="19"/>
        <v>0</v>
      </c>
      <c r="P119" s="314">
        <f t="shared" si="20"/>
        <v>0</v>
      </c>
      <c r="Q119" s="297" t="b">
        <f t="shared" si="21"/>
        <v>0</v>
      </c>
      <c r="R119" s="316">
        <f t="shared" si="25"/>
        <v>1</v>
      </c>
      <c r="S119" s="15" t="str">
        <f t="shared" si="26"/>
        <v/>
      </c>
    </row>
    <row r="120" spans="1:19">
      <c r="A120" s="28">
        <v>111</v>
      </c>
      <c r="B120" s="6"/>
      <c r="C120" s="6"/>
      <c r="D120" s="6"/>
      <c r="E120" s="117"/>
      <c r="F120" s="117"/>
      <c r="G120" s="117"/>
      <c r="H120" s="117"/>
      <c r="I120" s="15" t="str">
        <f t="shared" si="16"/>
        <v/>
      </c>
      <c r="J120" s="314">
        <f t="shared" si="22"/>
        <v>0</v>
      </c>
      <c r="K120" s="315">
        <f t="shared" si="17"/>
        <v>0</v>
      </c>
      <c r="L120" s="315">
        <f t="shared" si="23"/>
        <v>0</v>
      </c>
      <c r="M120" s="315">
        <f t="shared" si="24"/>
        <v>0</v>
      </c>
      <c r="N120" s="314">
        <f t="shared" si="18"/>
        <v>0</v>
      </c>
      <c r="O120" s="314">
        <f t="shared" si="19"/>
        <v>0</v>
      </c>
      <c r="P120" s="314">
        <f t="shared" si="20"/>
        <v>0</v>
      </c>
      <c r="Q120" s="297" t="b">
        <f t="shared" si="21"/>
        <v>0</v>
      </c>
      <c r="R120" s="316">
        <f t="shared" si="25"/>
        <v>1</v>
      </c>
      <c r="S120" s="15" t="str">
        <f t="shared" si="26"/>
        <v/>
      </c>
    </row>
    <row r="121" spans="1:19">
      <c r="A121" s="28">
        <v>112</v>
      </c>
      <c r="B121" s="6"/>
      <c r="C121" s="6"/>
      <c r="D121" s="6"/>
      <c r="E121" s="117"/>
      <c r="F121" s="117"/>
      <c r="G121" s="117"/>
      <c r="H121" s="117"/>
      <c r="I121" s="15" t="str">
        <f t="shared" si="16"/>
        <v/>
      </c>
      <c r="J121" s="314">
        <f t="shared" si="22"/>
        <v>0</v>
      </c>
      <c r="K121" s="315">
        <f t="shared" si="17"/>
        <v>0</v>
      </c>
      <c r="L121" s="315">
        <f t="shared" si="23"/>
        <v>0</v>
      </c>
      <c r="M121" s="315">
        <f t="shared" si="24"/>
        <v>0</v>
      </c>
      <c r="N121" s="314">
        <f t="shared" si="18"/>
        <v>0</v>
      </c>
      <c r="O121" s="314">
        <f t="shared" si="19"/>
        <v>0</v>
      </c>
      <c r="P121" s="314">
        <f t="shared" si="20"/>
        <v>0</v>
      </c>
      <c r="Q121" s="297" t="b">
        <f t="shared" si="21"/>
        <v>0</v>
      </c>
      <c r="R121" s="316">
        <f t="shared" si="25"/>
        <v>1</v>
      </c>
      <c r="S121" s="15" t="str">
        <f t="shared" si="26"/>
        <v/>
      </c>
    </row>
    <row r="122" spans="1:19">
      <c r="A122" s="28">
        <v>113</v>
      </c>
      <c r="B122" s="6"/>
      <c r="C122" s="6"/>
      <c r="D122" s="6"/>
      <c r="E122" s="117"/>
      <c r="F122" s="117"/>
      <c r="G122" s="117"/>
      <c r="H122" s="117"/>
      <c r="I122" s="15" t="str">
        <f t="shared" si="16"/>
        <v/>
      </c>
      <c r="J122" s="314">
        <f t="shared" si="22"/>
        <v>0</v>
      </c>
      <c r="K122" s="315">
        <f t="shared" si="17"/>
        <v>0</v>
      </c>
      <c r="L122" s="315">
        <f t="shared" si="23"/>
        <v>0</v>
      </c>
      <c r="M122" s="315">
        <f t="shared" si="24"/>
        <v>0</v>
      </c>
      <c r="N122" s="314">
        <f t="shared" si="18"/>
        <v>0</v>
      </c>
      <c r="O122" s="314">
        <f t="shared" si="19"/>
        <v>0</v>
      </c>
      <c r="P122" s="314">
        <f t="shared" si="20"/>
        <v>0</v>
      </c>
      <c r="Q122" s="297" t="b">
        <f t="shared" si="21"/>
        <v>0</v>
      </c>
      <c r="R122" s="316">
        <f t="shared" si="25"/>
        <v>1</v>
      </c>
      <c r="S122" s="15" t="str">
        <f t="shared" si="26"/>
        <v/>
      </c>
    </row>
    <row r="123" spans="1:19">
      <c r="A123" s="28">
        <v>114</v>
      </c>
      <c r="B123" s="6"/>
      <c r="C123" s="6"/>
      <c r="D123" s="6"/>
      <c r="E123" s="117"/>
      <c r="F123" s="117"/>
      <c r="G123" s="117"/>
      <c r="H123" s="117"/>
      <c r="I123" s="15" t="str">
        <f t="shared" si="16"/>
        <v/>
      </c>
      <c r="J123" s="314">
        <f t="shared" si="22"/>
        <v>0</v>
      </c>
      <c r="K123" s="315">
        <f t="shared" si="17"/>
        <v>0</v>
      </c>
      <c r="L123" s="315">
        <f t="shared" si="23"/>
        <v>0</v>
      </c>
      <c r="M123" s="315">
        <f t="shared" si="24"/>
        <v>0</v>
      </c>
      <c r="N123" s="314">
        <f t="shared" si="18"/>
        <v>0</v>
      </c>
      <c r="O123" s="314">
        <f t="shared" si="19"/>
        <v>0</v>
      </c>
      <c r="P123" s="314">
        <f t="shared" si="20"/>
        <v>0</v>
      </c>
      <c r="Q123" s="297" t="b">
        <f t="shared" si="21"/>
        <v>0</v>
      </c>
      <c r="R123" s="316">
        <f t="shared" si="25"/>
        <v>1</v>
      </c>
      <c r="S123" s="15" t="str">
        <f t="shared" si="26"/>
        <v/>
      </c>
    </row>
    <row r="124" spans="1:19">
      <c r="A124" s="28">
        <v>115</v>
      </c>
      <c r="B124" s="6"/>
      <c r="C124" s="6"/>
      <c r="D124" s="6"/>
      <c r="E124" s="117"/>
      <c r="F124" s="117"/>
      <c r="G124" s="117"/>
      <c r="H124" s="117"/>
      <c r="I124" s="15" t="str">
        <f t="shared" si="16"/>
        <v/>
      </c>
      <c r="J124" s="314">
        <f t="shared" si="22"/>
        <v>0</v>
      </c>
      <c r="K124" s="315">
        <f t="shared" si="17"/>
        <v>0</v>
      </c>
      <c r="L124" s="315">
        <f t="shared" si="23"/>
        <v>0</v>
      </c>
      <c r="M124" s="315">
        <f t="shared" si="24"/>
        <v>0</v>
      </c>
      <c r="N124" s="314">
        <f t="shared" si="18"/>
        <v>0</v>
      </c>
      <c r="O124" s="314">
        <f t="shared" si="19"/>
        <v>0</v>
      </c>
      <c r="P124" s="314">
        <f t="shared" si="20"/>
        <v>0</v>
      </c>
      <c r="Q124" s="297" t="b">
        <f t="shared" si="21"/>
        <v>0</v>
      </c>
      <c r="R124" s="316">
        <f t="shared" si="25"/>
        <v>1</v>
      </c>
      <c r="S124" s="15" t="str">
        <f t="shared" si="26"/>
        <v/>
      </c>
    </row>
    <row r="125" spans="1:19">
      <c r="A125" s="28">
        <v>116</v>
      </c>
      <c r="B125" s="6"/>
      <c r="C125" s="6"/>
      <c r="D125" s="6"/>
      <c r="E125" s="117"/>
      <c r="F125" s="117"/>
      <c r="G125" s="117"/>
      <c r="H125" s="117"/>
      <c r="I125" s="15" t="str">
        <f t="shared" si="16"/>
        <v/>
      </c>
      <c r="J125" s="314">
        <f t="shared" si="22"/>
        <v>0</v>
      </c>
      <c r="K125" s="315">
        <f t="shared" si="17"/>
        <v>0</v>
      </c>
      <c r="L125" s="315">
        <f t="shared" si="23"/>
        <v>0</v>
      </c>
      <c r="M125" s="315">
        <f t="shared" si="24"/>
        <v>0</v>
      </c>
      <c r="N125" s="314">
        <f t="shared" si="18"/>
        <v>0</v>
      </c>
      <c r="O125" s="314">
        <f t="shared" si="19"/>
        <v>0</v>
      </c>
      <c r="P125" s="314">
        <f t="shared" si="20"/>
        <v>0</v>
      </c>
      <c r="Q125" s="297" t="b">
        <f t="shared" si="21"/>
        <v>0</v>
      </c>
      <c r="R125" s="316">
        <f t="shared" si="25"/>
        <v>1</v>
      </c>
      <c r="S125" s="15" t="str">
        <f t="shared" si="26"/>
        <v/>
      </c>
    </row>
    <row r="126" spans="1:19">
      <c r="A126" s="28">
        <v>117</v>
      </c>
      <c r="B126" s="6"/>
      <c r="C126" s="6"/>
      <c r="D126" s="6"/>
      <c r="E126" s="117"/>
      <c r="F126" s="117"/>
      <c r="G126" s="117"/>
      <c r="H126" s="117"/>
      <c r="I126" s="15" t="str">
        <f t="shared" si="16"/>
        <v/>
      </c>
      <c r="J126" s="314">
        <f t="shared" si="22"/>
        <v>0</v>
      </c>
      <c r="K126" s="315">
        <f t="shared" si="17"/>
        <v>0</v>
      </c>
      <c r="L126" s="315">
        <f t="shared" si="23"/>
        <v>0</v>
      </c>
      <c r="M126" s="315">
        <f t="shared" si="24"/>
        <v>0</v>
      </c>
      <c r="N126" s="314">
        <f t="shared" si="18"/>
        <v>0</v>
      </c>
      <c r="O126" s="314">
        <f t="shared" si="19"/>
        <v>0</v>
      </c>
      <c r="P126" s="314">
        <f t="shared" si="20"/>
        <v>0</v>
      </c>
      <c r="Q126" s="297" t="b">
        <f t="shared" si="21"/>
        <v>0</v>
      </c>
      <c r="R126" s="316">
        <f t="shared" si="25"/>
        <v>1</v>
      </c>
      <c r="S126" s="15" t="str">
        <f t="shared" si="26"/>
        <v/>
      </c>
    </row>
    <row r="127" spans="1:19">
      <c r="A127" s="28">
        <v>118</v>
      </c>
      <c r="B127" s="6"/>
      <c r="C127" s="6"/>
      <c r="D127" s="6"/>
      <c r="E127" s="117"/>
      <c r="F127" s="117"/>
      <c r="G127" s="117"/>
      <c r="H127" s="117"/>
      <c r="I127" s="15" t="str">
        <f t="shared" si="16"/>
        <v/>
      </c>
      <c r="J127" s="314">
        <f t="shared" si="22"/>
        <v>0</v>
      </c>
      <c r="K127" s="315">
        <f t="shared" si="17"/>
        <v>0</v>
      </c>
      <c r="L127" s="315">
        <f t="shared" si="23"/>
        <v>0</v>
      </c>
      <c r="M127" s="315">
        <f t="shared" si="24"/>
        <v>0</v>
      </c>
      <c r="N127" s="314">
        <f t="shared" si="18"/>
        <v>0</v>
      </c>
      <c r="O127" s="314">
        <f t="shared" si="19"/>
        <v>0</v>
      </c>
      <c r="P127" s="314">
        <f t="shared" si="20"/>
        <v>0</v>
      </c>
      <c r="Q127" s="297" t="b">
        <f t="shared" si="21"/>
        <v>0</v>
      </c>
      <c r="R127" s="316">
        <f t="shared" si="25"/>
        <v>1</v>
      </c>
      <c r="S127" s="15" t="str">
        <f t="shared" si="26"/>
        <v/>
      </c>
    </row>
    <row r="128" spans="1:19">
      <c r="A128" s="28">
        <v>119</v>
      </c>
      <c r="B128" s="6"/>
      <c r="C128" s="6"/>
      <c r="D128" s="6"/>
      <c r="E128" s="117"/>
      <c r="F128" s="117"/>
      <c r="G128" s="117"/>
      <c r="H128" s="117"/>
      <c r="I128" s="15" t="str">
        <f t="shared" si="16"/>
        <v/>
      </c>
      <c r="J128" s="314">
        <f t="shared" si="22"/>
        <v>0</v>
      </c>
      <c r="K128" s="315">
        <f t="shared" si="17"/>
        <v>0</v>
      </c>
      <c r="L128" s="315">
        <f t="shared" si="23"/>
        <v>0</v>
      </c>
      <c r="M128" s="315">
        <f t="shared" si="24"/>
        <v>0</v>
      </c>
      <c r="N128" s="314">
        <f t="shared" si="18"/>
        <v>0</v>
      </c>
      <c r="O128" s="314">
        <f t="shared" si="19"/>
        <v>0</v>
      </c>
      <c r="P128" s="314">
        <f t="shared" si="20"/>
        <v>0</v>
      </c>
      <c r="Q128" s="297" t="b">
        <f t="shared" si="21"/>
        <v>0</v>
      </c>
      <c r="R128" s="316">
        <f t="shared" si="25"/>
        <v>1</v>
      </c>
      <c r="S128" s="15" t="str">
        <f t="shared" si="26"/>
        <v/>
      </c>
    </row>
    <row r="129" spans="1:19">
      <c r="A129" s="28">
        <v>120</v>
      </c>
      <c r="B129" s="6"/>
      <c r="C129" s="6"/>
      <c r="D129" s="6"/>
      <c r="E129" s="117"/>
      <c r="F129" s="117"/>
      <c r="G129" s="117"/>
      <c r="H129" s="117"/>
      <c r="I129" s="15" t="str">
        <f t="shared" si="16"/>
        <v/>
      </c>
      <c r="J129" s="314">
        <f t="shared" si="22"/>
        <v>0</v>
      </c>
      <c r="K129" s="315">
        <f t="shared" si="17"/>
        <v>0</v>
      </c>
      <c r="L129" s="315">
        <f t="shared" si="23"/>
        <v>0</v>
      </c>
      <c r="M129" s="315">
        <f t="shared" si="24"/>
        <v>0</v>
      </c>
      <c r="N129" s="314">
        <f t="shared" si="18"/>
        <v>0</v>
      </c>
      <c r="O129" s="314">
        <f t="shared" si="19"/>
        <v>0</v>
      </c>
      <c r="P129" s="314">
        <f t="shared" si="20"/>
        <v>0</v>
      </c>
      <c r="Q129" s="297" t="b">
        <f t="shared" si="21"/>
        <v>0</v>
      </c>
      <c r="R129" s="316">
        <f t="shared" si="25"/>
        <v>1</v>
      </c>
      <c r="S129" s="15" t="str">
        <f t="shared" si="26"/>
        <v/>
      </c>
    </row>
    <row r="130" spans="1:19">
      <c r="A130" s="28">
        <v>121</v>
      </c>
      <c r="B130" s="6"/>
      <c r="C130" s="6"/>
      <c r="D130" s="6"/>
      <c r="E130" s="117"/>
      <c r="F130" s="117"/>
      <c r="G130" s="117"/>
      <c r="H130" s="117"/>
      <c r="I130" s="15" t="str">
        <f t="shared" si="16"/>
        <v/>
      </c>
      <c r="J130" s="314">
        <f t="shared" si="22"/>
        <v>0</v>
      </c>
      <c r="K130" s="315">
        <f t="shared" si="17"/>
        <v>0</v>
      </c>
      <c r="L130" s="315">
        <f t="shared" si="23"/>
        <v>0</v>
      </c>
      <c r="M130" s="315">
        <f t="shared" si="24"/>
        <v>0</v>
      </c>
      <c r="N130" s="314">
        <f t="shared" si="18"/>
        <v>0</v>
      </c>
      <c r="O130" s="314">
        <f t="shared" si="19"/>
        <v>0</v>
      </c>
      <c r="P130" s="314">
        <f t="shared" si="20"/>
        <v>0</v>
      </c>
      <c r="Q130" s="297" t="b">
        <f t="shared" si="21"/>
        <v>0</v>
      </c>
      <c r="R130" s="316">
        <f t="shared" si="25"/>
        <v>1</v>
      </c>
      <c r="S130" s="15" t="str">
        <f t="shared" si="26"/>
        <v/>
      </c>
    </row>
    <row r="131" spans="1:19">
      <c r="A131" s="28">
        <v>122</v>
      </c>
      <c r="B131" s="6"/>
      <c r="C131" s="6"/>
      <c r="D131" s="6"/>
      <c r="E131" s="117"/>
      <c r="F131" s="117"/>
      <c r="G131" s="117"/>
      <c r="H131" s="117"/>
      <c r="I131" s="15" t="str">
        <f t="shared" si="16"/>
        <v/>
      </c>
      <c r="J131" s="314">
        <f t="shared" si="22"/>
        <v>0</v>
      </c>
      <c r="K131" s="315">
        <f t="shared" si="17"/>
        <v>0</v>
      </c>
      <c r="L131" s="315">
        <f t="shared" si="23"/>
        <v>0</v>
      </c>
      <c r="M131" s="315">
        <f t="shared" si="24"/>
        <v>0</v>
      </c>
      <c r="N131" s="314">
        <f t="shared" si="18"/>
        <v>0</v>
      </c>
      <c r="O131" s="314">
        <f t="shared" si="19"/>
        <v>0</v>
      </c>
      <c r="P131" s="314">
        <f t="shared" si="20"/>
        <v>0</v>
      </c>
      <c r="Q131" s="297" t="b">
        <f t="shared" si="21"/>
        <v>0</v>
      </c>
      <c r="R131" s="316">
        <f t="shared" si="25"/>
        <v>1</v>
      </c>
      <c r="S131" s="15" t="str">
        <f t="shared" si="26"/>
        <v/>
      </c>
    </row>
    <row r="132" spans="1:19">
      <c r="A132" s="28">
        <v>123</v>
      </c>
      <c r="B132" s="6"/>
      <c r="C132" s="6"/>
      <c r="D132" s="6"/>
      <c r="E132" s="117"/>
      <c r="F132" s="117"/>
      <c r="G132" s="117"/>
      <c r="H132" s="117"/>
      <c r="I132" s="15" t="str">
        <f t="shared" si="16"/>
        <v/>
      </c>
      <c r="J132" s="314">
        <f t="shared" si="22"/>
        <v>0</v>
      </c>
      <c r="K132" s="315">
        <f t="shared" si="17"/>
        <v>0</v>
      </c>
      <c r="L132" s="315">
        <f t="shared" si="23"/>
        <v>0</v>
      </c>
      <c r="M132" s="315">
        <f t="shared" si="24"/>
        <v>0</v>
      </c>
      <c r="N132" s="314">
        <f t="shared" si="18"/>
        <v>0</v>
      </c>
      <c r="O132" s="314">
        <f t="shared" si="19"/>
        <v>0</v>
      </c>
      <c r="P132" s="314">
        <f t="shared" si="20"/>
        <v>0</v>
      </c>
      <c r="Q132" s="297" t="b">
        <f t="shared" si="21"/>
        <v>0</v>
      </c>
      <c r="R132" s="316">
        <f t="shared" si="25"/>
        <v>1</v>
      </c>
      <c r="S132" s="15" t="str">
        <f t="shared" si="26"/>
        <v/>
      </c>
    </row>
    <row r="133" spans="1:19">
      <c r="A133" s="28">
        <v>124</v>
      </c>
      <c r="B133" s="6"/>
      <c r="C133" s="6"/>
      <c r="D133" s="6"/>
      <c r="E133" s="117"/>
      <c r="F133" s="117"/>
      <c r="G133" s="117"/>
      <c r="H133" s="117"/>
      <c r="I133" s="15" t="str">
        <f t="shared" si="16"/>
        <v/>
      </c>
      <c r="J133" s="314">
        <f t="shared" si="22"/>
        <v>0</v>
      </c>
      <c r="K133" s="315">
        <f t="shared" si="17"/>
        <v>0</v>
      </c>
      <c r="L133" s="315">
        <f t="shared" si="23"/>
        <v>0</v>
      </c>
      <c r="M133" s="315">
        <f t="shared" si="24"/>
        <v>0</v>
      </c>
      <c r="N133" s="314">
        <f t="shared" si="18"/>
        <v>0</v>
      </c>
      <c r="O133" s="314">
        <f t="shared" si="19"/>
        <v>0</v>
      </c>
      <c r="P133" s="314">
        <f t="shared" si="20"/>
        <v>0</v>
      </c>
      <c r="Q133" s="297" t="b">
        <f t="shared" si="21"/>
        <v>0</v>
      </c>
      <c r="R133" s="316">
        <f t="shared" si="25"/>
        <v>1</v>
      </c>
      <c r="S133" s="15" t="str">
        <f t="shared" si="26"/>
        <v/>
      </c>
    </row>
    <row r="134" spans="1:19">
      <c r="A134" s="28">
        <v>125</v>
      </c>
      <c r="B134" s="6"/>
      <c r="C134" s="6"/>
      <c r="D134" s="6"/>
      <c r="E134" s="117"/>
      <c r="F134" s="117"/>
      <c r="G134" s="117"/>
      <c r="H134" s="117"/>
      <c r="I134" s="15" t="str">
        <f t="shared" si="16"/>
        <v/>
      </c>
      <c r="J134" s="314">
        <f t="shared" si="22"/>
        <v>0</v>
      </c>
      <c r="K134" s="315">
        <f t="shared" si="17"/>
        <v>0</v>
      </c>
      <c r="L134" s="315">
        <f t="shared" si="23"/>
        <v>0</v>
      </c>
      <c r="M134" s="315">
        <f t="shared" si="24"/>
        <v>0</v>
      </c>
      <c r="N134" s="314">
        <f t="shared" si="18"/>
        <v>0</v>
      </c>
      <c r="O134" s="314">
        <f t="shared" si="19"/>
        <v>0</v>
      </c>
      <c r="P134" s="314">
        <f t="shared" si="20"/>
        <v>0</v>
      </c>
      <c r="Q134" s="297" t="b">
        <f t="shared" si="21"/>
        <v>0</v>
      </c>
      <c r="R134" s="316">
        <f t="shared" si="25"/>
        <v>1</v>
      </c>
      <c r="S134" s="15" t="str">
        <f t="shared" si="26"/>
        <v/>
      </c>
    </row>
    <row r="135" spans="1:19">
      <c r="A135" s="28">
        <v>126</v>
      </c>
      <c r="B135" s="6"/>
      <c r="C135" s="6"/>
      <c r="D135" s="6"/>
      <c r="E135" s="117"/>
      <c r="F135" s="117"/>
      <c r="G135" s="117"/>
      <c r="H135" s="117"/>
      <c r="I135" s="15" t="str">
        <f t="shared" si="16"/>
        <v/>
      </c>
      <c r="J135" s="314">
        <f t="shared" si="22"/>
        <v>0</v>
      </c>
      <c r="K135" s="315">
        <f t="shared" si="17"/>
        <v>0</v>
      </c>
      <c r="L135" s="315">
        <f t="shared" si="23"/>
        <v>0</v>
      </c>
      <c r="M135" s="315">
        <f t="shared" si="24"/>
        <v>0</v>
      </c>
      <c r="N135" s="314">
        <f t="shared" si="18"/>
        <v>0</v>
      </c>
      <c r="O135" s="314">
        <f t="shared" si="19"/>
        <v>0</v>
      </c>
      <c r="P135" s="314">
        <f t="shared" si="20"/>
        <v>0</v>
      </c>
      <c r="Q135" s="297" t="b">
        <f t="shared" si="21"/>
        <v>0</v>
      </c>
      <c r="R135" s="316">
        <f t="shared" si="25"/>
        <v>1</v>
      </c>
      <c r="S135" s="15" t="str">
        <f t="shared" si="26"/>
        <v/>
      </c>
    </row>
    <row r="136" spans="1:19">
      <c r="A136" s="28">
        <v>127</v>
      </c>
      <c r="B136" s="6"/>
      <c r="C136" s="6"/>
      <c r="D136" s="6"/>
      <c r="E136" s="117"/>
      <c r="F136" s="117"/>
      <c r="G136" s="117"/>
      <c r="H136" s="117"/>
      <c r="I136" s="15" t="str">
        <f t="shared" si="16"/>
        <v/>
      </c>
      <c r="J136" s="314">
        <f t="shared" si="22"/>
        <v>0</v>
      </c>
      <c r="K136" s="315">
        <f t="shared" si="17"/>
        <v>0</v>
      </c>
      <c r="L136" s="315">
        <f t="shared" si="23"/>
        <v>0</v>
      </c>
      <c r="M136" s="315">
        <f t="shared" si="24"/>
        <v>0</v>
      </c>
      <c r="N136" s="314">
        <f t="shared" si="18"/>
        <v>0</v>
      </c>
      <c r="O136" s="314">
        <f t="shared" si="19"/>
        <v>0</v>
      </c>
      <c r="P136" s="314">
        <f t="shared" si="20"/>
        <v>0</v>
      </c>
      <c r="Q136" s="297" t="b">
        <f t="shared" si="21"/>
        <v>0</v>
      </c>
      <c r="R136" s="316">
        <f t="shared" si="25"/>
        <v>1</v>
      </c>
      <c r="S136" s="15" t="str">
        <f t="shared" si="26"/>
        <v/>
      </c>
    </row>
    <row r="137" spans="1:19">
      <c r="A137" s="28">
        <v>128</v>
      </c>
      <c r="B137" s="6"/>
      <c r="C137" s="6"/>
      <c r="D137" s="6"/>
      <c r="E137" s="117"/>
      <c r="F137" s="117"/>
      <c r="G137" s="117"/>
      <c r="H137" s="117"/>
      <c r="I137" s="15" t="str">
        <f t="shared" si="16"/>
        <v/>
      </c>
      <c r="J137" s="314">
        <f t="shared" si="22"/>
        <v>0</v>
      </c>
      <c r="K137" s="315">
        <f t="shared" si="17"/>
        <v>0</v>
      </c>
      <c r="L137" s="315">
        <f t="shared" si="23"/>
        <v>0</v>
      </c>
      <c r="M137" s="315">
        <f t="shared" si="24"/>
        <v>0</v>
      </c>
      <c r="N137" s="314">
        <f t="shared" si="18"/>
        <v>0</v>
      </c>
      <c r="O137" s="314">
        <f t="shared" si="19"/>
        <v>0</v>
      </c>
      <c r="P137" s="314">
        <f t="shared" si="20"/>
        <v>0</v>
      </c>
      <c r="Q137" s="297" t="b">
        <f t="shared" si="21"/>
        <v>0</v>
      </c>
      <c r="R137" s="316">
        <f t="shared" si="25"/>
        <v>1</v>
      </c>
      <c r="S137" s="15" t="str">
        <f t="shared" si="26"/>
        <v/>
      </c>
    </row>
    <row r="138" spans="1:19">
      <c r="A138" s="28">
        <v>129</v>
      </c>
      <c r="B138" s="6"/>
      <c r="C138" s="6"/>
      <c r="D138" s="6"/>
      <c r="E138" s="117"/>
      <c r="F138" s="117"/>
      <c r="G138" s="117"/>
      <c r="H138" s="117"/>
      <c r="I138" s="15" t="str">
        <f t="shared" ref="I138:I201" si="27">IF(OR($B138="",$C138="",$D138="",$E138="",$E138&lt;an_initial,$E138&gt;an_final,$Q138=FALSE),"", IF(OR($F138="X",$F138="x"),BREV_APL/R138, IF(OR($G138="X",$G138="x"),BREV_INT/R138, IF(OR($H138="X",$H138="x"),BREV_ROM/R138,""))))</f>
        <v/>
      </c>
      <c r="J138" s="314">
        <f t="shared" si="22"/>
        <v>0</v>
      </c>
      <c r="K138" s="315">
        <f t="shared" ref="K138:K201" si="28">IF(OR($F138="X",$F138="x"),$I138,0)</f>
        <v>0</v>
      </c>
      <c r="L138" s="315">
        <f t="shared" si="23"/>
        <v>0</v>
      </c>
      <c r="M138" s="315">
        <f t="shared" si="24"/>
        <v>0</v>
      </c>
      <c r="N138" s="314">
        <f t="shared" ref="N138:N201" si="29">IF(OR($B138="",$C138="",$D138="",$Q138=FALSE),0,IF(AND($E138&gt;=an_initial,$F138&lt;&gt;""),1,0))</f>
        <v>0</v>
      </c>
      <c r="O138" s="314">
        <f t="shared" ref="O138:O201" si="30">IF(OR($B138="",$C138="",$D138="",$E138="",$Q138=FALSE),0,IF(AND($E138&gt;=an_initial,$G138&lt;&gt;""),1,0))</f>
        <v>0</v>
      </c>
      <c r="P138" s="314">
        <f t="shared" ref="P138:P201" si="31">IF(OR($B138="",$C138="",$D138="",$E138="",$Q138=FALSE),0,IF(AND($E138&gt;=an_initial,$H138&lt;&gt;""),1,0))</f>
        <v>0</v>
      </c>
      <c r="Q138" s="297" t="b">
        <f t="shared" ref="Q138:Q201" si="32">IF(nume_candidat="",FALSE,ISNUMBER(SEARCH(nume_candidat,$B138)))</f>
        <v>0</v>
      </c>
      <c r="R138" s="316">
        <f t="shared" si="25"/>
        <v>1</v>
      </c>
      <c r="S138" s="15" t="str">
        <f t="shared" si="26"/>
        <v/>
      </c>
    </row>
    <row r="139" spans="1:19">
      <c r="A139" s="28">
        <v>130</v>
      </c>
      <c r="B139" s="6"/>
      <c r="C139" s="6"/>
      <c r="D139" s="6"/>
      <c r="E139" s="117"/>
      <c r="F139" s="117"/>
      <c r="G139" s="117"/>
      <c r="H139" s="117"/>
      <c r="I139" s="15" t="str">
        <f t="shared" si="27"/>
        <v/>
      </c>
      <c r="J139" s="314">
        <f t="shared" ref="J139:J202" si="33">N139+O139+P139</f>
        <v>0</v>
      </c>
      <c r="K139" s="315">
        <f t="shared" si="28"/>
        <v>0</v>
      </c>
      <c r="L139" s="315">
        <f t="shared" ref="L139:L202" si="34">IF(OR($G139="X",$G139="x"),$I139,0)</f>
        <v>0</v>
      </c>
      <c r="M139" s="315">
        <f t="shared" ref="M139:M202" si="35">IF(OR($H139="X",$H139="x"),$I139,0)</f>
        <v>0</v>
      </c>
      <c r="N139" s="314">
        <f t="shared" si="29"/>
        <v>0</v>
      </c>
      <c r="O139" s="314">
        <f t="shared" si="30"/>
        <v>0</v>
      </c>
      <c r="P139" s="314">
        <f t="shared" si="31"/>
        <v>0</v>
      </c>
      <c r="Q139" s="297" t="b">
        <f t="shared" si="32"/>
        <v>0</v>
      </c>
      <c r="R139" s="316">
        <f t="shared" ref="R139:R202" si="36">LEN(B139)-LEN(SUBSTITUTE(B139,",",""))+1</f>
        <v>1</v>
      </c>
      <c r="S139" s="15" t="str">
        <f t="shared" ref="S139:S202" si="37">IF(OR($B139="",$C139="",$D139="",$E139="",$E139&lt;an_initial,$E139&gt;an_final,$Q139=FALSE),"", IF(OR($G139="X",$G139="x"),BREV_INT/R139,""))</f>
        <v/>
      </c>
    </row>
    <row r="140" spans="1:19">
      <c r="A140" s="28">
        <v>131</v>
      </c>
      <c r="B140" s="6"/>
      <c r="C140" s="6"/>
      <c r="D140" s="6"/>
      <c r="E140" s="117"/>
      <c r="F140" s="117"/>
      <c r="G140" s="117"/>
      <c r="H140" s="117"/>
      <c r="I140" s="15" t="str">
        <f t="shared" si="27"/>
        <v/>
      </c>
      <c r="J140" s="314">
        <f t="shared" si="33"/>
        <v>0</v>
      </c>
      <c r="K140" s="315">
        <f t="shared" si="28"/>
        <v>0</v>
      </c>
      <c r="L140" s="315">
        <f t="shared" si="34"/>
        <v>0</v>
      </c>
      <c r="M140" s="315">
        <f t="shared" si="35"/>
        <v>0</v>
      </c>
      <c r="N140" s="314">
        <f t="shared" si="29"/>
        <v>0</v>
      </c>
      <c r="O140" s="314">
        <f t="shared" si="30"/>
        <v>0</v>
      </c>
      <c r="P140" s="314">
        <f t="shared" si="31"/>
        <v>0</v>
      </c>
      <c r="Q140" s="297" t="b">
        <f t="shared" si="32"/>
        <v>0</v>
      </c>
      <c r="R140" s="316">
        <f t="shared" si="36"/>
        <v>1</v>
      </c>
      <c r="S140" s="15" t="str">
        <f t="shared" si="37"/>
        <v/>
      </c>
    </row>
    <row r="141" spans="1:19">
      <c r="A141" s="28">
        <v>132</v>
      </c>
      <c r="B141" s="6"/>
      <c r="C141" s="6"/>
      <c r="D141" s="6"/>
      <c r="E141" s="117"/>
      <c r="F141" s="117"/>
      <c r="G141" s="117"/>
      <c r="H141" s="117"/>
      <c r="I141" s="15" t="str">
        <f t="shared" si="27"/>
        <v/>
      </c>
      <c r="J141" s="314">
        <f t="shared" si="33"/>
        <v>0</v>
      </c>
      <c r="K141" s="315">
        <f t="shared" si="28"/>
        <v>0</v>
      </c>
      <c r="L141" s="315">
        <f t="shared" si="34"/>
        <v>0</v>
      </c>
      <c r="M141" s="315">
        <f t="shared" si="35"/>
        <v>0</v>
      </c>
      <c r="N141" s="314">
        <f t="shared" si="29"/>
        <v>0</v>
      </c>
      <c r="O141" s="314">
        <f t="shared" si="30"/>
        <v>0</v>
      </c>
      <c r="P141" s="314">
        <f t="shared" si="31"/>
        <v>0</v>
      </c>
      <c r="Q141" s="297" t="b">
        <f t="shared" si="32"/>
        <v>0</v>
      </c>
      <c r="R141" s="316">
        <f t="shared" si="36"/>
        <v>1</v>
      </c>
      <c r="S141" s="15" t="str">
        <f t="shared" si="37"/>
        <v/>
      </c>
    </row>
    <row r="142" spans="1:19">
      <c r="A142" s="28">
        <v>133</v>
      </c>
      <c r="B142" s="6"/>
      <c r="C142" s="6"/>
      <c r="D142" s="6"/>
      <c r="E142" s="117"/>
      <c r="F142" s="117"/>
      <c r="G142" s="117"/>
      <c r="H142" s="117"/>
      <c r="I142" s="15" t="str">
        <f t="shared" si="27"/>
        <v/>
      </c>
      <c r="J142" s="314">
        <f t="shared" si="33"/>
        <v>0</v>
      </c>
      <c r="K142" s="315">
        <f t="shared" si="28"/>
        <v>0</v>
      </c>
      <c r="L142" s="315">
        <f t="shared" si="34"/>
        <v>0</v>
      </c>
      <c r="M142" s="315">
        <f t="shared" si="35"/>
        <v>0</v>
      </c>
      <c r="N142" s="314">
        <f t="shared" si="29"/>
        <v>0</v>
      </c>
      <c r="O142" s="314">
        <f t="shared" si="30"/>
        <v>0</v>
      </c>
      <c r="P142" s="314">
        <f t="shared" si="31"/>
        <v>0</v>
      </c>
      <c r="Q142" s="297" t="b">
        <f t="shared" si="32"/>
        <v>0</v>
      </c>
      <c r="R142" s="316">
        <f t="shared" si="36"/>
        <v>1</v>
      </c>
      <c r="S142" s="15" t="str">
        <f t="shared" si="37"/>
        <v/>
      </c>
    </row>
    <row r="143" spans="1:19">
      <c r="A143" s="28">
        <v>134</v>
      </c>
      <c r="B143" s="6"/>
      <c r="C143" s="6"/>
      <c r="D143" s="6"/>
      <c r="E143" s="117"/>
      <c r="F143" s="117"/>
      <c r="G143" s="117"/>
      <c r="H143" s="117"/>
      <c r="I143" s="15" t="str">
        <f t="shared" si="27"/>
        <v/>
      </c>
      <c r="J143" s="314">
        <f t="shared" si="33"/>
        <v>0</v>
      </c>
      <c r="K143" s="315">
        <f t="shared" si="28"/>
        <v>0</v>
      </c>
      <c r="L143" s="315">
        <f t="shared" si="34"/>
        <v>0</v>
      </c>
      <c r="M143" s="315">
        <f t="shared" si="35"/>
        <v>0</v>
      </c>
      <c r="N143" s="314">
        <f t="shared" si="29"/>
        <v>0</v>
      </c>
      <c r="O143" s="314">
        <f t="shared" si="30"/>
        <v>0</v>
      </c>
      <c r="P143" s="314">
        <f t="shared" si="31"/>
        <v>0</v>
      </c>
      <c r="Q143" s="297" t="b">
        <f t="shared" si="32"/>
        <v>0</v>
      </c>
      <c r="R143" s="316">
        <f t="shared" si="36"/>
        <v>1</v>
      </c>
      <c r="S143" s="15" t="str">
        <f t="shared" si="37"/>
        <v/>
      </c>
    </row>
    <row r="144" spans="1:19">
      <c r="A144" s="28">
        <v>135</v>
      </c>
      <c r="B144" s="6"/>
      <c r="C144" s="6"/>
      <c r="D144" s="6"/>
      <c r="E144" s="117"/>
      <c r="F144" s="117"/>
      <c r="G144" s="117"/>
      <c r="H144" s="117"/>
      <c r="I144" s="15" t="str">
        <f t="shared" si="27"/>
        <v/>
      </c>
      <c r="J144" s="314">
        <f t="shared" si="33"/>
        <v>0</v>
      </c>
      <c r="K144" s="315">
        <f t="shared" si="28"/>
        <v>0</v>
      </c>
      <c r="L144" s="315">
        <f t="shared" si="34"/>
        <v>0</v>
      </c>
      <c r="M144" s="315">
        <f t="shared" si="35"/>
        <v>0</v>
      </c>
      <c r="N144" s="314">
        <f t="shared" si="29"/>
        <v>0</v>
      </c>
      <c r="O144" s="314">
        <f t="shared" si="30"/>
        <v>0</v>
      </c>
      <c r="P144" s="314">
        <f t="shared" si="31"/>
        <v>0</v>
      </c>
      <c r="Q144" s="297" t="b">
        <f t="shared" si="32"/>
        <v>0</v>
      </c>
      <c r="R144" s="316">
        <f t="shared" si="36"/>
        <v>1</v>
      </c>
      <c r="S144" s="15" t="str">
        <f t="shared" si="37"/>
        <v/>
      </c>
    </row>
    <row r="145" spans="1:19">
      <c r="A145" s="28">
        <v>136</v>
      </c>
      <c r="B145" s="6"/>
      <c r="C145" s="6"/>
      <c r="D145" s="6"/>
      <c r="E145" s="117"/>
      <c r="F145" s="117"/>
      <c r="G145" s="117"/>
      <c r="H145" s="117"/>
      <c r="I145" s="15" t="str">
        <f t="shared" si="27"/>
        <v/>
      </c>
      <c r="J145" s="314">
        <f t="shared" si="33"/>
        <v>0</v>
      </c>
      <c r="K145" s="315">
        <f t="shared" si="28"/>
        <v>0</v>
      </c>
      <c r="L145" s="315">
        <f t="shared" si="34"/>
        <v>0</v>
      </c>
      <c r="M145" s="315">
        <f t="shared" si="35"/>
        <v>0</v>
      </c>
      <c r="N145" s="314">
        <f t="shared" si="29"/>
        <v>0</v>
      </c>
      <c r="O145" s="314">
        <f t="shared" si="30"/>
        <v>0</v>
      </c>
      <c r="P145" s="314">
        <f t="shared" si="31"/>
        <v>0</v>
      </c>
      <c r="Q145" s="297" t="b">
        <f t="shared" si="32"/>
        <v>0</v>
      </c>
      <c r="R145" s="316">
        <f t="shared" si="36"/>
        <v>1</v>
      </c>
      <c r="S145" s="15" t="str">
        <f t="shared" si="37"/>
        <v/>
      </c>
    </row>
    <row r="146" spans="1:19">
      <c r="A146" s="28">
        <v>137</v>
      </c>
      <c r="B146" s="6"/>
      <c r="C146" s="6"/>
      <c r="D146" s="6"/>
      <c r="E146" s="117"/>
      <c r="F146" s="117"/>
      <c r="G146" s="117"/>
      <c r="H146" s="117"/>
      <c r="I146" s="15" t="str">
        <f t="shared" si="27"/>
        <v/>
      </c>
      <c r="J146" s="314">
        <f t="shared" si="33"/>
        <v>0</v>
      </c>
      <c r="K146" s="315">
        <f t="shared" si="28"/>
        <v>0</v>
      </c>
      <c r="L146" s="315">
        <f t="shared" si="34"/>
        <v>0</v>
      </c>
      <c r="M146" s="315">
        <f t="shared" si="35"/>
        <v>0</v>
      </c>
      <c r="N146" s="314">
        <f t="shared" si="29"/>
        <v>0</v>
      </c>
      <c r="O146" s="314">
        <f t="shared" si="30"/>
        <v>0</v>
      </c>
      <c r="P146" s="314">
        <f t="shared" si="31"/>
        <v>0</v>
      </c>
      <c r="Q146" s="297" t="b">
        <f t="shared" si="32"/>
        <v>0</v>
      </c>
      <c r="R146" s="316">
        <f t="shared" si="36"/>
        <v>1</v>
      </c>
      <c r="S146" s="15" t="str">
        <f t="shared" si="37"/>
        <v/>
      </c>
    </row>
    <row r="147" spans="1:19">
      <c r="A147" s="28">
        <v>138</v>
      </c>
      <c r="B147" s="6"/>
      <c r="C147" s="6"/>
      <c r="D147" s="6"/>
      <c r="E147" s="117"/>
      <c r="F147" s="117"/>
      <c r="G147" s="117"/>
      <c r="H147" s="117"/>
      <c r="I147" s="15" t="str">
        <f t="shared" si="27"/>
        <v/>
      </c>
      <c r="J147" s="314">
        <f t="shared" si="33"/>
        <v>0</v>
      </c>
      <c r="K147" s="315">
        <f t="shared" si="28"/>
        <v>0</v>
      </c>
      <c r="L147" s="315">
        <f t="shared" si="34"/>
        <v>0</v>
      </c>
      <c r="M147" s="315">
        <f t="shared" si="35"/>
        <v>0</v>
      </c>
      <c r="N147" s="314">
        <f t="shared" si="29"/>
        <v>0</v>
      </c>
      <c r="O147" s="314">
        <f t="shared" si="30"/>
        <v>0</v>
      </c>
      <c r="P147" s="314">
        <f t="shared" si="31"/>
        <v>0</v>
      </c>
      <c r="Q147" s="297" t="b">
        <f t="shared" si="32"/>
        <v>0</v>
      </c>
      <c r="R147" s="316">
        <f t="shared" si="36"/>
        <v>1</v>
      </c>
      <c r="S147" s="15" t="str">
        <f t="shared" si="37"/>
        <v/>
      </c>
    </row>
    <row r="148" spans="1:19">
      <c r="A148" s="28">
        <v>139</v>
      </c>
      <c r="B148" s="6"/>
      <c r="C148" s="6"/>
      <c r="D148" s="6"/>
      <c r="E148" s="117"/>
      <c r="F148" s="117"/>
      <c r="G148" s="117"/>
      <c r="H148" s="117"/>
      <c r="I148" s="15" t="str">
        <f t="shared" si="27"/>
        <v/>
      </c>
      <c r="J148" s="314">
        <f t="shared" si="33"/>
        <v>0</v>
      </c>
      <c r="K148" s="315">
        <f t="shared" si="28"/>
        <v>0</v>
      </c>
      <c r="L148" s="315">
        <f t="shared" si="34"/>
        <v>0</v>
      </c>
      <c r="M148" s="315">
        <f t="shared" si="35"/>
        <v>0</v>
      </c>
      <c r="N148" s="314">
        <f t="shared" si="29"/>
        <v>0</v>
      </c>
      <c r="O148" s="314">
        <f t="shared" si="30"/>
        <v>0</v>
      </c>
      <c r="P148" s="314">
        <f t="shared" si="31"/>
        <v>0</v>
      </c>
      <c r="Q148" s="297" t="b">
        <f t="shared" si="32"/>
        <v>0</v>
      </c>
      <c r="R148" s="316">
        <f t="shared" si="36"/>
        <v>1</v>
      </c>
      <c r="S148" s="15" t="str">
        <f t="shared" si="37"/>
        <v/>
      </c>
    </row>
    <row r="149" spans="1:19">
      <c r="A149" s="28">
        <v>140</v>
      </c>
      <c r="B149" s="6"/>
      <c r="C149" s="6"/>
      <c r="D149" s="6"/>
      <c r="E149" s="117"/>
      <c r="F149" s="117"/>
      <c r="G149" s="117"/>
      <c r="H149" s="117"/>
      <c r="I149" s="15" t="str">
        <f t="shared" si="27"/>
        <v/>
      </c>
      <c r="J149" s="314">
        <f t="shared" si="33"/>
        <v>0</v>
      </c>
      <c r="K149" s="315">
        <f t="shared" si="28"/>
        <v>0</v>
      </c>
      <c r="L149" s="315">
        <f t="shared" si="34"/>
        <v>0</v>
      </c>
      <c r="M149" s="315">
        <f t="shared" si="35"/>
        <v>0</v>
      </c>
      <c r="N149" s="314">
        <f t="shared" si="29"/>
        <v>0</v>
      </c>
      <c r="O149" s="314">
        <f t="shared" si="30"/>
        <v>0</v>
      </c>
      <c r="P149" s="314">
        <f t="shared" si="31"/>
        <v>0</v>
      </c>
      <c r="Q149" s="297" t="b">
        <f t="shared" si="32"/>
        <v>0</v>
      </c>
      <c r="R149" s="316">
        <f t="shared" si="36"/>
        <v>1</v>
      </c>
      <c r="S149" s="15" t="str">
        <f t="shared" si="37"/>
        <v/>
      </c>
    </row>
    <row r="150" spans="1:19">
      <c r="A150" s="28">
        <v>141</v>
      </c>
      <c r="B150" s="6"/>
      <c r="C150" s="6"/>
      <c r="D150" s="6"/>
      <c r="E150" s="117"/>
      <c r="F150" s="117"/>
      <c r="G150" s="117"/>
      <c r="H150" s="117"/>
      <c r="I150" s="15" t="str">
        <f t="shared" si="27"/>
        <v/>
      </c>
      <c r="J150" s="314">
        <f t="shared" si="33"/>
        <v>0</v>
      </c>
      <c r="K150" s="315">
        <f t="shared" si="28"/>
        <v>0</v>
      </c>
      <c r="L150" s="315">
        <f t="shared" si="34"/>
        <v>0</v>
      </c>
      <c r="M150" s="315">
        <f t="shared" si="35"/>
        <v>0</v>
      </c>
      <c r="N150" s="314">
        <f t="shared" si="29"/>
        <v>0</v>
      </c>
      <c r="O150" s="314">
        <f t="shared" si="30"/>
        <v>0</v>
      </c>
      <c r="P150" s="314">
        <f t="shared" si="31"/>
        <v>0</v>
      </c>
      <c r="Q150" s="297" t="b">
        <f t="shared" si="32"/>
        <v>0</v>
      </c>
      <c r="R150" s="316">
        <f t="shared" si="36"/>
        <v>1</v>
      </c>
      <c r="S150" s="15" t="str">
        <f t="shared" si="37"/>
        <v/>
      </c>
    </row>
    <row r="151" spans="1:19">
      <c r="A151" s="28">
        <v>142</v>
      </c>
      <c r="B151" s="6"/>
      <c r="C151" s="6"/>
      <c r="D151" s="6"/>
      <c r="E151" s="117"/>
      <c r="F151" s="117"/>
      <c r="G151" s="117"/>
      <c r="H151" s="117"/>
      <c r="I151" s="15" t="str">
        <f t="shared" si="27"/>
        <v/>
      </c>
      <c r="J151" s="314">
        <f t="shared" si="33"/>
        <v>0</v>
      </c>
      <c r="K151" s="315">
        <f t="shared" si="28"/>
        <v>0</v>
      </c>
      <c r="L151" s="315">
        <f t="shared" si="34"/>
        <v>0</v>
      </c>
      <c r="M151" s="315">
        <f t="shared" si="35"/>
        <v>0</v>
      </c>
      <c r="N151" s="314">
        <f t="shared" si="29"/>
        <v>0</v>
      </c>
      <c r="O151" s="314">
        <f t="shared" si="30"/>
        <v>0</v>
      </c>
      <c r="P151" s="314">
        <f t="shared" si="31"/>
        <v>0</v>
      </c>
      <c r="Q151" s="297" t="b">
        <f t="shared" si="32"/>
        <v>0</v>
      </c>
      <c r="R151" s="316">
        <f t="shared" si="36"/>
        <v>1</v>
      </c>
      <c r="S151" s="15" t="str">
        <f t="shared" si="37"/>
        <v/>
      </c>
    </row>
    <row r="152" spans="1:19">
      <c r="A152" s="28">
        <v>143</v>
      </c>
      <c r="B152" s="6"/>
      <c r="C152" s="6"/>
      <c r="D152" s="6"/>
      <c r="E152" s="117"/>
      <c r="F152" s="117"/>
      <c r="G152" s="117"/>
      <c r="H152" s="117"/>
      <c r="I152" s="15" t="str">
        <f t="shared" si="27"/>
        <v/>
      </c>
      <c r="J152" s="314">
        <f t="shared" si="33"/>
        <v>0</v>
      </c>
      <c r="K152" s="315">
        <f t="shared" si="28"/>
        <v>0</v>
      </c>
      <c r="L152" s="315">
        <f t="shared" si="34"/>
        <v>0</v>
      </c>
      <c r="M152" s="315">
        <f t="shared" si="35"/>
        <v>0</v>
      </c>
      <c r="N152" s="314">
        <f t="shared" si="29"/>
        <v>0</v>
      </c>
      <c r="O152" s="314">
        <f t="shared" si="30"/>
        <v>0</v>
      </c>
      <c r="P152" s="314">
        <f t="shared" si="31"/>
        <v>0</v>
      </c>
      <c r="Q152" s="297" t="b">
        <f t="shared" si="32"/>
        <v>0</v>
      </c>
      <c r="R152" s="316">
        <f t="shared" si="36"/>
        <v>1</v>
      </c>
      <c r="S152" s="15" t="str">
        <f t="shared" si="37"/>
        <v/>
      </c>
    </row>
    <row r="153" spans="1:19">
      <c r="A153" s="28">
        <v>144</v>
      </c>
      <c r="B153" s="6"/>
      <c r="C153" s="6"/>
      <c r="D153" s="6"/>
      <c r="E153" s="117"/>
      <c r="F153" s="117"/>
      <c r="G153" s="117"/>
      <c r="H153" s="117"/>
      <c r="I153" s="15" t="str">
        <f t="shared" si="27"/>
        <v/>
      </c>
      <c r="J153" s="314">
        <f t="shared" si="33"/>
        <v>0</v>
      </c>
      <c r="K153" s="315">
        <f t="shared" si="28"/>
        <v>0</v>
      </c>
      <c r="L153" s="315">
        <f t="shared" si="34"/>
        <v>0</v>
      </c>
      <c r="M153" s="315">
        <f t="shared" si="35"/>
        <v>0</v>
      </c>
      <c r="N153" s="314">
        <f t="shared" si="29"/>
        <v>0</v>
      </c>
      <c r="O153" s="314">
        <f t="shared" si="30"/>
        <v>0</v>
      </c>
      <c r="P153" s="314">
        <f t="shared" si="31"/>
        <v>0</v>
      </c>
      <c r="Q153" s="297" t="b">
        <f t="shared" si="32"/>
        <v>0</v>
      </c>
      <c r="R153" s="316">
        <f t="shared" si="36"/>
        <v>1</v>
      </c>
      <c r="S153" s="15" t="str">
        <f t="shared" si="37"/>
        <v/>
      </c>
    </row>
    <row r="154" spans="1:19">
      <c r="A154" s="28">
        <v>145</v>
      </c>
      <c r="B154" s="6"/>
      <c r="C154" s="6"/>
      <c r="D154" s="6"/>
      <c r="E154" s="117"/>
      <c r="F154" s="117"/>
      <c r="G154" s="117"/>
      <c r="H154" s="117"/>
      <c r="I154" s="15" t="str">
        <f t="shared" si="27"/>
        <v/>
      </c>
      <c r="J154" s="314">
        <f t="shared" si="33"/>
        <v>0</v>
      </c>
      <c r="K154" s="315">
        <f t="shared" si="28"/>
        <v>0</v>
      </c>
      <c r="L154" s="315">
        <f t="shared" si="34"/>
        <v>0</v>
      </c>
      <c r="M154" s="315">
        <f t="shared" si="35"/>
        <v>0</v>
      </c>
      <c r="N154" s="314">
        <f t="shared" si="29"/>
        <v>0</v>
      </c>
      <c r="O154" s="314">
        <f t="shared" si="30"/>
        <v>0</v>
      </c>
      <c r="P154" s="314">
        <f t="shared" si="31"/>
        <v>0</v>
      </c>
      <c r="Q154" s="297" t="b">
        <f t="shared" si="32"/>
        <v>0</v>
      </c>
      <c r="R154" s="316">
        <f t="shared" si="36"/>
        <v>1</v>
      </c>
      <c r="S154" s="15" t="str">
        <f t="shared" si="37"/>
        <v/>
      </c>
    </row>
    <row r="155" spans="1:19">
      <c r="A155" s="28">
        <v>146</v>
      </c>
      <c r="B155" s="6"/>
      <c r="C155" s="6"/>
      <c r="D155" s="6"/>
      <c r="E155" s="117"/>
      <c r="F155" s="117"/>
      <c r="G155" s="117"/>
      <c r="H155" s="117"/>
      <c r="I155" s="15" t="str">
        <f t="shared" si="27"/>
        <v/>
      </c>
      <c r="J155" s="314">
        <f t="shared" si="33"/>
        <v>0</v>
      </c>
      <c r="K155" s="315">
        <f t="shared" si="28"/>
        <v>0</v>
      </c>
      <c r="L155" s="315">
        <f t="shared" si="34"/>
        <v>0</v>
      </c>
      <c r="M155" s="315">
        <f t="shared" si="35"/>
        <v>0</v>
      </c>
      <c r="N155" s="314">
        <f t="shared" si="29"/>
        <v>0</v>
      </c>
      <c r="O155" s="314">
        <f t="shared" si="30"/>
        <v>0</v>
      </c>
      <c r="P155" s="314">
        <f t="shared" si="31"/>
        <v>0</v>
      </c>
      <c r="Q155" s="297" t="b">
        <f t="shared" si="32"/>
        <v>0</v>
      </c>
      <c r="R155" s="316">
        <f t="shared" si="36"/>
        <v>1</v>
      </c>
      <c r="S155" s="15" t="str">
        <f t="shared" si="37"/>
        <v/>
      </c>
    </row>
    <row r="156" spans="1:19">
      <c r="A156" s="28">
        <v>147</v>
      </c>
      <c r="B156" s="6"/>
      <c r="C156" s="6"/>
      <c r="D156" s="6"/>
      <c r="E156" s="117"/>
      <c r="F156" s="117"/>
      <c r="G156" s="117"/>
      <c r="H156" s="117"/>
      <c r="I156" s="15" t="str">
        <f t="shared" si="27"/>
        <v/>
      </c>
      <c r="J156" s="314">
        <f t="shared" si="33"/>
        <v>0</v>
      </c>
      <c r="K156" s="315">
        <f t="shared" si="28"/>
        <v>0</v>
      </c>
      <c r="L156" s="315">
        <f t="shared" si="34"/>
        <v>0</v>
      </c>
      <c r="M156" s="315">
        <f t="shared" si="35"/>
        <v>0</v>
      </c>
      <c r="N156" s="314">
        <f t="shared" si="29"/>
        <v>0</v>
      </c>
      <c r="O156" s="314">
        <f t="shared" si="30"/>
        <v>0</v>
      </c>
      <c r="P156" s="314">
        <f t="shared" si="31"/>
        <v>0</v>
      </c>
      <c r="Q156" s="297" t="b">
        <f t="shared" si="32"/>
        <v>0</v>
      </c>
      <c r="R156" s="316">
        <f t="shared" si="36"/>
        <v>1</v>
      </c>
      <c r="S156" s="15" t="str">
        <f t="shared" si="37"/>
        <v/>
      </c>
    </row>
    <row r="157" spans="1:19">
      <c r="A157" s="28">
        <v>148</v>
      </c>
      <c r="B157" s="6"/>
      <c r="C157" s="6"/>
      <c r="D157" s="6"/>
      <c r="E157" s="117"/>
      <c r="F157" s="117"/>
      <c r="G157" s="117"/>
      <c r="H157" s="117"/>
      <c r="I157" s="15" t="str">
        <f t="shared" si="27"/>
        <v/>
      </c>
      <c r="J157" s="314">
        <f t="shared" si="33"/>
        <v>0</v>
      </c>
      <c r="K157" s="315">
        <f t="shared" si="28"/>
        <v>0</v>
      </c>
      <c r="L157" s="315">
        <f t="shared" si="34"/>
        <v>0</v>
      </c>
      <c r="M157" s="315">
        <f t="shared" si="35"/>
        <v>0</v>
      </c>
      <c r="N157" s="314">
        <f t="shared" si="29"/>
        <v>0</v>
      </c>
      <c r="O157" s="314">
        <f t="shared" si="30"/>
        <v>0</v>
      </c>
      <c r="P157" s="314">
        <f t="shared" si="31"/>
        <v>0</v>
      </c>
      <c r="Q157" s="297" t="b">
        <f t="shared" si="32"/>
        <v>0</v>
      </c>
      <c r="R157" s="316">
        <f t="shared" si="36"/>
        <v>1</v>
      </c>
      <c r="S157" s="15" t="str">
        <f t="shared" si="37"/>
        <v/>
      </c>
    </row>
    <row r="158" spans="1:19">
      <c r="A158" s="28">
        <v>149</v>
      </c>
      <c r="B158" s="6"/>
      <c r="C158" s="6"/>
      <c r="D158" s="6"/>
      <c r="E158" s="117"/>
      <c r="F158" s="117"/>
      <c r="G158" s="117"/>
      <c r="H158" s="117"/>
      <c r="I158" s="15" t="str">
        <f t="shared" si="27"/>
        <v/>
      </c>
      <c r="J158" s="314">
        <f t="shared" si="33"/>
        <v>0</v>
      </c>
      <c r="K158" s="315">
        <f t="shared" si="28"/>
        <v>0</v>
      </c>
      <c r="L158" s="315">
        <f t="shared" si="34"/>
        <v>0</v>
      </c>
      <c r="M158" s="315">
        <f t="shared" si="35"/>
        <v>0</v>
      </c>
      <c r="N158" s="314">
        <f t="shared" si="29"/>
        <v>0</v>
      </c>
      <c r="O158" s="314">
        <f t="shared" si="30"/>
        <v>0</v>
      </c>
      <c r="P158" s="314">
        <f t="shared" si="31"/>
        <v>0</v>
      </c>
      <c r="Q158" s="297" t="b">
        <f t="shared" si="32"/>
        <v>0</v>
      </c>
      <c r="R158" s="316">
        <f t="shared" si="36"/>
        <v>1</v>
      </c>
      <c r="S158" s="15" t="str">
        <f t="shared" si="37"/>
        <v/>
      </c>
    </row>
    <row r="159" spans="1:19">
      <c r="A159" s="28">
        <v>150</v>
      </c>
      <c r="B159" s="6"/>
      <c r="C159" s="6"/>
      <c r="D159" s="6"/>
      <c r="E159" s="117"/>
      <c r="F159" s="117"/>
      <c r="G159" s="117"/>
      <c r="H159" s="117"/>
      <c r="I159" s="15" t="str">
        <f t="shared" si="27"/>
        <v/>
      </c>
      <c r="J159" s="314">
        <f t="shared" si="33"/>
        <v>0</v>
      </c>
      <c r="K159" s="315">
        <f t="shared" si="28"/>
        <v>0</v>
      </c>
      <c r="L159" s="315">
        <f t="shared" si="34"/>
        <v>0</v>
      </c>
      <c r="M159" s="315">
        <f t="shared" si="35"/>
        <v>0</v>
      </c>
      <c r="N159" s="314">
        <f t="shared" si="29"/>
        <v>0</v>
      </c>
      <c r="O159" s="314">
        <f t="shared" si="30"/>
        <v>0</v>
      </c>
      <c r="P159" s="314">
        <f t="shared" si="31"/>
        <v>0</v>
      </c>
      <c r="Q159" s="297" t="b">
        <f t="shared" si="32"/>
        <v>0</v>
      </c>
      <c r="R159" s="316">
        <f t="shared" si="36"/>
        <v>1</v>
      </c>
      <c r="S159" s="15" t="str">
        <f t="shared" si="37"/>
        <v/>
      </c>
    </row>
    <row r="160" spans="1:19">
      <c r="A160" s="28">
        <v>151</v>
      </c>
      <c r="B160" s="6"/>
      <c r="C160" s="6"/>
      <c r="D160" s="6"/>
      <c r="E160" s="117"/>
      <c r="F160" s="117"/>
      <c r="G160" s="117"/>
      <c r="H160" s="117"/>
      <c r="I160" s="15" t="str">
        <f t="shared" si="27"/>
        <v/>
      </c>
      <c r="J160" s="314">
        <f t="shared" si="33"/>
        <v>0</v>
      </c>
      <c r="K160" s="315">
        <f t="shared" si="28"/>
        <v>0</v>
      </c>
      <c r="L160" s="315">
        <f t="shared" si="34"/>
        <v>0</v>
      </c>
      <c r="M160" s="315">
        <f t="shared" si="35"/>
        <v>0</v>
      </c>
      <c r="N160" s="314">
        <f t="shared" si="29"/>
        <v>0</v>
      </c>
      <c r="O160" s="314">
        <f t="shared" si="30"/>
        <v>0</v>
      </c>
      <c r="P160" s="314">
        <f t="shared" si="31"/>
        <v>0</v>
      </c>
      <c r="Q160" s="297" t="b">
        <f t="shared" si="32"/>
        <v>0</v>
      </c>
      <c r="R160" s="316">
        <f t="shared" si="36"/>
        <v>1</v>
      </c>
      <c r="S160" s="15" t="str">
        <f t="shared" si="37"/>
        <v/>
      </c>
    </row>
    <row r="161" spans="1:19">
      <c r="A161" s="28">
        <v>152</v>
      </c>
      <c r="B161" s="6"/>
      <c r="C161" s="6"/>
      <c r="D161" s="6"/>
      <c r="E161" s="117"/>
      <c r="F161" s="117"/>
      <c r="G161" s="117"/>
      <c r="H161" s="117"/>
      <c r="I161" s="15" t="str">
        <f t="shared" si="27"/>
        <v/>
      </c>
      <c r="J161" s="314">
        <f t="shared" si="33"/>
        <v>0</v>
      </c>
      <c r="K161" s="315">
        <f t="shared" si="28"/>
        <v>0</v>
      </c>
      <c r="L161" s="315">
        <f t="shared" si="34"/>
        <v>0</v>
      </c>
      <c r="M161" s="315">
        <f t="shared" si="35"/>
        <v>0</v>
      </c>
      <c r="N161" s="314">
        <f t="shared" si="29"/>
        <v>0</v>
      </c>
      <c r="O161" s="314">
        <f t="shared" si="30"/>
        <v>0</v>
      </c>
      <c r="P161" s="314">
        <f t="shared" si="31"/>
        <v>0</v>
      </c>
      <c r="Q161" s="297" t="b">
        <f t="shared" si="32"/>
        <v>0</v>
      </c>
      <c r="R161" s="316">
        <f t="shared" si="36"/>
        <v>1</v>
      </c>
      <c r="S161" s="15" t="str">
        <f t="shared" si="37"/>
        <v/>
      </c>
    </row>
    <row r="162" spans="1:19">
      <c r="A162" s="28">
        <v>153</v>
      </c>
      <c r="B162" s="6"/>
      <c r="C162" s="6"/>
      <c r="D162" s="6"/>
      <c r="E162" s="117"/>
      <c r="F162" s="117"/>
      <c r="G162" s="117"/>
      <c r="H162" s="117"/>
      <c r="I162" s="15" t="str">
        <f t="shared" si="27"/>
        <v/>
      </c>
      <c r="J162" s="314">
        <f t="shared" si="33"/>
        <v>0</v>
      </c>
      <c r="K162" s="315">
        <f t="shared" si="28"/>
        <v>0</v>
      </c>
      <c r="L162" s="315">
        <f t="shared" si="34"/>
        <v>0</v>
      </c>
      <c r="M162" s="315">
        <f t="shared" si="35"/>
        <v>0</v>
      </c>
      <c r="N162" s="314">
        <f t="shared" si="29"/>
        <v>0</v>
      </c>
      <c r="O162" s="314">
        <f t="shared" si="30"/>
        <v>0</v>
      </c>
      <c r="P162" s="314">
        <f t="shared" si="31"/>
        <v>0</v>
      </c>
      <c r="Q162" s="297" t="b">
        <f t="shared" si="32"/>
        <v>0</v>
      </c>
      <c r="R162" s="316">
        <f t="shared" si="36"/>
        <v>1</v>
      </c>
      <c r="S162" s="15" t="str">
        <f t="shared" si="37"/>
        <v/>
      </c>
    </row>
    <row r="163" spans="1:19">
      <c r="A163" s="28">
        <v>154</v>
      </c>
      <c r="B163" s="6"/>
      <c r="C163" s="6"/>
      <c r="D163" s="6"/>
      <c r="E163" s="117"/>
      <c r="F163" s="117"/>
      <c r="G163" s="117"/>
      <c r="H163" s="117"/>
      <c r="I163" s="15" t="str">
        <f t="shared" si="27"/>
        <v/>
      </c>
      <c r="J163" s="314">
        <f t="shared" si="33"/>
        <v>0</v>
      </c>
      <c r="K163" s="315">
        <f t="shared" si="28"/>
        <v>0</v>
      </c>
      <c r="L163" s="315">
        <f t="shared" si="34"/>
        <v>0</v>
      </c>
      <c r="M163" s="315">
        <f t="shared" si="35"/>
        <v>0</v>
      </c>
      <c r="N163" s="314">
        <f t="shared" si="29"/>
        <v>0</v>
      </c>
      <c r="O163" s="314">
        <f t="shared" si="30"/>
        <v>0</v>
      </c>
      <c r="P163" s="314">
        <f t="shared" si="31"/>
        <v>0</v>
      </c>
      <c r="Q163" s="297" t="b">
        <f t="shared" si="32"/>
        <v>0</v>
      </c>
      <c r="R163" s="316">
        <f t="shared" si="36"/>
        <v>1</v>
      </c>
      <c r="S163" s="15" t="str">
        <f t="shared" si="37"/>
        <v/>
      </c>
    </row>
    <row r="164" spans="1:19">
      <c r="A164" s="28">
        <v>155</v>
      </c>
      <c r="B164" s="6"/>
      <c r="C164" s="6"/>
      <c r="D164" s="6"/>
      <c r="E164" s="117"/>
      <c r="F164" s="117"/>
      <c r="G164" s="117"/>
      <c r="H164" s="117"/>
      <c r="I164" s="15" t="str">
        <f t="shared" si="27"/>
        <v/>
      </c>
      <c r="J164" s="314">
        <f t="shared" si="33"/>
        <v>0</v>
      </c>
      <c r="K164" s="315">
        <f t="shared" si="28"/>
        <v>0</v>
      </c>
      <c r="L164" s="315">
        <f t="shared" si="34"/>
        <v>0</v>
      </c>
      <c r="M164" s="315">
        <f t="shared" si="35"/>
        <v>0</v>
      </c>
      <c r="N164" s="314">
        <f t="shared" si="29"/>
        <v>0</v>
      </c>
      <c r="O164" s="314">
        <f t="shared" si="30"/>
        <v>0</v>
      </c>
      <c r="P164" s="314">
        <f t="shared" si="31"/>
        <v>0</v>
      </c>
      <c r="Q164" s="297" t="b">
        <f t="shared" si="32"/>
        <v>0</v>
      </c>
      <c r="R164" s="316">
        <f t="shared" si="36"/>
        <v>1</v>
      </c>
      <c r="S164" s="15" t="str">
        <f t="shared" si="37"/>
        <v/>
      </c>
    </row>
    <row r="165" spans="1:19">
      <c r="A165" s="28">
        <v>156</v>
      </c>
      <c r="B165" s="6"/>
      <c r="C165" s="6"/>
      <c r="D165" s="6"/>
      <c r="E165" s="117"/>
      <c r="F165" s="117"/>
      <c r="G165" s="117"/>
      <c r="H165" s="117"/>
      <c r="I165" s="15" t="str">
        <f t="shared" si="27"/>
        <v/>
      </c>
      <c r="J165" s="314">
        <f t="shared" si="33"/>
        <v>0</v>
      </c>
      <c r="K165" s="315">
        <f t="shared" si="28"/>
        <v>0</v>
      </c>
      <c r="L165" s="315">
        <f t="shared" si="34"/>
        <v>0</v>
      </c>
      <c r="M165" s="315">
        <f t="shared" si="35"/>
        <v>0</v>
      </c>
      <c r="N165" s="314">
        <f t="shared" si="29"/>
        <v>0</v>
      </c>
      <c r="O165" s="314">
        <f t="shared" si="30"/>
        <v>0</v>
      </c>
      <c r="P165" s="314">
        <f t="shared" si="31"/>
        <v>0</v>
      </c>
      <c r="Q165" s="297" t="b">
        <f t="shared" si="32"/>
        <v>0</v>
      </c>
      <c r="R165" s="316">
        <f t="shared" si="36"/>
        <v>1</v>
      </c>
      <c r="S165" s="15" t="str">
        <f t="shared" si="37"/>
        <v/>
      </c>
    </row>
    <row r="166" spans="1:19">
      <c r="A166" s="28">
        <v>157</v>
      </c>
      <c r="B166" s="6"/>
      <c r="C166" s="6"/>
      <c r="D166" s="6"/>
      <c r="E166" s="117"/>
      <c r="F166" s="117"/>
      <c r="G166" s="117"/>
      <c r="H166" s="117"/>
      <c r="I166" s="15" t="str">
        <f t="shared" si="27"/>
        <v/>
      </c>
      <c r="J166" s="314">
        <f t="shared" si="33"/>
        <v>0</v>
      </c>
      <c r="K166" s="315">
        <f t="shared" si="28"/>
        <v>0</v>
      </c>
      <c r="L166" s="315">
        <f t="shared" si="34"/>
        <v>0</v>
      </c>
      <c r="M166" s="315">
        <f t="shared" si="35"/>
        <v>0</v>
      </c>
      <c r="N166" s="314">
        <f t="shared" si="29"/>
        <v>0</v>
      </c>
      <c r="O166" s="314">
        <f t="shared" si="30"/>
        <v>0</v>
      </c>
      <c r="P166" s="314">
        <f t="shared" si="31"/>
        <v>0</v>
      </c>
      <c r="Q166" s="297" t="b">
        <f t="shared" si="32"/>
        <v>0</v>
      </c>
      <c r="R166" s="316">
        <f t="shared" si="36"/>
        <v>1</v>
      </c>
      <c r="S166" s="15" t="str">
        <f t="shared" si="37"/>
        <v/>
      </c>
    </row>
    <row r="167" spans="1:19">
      <c r="A167" s="28">
        <v>158</v>
      </c>
      <c r="B167" s="6"/>
      <c r="C167" s="6"/>
      <c r="D167" s="6"/>
      <c r="E167" s="117"/>
      <c r="F167" s="117"/>
      <c r="G167" s="117"/>
      <c r="H167" s="117"/>
      <c r="I167" s="15" t="str">
        <f t="shared" si="27"/>
        <v/>
      </c>
      <c r="J167" s="314">
        <f t="shared" si="33"/>
        <v>0</v>
      </c>
      <c r="K167" s="315">
        <f t="shared" si="28"/>
        <v>0</v>
      </c>
      <c r="L167" s="315">
        <f t="shared" si="34"/>
        <v>0</v>
      </c>
      <c r="M167" s="315">
        <f t="shared" si="35"/>
        <v>0</v>
      </c>
      <c r="N167" s="314">
        <f t="shared" si="29"/>
        <v>0</v>
      </c>
      <c r="O167" s="314">
        <f t="shared" si="30"/>
        <v>0</v>
      </c>
      <c r="P167" s="314">
        <f t="shared" si="31"/>
        <v>0</v>
      </c>
      <c r="Q167" s="297" t="b">
        <f t="shared" si="32"/>
        <v>0</v>
      </c>
      <c r="R167" s="316">
        <f t="shared" si="36"/>
        <v>1</v>
      </c>
      <c r="S167" s="15" t="str">
        <f t="shared" si="37"/>
        <v/>
      </c>
    </row>
    <row r="168" spans="1:19">
      <c r="A168" s="28">
        <v>159</v>
      </c>
      <c r="B168" s="6"/>
      <c r="C168" s="6"/>
      <c r="D168" s="6"/>
      <c r="E168" s="117"/>
      <c r="F168" s="117"/>
      <c r="G168" s="117"/>
      <c r="H168" s="117"/>
      <c r="I168" s="15" t="str">
        <f t="shared" si="27"/>
        <v/>
      </c>
      <c r="J168" s="314">
        <f t="shared" si="33"/>
        <v>0</v>
      </c>
      <c r="K168" s="315">
        <f t="shared" si="28"/>
        <v>0</v>
      </c>
      <c r="L168" s="315">
        <f t="shared" si="34"/>
        <v>0</v>
      </c>
      <c r="M168" s="315">
        <f t="shared" si="35"/>
        <v>0</v>
      </c>
      <c r="N168" s="314">
        <f t="shared" si="29"/>
        <v>0</v>
      </c>
      <c r="O168" s="314">
        <f t="shared" si="30"/>
        <v>0</v>
      </c>
      <c r="P168" s="314">
        <f t="shared" si="31"/>
        <v>0</v>
      </c>
      <c r="Q168" s="297" t="b">
        <f t="shared" si="32"/>
        <v>0</v>
      </c>
      <c r="R168" s="316">
        <f t="shared" si="36"/>
        <v>1</v>
      </c>
      <c r="S168" s="15" t="str">
        <f t="shared" si="37"/>
        <v/>
      </c>
    </row>
    <row r="169" spans="1:19">
      <c r="A169" s="28">
        <v>160</v>
      </c>
      <c r="B169" s="6"/>
      <c r="C169" s="6"/>
      <c r="D169" s="6"/>
      <c r="E169" s="117"/>
      <c r="F169" s="117"/>
      <c r="G169" s="117"/>
      <c r="H169" s="117"/>
      <c r="I169" s="15" t="str">
        <f t="shared" si="27"/>
        <v/>
      </c>
      <c r="J169" s="314">
        <f t="shared" si="33"/>
        <v>0</v>
      </c>
      <c r="K169" s="315">
        <f t="shared" si="28"/>
        <v>0</v>
      </c>
      <c r="L169" s="315">
        <f t="shared" si="34"/>
        <v>0</v>
      </c>
      <c r="M169" s="315">
        <f t="shared" si="35"/>
        <v>0</v>
      </c>
      <c r="N169" s="314">
        <f t="shared" si="29"/>
        <v>0</v>
      </c>
      <c r="O169" s="314">
        <f t="shared" si="30"/>
        <v>0</v>
      </c>
      <c r="P169" s="314">
        <f t="shared" si="31"/>
        <v>0</v>
      </c>
      <c r="Q169" s="297" t="b">
        <f t="shared" si="32"/>
        <v>0</v>
      </c>
      <c r="R169" s="316">
        <f t="shared" si="36"/>
        <v>1</v>
      </c>
      <c r="S169" s="15" t="str">
        <f t="shared" si="37"/>
        <v/>
      </c>
    </row>
    <row r="170" spans="1:19">
      <c r="A170" s="28">
        <v>161</v>
      </c>
      <c r="B170" s="6"/>
      <c r="C170" s="6"/>
      <c r="D170" s="6"/>
      <c r="E170" s="117"/>
      <c r="F170" s="117"/>
      <c r="G170" s="117"/>
      <c r="H170" s="117"/>
      <c r="I170" s="15" t="str">
        <f t="shared" si="27"/>
        <v/>
      </c>
      <c r="J170" s="314">
        <f t="shared" si="33"/>
        <v>0</v>
      </c>
      <c r="K170" s="315">
        <f t="shared" si="28"/>
        <v>0</v>
      </c>
      <c r="L170" s="315">
        <f t="shared" si="34"/>
        <v>0</v>
      </c>
      <c r="M170" s="315">
        <f t="shared" si="35"/>
        <v>0</v>
      </c>
      <c r="N170" s="314">
        <f t="shared" si="29"/>
        <v>0</v>
      </c>
      <c r="O170" s="314">
        <f t="shared" si="30"/>
        <v>0</v>
      </c>
      <c r="P170" s="314">
        <f t="shared" si="31"/>
        <v>0</v>
      </c>
      <c r="Q170" s="297" t="b">
        <f t="shared" si="32"/>
        <v>0</v>
      </c>
      <c r="R170" s="316">
        <f t="shared" si="36"/>
        <v>1</v>
      </c>
      <c r="S170" s="15" t="str">
        <f t="shared" si="37"/>
        <v/>
      </c>
    </row>
    <row r="171" spans="1:19">
      <c r="A171" s="28">
        <v>162</v>
      </c>
      <c r="B171" s="6"/>
      <c r="C171" s="6"/>
      <c r="D171" s="6"/>
      <c r="E171" s="117"/>
      <c r="F171" s="117"/>
      <c r="G171" s="117"/>
      <c r="H171" s="117"/>
      <c r="I171" s="15" t="str">
        <f t="shared" si="27"/>
        <v/>
      </c>
      <c r="J171" s="314">
        <f t="shared" si="33"/>
        <v>0</v>
      </c>
      <c r="K171" s="315">
        <f t="shared" si="28"/>
        <v>0</v>
      </c>
      <c r="L171" s="315">
        <f t="shared" si="34"/>
        <v>0</v>
      </c>
      <c r="M171" s="315">
        <f t="shared" si="35"/>
        <v>0</v>
      </c>
      <c r="N171" s="314">
        <f t="shared" si="29"/>
        <v>0</v>
      </c>
      <c r="O171" s="314">
        <f t="shared" si="30"/>
        <v>0</v>
      </c>
      <c r="P171" s="314">
        <f t="shared" si="31"/>
        <v>0</v>
      </c>
      <c r="Q171" s="297" t="b">
        <f t="shared" si="32"/>
        <v>0</v>
      </c>
      <c r="R171" s="316">
        <f t="shared" si="36"/>
        <v>1</v>
      </c>
      <c r="S171" s="15" t="str">
        <f t="shared" si="37"/>
        <v/>
      </c>
    </row>
    <row r="172" spans="1:19">
      <c r="A172" s="28">
        <v>163</v>
      </c>
      <c r="B172" s="6"/>
      <c r="C172" s="6"/>
      <c r="D172" s="6"/>
      <c r="E172" s="117"/>
      <c r="F172" s="117"/>
      <c r="G172" s="117"/>
      <c r="H172" s="117"/>
      <c r="I172" s="15" t="str">
        <f t="shared" si="27"/>
        <v/>
      </c>
      <c r="J172" s="314">
        <f t="shared" si="33"/>
        <v>0</v>
      </c>
      <c r="K172" s="315">
        <f t="shared" si="28"/>
        <v>0</v>
      </c>
      <c r="L172" s="315">
        <f t="shared" si="34"/>
        <v>0</v>
      </c>
      <c r="M172" s="315">
        <f t="shared" si="35"/>
        <v>0</v>
      </c>
      <c r="N172" s="314">
        <f t="shared" si="29"/>
        <v>0</v>
      </c>
      <c r="O172" s="314">
        <f t="shared" si="30"/>
        <v>0</v>
      </c>
      <c r="P172" s="314">
        <f t="shared" si="31"/>
        <v>0</v>
      </c>
      <c r="Q172" s="297" t="b">
        <f t="shared" si="32"/>
        <v>0</v>
      </c>
      <c r="R172" s="316">
        <f t="shared" si="36"/>
        <v>1</v>
      </c>
      <c r="S172" s="15" t="str">
        <f t="shared" si="37"/>
        <v/>
      </c>
    </row>
    <row r="173" spans="1:19">
      <c r="A173" s="28">
        <v>164</v>
      </c>
      <c r="B173" s="6"/>
      <c r="C173" s="6"/>
      <c r="D173" s="6"/>
      <c r="E173" s="117"/>
      <c r="F173" s="117"/>
      <c r="G173" s="117"/>
      <c r="H173" s="117"/>
      <c r="I173" s="15" t="str">
        <f t="shared" si="27"/>
        <v/>
      </c>
      <c r="J173" s="314">
        <f t="shared" si="33"/>
        <v>0</v>
      </c>
      <c r="K173" s="315">
        <f t="shared" si="28"/>
        <v>0</v>
      </c>
      <c r="L173" s="315">
        <f t="shared" si="34"/>
        <v>0</v>
      </c>
      <c r="M173" s="315">
        <f t="shared" si="35"/>
        <v>0</v>
      </c>
      <c r="N173" s="314">
        <f t="shared" si="29"/>
        <v>0</v>
      </c>
      <c r="O173" s="314">
        <f t="shared" si="30"/>
        <v>0</v>
      </c>
      <c r="P173" s="314">
        <f t="shared" si="31"/>
        <v>0</v>
      </c>
      <c r="Q173" s="297" t="b">
        <f t="shared" si="32"/>
        <v>0</v>
      </c>
      <c r="R173" s="316">
        <f t="shared" si="36"/>
        <v>1</v>
      </c>
      <c r="S173" s="15" t="str">
        <f t="shared" si="37"/>
        <v/>
      </c>
    </row>
    <row r="174" spans="1:19">
      <c r="A174" s="28">
        <v>165</v>
      </c>
      <c r="B174" s="6"/>
      <c r="C174" s="6"/>
      <c r="D174" s="6"/>
      <c r="E174" s="117"/>
      <c r="F174" s="117"/>
      <c r="G174" s="117"/>
      <c r="H174" s="117"/>
      <c r="I174" s="15" t="str">
        <f t="shared" si="27"/>
        <v/>
      </c>
      <c r="J174" s="314">
        <f t="shared" si="33"/>
        <v>0</v>
      </c>
      <c r="K174" s="315">
        <f t="shared" si="28"/>
        <v>0</v>
      </c>
      <c r="L174" s="315">
        <f t="shared" si="34"/>
        <v>0</v>
      </c>
      <c r="M174" s="315">
        <f t="shared" si="35"/>
        <v>0</v>
      </c>
      <c r="N174" s="314">
        <f t="shared" si="29"/>
        <v>0</v>
      </c>
      <c r="O174" s="314">
        <f t="shared" si="30"/>
        <v>0</v>
      </c>
      <c r="P174" s="314">
        <f t="shared" si="31"/>
        <v>0</v>
      </c>
      <c r="Q174" s="297" t="b">
        <f t="shared" si="32"/>
        <v>0</v>
      </c>
      <c r="R174" s="316">
        <f t="shared" si="36"/>
        <v>1</v>
      </c>
      <c r="S174" s="15" t="str">
        <f t="shared" si="37"/>
        <v/>
      </c>
    </row>
    <row r="175" spans="1:19">
      <c r="A175" s="28">
        <v>166</v>
      </c>
      <c r="B175" s="6"/>
      <c r="C175" s="6"/>
      <c r="D175" s="6"/>
      <c r="E175" s="117"/>
      <c r="F175" s="117"/>
      <c r="G175" s="117"/>
      <c r="H175" s="117"/>
      <c r="I175" s="15" t="str">
        <f t="shared" si="27"/>
        <v/>
      </c>
      <c r="J175" s="314">
        <f t="shared" si="33"/>
        <v>0</v>
      </c>
      <c r="K175" s="315">
        <f t="shared" si="28"/>
        <v>0</v>
      </c>
      <c r="L175" s="315">
        <f t="shared" si="34"/>
        <v>0</v>
      </c>
      <c r="M175" s="315">
        <f t="shared" si="35"/>
        <v>0</v>
      </c>
      <c r="N175" s="314">
        <f t="shared" si="29"/>
        <v>0</v>
      </c>
      <c r="O175" s="314">
        <f t="shared" si="30"/>
        <v>0</v>
      </c>
      <c r="P175" s="314">
        <f t="shared" si="31"/>
        <v>0</v>
      </c>
      <c r="Q175" s="297" t="b">
        <f t="shared" si="32"/>
        <v>0</v>
      </c>
      <c r="R175" s="316">
        <f t="shared" si="36"/>
        <v>1</v>
      </c>
      <c r="S175" s="15" t="str">
        <f t="shared" si="37"/>
        <v/>
      </c>
    </row>
    <row r="176" spans="1:19">
      <c r="A176" s="28">
        <v>167</v>
      </c>
      <c r="B176" s="6"/>
      <c r="C176" s="6"/>
      <c r="D176" s="6"/>
      <c r="E176" s="117"/>
      <c r="F176" s="117"/>
      <c r="G176" s="117"/>
      <c r="H176" s="117"/>
      <c r="I176" s="15" t="str">
        <f t="shared" si="27"/>
        <v/>
      </c>
      <c r="J176" s="314">
        <f t="shared" si="33"/>
        <v>0</v>
      </c>
      <c r="K176" s="315">
        <f t="shared" si="28"/>
        <v>0</v>
      </c>
      <c r="L176" s="315">
        <f t="shared" si="34"/>
        <v>0</v>
      </c>
      <c r="M176" s="315">
        <f t="shared" si="35"/>
        <v>0</v>
      </c>
      <c r="N176" s="314">
        <f t="shared" si="29"/>
        <v>0</v>
      </c>
      <c r="O176" s="314">
        <f t="shared" si="30"/>
        <v>0</v>
      </c>
      <c r="P176" s="314">
        <f t="shared" si="31"/>
        <v>0</v>
      </c>
      <c r="Q176" s="297" t="b">
        <f t="shared" si="32"/>
        <v>0</v>
      </c>
      <c r="R176" s="316">
        <f t="shared" si="36"/>
        <v>1</v>
      </c>
      <c r="S176" s="15" t="str">
        <f t="shared" si="37"/>
        <v/>
      </c>
    </row>
    <row r="177" spans="1:19">
      <c r="A177" s="28">
        <v>168</v>
      </c>
      <c r="B177" s="6"/>
      <c r="C177" s="6"/>
      <c r="D177" s="6"/>
      <c r="E177" s="117"/>
      <c r="F177" s="117"/>
      <c r="G177" s="117"/>
      <c r="H177" s="117"/>
      <c r="I177" s="15" t="str">
        <f t="shared" si="27"/>
        <v/>
      </c>
      <c r="J177" s="314">
        <f t="shared" si="33"/>
        <v>0</v>
      </c>
      <c r="K177" s="315">
        <f t="shared" si="28"/>
        <v>0</v>
      </c>
      <c r="L177" s="315">
        <f t="shared" si="34"/>
        <v>0</v>
      </c>
      <c r="M177" s="315">
        <f t="shared" si="35"/>
        <v>0</v>
      </c>
      <c r="N177" s="314">
        <f t="shared" si="29"/>
        <v>0</v>
      </c>
      <c r="O177" s="314">
        <f t="shared" si="30"/>
        <v>0</v>
      </c>
      <c r="P177" s="314">
        <f t="shared" si="31"/>
        <v>0</v>
      </c>
      <c r="Q177" s="297" t="b">
        <f t="shared" si="32"/>
        <v>0</v>
      </c>
      <c r="R177" s="316">
        <f t="shared" si="36"/>
        <v>1</v>
      </c>
      <c r="S177" s="15" t="str">
        <f t="shared" si="37"/>
        <v/>
      </c>
    </row>
    <row r="178" spans="1:19">
      <c r="A178" s="28">
        <v>169</v>
      </c>
      <c r="B178" s="6"/>
      <c r="C178" s="6"/>
      <c r="D178" s="6"/>
      <c r="E178" s="117"/>
      <c r="F178" s="117"/>
      <c r="G178" s="117"/>
      <c r="H178" s="117"/>
      <c r="I178" s="15" t="str">
        <f t="shared" si="27"/>
        <v/>
      </c>
      <c r="J178" s="314">
        <f t="shared" si="33"/>
        <v>0</v>
      </c>
      <c r="K178" s="315">
        <f t="shared" si="28"/>
        <v>0</v>
      </c>
      <c r="L178" s="315">
        <f t="shared" si="34"/>
        <v>0</v>
      </c>
      <c r="M178" s="315">
        <f t="shared" si="35"/>
        <v>0</v>
      </c>
      <c r="N178" s="314">
        <f t="shared" si="29"/>
        <v>0</v>
      </c>
      <c r="O178" s="314">
        <f t="shared" si="30"/>
        <v>0</v>
      </c>
      <c r="P178" s="314">
        <f t="shared" si="31"/>
        <v>0</v>
      </c>
      <c r="Q178" s="297" t="b">
        <f t="shared" si="32"/>
        <v>0</v>
      </c>
      <c r="R178" s="316">
        <f t="shared" si="36"/>
        <v>1</v>
      </c>
      <c r="S178" s="15" t="str">
        <f t="shared" si="37"/>
        <v/>
      </c>
    </row>
    <row r="179" spans="1:19">
      <c r="A179" s="28">
        <v>170</v>
      </c>
      <c r="B179" s="6"/>
      <c r="C179" s="6"/>
      <c r="D179" s="6"/>
      <c r="E179" s="117"/>
      <c r="F179" s="117"/>
      <c r="G179" s="117"/>
      <c r="H179" s="117"/>
      <c r="I179" s="15" t="str">
        <f t="shared" si="27"/>
        <v/>
      </c>
      <c r="J179" s="314">
        <f t="shared" si="33"/>
        <v>0</v>
      </c>
      <c r="K179" s="315">
        <f t="shared" si="28"/>
        <v>0</v>
      </c>
      <c r="L179" s="315">
        <f t="shared" si="34"/>
        <v>0</v>
      </c>
      <c r="M179" s="315">
        <f t="shared" si="35"/>
        <v>0</v>
      </c>
      <c r="N179" s="314">
        <f t="shared" si="29"/>
        <v>0</v>
      </c>
      <c r="O179" s="314">
        <f t="shared" si="30"/>
        <v>0</v>
      </c>
      <c r="P179" s="314">
        <f t="shared" si="31"/>
        <v>0</v>
      </c>
      <c r="Q179" s="297" t="b">
        <f t="shared" si="32"/>
        <v>0</v>
      </c>
      <c r="R179" s="316">
        <f t="shared" si="36"/>
        <v>1</v>
      </c>
      <c r="S179" s="15" t="str">
        <f t="shared" si="37"/>
        <v/>
      </c>
    </row>
    <row r="180" spans="1:19">
      <c r="A180" s="28">
        <v>171</v>
      </c>
      <c r="B180" s="6"/>
      <c r="C180" s="6"/>
      <c r="D180" s="6"/>
      <c r="E180" s="117"/>
      <c r="F180" s="117"/>
      <c r="G180" s="117"/>
      <c r="H180" s="117"/>
      <c r="I180" s="15" t="str">
        <f t="shared" si="27"/>
        <v/>
      </c>
      <c r="J180" s="314">
        <f t="shared" si="33"/>
        <v>0</v>
      </c>
      <c r="K180" s="315">
        <f t="shared" si="28"/>
        <v>0</v>
      </c>
      <c r="L180" s="315">
        <f t="shared" si="34"/>
        <v>0</v>
      </c>
      <c r="M180" s="315">
        <f t="shared" si="35"/>
        <v>0</v>
      </c>
      <c r="N180" s="314">
        <f t="shared" si="29"/>
        <v>0</v>
      </c>
      <c r="O180" s="314">
        <f t="shared" si="30"/>
        <v>0</v>
      </c>
      <c r="P180" s="314">
        <f t="shared" si="31"/>
        <v>0</v>
      </c>
      <c r="Q180" s="297" t="b">
        <f t="shared" si="32"/>
        <v>0</v>
      </c>
      <c r="R180" s="316">
        <f t="shared" si="36"/>
        <v>1</v>
      </c>
      <c r="S180" s="15" t="str">
        <f t="shared" si="37"/>
        <v/>
      </c>
    </row>
    <row r="181" spans="1:19">
      <c r="A181" s="28">
        <v>172</v>
      </c>
      <c r="B181" s="6"/>
      <c r="C181" s="6"/>
      <c r="D181" s="6"/>
      <c r="E181" s="117"/>
      <c r="F181" s="117"/>
      <c r="G181" s="117"/>
      <c r="H181" s="117"/>
      <c r="I181" s="15" t="str">
        <f t="shared" si="27"/>
        <v/>
      </c>
      <c r="J181" s="314">
        <f t="shared" si="33"/>
        <v>0</v>
      </c>
      <c r="K181" s="315">
        <f t="shared" si="28"/>
        <v>0</v>
      </c>
      <c r="L181" s="315">
        <f t="shared" si="34"/>
        <v>0</v>
      </c>
      <c r="M181" s="315">
        <f t="shared" si="35"/>
        <v>0</v>
      </c>
      <c r="N181" s="314">
        <f t="shared" si="29"/>
        <v>0</v>
      </c>
      <c r="O181" s="314">
        <f t="shared" si="30"/>
        <v>0</v>
      </c>
      <c r="P181" s="314">
        <f t="shared" si="31"/>
        <v>0</v>
      </c>
      <c r="Q181" s="297" t="b">
        <f t="shared" si="32"/>
        <v>0</v>
      </c>
      <c r="R181" s="316">
        <f t="shared" si="36"/>
        <v>1</v>
      </c>
      <c r="S181" s="15" t="str">
        <f t="shared" si="37"/>
        <v/>
      </c>
    </row>
    <row r="182" spans="1:19">
      <c r="A182" s="28">
        <v>173</v>
      </c>
      <c r="B182" s="6"/>
      <c r="C182" s="6"/>
      <c r="D182" s="6"/>
      <c r="E182" s="117"/>
      <c r="F182" s="117"/>
      <c r="G182" s="117"/>
      <c r="H182" s="117"/>
      <c r="I182" s="15" t="str">
        <f t="shared" si="27"/>
        <v/>
      </c>
      <c r="J182" s="314">
        <f t="shared" si="33"/>
        <v>0</v>
      </c>
      <c r="K182" s="315">
        <f t="shared" si="28"/>
        <v>0</v>
      </c>
      <c r="L182" s="315">
        <f t="shared" si="34"/>
        <v>0</v>
      </c>
      <c r="M182" s="315">
        <f t="shared" si="35"/>
        <v>0</v>
      </c>
      <c r="N182" s="314">
        <f t="shared" si="29"/>
        <v>0</v>
      </c>
      <c r="O182" s="314">
        <f t="shared" si="30"/>
        <v>0</v>
      </c>
      <c r="P182" s="314">
        <f t="shared" si="31"/>
        <v>0</v>
      </c>
      <c r="Q182" s="297" t="b">
        <f t="shared" si="32"/>
        <v>0</v>
      </c>
      <c r="R182" s="316">
        <f t="shared" si="36"/>
        <v>1</v>
      </c>
      <c r="S182" s="15" t="str">
        <f t="shared" si="37"/>
        <v/>
      </c>
    </row>
    <row r="183" spans="1:19">
      <c r="A183" s="28">
        <v>174</v>
      </c>
      <c r="B183" s="6"/>
      <c r="C183" s="6"/>
      <c r="D183" s="6"/>
      <c r="E183" s="117"/>
      <c r="F183" s="117"/>
      <c r="G183" s="117"/>
      <c r="H183" s="117"/>
      <c r="I183" s="15" t="str">
        <f t="shared" si="27"/>
        <v/>
      </c>
      <c r="J183" s="314">
        <f t="shared" si="33"/>
        <v>0</v>
      </c>
      <c r="K183" s="315">
        <f t="shared" si="28"/>
        <v>0</v>
      </c>
      <c r="L183" s="315">
        <f t="shared" si="34"/>
        <v>0</v>
      </c>
      <c r="M183" s="315">
        <f t="shared" si="35"/>
        <v>0</v>
      </c>
      <c r="N183" s="314">
        <f t="shared" si="29"/>
        <v>0</v>
      </c>
      <c r="O183" s="314">
        <f t="shared" si="30"/>
        <v>0</v>
      </c>
      <c r="P183" s="314">
        <f t="shared" si="31"/>
        <v>0</v>
      </c>
      <c r="Q183" s="297" t="b">
        <f t="shared" si="32"/>
        <v>0</v>
      </c>
      <c r="R183" s="316">
        <f t="shared" si="36"/>
        <v>1</v>
      </c>
      <c r="S183" s="15" t="str">
        <f t="shared" si="37"/>
        <v/>
      </c>
    </row>
    <row r="184" spans="1:19">
      <c r="A184" s="28">
        <v>175</v>
      </c>
      <c r="B184" s="6"/>
      <c r="C184" s="6"/>
      <c r="D184" s="6"/>
      <c r="E184" s="117"/>
      <c r="F184" s="117"/>
      <c r="G184" s="117"/>
      <c r="H184" s="117"/>
      <c r="I184" s="15" t="str">
        <f t="shared" si="27"/>
        <v/>
      </c>
      <c r="J184" s="314">
        <f t="shared" si="33"/>
        <v>0</v>
      </c>
      <c r="K184" s="315">
        <f t="shared" si="28"/>
        <v>0</v>
      </c>
      <c r="L184" s="315">
        <f t="shared" si="34"/>
        <v>0</v>
      </c>
      <c r="M184" s="315">
        <f t="shared" si="35"/>
        <v>0</v>
      </c>
      <c r="N184" s="314">
        <f t="shared" si="29"/>
        <v>0</v>
      </c>
      <c r="O184" s="314">
        <f t="shared" si="30"/>
        <v>0</v>
      </c>
      <c r="P184" s="314">
        <f t="shared" si="31"/>
        <v>0</v>
      </c>
      <c r="Q184" s="297" t="b">
        <f t="shared" si="32"/>
        <v>0</v>
      </c>
      <c r="R184" s="316">
        <f t="shared" si="36"/>
        <v>1</v>
      </c>
      <c r="S184" s="15" t="str">
        <f t="shared" si="37"/>
        <v/>
      </c>
    </row>
    <row r="185" spans="1:19">
      <c r="A185" s="28">
        <v>176</v>
      </c>
      <c r="B185" s="6"/>
      <c r="C185" s="6"/>
      <c r="D185" s="6"/>
      <c r="E185" s="117"/>
      <c r="F185" s="117"/>
      <c r="G185" s="117"/>
      <c r="H185" s="117"/>
      <c r="I185" s="15" t="str">
        <f t="shared" si="27"/>
        <v/>
      </c>
      <c r="J185" s="314">
        <f t="shared" si="33"/>
        <v>0</v>
      </c>
      <c r="K185" s="315">
        <f t="shared" si="28"/>
        <v>0</v>
      </c>
      <c r="L185" s="315">
        <f t="shared" si="34"/>
        <v>0</v>
      </c>
      <c r="M185" s="315">
        <f t="shared" si="35"/>
        <v>0</v>
      </c>
      <c r="N185" s="314">
        <f t="shared" si="29"/>
        <v>0</v>
      </c>
      <c r="O185" s="314">
        <f t="shared" si="30"/>
        <v>0</v>
      </c>
      <c r="P185" s="314">
        <f t="shared" si="31"/>
        <v>0</v>
      </c>
      <c r="Q185" s="297" t="b">
        <f t="shared" si="32"/>
        <v>0</v>
      </c>
      <c r="R185" s="316">
        <f t="shared" si="36"/>
        <v>1</v>
      </c>
      <c r="S185" s="15" t="str">
        <f t="shared" si="37"/>
        <v/>
      </c>
    </row>
    <row r="186" spans="1:19">
      <c r="A186" s="28">
        <v>177</v>
      </c>
      <c r="B186" s="6"/>
      <c r="C186" s="6"/>
      <c r="D186" s="6"/>
      <c r="E186" s="117"/>
      <c r="F186" s="117"/>
      <c r="G186" s="117"/>
      <c r="H186" s="117"/>
      <c r="I186" s="15" t="str">
        <f t="shared" si="27"/>
        <v/>
      </c>
      <c r="J186" s="314">
        <f t="shared" si="33"/>
        <v>0</v>
      </c>
      <c r="K186" s="315">
        <f t="shared" si="28"/>
        <v>0</v>
      </c>
      <c r="L186" s="315">
        <f t="shared" si="34"/>
        <v>0</v>
      </c>
      <c r="M186" s="315">
        <f t="shared" si="35"/>
        <v>0</v>
      </c>
      <c r="N186" s="314">
        <f t="shared" si="29"/>
        <v>0</v>
      </c>
      <c r="O186" s="314">
        <f t="shared" si="30"/>
        <v>0</v>
      </c>
      <c r="P186" s="314">
        <f t="shared" si="31"/>
        <v>0</v>
      </c>
      <c r="Q186" s="297" t="b">
        <f t="shared" si="32"/>
        <v>0</v>
      </c>
      <c r="R186" s="316">
        <f t="shared" si="36"/>
        <v>1</v>
      </c>
      <c r="S186" s="15" t="str">
        <f t="shared" si="37"/>
        <v/>
      </c>
    </row>
    <row r="187" spans="1:19">
      <c r="A187" s="28">
        <v>178</v>
      </c>
      <c r="B187" s="6"/>
      <c r="C187" s="6"/>
      <c r="D187" s="6"/>
      <c r="E187" s="117"/>
      <c r="F187" s="117"/>
      <c r="G187" s="117"/>
      <c r="H187" s="117"/>
      <c r="I187" s="15" t="str">
        <f t="shared" si="27"/>
        <v/>
      </c>
      <c r="J187" s="314">
        <f t="shared" si="33"/>
        <v>0</v>
      </c>
      <c r="K187" s="315">
        <f t="shared" si="28"/>
        <v>0</v>
      </c>
      <c r="L187" s="315">
        <f t="shared" si="34"/>
        <v>0</v>
      </c>
      <c r="M187" s="315">
        <f t="shared" si="35"/>
        <v>0</v>
      </c>
      <c r="N187" s="314">
        <f t="shared" si="29"/>
        <v>0</v>
      </c>
      <c r="O187" s="314">
        <f t="shared" si="30"/>
        <v>0</v>
      </c>
      <c r="P187" s="314">
        <f t="shared" si="31"/>
        <v>0</v>
      </c>
      <c r="Q187" s="297" t="b">
        <f t="shared" si="32"/>
        <v>0</v>
      </c>
      <c r="R187" s="316">
        <f t="shared" si="36"/>
        <v>1</v>
      </c>
      <c r="S187" s="15" t="str">
        <f t="shared" si="37"/>
        <v/>
      </c>
    </row>
    <row r="188" spans="1:19">
      <c r="A188" s="28">
        <v>179</v>
      </c>
      <c r="B188" s="6"/>
      <c r="C188" s="6"/>
      <c r="D188" s="6"/>
      <c r="E188" s="117"/>
      <c r="F188" s="117"/>
      <c r="G188" s="117"/>
      <c r="H188" s="117"/>
      <c r="I188" s="15" t="str">
        <f t="shared" si="27"/>
        <v/>
      </c>
      <c r="J188" s="314">
        <f t="shared" si="33"/>
        <v>0</v>
      </c>
      <c r="K188" s="315">
        <f t="shared" si="28"/>
        <v>0</v>
      </c>
      <c r="L188" s="315">
        <f t="shared" si="34"/>
        <v>0</v>
      </c>
      <c r="M188" s="315">
        <f t="shared" si="35"/>
        <v>0</v>
      </c>
      <c r="N188" s="314">
        <f t="shared" si="29"/>
        <v>0</v>
      </c>
      <c r="O188" s="314">
        <f t="shared" si="30"/>
        <v>0</v>
      </c>
      <c r="P188" s="314">
        <f t="shared" si="31"/>
        <v>0</v>
      </c>
      <c r="Q188" s="297" t="b">
        <f t="shared" si="32"/>
        <v>0</v>
      </c>
      <c r="R188" s="316">
        <f t="shared" si="36"/>
        <v>1</v>
      </c>
      <c r="S188" s="15" t="str">
        <f t="shared" si="37"/>
        <v/>
      </c>
    </row>
    <row r="189" spans="1:19">
      <c r="A189" s="28">
        <v>180</v>
      </c>
      <c r="B189" s="6"/>
      <c r="C189" s="6"/>
      <c r="D189" s="6"/>
      <c r="E189" s="117"/>
      <c r="F189" s="117"/>
      <c r="G189" s="117"/>
      <c r="H189" s="117"/>
      <c r="I189" s="15" t="str">
        <f t="shared" si="27"/>
        <v/>
      </c>
      <c r="J189" s="314">
        <f t="shared" si="33"/>
        <v>0</v>
      </c>
      <c r="K189" s="315">
        <f t="shared" si="28"/>
        <v>0</v>
      </c>
      <c r="L189" s="315">
        <f t="shared" si="34"/>
        <v>0</v>
      </c>
      <c r="M189" s="315">
        <f t="shared" si="35"/>
        <v>0</v>
      </c>
      <c r="N189" s="314">
        <f t="shared" si="29"/>
        <v>0</v>
      </c>
      <c r="O189" s="314">
        <f t="shared" si="30"/>
        <v>0</v>
      </c>
      <c r="P189" s="314">
        <f t="shared" si="31"/>
        <v>0</v>
      </c>
      <c r="Q189" s="297" t="b">
        <f t="shared" si="32"/>
        <v>0</v>
      </c>
      <c r="R189" s="316">
        <f t="shared" si="36"/>
        <v>1</v>
      </c>
      <c r="S189" s="15" t="str">
        <f t="shared" si="37"/>
        <v/>
      </c>
    </row>
    <row r="190" spans="1:19">
      <c r="A190" s="28">
        <v>181</v>
      </c>
      <c r="B190" s="6"/>
      <c r="C190" s="6"/>
      <c r="D190" s="6"/>
      <c r="E190" s="117"/>
      <c r="F190" s="117"/>
      <c r="G190" s="117"/>
      <c r="H190" s="117"/>
      <c r="I190" s="15" t="str">
        <f t="shared" si="27"/>
        <v/>
      </c>
      <c r="J190" s="314">
        <f t="shared" si="33"/>
        <v>0</v>
      </c>
      <c r="K190" s="315">
        <f t="shared" si="28"/>
        <v>0</v>
      </c>
      <c r="L190" s="315">
        <f t="shared" si="34"/>
        <v>0</v>
      </c>
      <c r="M190" s="315">
        <f t="shared" si="35"/>
        <v>0</v>
      </c>
      <c r="N190" s="314">
        <f t="shared" si="29"/>
        <v>0</v>
      </c>
      <c r="O190" s="314">
        <f t="shared" si="30"/>
        <v>0</v>
      </c>
      <c r="P190" s="314">
        <f t="shared" si="31"/>
        <v>0</v>
      </c>
      <c r="Q190" s="297" t="b">
        <f t="shared" si="32"/>
        <v>0</v>
      </c>
      <c r="R190" s="316">
        <f t="shared" si="36"/>
        <v>1</v>
      </c>
      <c r="S190" s="15" t="str">
        <f t="shared" si="37"/>
        <v/>
      </c>
    </row>
    <row r="191" spans="1:19">
      <c r="A191" s="28">
        <v>182</v>
      </c>
      <c r="B191" s="6"/>
      <c r="C191" s="6"/>
      <c r="D191" s="6"/>
      <c r="E191" s="117"/>
      <c r="F191" s="117"/>
      <c r="G191" s="117"/>
      <c r="H191" s="117"/>
      <c r="I191" s="15" t="str">
        <f t="shared" si="27"/>
        <v/>
      </c>
      <c r="J191" s="314">
        <f t="shared" si="33"/>
        <v>0</v>
      </c>
      <c r="K191" s="315">
        <f t="shared" si="28"/>
        <v>0</v>
      </c>
      <c r="L191" s="315">
        <f t="shared" si="34"/>
        <v>0</v>
      </c>
      <c r="M191" s="315">
        <f t="shared" si="35"/>
        <v>0</v>
      </c>
      <c r="N191" s="314">
        <f t="shared" si="29"/>
        <v>0</v>
      </c>
      <c r="O191" s="314">
        <f t="shared" si="30"/>
        <v>0</v>
      </c>
      <c r="P191" s="314">
        <f t="shared" si="31"/>
        <v>0</v>
      </c>
      <c r="Q191" s="297" t="b">
        <f t="shared" si="32"/>
        <v>0</v>
      </c>
      <c r="R191" s="316">
        <f t="shared" si="36"/>
        <v>1</v>
      </c>
      <c r="S191" s="15" t="str">
        <f t="shared" si="37"/>
        <v/>
      </c>
    </row>
    <row r="192" spans="1:19">
      <c r="A192" s="28">
        <v>183</v>
      </c>
      <c r="B192" s="6"/>
      <c r="C192" s="6"/>
      <c r="D192" s="6"/>
      <c r="E192" s="117"/>
      <c r="F192" s="117"/>
      <c r="G192" s="117"/>
      <c r="H192" s="117"/>
      <c r="I192" s="15" t="str">
        <f t="shared" si="27"/>
        <v/>
      </c>
      <c r="J192" s="314">
        <f t="shared" si="33"/>
        <v>0</v>
      </c>
      <c r="K192" s="315">
        <f t="shared" si="28"/>
        <v>0</v>
      </c>
      <c r="L192" s="315">
        <f t="shared" si="34"/>
        <v>0</v>
      </c>
      <c r="M192" s="315">
        <f t="shared" si="35"/>
        <v>0</v>
      </c>
      <c r="N192" s="314">
        <f t="shared" si="29"/>
        <v>0</v>
      </c>
      <c r="O192" s="314">
        <f t="shared" si="30"/>
        <v>0</v>
      </c>
      <c r="P192" s="314">
        <f t="shared" si="31"/>
        <v>0</v>
      </c>
      <c r="Q192" s="297" t="b">
        <f t="shared" si="32"/>
        <v>0</v>
      </c>
      <c r="R192" s="316">
        <f t="shared" si="36"/>
        <v>1</v>
      </c>
      <c r="S192" s="15" t="str">
        <f t="shared" si="37"/>
        <v/>
      </c>
    </row>
    <row r="193" spans="1:19">
      <c r="A193" s="28">
        <v>184</v>
      </c>
      <c r="B193" s="6"/>
      <c r="C193" s="6"/>
      <c r="D193" s="6"/>
      <c r="E193" s="117"/>
      <c r="F193" s="117"/>
      <c r="G193" s="117"/>
      <c r="H193" s="117"/>
      <c r="I193" s="15" t="str">
        <f t="shared" si="27"/>
        <v/>
      </c>
      <c r="J193" s="314">
        <f t="shared" si="33"/>
        <v>0</v>
      </c>
      <c r="K193" s="315">
        <f t="shared" si="28"/>
        <v>0</v>
      </c>
      <c r="L193" s="315">
        <f t="shared" si="34"/>
        <v>0</v>
      </c>
      <c r="M193" s="315">
        <f t="shared" si="35"/>
        <v>0</v>
      </c>
      <c r="N193" s="314">
        <f t="shared" si="29"/>
        <v>0</v>
      </c>
      <c r="O193" s="314">
        <f t="shared" si="30"/>
        <v>0</v>
      </c>
      <c r="P193" s="314">
        <f t="shared" si="31"/>
        <v>0</v>
      </c>
      <c r="Q193" s="297" t="b">
        <f t="shared" si="32"/>
        <v>0</v>
      </c>
      <c r="R193" s="316">
        <f t="shared" si="36"/>
        <v>1</v>
      </c>
      <c r="S193" s="15" t="str">
        <f t="shared" si="37"/>
        <v/>
      </c>
    </row>
    <row r="194" spans="1:19">
      <c r="A194" s="28">
        <v>185</v>
      </c>
      <c r="B194" s="6"/>
      <c r="C194" s="6"/>
      <c r="D194" s="6"/>
      <c r="E194" s="117"/>
      <c r="F194" s="117"/>
      <c r="G194" s="117"/>
      <c r="H194" s="117"/>
      <c r="I194" s="15" t="str">
        <f t="shared" si="27"/>
        <v/>
      </c>
      <c r="J194" s="314">
        <f t="shared" si="33"/>
        <v>0</v>
      </c>
      <c r="K194" s="315">
        <f t="shared" si="28"/>
        <v>0</v>
      </c>
      <c r="L194" s="315">
        <f t="shared" si="34"/>
        <v>0</v>
      </c>
      <c r="M194" s="315">
        <f t="shared" si="35"/>
        <v>0</v>
      </c>
      <c r="N194" s="314">
        <f t="shared" si="29"/>
        <v>0</v>
      </c>
      <c r="O194" s="314">
        <f t="shared" si="30"/>
        <v>0</v>
      </c>
      <c r="P194" s="314">
        <f t="shared" si="31"/>
        <v>0</v>
      </c>
      <c r="Q194" s="297" t="b">
        <f t="shared" si="32"/>
        <v>0</v>
      </c>
      <c r="R194" s="316">
        <f t="shared" si="36"/>
        <v>1</v>
      </c>
      <c r="S194" s="15" t="str">
        <f t="shared" si="37"/>
        <v/>
      </c>
    </row>
    <row r="195" spans="1:19">
      <c r="A195" s="28">
        <v>186</v>
      </c>
      <c r="B195" s="6"/>
      <c r="C195" s="6"/>
      <c r="D195" s="6"/>
      <c r="E195" s="117"/>
      <c r="F195" s="117"/>
      <c r="G195" s="117"/>
      <c r="H195" s="117"/>
      <c r="I195" s="15" t="str">
        <f t="shared" si="27"/>
        <v/>
      </c>
      <c r="J195" s="314">
        <f t="shared" si="33"/>
        <v>0</v>
      </c>
      <c r="K195" s="315">
        <f t="shared" si="28"/>
        <v>0</v>
      </c>
      <c r="L195" s="315">
        <f t="shared" si="34"/>
        <v>0</v>
      </c>
      <c r="M195" s="315">
        <f t="shared" si="35"/>
        <v>0</v>
      </c>
      <c r="N195" s="314">
        <f t="shared" si="29"/>
        <v>0</v>
      </c>
      <c r="O195" s="314">
        <f t="shared" si="30"/>
        <v>0</v>
      </c>
      <c r="P195" s="314">
        <f t="shared" si="31"/>
        <v>0</v>
      </c>
      <c r="Q195" s="297" t="b">
        <f t="shared" si="32"/>
        <v>0</v>
      </c>
      <c r="R195" s="316">
        <f t="shared" si="36"/>
        <v>1</v>
      </c>
      <c r="S195" s="15" t="str">
        <f t="shared" si="37"/>
        <v/>
      </c>
    </row>
    <row r="196" spans="1:19">
      <c r="A196" s="28">
        <v>187</v>
      </c>
      <c r="B196" s="6"/>
      <c r="C196" s="6"/>
      <c r="D196" s="6"/>
      <c r="E196" s="117"/>
      <c r="F196" s="117"/>
      <c r="G196" s="117"/>
      <c r="H196" s="117"/>
      <c r="I196" s="15" t="str">
        <f t="shared" si="27"/>
        <v/>
      </c>
      <c r="J196" s="314">
        <f t="shared" si="33"/>
        <v>0</v>
      </c>
      <c r="K196" s="315">
        <f t="shared" si="28"/>
        <v>0</v>
      </c>
      <c r="L196" s="315">
        <f t="shared" si="34"/>
        <v>0</v>
      </c>
      <c r="M196" s="315">
        <f t="shared" si="35"/>
        <v>0</v>
      </c>
      <c r="N196" s="314">
        <f t="shared" si="29"/>
        <v>0</v>
      </c>
      <c r="O196" s="314">
        <f t="shared" si="30"/>
        <v>0</v>
      </c>
      <c r="P196" s="314">
        <f t="shared" si="31"/>
        <v>0</v>
      </c>
      <c r="Q196" s="297" t="b">
        <f t="shared" si="32"/>
        <v>0</v>
      </c>
      <c r="R196" s="316">
        <f t="shared" si="36"/>
        <v>1</v>
      </c>
      <c r="S196" s="15" t="str">
        <f t="shared" si="37"/>
        <v/>
      </c>
    </row>
    <row r="197" spans="1:19">
      <c r="A197" s="28">
        <v>188</v>
      </c>
      <c r="B197" s="6"/>
      <c r="C197" s="6"/>
      <c r="D197" s="6"/>
      <c r="E197" s="117"/>
      <c r="F197" s="117"/>
      <c r="G197" s="117"/>
      <c r="H197" s="117"/>
      <c r="I197" s="15" t="str">
        <f t="shared" si="27"/>
        <v/>
      </c>
      <c r="J197" s="314">
        <f t="shared" si="33"/>
        <v>0</v>
      </c>
      <c r="K197" s="315">
        <f t="shared" si="28"/>
        <v>0</v>
      </c>
      <c r="L197" s="315">
        <f t="shared" si="34"/>
        <v>0</v>
      </c>
      <c r="M197" s="315">
        <f t="shared" si="35"/>
        <v>0</v>
      </c>
      <c r="N197" s="314">
        <f t="shared" si="29"/>
        <v>0</v>
      </c>
      <c r="O197" s="314">
        <f t="shared" si="30"/>
        <v>0</v>
      </c>
      <c r="P197" s="314">
        <f t="shared" si="31"/>
        <v>0</v>
      </c>
      <c r="Q197" s="297" t="b">
        <f t="shared" si="32"/>
        <v>0</v>
      </c>
      <c r="R197" s="316">
        <f t="shared" si="36"/>
        <v>1</v>
      </c>
      <c r="S197" s="15" t="str">
        <f t="shared" si="37"/>
        <v/>
      </c>
    </row>
    <row r="198" spans="1:19">
      <c r="A198" s="28">
        <v>189</v>
      </c>
      <c r="B198" s="6"/>
      <c r="C198" s="6"/>
      <c r="D198" s="6"/>
      <c r="E198" s="117"/>
      <c r="F198" s="117"/>
      <c r="G198" s="117"/>
      <c r="H198" s="117"/>
      <c r="I198" s="15" t="str">
        <f t="shared" si="27"/>
        <v/>
      </c>
      <c r="J198" s="314">
        <f t="shared" si="33"/>
        <v>0</v>
      </c>
      <c r="K198" s="315">
        <f t="shared" si="28"/>
        <v>0</v>
      </c>
      <c r="L198" s="315">
        <f t="shared" si="34"/>
        <v>0</v>
      </c>
      <c r="M198" s="315">
        <f t="shared" si="35"/>
        <v>0</v>
      </c>
      <c r="N198" s="314">
        <f t="shared" si="29"/>
        <v>0</v>
      </c>
      <c r="O198" s="314">
        <f t="shared" si="30"/>
        <v>0</v>
      </c>
      <c r="P198" s="314">
        <f t="shared" si="31"/>
        <v>0</v>
      </c>
      <c r="Q198" s="297" t="b">
        <f t="shared" si="32"/>
        <v>0</v>
      </c>
      <c r="R198" s="316">
        <f t="shared" si="36"/>
        <v>1</v>
      </c>
      <c r="S198" s="15" t="str">
        <f t="shared" si="37"/>
        <v/>
      </c>
    </row>
    <row r="199" spans="1:19">
      <c r="A199" s="28">
        <v>190</v>
      </c>
      <c r="B199" s="6"/>
      <c r="C199" s="6"/>
      <c r="D199" s="6"/>
      <c r="E199" s="117"/>
      <c r="F199" s="117"/>
      <c r="G199" s="117"/>
      <c r="H199" s="117"/>
      <c r="I199" s="15" t="str">
        <f t="shared" si="27"/>
        <v/>
      </c>
      <c r="J199" s="314">
        <f t="shared" si="33"/>
        <v>0</v>
      </c>
      <c r="K199" s="315">
        <f t="shared" si="28"/>
        <v>0</v>
      </c>
      <c r="L199" s="315">
        <f t="shared" si="34"/>
        <v>0</v>
      </c>
      <c r="M199" s="315">
        <f t="shared" si="35"/>
        <v>0</v>
      </c>
      <c r="N199" s="314">
        <f t="shared" si="29"/>
        <v>0</v>
      </c>
      <c r="O199" s="314">
        <f t="shared" si="30"/>
        <v>0</v>
      </c>
      <c r="P199" s="314">
        <f t="shared" si="31"/>
        <v>0</v>
      </c>
      <c r="Q199" s="297" t="b">
        <f t="shared" si="32"/>
        <v>0</v>
      </c>
      <c r="R199" s="316">
        <f t="shared" si="36"/>
        <v>1</v>
      </c>
      <c r="S199" s="15" t="str">
        <f t="shared" si="37"/>
        <v/>
      </c>
    </row>
    <row r="200" spans="1:19">
      <c r="A200" s="28">
        <v>191</v>
      </c>
      <c r="B200" s="6"/>
      <c r="C200" s="6"/>
      <c r="D200" s="6"/>
      <c r="E200" s="117"/>
      <c r="F200" s="117"/>
      <c r="G200" s="117"/>
      <c r="H200" s="117"/>
      <c r="I200" s="15" t="str">
        <f t="shared" si="27"/>
        <v/>
      </c>
      <c r="J200" s="314">
        <f t="shared" si="33"/>
        <v>0</v>
      </c>
      <c r="K200" s="315">
        <f t="shared" si="28"/>
        <v>0</v>
      </c>
      <c r="L200" s="315">
        <f t="shared" si="34"/>
        <v>0</v>
      </c>
      <c r="M200" s="315">
        <f t="shared" si="35"/>
        <v>0</v>
      </c>
      <c r="N200" s="314">
        <f t="shared" si="29"/>
        <v>0</v>
      </c>
      <c r="O200" s="314">
        <f t="shared" si="30"/>
        <v>0</v>
      </c>
      <c r="P200" s="314">
        <f t="shared" si="31"/>
        <v>0</v>
      </c>
      <c r="Q200" s="297" t="b">
        <f t="shared" si="32"/>
        <v>0</v>
      </c>
      <c r="R200" s="316">
        <f t="shared" si="36"/>
        <v>1</v>
      </c>
      <c r="S200" s="15" t="str">
        <f t="shared" si="37"/>
        <v/>
      </c>
    </row>
    <row r="201" spans="1:19">
      <c r="A201" s="28">
        <v>192</v>
      </c>
      <c r="B201" s="6"/>
      <c r="C201" s="6"/>
      <c r="D201" s="6"/>
      <c r="E201" s="117"/>
      <c r="F201" s="117"/>
      <c r="G201" s="117"/>
      <c r="H201" s="117"/>
      <c r="I201" s="15" t="str">
        <f t="shared" si="27"/>
        <v/>
      </c>
      <c r="J201" s="314">
        <f t="shared" si="33"/>
        <v>0</v>
      </c>
      <c r="K201" s="315">
        <f t="shared" si="28"/>
        <v>0</v>
      </c>
      <c r="L201" s="315">
        <f t="shared" si="34"/>
        <v>0</v>
      </c>
      <c r="M201" s="315">
        <f t="shared" si="35"/>
        <v>0</v>
      </c>
      <c r="N201" s="314">
        <f t="shared" si="29"/>
        <v>0</v>
      </c>
      <c r="O201" s="314">
        <f t="shared" si="30"/>
        <v>0</v>
      </c>
      <c r="P201" s="314">
        <f t="shared" si="31"/>
        <v>0</v>
      </c>
      <c r="Q201" s="297" t="b">
        <f t="shared" si="32"/>
        <v>0</v>
      </c>
      <c r="R201" s="316">
        <f t="shared" si="36"/>
        <v>1</v>
      </c>
      <c r="S201" s="15" t="str">
        <f t="shared" si="37"/>
        <v/>
      </c>
    </row>
    <row r="202" spans="1:19">
      <c r="A202" s="28">
        <v>193</v>
      </c>
      <c r="B202" s="6"/>
      <c r="C202" s="6"/>
      <c r="D202" s="6"/>
      <c r="E202" s="117"/>
      <c r="F202" s="117"/>
      <c r="G202" s="117"/>
      <c r="H202" s="117"/>
      <c r="I202" s="15" t="str">
        <f t="shared" ref="I202:I259" si="38">IF(OR($B202="",$C202="",$D202="",$E202="",$E202&lt;an_initial,$E202&gt;an_final,$Q202=FALSE),"", IF(OR($F202="X",$F202="x"),BREV_APL/R202, IF(OR($G202="X",$G202="x"),BREV_INT/R202, IF(OR($H202="X",$H202="x"),BREV_ROM/R202,""))))</f>
        <v/>
      </c>
      <c r="J202" s="314">
        <f t="shared" si="33"/>
        <v>0</v>
      </c>
      <c r="K202" s="315">
        <f t="shared" ref="K202:K259" si="39">IF(OR($F202="X",$F202="x"),$I202,0)</f>
        <v>0</v>
      </c>
      <c r="L202" s="315">
        <f t="shared" si="34"/>
        <v>0</v>
      </c>
      <c r="M202" s="315">
        <f t="shared" si="35"/>
        <v>0</v>
      </c>
      <c r="N202" s="314">
        <f t="shared" ref="N202:N259" si="40">IF(OR($B202="",$C202="",$D202="",$Q202=FALSE),0,IF(AND($E202&gt;=an_initial,$F202&lt;&gt;""),1,0))</f>
        <v>0</v>
      </c>
      <c r="O202" s="314">
        <f t="shared" ref="O202:O259" si="41">IF(OR($B202="",$C202="",$D202="",$E202="",$Q202=FALSE),0,IF(AND($E202&gt;=an_initial,$G202&lt;&gt;""),1,0))</f>
        <v>0</v>
      </c>
      <c r="P202" s="314">
        <f t="shared" ref="P202:P259" si="42">IF(OR($B202="",$C202="",$D202="",$E202="",$Q202=FALSE),0,IF(AND($E202&gt;=an_initial,$H202&lt;&gt;""),1,0))</f>
        <v>0</v>
      </c>
      <c r="Q202" s="297" t="b">
        <f t="shared" ref="Q202:Q259" si="43">IF(nume_candidat="",FALSE,ISNUMBER(SEARCH(nume_candidat,$B202)))</f>
        <v>0</v>
      </c>
      <c r="R202" s="316">
        <f t="shared" si="36"/>
        <v>1</v>
      </c>
      <c r="S202" s="15" t="str">
        <f t="shared" si="37"/>
        <v/>
      </c>
    </row>
    <row r="203" spans="1:19">
      <c r="A203" s="28">
        <v>194</v>
      </c>
      <c r="B203" s="6"/>
      <c r="C203" s="6"/>
      <c r="D203" s="6"/>
      <c r="E203" s="117"/>
      <c r="F203" s="117"/>
      <c r="G203" s="117"/>
      <c r="H203" s="117"/>
      <c r="I203" s="15" t="str">
        <f t="shared" si="38"/>
        <v/>
      </c>
      <c r="J203" s="314">
        <f t="shared" ref="J203:J259" si="44">N203+O203+P203</f>
        <v>0</v>
      </c>
      <c r="K203" s="315">
        <f t="shared" si="39"/>
        <v>0</v>
      </c>
      <c r="L203" s="315">
        <f t="shared" ref="L203:L259" si="45">IF(OR($G203="X",$G203="x"),$I203,0)</f>
        <v>0</v>
      </c>
      <c r="M203" s="315">
        <f t="shared" ref="M203:M259" si="46">IF(OR($H203="X",$H203="x"),$I203,0)</f>
        <v>0</v>
      </c>
      <c r="N203" s="314">
        <f t="shared" si="40"/>
        <v>0</v>
      </c>
      <c r="O203" s="314">
        <f t="shared" si="41"/>
        <v>0</v>
      </c>
      <c r="P203" s="314">
        <f t="shared" si="42"/>
        <v>0</v>
      </c>
      <c r="Q203" s="297" t="b">
        <f t="shared" si="43"/>
        <v>0</v>
      </c>
      <c r="R203" s="316">
        <f t="shared" ref="R203:R259" si="47">LEN(B203)-LEN(SUBSTITUTE(B203,",",""))+1</f>
        <v>1</v>
      </c>
      <c r="S203" s="15" t="str">
        <f t="shared" ref="S203:S259" si="48">IF(OR($B203="",$C203="",$D203="",$E203="",$E203&lt;an_initial,$E203&gt;an_final,$Q203=FALSE),"", IF(OR($G203="X",$G203="x"),BREV_INT/R203,""))</f>
        <v/>
      </c>
    </row>
    <row r="204" spans="1:19">
      <c r="A204" s="28">
        <v>195</v>
      </c>
      <c r="B204" s="6"/>
      <c r="C204" s="6"/>
      <c r="D204" s="6"/>
      <c r="E204" s="117"/>
      <c r="F204" s="117"/>
      <c r="G204" s="117"/>
      <c r="H204" s="117"/>
      <c r="I204" s="15" t="str">
        <f t="shared" si="38"/>
        <v/>
      </c>
      <c r="J204" s="314">
        <f t="shared" si="44"/>
        <v>0</v>
      </c>
      <c r="K204" s="315">
        <f t="shared" si="39"/>
        <v>0</v>
      </c>
      <c r="L204" s="315">
        <f t="shared" si="45"/>
        <v>0</v>
      </c>
      <c r="M204" s="315">
        <f t="shared" si="46"/>
        <v>0</v>
      </c>
      <c r="N204" s="314">
        <f t="shared" si="40"/>
        <v>0</v>
      </c>
      <c r="O204" s="314">
        <f t="shared" si="41"/>
        <v>0</v>
      </c>
      <c r="P204" s="314">
        <f t="shared" si="42"/>
        <v>0</v>
      </c>
      <c r="Q204" s="297" t="b">
        <f t="shared" si="43"/>
        <v>0</v>
      </c>
      <c r="R204" s="316">
        <f t="shared" si="47"/>
        <v>1</v>
      </c>
      <c r="S204" s="15" t="str">
        <f t="shared" si="48"/>
        <v/>
      </c>
    </row>
    <row r="205" spans="1:19">
      <c r="A205" s="28">
        <v>196</v>
      </c>
      <c r="B205" s="6"/>
      <c r="C205" s="6"/>
      <c r="D205" s="6"/>
      <c r="E205" s="117"/>
      <c r="F205" s="117"/>
      <c r="G205" s="117"/>
      <c r="H205" s="117"/>
      <c r="I205" s="15" t="str">
        <f t="shared" si="38"/>
        <v/>
      </c>
      <c r="J205" s="314">
        <f t="shared" si="44"/>
        <v>0</v>
      </c>
      <c r="K205" s="315">
        <f t="shared" si="39"/>
        <v>0</v>
      </c>
      <c r="L205" s="315">
        <f t="shared" si="45"/>
        <v>0</v>
      </c>
      <c r="M205" s="315">
        <f t="shared" si="46"/>
        <v>0</v>
      </c>
      <c r="N205" s="314">
        <f t="shared" si="40"/>
        <v>0</v>
      </c>
      <c r="O205" s="314">
        <f t="shared" si="41"/>
        <v>0</v>
      </c>
      <c r="P205" s="314">
        <f t="shared" si="42"/>
        <v>0</v>
      </c>
      <c r="Q205" s="297" t="b">
        <f t="shared" si="43"/>
        <v>0</v>
      </c>
      <c r="R205" s="316">
        <f t="shared" si="47"/>
        <v>1</v>
      </c>
      <c r="S205" s="15" t="str">
        <f t="shared" si="48"/>
        <v/>
      </c>
    </row>
    <row r="206" spans="1:19">
      <c r="A206" s="28">
        <v>197</v>
      </c>
      <c r="B206" s="6"/>
      <c r="C206" s="6"/>
      <c r="D206" s="6"/>
      <c r="E206" s="117"/>
      <c r="F206" s="117"/>
      <c r="G206" s="117"/>
      <c r="H206" s="117"/>
      <c r="I206" s="15" t="str">
        <f t="shared" si="38"/>
        <v/>
      </c>
      <c r="J206" s="314">
        <f t="shared" si="44"/>
        <v>0</v>
      </c>
      <c r="K206" s="315">
        <f t="shared" si="39"/>
        <v>0</v>
      </c>
      <c r="L206" s="315">
        <f t="shared" si="45"/>
        <v>0</v>
      </c>
      <c r="M206" s="315">
        <f t="shared" si="46"/>
        <v>0</v>
      </c>
      <c r="N206" s="314">
        <f t="shared" si="40"/>
        <v>0</v>
      </c>
      <c r="O206" s="314">
        <f t="shared" si="41"/>
        <v>0</v>
      </c>
      <c r="P206" s="314">
        <f t="shared" si="42"/>
        <v>0</v>
      </c>
      <c r="Q206" s="297" t="b">
        <f t="shared" si="43"/>
        <v>0</v>
      </c>
      <c r="R206" s="316">
        <f t="shared" si="47"/>
        <v>1</v>
      </c>
      <c r="S206" s="15" t="str">
        <f t="shared" si="48"/>
        <v/>
      </c>
    </row>
    <row r="207" spans="1:19">
      <c r="A207" s="28">
        <v>198</v>
      </c>
      <c r="B207" s="6"/>
      <c r="C207" s="6"/>
      <c r="D207" s="6"/>
      <c r="E207" s="117"/>
      <c r="F207" s="117"/>
      <c r="G207" s="117"/>
      <c r="H207" s="117"/>
      <c r="I207" s="15" t="str">
        <f t="shared" si="38"/>
        <v/>
      </c>
      <c r="J207" s="314">
        <f t="shared" si="44"/>
        <v>0</v>
      </c>
      <c r="K207" s="315">
        <f t="shared" si="39"/>
        <v>0</v>
      </c>
      <c r="L207" s="315">
        <f t="shared" si="45"/>
        <v>0</v>
      </c>
      <c r="M207" s="315">
        <f t="shared" si="46"/>
        <v>0</v>
      </c>
      <c r="N207" s="314">
        <f t="shared" si="40"/>
        <v>0</v>
      </c>
      <c r="O207" s="314">
        <f t="shared" si="41"/>
        <v>0</v>
      </c>
      <c r="P207" s="314">
        <f t="shared" si="42"/>
        <v>0</v>
      </c>
      <c r="Q207" s="297" t="b">
        <f t="shared" si="43"/>
        <v>0</v>
      </c>
      <c r="R207" s="316">
        <f t="shared" si="47"/>
        <v>1</v>
      </c>
      <c r="S207" s="15" t="str">
        <f t="shared" si="48"/>
        <v/>
      </c>
    </row>
    <row r="208" spans="1:19">
      <c r="A208" s="28">
        <v>199</v>
      </c>
      <c r="B208" s="6"/>
      <c r="C208" s="6"/>
      <c r="D208" s="6"/>
      <c r="E208" s="117"/>
      <c r="F208" s="117"/>
      <c r="G208" s="117"/>
      <c r="H208" s="117"/>
      <c r="I208" s="15" t="str">
        <f t="shared" si="38"/>
        <v/>
      </c>
      <c r="J208" s="314">
        <f t="shared" si="44"/>
        <v>0</v>
      </c>
      <c r="K208" s="315">
        <f t="shared" si="39"/>
        <v>0</v>
      </c>
      <c r="L208" s="315">
        <f t="shared" si="45"/>
        <v>0</v>
      </c>
      <c r="M208" s="315">
        <f t="shared" si="46"/>
        <v>0</v>
      </c>
      <c r="N208" s="314">
        <f t="shared" si="40"/>
        <v>0</v>
      </c>
      <c r="O208" s="314">
        <f t="shared" si="41"/>
        <v>0</v>
      </c>
      <c r="P208" s="314">
        <f t="shared" si="42"/>
        <v>0</v>
      </c>
      <c r="Q208" s="297" t="b">
        <f t="shared" si="43"/>
        <v>0</v>
      </c>
      <c r="R208" s="316">
        <f t="shared" si="47"/>
        <v>1</v>
      </c>
      <c r="S208" s="15" t="str">
        <f t="shared" si="48"/>
        <v/>
      </c>
    </row>
    <row r="209" spans="1:19">
      <c r="A209" s="28">
        <v>200</v>
      </c>
      <c r="B209" s="6"/>
      <c r="C209" s="6"/>
      <c r="D209" s="6"/>
      <c r="E209" s="117"/>
      <c r="F209" s="117"/>
      <c r="G209" s="117"/>
      <c r="H209" s="117"/>
      <c r="I209" s="15" t="str">
        <f t="shared" si="38"/>
        <v/>
      </c>
      <c r="J209" s="314">
        <f t="shared" si="44"/>
        <v>0</v>
      </c>
      <c r="K209" s="315">
        <f t="shared" si="39"/>
        <v>0</v>
      </c>
      <c r="L209" s="315">
        <f t="shared" si="45"/>
        <v>0</v>
      </c>
      <c r="M209" s="315">
        <f t="shared" si="46"/>
        <v>0</v>
      </c>
      <c r="N209" s="314">
        <f t="shared" si="40"/>
        <v>0</v>
      </c>
      <c r="O209" s="314">
        <f t="shared" si="41"/>
        <v>0</v>
      </c>
      <c r="P209" s="314">
        <f t="shared" si="42"/>
        <v>0</v>
      </c>
      <c r="Q209" s="297" t="b">
        <f t="shared" si="43"/>
        <v>0</v>
      </c>
      <c r="R209" s="316">
        <f t="shared" si="47"/>
        <v>1</v>
      </c>
      <c r="S209" s="15" t="str">
        <f t="shared" si="48"/>
        <v/>
      </c>
    </row>
    <row r="210" spans="1:19">
      <c r="A210" s="28">
        <v>201</v>
      </c>
      <c r="B210" s="6"/>
      <c r="C210" s="6"/>
      <c r="D210" s="6"/>
      <c r="E210" s="117"/>
      <c r="F210" s="117"/>
      <c r="G210" s="117"/>
      <c r="H210" s="117"/>
      <c r="I210" s="15" t="str">
        <f t="shared" si="38"/>
        <v/>
      </c>
      <c r="J210" s="314">
        <f t="shared" si="44"/>
        <v>0</v>
      </c>
      <c r="K210" s="315">
        <f t="shared" si="39"/>
        <v>0</v>
      </c>
      <c r="L210" s="315">
        <f t="shared" si="45"/>
        <v>0</v>
      </c>
      <c r="M210" s="315">
        <f t="shared" si="46"/>
        <v>0</v>
      </c>
      <c r="N210" s="314">
        <f t="shared" si="40"/>
        <v>0</v>
      </c>
      <c r="O210" s="314">
        <f t="shared" si="41"/>
        <v>0</v>
      </c>
      <c r="P210" s="314">
        <f t="shared" si="42"/>
        <v>0</v>
      </c>
      <c r="Q210" s="297" t="b">
        <f t="shared" si="43"/>
        <v>0</v>
      </c>
      <c r="R210" s="316">
        <f t="shared" si="47"/>
        <v>1</v>
      </c>
      <c r="S210" s="15" t="str">
        <f t="shared" si="48"/>
        <v/>
      </c>
    </row>
    <row r="211" spans="1:19">
      <c r="A211" s="28">
        <v>202</v>
      </c>
      <c r="B211" s="6"/>
      <c r="C211" s="6"/>
      <c r="D211" s="6"/>
      <c r="E211" s="117"/>
      <c r="F211" s="117"/>
      <c r="G211" s="117"/>
      <c r="H211" s="117"/>
      <c r="I211" s="15" t="str">
        <f t="shared" si="38"/>
        <v/>
      </c>
      <c r="J211" s="314">
        <f t="shared" si="44"/>
        <v>0</v>
      </c>
      <c r="K211" s="315">
        <f t="shared" si="39"/>
        <v>0</v>
      </c>
      <c r="L211" s="315">
        <f t="shared" si="45"/>
        <v>0</v>
      </c>
      <c r="M211" s="315">
        <f t="shared" si="46"/>
        <v>0</v>
      </c>
      <c r="N211" s="314">
        <f t="shared" si="40"/>
        <v>0</v>
      </c>
      <c r="O211" s="314">
        <f t="shared" si="41"/>
        <v>0</v>
      </c>
      <c r="P211" s="314">
        <f t="shared" si="42"/>
        <v>0</v>
      </c>
      <c r="Q211" s="297" t="b">
        <f t="shared" si="43"/>
        <v>0</v>
      </c>
      <c r="R211" s="316">
        <f t="shared" si="47"/>
        <v>1</v>
      </c>
      <c r="S211" s="15" t="str">
        <f t="shared" si="48"/>
        <v/>
      </c>
    </row>
    <row r="212" spans="1:19">
      <c r="A212" s="28">
        <v>203</v>
      </c>
      <c r="B212" s="6"/>
      <c r="C212" s="6"/>
      <c r="D212" s="6"/>
      <c r="E212" s="117"/>
      <c r="F212" s="117"/>
      <c r="G212" s="117"/>
      <c r="H212" s="117"/>
      <c r="I212" s="15" t="str">
        <f t="shared" si="38"/>
        <v/>
      </c>
      <c r="J212" s="314">
        <f t="shared" si="44"/>
        <v>0</v>
      </c>
      <c r="K212" s="315">
        <f t="shared" si="39"/>
        <v>0</v>
      </c>
      <c r="L212" s="315">
        <f t="shared" si="45"/>
        <v>0</v>
      </c>
      <c r="M212" s="315">
        <f t="shared" si="46"/>
        <v>0</v>
      </c>
      <c r="N212" s="314">
        <f t="shared" si="40"/>
        <v>0</v>
      </c>
      <c r="O212" s="314">
        <f t="shared" si="41"/>
        <v>0</v>
      </c>
      <c r="P212" s="314">
        <f t="shared" si="42"/>
        <v>0</v>
      </c>
      <c r="Q212" s="297" t="b">
        <f t="shared" si="43"/>
        <v>0</v>
      </c>
      <c r="R212" s="316">
        <f t="shared" si="47"/>
        <v>1</v>
      </c>
      <c r="S212" s="15" t="str">
        <f t="shared" si="48"/>
        <v/>
      </c>
    </row>
    <row r="213" spans="1:19">
      <c r="A213" s="28">
        <v>204</v>
      </c>
      <c r="B213" s="6"/>
      <c r="C213" s="6"/>
      <c r="D213" s="6"/>
      <c r="E213" s="117"/>
      <c r="F213" s="117"/>
      <c r="G213" s="117"/>
      <c r="H213" s="117"/>
      <c r="I213" s="15" t="str">
        <f t="shared" si="38"/>
        <v/>
      </c>
      <c r="J213" s="314">
        <f t="shared" si="44"/>
        <v>0</v>
      </c>
      <c r="K213" s="315">
        <f t="shared" si="39"/>
        <v>0</v>
      </c>
      <c r="L213" s="315">
        <f t="shared" si="45"/>
        <v>0</v>
      </c>
      <c r="M213" s="315">
        <f t="shared" si="46"/>
        <v>0</v>
      </c>
      <c r="N213" s="314">
        <f t="shared" si="40"/>
        <v>0</v>
      </c>
      <c r="O213" s="314">
        <f t="shared" si="41"/>
        <v>0</v>
      </c>
      <c r="P213" s="314">
        <f t="shared" si="42"/>
        <v>0</v>
      </c>
      <c r="Q213" s="297" t="b">
        <f t="shared" si="43"/>
        <v>0</v>
      </c>
      <c r="R213" s="316">
        <f t="shared" si="47"/>
        <v>1</v>
      </c>
      <c r="S213" s="15" t="str">
        <f t="shared" si="48"/>
        <v/>
      </c>
    </row>
    <row r="214" spans="1:19">
      <c r="A214" s="28">
        <v>205</v>
      </c>
      <c r="B214" s="6"/>
      <c r="C214" s="6"/>
      <c r="D214" s="6"/>
      <c r="E214" s="117"/>
      <c r="F214" s="117"/>
      <c r="G214" s="117"/>
      <c r="H214" s="117"/>
      <c r="I214" s="15" t="str">
        <f t="shared" si="38"/>
        <v/>
      </c>
      <c r="J214" s="314">
        <f t="shared" si="44"/>
        <v>0</v>
      </c>
      <c r="K214" s="315">
        <f t="shared" si="39"/>
        <v>0</v>
      </c>
      <c r="L214" s="315">
        <f t="shared" si="45"/>
        <v>0</v>
      </c>
      <c r="M214" s="315">
        <f t="shared" si="46"/>
        <v>0</v>
      </c>
      <c r="N214" s="314">
        <f t="shared" si="40"/>
        <v>0</v>
      </c>
      <c r="O214" s="314">
        <f t="shared" si="41"/>
        <v>0</v>
      </c>
      <c r="P214" s="314">
        <f t="shared" si="42"/>
        <v>0</v>
      </c>
      <c r="Q214" s="297" t="b">
        <f t="shared" si="43"/>
        <v>0</v>
      </c>
      <c r="R214" s="316">
        <f t="shared" si="47"/>
        <v>1</v>
      </c>
      <c r="S214" s="15" t="str">
        <f t="shared" si="48"/>
        <v/>
      </c>
    </row>
    <row r="215" spans="1:19">
      <c r="A215" s="28">
        <v>206</v>
      </c>
      <c r="B215" s="6"/>
      <c r="C215" s="6"/>
      <c r="D215" s="6"/>
      <c r="E215" s="117"/>
      <c r="F215" s="117"/>
      <c r="G215" s="117"/>
      <c r="H215" s="117"/>
      <c r="I215" s="15" t="str">
        <f t="shared" si="38"/>
        <v/>
      </c>
      <c r="J215" s="314">
        <f t="shared" si="44"/>
        <v>0</v>
      </c>
      <c r="K215" s="315">
        <f t="shared" si="39"/>
        <v>0</v>
      </c>
      <c r="L215" s="315">
        <f t="shared" si="45"/>
        <v>0</v>
      </c>
      <c r="M215" s="315">
        <f t="shared" si="46"/>
        <v>0</v>
      </c>
      <c r="N215" s="314">
        <f t="shared" si="40"/>
        <v>0</v>
      </c>
      <c r="O215" s="314">
        <f t="shared" si="41"/>
        <v>0</v>
      </c>
      <c r="P215" s="314">
        <f t="shared" si="42"/>
        <v>0</v>
      </c>
      <c r="Q215" s="297" t="b">
        <f t="shared" si="43"/>
        <v>0</v>
      </c>
      <c r="R215" s="316">
        <f t="shared" si="47"/>
        <v>1</v>
      </c>
      <c r="S215" s="15" t="str">
        <f t="shared" si="48"/>
        <v/>
      </c>
    </row>
    <row r="216" spans="1:19">
      <c r="A216" s="28">
        <v>207</v>
      </c>
      <c r="B216" s="6"/>
      <c r="C216" s="6"/>
      <c r="D216" s="6"/>
      <c r="E216" s="117"/>
      <c r="F216" s="117"/>
      <c r="G216" s="117"/>
      <c r="H216" s="117"/>
      <c r="I216" s="15" t="str">
        <f t="shared" si="38"/>
        <v/>
      </c>
      <c r="J216" s="314">
        <f t="shared" si="44"/>
        <v>0</v>
      </c>
      <c r="K216" s="315">
        <f t="shared" si="39"/>
        <v>0</v>
      </c>
      <c r="L216" s="315">
        <f t="shared" si="45"/>
        <v>0</v>
      </c>
      <c r="M216" s="315">
        <f t="shared" si="46"/>
        <v>0</v>
      </c>
      <c r="N216" s="314">
        <f t="shared" si="40"/>
        <v>0</v>
      </c>
      <c r="O216" s="314">
        <f t="shared" si="41"/>
        <v>0</v>
      </c>
      <c r="P216" s="314">
        <f t="shared" si="42"/>
        <v>0</v>
      </c>
      <c r="Q216" s="297" t="b">
        <f t="shared" si="43"/>
        <v>0</v>
      </c>
      <c r="R216" s="316">
        <f t="shared" si="47"/>
        <v>1</v>
      </c>
      <c r="S216" s="15" t="str">
        <f t="shared" si="48"/>
        <v/>
      </c>
    </row>
    <row r="217" spans="1:19">
      <c r="A217" s="28">
        <v>208</v>
      </c>
      <c r="B217" s="6"/>
      <c r="C217" s="6"/>
      <c r="D217" s="6"/>
      <c r="E217" s="117"/>
      <c r="F217" s="117"/>
      <c r="G217" s="117"/>
      <c r="H217" s="117"/>
      <c r="I217" s="15" t="str">
        <f t="shared" si="38"/>
        <v/>
      </c>
      <c r="J217" s="314">
        <f t="shared" si="44"/>
        <v>0</v>
      </c>
      <c r="K217" s="315">
        <f t="shared" si="39"/>
        <v>0</v>
      </c>
      <c r="L217" s="315">
        <f t="shared" si="45"/>
        <v>0</v>
      </c>
      <c r="M217" s="315">
        <f t="shared" si="46"/>
        <v>0</v>
      </c>
      <c r="N217" s="314">
        <f t="shared" si="40"/>
        <v>0</v>
      </c>
      <c r="O217" s="314">
        <f t="shared" si="41"/>
        <v>0</v>
      </c>
      <c r="P217" s="314">
        <f t="shared" si="42"/>
        <v>0</v>
      </c>
      <c r="Q217" s="297" t="b">
        <f t="shared" si="43"/>
        <v>0</v>
      </c>
      <c r="R217" s="316">
        <f t="shared" si="47"/>
        <v>1</v>
      </c>
      <c r="S217" s="15" t="str">
        <f t="shared" si="48"/>
        <v/>
      </c>
    </row>
    <row r="218" spans="1:19">
      <c r="A218" s="28">
        <v>209</v>
      </c>
      <c r="B218" s="6"/>
      <c r="C218" s="6"/>
      <c r="D218" s="6"/>
      <c r="E218" s="117"/>
      <c r="F218" s="117"/>
      <c r="G218" s="117"/>
      <c r="H218" s="117"/>
      <c r="I218" s="15" t="str">
        <f t="shared" si="38"/>
        <v/>
      </c>
      <c r="J218" s="314">
        <f t="shared" si="44"/>
        <v>0</v>
      </c>
      <c r="K218" s="315">
        <f t="shared" si="39"/>
        <v>0</v>
      </c>
      <c r="L218" s="315">
        <f t="shared" si="45"/>
        <v>0</v>
      </c>
      <c r="M218" s="315">
        <f t="shared" si="46"/>
        <v>0</v>
      </c>
      <c r="N218" s="314">
        <f t="shared" si="40"/>
        <v>0</v>
      </c>
      <c r="O218" s="314">
        <f t="shared" si="41"/>
        <v>0</v>
      </c>
      <c r="P218" s="314">
        <f t="shared" si="42"/>
        <v>0</v>
      </c>
      <c r="Q218" s="297" t="b">
        <f t="shared" si="43"/>
        <v>0</v>
      </c>
      <c r="R218" s="316">
        <f t="shared" si="47"/>
        <v>1</v>
      </c>
      <c r="S218" s="15" t="str">
        <f t="shared" si="48"/>
        <v/>
      </c>
    </row>
    <row r="219" spans="1:19">
      <c r="A219" s="28">
        <v>210</v>
      </c>
      <c r="B219" s="6"/>
      <c r="C219" s="6"/>
      <c r="D219" s="6"/>
      <c r="E219" s="117"/>
      <c r="F219" s="117"/>
      <c r="G219" s="117"/>
      <c r="H219" s="117"/>
      <c r="I219" s="15" t="str">
        <f t="shared" si="38"/>
        <v/>
      </c>
      <c r="J219" s="314">
        <f t="shared" si="44"/>
        <v>0</v>
      </c>
      <c r="K219" s="315">
        <f t="shared" si="39"/>
        <v>0</v>
      </c>
      <c r="L219" s="315">
        <f t="shared" si="45"/>
        <v>0</v>
      </c>
      <c r="M219" s="315">
        <f t="shared" si="46"/>
        <v>0</v>
      </c>
      <c r="N219" s="314">
        <f t="shared" si="40"/>
        <v>0</v>
      </c>
      <c r="O219" s="314">
        <f t="shared" si="41"/>
        <v>0</v>
      </c>
      <c r="P219" s="314">
        <f t="shared" si="42"/>
        <v>0</v>
      </c>
      <c r="Q219" s="297" t="b">
        <f t="shared" si="43"/>
        <v>0</v>
      </c>
      <c r="R219" s="316">
        <f t="shared" si="47"/>
        <v>1</v>
      </c>
      <c r="S219" s="15" t="str">
        <f t="shared" si="48"/>
        <v/>
      </c>
    </row>
    <row r="220" spans="1:19">
      <c r="A220" s="28">
        <v>211</v>
      </c>
      <c r="B220" s="6"/>
      <c r="C220" s="6"/>
      <c r="D220" s="6"/>
      <c r="E220" s="117"/>
      <c r="F220" s="117"/>
      <c r="G220" s="117"/>
      <c r="H220" s="117"/>
      <c r="I220" s="15" t="str">
        <f t="shared" si="38"/>
        <v/>
      </c>
      <c r="J220" s="314">
        <f t="shared" si="44"/>
        <v>0</v>
      </c>
      <c r="K220" s="315">
        <f t="shared" si="39"/>
        <v>0</v>
      </c>
      <c r="L220" s="315">
        <f t="shared" si="45"/>
        <v>0</v>
      </c>
      <c r="M220" s="315">
        <f t="shared" si="46"/>
        <v>0</v>
      </c>
      <c r="N220" s="314">
        <f t="shared" si="40"/>
        <v>0</v>
      </c>
      <c r="O220" s="314">
        <f t="shared" si="41"/>
        <v>0</v>
      </c>
      <c r="P220" s="314">
        <f t="shared" si="42"/>
        <v>0</v>
      </c>
      <c r="Q220" s="297" t="b">
        <f t="shared" si="43"/>
        <v>0</v>
      </c>
      <c r="R220" s="316">
        <f t="shared" si="47"/>
        <v>1</v>
      </c>
      <c r="S220" s="15" t="str">
        <f t="shared" si="48"/>
        <v/>
      </c>
    </row>
    <row r="221" spans="1:19">
      <c r="A221" s="28">
        <v>212</v>
      </c>
      <c r="B221" s="6"/>
      <c r="C221" s="6"/>
      <c r="D221" s="6"/>
      <c r="E221" s="117"/>
      <c r="F221" s="117"/>
      <c r="G221" s="117"/>
      <c r="H221" s="117"/>
      <c r="I221" s="15" t="str">
        <f t="shared" si="38"/>
        <v/>
      </c>
      <c r="J221" s="314">
        <f t="shared" si="44"/>
        <v>0</v>
      </c>
      <c r="K221" s="315">
        <f t="shared" si="39"/>
        <v>0</v>
      </c>
      <c r="L221" s="315">
        <f t="shared" si="45"/>
        <v>0</v>
      </c>
      <c r="M221" s="315">
        <f t="shared" si="46"/>
        <v>0</v>
      </c>
      <c r="N221" s="314">
        <f t="shared" si="40"/>
        <v>0</v>
      </c>
      <c r="O221" s="314">
        <f t="shared" si="41"/>
        <v>0</v>
      </c>
      <c r="P221" s="314">
        <f t="shared" si="42"/>
        <v>0</v>
      </c>
      <c r="Q221" s="297" t="b">
        <f t="shared" si="43"/>
        <v>0</v>
      </c>
      <c r="R221" s="316">
        <f t="shared" si="47"/>
        <v>1</v>
      </c>
      <c r="S221" s="15" t="str">
        <f t="shared" si="48"/>
        <v/>
      </c>
    </row>
    <row r="222" spans="1:19">
      <c r="A222" s="28">
        <v>213</v>
      </c>
      <c r="B222" s="6"/>
      <c r="C222" s="6"/>
      <c r="D222" s="6"/>
      <c r="E222" s="117"/>
      <c r="F222" s="117"/>
      <c r="G222" s="117"/>
      <c r="H222" s="117"/>
      <c r="I222" s="15" t="str">
        <f t="shared" si="38"/>
        <v/>
      </c>
      <c r="J222" s="314">
        <f t="shared" si="44"/>
        <v>0</v>
      </c>
      <c r="K222" s="315">
        <f t="shared" si="39"/>
        <v>0</v>
      </c>
      <c r="L222" s="315">
        <f t="shared" si="45"/>
        <v>0</v>
      </c>
      <c r="M222" s="315">
        <f t="shared" si="46"/>
        <v>0</v>
      </c>
      <c r="N222" s="314">
        <f t="shared" si="40"/>
        <v>0</v>
      </c>
      <c r="O222" s="314">
        <f t="shared" si="41"/>
        <v>0</v>
      </c>
      <c r="P222" s="314">
        <f t="shared" si="42"/>
        <v>0</v>
      </c>
      <c r="Q222" s="297" t="b">
        <f t="shared" si="43"/>
        <v>0</v>
      </c>
      <c r="R222" s="316">
        <f t="shared" si="47"/>
        <v>1</v>
      </c>
      <c r="S222" s="15" t="str">
        <f t="shared" si="48"/>
        <v/>
      </c>
    </row>
    <row r="223" spans="1:19">
      <c r="A223" s="28">
        <v>214</v>
      </c>
      <c r="B223" s="6"/>
      <c r="C223" s="6"/>
      <c r="D223" s="6"/>
      <c r="E223" s="117"/>
      <c r="F223" s="117"/>
      <c r="G223" s="117"/>
      <c r="H223" s="117"/>
      <c r="I223" s="15" t="str">
        <f t="shared" si="38"/>
        <v/>
      </c>
      <c r="J223" s="314">
        <f t="shared" si="44"/>
        <v>0</v>
      </c>
      <c r="K223" s="315">
        <f t="shared" si="39"/>
        <v>0</v>
      </c>
      <c r="L223" s="315">
        <f t="shared" si="45"/>
        <v>0</v>
      </c>
      <c r="M223" s="315">
        <f t="shared" si="46"/>
        <v>0</v>
      </c>
      <c r="N223" s="314">
        <f t="shared" si="40"/>
        <v>0</v>
      </c>
      <c r="O223" s="314">
        <f t="shared" si="41"/>
        <v>0</v>
      </c>
      <c r="P223" s="314">
        <f t="shared" si="42"/>
        <v>0</v>
      </c>
      <c r="Q223" s="297" t="b">
        <f t="shared" si="43"/>
        <v>0</v>
      </c>
      <c r="R223" s="316">
        <f t="shared" si="47"/>
        <v>1</v>
      </c>
      <c r="S223" s="15" t="str">
        <f t="shared" si="48"/>
        <v/>
      </c>
    </row>
    <row r="224" spans="1:19">
      <c r="A224" s="28">
        <v>215</v>
      </c>
      <c r="B224" s="6"/>
      <c r="C224" s="6"/>
      <c r="D224" s="6"/>
      <c r="E224" s="117"/>
      <c r="F224" s="117"/>
      <c r="G224" s="117"/>
      <c r="H224" s="117"/>
      <c r="I224" s="15" t="str">
        <f t="shared" si="38"/>
        <v/>
      </c>
      <c r="J224" s="314">
        <f t="shared" si="44"/>
        <v>0</v>
      </c>
      <c r="K224" s="315">
        <f t="shared" si="39"/>
        <v>0</v>
      </c>
      <c r="L224" s="315">
        <f t="shared" si="45"/>
        <v>0</v>
      </c>
      <c r="M224" s="315">
        <f t="shared" si="46"/>
        <v>0</v>
      </c>
      <c r="N224" s="314">
        <f t="shared" si="40"/>
        <v>0</v>
      </c>
      <c r="O224" s="314">
        <f t="shared" si="41"/>
        <v>0</v>
      </c>
      <c r="P224" s="314">
        <f t="shared" si="42"/>
        <v>0</v>
      </c>
      <c r="Q224" s="297" t="b">
        <f t="shared" si="43"/>
        <v>0</v>
      </c>
      <c r="R224" s="316">
        <f t="shared" si="47"/>
        <v>1</v>
      </c>
      <c r="S224" s="15" t="str">
        <f t="shared" si="48"/>
        <v/>
      </c>
    </row>
    <row r="225" spans="1:19">
      <c r="A225" s="28">
        <v>216</v>
      </c>
      <c r="B225" s="6"/>
      <c r="C225" s="6"/>
      <c r="D225" s="6"/>
      <c r="E225" s="117"/>
      <c r="F225" s="117"/>
      <c r="G225" s="117"/>
      <c r="H225" s="117"/>
      <c r="I225" s="15" t="str">
        <f t="shared" si="38"/>
        <v/>
      </c>
      <c r="J225" s="314">
        <f t="shared" si="44"/>
        <v>0</v>
      </c>
      <c r="K225" s="315">
        <f t="shared" si="39"/>
        <v>0</v>
      </c>
      <c r="L225" s="315">
        <f t="shared" si="45"/>
        <v>0</v>
      </c>
      <c r="M225" s="315">
        <f t="shared" si="46"/>
        <v>0</v>
      </c>
      <c r="N225" s="314">
        <f t="shared" si="40"/>
        <v>0</v>
      </c>
      <c r="O225" s="314">
        <f t="shared" si="41"/>
        <v>0</v>
      </c>
      <c r="P225" s="314">
        <f t="shared" si="42"/>
        <v>0</v>
      </c>
      <c r="Q225" s="297" t="b">
        <f t="shared" si="43"/>
        <v>0</v>
      </c>
      <c r="R225" s="316">
        <f t="shared" si="47"/>
        <v>1</v>
      </c>
      <c r="S225" s="15" t="str">
        <f t="shared" si="48"/>
        <v/>
      </c>
    </row>
    <row r="226" spans="1:19">
      <c r="A226" s="28">
        <v>217</v>
      </c>
      <c r="B226" s="6"/>
      <c r="C226" s="6"/>
      <c r="D226" s="6"/>
      <c r="E226" s="117"/>
      <c r="F226" s="117"/>
      <c r="G226" s="117"/>
      <c r="H226" s="117"/>
      <c r="I226" s="15" t="str">
        <f t="shared" si="38"/>
        <v/>
      </c>
      <c r="J226" s="314">
        <f t="shared" si="44"/>
        <v>0</v>
      </c>
      <c r="K226" s="315">
        <f t="shared" si="39"/>
        <v>0</v>
      </c>
      <c r="L226" s="315">
        <f t="shared" si="45"/>
        <v>0</v>
      </c>
      <c r="M226" s="315">
        <f t="shared" si="46"/>
        <v>0</v>
      </c>
      <c r="N226" s="314">
        <f t="shared" si="40"/>
        <v>0</v>
      </c>
      <c r="O226" s="314">
        <f t="shared" si="41"/>
        <v>0</v>
      </c>
      <c r="P226" s="314">
        <f t="shared" si="42"/>
        <v>0</v>
      </c>
      <c r="Q226" s="297" t="b">
        <f t="shared" si="43"/>
        <v>0</v>
      </c>
      <c r="R226" s="316">
        <f t="shared" si="47"/>
        <v>1</v>
      </c>
      <c r="S226" s="15" t="str">
        <f t="shared" si="48"/>
        <v/>
      </c>
    </row>
    <row r="227" spans="1:19">
      <c r="A227" s="28">
        <v>218</v>
      </c>
      <c r="B227" s="6"/>
      <c r="C227" s="6"/>
      <c r="D227" s="6"/>
      <c r="E227" s="117"/>
      <c r="F227" s="117"/>
      <c r="G227" s="117"/>
      <c r="H227" s="117"/>
      <c r="I227" s="15" t="str">
        <f t="shared" si="38"/>
        <v/>
      </c>
      <c r="J227" s="314">
        <f t="shared" si="44"/>
        <v>0</v>
      </c>
      <c r="K227" s="315">
        <f t="shared" si="39"/>
        <v>0</v>
      </c>
      <c r="L227" s="315">
        <f t="shared" si="45"/>
        <v>0</v>
      </c>
      <c r="M227" s="315">
        <f t="shared" si="46"/>
        <v>0</v>
      </c>
      <c r="N227" s="314">
        <f t="shared" si="40"/>
        <v>0</v>
      </c>
      <c r="O227" s="314">
        <f t="shared" si="41"/>
        <v>0</v>
      </c>
      <c r="P227" s="314">
        <f t="shared" si="42"/>
        <v>0</v>
      </c>
      <c r="Q227" s="297" t="b">
        <f t="shared" si="43"/>
        <v>0</v>
      </c>
      <c r="R227" s="316">
        <f t="shared" si="47"/>
        <v>1</v>
      </c>
      <c r="S227" s="15" t="str">
        <f t="shared" si="48"/>
        <v/>
      </c>
    </row>
    <row r="228" spans="1:19">
      <c r="A228" s="28">
        <v>219</v>
      </c>
      <c r="B228" s="6"/>
      <c r="C228" s="6"/>
      <c r="D228" s="6"/>
      <c r="E228" s="117"/>
      <c r="F228" s="117"/>
      <c r="G228" s="117"/>
      <c r="H228" s="117"/>
      <c r="I228" s="15" t="str">
        <f t="shared" si="38"/>
        <v/>
      </c>
      <c r="J228" s="314">
        <f t="shared" si="44"/>
        <v>0</v>
      </c>
      <c r="K228" s="315">
        <f t="shared" si="39"/>
        <v>0</v>
      </c>
      <c r="L228" s="315">
        <f t="shared" si="45"/>
        <v>0</v>
      </c>
      <c r="M228" s="315">
        <f t="shared" si="46"/>
        <v>0</v>
      </c>
      <c r="N228" s="314">
        <f t="shared" si="40"/>
        <v>0</v>
      </c>
      <c r="O228" s="314">
        <f t="shared" si="41"/>
        <v>0</v>
      </c>
      <c r="P228" s="314">
        <f t="shared" si="42"/>
        <v>0</v>
      </c>
      <c r="Q228" s="297" t="b">
        <f t="shared" si="43"/>
        <v>0</v>
      </c>
      <c r="R228" s="316">
        <f t="shared" si="47"/>
        <v>1</v>
      </c>
      <c r="S228" s="15" t="str">
        <f t="shared" si="48"/>
        <v/>
      </c>
    </row>
    <row r="229" spans="1:19">
      <c r="A229" s="28">
        <v>220</v>
      </c>
      <c r="B229" s="6"/>
      <c r="C229" s="6"/>
      <c r="D229" s="6"/>
      <c r="E229" s="117"/>
      <c r="F229" s="117"/>
      <c r="G229" s="117"/>
      <c r="H229" s="117"/>
      <c r="I229" s="15" t="str">
        <f t="shared" si="38"/>
        <v/>
      </c>
      <c r="J229" s="314">
        <f t="shared" si="44"/>
        <v>0</v>
      </c>
      <c r="K229" s="315">
        <f t="shared" si="39"/>
        <v>0</v>
      </c>
      <c r="L229" s="315">
        <f t="shared" si="45"/>
        <v>0</v>
      </c>
      <c r="M229" s="315">
        <f t="shared" si="46"/>
        <v>0</v>
      </c>
      <c r="N229" s="314">
        <f t="shared" si="40"/>
        <v>0</v>
      </c>
      <c r="O229" s="314">
        <f t="shared" si="41"/>
        <v>0</v>
      </c>
      <c r="P229" s="314">
        <f t="shared" si="42"/>
        <v>0</v>
      </c>
      <c r="Q229" s="297" t="b">
        <f t="shared" si="43"/>
        <v>0</v>
      </c>
      <c r="R229" s="316">
        <f t="shared" si="47"/>
        <v>1</v>
      </c>
      <c r="S229" s="15" t="str">
        <f t="shared" si="48"/>
        <v/>
      </c>
    </row>
    <row r="230" spans="1:19">
      <c r="A230" s="28">
        <v>221</v>
      </c>
      <c r="B230" s="6"/>
      <c r="C230" s="6"/>
      <c r="D230" s="6"/>
      <c r="E230" s="117"/>
      <c r="F230" s="117"/>
      <c r="G230" s="117"/>
      <c r="H230" s="117"/>
      <c r="I230" s="15" t="str">
        <f t="shared" si="38"/>
        <v/>
      </c>
      <c r="J230" s="314">
        <f t="shared" si="44"/>
        <v>0</v>
      </c>
      <c r="K230" s="315">
        <f t="shared" si="39"/>
        <v>0</v>
      </c>
      <c r="L230" s="315">
        <f t="shared" si="45"/>
        <v>0</v>
      </c>
      <c r="M230" s="315">
        <f t="shared" si="46"/>
        <v>0</v>
      </c>
      <c r="N230" s="314">
        <f t="shared" si="40"/>
        <v>0</v>
      </c>
      <c r="O230" s="314">
        <f t="shared" si="41"/>
        <v>0</v>
      </c>
      <c r="P230" s="314">
        <f t="shared" si="42"/>
        <v>0</v>
      </c>
      <c r="Q230" s="297" t="b">
        <f t="shared" si="43"/>
        <v>0</v>
      </c>
      <c r="R230" s="316">
        <f t="shared" si="47"/>
        <v>1</v>
      </c>
      <c r="S230" s="15" t="str">
        <f t="shared" si="48"/>
        <v/>
      </c>
    </row>
    <row r="231" spans="1:19">
      <c r="A231" s="28">
        <v>222</v>
      </c>
      <c r="B231" s="6"/>
      <c r="C231" s="6"/>
      <c r="D231" s="6"/>
      <c r="E231" s="117"/>
      <c r="F231" s="117"/>
      <c r="G231" s="117"/>
      <c r="H231" s="117"/>
      <c r="I231" s="15" t="str">
        <f t="shared" si="38"/>
        <v/>
      </c>
      <c r="J231" s="314">
        <f t="shared" si="44"/>
        <v>0</v>
      </c>
      <c r="K231" s="315">
        <f t="shared" si="39"/>
        <v>0</v>
      </c>
      <c r="L231" s="315">
        <f t="shared" si="45"/>
        <v>0</v>
      </c>
      <c r="M231" s="315">
        <f t="shared" si="46"/>
        <v>0</v>
      </c>
      <c r="N231" s="314">
        <f t="shared" si="40"/>
        <v>0</v>
      </c>
      <c r="O231" s="314">
        <f t="shared" si="41"/>
        <v>0</v>
      </c>
      <c r="P231" s="314">
        <f t="shared" si="42"/>
        <v>0</v>
      </c>
      <c r="Q231" s="297" t="b">
        <f t="shared" si="43"/>
        <v>0</v>
      </c>
      <c r="R231" s="316">
        <f t="shared" si="47"/>
        <v>1</v>
      </c>
      <c r="S231" s="15" t="str">
        <f t="shared" si="48"/>
        <v/>
      </c>
    </row>
    <row r="232" spans="1:19">
      <c r="A232" s="28">
        <v>223</v>
      </c>
      <c r="B232" s="6"/>
      <c r="C232" s="6"/>
      <c r="D232" s="6"/>
      <c r="E232" s="117"/>
      <c r="F232" s="117"/>
      <c r="G232" s="117"/>
      <c r="H232" s="117"/>
      <c r="I232" s="15" t="str">
        <f t="shared" si="38"/>
        <v/>
      </c>
      <c r="J232" s="314">
        <f t="shared" si="44"/>
        <v>0</v>
      </c>
      <c r="K232" s="315">
        <f t="shared" si="39"/>
        <v>0</v>
      </c>
      <c r="L232" s="315">
        <f t="shared" si="45"/>
        <v>0</v>
      </c>
      <c r="M232" s="315">
        <f t="shared" si="46"/>
        <v>0</v>
      </c>
      <c r="N232" s="314">
        <f t="shared" si="40"/>
        <v>0</v>
      </c>
      <c r="O232" s="314">
        <f t="shared" si="41"/>
        <v>0</v>
      </c>
      <c r="P232" s="314">
        <f t="shared" si="42"/>
        <v>0</v>
      </c>
      <c r="Q232" s="297" t="b">
        <f t="shared" si="43"/>
        <v>0</v>
      </c>
      <c r="R232" s="316">
        <f t="shared" si="47"/>
        <v>1</v>
      </c>
      <c r="S232" s="15" t="str">
        <f t="shared" si="48"/>
        <v/>
      </c>
    </row>
    <row r="233" spans="1:19">
      <c r="A233" s="28">
        <v>224</v>
      </c>
      <c r="B233" s="6"/>
      <c r="C233" s="6"/>
      <c r="D233" s="6"/>
      <c r="E233" s="117"/>
      <c r="F233" s="117"/>
      <c r="G233" s="117"/>
      <c r="H233" s="117"/>
      <c r="I233" s="15" t="str">
        <f t="shared" si="38"/>
        <v/>
      </c>
      <c r="J233" s="314">
        <f t="shared" si="44"/>
        <v>0</v>
      </c>
      <c r="K233" s="315">
        <f t="shared" si="39"/>
        <v>0</v>
      </c>
      <c r="L233" s="315">
        <f t="shared" si="45"/>
        <v>0</v>
      </c>
      <c r="M233" s="315">
        <f t="shared" si="46"/>
        <v>0</v>
      </c>
      <c r="N233" s="314">
        <f t="shared" si="40"/>
        <v>0</v>
      </c>
      <c r="O233" s="314">
        <f t="shared" si="41"/>
        <v>0</v>
      </c>
      <c r="P233" s="314">
        <f t="shared" si="42"/>
        <v>0</v>
      </c>
      <c r="Q233" s="297" t="b">
        <f t="shared" si="43"/>
        <v>0</v>
      </c>
      <c r="R233" s="316">
        <f t="shared" si="47"/>
        <v>1</v>
      </c>
      <c r="S233" s="15" t="str">
        <f t="shared" si="48"/>
        <v/>
      </c>
    </row>
    <row r="234" spans="1:19">
      <c r="A234" s="28">
        <v>225</v>
      </c>
      <c r="B234" s="6"/>
      <c r="C234" s="6"/>
      <c r="D234" s="6"/>
      <c r="E234" s="117"/>
      <c r="F234" s="117"/>
      <c r="G234" s="117"/>
      <c r="H234" s="117"/>
      <c r="I234" s="15" t="str">
        <f t="shared" si="38"/>
        <v/>
      </c>
      <c r="J234" s="314">
        <f t="shared" si="44"/>
        <v>0</v>
      </c>
      <c r="K234" s="315">
        <f t="shared" si="39"/>
        <v>0</v>
      </c>
      <c r="L234" s="315">
        <f t="shared" si="45"/>
        <v>0</v>
      </c>
      <c r="M234" s="315">
        <f t="shared" si="46"/>
        <v>0</v>
      </c>
      <c r="N234" s="314">
        <f t="shared" si="40"/>
        <v>0</v>
      </c>
      <c r="O234" s="314">
        <f t="shared" si="41"/>
        <v>0</v>
      </c>
      <c r="P234" s="314">
        <f t="shared" si="42"/>
        <v>0</v>
      </c>
      <c r="Q234" s="297" t="b">
        <f t="shared" si="43"/>
        <v>0</v>
      </c>
      <c r="R234" s="316">
        <f t="shared" si="47"/>
        <v>1</v>
      </c>
      <c r="S234" s="15" t="str">
        <f t="shared" si="48"/>
        <v/>
      </c>
    </row>
    <row r="235" spans="1:19">
      <c r="A235" s="28">
        <v>226</v>
      </c>
      <c r="B235" s="6"/>
      <c r="C235" s="6"/>
      <c r="D235" s="6"/>
      <c r="E235" s="117"/>
      <c r="F235" s="117"/>
      <c r="G235" s="117"/>
      <c r="H235" s="117"/>
      <c r="I235" s="15" t="str">
        <f t="shared" si="38"/>
        <v/>
      </c>
      <c r="J235" s="314">
        <f t="shared" si="44"/>
        <v>0</v>
      </c>
      <c r="K235" s="315">
        <f t="shared" si="39"/>
        <v>0</v>
      </c>
      <c r="L235" s="315">
        <f t="shared" si="45"/>
        <v>0</v>
      </c>
      <c r="M235" s="315">
        <f t="shared" si="46"/>
        <v>0</v>
      </c>
      <c r="N235" s="314">
        <f t="shared" si="40"/>
        <v>0</v>
      </c>
      <c r="O235" s="314">
        <f t="shared" si="41"/>
        <v>0</v>
      </c>
      <c r="P235" s="314">
        <f t="shared" si="42"/>
        <v>0</v>
      </c>
      <c r="Q235" s="297" t="b">
        <f t="shared" si="43"/>
        <v>0</v>
      </c>
      <c r="R235" s="316">
        <f t="shared" si="47"/>
        <v>1</v>
      </c>
      <c r="S235" s="15" t="str">
        <f t="shared" si="48"/>
        <v/>
      </c>
    </row>
    <row r="236" spans="1:19">
      <c r="A236" s="28">
        <v>227</v>
      </c>
      <c r="B236" s="6"/>
      <c r="C236" s="6"/>
      <c r="D236" s="6"/>
      <c r="E236" s="117"/>
      <c r="F236" s="117"/>
      <c r="G236" s="117"/>
      <c r="H236" s="117"/>
      <c r="I236" s="15" t="str">
        <f t="shared" si="38"/>
        <v/>
      </c>
      <c r="J236" s="314">
        <f t="shared" si="44"/>
        <v>0</v>
      </c>
      <c r="K236" s="315">
        <f t="shared" si="39"/>
        <v>0</v>
      </c>
      <c r="L236" s="315">
        <f t="shared" si="45"/>
        <v>0</v>
      </c>
      <c r="M236" s="315">
        <f t="shared" si="46"/>
        <v>0</v>
      </c>
      <c r="N236" s="314">
        <f t="shared" si="40"/>
        <v>0</v>
      </c>
      <c r="O236" s="314">
        <f t="shared" si="41"/>
        <v>0</v>
      </c>
      <c r="P236" s="314">
        <f t="shared" si="42"/>
        <v>0</v>
      </c>
      <c r="Q236" s="297" t="b">
        <f t="shared" si="43"/>
        <v>0</v>
      </c>
      <c r="R236" s="316">
        <f t="shared" si="47"/>
        <v>1</v>
      </c>
      <c r="S236" s="15" t="str">
        <f t="shared" si="48"/>
        <v/>
      </c>
    </row>
    <row r="237" spans="1:19">
      <c r="A237" s="28">
        <v>228</v>
      </c>
      <c r="B237" s="6"/>
      <c r="C237" s="6"/>
      <c r="D237" s="6"/>
      <c r="E237" s="117"/>
      <c r="F237" s="117"/>
      <c r="G237" s="117"/>
      <c r="H237" s="117"/>
      <c r="I237" s="15" t="str">
        <f t="shared" si="38"/>
        <v/>
      </c>
      <c r="J237" s="314">
        <f t="shared" si="44"/>
        <v>0</v>
      </c>
      <c r="K237" s="315">
        <f t="shared" si="39"/>
        <v>0</v>
      </c>
      <c r="L237" s="315">
        <f t="shared" si="45"/>
        <v>0</v>
      </c>
      <c r="M237" s="315">
        <f t="shared" si="46"/>
        <v>0</v>
      </c>
      <c r="N237" s="314">
        <f t="shared" si="40"/>
        <v>0</v>
      </c>
      <c r="O237" s="314">
        <f t="shared" si="41"/>
        <v>0</v>
      </c>
      <c r="P237" s="314">
        <f t="shared" si="42"/>
        <v>0</v>
      </c>
      <c r="Q237" s="297" t="b">
        <f t="shared" si="43"/>
        <v>0</v>
      </c>
      <c r="R237" s="316">
        <f t="shared" si="47"/>
        <v>1</v>
      </c>
      <c r="S237" s="15" t="str">
        <f t="shared" si="48"/>
        <v/>
      </c>
    </row>
    <row r="238" spans="1:19">
      <c r="A238" s="28">
        <v>229</v>
      </c>
      <c r="B238" s="6"/>
      <c r="C238" s="6"/>
      <c r="D238" s="6"/>
      <c r="E238" s="117"/>
      <c r="F238" s="117"/>
      <c r="G238" s="117"/>
      <c r="H238" s="117"/>
      <c r="I238" s="15" t="str">
        <f t="shared" si="38"/>
        <v/>
      </c>
      <c r="J238" s="314">
        <f t="shared" si="44"/>
        <v>0</v>
      </c>
      <c r="K238" s="315">
        <f t="shared" si="39"/>
        <v>0</v>
      </c>
      <c r="L238" s="315">
        <f t="shared" si="45"/>
        <v>0</v>
      </c>
      <c r="M238" s="315">
        <f t="shared" si="46"/>
        <v>0</v>
      </c>
      <c r="N238" s="314">
        <f t="shared" si="40"/>
        <v>0</v>
      </c>
      <c r="O238" s="314">
        <f t="shared" si="41"/>
        <v>0</v>
      </c>
      <c r="P238" s="314">
        <f t="shared" si="42"/>
        <v>0</v>
      </c>
      <c r="Q238" s="297" t="b">
        <f t="shared" si="43"/>
        <v>0</v>
      </c>
      <c r="R238" s="316">
        <f t="shared" si="47"/>
        <v>1</v>
      </c>
      <c r="S238" s="15" t="str">
        <f t="shared" si="48"/>
        <v/>
      </c>
    </row>
    <row r="239" spans="1:19">
      <c r="A239" s="28">
        <v>230</v>
      </c>
      <c r="B239" s="6"/>
      <c r="C239" s="6"/>
      <c r="D239" s="6"/>
      <c r="E239" s="117"/>
      <c r="F239" s="117"/>
      <c r="G239" s="117"/>
      <c r="H239" s="117"/>
      <c r="I239" s="15" t="str">
        <f t="shared" si="38"/>
        <v/>
      </c>
      <c r="J239" s="314">
        <f t="shared" si="44"/>
        <v>0</v>
      </c>
      <c r="K239" s="315">
        <f t="shared" si="39"/>
        <v>0</v>
      </c>
      <c r="L239" s="315">
        <f t="shared" si="45"/>
        <v>0</v>
      </c>
      <c r="M239" s="315">
        <f t="shared" si="46"/>
        <v>0</v>
      </c>
      <c r="N239" s="314">
        <f t="shared" si="40"/>
        <v>0</v>
      </c>
      <c r="O239" s="314">
        <f t="shared" si="41"/>
        <v>0</v>
      </c>
      <c r="P239" s="314">
        <f t="shared" si="42"/>
        <v>0</v>
      </c>
      <c r="Q239" s="297" t="b">
        <f t="shared" si="43"/>
        <v>0</v>
      </c>
      <c r="R239" s="316">
        <f t="shared" si="47"/>
        <v>1</v>
      </c>
      <c r="S239" s="15" t="str">
        <f t="shared" si="48"/>
        <v/>
      </c>
    </row>
    <row r="240" spans="1:19">
      <c r="A240" s="28">
        <v>231</v>
      </c>
      <c r="B240" s="6"/>
      <c r="C240" s="6"/>
      <c r="D240" s="6"/>
      <c r="E240" s="117"/>
      <c r="F240" s="117"/>
      <c r="G240" s="117"/>
      <c r="H240" s="117"/>
      <c r="I240" s="15" t="str">
        <f t="shared" si="38"/>
        <v/>
      </c>
      <c r="J240" s="314">
        <f t="shared" si="44"/>
        <v>0</v>
      </c>
      <c r="K240" s="315">
        <f t="shared" si="39"/>
        <v>0</v>
      </c>
      <c r="L240" s="315">
        <f t="shared" si="45"/>
        <v>0</v>
      </c>
      <c r="M240" s="315">
        <f t="shared" si="46"/>
        <v>0</v>
      </c>
      <c r="N240" s="314">
        <f t="shared" si="40"/>
        <v>0</v>
      </c>
      <c r="O240" s="314">
        <f t="shared" si="41"/>
        <v>0</v>
      </c>
      <c r="P240" s="314">
        <f t="shared" si="42"/>
        <v>0</v>
      </c>
      <c r="Q240" s="297" t="b">
        <f t="shared" si="43"/>
        <v>0</v>
      </c>
      <c r="R240" s="316">
        <f t="shared" si="47"/>
        <v>1</v>
      </c>
      <c r="S240" s="15" t="str">
        <f t="shared" si="48"/>
        <v/>
      </c>
    </row>
    <row r="241" spans="1:19">
      <c r="A241" s="28">
        <v>232</v>
      </c>
      <c r="B241" s="6"/>
      <c r="C241" s="6"/>
      <c r="D241" s="6"/>
      <c r="E241" s="117"/>
      <c r="F241" s="117"/>
      <c r="G241" s="117"/>
      <c r="H241" s="117"/>
      <c r="I241" s="15" t="str">
        <f t="shared" si="38"/>
        <v/>
      </c>
      <c r="J241" s="314">
        <f t="shared" si="44"/>
        <v>0</v>
      </c>
      <c r="K241" s="315">
        <f t="shared" si="39"/>
        <v>0</v>
      </c>
      <c r="L241" s="315">
        <f t="shared" si="45"/>
        <v>0</v>
      </c>
      <c r="M241" s="315">
        <f t="shared" si="46"/>
        <v>0</v>
      </c>
      <c r="N241" s="314">
        <f t="shared" si="40"/>
        <v>0</v>
      </c>
      <c r="O241" s="314">
        <f t="shared" si="41"/>
        <v>0</v>
      </c>
      <c r="P241" s="314">
        <f t="shared" si="42"/>
        <v>0</v>
      </c>
      <c r="Q241" s="297" t="b">
        <f t="shared" si="43"/>
        <v>0</v>
      </c>
      <c r="R241" s="316">
        <f t="shared" si="47"/>
        <v>1</v>
      </c>
      <c r="S241" s="15" t="str">
        <f t="shared" si="48"/>
        <v/>
      </c>
    </row>
    <row r="242" spans="1:19">
      <c r="A242" s="28">
        <v>233</v>
      </c>
      <c r="B242" s="6"/>
      <c r="C242" s="6"/>
      <c r="D242" s="6"/>
      <c r="E242" s="117"/>
      <c r="F242" s="117"/>
      <c r="G242" s="117"/>
      <c r="H242" s="117"/>
      <c r="I242" s="15" t="str">
        <f t="shared" si="38"/>
        <v/>
      </c>
      <c r="J242" s="314">
        <f t="shared" si="44"/>
        <v>0</v>
      </c>
      <c r="K242" s="315">
        <f t="shared" si="39"/>
        <v>0</v>
      </c>
      <c r="L242" s="315">
        <f t="shared" si="45"/>
        <v>0</v>
      </c>
      <c r="M242" s="315">
        <f t="shared" si="46"/>
        <v>0</v>
      </c>
      <c r="N242" s="314">
        <f t="shared" si="40"/>
        <v>0</v>
      </c>
      <c r="O242" s="314">
        <f t="shared" si="41"/>
        <v>0</v>
      </c>
      <c r="P242" s="314">
        <f t="shared" si="42"/>
        <v>0</v>
      </c>
      <c r="Q242" s="297" t="b">
        <f t="shared" si="43"/>
        <v>0</v>
      </c>
      <c r="R242" s="316">
        <f t="shared" si="47"/>
        <v>1</v>
      </c>
      <c r="S242" s="15" t="str">
        <f t="shared" si="48"/>
        <v/>
      </c>
    </row>
    <row r="243" spans="1:19">
      <c r="A243" s="28">
        <v>234</v>
      </c>
      <c r="B243" s="6"/>
      <c r="C243" s="6"/>
      <c r="D243" s="6"/>
      <c r="E243" s="117"/>
      <c r="F243" s="117"/>
      <c r="G243" s="117"/>
      <c r="H243" s="117"/>
      <c r="I243" s="15" t="str">
        <f t="shared" si="38"/>
        <v/>
      </c>
      <c r="J243" s="314">
        <f t="shared" si="44"/>
        <v>0</v>
      </c>
      <c r="K243" s="315">
        <f t="shared" si="39"/>
        <v>0</v>
      </c>
      <c r="L243" s="315">
        <f t="shared" si="45"/>
        <v>0</v>
      </c>
      <c r="M243" s="315">
        <f t="shared" si="46"/>
        <v>0</v>
      </c>
      <c r="N243" s="314">
        <f t="shared" si="40"/>
        <v>0</v>
      </c>
      <c r="O243" s="314">
        <f t="shared" si="41"/>
        <v>0</v>
      </c>
      <c r="P243" s="314">
        <f t="shared" si="42"/>
        <v>0</v>
      </c>
      <c r="Q243" s="297" t="b">
        <f t="shared" si="43"/>
        <v>0</v>
      </c>
      <c r="R243" s="316">
        <f t="shared" si="47"/>
        <v>1</v>
      </c>
      <c r="S243" s="15" t="str">
        <f t="shared" si="48"/>
        <v/>
      </c>
    </row>
    <row r="244" spans="1:19">
      <c r="A244" s="28">
        <v>235</v>
      </c>
      <c r="B244" s="6"/>
      <c r="C244" s="6"/>
      <c r="D244" s="6"/>
      <c r="E244" s="117"/>
      <c r="F244" s="117"/>
      <c r="G244" s="117"/>
      <c r="H244" s="117"/>
      <c r="I244" s="15" t="str">
        <f t="shared" si="38"/>
        <v/>
      </c>
      <c r="J244" s="314">
        <f t="shared" si="44"/>
        <v>0</v>
      </c>
      <c r="K244" s="315">
        <f t="shared" si="39"/>
        <v>0</v>
      </c>
      <c r="L244" s="315">
        <f t="shared" si="45"/>
        <v>0</v>
      </c>
      <c r="M244" s="315">
        <f t="shared" si="46"/>
        <v>0</v>
      </c>
      <c r="N244" s="314">
        <f t="shared" si="40"/>
        <v>0</v>
      </c>
      <c r="O244" s="314">
        <f t="shared" si="41"/>
        <v>0</v>
      </c>
      <c r="P244" s="314">
        <f t="shared" si="42"/>
        <v>0</v>
      </c>
      <c r="Q244" s="297" t="b">
        <f t="shared" si="43"/>
        <v>0</v>
      </c>
      <c r="R244" s="316">
        <f t="shared" si="47"/>
        <v>1</v>
      </c>
      <c r="S244" s="15" t="str">
        <f t="shared" si="48"/>
        <v/>
      </c>
    </row>
    <row r="245" spans="1:19">
      <c r="A245" s="28">
        <v>236</v>
      </c>
      <c r="B245" s="6"/>
      <c r="C245" s="6"/>
      <c r="D245" s="6"/>
      <c r="E245" s="117"/>
      <c r="F245" s="117"/>
      <c r="G245" s="117"/>
      <c r="H245" s="117"/>
      <c r="I245" s="15" t="str">
        <f t="shared" si="38"/>
        <v/>
      </c>
      <c r="J245" s="314">
        <f t="shared" si="44"/>
        <v>0</v>
      </c>
      <c r="K245" s="315">
        <f t="shared" si="39"/>
        <v>0</v>
      </c>
      <c r="L245" s="315">
        <f t="shared" si="45"/>
        <v>0</v>
      </c>
      <c r="M245" s="315">
        <f t="shared" si="46"/>
        <v>0</v>
      </c>
      <c r="N245" s="314">
        <f t="shared" si="40"/>
        <v>0</v>
      </c>
      <c r="O245" s="314">
        <f t="shared" si="41"/>
        <v>0</v>
      </c>
      <c r="P245" s="314">
        <f t="shared" si="42"/>
        <v>0</v>
      </c>
      <c r="Q245" s="297" t="b">
        <f t="shared" si="43"/>
        <v>0</v>
      </c>
      <c r="R245" s="316">
        <f t="shared" si="47"/>
        <v>1</v>
      </c>
      <c r="S245" s="15" t="str">
        <f t="shared" si="48"/>
        <v/>
      </c>
    </row>
    <row r="246" spans="1:19">
      <c r="A246" s="28">
        <v>237</v>
      </c>
      <c r="B246" s="6"/>
      <c r="C246" s="6"/>
      <c r="D246" s="6"/>
      <c r="E246" s="117"/>
      <c r="F246" s="117"/>
      <c r="G246" s="117"/>
      <c r="H246" s="117"/>
      <c r="I246" s="15" t="str">
        <f t="shared" si="38"/>
        <v/>
      </c>
      <c r="J246" s="314">
        <f t="shared" si="44"/>
        <v>0</v>
      </c>
      <c r="K246" s="315">
        <f t="shared" si="39"/>
        <v>0</v>
      </c>
      <c r="L246" s="315">
        <f t="shared" si="45"/>
        <v>0</v>
      </c>
      <c r="M246" s="315">
        <f t="shared" si="46"/>
        <v>0</v>
      </c>
      <c r="N246" s="314">
        <f t="shared" si="40"/>
        <v>0</v>
      </c>
      <c r="O246" s="314">
        <f t="shared" si="41"/>
        <v>0</v>
      </c>
      <c r="P246" s="314">
        <f t="shared" si="42"/>
        <v>0</v>
      </c>
      <c r="Q246" s="297" t="b">
        <f t="shared" si="43"/>
        <v>0</v>
      </c>
      <c r="R246" s="316">
        <f t="shared" si="47"/>
        <v>1</v>
      </c>
      <c r="S246" s="15" t="str">
        <f t="shared" si="48"/>
        <v/>
      </c>
    </row>
    <row r="247" spans="1:19">
      <c r="A247" s="28">
        <v>238</v>
      </c>
      <c r="B247" s="6"/>
      <c r="C247" s="6"/>
      <c r="D247" s="6"/>
      <c r="E247" s="117"/>
      <c r="F247" s="117"/>
      <c r="G247" s="117"/>
      <c r="H247" s="117"/>
      <c r="I247" s="15" t="str">
        <f t="shared" si="38"/>
        <v/>
      </c>
      <c r="J247" s="314">
        <f t="shared" si="44"/>
        <v>0</v>
      </c>
      <c r="K247" s="315">
        <f t="shared" si="39"/>
        <v>0</v>
      </c>
      <c r="L247" s="315">
        <f t="shared" si="45"/>
        <v>0</v>
      </c>
      <c r="M247" s="315">
        <f t="shared" si="46"/>
        <v>0</v>
      </c>
      <c r="N247" s="314">
        <f t="shared" si="40"/>
        <v>0</v>
      </c>
      <c r="O247" s="314">
        <f t="shared" si="41"/>
        <v>0</v>
      </c>
      <c r="P247" s="314">
        <f t="shared" si="42"/>
        <v>0</v>
      </c>
      <c r="Q247" s="297" t="b">
        <f t="shared" si="43"/>
        <v>0</v>
      </c>
      <c r="R247" s="316">
        <f t="shared" si="47"/>
        <v>1</v>
      </c>
      <c r="S247" s="15" t="str">
        <f t="shared" si="48"/>
        <v/>
      </c>
    </row>
    <row r="248" spans="1:19">
      <c r="A248" s="28">
        <v>239</v>
      </c>
      <c r="B248" s="6"/>
      <c r="C248" s="6"/>
      <c r="D248" s="6"/>
      <c r="E248" s="117"/>
      <c r="F248" s="117"/>
      <c r="G248" s="117"/>
      <c r="H248" s="117"/>
      <c r="I248" s="15" t="str">
        <f t="shared" si="38"/>
        <v/>
      </c>
      <c r="J248" s="314">
        <f t="shared" si="44"/>
        <v>0</v>
      </c>
      <c r="K248" s="315">
        <f t="shared" si="39"/>
        <v>0</v>
      </c>
      <c r="L248" s="315">
        <f t="shared" si="45"/>
        <v>0</v>
      </c>
      <c r="M248" s="315">
        <f t="shared" si="46"/>
        <v>0</v>
      </c>
      <c r="N248" s="314">
        <f t="shared" si="40"/>
        <v>0</v>
      </c>
      <c r="O248" s="314">
        <f t="shared" si="41"/>
        <v>0</v>
      </c>
      <c r="P248" s="314">
        <f t="shared" si="42"/>
        <v>0</v>
      </c>
      <c r="Q248" s="297" t="b">
        <f t="shared" si="43"/>
        <v>0</v>
      </c>
      <c r="R248" s="316">
        <f t="shared" si="47"/>
        <v>1</v>
      </c>
      <c r="S248" s="15" t="str">
        <f t="shared" si="48"/>
        <v/>
      </c>
    </row>
    <row r="249" spans="1:19">
      <c r="A249" s="28">
        <v>240</v>
      </c>
      <c r="B249" s="6"/>
      <c r="C249" s="6"/>
      <c r="D249" s="6"/>
      <c r="E249" s="117"/>
      <c r="F249" s="117"/>
      <c r="G249" s="117"/>
      <c r="H249" s="117"/>
      <c r="I249" s="15" t="str">
        <f t="shared" si="38"/>
        <v/>
      </c>
      <c r="J249" s="314">
        <f t="shared" si="44"/>
        <v>0</v>
      </c>
      <c r="K249" s="315">
        <f t="shared" si="39"/>
        <v>0</v>
      </c>
      <c r="L249" s="315">
        <f t="shared" si="45"/>
        <v>0</v>
      </c>
      <c r="M249" s="315">
        <f t="shared" si="46"/>
        <v>0</v>
      </c>
      <c r="N249" s="314">
        <f t="shared" si="40"/>
        <v>0</v>
      </c>
      <c r="O249" s="314">
        <f t="shared" si="41"/>
        <v>0</v>
      </c>
      <c r="P249" s="314">
        <f t="shared" si="42"/>
        <v>0</v>
      </c>
      <c r="Q249" s="297" t="b">
        <f t="shared" si="43"/>
        <v>0</v>
      </c>
      <c r="R249" s="316">
        <f t="shared" si="47"/>
        <v>1</v>
      </c>
      <c r="S249" s="15" t="str">
        <f t="shared" si="48"/>
        <v/>
      </c>
    </row>
    <row r="250" spans="1:19">
      <c r="A250" s="28">
        <v>241</v>
      </c>
      <c r="B250" s="6"/>
      <c r="C250" s="6"/>
      <c r="D250" s="6"/>
      <c r="E250" s="117"/>
      <c r="F250" s="117"/>
      <c r="G250" s="117"/>
      <c r="H250" s="117"/>
      <c r="I250" s="15" t="str">
        <f t="shared" si="38"/>
        <v/>
      </c>
      <c r="J250" s="314">
        <f t="shared" si="44"/>
        <v>0</v>
      </c>
      <c r="K250" s="315">
        <f t="shared" si="39"/>
        <v>0</v>
      </c>
      <c r="L250" s="315">
        <f t="shared" si="45"/>
        <v>0</v>
      </c>
      <c r="M250" s="315">
        <f t="shared" si="46"/>
        <v>0</v>
      </c>
      <c r="N250" s="314">
        <f t="shared" si="40"/>
        <v>0</v>
      </c>
      <c r="O250" s="314">
        <f t="shared" si="41"/>
        <v>0</v>
      </c>
      <c r="P250" s="314">
        <f t="shared" si="42"/>
        <v>0</v>
      </c>
      <c r="Q250" s="297" t="b">
        <f t="shared" si="43"/>
        <v>0</v>
      </c>
      <c r="R250" s="316">
        <f t="shared" si="47"/>
        <v>1</v>
      </c>
      <c r="S250" s="15" t="str">
        <f t="shared" si="48"/>
        <v/>
      </c>
    </row>
    <row r="251" spans="1:19">
      <c r="A251" s="28">
        <v>242</v>
      </c>
      <c r="B251" s="6"/>
      <c r="C251" s="6"/>
      <c r="D251" s="6"/>
      <c r="E251" s="117"/>
      <c r="F251" s="117"/>
      <c r="G251" s="117"/>
      <c r="H251" s="117"/>
      <c r="I251" s="15" t="str">
        <f t="shared" si="38"/>
        <v/>
      </c>
      <c r="J251" s="314">
        <f t="shared" si="44"/>
        <v>0</v>
      </c>
      <c r="K251" s="315">
        <f t="shared" si="39"/>
        <v>0</v>
      </c>
      <c r="L251" s="315">
        <f t="shared" si="45"/>
        <v>0</v>
      </c>
      <c r="M251" s="315">
        <f t="shared" si="46"/>
        <v>0</v>
      </c>
      <c r="N251" s="314">
        <f t="shared" si="40"/>
        <v>0</v>
      </c>
      <c r="O251" s="314">
        <f t="shared" si="41"/>
        <v>0</v>
      </c>
      <c r="P251" s="314">
        <f t="shared" si="42"/>
        <v>0</v>
      </c>
      <c r="Q251" s="297" t="b">
        <f t="shared" si="43"/>
        <v>0</v>
      </c>
      <c r="R251" s="316">
        <f t="shared" si="47"/>
        <v>1</v>
      </c>
      <c r="S251" s="15" t="str">
        <f t="shared" si="48"/>
        <v/>
      </c>
    </row>
    <row r="252" spans="1:19">
      <c r="A252" s="28">
        <v>243</v>
      </c>
      <c r="B252" s="6"/>
      <c r="C252" s="6"/>
      <c r="D252" s="6"/>
      <c r="E252" s="117"/>
      <c r="F252" s="117"/>
      <c r="G252" s="117"/>
      <c r="H252" s="117"/>
      <c r="I252" s="15" t="str">
        <f t="shared" si="38"/>
        <v/>
      </c>
      <c r="J252" s="314">
        <f t="shared" si="44"/>
        <v>0</v>
      </c>
      <c r="K252" s="315">
        <f t="shared" si="39"/>
        <v>0</v>
      </c>
      <c r="L252" s="315">
        <f t="shared" si="45"/>
        <v>0</v>
      </c>
      <c r="M252" s="315">
        <f t="shared" si="46"/>
        <v>0</v>
      </c>
      <c r="N252" s="314">
        <f t="shared" si="40"/>
        <v>0</v>
      </c>
      <c r="O252" s="314">
        <f t="shared" si="41"/>
        <v>0</v>
      </c>
      <c r="P252" s="314">
        <f t="shared" si="42"/>
        <v>0</v>
      </c>
      <c r="Q252" s="297" t="b">
        <f t="shared" si="43"/>
        <v>0</v>
      </c>
      <c r="R252" s="316">
        <f t="shared" si="47"/>
        <v>1</v>
      </c>
      <c r="S252" s="15" t="str">
        <f t="shared" si="48"/>
        <v/>
      </c>
    </row>
    <row r="253" spans="1:19">
      <c r="A253" s="28">
        <v>244</v>
      </c>
      <c r="B253" s="6"/>
      <c r="C253" s="6"/>
      <c r="D253" s="6"/>
      <c r="E253" s="117"/>
      <c r="F253" s="117"/>
      <c r="G253" s="117"/>
      <c r="H253" s="117"/>
      <c r="I253" s="15" t="str">
        <f t="shared" si="38"/>
        <v/>
      </c>
      <c r="J253" s="314">
        <f t="shared" si="44"/>
        <v>0</v>
      </c>
      <c r="K253" s="315">
        <f t="shared" si="39"/>
        <v>0</v>
      </c>
      <c r="L253" s="315">
        <f t="shared" si="45"/>
        <v>0</v>
      </c>
      <c r="M253" s="315">
        <f t="shared" si="46"/>
        <v>0</v>
      </c>
      <c r="N253" s="314">
        <f t="shared" si="40"/>
        <v>0</v>
      </c>
      <c r="O253" s="314">
        <f t="shared" si="41"/>
        <v>0</v>
      </c>
      <c r="P253" s="314">
        <f t="shared" si="42"/>
        <v>0</v>
      </c>
      <c r="Q253" s="297" t="b">
        <f t="shared" si="43"/>
        <v>0</v>
      </c>
      <c r="R253" s="316">
        <f t="shared" si="47"/>
        <v>1</v>
      </c>
      <c r="S253" s="15" t="str">
        <f t="shared" si="48"/>
        <v/>
      </c>
    </row>
    <row r="254" spans="1:19">
      <c r="A254" s="28">
        <v>245</v>
      </c>
      <c r="B254" s="6"/>
      <c r="C254" s="6"/>
      <c r="D254" s="6"/>
      <c r="E254" s="117"/>
      <c r="F254" s="117"/>
      <c r="G254" s="117"/>
      <c r="H254" s="117"/>
      <c r="I254" s="15" t="str">
        <f t="shared" si="38"/>
        <v/>
      </c>
      <c r="J254" s="314">
        <f t="shared" si="44"/>
        <v>0</v>
      </c>
      <c r="K254" s="315">
        <f t="shared" si="39"/>
        <v>0</v>
      </c>
      <c r="L254" s="315">
        <f t="shared" si="45"/>
        <v>0</v>
      </c>
      <c r="M254" s="315">
        <f t="shared" si="46"/>
        <v>0</v>
      </c>
      <c r="N254" s="314">
        <f t="shared" si="40"/>
        <v>0</v>
      </c>
      <c r="O254" s="314">
        <f t="shared" si="41"/>
        <v>0</v>
      </c>
      <c r="P254" s="314">
        <f t="shared" si="42"/>
        <v>0</v>
      </c>
      <c r="Q254" s="297" t="b">
        <f t="shared" si="43"/>
        <v>0</v>
      </c>
      <c r="R254" s="316">
        <f t="shared" si="47"/>
        <v>1</v>
      </c>
      <c r="S254" s="15" t="str">
        <f t="shared" si="48"/>
        <v/>
      </c>
    </row>
    <row r="255" spans="1:19">
      <c r="A255" s="28">
        <v>246</v>
      </c>
      <c r="B255" s="6"/>
      <c r="C255" s="6"/>
      <c r="D255" s="6"/>
      <c r="E255" s="117"/>
      <c r="F255" s="117"/>
      <c r="G255" s="117"/>
      <c r="H255" s="117"/>
      <c r="I255" s="15" t="str">
        <f t="shared" si="38"/>
        <v/>
      </c>
      <c r="J255" s="314">
        <f t="shared" si="44"/>
        <v>0</v>
      </c>
      <c r="K255" s="315">
        <f t="shared" si="39"/>
        <v>0</v>
      </c>
      <c r="L255" s="315">
        <f t="shared" si="45"/>
        <v>0</v>
      </c>
      <c r="M255" s="315">
        <f t="shared" si="46"/>
        <v>0</v>
      </c>
      <c r="N255" s="314">
        <f t="shared" si="40"/>
        <v>0</v>
      </c>
      <c r="O255" s="314">
        <f t="shared" si="41"/>
        <v>0</v>
      </c>
      <c r="P255" s="314">
        <f t="shared" si="42"/>
        <v>0</v>
      </c>
      <c r="Q255" s="297" t="b">
        <f t="shared" si="43"/>
        <v>0</v>
      </c>
      <c r="R255" s="316">
        <f t="shared" si="47"/>
        <v>1</v>
      </c>
      <c r="S255" s="15" t="str">
        <f t="shared" si="48"/>
        <v/>
      </c>
    </row>
    <row r="256" spans="1:19">
      <c r="A256" s="28">
        <v>247</v>
      </c>
      <c r="B256" s="6"/>
      <c r="C256" s="6"/>
      <c r="D256" s="6"/>
      <c r="E256" s="117"/>
      <c r="F256" s="117"/>
      <c r="G256" s="117"/>
      <c r="H256" s="117"/>
      <c r="I256" s="15" t="str">
        <f t="shared" si="38"/>
        <v/>
      </c>
      <c r="J256" s="314">
        <f t="shared" si="44"/>
        <v>0</v>
      </c>
      <c r="K256" s="315">
        <f t="shared" si="39"/>
        <v>0</v>
      </c>
      <c r="L256" s="315">
        <f t="shared" si="45"/>
        <v>0</v>
      </c>
      <c r="M256" s="315">
        <f t="shared" si="46"/>
        <v>0</v>
      </c>
      <c r="N256" s="314">
        <f t="shared" si="40"/>
        <v>0</v>
      </c>
      <c r="O256" s="314">
        <f t="shared" si="41"/>
        <v>0</v>
      </c>
      <c r="P256" s="314">
        <f t="shared" si="42"/>
        <v>0</v>
      </c>
      <c r="Q256" s="297" t="b">
        <f t="shared" si="43"/>
        <v>0</v>
      </c>
      <c r="R256" s="316">
        <f t="shared" si="47"/>
        <v>1</v>
      </c>
      <c r="S256" s="15" t="str">
        <f t="shared" si="48"/>
        <v/>
      </c>
    </row>
    <row r="257" spans="1:19">
      <c r="A257" s="28">
        <v>248</v>
      </c>
      <c r="B257" s="6"/>
      <c r="C257" s="6"/>
      <c r="D257" s="6"/>
      <c r="E257" s="117"/>
      <c r="F257" s="117"/>
      <c r="G257" s="117"/>
      <c r="H257" s="117"/>
      <c r="I257" s="15" t="str">
        <f t="shared" si="38"/>
        <v/>
      </c>
      <c r="J257" s="314">
        <f t="shared" si="44"/>
        <v>0</v>
      </c>
      <c r="K257" s="315">
        <f t="shared" si="39"/>
        <v>0</v>
      </c>
      <c r="L257" s="315">
        <f t="shared" si="45"/>
        <v>0</v>
      </c>
      <c r="M257" s="315">
        <f t="shared" si="46"/>
        <v>0</v>
      </c>
      <c r="N257" s="314">
        <f t="shared" si="40"/>
        <v>0</v>
      </c>
      <c r="O257" s="314">
        <f t="shared" si="41"/>
        <v>0</v>
      </c>
      <c r="P257" s="314">
        <f t="shared" si="42"/>
        <v>0</v>
      </c>
      <c r="Q257" s="297" t="b">
        <f t="shared" si="43"/>
        <v>0</v>
      </c>
      <c r="R257" s="316">
        <f t="shared" si="47"/>
        <v>1</v>
      </c>
      <c r="S257" s="15" t="str">
        <f t="shared" si="48"/>
        <v/>
      </c>
    </row>
    <row r="258" spans="1:19">
      <c r="A258" s="28">
        <v>249</v>
      </c>
      <c r="B258" s="6"/>
      <c r="C258" s="6"/>
      <c r="D258" s="6"/>
      <c r="E258" s="117"/>
      <c r="F258" s="117"/>
      <c r="G258" s="117"/>
      <c r="H258" s="117"/>
      <c r="I258" s="15" t="str">
        <f t="shared" si="38"/>
        <v/>
      </c>
      <c r="J258" s="314">
        <f t="shared" si="44"/>
        <v>0</v>
      </c>
      <c r="K258" s="315">
        <f t="shared" si="39"/>
        <v>0</v>
      </c>
      <c r="L258" s="315">
        <f t="shared" si="45"/>
        <v>0</v>
      </c>
      <c r="M258" s="315">
        <f t="shared" si="46"/>
        <v>0</v>
      </c>
      <c r="N258" s="314">
        <f t="shared" si="40"/>
        <v>0</v>
      </c>
      <c r="O258" s="314">
        <f t="shared" si="41"/>
        <v>0</v>
      </c>
      <c r="P258" s="314">
        <f t="shared" si="42"/>
        <v>0</v>
      </c>
      <c r="Q258" s="297" t="b">
        <f t="shared" si="43"/>
        <v>0</v>
      </c>
      <c r="R258" s="316">
        <f t="shared" si="47"/>
        <v>1</v>
      </c>
      <c r="S258" s="15" t="str">
        <f t="shared" si="48"/>
        <v/>
      </c>
    </row>
    <row r="259" spans="1:19">
      <c r="A259" s="28">
        <v>250</v>
      </c>
      <c r="B259" s="6"/>
      <c r="C259" s="6"/>
      <c r="D259" s="6"/>
      <c r="E259" s="117"/>
      <c r="F259" s="117"/>
      <c r="G259" s="117"/>
      <c r="H259" s="117"/>
      <c r="I259" s="15" t="str">
        <f t="shared" si="38"/>
        <v/>
      </c>
      <c r="J259" s="314">
        <f t="shared" si="44"/>
        <v>0</v>
      </c>
      <c r="K259" s="315">
        <f t="shared" si="39"/>
        <v>0</v>
      </c>
      <c r="L259" s="315">
        <f t="shared" si="45"/>
        <v>0</v>
      </c>
      <c r="M259" s="315">
        <f t="shared" si="46"/>
        <v>0</v>
      </c>
      <c r="N259" s="314">
        <f t="shared" si="40"/>
        <v>0</v>
      </c>
      <c r="O259" s="314">
        <f t="shared" si="41"/>
        <v>0</v>
      </c>
      <c r="P259" s="314">
        <f t="shared" si="42"/>
        <v>0</v>
      </c>
      <c r="Q259" s="297" t="b">
        <f t="shared" si="43"/>
        <v>0</v>
      </c>
      <c r="R259" s="316">
        <f t="shared" si="47"/>
        <v>1</v>
      </c>
      <c r="S259" s="15" t="str">
        <f t="shared" si="48"/>
        <v/>
      </c>
    </row>
  </sheetData>
  <sheetProtection algorithmName="SHA-512" hashValue="SwKwyABmBtLQUm4znM8rZBA+7xjubeI5AlLpxdoZkXeyWbHpyD1TwPEK4p7dXh2ZbEYTBf2MaNJikzEENi/3CA==" saltValue="cYTvowZVGEsEtEqJ1xqhAg==" spinCount="100000" sheet="1" objects="1" scenarios="1" formatCells="0" formatRows="0" insertRows="0"/>
  <mergeCells count="12">
    <mergeCell ref="S7:S8"/>
    <mergeCell ref="R7:R8"/>
    <mergeCell ref="Q7:Q8"/>
    <mergeCell ref="A5:I5"/>
    <mergeCell ref="A4:I4"/>
    <mergeCell ref="F7:H7"/>
    <mergeCell ref="A7:A8"/>
    <mergeCell ref="B7:B8"/>
    <mergeCell ref="C7:C8"/>
    <mergeCell ref="D7:D8"/>
    <mergeCell ref="E7:E8"/>
    <mergeCell ref="I7:I8"/>
  </mergeCells>
  <phoneticPr fontId="15" type="noConversion"/>
  <pageMargins left="0.59055118110236227" right="0.59055118110236227" top="0.78740157480314965" bottom="1.1811023622047245" header="0" footer="0.31496062992125984"/>
  <pageSetup paperSize="9" scale="85" fitToHeight="100" orientation="landscape" r:id="rId1"/>
  <headerFooter>
    <oddFooter xml:space="preserve">&amp;L
&amp;RCandidat
</oddFooter>
  </headerFooter>
  <colBreaks count="1" manualBreakCount="1">
    <brk id="9" max="1048575" man="1"/>
  </col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6">
    <tabColor theme="8" tint="0.59999389629810485"/>
    <pageSetUpPr fitToPage="1"/>
  </sheetPr>
  <dimension ref="A1:Z309"/>
  <sheetViews>
    <sheetView topLeftCell="A10" zoomScale="84" zoomScaleNormal="84" workbookViewId="0">
      <selection activeCell="H10" sqref="H10"/>
    </sheetView>
  </sheetViews>
  <sheetFormatPr defaultColWidth="9.1328125" defaultRowHeight="15.75"/>
  <cols>
    <col min="1" max="1" width="5.6640625" style="45" customWidth="1"/>
    <col min="2" max="2" width="30.53125" style="45" customWidth="1"/>
    <col min="3" max="3" width="27.53125" style="45" customWidth="1"/>
    <col min="4" max="4" width="16.6640625" style="47" customWidth="1"/>
    <col min="5" max="5" width="10.6640625" style="48" customWidth="1"/>
    <col min="6" max="6" width="12.86328125" style="48" customWidth="1"/>
    <col min="7" max="7" width="12.6640625" style="48" customWidth="1"/>
    <col min="8" max="10" width="8.6640625" style="48" customWidth="1"/>
    <col min="11" max="12" width="5.6640625" style="70" customWidth="1"/>
    <col min="13" max="13" width="13.6640625" style="45" customWidth="1"/>
    <col min="14" max="14" width="22.46484375" style="45" customWidth="1"/>
    <col min="15" max="15" width="10.6640625" style="67" hidden="1" customWidth="1"/>
    <col min="16" max="16" width="9.1328125" style="45" hidden="1" customWidth="1"/>
    <col min="17" max="19" width="13.6640625" style="45" hidden="1" customWidth="1"/>
    <col min="20" max="16384" width="9.1328125" style="45"/>
  </cols>
  <sheetData>
    <row r="1" spans="1:26">
      <c r="A1" s="44" t="s">
        <v>483</v>
      </c>
      <c r="D1" s="45"/>
      <c r="E1" s="46"/>
      <c r="F1" s="46"/>
      <c r="G1" s="45"/>
      <c r="H1" s="47"/>
      <c r="I1" s="45"/>
      <c r="J1" s="45"/>
      <c r="K1" s="45"/>
      <c r="L1" s="45"/>
      <c r="O1" s="45"/>
    </row>
    <row r="2" spans="1:26">
      <c r="A2" s="294" t="str">
        <f>IF(ISBLANK(facultate), IF(ISBLANK(departament),"","Departament " &amp; departament), "Facultatea " &amp; facultate)</f>
        <v>Facultatea Automatică și Calculatoare</v>
      </c>
      <c r="D2" s="45"/>
      <c r="E2" s="46"/>
      <c r="F2" s="46"/>
      <c r="G2" s="45"/>
      <c r="H2" s="47"/>
      <c r="I2" s="45"/>
      <c r="J2" s="45"/>
      <c r="K2" s="45"/>
      <c r="L2" s="45"/>
      <c r="O2" s="45"/>
    </row>
    <row r="3" spans="1:26">
      <c r="A3" s="294" t="str">
        <f>IF(ISBLANK(departament),"","Departamentul " &amp; departament)</f>
        <v>Departamentul Automatică și Informatică Aplicată</v>
      </c>
      <c r="D3" s="45"/>
      <c r="E3" s="46"/>
      <c r="F3" s="46"/>
      <c r="G3" s="45"/>
      <c r="H3" s="47"/>
      <c r="I3" s="45"/>
      <c r="J3" s="45"/>
      <c r="K3" s="45"/>
      <c r="L3" s="45"/>
      <c r="O3" s="45"/>
    </row>
    <row r="4" spans="1:26" s="49" customFormat="1">
      <c r="A4" s="472" t="s">
        <v>911</v>
      </c>
      <c r="B4" s="472"/>
      <c r="C4" s="472"/>
      <c r="D4" s="472"/>
      <c r="E4" s="472"/>
      <c r="F4" s="472"/>
      <c r="G4" s="472"/>
      <c r="H4" s="472"/>
      <c r="I4" s="472"/>
      <c r="J4" s="472"/>
      <c r="K4" s="472"/>
      <c r="L4" s="472"/>
      <c r="M4" s="472"/>
      <c r="N4" s="472"/>
      <c r="O4" s="67"/>
      <c r="P4" s="24"/>
      <c r="Q4" s="24"/>
      <c r="R4" s="24"/>
      <c r="S4" s="24"/>
      <c r="T4" s="24"/>
      <c r="U4" s="24"/>
      <c r="V4" s="24"/>
      <c r="W4" s="24"/>
      <c r="X4" s="24"/>
      <c r="Y4" s="24"/>
      <c r="Z4" s="24"/>
    </row>
    <row r="5" spans="1:26" s="49" customFormat="1" ht="44.25" customHeight="1">
      <c r="A5" s="478" t="s">
        <v>1024</v>
      </c>
      <c r="B5" s="478"/>
      <c r="C5" s="478"/>
      <c r="D5" s="478"/>
      <c r="E5" s="478"/>
      <c r="F5" s="478"/>
      <c r="G5" s="478"/>
      <c r="H5" s="478"/>
      <c r="I5" s="478"/>
      <c r="J5" s="478"/>
      <c r="K5" s="478"/>
      <c r="L5" s="478"/>
      <c r="M5" s="478"/>
      <c r="N5" s="478"/>
      <c r="O5" s="67"/>
      <c r="P5" s="24"/>
      <c r="Q5" s="24"/>
      <c r="R5" s="24"/>
      <c r="S5" s="24"/>
      <c r="T5" s="24"/>
      <c r="U5" s="24"/>
      <c r="V5" s="24"/>
      <c r="W5" s="24"/>
      <c r="X5" s="24"/>
      <c r="Y5" s="24"/>
      <c r="Z5" s="24"/>
    </row>
    <row r="6" spans="1:26" ht="13.5" customHeight="1" thickBot="1">
      <c r="B6" s="49"/>
      <c r="C6" s="49"/>
      <c r="D6" s="49"/>
      <c r="E6" s="53"/>
      <c r="F6" s="127"/>
      <c r="G6" s="53"/>
      <c r="H6" s="53"/>
      <c r="I6" s="53"/>
      <c r="J6" s="258"/>
      <c r="M6" s="258"/>
      <c r="N6" s="295" t="str">
        <f>CONCATENATE(functie," ",nume_candidat)</f>
        <v>Conferențiar Bojan-Dragos Claudia-Adina</v>
      </c>
      <c r="P6" s="24"/>
      <c r="Q6" s="258"/>
      <c r="R6" s="258"/>
      <c r="S6" s="258"/>
      <c r="T6" s="24"/>
      <c r="U6" s="24"/>
      <c r="V6" s="24"/>
      <c r="W6" s="24"/>
      <c r="X6" s="24"/>
      <c r="Y6" s="24"/>
      <c r="Z6" s="24"/>
    </row>
    <row r="7" spans="1:26" ht="34.5" customHeight="1">
      <c r="A7" s="469" t="s">
        <v>338</v>
      </c>
      <c r="B7" s="469" t="s">
        <v>542</v>
      </c>
      <c r="C7" s="469" t="s">
        <v>62</v>
      </c>
      <c r="D7" s="469" t="s">
        <v>37</v>
      </c>
      <c r="E7" s="475" t="s">
        <v>2</v>
      </c>
      <c r="F7" s="504" t="s">
        <v>1080</v>
      </c>
      <c r="G7" s="480" t="s">
        <v>36</v>
      </c>
      <c r="H7" s="501" t="s">
        <v>550</v>
      </c>
      <c r="I7" s="502"/>
      <c r="J7" s="503"/>
      <c r="K7" s="506" t="s">
        <v>1070</v>
      </c>
      <c r="L7" s="507"/>
      <c r="M7" s="499" t="s">
        <v>544</v>
      </c>
      <c r="N7" s="469" t="s">
        <v>38</v>
      </c>
      <c r="O7" s="476" t="s">
        <v>541</v>
      </c>
      <c r="P7" s="479" t="s">
        <v>551</v>
      </c>
      <c r="Q7" s="499" t="s">
        <v>544</v>
      </c>
      <c r="R7" s="499" t="s">
        <v>544</v>
      </c>
      <c r="S7" s="499" t="s">
        <v>544</v>
      </c>
    </row>
    <row r="8" spans="1:26" ht="199.5" customHeight="1" thickBot="1">
      <c r="A8" s="469"/>
      <c r="B8" s="469"/>
      <c r="C8" s="469"/>
      <c r="D8" s="469"/>
      <c r="E8" s="475"/>
      <c r="F8" s="505"/>
      <c r="G8" s="482"/>
      <c r="H8" s="260" t="s">
        <v>332</v>
      </c>
      <c r="I8" s="260" t="s">
        <v>333</v>
      </c>
      <c r="J8" s="261" t="s">
        <v>1029</v>
      </c>
      <c r="K8" s="264" t="s">
        <v>1083</v>
      </c>
      <c r="L8" s="340" t="s">
        <v>1084</v>
      </c>
      <c r="M8" s="500"/>
      <c r="N8" s="469"/>
      <c r="O8" s="476"/>
      <c r="P8" s="479"/>
      <c r="Q8" s="500"/>
      <c r="R8" s="500"/>
      <c r="S8" s="500"/>
    </row>
    <row r="9" spans="1:26" ht="16.149999999999999" thickBot="1">
      <c r="A9" s="71"/>
      <c r="B9" s="50"/>
      <c r="C9" s="50"/>
      <c r="D9" s="51"/>
      <c r="E9" s="22"/>
      <c r="F9" s="22"/>
      <c r="G9" s="22"/>
      <c r="H9" s="22"/>
      <c r="I9" s="22"/>
      <c r="J9" s="22"/>
      <c r="K9" s="270"/>
      <c r="L9" s="270"/>
      <c r="M9" s="122">
        <f>SUMIF(M10:M1010,"&gt;0")</f>
        <v>324.8</v>
      </c>
      <c r="N9" s="255"/>
      <c r="O9" s="252"/>
      <c r="P9" s="262"/>
      <c r="Q9" s="122">
        <f>SUMIF(Q10:Q1309,"&gt;0")</f>
        <v>0</v>
      </c>
      <c r="R9" s="122">
        <f>SUMIF(R10:R1309,"&gt;0")</f>
        <v>0</v>
      </c>
      <c r="S9" s="122">
        <f>SUMIF(S10:S1309,"&gt;0")</f>
        <v>324.8</v>
      </c>
    </row>
    <row r="10" spans="1:26" ht="205.15" thickBot="1">
      <c r="A10" s="28">
        <v>1</v>
      </c>
      <c r="B10" s="7" t="s">
        <v>1405</v>
      </c>
      <c r="C10" s="6" t="s">
        <v>1406</v>
      </c>
      <c r="D10" s="10" t="s">
        <v>1407</v>
      </c>
      <c r="E10" s="179">
        <v>2024</v>
      </c>
      <c r="F10" s="590">
        <v>104000</v>
      </c>
      <c r="G10" s="61" t="s">
        <v>330</v>
      </c>
      <c r="H10" s="180"/>
      <c r="I10" s="180"/>
      <c r="J10" s="179" t="s">
        <v>317</v>
      </c>
      <c r="K10" s="338"/>
      <c r="L10" s="23" t="s">
        <v>317</v>
      </c>
      <c r="M10" s="313">
        <f t="shared" ref="M10:M73" si="0">IF(
OR(
$B10="",$C10="",$D10="",$E10="",$E10&lt;an_initial,$E10&gt;an_final,$O10=FALSE),"",IF(
$G10="","",IF(
OR(
$H10="X",$H10="x"),100*$F10/10000,IF(
OR(
$I10="X",$I10="x"),80*$F10/10000,IF(
OR(
$K10="X",$K10="x"),100*(
IF(
$P10&lt;=5,0.3,0.2))*$F10/10000,IF(
OR(
$L10="X",$L10="x"),80*(
IF(
$P10&lt;=5,0.3,0.2))*$F10/10000,""))))))</f>
        <v>166.4</v>
      </c>
      <c r="N10" s="256"/>
      <c r="O10" s="297" t="b">
        <f t="shared" ref="O10:O74" si="1">IF(nume_candidat="",FALSE,ISNUMBER(SEARCH(nume_candidat,$B10)))</f>
        <v>1</v>
      </c>
      <c r="P10" s="312">
        <f>LEN(B10)-LEN(SUBSTITUTE(B10,",",""))+1</f>
        <v>17</v>
      </c>
      <c r="Q10" s="313" t="str">
        <f t="shared" ref="Q10:Q73" si="2">IF(
OR(
$B10="",$C10="",$D10="",$E10="",$E10&lt;an_initial,$E10&gt;an_final,$O10=FALSE),"",IF(
$G10="","",IF(
OR(
$H10="X",$H10="x"),100*$F10/10000,"")))</f>
        <v/>
      </c>
      <c r="R10" s="313" t="str">
        <f t="shared" ref="R10:R73" si="3">IF(
OR(
$B10="",$C10="",$D10="",$E10="",$E10&lt;an_initial,$E10&gt;an_final,$O10=FALSE),"",IF(
$G10="","",IF(
OR(
$I10="X",$I10="x"),80*$F10/10000,"")))</f>
        <v/>
      </c>
      <c r="S10" s="313">
        <f t="shared" ref="S10:S73" si="4">IF(
OR(
$B10="",$C10="",$D10="",$E10="",$E10&lt;an_initial,$E10&gt;an_final,$O10=FALSE),"",IF(
$G10="","",IF(
OR(
$K10="X",$K10="x"),100*(
IF(
$P10&lt;=5,0.3,0.2))*$F10/10000,IF(
OR(
$L10="X",$L10="x"),80*(
IF(
$P10&lt;=5,0.3,0.2))*$F10/10000,""))))</f>
        <v>166.4</v>
      </c>
      <c r="V10" s="68"/>
    </row>
    <row r="11" spans="1:26" ht="204.75">
      <c r="A11" s="28">
        <v>2</v>
      </c>
      <c r="B11" s="420" t="s">
        <v>1405</v>
      </c>
      <c r="C11" s="418" t="s">
        <v>1406</v>
      </c>
      <c r="D11" s="433" t="s">
        <v>1407</v>
      </c>
      <c r="E11" s="434">
        <v>2025</v>
      </c>
      <c r="F11" s="570">
        <v>99000</v>
      </c>
      <c r="G11" s="435" t="s">
        <v>330</v>
      </c>
      <c r="H11" s="422"/>
      <c r="I11" s="422"/>
      <c r="J11" s="434" t="s">
        <v>317</v>
      </c>
      <c r="K11" s="436"/>
      <c r="L11" s="437" t="s">
        <v>317</v>
      </c>
      <c r="M11" s="313">
        <f t="shared" si="0"/>
        <v>158.4</v>
      </c>
      <c r="N11" s="256"/>
      <c r="O11" s="297" t="b">
        <f t="shared" si="1"/>
        <v>1</v>
      </c>
      <c r="P11" s="312">
        <f t="shared" ref="P11:P74" si="5">LEN(B11)-LEN(SUBSTITUTE(B11,",",""))+1</f>
        <v>17</v>
      </c>
      <c r="Q11" s="313" t="str">
        <f t="shared" si="2"/>
        <v/>
      </c>
      <c r="R11" s="313" t="str">
        <f t="shared" si="3"/>
        <v/>
      </c>
      <c r="S11" s="313">
        <f t="shared" si="4"/>
        <v>158.4</v>
      </c>
    </row>
    <row r="12" spans="1:26">
      <c r="A12" s="546"/>
      <c r="B12" s="547"/>
      <c r="C12" s="550"/>
      <c r="D12" s="546"/>
      <c r="E12" s="549"/>
      <c r="F12" s="567"/>
      <c r="G12" s="567"/>
      <c r="H12" s="549"/>
      <c r="I12" s="549"/>
      <c r="J12" s="549"/>
      <c r="K12" s="549"/>
      <c r="L12" s="549"/>
      <c r="M12" s="568" t="str">
        <f t="shared" si="0"/>
        <v/>
      </c>
      <c r="N12" s="569"/>
      <c r="O12" s="308" t="b">
        <f t="shared" si="1"/>
        <v>0</v>
      </c>
      <c r="P12" s="312">
        <f t="shared" si="5"/>
        <v>1</v>
      </c>
      <c r="Q12" s="313" t="str">
        <f t="shared" si="2"/>
        <v/>
      </c>
      <c r="R12" s="313" t="str">
        <f t="shared" si="3"/>
        <v/>
      </c>
      <c r="S12" s="313" t="str">
        <f t="shared" si="4"/>
        <v/>
      </c>
      <c r="V12" s="68"/>
    </row>
    <row r="13" spans="1:26">
      <c r="A13" s="546"/>
      <c r="B13" s="547"/>
      <c r="C13" s="550"/>
      <c r="D13" s="546"/>
      <c r="E13" s="549"/>
      <c r="F13" s="567"/>
      <c r="G13" s="567"/>
      <c r="H13" s="549"/>
      <c r="I13" s="549"/>
      <c r="J13" s="549"/>
      <c r="K13" s="549"/>
      <c r="L13" s="549"/>
      <c r="M13" s="568" t="str">
        <f t="shared" si="0"/>
        <v/>
      </c>
      <c r="N13" s="569"/>
      <c r="O13" s="308" t="b">
        <f t="shared" si="1"/>
        <v>0</v>
      </c>
      <c r="P13" s="312">
        <f t="shared" si="5"/>
        <v>1</v>
      </c>
      <c r="Q13" s="313" t="str">
        <f t="shared" si="2"/>
        <v/>
      </c>
      <c r="R13" s="313" t="str">
        <f t="shared" si="3"/>
        <v/>
      </c>
      <c r="S13" s="313" t="str">
        <f t="shared" si="4"/>
        <v/>
      </c>
      <c r="V13" s="68"/>
    </row>
    <row r="14" spans="1:26">
      <c r="A14" s="546"/>
      <c r="B14" s="547"/>
      <c r="C14" s="550"/>
      <c r="D14" s="546"/>
      <c r="E14" s="549"/>
      <c r="F14" s="567"/>
      <c r="G14" s="567"/>
      <c r="H14" s="549"/>
      <c r="I14" s="549"/>
      <c r="J14" s="549"/>
      <c r="K14" s="549"/>
      <c r="L14" s="549"/>
      <c r="M14" s="568" t="str">
        <f t="shared" si="0"/>
        <v/>
      </c>
      <c r="N14" s="569"/>
      <c r="O14" s="308" t="b">
        <f t="shared" si="1"/>
        <v>0</v>
      </c>
      <c r="P14" s="312">
        <f t="shared" si="5"/>
        <v>1</v>
      </c>
      <c r="Q14" s="313" t="str">
        <f t="shared" si="2"/>
        <v/>
      </c>
      <c r="R14" s="313" t="str">
        <f t="shared" si="3"/>
        <v/>
      </c>
      <c r="S14" s="313" t="str">
        <f t="shared" si="4"/>
        <v/>
      </c>
    </row>
    <row r="15" spans="1:26">
      <c r="A15" s="546"/>
      <c r="B15" s="547"/>
      <c r="C15" s="550"/>
      <c r="D15" s="546"/>
      <c r="E15" s="549"/>
      <c r="F15" s="567"/>
      <c r="G15" s="567"/>
      <c r="H15" s="549"/>
      <c r="I15" s="549"/>
      <c r="J15" s="549"/>
      <c r="K15" s="549"/>
      <c r="L15" s="549"/>
      <c r="M15" s="568" t="str">
        <f t="shared" si="0"/>
        <v/>
      </c>
      <c r="N15" s="569"/>
      <c r="O15" s="308" t="b">
        <f t="shared" si="1"/>
        <v>0</v>
      </c>
      <c r="P15" s="312">
        <f t="shared" si="5"/>
        <v>1</v>
      </c>
      <c r="Q15" s="313" t="str">
        <f t="shared" si="2"/>
        <v/>
      </c>
      <c r="R15" s="313" t="str">
        <f t="shared" si="3"/>
        <v/>
      </c>
      <c r="S15" s="313" t="str">
        <f t="shared" si="4"/>
        <v/>
      </c>
    </row>
    <row r="16" spans="1:26">
      <c r="A16" s="546"/>
      <c r="B16" s="550"/>
      <c r="C16" s="550"/>
      <c r="D16" s="546"/>
      <c r="E16" s="549"/>
      <c r="F16" s="567"/>
      <c r="G16" s="567"/>
      <c r="H16" s="549"/>
      <c r="I16" s="549"/>
      <c r="J16" s="549"/>
      <c r="K16" s="549"/>
      <c r="L16" s="549"/>
      <c r="M16" s="568" t="str">
        <f t="shared" si="0"/>
        <v/>
      </c>
      <c r="N16" s="569"/>
      <c r="O16" s="308" t="b">
        <f t="shared" si="1"/>
        <v>0</v>
      </c>
      <c r="P16" s="312">
        <f t="shared" si="5"/>
        <v>1</v>
      </c>
      <c r="Q16" s="313" t="str">
        <f t="shared" si="2"/>
        <v/>
      </c>
      <c r="R16" s="313" t="str">
        <f t="shared" si="3"/>
        <v/>
      </c>
      <c r="S16" s="313" t="str">
        <f t="shared" si="4"/>
        <v/>
      </c>
    </row>
    <row r="17" spans="1:19">
      <c r="A17" s="546"/>
      <c r="B17" s="550"/>
      <c r="C17" s="550"/>
      <c r="D17" s="546"/>
      <c r="E17" s="549"/>
      <c r="F17" s="567"/>
      <c r="G17" s="567"/>
      <c r="H17" s="549"/>
      <c r="I17" s="549"/>
      <c r="J17" s="549"/>
      <c r="K17" s="549"/>
      <c r="L17" s="549"/>
      <c r="M17" s="568" t="str">
        <f t="shared" si="0"/>
        <v/>
      </c>
      <c r="N17" s="569"/>
      <c r="O17" s="308" t="b">
        <f t="shared" si="1"/>
        <v>0</v>
      </c>
      <c r="P17" s="312">
        <f t="shared" si="5"/>
        <v>1</v>
      </c>
      <c r="Q17" s="313" t="str">
        <f t="shared" si="2"/>
        <v/>
      </c>
      <c r="R17" s="313" t="str">
        <f t="shared" si="3"/>
        <v/>
      </c>
      <c r="S17" s="313" t="str">
        <f t="shared" si="4"/>
        <v/>
      </c>
    </row>
    <row r="18" spans="1:19">
      <c r="A18" s="546"/>
      <c r="B18" s="550"/>
      <c r="C18" s="550"/>
      <c r="D18" s="546"/>
      <c r="E18" s="549"/>
      <c r="F18" s="567"/>
      <c r="G18" s="567"/>
      <c r="H18" s="549"/>
      <c r="I18" s="549"/>
      <c r="J18" s="549"/>
      <c r="K18" s="549"/>
      <c r="L18" s="549"/>
      <c r="M18" s="568" t="str">
        <f t="shared" si="0"/>
        <v/>
      </c>
      <c r="N18" s="569"/>
      <c r="O18" s="308" t="b">
        <f t="shared" si="1"/>
        <v>0</v>
      </c>
      <c r="P18" s="312">
        <f t="shared" si="5"/>
        <v>1</v>
      </c>
      <c r="Q18" s="313" t="str">
        <f t="shared" si="2"/>
        <v/>
      </c>
      <c r="R18" s="313" t="str">
        <f t="shared" si="3"/>
        <v/>
      </c>
      <c r="S18" s="313" t="str">
        <f t="shared" si="4"/>
        <v/>
      </c>
    </row>
    <row r="19" spans="1:19">
      <c r="A19" s="546"/>
      <c r="B19" s="550"/>
      <c r="C19" s="550"/>
      <c r="D19" s="546"/>
      <c r="E19" s="549"/>
      <c r="F19" s="567"/>
      <c r="G19" s="567"/>
      <c r="H19" s="549"/>
      <c r="I19" s="549"/>
      <c r="J19" s="549"/>
      <c r="K19" s="549"/>
      <c r="L19" s="549"/>
      <c r="M19" s="568" t="str">
        <f t="shared" si="0"/>
        <v/>
      </c>
      <c r="N19" s="569"/>
      <c r="O19" s="308" t="b">
        <f t="shared" si="1"/>
        <v>0</v>
      </c>
      <c r="P19" s="312">
        <f t="shared" si="5"/>
        <v>1</v>
      </c>
      <c r="Q19" s="313" t="str">
        <f t="shared" si="2"/>
        <v/>
      </c>
      <c r="R19" s="313" t="str">
        <f t="shared" si="3"/>
        <v/>
      </c>
      <c r="S19" s="313" t="str">
        <f t="shared" si="4"/>
        <v/>
      </c>
    </row>
    <row r="20" spans="1:19">
      <c r="A20" s="546"/>
      <c r="B20" s="550"/>
      <c r="C20" s="550"/>
      <c r="D20" s="546"/>
      <c r="E20" s="549"/>
      <c r="F20" s="567"/>
      <c r="G20" s="567"/>
      <c r="H20" s="549"/>
      <c r="I20" s="549"/>
      <c r="J20" s="549"/>
      <c r="K20" s="549"/>
      <c r="L20" s="549"/>
      <c r="M20" s="568" t="str">
        <f t="shared" si="0"/>
        <v/>
      </c>
      <c r="N20" s="569"/>
      <c r="O20" s="308" t="b">
        <f t="shared" si="1"/>
        <v>0</v>
      </c>
      <c r="P20" s="312">
        <f t="shared" si="5"/>
        <v>1</v>
      </c>
      <c r="Q20" s="313" t="str">
        <f t="shared" si="2"/>
        <v/>
      </c>
      <c r="R20" s="313" t="str">
        <f t="shared" si="3"/>
        <v/>
      </c>
      <c r="S20" s="313" t="str">
        <f t="shared" si="4"/>
        <v/>
      </c>
    </row>
    <row r="21" spans="1:19">
      <c r="A21" s="546"/>
      <c r="B21" s="550"/>
      <c r="C21" s="550"/>
      <c r="D21" s="546"/>
      <c r="E21" s="549"/>
      <c r="F21" s="567"/>
      <c r="G21" s="567"/>
      <c r="H21" s="549"/>
      <c r="I21" s="549"/>
      <c r="J21" s="549"/>
      <c r="K21" s="549"/>
      <c r="L21" s="549"/>
      <c r="M21" s="568" t="str">
        <f t="shared" si="0"/>
        <v/>
      </c>
      <c r="N21" s="569"/>
      <c r="O21" s="308" t="b">
        <f t="shared" si="1"/>
        <v>0</v>
      </c>
      <c r="P21" s="312">
        <f t="shared" si="5"/>
        <v>1</v>
      </c>
      <c r="Q21" s="313" t="str">
        <f t="shared" si="2"/>
        <v/>
      </c>
      <c r="R21" s="313" t="str">
        <f t="shared" si="3"/>
        <v/>
      </c>
      <c r="S21" s="313" t="str">
        <f t="shared" si="4"/>
        <v/>
      </c>
    </row>
    <row r="22" spans="1:19">
      <c r="A22" s="546"/>
      <c r="B22" s="550"/>
      <c r="C22" s="550"/>
      <c r="D22" s="546"/>
      <c r="E22" s="549"/>
      <c r="F22" s="567"/>
      <c r="G22" s="567"/>
      <c r="H22" s="549"/>
      <c r="I22" s="549"/>
      <c r="J22" s="549"/>
      <c r="K22" s="549"/>
      <c r="L22" s="549"/>
      <c r="M22" s="568" t="str">
        <f t="shared" si="0"/>
        <v/>
      </c>
      <c r="N22" s="569"/>
      <c r="O22" s="308" t="b">
        <f t="shared" si="1"/>
        <v>0</v>
      </c>
      <c r="P22" s="312">
        <f t="shared" si="5"/>
        <v>1</v>
      </c>
      <c r="Q22" s="313" t="str">
        <f t="shared" si="2"/>
        <v/>
      </c>
      <c r="R22" s="313" t="str">
        <f t="shared" si="3"/>
        <v/>
      </c>
      <c r="S22" s="313" t="str">
        <f t="shared" si="4"/>
        <v/>
      </c>
    </row>
    <row r="23" spans="1:19">
      <c r="A23" s="546"/>
      <c r="B23" s="550"/>
      <c r="C23" s="550"/>
      <c r="D23" s="546"/>
      <c r="E23" s="549"/>
      <c r="F23" s="567"/>
      <c r="G23" s="567"/>
      <c r="H23" s="549"/>
      <c r="I23" s="549"/>
      <c r="J23" s="549"/>
      <c r="K23" s="549"/>
      <c r="L23" s="549"/>
      <c r="M23" s="568" t="str">
        <f t="shared" si="0"/>
        <v/>
      </c>
      <c r="N23" s="569"/>
      <c r="O23" s="308" t="b">
        <f t="shared" si="1"/>
        <v>0</v>
      </c>
      <c r="P23" s="312">
        <f t="shared" si="5"/>
        <v>1</v>
      </c>
      <c r="Q23" s="313" t="str">
        <f t="shared" si="2"/>
        <v/>
      </c>
      <c r="R23" s="313" t="str">
        <f t="shared" si="3"/>
        <v/>
      </c>
      <c r="S23" s="313" t="str">
        <f t="shared" si="4"/>
        <v/>
      </c>
    </row>
    <row r="24" spans="1:19">
      <c r="A24" s="546"/>
      <c r="B24" s="550"/>
      <c r="C24" s="550"/>
      <c r="D24" s="546"/>
      <c r="E24" s="549"/>
      <c r="F24" s="567"/>
      <c r="G24" s="567"/>
      <c r="H24" s="549"/>
      <c r="I24" s="549"/>
      <c r="J24" s="549"/>
      <c r="K24" s="549"/>
      <c r="L24" s="549"/>
      <c r="M24" s="568" t="str">
        <f t="shared" si="0"/>
        <v/>
      </c>
      <c r="N24" s="569"/>
      <c r="O24" s="308" t="b">
        <f t="shared" si="1"/>
        <v>0</v>
      </c>
      <c r="P24" s="312">
        <f t="shared" si="5"/>
        <v>1</v>
      </c>
      <c r="Q24" s="313" t="str">
        <f t="shared" si="2"/>
        <v/>
      </c>
      <c r="R24" s="313" t="str">
        <f t="shared" si="3"/>
        <v/>
      </c>
      <c r="S24" s="313" t="str">
        <f t="shared" si="4"/>
        <v/>
      </c>
    </row>
    <row r="25" spans="1:19">
      <c r="A25" s="546"/>
      <c r="B25" s="550"/>
      <c r="C25" s="550"/>
      <c r="D25" s="546"/>
      <c r="E25" s="549"/>
      <c r="F25" s="567"/>
      <c r="G25" s="567"/>
      <c r="H25" s="549"/>
      <c r="I25" s="549"/>
      <c r="J25" s="549"/>
      <c r="K25" s="549"/>
      <c r="L25" s="549"/>
      <c r="M25" s="568" t="str">
        <f t="shared" si="0"/>
        <v/>
      </c>
      <c r="N25" s="569"/>
      <c r="O25" s="308" t="b">
        <f t="shared" si="1"/>
        <v>0</v>
      </c>
      <c r="P25" s="312">
        <f t="shared" si="5"/>
        <v>1</v>
      </c>
      <c r="Q25" s="313" t="str">
        <f t="shared" si="2"/>
        <v/>
      </c>
      <c r="R25" s="313" t="str">
        <f t="shared" si="3"/>
        <v/>
      </c>
      <c r="S25" s="313" t="str">
        <f t="shared" si="4"/>
        <v/>
      </c>
    </row>
    <row r="26" spans="1:19">
      <c r="A26" s="546"/>
      <c r="B26" s="550"/>
      <c r="C26" s="550"/>
      <c r="D26" s="546"/>
      <c r="E26" s="549"/>
      <c r="F26" s="567"/>
      <c r="G26" s="567"/>
      <c r="H26" s="549"/>
      <c r="I26" s="549"/>
      <c r="J26" s="549"/>
      <c r="K26" s="549"/>
      <c r="L26" s="549"/>
      <c r="M26" s="568" t="str">
        <f t="shared" si="0"/>
        <v/>
      </c>
      <c r="N26" s="569"/>
      <c r="O26" s="308" t="b">
        <f t="shared" si="1"/>
        <v>0</v>
      </c>
      <c r="P26" s="312">
        <f t="shared" si="5"/>
        <v>1</v>
      </c>
      <c r="Q26" s="313" t="str">
        <f t="shared" si="2"/>
        <v/>
      </c>
      <c r="R26" s="313" t="str">
        <f t="shared" si="3"/>
        <v/>
      </c>
      <c r="S26" s="313" t="str">
        <f t="shared" si="4"/>
        <v/>
      </c>
    </row>
    <row r="27" spans="1:19">
      <c r="A27" s="546"/>
      <c r="B27" s="550"/>
      <c r="C27" s="550"/>
      <c r="D27" s="546"/>
      <c r="E27" s="549"/>
      <c r="F27" s="567"/>
      <c r="G27" s="567"/>
      <c r="H27" s="549"/>
      <c r="I27" s="549"/>
      <c r="J27" s="549"/>
      <c r="K27" s="549"/>
      <c r="L27" s="549"/>
      <c r="M27" s="568" t="str">
        <f t="shared" si="0"/>
        <v/>
      </c>
      <c r="N27" s="569"/>
      <c r="O27" s="308" t="b">
        <f t="shared" si="1"/>
        <v>0</v>
      </c>
      <c r="P27" s="312">
        <f t="shared" si="5"/>
        <v>1</v>
      </c>
      <c r="Q27" s="313" t="str">
        <f t="shared" si="2"/>
        <v/>
      </c>
      <c r="R27" s="313" t="str">
        <f t="shared" si="3"/>
        <v/>
      </c>
      <c r="S27" s="313" t="str">
        <f t="shared" si="4"/>
        <v/>
      </c>
    </row>
    <row r="28" spans="1:19">
      <c r="A28" s="546"/>
      <c r="B28" s="550"/>
      <c r="C28" s="550"/>
      <c r="D28" s="546"/>
      <c r="E28" s="549"/>
      <c r="F28" s="567"/>
      <c r="G28" s="567"/>
      <c r="H28" s="549"/>
      <c r="I28" s="549"/>
      <c r="J28" s="549"/>
      <c r="K28" s="549"/>
      <c r="L28" s="549"/>
      <c r="M28" s="568" t="str">
        <f t="shared" si="0"/>
        <v/>
      </c>
      <c r="N28" s="569"/>
      <c r="O28" s="308" t="b">
        <f t="shared" si="1"/>
        <v>0</v>
      </c>
      <c r="P28" s="312">
        <f t="shared" si="5"/>
        <v>1</v>
      </c>
      <c r="Q28" s="313" t="str">
        <f t="shared" si="2"/>
        <v/>
      </c>
      <c r="R28" s="313" t="str">
        <f t="shared" si="3"/>
        <v/>
      </c>
      <c r="S28" s="313" t="str">
        <f t="shared" si="4"/>
        <v/>
      </c>
    </row>
    <row r="29" spans="1:19">
      <c r="A29" s="546"/>
      <c r="B29" s="550"/>
      <c r="C29" s="550"/>
      <c r="D29" s="546"/>
      <c r="E29" s="549"/>
      <c r="F29" s="567"/>
      <c r="G29" s="567"/>
      <c r="H29" s="549"/>
      <c r="I29" s="549"/>
      <c r="J29" s="549"/>
      <c r="K29" s="549"/>
      <c r="L29" s="549"/>
      <c r="M29" s="568" t="str">
        <f t="shared" si="0"/>
        <v/>
      </c>
      <c r="N29" s="569"/>
      <c r="O29" s="308" t="b">
        <f t="shared" si="1"/>
        <v>0</v>
      </c>
      <c r="P29" s="312">
        <f t="shared" si="5"/>
        <v>1</v>
      </c>
      <c r="Q29" s="313" t="str">
        <f t="shared" si="2"/>
        <v/>
      </c>
      <c r="R29" s="313" t="str">
        <f t="shared" si="3"/>
        <v/>
      </c>
      <c r="S29" s="313" t="str">
        <f t="shared" si="4"/>
        <v/>
      </c>
    </row>
    <row r="30" spans="1:19">
      <c r="A30" s="546"/>
      <c r="B30" s="550"/>
      <c r="C30" s="550"/>
      <c r="D30" s="546"/>
      <c r="E30" s="549"/>
      <c r="F30" s="567"/>
      <c r="G30" s="567"/>
      <c r="H30" s="549"/>
      <c r="I30" s="549"/>
      <c r="J30" s="549"/>
      <c r="K30" s="549"/>
      <c r="L30" s="549"/>
      <c r="M30" s="568" t="str">
        <f t="shared" si="0"/>
        <v/>
      </c>
      <c r="N30" s="569"/>
      <c r="O30" s="308" t="b">
        <f t="shared" si="1"/>
        <v>0</v>
      </c>
      <c r="P30" s="312">
        <f t="shared" si="5"/>
        <v>1</v>
      </c>
      <c r="Q30" s="313" t="str">
        <f t="shared" si="2"/>
        <v/>
      </c>
      <c r="R30" s="313" t="str">
        <f t="shared" si="3"/>
        <v/>
      </c>
      <c r="S30" s="313" t="str">
        <f t="shared" si="4"/>
        <v/>
      </c>
    </row>
    <row r="31" spans="1:19">
      <c r="A31" s="546"/>
      <c r="B31" s="550"/>
      <c r="C31" s="550"/>
      <c r="D31" s="546"/>
      <c r="E31" s="549"/>
      <c r="F31" s="567"/>
      <c r="G31" s="567"/>
      <c r="H31" s="549"/>
      <c r="I31" s="549"/>
      <c r="J31" s="549"/>
      <c r="K31" s="549"/>
      <c r="L31" s="549"/>
      <c r="M31" s="568" t="str">
        <f t="shared" si="0"/>
        <v/>
      </c>
      <c r="N31" s="569"/>
      <c r="O31" s="308" t="b">
        <f t="shared" si="1"/>
        <v>0</v>
      </c>
      <c r="P31" s="312">
        <f t="shared" si="5"/>
        <v>1</v>
      </c>
      <c r="Q31" s="313" t="str">
        <f t="shared" si="2"/>
        <v/>
      </c>
      <c r="R31" s="313" t="str">
        <f t="shared" si="3"/>
        <v/>
      </c>
      <c r="S31" s="313" t="str">
        <f t="shared" si="4"/>
        <v/>
      </c>
    </row>
    <row r="32" spans="1:19">
      <c r="A32" s="546"/>
      <c r="B32" s="550"/>
      <c r="C32" s="550"/>
      <c r="D32" s="546"/>
      <c r="E32" s="549"/>
      <c r="F32" s="567"/>
      <c r="G32" s="567"/>
      <c r="H32" s="549"/>
      <c r="I32" s="549"/>
      <c r="J32" s="549"/>
      <c r="K32" s="549"/>
      <c r="L32" s="549"/>
      <c r="M32" s="568" t="str">
        <f t="shared" si="0"/>
        <v/>
      </c>
      <c r="N32" s="569"/>
      <c r="O32" s="308" t="b">
        <f t="shared" si="1"/>
        <v>0</v>
      </c>
      <c r="P32" s="312">
        <f t="shared" si="5"/>
        <v>1</v>
      </c>
      <c r="Q32" s="313" t="str">
        <f t="shared" si="2"/>
        <v/>
      </c>
      <c r="R32" s="313" t="str">
        <f t="shared" si="3"/>
        <v/>
      </c>
      <c r="S32" s="313" t="str">
        <f t="shared" si="4"/>
        <v/>
      </c>
    </row>
    <row r="33" spans="1:19">
      <c r="A33" s="546"/>
      <c r="B33" s="550"/>
      <c r="C33" s="550"/>
      <c r="D33" s="546"/>
      <c r="E33" s="549"/>
      <c r="F33" s="567"/>
      <c r="G33" s="567"/>
      <c r="H33" s="549"/>
      <c r="I33" s="549"/>
      <c r="J33" s="549"/>
      <c r="K33" s="549"/>
      <c r="L33" s="549"/>
      <c r="M33" s="568" t="str">
        <f t="shared" si="0"/>
        <v/>
      </c>
      <c r="N33" s="569"/>
      <c r="O33" s="308" t="b">
        <f t="shared" si="1"/>
        <v>0</v>
      </c>
      <c r="P33" s="312">
        <f t="shared" si="5"/>
        <v>1</v>
      </c>
      <c r="Q33" s="313" t="str">
        <f t="shared" si="2"/>
        <v/>
      </c>
      <c r="R33" s="313" t="str">
        <f t="shared" si="3"/>
        <v/>
      </c>
      <c r="S33" s="313" t="str">
        <f t="shared" si="4"/>
        <v/>
      </c>
    </row>
    <row r="34" spans="1:19">
      <c r="A34" s="546"/>
      <c r="B34" s="550"/>
      <c r="C34" s="550"/>
      <c r="D34" s="546"/>
      <c r="E34" s="549"/>
      <c r="F34" s="567"/>
      <c r="G34" s="567"/>
      <c r="H34" s="549"/>
      <c r="I34" s="549"/>
      <c r="J34" s="549"/>
      <c r="K34" s="549"/>
      <c r="L34" s="549"/>
      <c r="M34" s="568" t="str">
        <f t="shared" si="0"/>
        <v/>
      </c>
      <c r="N34" s="569"/>
      <c r="O34" s="308" t="b">
        <f t="shared" si="1"/>
        <v>0</v>
      </c>
      <c r="P34" s="312">
        <f t="shared" si="5"/>
        <v>1</v>
      </c>
      <c r="Q34" s="313" t="str">
        <f t="shared" si="2"/>
        <v/>
      </c>
      <c r="R34" s="313" t="str">
        <f t="shared" si="3"/>
        <v/>
      </c>
      <c r="S34" s="313" t="str">
        <f t="shared" si="4"/>
        <v/>
      </c>
    </row>
    <row r="35" spans="1:19">
      <c r="A35" s="546"/>
      <c r="B35" s="550"/>
      <c r="C35" s="550"/>
      <c r="D35" s="546"/>
      <c r="E35" s="549"/>
      <c r="F35" s="567"/>
      <c r="G35" s="567"/>
      <c r="H35" s="549"/>
      <c r="I35" s="549"/>
      <c r="J35" s="549"/>
      <c r="K35" s="549"/>
      <c r="L35" s="549"/>
      <c r="M35" s="568" t="str">
        <f t="shared" si="0"/>
        <v/>
      </c>
      <c r="N35" s="569"/>
      <c r="O35" s="308" t="b">
        <f t="shared" si="1"/>
        <v>0</v>
      </c>
      <c r="P35" s="312">
        <f t="shared" si="5"/>
        <v>1</v>
      </c>
      <c r="Q35" s="313" t="str">
        <f t="shared" si="2"/>
        <v/>
      </c>
      <c r="R35" s="313" t="str">
        <f t="shared" si="3"/>
        <v/>
      </c>
      <c r="S35" s="313" t="str">
        <f t="shared" si="4"/>
        <v/>
      </c>
    </row>
    <row r="36" spans="1:19">
      <c r="A36" s="546"/>
      <c r="B36" s="550"/>
      <c r="C36" s="550"/>
      <c r="D36" s="546"/>
      <c r="E36" s="549"/>
      <c r="F36" s="567"/>
      <c r="G36" s="567"/>
      <c r="H36" s="549"/>
      <c r="I36" s="549"/>
      <c r="J36" s="549"/>
      <c r="K36" s="549"/>
      <c r="L36" s="549"/>
      <c r="M36" s="568" t="str">
        <f t="shared" si="0"/>
        <v/>
      </c>
      <c r="N36" s="569"/>
      <c r="O36" s="308" t="b">
        <f t="shared" si="1"/>
        <v>0</v>
      </c>
      <c r="P36" s="312">
        <f t="shared" si="5"/>
        <v>1</v>
      </c>
      <c r="Q36" s="313" t="str">
        <f t="shared" si="2"/>
        <v/>
      </c>
      <c r="R36" s="313" t="str">
        <f t="shared" si="3"/>
        <v/>
      </c>
      <c r="S36" s="313" t="str">
        <f t="shared" si="4"/>
        <v/>
      </c>
    </row>
    <row r="37" spans="1:19">
      <c r="A37" s="546"/>
      <c r="B37" s="550"/>
      <c r="C37" s="550"/>
      <c r="D37" s="546"/>
      <c r="E37" s="549"/>
      <c r="F37" s="567"/>
      <c r="G37" s="567"/>
      <c r="H37" s="549"/>
      <c r="I37" s="549"/>
      <c r="J37" s="549"/>
      <c r="K37" s="549"/>
      <c r="L37" s="549"/>
      <c r="M37" s="568" t="str">
        <f t="shared" si="0"/>
        <v/>
      </c>
      <c r="N37" s="569"/>
      <c r="O37" s="308" t="b">
        <f t="shared" si="1"/>
        <v>0</v>
      </c>
      <c r="P37" s="312">
        <f t="shared" si="5"/>
        <v>1</v>
      </c>
      <c r="Q37" s="313" t="str">
        <f t="shared" si="2"/>
        <v/>
      </c>
      <c r="R37" s="313" t="str">
        <f t="shared" si="3"/>
        <v/>
      </c>
      <c r="S37" s="313" t="str">
        <f t="shared" si="4"/>
        <v/>
      </c>
    </row>
    <row r="38" spans="1:19">
      <c r="A38" s="546"/>
      <c r="B38" s="550"/>
      <c r="C38" s="550"/>
      <c r="D38" s="546"/>
      <c r="E38" s="549"/>
      <c r="F38" s="567"/>
      <c r="G38" s="567"/>
      <c r="H38" s="549"/>
      <c r="I38" s="549"/>
      <c r="J38" s="549"/>
      <c r="K38" s="549"/>
      <c r="L38" s="549"/>
      <c r="M38" s="568" t="str">
        <f t="shared" si="0"/>
        <v/>
      </c>
      <c r="N38" s="569"/>
      <c r="O38" s="308" t="b">
        <f t="shared" si="1"/>
        <v>0</v>
      </c>
      <c r="P38" s="312">
        <f t="shared" si="5"/>
        <v>1</v>
      </c>
      <c r="Q38" s="313" t="str">
        <f t="shared" si="2"/>
        <v/>
      </c>
      <c r="R38" s="313" t="str">
        <f t="shared" si="3"/>
        <v/>
      </c>
      <c r="S38" s="313" t="str">
        <f t="shared" si="4"/>
        <v/>
      </c>
    </row>
    <row r="39" spans="1:19">
      <c r="A39" s="546"/>
      <c r="B39" s="550"/>
      <c r="C39" s="550"/>
      <c r="D39" s="546"/>
      <c r="E39" s="549"/>
      <c r="F39" s="567"/>
      <c r="G39" s="567"/>
      <c r="H39" s="549"/>
      <c r="I39" s="549"/>
      <c r="J39" s="549"/>
      <c r="K39" s="549"/>
      <c r="L39" s="549"/>
      <c r="M39" s="568" t="str">
        <f t="shared" si="0"/>
        <v/>
      </c>
      <c r="N39" s="569"/>
      <c r="O39" s="308" t="b">
        <f t="shared" si="1"/>
        <v>0</v>
      </c>
      <c r="P39" s="312">
        <f t="shared" si="5"/>
        <v>1</v>
      </c>
      <c r="Q39" s="313" t="str">
        <f t="shared" si="2"/>
        <v/>
      </c>
      <c r="R39" s="313" t="str">
        <f t="shared" si="3"/>
        <v/>
      </c>
      <c r="S39" s="313" t="str">
        <f t="shared" si="4"/>
        <v/>
      </c>
    </row>
    <row r="40" spans="1:19">
      <c r="A40" s="546"/>
      <c r="B40" s="550"/>
      <c r="C40" s="550"/>
      <c r="D40" s="546"/>
      <c r="E40" s="549"/>
      <c r="F40" s="567"/>
      <c r="G40" s="567"/>
      <c r="H40" s="549"/>
      <c r="I40" s="549"/>
      <c r="J40" s="549"/>
      <c r="K40" s="549"/>
      <c r="L40" s="549"/>
      <c r="M40" s="568" t="str">
        <f t="shared" si="0"/>
        <v/>
      </c>
      <c r="N40" s="569"/>
      <c r="O40" s="308" t="b">
        <f t="shared" si="1"/>
        <v>0</v>
      </c>
      <c r="P40" s="312">
        <f t="shared" si="5"/>
        <v>1</v>
      </c>
      <c r="Q40" s="313" t="str">
        <f t="shared" si="2"/>
        <v/>
      </c>
      <c r="R40" s="313" t="str">
        <f t="shared" si="3"/>
        <v/>
      </c>
      <c r="S40" s="313" t="str">
        <f t="shared" si="4"/>
        <v/>
      </c>
    </row>
    <row r="41" spans="1:19">
      <c r="A41" s="546"/>
      <c r="B41" s="550"/>
      <c r="C41" s="550"/>
      <c r="D41" s="546"/>
      <c r="E41" s="549"/>
      <c r="F41" s="567"/>
      <c r="G41" s="567"/>
      <c r="H41" s="549"/>
      <c r="I41" s="549"/>
      <c r="J41" s="549"/>
      <c r="K41" s="549"/>
      <c r="L41" s="549"/>
      <c r="M41" s="568" t="str">
        <f t="shared" si="0"/>
        <v/>
      </c>
      <c r="N41" s="569"/>
      <c r="O41" s="308" t="b">
        <f t="shared" si="1"/>
        <v>0</v>
      </c>
      <c r="P41" s="312">
        <f t="shared" si="5"/>
        <v>1</v>
      </c>
      <c r="Q41" s="313" t="str">
        <f t="shared" si="2"/>
        <v/>
      </c>
      <c r="R41" s="313" t="str">
        <f t="shared" si="3"/>
        <v/>
      </c>
      <c r="S41" s="313" t="str">
        <f t="shared" si="4"/>
        <v/>
      </c>
    </row>
    <row r="42" spans="1:19">
      <c r="A42" s="546"/>
      <c r="B42" s="550"/>
      <c r="C42" s="550"/>
      <c r="D42" s="546"/>
      <c r="E42" s="549"/>
      <c r="F42" s="567"/>
      <c r="G42" s="567"/>
      <c r="H42" s="549"/>
      <c r="I42" s="549"/>
      <c r="J42" s="549"/>
      <c r="K42" s="549"/>
      <c r="L42" s="549"/>
      <c r="M42" s="568" t="str">
        <f t="shared" si="0"/>
        <v/>
      </c>
      <c r="N42" s="569"/>
      <c r="O42" s="308" t="b">
        <f t="shared" si="1"/>
        <v>0</v>
      </c>
      <c r="P42" s="312">
        <f t="shared" si="5"/>
        <v>1</v>
      </c>
      <c r="Q42" s="313" t="str">
        <f t="shared" si="2"/>
        <v/>
      </c>
      <c r="R42" s="313" t="str">
        <f t="shared" si="3"/>
        <v/>
      </c>
      <c r="S42" s="313" t="str">
        <f t="shared" si="4"/>
        <v/>
      </c>
    </row>
    <row r="43" spans="1:19">
      <c r="A43" s="546"/>
      <c r="B43" s="550"/>
      <c r="C43" s="550"/>
      <c r="D43" s="546"/>
      <c r="E43" s="549"/>
      <c r="F43" s="567"/>
      <c r="G43" s="567"/>
      <c r="H43" s="549"/>
      <c r="I43" s="549"/>
      <c r="J43" s="549"/>
      <c r="K43" s="549"/>
      <c r="L43" s="549"/>
      <c r="M43" s="568" t="str">
        <f t="shared" si="0"/>
        <v/>
      </c>
      <c r="N43" s="569"/>
      <c r="O43" s="308" t="b">
        <f t="shared" si="1"/>
        <v>0</v>
      </c>
      <c r="P43" s="312">
        <f t="shared" si="5"/>
        <v>1</v>
      </c>
      <c r="Q43" s="313" t="str">
        <f t="shared" si="2"/>
        <v/>
      </c>
      <c r="R43" s="313" t="str">
        <f t="shared" si="3"/>
        <v/>
      </c>
      <c r="S43" s="313" t="str">
        <f t="shared" si="4"/>
        <v/>
      </c>
    </row>
    <row r="44" spans="1:19">
      <c r="A44" s="546"/>
      <c r="B44" s="550"/>
      <c r="C44" s="550"/>
      <c r="D44" s="546"/>
      <c r="E44" s="549"/>
      <c r="F44" s="567"/>
      <c r="G44" s="567"/>
      <c r="H44" s="549"/>
      <c r="I44" s="549"/>
      <c r="J44" s="549"/>
      <c r="K44" s="549"/>
      <c r="L44" s="549"/>
      <c r="M44" s="568" t="str">
        <f t="shared" si="0"/>
        <v/>
      </c>
      <c r="N44" s="569"/>
      <c r="O44" s="308" t="b">
        <f t="shared" si="1"/>
        <v>0</v>
      </c>
      <c r="P44" s="312">
        <f t="shared" si="5"/>
        <v>1</v>
      </c>
      <c r="Q44" s="313" t="str">
        <f t="shared" si="2"/>
        <v/>
      </c>
      <c r="R44" s="313" t="str">
        <f t="shared" si="3"/>
        <v/>
      </c>
      <c r="S44" s="313" t="str">
        <f t="shared" si="4"/>
        <v/>
      </c>
    </row>
    <row r="45" spans="1:19">
      <c r="A45" s="546"/>
      <c r="B45" s="550"/>
      <c r="C45" s="550"/>
      <c r="D45" s="546"/>
      <c r="E45" s="549"/>
      <c r="F45" s="567"/>
      <c r="G45" s="567"/>
      <c r="H45" s="549"/>
      <c r="I45" s="549"/>
      <c r="J45" s="549"/>
      <c r="K45" s="549"/>
      <c r="L45" s="549"/>
      <c r="M45" s="568" t="str">
        <f t="shared" si="0"/>
        <v/>
      </c>
      <c r="N45" s="569"/>
      <c r="O45" s="308" t="b">
        <f t="shared" si="1"/>
        <v>0</v>
      </c>
      <c r="P45" s="312">
        <f t="shared" si="5"/>
        <v>1</v>
      </c>
      <c r="Q45" s="313" t="str">
        <f t="shared" si="2"/>
        <v/>
      </c>
      <c r="R45" s="313" t="str">
        <f t="shared" si="3"/>
        <v/>
      </c>
      <c r="S45" s="313" t="str">
        <f t="shared" si="4"/>
        <v/>
      </c>
    </row>
    <row r="46" spans="1:19">
      <c r="A46" s="546"/>
      <c r="B46" s="550"/>
      <c r="C46" s="550"/>
      <c r="D46" s="546"/>
      <c r="E46" s="549"/>
      <c r="F46" s="567"/>
      <c r="G46" s="567"/>
      <c r="H46" s="549"/>
      <c r="I46" s="549"/>
      <c r="J46" s="549"/>
      <c r="K46" s="549"/>
      <c r="L46" s="549"/>
      <c r="M46" s="568" t="str">
        <f t="shared" si="0"/>
        <v/>
      </c>
      <c r="N46" s="569"/>
      <c r="O46" s="308" t="b">
        <f t="shared" si="1"/>
        <v>0</v>
      </c>
      <c r="P46" s="312">
        <f t="shared" si="5"/>
        <v>1</v>
      </c>
      <c r="Q46" s="313" t="str">
        <f t="shared" si="2"/>
        <v/>
      </c>
      <c r="R46" s="313" t="str">
        <f t="shared" si="3"/>
        <v/>
      </c>
      <c r="S46" s="313" t="str">
        <f t="shared" si="4"/>
        <v/>
      </c>
    </row>
    <row r="47" spans="1:19">
      <c r="A47" s="546"/>
      <c r="B47" s="550"/>
      <c r="C47" s="550"/>
      <c r="D47" s="546"/>
      <c r="E47" s="549"/>
      <c r="F47" s="567"/>
      <c r="G47" s="567"/>
      <c r="H47" s="549"/>
      <c r="I47" s="549"/>
      <c r="J47" s="549"/>
      <c r="K47" s="549"/>
      <c r="L47" s="549"/>
      <c r="M47" s="568" t="str">
        <f t="shared" si="0"/>
        <v/>
      </c>
      <c r="N47" s="569"/>
      <c r="O47" s="308" t="b">
        <f t="shared" si="1"/>
        <v>0</v>
      </c>
      <c r="P47" s="312">
        <f t="shared" si="5"/>
        <v>1</v>
      </c>
      <c r="Q47" s="313" t="str">
        <f t="shared" si="2"/>
        <v/>
      </c>
      <c r="R47" s="313" t="str">
        <f t="shared" si="3"/>
        <v/>
      </c>
      <c r="S47" s="313" t="str">
        <f t="shared" si="4"/>
        <v/>
      </c>
    </row>
    <row r="48" spans="1:19">
      <c r="A48" s="546"/>
      <c r="B48" s="550"/>
      <c r="C48" s="550"/>
      <c r="D48" s="546"/>
      <c r="E48" s="549"/>
      <c r="F48" s="567"/>
      <c r="G48" s="567"/>
      <c r="H48" s="549"/>
      <c r="I48" s="549"/>
      <c r="J48" s="549"/>
      <c r="K48" s="549"/>
      <c r="L48" s="549"/>
      <c r="M48" s="568" t="str">
        <f t="shared" si="0"/>
        <v/>
      </c>
      <c r="N48" s="569"/>
      <c r="O48" s="308" t="b">
        <f t="shared" si="1"/>
        <v>0</v>
      </c>
      <c r="P48" s="312">
        <f t="shared" si="5"/>
        <v>1</v>
      </c>
      <c r="Q48" s="313" t="str">
        <f t="shared" si="2"/>
        <v/>
      </c>
      <c r="R48" s="313" t="str">
        <f t="shared" si="3"/>
        <v/>
      </c>
      <c r="S48" s="313" t="str">
        <f t="shared" si="4"/>
        <v/>
      </c>
    </row>
    <row r="49" spans="1:19">
      <c r="A49" s="546"/>
      <c r="B49" s="550"/>
      <c r="C49" s="550"/>
      <c r="D49" s="546"/>
      <c r="E49" s="549"/>
      <c r="F49" s="567"/>
      <c r="G49" s="567"/>
      <c r="H49" s="549"/>
      <c r="I49" s="549"/>
      <c r="J49" s="549"/>
      <c r="K49" s="549"/>
      <c r="L49" s="549"/>
      <c r="M49" s="568" t="str">
        <f t="shared" si="0"/>
        <v/>
      </c>
      <c r="N49" s="569"/>
      <c r="O49" s="308" t="b">
        <f t="shared" si="1"/>
        <v>0</v>
      </c>
      <c r="P49" s="312">
        <f t="shared" si="5"/>
        <v>1</v>
      </c>
      <c r="Q49" s="313" t="str">
        <f t="shared" si="2"/>
        <v/>
      </c>
      <c r="R49" s="313" t="str">
        <f t="shared" si="3"/>
        <v/>
      </c>
      <c r="S49" s="313" t="str">
        <f t="shared" si="4"/>
        <v/>
      </c>
    </row>
    <row r="50" spans="1:19">
      <c r="A50" s="546"/>
      <c r="B50" s="550"/>
      <c r="C50" s="550"/>
      <c r="D50" s="546"/>
      <c r="E50" s="549"/>
      <c r="F50" s="567"/>
      <c r="G50" s="567"/>
      <c r="H50" s="549"/>
      <c r="I50" s="549"/>
      <c r="J50" s="549"/>
      <c r="K50" s="549"/>
      <c r="L50" s="549"/>
      <c r="M50" s="568" t="str">
        <f t="shared" si="0"/>
        <v/>
      </c>
      <c r="N50" s="569"/>
      <c r="O50" s="308" t="b">
        <f t="shared" si="1"/>
        <v>0</v>
      </c>
      <c r="P50" s="312">
        <f t="shared" si="5"/>
        <v>1</v>
      </c>
      <c r="Q50" s="313" t="str">
        <f t="shared" si="2"/>
        <v/>
      </c>
      <c r="R50" s="313" t="str">
        <f t="shared" si="3"/>
        <v/>
      </c>
      <c r="S50" s="313" t="str">
        <f t="shared" si="4"/>
        <v/>
      </c>
    </row>
    <row r="51" spans="1:19">
      <c r="A51" s="546"/>
      <c r="B51" s="550"/>
      <c r="C51" s="550"/>
      <c r="D51" s="546"/>
      <c r="E51" s="549"/>
      <c r="F51" s="567"/>
      <c r="G51" s="567"/>
      <c r="H51" s="549"/>
      <c r="I51" s="549"/>
      <c r="J51" s="549"/>
      <c r="K51" s="549"/>
      <c r="L51" s="549"/>
      <c r="M51" s="568" t="str">
        <f t="shared" si="0"/>
        <v/>
      </c>
      <c r="N51" s="569"/>
      <c r="O51" s="308" t="b">
        <f t="shared" si="1"/>
        <v>0</v>
      </c>
      <c r="P51" s="312">
        <f t="shared" si="5"/>
        <v>1</v>
      </c>
      <c r="Q51" s="313" t="str">
        <f t="shared" si="2"/>
        <v/>
      </c>
      <c r="R51" s="313" t="str">
        <f t="shared" si="3"/>
        <v/>
      </c>
      <c r="S51" s="313" t="str">
        <f t="shared" si="4"/>
        <v/>
      </c>
    </row>
    <row r="52" spans="1:19">
      <c r="A52" s="546"/>
      <c r="B52" s="550"/>
      <c r="C52" s="550"/>
      <c r="D52" s="546"/>
      <c r="E52" s="549"/>
      <c r="F52" s="567"/>
      <c r="G52" s="567"/>
      <c r="H52" s="549"/>
      <c r="I52" s="549"/>
      <c r="J52" s="549"/>
      <c r="K52" s="549"/>
      <c r="L52" s="549"/>
      <c r="M52" s="568" t="str">
        <f t="shared" si="0"/>
        <v/>
      </c>
      <c r="N52" s="569"/>
      <c r="O52" s="308" t="b">
        <f t="shared" si="1"/>
        <v>0</v>
      </c>
      <c r="P52" s="312">
        <f t="shared" si="5"/>
        <v>1</v>
      </c>
      <c r="Q52" s="313" t="str">
        <f t="shared" si="2"/>
        <v/>
      </c>
      <c r="R52" s="313" t="str">
        <f t="shared" si="3"/>
        <v/>
      </c>
      <c r="S52" s="313" t="str">
        <f t="shared" si="4"/>
        <v/>
      </c>
    </row>
    <row r="53" spans="1:19">
      <c r="A53" s="546"/>
      <c r="B53" s="550"/>
      <c r="C53" s="550"/>
      <c r="D53" s="546"/>
      <c r="E53" s="549"/>
      <c r="F53" s="567"/>
      <c r="G53" s="567"/>
      <c r="H53" s="549"/>
      <c r="I53" s="549"/>
      <c r="J53" s="549"/>
      <c r="K53" s="549"/>
      <c r="L53" s="549"/>
      <c r="M53" s="568" t="str">
        <f t="shared" si="0"/>
        <v/>
      </c>
      <c r="N53" s="569"/>
      <c r="O53" s="308" t="b">
        <f t="shared" si="1"/>
        <v>0</v>
      </c>
      <c r="P53" s="312">
        <f t="shared" si="5"/>
        <v>1</v>
      </c>
      <c r="Q53" s="313" t="str">
        <f t="shared" si="2"/>
        <v/>
      </c>
      <c r="R53" s="313" t="str">
        <f t="shared" si="3"/>
        <v/>
      </c>
      <c r="S53" s="313" t="str">
        <f t="shared" si="4"/>
        <v/>
      </c>
    </row>
    <row r="54" spans="1:19">
      <c r="A54" s="546"/>
      <c r="B54" s="550"/>
      <c r="C54" s="550"/>
      <c r="D54" s="546"/>
      <c r="E54" s="549"/>
      <c r="F54" s="567"/>
      <c r="G54" s="567"/>
      <c r="H54" s="549"/>
      <c r="I54" s="549"/>
      <c r="J54" s="549"/>
      <c r="K54" s="549"/>
      <c r="L54" s="549"/>
      <c r="M54" s="568" t="str">
        <f t="shared" si="0"/>
        <v/>
      </c>
      <c r="N54" s="569"/>
      <c r="O54" s="308" t="b">
        <f t="shared" si="1"/>
        <v>0</v>
      </c>
      <c r="P54" s="312">
        <f t="shared" si="5"/>
        <v>1</v>
      </c>
      <c r="Q54" s="313" t="str">
        <f t="shared" si="2"/>
        <v/>
      </c>
      <c r="R54" s="313" t="str">
        <f t="shared" si="3"/>
        <v/>
      </c>
      <c r="S54" s="313" t="str">
        <f t="shared" si="4"/>
        <v/>
      </c>
    </row>
    <row r="55" spans="1:19">
      <c r="A55" s="546"/>
      <c r="B55" s="550"/>
      <c r="C55" s="550"/>
      <c r="D55" s="546"/>
      <c r="E55" s="549"/>
      <c r="F55" s="567"/>
      <c r="G55" s="567"/>
      <c r="H55" s="549"/>
      <c r="I55" s="549"/>
      <c r="J55" s="549"/>
      <c r="K55" s="549"/>
      <c r="L55" s="549"/>
      <c r="M55" s="568" t="str">
        <f t="shared" si="0"/>
        <v/>
      </c>
      <c r="N55" s="569"/>
      <c r="O55" s="308" t="b">
        <f t="shared" si="1"/>
        <v>0</v>
      </c>
      <c r="P55" s="312">
        <f t="shared" si="5"/>
        <v>1</v>
      </c>
      <c r="Q55" s="313" t="str">
        <f t="shared" si="2"/>
        <v/>
      </c>
      <c r="R55" s="313" t="str">
        <f t="shared" si="3"/>
        <v/>
      </c>
      <c r="S55" s="313" t="str">
        <f t="shared" si="4"/>
        <v/>
      </c>
    </row>
    <row r="56" spans="1:19">
      <c r="A56" s="546"/>
      <c r="B56" s="550"/>
      <c r="C56" s="550"/>
      <c r="D56" s="546"/>
      <c r="E56" s="549"/>
      <c r="F56" s="567"/>
      <c r="G56" s="567"/>
      <c r="H56" s="549"/>
      <c r="I56" s="549"/>
      <c r="J56" s="549"/>
      <c r="K56" s="549"/>
      <c r="L56" s="549"/>
      <c r="M56" s="568" t="str">
        <f t="shared" si="0"/>
        <v/>
      </c>
      <c r="N56" s="569"/>
      <c r="O56" s="308" t="b">
        <f t="shared" si="1"/>
        <v>0</v>
      </c>
      <c r="P56" s="312">
        <f t="shared" si="5"/>
        <v>1</v>
      </c>
      <c r="Q56" s="313" t="str">
        <f t="shared" si="2"/>
        <v/>
      </c>
      <c r="R56" s="313" t="str">
        <f t="shared" si="3"/>
        <v/>
      </c>
      <c r="S56" s="313" t="str">
        <f t="shared" si="4"/>
        <v/>
      </c>
    </row>
    <row r="57" spans="1:19">
      <c r="A57" s="546"/>
      <c r="B57" s="550"/>
      <c r="C57" s="550"/>
      <c r="D57" s="546"/>
      <c r="E57" s="549"/>
      <c r="F57" s="567"/>
      <c r="G57" s="567"/>
      <c r="H57" s="549"/>
      <c r="I57" s="549"/>
      <c r="J57" s="549"/>
      <c r="K57" s="549"/>
      <c r="L57" s="549"/>
      <c r="M57" s="568" t="str">
        <f t="shared" si="0"/>
        <v/>
      </c>
      <c r="N57" s="569"/>
      <c r="O57" s="308" t="b">
        <f t="shared" si="1"/>
        <v>0</v>
      </c>
      <c r="P57" s="312">
        <f t="shared" si="5"/>
        <v>1</v>
      </c>
      <c r="Q57" s="313" t="str">
        <f t="shared" si="2"/>
        <v/>
      </c>
      <c r="R57" s="313" t="str">
        <f t="shared" si="3"/>
        <v/>
      </c>
      <c r="S57" s="313" t="str">
        <f t="shared" si="4"/>
        <v/>
      </c>
    </row>
    <row r="58" spans="1:19">
      <c r="A58" s="546"/>
      <c r="B58" s="550"/>
      <c r="C58" s="550"/>
      <c r="D58" s="546"/>
      <c r="E58" s="549"/>
      <c r="F58" s="567"/>
      <c r="G58" s="567"/>
      <c r="H58" s="549"/>
      <c r="I58" s="549"/>
      <c r="J58" s="549"/>
      <c r="K58" s="549"/>
      <c r="L58" s="549"/>
      <c r="M58" s="568" t="str">
        <f t="shared" si="0"/>
        <v/>
      </c>
      <c r="N58" s="569"/>
      <c r="O58" s="308" t="b">
        <f t="shared" si="1"/>
        <v>0</v>
      </c>
      <c r="P58" s="312">
        <f t="shared" si="5"/>
        <v>1</v>
      </c>
      <c r="Q58" s="313" t="str">
        <f t="shared" si="2"/>
        <v/>
      </c>
      <c r="R58" s="313" t="str">
        <f t="shared" si="3"/>
        <v/>
      </c>
      <c r="S58" s="313" t="str">
        <f t="shared" si="4"/>
        <v/>
      </c>
    </row>
    <row r="59" spans="1:19">
      <c r="A59" s="546"/>
      <c r="B59" s="550"/>
      <c r="C59" s="550"/>
      <c r="D59" s="546"/>
      <c r="E59" s="549"/>
      <c r="F59" s="567"/>
      <c r="G59" s="567"/>
      <c r="H59" s="549"/>
      <c r="I59" s="549"/>
      <c r="J59" s="549"/>
      <c r="K59" s="549"/>
      <c r="L59" s="549"/>
      <c r="M59" s="568" t="str">
        <f t="shared" si="0"/>
        <v/>
      </c>
      <c r="N59" s="569"/>
      <c r="O59" s="308" t="b">
        <f t="shared" si="1"/>
        <v>0</v>
      </c>
      <c r="P59" s="312">
        <f t="shared" si="5"/>
        <v>1</v>
      </c>
      <c r="Q59" s="313" t="str">
        <f t="shared" si="2"/>
        <v/>
      </c>
      <c r="R59" s="313" t="str">
        <f t="shared" si="3"/>
        <v/>
      </c>
      <c r="S59" s="313" t="str">
        <f t="shared" si="4"/>
        <v/>
      </c>
    </row>
    <row r="60" spans="1:19">
      <c r="A60" s="546"/>
      <c r="B60" s="550"/>
      <c r="C60" s="550"/>
      <c r="D60" s="546"/>
      <c r="E60" s="549"/>
      <c r="F60" s="567"/>
      <c r="G60" s="567"/>
      <c r="H60" s="549"/>
      <c r="I60" s="549"/>
      <c r="J60" s="549"/>
      <c r="K60" s="549"/>
      <c r="L60" s="549"/>
      <c r="M60" s="568" t="str">
        <f t="shared" si="0"/>
        <v/>
      </c>
      <c r="N60" s="569"/>
      <c r="O60" s="308" t="b">
        <f t="shared" si="1"/>
        <v>0</v>
      </c>
      <c r="P60" s="312">
        <f t="shared" si="5"/>
        <v>1</v>
      </c>
      <c r="Q60" s="313" t="str">
        <f t="shared" si="2"/>
        <v/>
      </c>
      <c r="R60" s="313" t="str">
        <f t="shared" si="3"/>
        <v/>
      </c>
      <c r="S60" s="313" t="str">
        <f t="shared" si="4"/>
        <v/>
      </c>
    </row>
    <row r="61" spans="1:19">
      <c r="A61" s="546"/>
      <c r="B61" s="550"/>
      <c r="C61" s="550"/>
      <c r="D61" s="546"/>
      <c r="E61" s="549"/>
      <c r="F61" s="567"/>
      <c r="G61" s="567"/>
      <c r="H61" s="549"/>
      <c r="I61" s="549"/>
      <c r="J61" s="549"/>
      <c r="K61" s="549"/>
      <c r="L61" s="549"/>
      <c r="M61" s="568" t="str">
        <f t="shared" si="0"/>
        <v/>
      </c>
      <c r="N61" s="569"/>
      <c r="O61" s="308" t="b">
        <f t="shared" si="1"/>
        <v>0</v>
      </c>
      <c r="P61" s="312">
        <f t="shared" si="5"/>
        <v>1</v>
      </c>
      <c r="Q61" s="313" t="str">
        <f t="shared" si="2"/>
        <v/>
      </c>
      <c r="R61" s="313" t="str">
        <f t="shared" si="3"/>
        <v/>
      </c>
      <c r="S61" s="313" t="str">
        <f t="shared" si="4"/>
        <v/>
      </c>
    </row>
    <row r="62" spans="1:19">
      <c r="A62" s="546"/>
      <c r="B62" s="550"/>
      <c r="C62" s="550"/>
      <c r="D62" s="546"/>
      <c r="E62" s="549"/>
      <c r="F62" s="567"/>
      <c r="G62" s="567"/>
      <c r="H62" s="549"/>
      <c r="I62" s="549"/>
      <c r="J62" s="549"/>
      <c r="K62" s="549"/>
      <c r="L62" s="549"/>
      <c r="M62" s="568" t="str">
        <f t="shared" si="0"/>
        <v/>
      </c>
      <c r="N62" s="569"/>
      <c r="O62" s="308" t="b">
        <f t="shared" si="1"/>
        <v>0</v>
      </c>
      <c r="P62" s="312">
        <f t="shared" si="5"/>
        <v>1</v>
      </c>
      <c r="Q62" s="313" t="str">
        <f t="shared" si="2"/>
        <v/>
      </c>
      <c r="R62" s="313" t="str">
        <f t="shared" si="3"/>
        <v/>
      </c>
      <c r="S62" s="313" t="str">
        <f t="shared" si="4"/>
        <v/>
      </c>
    </row>
    <row r="63" spans="1:19">
      <c r="A63" s="546"/>
      <c r="B63" s="550"/>
      <c r="C63" s="550"/>
      <c r="D63" s="546"/>
      <c r="E63" s="549"/>
      <c r="F63" s="567"/>
      <c r="G63" s="567"/>
      <c r="H63" s="549"/>
      <c r="I63" s="549"/>
      <c r="J63" s="549"/>
      <c r="K63" s="549"/>
      <c r="L63" s="549"/>
      <c r="M63" s="568" t="str">
        <f t="shared" si="0"/>
        <v/>
      </c>
      <c r="N63" s="569"/>
      <c r="O63" s="308" t="b">
        <f t="shared" si="1"/>
        <v>0</v>
      </c>
      <c r="P63" s="312">
        <f t="shared" si="5"/>
        <v>1</v>
      </c>
      <c r="Q63" s="313" t="str">
        <f t="shared" si="2"/>
        <v/>
      </c>
      <c r="R63" s="313" t="str">
        <f t="shared" si="3"/>
        <v/>
      </c>
      <c r="S63" s="313" t="str">
        <f t="shared" si="4"/>
        <v/>
      </c>
    </row>
    <row r="64" spans="1:19">
      <c r="A64" s="546"/>
      <c r="B64" s="550"/>
      <c r="C64" s="550"/>
      <c r="D64" s="546"/>
      <c r="E64" s="549"/>
      <c r="F64" s="567"/>
      <c r="G64" s="567"/>
      <c r="H64" s="549"/>
      <c r="I64" s="549"/>
      <c r="J64" s="549"/>
      <c r="K64" s="549"/>
      <c r="L64" s="549"/>
      <c r="M64" s="568" t="str">
        <f t="shared" si="0"/>
        <v/>
      </c>
      <c r="N64" s="569"/>
      <c r="O64" s="308" t="b">
        <f t="shared" si="1"/>
        <v>0</v>
      </c>
      <c r="P64" s="312">
        <f t="shared" si="5"/>
        <v>1</v>
      </c>
      <c r="Q64" s="313" t="str">
        <f t="shared" si="2"/>
        <v/>
      </c>
      <c r="R64" s="313" t="str">
        <f t="shared" si="3"/>
        <v/>
      </c>
      <c r="S64" s="313" t="str">
        <f t="shared" si="4"/>
        <v/>
      </c>
    </row>
    <row r="65" spans="1:19">
      <c r="A65" s="546"/>
      <c r="B65" s="550"/>
      <c r="C65" s="550"/>
      <c r="D65" s="546"/>
      <c r="E65" s="549"/>
      <c r="F65" s="567"/>
      <c r="G65" s="567"/>
      <c r="H65" s="549"/>
      <c r="I65" s="549"/>
      <c r="J65" s="549"/>
      <c r="K65" s="549"/>
      <c r="L65" s="549"/>
      <c r="M65" s="568" t="str">
        <f t="shared" si="0"/>
        <v/>
      </c>
      <c r="N65" s="569"/>
      <c r="O65" s="308" t="b">
        <f t="shared" si="1"/>
        <v>0</v>
      </c>
      <c r="P65" s="312">
        <f t="shared" si="5"/>
        <v>1</v>
      </c>
      <c r="Q65" s="313" t="str">
        <f t="shared" si="2"/>
        <v/>
      </c>
      <c r="R65" s="313" t="str">
        <f t="shared" si="3"/>
        <v/>
      </c>
      <c r="S65" s="313" t="str">
        <f t="shared" si="4"/>
        <v/>
      </c>
    </row>
    <row r="66" spans="1:19">
      <c r="A66" s="546"/>
      <c r="B66" s="550"/>
      <c r="C66" s="550"/>
      <c r="D66" s="546"/>
      <c r="E66" s="549"/>
      <c r="F66" s="567"/>
      <c r="G66" s="567"/>
      <c r="H66" s="549"/>
      <c r="I66" s="549"/>
      <c r="J66" s="549"/>
      <c r="K66" s="549"/>
      <c r="L66" s="549"/>
      <c r="M66" s="568" t="str">
        <f t="shared" si="0"/>
        <v/>
      </c>
      <c r="N66" s="569"/>
      <c r="O66" s="308" t="b">
        <f t="shared" si="1"/>
        <v>0</v>
      </c>
      <c r="P66" s="312">
        <f t="shared" si="5"/>
        <v>1</v>
      </c>
      <c r="Q66" s="313" t="str">
        <f t="shared" si="2"/>
        <v/>
      </c>
      <c r="R66" s="313" t="str">
        <f t="shared" si="3"/>
        <v/>
      </c>
      <c r="S66" s="313" t="str">
        <f t="shared" si="4"/>
        <v/>
      </c>
    </row>
    <row r="67" spans="1:19">
      <c r="A67" s="546"/>
      <c r="B67" s="550"/>
      <c r="C67" s="550"/>
      <c r="D67" s="546"/>
      <c r="E67" s="549"/>
      <c r="F67" s="567"/>
      <c r="G67" s="567"/>
      <c r="H67" s="549"/>
      <c r="I67" s="549"/>
      <c r="J67" s="549"/>
      <c r="K67" s="549"/>
      <c r="L67" s="549"/>
      <c r="M67" s="568" t="str">
        <f t="shared" si="0"/>
        <v/>
      </c>
      <c r="N67" s="569"/>
      <c r="O67" s="308" t="b">
        <f t="shared" si="1"/>
        <v>0</v>
      </c>
      <c r="P67" s="312">
        <f t="shared" si="5"/>
        <v>1</v>
      </c>
      <c r="Q67" s="313" t="str">
        <f t="shared" si="2"/>
        <v/>
      </c>
      <c r="R67" s="313" t="str">
        <f t="shared" si="3"/>
        <v/>
      </c>
      <c r="S67" s="313" t="str">
        <f t="shared" si="4"/>
        <v/>
      </c>
    </row>
    <row r="68" spans="1:19">
      <c r="A68" s="546"/>
      <c r="B68" s="550"/>
      <c r="C68" s="550"/>
      <c r="D68" s="546"/>
      <c r="E68" s="549"/>
      <c r="F68" s="567"/>
      <c r="G68" s="567"/>
      <c r="H68" s="549"/>
      <c r="I68" s="549"/>
      <c r="J68" s="549"/>
      <c r="K68" s="549"/>
      <c r="L68" s="549"/>
      <c r="M68" s="568" t="str">
        <f t="shared" si="0"/>
        <v/>
      </c>
      <c r="N68" s="569"/>
      <c r="O68" s="308" t="b">
        <f t="shared" si="1"/>
        <v>0</v>
      </c>
      <c r="P68" s="312">
        <f t="shared" si="5"/>
        <v>1</v>
      </c>
      <c r="Q68" s="313" t="str">
        <f t="shared" si="2"/>
        <v/>
      </c>
      <c r="R68" s="313" t="str">
        <f t="shared" si="3"/>
        <v/>
      </c>
      <c r="S68" s="313" t="str">
        <f t="shared" si="4"/>
        <v/>
      </c>
    </row>
    <row r="69" spans="1:19">
      <c r="A69" s="546"/>
      <c r="B69" s="550"/>
      <c r="C69" s="550"/>
      <c r="D69" s="546"/>
      <c r="E69" s="549"/>
      <c r="F69" s="567"/>
      <c r="G69" s="567"/>
      <c r="H69" s="549"/>
      <c r="I69" s="549"/>
      <c r="J69" s="549"/>
      <c r="K69" s="549"/>
      <c r="L69" s="549"/>
      <c r="M69" s="568" t="str">
        <f t="shared" si="0"/>
        <v/>
      </c>
      <c r="N69" s="569"/>
      <c r="O69" s="308" t="b">
        <f t="shared" si="1"/>
        <v>0</v>
      </c>
      <c r="P69" s="312">
        <f t="shared" si="5"/>
        <v>1</v>
      </c>
      <c r="Q69" s="313" t="str">
        <f t="shared" si="2"/>
        <v/>
      </c>
      <c r="R69" s="313" t="str">
        <f t="shared" si="3"/>
        <v/>
      </c>
      <c r="S69" s="313" t="str">
        <f t="shared" si="4"/>
        <v/>
      </c>
    </row>
    <row r="70" spans="1:19">
      <c r="A70" s="546"/>
      <c r="B70" s="550"/>
      <c r="C70" s="550"/>
      <c r="D70" s="546"/>
      <c r="E70" s="549"/>
      <c r="F70" s="567"/>
      <c r="G70" s="567"/>
      <c r="H70" s="549"/>
      <c r="I70" s="549"/>
      <c r="J70" s="549"/>
      <c r="K70" s="549"/>
      <c r="L70" s="549"/>
      <c r="M70" s="568" t="str">
        <f t="shared" si="0"/>
        <v/>
      </c>
      <c r="N70" s="569"/>
      <c r="O70" s="308" t="b">
        <f t="shared" si="1"/>
        <v>0</v>
      </c>
      <c r="P70" s="312">
        <f t="shared" si="5"/>
        <v>1</v>
      </c>
      <c r="Q70" s="313" t="str">
        <f t="shared" si="2"/>
        <v/>
      </c>
      <c r="R70" s="313" t="str">
        <f t="shared" si="3"/>
        <v/>
      </c>
      <c r="S70" s="313" t="str">
        <f t="shared" si="4"/>
        <v/>
      </c>
    </row>
    <row r="71" spans="1:19">
      <c r="A71" s="546"/>
      <c r="B71" s="550"/>
      <c r="C71" s="550"/>
      <c r="D71" s="546"/>
      <c r="E71" s="549"/>
      <c r="F71" s="567"/>
      <c r="G71" s="567"/>
      <c r="H71" s="549"/>
      <c r="I71" s="549"/>
      <c r="J71" s="549"/>
      <c r="K71" s="549"/>
      <c r="L71" s="549"/>
      <c r="M71" s="568" t="str">
        <f t="shared" si="0"/>
        <v/>
      </c>
      <c r="N71" s="569"/>
      <c r="O71" s="308" t="b">
        <f t="shared" si="1"/>
        <v>0</v>
      </c>
      <c r="P71" s="312">
        <f t="shared" si="5"/>
        <v>1</v>
      </c>
      <c r="Q71" s="313" t="str">
        <f t="shared" si="2"/>
        <v/>
      </c>
      <c r="R71" s="313" t="str">
        <f t="shared" si="3"/>
        <v/>
      </c>
      <c r="S71" s="313" t="str">
        <f t="shared" si="4"/>
        <v/>
      </c>
    </row>
    <row r="72" spans="1:19">
      <c r="A72" s="546"/>
      <c r="B72" s="550"/>
      <c r="C72" s="550"/>
      <c r="D72" s="546"/>
      <c r="E72" s="549"/>
      <c r="F72" s="567"/>
      <c r="G72" s="567"/>
      <c r="H72" s="549"/>
      <c r="I72" s="549"/>
      <c r="J72" s="549"/>
      <c r="K72" s="549"/>
      <c r="L72" s="549"/>
      <c r="M72" s="568" t="str">
        <f t="shared" si="0"/>
        <v/>
      </c>
      <c r="N72" s="569"/>
      <c r="O72" s="308" t="b">
        <f t="shared" si="1"/>
        <v>0</v>
      </c>
      <c r="P72" s="312">
        <f t="shared" si="5"/>
        <v>1</v>
      </c>
      <c r="Q72" s="313" t="str">
        <f t="shared" si="2"/>
        <v/>
      </c>
      <c r="R72" s="313" t="str">
        <f t="shared" si="3"/>
        <v/>
      </c>
      <c r="S72" s="313" t="str">
        <f t="shared" si="4"/>
        <v/>
      </c>
    </row>
    <row r="73" spans="1:19">
      <c r="A73" s="546"/>
      <c r="B73" s="550"/>
      <c r="C73" s="550"/>
      <c r="D73" s="546"/>
      <c r="E73" s="549"/>
      <c r="F73" s="567"/>
      <c r="G73" s="567"/>
      <c r="H73" s="549"/>
      <c r="I73" s="549"/>
      <c r="J73" s="549"/>
      <c r="K73" s="549"/>
      <c r="L73" s="549"/>
      <c r="M73" s="568" t="str">
        <f t="shared" si="0"/>
        <v/>
      </c>
      <c r="N73" s="569"/>
      <c r="O73" s="308" t="b">
        <f t="shared" si="1"/>
        <v>0</v>
      </c>
      <c r="P73" s="312">
        <f t="shared" si="5"/>
        <v>1</v>
      </c>
      <c r="Q73" s="313" t="str">
        <f t="shared" si="2"/>
        <v/>
      </c>
      <c r="R73" s="313" t="str">
        <f t="shared" si="3"/>
        <v/>
      </c>
      <c r="S73" s="313" t="str">
        <f t="shared" si="4"/>
        <v/>
      </c>
    </row>
    <row r="74" spans="1:19">
      <c r="A74" s="546"/>
      <c r="B74" s="550"/>
      <c r="C74" s="550"/>
      <c r="D74" s="546"/>
      <c r="E74" s="549"/>
      <c r="F74" s="567"/>
      <c r="G74" s="567"/>
      <c r="H74" s="549"/>
      <c r="I74" s="549"/>
      <c r="J74" s="549"/>
      <c r="K74" s="549"/>
      <c r="L74" s="549"/>
      <c r="M74" s="568" t="str">
        <f t="shared" ref="M74:M137" si="6">IF(
OR(
$B74="",$C74="",$D74="",$E74="",$E74&lt;an_initial,$E74&gt;an_final,$O74=FALSE),"",IF(
$G74="","",IF(
OR(
$H74="X",$H74="x"),100*$F74/10000,IF(
OR(
$I74="X",$I74="x"),80*$F74/10000,IF(
OR(
$K74="X",$K74="x"),100*(
IF(
$P74&lt;=5,0.3,0.2))*$F74/10000,IF(
OR(
$L74="X",$L74="x"),80*(
IF(
$P74&lt;=5,0.3,0.2))*$F74/10000,""))))))</f>
        <v/>
      </c>
      <c r="N74" s="569"/>
      <c r="O74" s="308" t="b">
        <f t="shared" si="1"/>
        <v>0</v>
      </c>
      <c r="P74" s="312">
        <f t="shared" si="5"/>
        <v>1</v>
      </c>
      <c r="Q74" s="313" t="str">
        <f t="shared" ref="Q74:Q137" si="7">IF(
OR(
$B74="",$C74="",$D74="",$E74="",$E74&lt;an_initial,$E74&gt;an_final,$O74=FALSE),"",IF(
$G74="","",IF(
OR(
$H74="X",$H74="x"),100*$F74/10000,"")))</f>
        <v/>
      </c>
      <c r="R74" s="313" t="str">
        <f t="shared" ref="R74:R137" si="8">IF(
OR(
$B74="",$C74="",$D74="",$E74="",$E74&lt;an_initial,$E74&gt;an_final,$O74=FALSE),"",IF(
$G74="","",IF(
OR(
$I74="X",$I74="x"),80*$F74/10000,"")))</f>
        <v/>
      </c>
      <c r="S74" s="313" t="str">
        <f t="shared" ref="S74:S137" si="9">IF(
OR(
$B74="",$C74="",$D74="",$E74="",$E74&lt;an_initial,$E74&gt;an_final,$O74=FALSE),"",IF(
$G74="","",IF(
OR(
$K74="X",$K74="x"),100*(
IF(
$P74&lt;=5,0.3,0.2))*$F74/10000,IF(
OR(
$L74="X",$L74="x"),80*(
IF(
$P74&lt;=5,0.3,0.2))*$F74/10000,""))))</f>
        <v/>
      </c>
    </row>
    <row r="75" spans="1:19">
      <c r="A75" s="546"/>
      <c r="B75" s="550"/>
      <c r="C75" s="550"/>
      <c r="D75" s="546"/>
      <c r="E75" s="549"/>
      <c r="F75" s="567"/>
      <c r="G75" s="567"/>
      <c r="H75" s="549"/>
      <c r="I75" s="549"/>
      <c r="J75" s="549"/>
      <c r="K75" s="549"/>
      <c r="L75" s="549"/>
      <c r="M75" s="568" t="str">
        <f t="shared" si="6"/>
        <v/>
      </c>
      <c r="N75" s="569"/>
      <c r="O75" s="308" t="b">
        <f t="shared" ref="O75:O138" si="10">IF(nume_candidat="",FALSE,ISNUMBER(SEARCH(nume_candidat,$B75)))</f>
        <v>0</v>
      </c>
      <c r="P75" s="312">
        <f t="shared" ref="P75:P138" si="11">LEN(B75)-LEN(SUBSTITUTE(B75,",",""))+1</f>
        <v>1</v>
      </c>
      <c r="Q75" s="313" t="str">
        <f t="shared" si="7"/>
        <v/>
      </c>
      <c r="R75" s="313" t="str">
        <f t="shared" si="8"/>
        <v/>
      </c>
      <c r="S75" s="313" t="str">
        <f t="shared" si="9"/>
        <v/>
      </c>
    </row>
    <row r="76" spans="1:19">
      <c r="A76" s="546"/>
      <c r="B76" s="550"/>
      <c r="C76" s="550"/>
      <c r="D76" s="546"/>
      <c r="E76" s="549"/>
      <c r="F76" s="567"/>
      <c r="G76" s="567"/>
      <c r="H76" s="549"/>
      <c r="I76" s="549"/>
      <c r="J76" s="549"/>
      <c r="K76" s="549"/>
      <c r="L76" s="549"/>
      <c r="M76" s="568" t="str">
        <f t="shared" si="6"/>
        <v/>
      </c>
      <c r="N76" s="569"/>
      <c r="O76" s="308" t="b">
        <f t="shared" si="10"/>
        <v>0</v>
      </c>
      <c r="P76" s="312">
        <f t="shared" si="11"/>
        <v>1</v>
      </c>
      <c r="Q76" s="313" t="str">
        <f t="shared" si="7"/>
        <v/>
      </c>
      <c r="R76" s="313" t="str">
        <f t="shared" si="8"/>
        <v/>
      </c>
      <c r="S76" s="313" t="str">
        <f t="shared" si="9"/>
        <v/>
      </c>
    </row>
    <row r="77" spans="1:19">
      <c r="A77" s="546"/>
      <c r="B77" s="550"/>
      <c r="C77" s="550"/>
      <c r="D77" s="546"/>
      <c r="E77" s="549"/>
      <c r="F77" s="567"/>
      <c r="G77" s="567"/>
      <c r="H77" s="549"/>
      <c r="I77" s="549"/>
      <c r="J77" s="549"/>
      <c r="K77" s="549"/>
      <c r="L77" s="549"/>
      <c r="M77" s="568" t="str">
        <f t="shared" si="6"/>
        <v/>
      </c>
      <c r="N77" s="569"/>
      <c r="O77" s="308" t="b">
        <f t="shared" si="10"/>
        <v>0</v>
      </c>
      <c r="P77" s="312">
        <f t="shared" si="11"/>
        <v>1</v>
      </c>
      <c r="Q77" s="313" t="str">
        <f t="shared" si="7"/>
        <v/>
      </c>
      <c r="R77" s="313" t="str">
        <f t="shared" si="8"/>
        <v/>
      </c>
      <c r="S77" s="313" t="str">
        <f t="shared" si="9"/>
        <v/>
      </c>
    </row>
    <row r="78" spans="1:19">
      <c r="A78" s="546"/>
      <c r="B78" s="550"/>
      <c r="C78" s="550"/>
      <c r="D78" s="546"/>
      <c r="E78" s="549"/>
      <c r="F78" s="567"/>
      <c r="G78" s="567"/>
      <c r="H78" s="549"/>
      <c r="I78" s="549"/>
      <c r="J78" s="549"/>
      <c r="K78" s="549"/>
      <c r="L78" s="549"/>
      <c r="M78" s="568" t="str">
        <f t="shared" si="6"/>
        <v/>
      </c>
      <c r="N78" s="569"/>
      <c r="O78" s="308" t="b">
        <f t="shared" si="10"/>
        <v>0</v>
      </c>
      <c r="P78" s="312">
        <f t="shared" si="11"/>
        <v>1</v>
      </c>
      <c r="Q78" s="313" t="str">
        <f t="shared" si="7"/>
        <v/>
      </c>
      <c r="R78" s="313" t="str">
        <f t="shared" si="8"/>
        <v/>
      </c>
      <c r="S78" s="313" t="str">
        <f t="shared" si="9"/>
        <v/>
      </c>
    </row>
    <row r="79" spans="1:19">
      <c r="A79" s="546"/>
      <c r="B79" s="550"/>
      <c r="C79" s="550"/>
      <c r="D79" s="546"/>
      <c r="E79" s="549"/>
      <c r="F79" s="567"/>
      <c r="G79" s="567"/>
      <c r="H79" s="549"/>
      <c r="I79" s="549"/>
      <c r="J79" s="549"/>
      <c r="K79" s="549"/>
      <c r="L79" s="549"/>
      <c r="M79" s="568" t="str">
        <f t="shared" si="6"/>
        <v/>
      </c>
      <c r="N79" s="569"/>
      <c r="O79" s="308" t="b">
        <f t="shared" si="10"/>
        <v>0</v>
      </c>
      <c r="P79" s="312">
        <f t="shared" si="11"/>
        <v>1</v>
      </c>
      <c r="Q79" s="313" t="str">
        <f t="shared" si="7"/>
        <v/>
      </c>
      <c r="R79" s="313" t="str">
        <f t="shared" si="8"/>
        <v/>
      </c>
      <c r="S79" s="313" t="str">
        <f t="shared" si="9"/>
        <v/>
      </c>
    </row>
    <row r="80" spans="1:19">
      <c r="A80" s="546"/>
      <c r="B80" s="550"/>
      <c r="C80" s="550"/>
      <c r="D80" s="546"/>
      <c r="E80" s="549"/>
      <c r="F80" s="567"/>
      <c r="G80" s="567"/>
      <c r="H80" s="549"/>
      <c r="I80" s="549"/>
      <c r="J80" s="549"/>
      <c r="K80" s="549"/>
      <c r="L80" s="549"/>
      <c r="M80" s="568" t="str">
        <f t="shared" si="6"/>
        <v/>
      </c>
      <c r="N80" s="569"/>
      <c r="O80" s="308" t="b">
        <f t="shared" si="10"/>
        <v>0</v>
      </c>
      <c r="P80" s="312">
        <f t="shared" si="11"/>
        <v>1</v>
      </c>
      <c r="Q80" s="313" t="str">
        <f t="shared" si="7"/>
        <v/>
      </c>
      <c r="R80" s="313" t="str">
        <f t="shared" si="8"/>
        <v/>
      </c>
      <c r="S80" s="313" t="str">
        <f t="shared" si="9"/>
        <v/>
      </c>
    </row>
    <row r="81" spans="1:19">
      <c r="A81" s="546"/>
      <c r="B81" s="550"/>
      <c r="C81" s="550"/>
      <c r="D81" s="546"/>
      <c r="E81" s="549"/>
      <c r="F81" s="567"/>
      <c r="G81" s="567"/>
      <c r="H81" s="549"/>
      <c r="I81" s="549"/>
      <c r="J81" s="549"/>
      <c r="K81" s="549"/>
      <c r="L81" s="549"/>
      <c r="M81" s="568" t="str">
        <f t="shared" si="6"/>
        <v/>
      </c>
      <c r="N81" s="569"/>
      <c r="O81" s="308" t="b">
        <f t="shared" si="10"/>
        <v>0</v>
      </c>
      <c r="P81" s="312">
        <f t="shared" si="11"/>
        <v>1</v>
      </c>
      <c r="Q81" s="313" t="str">
        <f t="shared" si="7"/>
        <v/>
      </c>
      <c r="R81" s="313" t="str">
        <f t="shared" si="8"/>
        <v/>
      </c>
      <c r="S81" s="313" t="str">
        <f t="shared" si="9"/>
        <v/>
      </c>
    </row>
    <row r="82" spans="1:19">
      <c r="A82" s="546"/>
      <c r="B82" s="550"/>
      <c r="C82" s="550"/>
      <c r="D82" s="546"/>
      <c r="E82" s="549"/>
      <c r="F82" s="567"/>
      <c r="G82" s="567"/>
      <c r="H82" s="549"/>
      <c r="I82" s="549"/>
      <c r="J82" s="549"/>
      <c r="K82" s="549"/>
      <c r="L82" s="549"/>
      <c r="M82" s="568" t="str">
        <f t="shared" si="6"/>
        <v/>
      </c>
      <c r="N82" s="569"/>
      <c r="O82" s="308" t="b">
        <f t="shared" si="10"/>
        <v>0</v>
      </c>
      <c r="P82" s="312">
        <f t="shared" si="11"/>
        <v>1</v>
      </c>
      <c r="Q82" s="313" t="str">
        <f t="shared" si="7"/>
        <v/>
      </c>
      <c r="R82" s="313" t="str">
        <f t="shared" si="8"/>
        <v/>
      </c>
      <c r="S82" s="313" t="str">
        <f t="shared" si="9"/>
        <v/>
      </c>
    </row>
    <row r="83" spans="1:19">
      <c r="A83" s="546"/>
      <c r="B83" s="550"/>
      <c r="C83" s="550"/>
      <c r="D83" s="546"/>
      <c r="E83" s="549"/>
      <c r="F83" s="567"/>
      <c r="G83" s="567"/>
      <c r="H83" s="549"/>
      <c r="I83" s="549"/>
      <c r="J83" s="549"/>
      <c r="K83" s="549"/>
      <c r="L83" s="549"/>
      <c r="M83" s="568" t="str">
        <f t="shared" si="6"/>
        <v/>
      </c>
      <c r="N83" s="569"/>
      <c r="O83" s="308" t="b">
        <f t="shared" si="10"/>
        <v>0</v>
      </c>
      <c r="P83" s="312">
        <f t="shared" si="11"/>
        <v>1</v>
      </c>
      <c r="Q83" s="313" t="str">
        <f t="shared" si="7"/>
        <v/>
      </c>
      <c r="R83" s="313" t="str">
        <f t="shared" si="8"/>
        <v/>
      </c>
      <c r="S83" s="313" t="str">
        <f t="shared" si="9"/>
        <v/>
      </c>
    </row>
    <row r="84" spans="1:19">
      <c r="A84" s="546"/>
      <c r="B84" s="550"/>
      <c r="C84" s="550"/>
      <c r="D84" s="546"/>
      <c r="E84" s="549"/>
      <c r="F84" s="567"/>
      <c r="G84" s="567"/>
      <c r="H84" s="549"/>
      <c r="I84" s="549"/>
      <c r="J84" s="549"/>
      <c r="K84" s="549"/>
      <c r="L84" s="549"/>
      <c r="M84" s="568" t="str">
        <f t="shared" si="6"/>
        <v/>
      </c>
      <c r="N84" s="569"/>
      <c r="O84" s="308" t="b">
        <f t="shared" si="10"/>
        <v>0</v>
      </c>
      <c r="P84" s="312">
        <f t="shared" si="11"/>
        <v>1</v>
      </c>
      <c r="Q84" s="313" t="str">
        <f t="shared" si="7"/>
        <v/>
      </c>
      <c r="R84" s="313" t="str">
        <f t="shared" si="8"/>
        <v/>
      </c>
      <c r="S84" s="313" t="str">
        <f t="shared" si="9"/>
        <v/>
      </c>
    </row>
    <row r="85" spans="1:19">
      <c r="A85" s="546"/>
      <c r="B85" s="550"/>
      <c r="C85" s="550"/>
      <c r="D85" s="546"/>
      <c r="E85" s="549"/>
      <c r="F85" s="567"/>
      <c r="G85" s="567"/>
      <c r="H85" s="549"/>
      <c r="I85" s="549"/>
      <c r="J85" s="549"/>
      <c r="K85" s="549"/>
      <c r="L85" s="549"/>
      <c r="M85" s="568" t="str">
        <f t="shared" si="6"/>
        <v/>
      </c>
      <c r="N85" s="569"/>
      <c r="O85" s="308" t="b">
        <f t="shared" si="10"/>
        <v>0</v>
      </c>
      <c r="P85" s="312">
        <f t="shared" si="11"/>
        <v>1</v>
      </c>
      <c r="Q85" s="313" t="str">
        <f t="shared" si="7"/>
        <v/>
      </c>
      <c r="R85" s="313" t="str">
        <f t="shared" si="8"/>
        <v/>
      </c>
      <c r="S85" s="313" t="str">
        <f t="shared" si="9"/>
        <v/>
      </c>
    </row>
    <row r="86" spans="1:19">
      <c r="A86" s="546"/>
      <c r="B86" s="550"/>
      <c r="C86" s="550"/>
      <c r="D86" s="546"/>
      <c r="E86" s="549"/>
      <c r="F86" s="567"/>
      <c r="G86" s="567"/>
      <c r="H86" s="549"/>
      <c r="I86" s="549"/>
      <c r="J86" s="549"/>
      <c r="K86" s="549"/>
      <c r="L86" s="549"/>
      <c r="M86" s="568" t="str">
        <f t="shared" si="6"/>
        <v/>
      </c>
      <c r="N86" s="569"/>
      <c r="O86" s="308" t="b">
        <f t="shared" si="10"/>
        <v>0</v>
      </c>
      <c r="P86" s="312">
        <f t="shared" si="11"/>
        <v>1</v>
      </c>
      <c r="Q86" s="313" t="str">
        <f t="shared" si="7"/>
        <v/>
      </c>
      <c r="R86" s="313" t="str">
        <f t="shared" si="8"/>
        <v/>
      </c>
      <c r="S86" s="313" t="str">
        <f t="shared" si="9"/>
        <v/>
      </c>
    </row>
    <row r="87" spans="1:19">
      <c r="A87" s="546"/>
      <c r="B87" s="550"/>
      <c r="C87" s="550"/>
      <c r="D87" s="546"/>
      <c r="E87" s="549"/>
      <c r="F87" s="567"/>
      <c r="G87" s="567"/>
      <c r="H87" s="549"/>
      <c r="I87" s="549"/>
      <c r="J87" s="549"/>
      <c r="K87" s="549"/>
      <c r="L87" s="549"/>
      <c r="M87" s="568" t="str">
        <f t="shared" si="6"/>
        <v/>
      </c>
      <c r="N87" s="569"/>
      <c r="O87" s="308" t="b">
        <f t="shared" si="10"/>
        <v>0</v>
      </c>
      <c r="P87" s="312">
        <f t="shared" si="11"/>
        <v>1</v>
      </c>
      <c r="Q87" s="313" t="str">
        <f t="shared" si="7"/>
        <v/>
      </c>
      <c r="R87" s="313" t="str">
        <f t="shared" si="8"/>
        <v/>
      </c>
      <c r="S87" s="313" t="str">
        <f t="shared" si="9"/>
        <v/>
      </c>
    </row>
    <row r="88" spans="1:19">
      <c r="A88" s="546"/>
      <c r="B88" s="550"/>
      <c r="C88" s="550"/>
      <c r="D88" s="546"/>
      <c r="E88" s="549"/>
      <c r="F88" s="567"/>
      <c r="G88" s="567"/>
      <c r="H88" s="549"/>
      <c r="I88" s="549"/>
      <c r="J88" s="549"/>
      <c r="K88" s="549"/>
      <c r="L88" s="549"/>
      <c r="M88" s="568" t="str">
        <f t="shared" si="6"/>
        <v/>
      </c>
      <c r="N88" s="569"/>
      <c r="O88" s="308" t="b">
        <f t="shared" si="10"/>
        <v>0</v>
      </c>
      <c r="P88" s="312">
        <f t="shared" si="11"/>
        <v>1</v>
      </c>
      <c r="Q88" s="313" t="str">
        <f t="shared" si="7"/>
        <v/>
      </c>
      <c r="R88" s="313" t="str">
        <f t="shared" si="8"/>
        <v/>
      </c>
      <c r="S88" s="313" t="str">
        <f t="shared" si="9"/>
        <v/>
      </c>
    </row>
    <row r="89" spans="1:19">
      <c r="A89" s="546"/>
      <c r="B89" s="550"/>
      <c r="C89" s="550"/>
      <c r="D89" s="546"/>
      <c r="E89" s="549"/>
      <c r="F89" s="567"/>
      <c r="G89" s="567"/>
      <c r="H89" s="549"/>
      <c r="I89" s="549"/>
      <c r="J89" s="549"/>
      <c r="K89" s="549"/>
      <c r="L89" s="549"/>
      <c r="M89" s="568" t="str">
        <f t="shared" si="6"/>
        <v/>
      </c>
      <c r="N89" s="569"/>
      <c r="O89" s="308" t="b">
        <f t="shared" si="10"/>
        <v>0</v>
      </c>
      <c r="P89" s="312">
        <f t="shared" si="11"/>
        <v>1</v>
      </c>
      <c r="Q89" s="313" t="str">
        <f t="shared" si="7"/>
        <v/>
      </c>
      <c r="R89" s="313" t="str">
        <f t="shared" si="8"/>
        <v/>
      </c>
      <c r="S89" s="313" t="str">
        <f t="shared" si="9"/>
        <v/>
      </c>
    </row>
    <row r="90" spans="1:19">
      <c r="A90" s="546"/>
      <c r="B90" s="550"/>
      <c r="C90" s="550"/>
      <c r="D90" s="546"/>
      <c r="E90" s="549"/>
      <c r="F90" s="567"/>
      <c r="G90" s="567"/>
      <c r="H90" s="549"/>
      <c r="I90" s="549"/>
      <c r="J90" s="549"/>
      <c r="K90" s="549"/>
      <c r="L90" s="549"/>
      <c r="M90" s="568" t="str">
        <f t="shared" si="6"/>
        <v/>
      </c>
      <c r="N90" s="569"/>
      <c r="O90" s="308" t="b">
        <f t="shared" si="10"/>
        <v>0</v>
      </c>
      <c r="P90" s="312">
        <f t="shared" si="11"/>
        <v>1</v>
      </c>
      <c r="Q90" s="313" t="str">
        <f t="shared" si="7"/>
        <v/>
      </c>
      <c r="R90" s="313" t="str">
        <f t="shared" si="8"/>
        <v/>
      </c>
      <c r="S90" s="313" t="str">
        <f t="shared" si="9"/>
        <v/>
      </c>
    </row>
    <row r="91" spans="1:19">
      <c r="A91" s="546"/>
      <c r="B91" s="550"/>
      <c r="C91" s="550"/>
      <c r="D91" s="546"/>
      <c r="E91" s="549"/>
      <c r="F91" s="567"/>
      <c r="G91" s="567"/>
      <c r="H91" s="549"/>
      <c r="I91" s="549"/>
      <c r="J91" s="549"/>
      <c r="K91" s="549"/>
      <c r="L91" s="549"/>
      <c r="M91" s="568" t="str">
        <f t="shared" si="6"/>
        <v/>
      </c>
      <c r="N91" s="569"/>
      <c r="O91" s="308" t="b">
        <f t="shared" si="10"/>
        <v>0</v>
      </c>
      <c r="P91" s="312">
        <f t="shared" si="11"/>
        <v>1</v>
      </c>
      <c r="Q91" s="313" t="str">
        <f t="shared" si="7"/>
        <v/>
      </c>
      <c r="R91" s="313" t="str">
        <f t="shared" si="8"/>
        <v/>
      </c>
      <c r="S91" s="313" t="str">
        <f t="shared" si="9"/>
        <v/>
      </c>
    </row>
    <row r="92" spans="1:19">
      <c r="A92" s="546"/>
      <c r="B92" s="550"/>
      <c r="C92" s="550"/>
      <c r="D92" s="546"/>
      <c r="E92" s="549"/>
      <c r="F92" s="567"/>
      <c r="G92" s="567"/>
      <c r="H92" s="549"/>
      <c r="I92" s="549"/>
      <c r="J92" s="549"/>
      <c r="K92" s="549"/>
      <c r="L92" s="549"/>
      <c r="M92" s="568" t="str">
        <f t="shared" si="6"/>
        <v/>
      </c>
      <c r="N92" s="569"/>
      <c r="O92" s="308" t="b">
        <f t="shared" si="10"/>
        <v>0</v>
      </c>
      <c r="P92" s="312">
        <f t="shared" si="11"/>
        <v>1</v>
      </c>
      <c r="Q92" s="313" t="str">
        <f t="shared" si="7"/>
        <v/>
      </c>
      <c r="R92" s="313" t="str">
        <f t="shared" si="8"/>
        <v/>
      </c>
      <c r="S92" s="313" t="str">
        <f t="shared" si="9"/>
        <v/>
      </c>
    </row>
    <row r="93" spans="1:19">
      <c r="A93" s="546"/>
      <c r="B93" s="550"/>
      <c r="C93" s="550"/>
      <c r="D93" s="546"/>
      <c r="E93" s="549"/>
      <c r="F93" s="567"/>
      <c r="G93" s="567"/>
      <c r="H93" s="549"/>
      <c r="I93" s="549"/>
      <c r="J93" s="549"/>
      <c r="K93" s="549"/>
      <c r="L93" s="549"/>
      <c r="M93" s="568" t="str">
        <f t="shared" si="6"/>
        <v/>
      </c>
      <c r="N93" s="569"/>
      <c r="O93" s="308" t="b">
        <f t="shared" si="10"/>
        <v>0</v>
      </c>
      <c r="P93" s="312">
        <f t="shared" si="11"/>
        <v>1</v>
      </c>
      <c r="Q93" s="313" t="str">
        <f t="shared" si="7"/>
        <v/>
      </c>
      <c r="R93" s="313" t="str">
        <f t="shared" si="8"/>
        <v/>
      </c>
      <c r="S93" s="313" t="str">
        <f t="shared" si="9"/>
        <v/>
      </c>
    </row>
    <row r="94" spans="1:19">
      <c r="A94" s="546"/>
      <c r="B94" s="550"/>
      <c r="C94" s="550"/>
      <c r="D94" s="546"/>
      <c r="E94" s="549"/>
      <c r="F94" s="567"/>
      <c r="G94" s="567"/>
      <c r="H94" s="549"/>
      <c r="I94" s="549"/>
      <c r="J94" s="549"/>
      <c r="K94" s="549"/>
      <c r="L94" s="549"/>
      <c r="M94" s="568" t="str">
        <f t="shared" si="6"/>
        <v/>
      </c>
      <c r="N94" s="569"/>
      <c r="O94" s="308" t="b">
        <f t="shared" si="10"/>
        <v>0</v>
      </c>
      <c r="P94" s="312">
        <f t="shared" si="11"/>
        <v>1</v>
      </c>
      <c r="Q94" s="313" t="str">
        <f t="shared" si="7"/>
        <v/>
      </c>
      <c r="R94" s="313" t="str">
        <f t="shared" si="8"/>
        <v/>
      </c>
      <c r="S94" s="313" t="str">
        <f t="shared" si="9"/>
        <v/>
      </c>
    </row>
    <row r="95" spans="1:19">
      <c r="A95" s="546"/>
      <c r="B95" s="550"/>
      <c r="C95" s="550"/>
      <c r="D95" s="546"/>
      <c r="E95" s="549"/>
      <c r="F95" s="567"/>
      <c r="G95" s="567"/>
      <c r="H95" s="549"/>
      <c r="I95" s="549"/>
      <c r="J95" s="549"/>
      <c r="K95" s="549"/>
      <c r="L95" s="549"/>
      <c r="M95" s="568" t="str">
        <f t="shared" si="6"/>
        <v/>
      </c>
      <c r="N95" s="569"/>
      <c r="O95" s="308" t="b">
        <f t="shared" si="10"/>
        <v>0</v>
      </c>
      <c r="P95" s="312">
        <f t="shared" si="11"/>
        <v>1</v>
      </c>
      <c r="Q95" s="313" t="str">
        <f t="shared" si="7"/>
        <v/>
      </c>
      <c r="R95" s="313" t="str">
        <f t="shared" si="8"/>
        <v/>
      </c>
      <c r="S95" s="313" t="str">
        <f t="shared" si="9"/>
        <v/>
      </c>
    </row>
    <row r="96" spans="1:19">
      <c r="A96" s="546"/>
      <c r="B96" s="550"/>
      <c r="C96" s="550"/>
      <c r="D96" s="546"/>
      <c r="E96" s="549"/>
      <c r="F96" s="567"/>
      <c r="G96" s="567"/>
      <c r="H96" s="549"/>
      <c r="I96" s="549"/>
      <c r="J96" s="549"/>
      <c r="K96" s="549"/>
      <c r="L96" s="549"/>
      <c r="M96" s="568" t="str">
        <f t="shared" si="6"/>
        <v/>
      </c>
      <c r="N96" s="569"/>
      <c r="O96" s="308" t="b">
        <f t="shared" si="10"/>
        <v>0</v>
      </c>
      <c r="P96" s="312">
        <f t="shared" si="11"/>
        <v>1</v>
      </c>
      <c r="Q96" s="313" t="str">
        <f t="shared" si="7"/>
        <v/>
      </c>
      <c r="R96" s="313" t="str">
        <f t="shared" si="8"/>
        <v/>
      </c>
      <c r="S96" s="313" t="str">
        <f t="shared" si="9"/>
        <v/>
      </c>
    </row>
    <row r="97" spans="1:19">
      <c r="A97" s="546"/>
      <c r="B97" s="550"/>
      <c r="C97" s="550"/>
      <c r="D97" s="546"/>
      <c r="E97" s="549"/>
      <c r="F97" s="567"/>
      <c r="G97" s="567"/>
      <c r="H97" s="549"/>
      <c r="I97" s="549"/>
      <c r="J97" s="549"/>
      <c r="K97" s="549"/>
      <c r="L97" s="549"/>
      <c r="M97" s="568" t="str">
        <f t="shared" si="6"/>
        <v/>
      </c>
      <c r="N97" s="569"/>
      <c r="O97" s="308" t="b">
        <f t="shared" si="10"/>
        <v>0</v>
      </c>
      <c r="P97" s="312">
        <f t="shared" si="11"/>
        <v>1</v>
      </c>
      <c r="Q97" s="313" t="str">
        <f t="shared" si="7"/>
        <v/>
      </c>
      <c r="R97" s="313" t="str">
        <f t="shared" si="8"/>
        <v/>
      </c>
      <c r="S97" s="313" t="str">
        <f t="shared" si="9"/>
        <v/>
      </c>
    </row>
    <row r="98" spans="1:19">
      <c r="A98" s="546"/>
      <c r="B98" s="550"/>
      <c r="C98" s="550"/>
      <c r="D98" s="546"/>
      <c r="E98" s="549"/>
      <c r="F98" s="567"/>
      <c r="G98" s="567"/>
      <c r="H98" s="549"/>
      <c r="I98" s="549"/>
      <c r="J98" s="549"/>
      <c r="K98" s="549"/>
      <c r="L98" s="549"/>
      <c r="M98" s="568" t="str">
        <f t="shared" si="6"/>
        <v/>
      </c>
      <c r="N98" s="569"/>
      <c r="O98" s="308" t="b">
        <f t="shared" si="10"/>
        <v>0</v>
      </c>
      <c r="P98" s="312">
        <f t="shared" si="11"/>
        <v>1</v>
      </c>
      <c r="Q98" s="313" t="str">
        <f t="shared" si="7"/>
        <v/>
      </c>
      <c r="R98" s="313" t="str">
        <f t="shared" si="8"/>
        <v/>
      </c>
      <c r="S98" s="313" t="str">
        <f t="shared" si="9"/>
        <v/>
      </c>
    </row>
    <row r="99" spans="1:19">
      <c r="A99" s="546"/>
      <c r="B99" s="550"/>
      <c r="C99" s="550"/>
      <c r="D99" s="546"/>
      <c r="E99" s="549"/>
      <c r="F99" s="567"/>
      <c r="G99" s="567"/>
      <c r="H99" s="549"/>
      <c r="I99" s="549"/>
      <c r="J99" s="549"/>
      <c r="K99" s="549"/>
      <c r="L99" s="549"/>
      <c r="M99" s="568" t="str">
        <f t="shared" si="6"/>
        <v/>
      </c>
      <c r="N99" s="569"/>
      <c r="O99" s="308" t="b">
        <f t="shared" si="10"/>
        <v>0</v>
      </c>
      <c r="P99" s="312">
        <f t="shared" si="11"/>
        <v>1</v>
      </c>
      <c r="Q99" s="313" t="str">
        <f t="shared" si="7"/>
        <v/>
      </c>
      <c r="R99" s="313" t="str">
        <f t="shared" si="8"/>
        <v/>
      </c>
      <c r="S99" s="313" t="str">
        <f t="shared" si="9"/>
        <v/>
      </c>
    </row>
    <row r="100" spans="1:19">
      <c r="A100" s="546"/>
      <c r="B100" s="550"/>
      <c r="C100" s="550"/>
      <c r="D100" s="546"/>
      <c r="E100" s="549"/>
      <c r="F100" s="567"/>
      <c r="G100" s="567"/>
      <c r="H100" s="549"/>
      <c r="I100" s="549"/>
      <c r="J100" s="549"/>
      <c r="K100" s="549"/>
      <c r="L100" s="549"/>
      <c r="M100" s="568" t="str">
        <f t="shared" si="6"/>
        <v/>
      </c>
      <c r="N100" s="569"/>
      <c r="O100" s="308" t="b">
        <f t="shared" si="10"/>
        <v>0</v>
      </c>
      <c r="P100" s="312">
        <f t="shared" si="11"/>
        <v>1</v>
      </c>
      <c r="Q100" s="313" t="str">
        <f t="shared" si="7"/>
        <v/>
      </c>
      <c r="R100" s="313" t="str">
        <f t="shared" si="8"/>
        <v/>
      </c>
      <c r="S100" s="313" t="str">
        <f t="shared" si="9"/>
        <v/>
      </c>
    </row>
    <row r="101" spans="1:19">
      <c r="A101" s="546"/>
      <c r="B101" s="550"/>
      <c r="C101" s="550"/>
      <c r="D101" s="546"/>
      <c r="E101" s="549"/>
      <c r="F101" s="567"/>
      <c r="G101" s="567"/>
      <c r="H101" s="549"/>
      <c r="I101" s="549"/>
      <c r="J101" s="549"/>
      <c r="K101" s="549"/>
      <c r="L101" s="549"/>
      <c r="M101" s="568" t="str">
        <f t="shared" si="6"/>
        <v/>
      </c>
      <c r="N101" s="569"/>
      <c r="O101" s="308" t="b">
        <f t="shared" si="10"/>
        <v>0</v>
      </c>
      <c r="P101" s="312">
        <f t="shared" si="11"/>
        <v>1</v>
      </c>
      <c r="Q101" s="313" t="str">
        <f t="shared" si="7"/>
        <v/>
      </c>
      <c r="R101" s="313" t="str">
        <f t="shared" si="8"/>
        <v/>
      </c>
      <c r="S101" s="313" t="str">
        <f t="shared" si="9"/>
        <v/>
      </c>
    </row>
    <row r="102" spans="1:19">
      <c r="A102" s="546"/>
      <c r="B102" s="550"/>
      <c r="C102" s="550"/>
      <c r="D102" s="546"/>
      <c r="E102" s="549"/>
      <c r="F102" s="567"/>
      <c r="G102" s="567"/>
      <c r="H102" s="549"/>
      <c r="I102" s="549"/>
      <c r="J102" s="549"/>
      <c r="K102" s="549"/>
      <c r="L102" s="549"/>
      <c r="M102" s="568" t="str">
        <f t="shared" si="6"/>
        <v/>
      </c>
      <c r="N102" s="569"/>
      <c r="O102" s="308" t="b">
        <f t="shared" si="10"/>
        <v>0</v>
      </c>
      <c r="P102" s="312">
        <f t="shared" si="11"/>
        <v>1</v>
      </c>
      <c r="Q102" s="313" t="str">
        <f t="shared" si="7"/>
        <v/>
      </c>
      <c r="R102" s="313" t="str">
        <f t="shared" si="8"/>
        <v/>
      </c>
      <c r="S102" s="313" t="str">
        <f t="shared" si="9"/>
        <v/>
      </c>
    </row>
    <row r="103" spans="1:19">
      <c r="A103" s="546"/>
      <c r="B103" s="550"/>
      <c r="C103" s="550"/>
      <c r="D103" s="546"/>
      <c r="E103" s="549"/>
      <c r="F103" s="567"/>
      <c r="G103" s="567"/>
      <c r="H103" s="549"/>
      <c r="I103" s="549"/>
      <c r="J103" s="549"/>
      <c r="K103" s="549"/>
      <c r="L103" s="549"/>
      <c r="M103" s="568" t="str">
        <f t="shared" si="6"/>
        <v/>
      </c>
      <c r="N103" s="569"/>
      <c r="O103" s="308" t="b">
        <f t="shared" si="10"/>
        <v>0</v>
      </c>
      <c r="P103" s="312">
        <f t="shared" si="11"/>
        <v>1</v>
      </c>
      <c r="Q103" s="313" t="str">
        <f t="shared" si="7"/>
        <v/>
      </c>
      <c r="R103" s="313" t="str">
        <f t="shared" si="8"/>
        <v/>
      </c>
      <c r="S103" s="313" t="str">
        <f t="shared" si="9"/>
        <v/>
      </c>
    </row>
    <row r="104" spans="1:19">
      <c r="A104" s="546"/>
      <c r="B104" s="550"/>
      <c r="C104" s="550"/>
      <c r="D104" s="546"/>
      <c r="E104" s="549"/>
      <c r="F104" s="567"/>
      <c r="G104" s="567"/>
      <c r="H104" s="549"/>
      <c r="I104" s="549"/>
      <c r="J104" s="549"/>
      <c r="K104" s="549"/>
      <c r="L104" s="549"/>
      <c r="M104" s="568" t="str">
        <f t="shared" si="6"/>
        <v/>
      </c>
      <c r="N104" s="569"/>
      <c r="O104" s="308" t="b">
        <f t="shared" si="10"/>
        <v>0</v>
      </c>
      <c r="P104" s="312">
        <f t="shared" si="11"/>
        <v>1</v>
      </c>
      <c r="Q104" s="313" t="str">
        <f t="shared" si="7"/>
        <v/>
      </c>
      <c r="R104" s="313" t="str">
        <f t="shared" si="8"/>
        <v/>
      </c>
      <c r="S104" s="313" t="str">
        <f t="shared" si="9"/>
        <v/>
      </c>
    </row>
    <row r="105" spans="1:19">
      <c r="A105" s="546"/>
      <c r="B105" s="550"/>
      <c r="C105" s="550"/>
      <c r="D105" s="546"/>
      <c r="E105" s="549"/>
      <c r="F105" s="567"/>
      <c r="G105" s="567"/>
      <c r="H105" s="549"/>
      <c r="I105" s="549"/>
      <c r="J105" s="549"/>
      <c r="K105" s="549"/>
      <c r="L105" s="549"/>
      <c r="M105" s="568" t="str">
        <f t="shared" si="6"/>
        <v/>
      </c>
      <c r="N105" s="569"/>
      <c r="O105" s="308" t="b">
        <f t="shared" si="10"/>
        <v>0</v>
      </c>
      <c r="P105" s="312">
        <f t="shared" si="11"/>
        <v>1</v>
      </c>
      <c r="Q105" s="313" t="str">
        <f t="shared" si="7"/>
        <v/>
      </c>
      <c r="R105" s="313" t="str">
        <f t="shared" si="8"/>
        <v/>
      </c>
      <c r="S105" s="313" t="str">
        <f t="shared" si="9"/>
        <v/>
      </c>
    </row>
    <row r="106" spans="1:19">
      <c r="A106" s="546"/>
      <c r="B106" s="550"/>
      <c r="C106" s="550"/>
      <c r="D106" s="546"/>
      <c r="E106" s="549"/>
      <c r="F106" s="567"/>
      <c r="G106" s="567"/>
      <c r="H106" s="549"/>
      <c r="I106" s="549"/>
      <c r="J106" s="549"/>
      <c r="K106" s="549"/>
      <c r="L106" s="549"/>
      <c r="M106" s="568" t="str">
        <f t="shared" si="6"/>
        <v/>
      </c>
      <c r="N106" s="569"/>
      <c r="O106" s="308" t="b">
        <f t="shared" si="10"/>
        <v>0</v>
      </c>
      <c r="P106" s="312">
        <f t="shared" si="11"/>
        <v>1</v>
      </c>
      <c r="Q106" s="313" t="str">
        <f t="shared" si="7"/>
        <v/>
      </c>
      <c r="R106" s="313" t="str">
        <f t="shared" si="8"/>
        <v/>
      </c>
      <c r="S106" s="313" t="str">
        <f t="shared" si="9"/>
        <v/>
      </c>
    </row>
    <row r="107" spans="1:19">
      <c r="A107" s="546"/>
      <c r="B107" s="550"/>
      <c r="C107" s="550"/>
      <c r="D107" s="546"/>
      <c r="E107" s="549"/>
      <c r="F107" s="567"/>
      <c r="G107" s="567"/>
      <c r="H107" s="549"/>
      <c r="I107" s="549"/>
      <c r="J107" s="549"/>
      <c r="K107" s="549"/>
      <c r="L107" s="549"/>
      <c r="M107" s="568" t="str">
        <f t="shared" si="6"/>
        <v/>
      </c>
      <c r="N107" s="569"/>
      <c r="O107" s="308" t="b">
        <f t="shared" si="10"/>
        <v>0</v>
      </c>
      <c r="P107" s="312">
        <f t="shared" si="11"/>
        <v>1</v>
      </c>
      <c r="Q107" s="313" t="str">
        <f t="shared" si="7"/>
        <v/>
      </c>
      <c r="R107" s="313" t="str">
        <f t="shared" si="8"/>
        <v/>
      </c>
      <c r="S107" s="313" t="str">
        <f t="shared" si="9"/>
        <v/>
      </c>
    </row>
    <row r="108" spans="1:19">
      <c r="A108" s="546"/>
      <c r="B108" s="550"/>
      <c r="C108" s="550"/>
      <c r="D108" s="546"/>
      <c r="E108" s="549"/>
      <c r="F108" s="567"/>
      <c r="G108" s="567"/>
      <c r="H108" s="549"/>
      <c r="I108" s="549"/>
      <c r="J108" s="549"/>
      <c r="K108" s="549"/>
      <c r="L108" s="549"/>
      <c r="M108" s="568" t="str">
        <f t="shared" si="6"/>
        <v/>
      </c>
      <c r="N108" s="569"/>
      <c r="O108" s="308" t="b">
        <f t="shared" si="10"/>
        <v>0</v>
      </c>
      <c r="P108" s="312">
        <f t="shared" si="11"/>
        <v>1</v>
      </c>
      <c r="Q108" s="313" t="str">
        <f t="shared" si="7"/>
        <v/>
      </c>
      <c r="R108" s="313" t="str">
        <f t="shared" si="8"/>
        <v/>
      </c>
      <c r="S108" s="313" t="str">
        <f t="shared" si="9"/>
        <v/>
      </c>
    </row>
    <row r="109" spans="1:19">
      <c r="A109" s="546"/>
      <c r="B109" s="550"/>
      <c r="C109" s="550"/>
      <c r="D109" s="546"/>
      <c r="E109" s="549"/>
      <c r="F109" s="567"/>
      <c r="G109" s="567"/>
      <c r="H109" s="549"/>
      <c r="I109" s="549"/>
      <c r="J109" s="549"/>
      <c r="K109" s="549"/>
      <c r="L109" s="549"/>
      <c r="M109" s="568" t="str">
        <f t="shared" si="6"/>
        <v/>
      </c>
      <c r="N109" s="569"/>
      <c r="O109" s="308" t="b">
        <f t="shared" si="10"/>
        <v>0</v>
      </c>
      <c r="P109" s="312">
        <f t="shared" si="11"/>
        <v>1</v>
      </c>
      <c r="Q109" s="313" t="str">
        <f t="shared" si="7"/>
        <v/>
      </c>
      <c r="R109" s="313" t="str">
        <f t="shared" si="8"/>
        <v/>
      </c>
      <c r="S109" s="313" t="str">
        <f t="shared" si="9"/>
        <v/>
      </c>
    </row>
    <row r="110" spans="1:19">
      <c r="A110" s="546"/>
      <c r="B110" s="550"/>
      <c r="C110" s="550"/>
      <c r="D110" s="546"/>
      <c r="E110" s="549"/>
      <c r="F110" s="567"/>
      <c r="G110" s="567"/>
      <c r="H110" s="549"/>
      <c r="I110" s="549"/>
      <c r="J110" s="549"/>
      <c r="K110" s="549"/>
      <c r="L110" s="549"/>
      <c r="M110" s="568" t="str">
        <f t="shared" si="6"/>
        <v/>
      </c>
      <c r="N110" s="569"/>
      <c r="O110" s="308" t="b">
        <f t="shared" si="10"/>
        <v>0</v>
      </c>
      <c r="P110" s="312">
        <f t="shared" si="11"/>
        <v>1</v>
      </c>
      <c r="Q110" s="313" t="str">
        <f t="shared" si="7"/>
        <v/>
      </c>
      <c r="R110" s="313" t="str">
        <f t="shared" si="8"/>
        <v/>
      </c>
      <c r="S110" s="313" t="str">
        <f t="shared" si="9"/>
        <v/>
      </c>
    </row>
    <row r="111" spans="1:19">
      <c r="A111" s="546"/>
      <c r="B111" s="550"/>
      <c r="C111" s="550"/>
      <c r="D111" s="546"/>
      <c r="E111" s="549"/>
      <c r="F111" s="567"/>
      <c r="G111" s="567"/>
      <c r="H111" s="549"/>
      <c r="I111" s="549"/>
      <c r="J111" s="549"/>
      <c r="K111" s="549"/>
      <c r="L111" s="549"/>
      <c r="M111" s="568" t="str">
        <f t="shared" si="6"/>
        <v/>
      </c>
      <c r="N111" s="569"/>
      <c r="O111" s="308" t="b">
        <f t="shared" si="10"/>
        <v>0</v>
      </c>
      <c r="P111" s="312">
        <f t="shared" si="11"/>
        <v>1</v>
      </c>
      <c r="Q111" s="313" t="str">
        <f t="shared" si="7"/>
        <v/>
      </c>
      <c r="R111" s="313" t="str">
        <f t="shared" si="8"/>
        <v/>
      </c>
      <c r="S111" s="313" t="str">
        <f t="shared" si="9"/>
        <v/>
      </c>
    </row>
    <row r="112" spans="1:19">
      <c r="A112" s="546"/>
      <c r="B112" s="550"/>
      <c r="C112" s="550"/>
      <c r="D112" s="546"/>
      <c r="E112" s="549"/>
      <c r="F112" s="567"/>
      <c r="G112" s="567"/>
      <c r="H112" s="549"/>
      <c r="I112" s="549"/>
      <c r="J112" s="549"/>
      <c r="K112" s="549"/>
      <c r="L112" s="549"/>
      <c r="M112" s="568" t="str">
        <f t="shared" si="6"/>
        <v/>
      </c>
      <c r="N112" s="569"/>
      <c r="O112" s="308" t="b">
        <f t="shared" si="10"/>
        <v>0</v>
      </c>
      <c r="P112" s="312">
        <f t="shared" si="11"/>
        <v>1</v>
      </c>
      <c r="Q112" s="313" t="str">
        <f t="shared" si="7"/>
        <v/>
      </c>
      <c r="R112" s="313" t="str">
        <f t="shared" si="8"/>
        <v/>
      </c>
      <c r="S112" s="313" t="str">
        <f t="shared" si="9"/>
        <v/>
      </c>
    </row>
    <row r="113" spans="1:19">
      <c r="A113" s="546"/>
      <c r="B113" s="550"/>
      <c r="C113" s="550"/>
      <c r="D113" s="546"/>
      <c r="E113" s="549"/>
      <c r="F113" s="567"/>
      <c r="G113" s="567"/>
      <c r="H113" s="549"/>
      <c r="I113" s="549"/>
      <c r="J113" s="549"/>
      <c r="K113" s="549"/>
      <c r="L113" s="549"/>
      <c r="M113" s="568" t="str">
        <f t="shared" si="6"/>
        <v/>
      </c>
      <c r="N113" s="569"/>
      <c r="O113" s="308" t="b">
        <f t="shared" si="10"/>
        <v>0</v>
      </c>
      <c r="P113" s="312">
        <f t="shared" si="11"/>
        <v>1</v>
      </c>
      <c r="Q113" s="313" t="str">
        <f t="shared" si="7"/>
        <v/>
      </c>
      <c r="R113" s="313" t="str">
        <f t="shared" si="8"/>
        <v/>
      </c>
      <c r="S113" s="313" t="str">
        <f t="shared" si="9"/>
        <v/>
      </c>
    </row>
    <row r="114" spans="1:19">
      <c r="A114" s="546"/>
      <c r="B114" s="550"/>
      <c r="C114" s="550"/>
      <c r="D114" s="546"/>
      <c r="E114" s="549"/>
      <c r="F114" s="567"/>
      <c r="G114" s="567"/>
      <c r="H114" s="549"/>
      <c r="I114" s="549"/>
      <c r="J114" s="549"/>
      <c r="K114" s="549"/>
      <c r="L114" s="549"/>
      <c r="M114" s="568" t="str">
        <f t="shared" si="6"/>
        <v/>
      </c>
      <c r="N114" s="569"/>
      <c r="O114" s="308" t="b">
        <f t="shared" si="10"/>
        <v>0</v>
      </c>
      <c r="P114" s="312">
        <f t="shared" si="11"/>
        <v>1</v>
      </c>
      <c r="Q114" s="313" t="str">
        <f t="shared" si="7"/>
        <v/>
      </c>
      <c r="R114" s="313" t="str">
        <f t="shared" si="8"/>
        <v/>
      </c>
      <c r="S114" s="313" t="str">
        <f t="shared" si="9"/>
        <v/>
      </c>
    </row>
    <row r="115" spans="1:19">
      <c r="A115" s="546"/>
      <c r="B115" s="550"/>
      <c r="C115" s="550"/>
      <c r="D115" s="546"/>
      <c r="E115" s="549"/>
      <c r="F115" s="567"/>
      <c r="G115" s="567"/>
      <c r="H115" s="549"/>
      <c r="I115" s="549"/>
      <c r="J115" s="549"/>
      <c r="K115" s="549"/>
      <c r="L115" s="549"/>
      <c r="M115" s="568" t="str">
        <f t="shared" si="6"/>
        <v/>
      </c>
      <c r="N115" s="569"/>
      <c r="O115" s="308" t="b">
        <f t="shared" si="10"/>
        <v>0</v>
      </c>
      <c r="P115" s="312">
        <f t="shared" si="11"/>
        <v>1</v>
      </c>
      <c r="Q115" s="313" t="str">
        <f t="shared" si="7"/>
        <v/>
      </c>
      <c r="R115" s="313" t="str">
        <f t="shared" si="8"/>
        <v/>
      </c>
      <c r="S115" s="313" t="str">
        <f t="shared" si="9"/>
        <v/>
      </c>
    </row>
    <row r="116" spans="1:19">
      <c r="A116" s="546"/>
      <c r="B116" s="550"/>
      <c r="C116" s="550"/>
      <c r="D116" s="546"/>
      <c r="E116" s="549"/>
      <c r="F116" s="567"/>
      <c r="G116" s="567"/>
      <c r="H116" s="549"/>
      <c r="I116" s="549"/>
      <c r="J116" s="549"/>
      <c r="K116" s="549"/>
      <c r="L116" s="549"/>
      <c r="M116" s="568" t="str">
        <f t="shared" si="6"/>
        <v/>
      </c>
      <c r="N116" s="569"/>
      <c r="O116" s="308" t="b">
        <f t="shared" si="10"/>
        <v>0</v>
      </c>
      <c r="P116" s="312">
        <f t="shared" si="11"/>
        <v>1</v>
      </c>
      <c r="Q116" s="313" t="str">
        <f t="shared" si="7"/>
        <v/>
      </c>
      <c r="R116" s="313" t="str">
        <f t="shared" si="8"/>
        <v/>
      </c>
      <c r="S116" s="313" t="str">
        <f t="shared" si="9"/>
        <v/>
      </c>
    </row>
    <row r="117" spans="1:19">
      <c r="A117" s="546"/>
      <c r="B117" s="550"/>
      <c r="C117" s="550"/>
      <c r="D117" s="546"/>
      <c r="E117" s="549"/>
      <c r="F117" s="567"/>
      <c r="G117" s="567"/>
      <c r="H117" s="549"/>
      <c r="I117" s="549"/>
      <c r="J117" s="549"/>
      <c r="K117" s="549"/>
      <c r="L117" s="549"/>
      <c r="M117" s="568" t="str">
        <f t="shared" si="6"/>
        <v/>
      </c>
      <c r="N117" s="569"/>
      <c r="O117" s="308" t="b">
        <f t="shared" si="10"/>
        <v>0</v>
      </c>
      <c r="P117" s="312">
        <f t="shared" si="11"/>
        <v>1</v>
      </c>
      <c r="Q117" s="313" t="str">
        <f t="shared" si="7"/>
        <v/>
      </c>
      <c r="R117" s="313" t="str">
        <f t="shared" si="8"/>
        <v/>
      </c>
      <c r="S117" s="313" t="str">
        <f t="shared" si="9"/>
        <v/>
      </c>
    </row>
    <row r="118" spans="1:19">
      <c r="A118" s="546"/>
      <c r="B118" s="550"/>
      <c r="C118" s="550"/>
      <c r="D118" s="546"/>
      <c r="E118" s="549"/>
      <c r="F118" s="567"/>
      <c r="G118" s="567"/>
      <c r="H118" s="549"/>
      <c r="I118" s="549"/>
      <c r="J118" s="549"/>
      <c r="K118" s="549"/>
      <c r="L118" s="549"/>
      <c r="M118" s="568" t="str">
        <f t="shared" si="6"/>
        <v/>
      </c>
      <c r="N118" s="569"/>
      <c r="O118" s="308" t="b">
        <f t="shared" si="10"/>
        <v>0</v>
      </c>
      <c r="P118" s="312">
        <f t="shared" si="11"/>
        <v>1</v>
      </c>
      <c r="Q118" s="313" t="str">
        <f t="shared" si="7"/>
        <v/>
      </c>
      <c r="R118" s="313" t="str">
        <f t="shared" si="8"/>
        <v/>
      </c>
      <c r="S118" s="313" t="str">
        <f t="shared" si="9"/>
        <v/>
      </c>
    </row>
    <row r="119" spans="1:19">
      <c r="A119" s="546"/>
      <c r="B119" s="550"/>
      <c r="C119" s="550"/>
      <c r="D119" s="546"/>
      <c r="E119" s="549"/>
      <c r="F119" s="567"/>
      <c r="G119" s="567"/>
      <c r="H119" s="549"/>
      <c r="I119" s="549"/>
      <c r="J119" s="549"/>
      <c r="K119" s="549"/>
      <c r="L119" s="549"/>
      <c r="M119" s="568" t="str">
        <f t="shared" si="6"/>
        <v/>
      </c>
      <c r="N119" s="569"/>
      <c r="O119" s="308" t="b">
        <f t="shared" si="10"/>
        <v>0</v>
      </c>
      <c r="P119" s="312">
        <f t="shared" si="11"/>
        <v>1</v>
      </c>
      <c r="Q119" s="313" t="str">
        <f t="shared" si="7"/>
        <v/>
      </c>
      <c r="R119" s="313" t="str">
        <f t="shared" si="8"/>
        <v/>
      </c>
      <c r="S119" s="313" t="str">
        <f t="shared" si="9"/>
        <v/>
      </c>
    </row>
    <row r="120" spans="1:19">
      <c r="A120" s="546"/>
      <c r="B120" s="550"/>
      <c r="C120" s="550"/>
      <c r="D120" s="546"/>
      <c r="E120" s="549"/>
      <c r="F120" s="567"/>
      <c r="G120" s="567"/>
      <c r="H120" s="549"/>
      <c r="I120" s="549"/>
      <c r="J120" s="549"/>
      <c r="K120" s="549"/>
      <c r="L120" s="549"/>
      <c r="M120" s="568" t="str">
        <f t="shared" si="6"/>
        <v/>
      </c>
      <c r="N120" s="569"/>
      <c r="O120" s="308" t="b">
        <f t="shared" si="10"/>
        <v>0</v>
      </c>
      <c r="P120" s="312">
        <f t="shared" si="11"/>
        <v>1</v>
      </c>
      <c r="Q120" s="313" t="str">
        <f t="shared" si="7"/>
        <v/>
      </c>
      <c r="R120" s="313" t="str">
        <f t="shared" si="8"/>
        <v/>
      </c>
      <c r="S120" s="313" t="str">
        <f t="shared" si="9"/>
        <v/>
      </c>
    </row>
    <row r="121" spans="1:19">
      <c r="A121" s="546"/>
      <c r="B121" s="550"/>
      <c r="C121" s="550"/>
      <c r="D121" s="546"/>
      <c r="E121" s="549"/>
      <c r="F121" s="567"/>
      <c r="G121" s="567"/>
      <c r="H121" s="549"/>
      <c r="I121" s="549"/>
      <c r="J121" s="549"/>
      <c r="K121" s="549"/>
      <c r="L121" s="549"/>
      <c r="M121" s="568" t="str">
        <f t="shared" si="6"/>
        <v/>
      </c>
      <c r="N121" s="569"/>
      <c r="O121" s="308" t="b">
        <f t="shared" si="10"/>
        <v>0</v>
      </c>
      <c r="P121" s="312">
        <f t="shared" si="11"/>
        <v>1</v>
      </c>
      <c r="Q121" s="313" t="str">
        <f t="shared" si="7"/>
        <v/>
      </c>
      <c r="R121" s="313" t="str">
        <f t="shared" si="8"/>
        <v/>
      </c>
      <c r="S121" s="313" t="str">
        <f t="shared" si="9"/>
        <v/>
      </c>
    </row>
    <row r="122" spans="1:19">
      <c r="A122" s="546"/>
      <c r="B122" s="550"/>
      <c r="C122" s="550"/>
      <c r="D122" s="546"/>
      <c r="E122" s="549"/>
      <c r="F122" s="567"/>
      <c r="G122" s="567"/>
      <c r="H122" s="549"/>
      <c r="I122" s="549"/>
      <c r="J122" s="549"/>
      <c r="K122" s="549"/>
      <c r="L122" s="549"/>
      <c r="M122" s="568" t="str">
        <f t="shared" si="6"/>
        <v/>
      </c>
      <c r="N122" s="569"/>
      <c r="O122" s="308" t="b">
        <f t="shared" si="10"/>
        <v>0</v>
      </c>
      <c r="P122" s="312">
        <f t="shared" si="11"/>
        <v>1</v>
      </c>
      <c r="Q122" s="313" t="str">
        <f t="shared" si="7"/>
        <v/>
      </c>
      <c r="R122" s="313" t="str">
        <f t="shared" si="8"/>
        <v/>
      </c>
      <c r="S122" s="313" t="str">
        <f t="shared" si="9"/>
        <v/>
      </c>
    </row>
    <row r="123" spans="1:19">
      <c r="A123" s="546"/>
      <c r="B123" s="550"/>
      <c r="C123" s="550"/>
      <c r="D123" s="546"/>
      <c r="E123" s="549"/>
      <c r="F123" s="567"/>
      <c r="G123" s="567"/>
      <c r="H123" s="549"/>
      <c r="I123" s="549"/>
      <c r="J123" s="549"/>
      <c r="K123" s="549"/>
      <c r="L123" s="549"/>
      <c r="M123" s="568" t="str">
        <f t="shared" si="6"/>
        <v/>
      </c>
      <c r="N123" s="569"/>
      <c r="O123" s="308" t="b">
        <f t="shared" si="10"/>
        <v>0</v>
      </c>
      <c r="P123" s="312">
        <f t="shared" si="11"/>
        <v>1</v>
      </c>
      <c r="Q123" s="313" t="str">
        <f t="shared" si="7"/>
        <v/>
      </c>
      <c r="R123" s="313" t="str">
        <f t="shared" si="8"/>
        <v/>
      </c>
      <c r="S123" s="313" t="str">
        <f t="shared" si="9"/>
        <v/>
      </c>
    </row>
    <row r="124" spans="1:19">
      <c r="A124" s="546"/>
      <c r="B124" s="550"/>
      <c r="C124" s="550"/>
      <c r="D124" s="546"/>
      <c r="E124" s="549"/>
      <c r="F124" s="567"/>
      <c r="G124" s="567"/>
      <c r="H124" s="549"/>
      <c r="I124" s="549"/>
      <c r="J124" s="549"/>
      <c r="K124" s="549"/>
      <c r="L124" s="549"/>
      <c r="M124" s="568" t="str">
        <f t="shared" si="6"/>
        <v/>
      </c>
      <c r="N124" s="569"/>
      <c r="O124" s="308" t="b">
        <f t="shared" si="10"/>
        <v>0</v>
      </c>
      <c r="P124" s="312">
        <f t="shared" si="11"/>
        <v>1</v>
      </c>
      <c r="Q124" s="313" t="str">
        <f t="shared" si="7"/>
        <v/>
      </c>
      <c r="R124" s="313" t="str">
        <f t="shared" si="8"/>
        <v/>
      </c>
      <c r="S124" s="313" t="str">
        <f t="shared" si="9"/>
        <v/>
      </c>
    </row>
    <row r="125" spans="1:19">
      <c r="A125" s="546"/>
      <c r="B125" s="550"/>
      <c r="C125" s="550"/>
      <c r="D125" s="546"/>
      <c r="E125" s="549"/>
      <c r="F125" s="567"/>
      <c r="G125" s="567"/>
      <c r="H125" s="549"/>
      <c r="I125" s="549"/>
      <c r="J125" s="549"/>
      <c r="K125" s="549"/>
      <c r="L125" s="549"/>
      <c r="M125" s="568" t="str">
        <f t="shared" si="6"/>
        <v/>
      </c>
      <c r="N125" s="569"/>
      <c r="O125" s="308" t="b">
        <f t="shared" si="10"/>
        <v>0</v>
      </c>
      <c r="P125" s="312">
        <f t="shared" si="11"/>
        <v>1</v>
      </c>
      <c r="Q125" s="313" t="str">
        <f t="shared" si="7"/>
        <v/>
      </c>
      <c r="R125" s="313" t="str">
        <f t="shared" si="8"/>
        <v/>
      </c>
      <c r="S125" s="313" t="str">
        <f t="shared" si="9"/>
        <v/>
      </c>
    </row>
    <row r="126" spans="1:19">
      <c r="A126" s="546"/>
      <c r="B126" s="550"/>
      <c r="C126" s="550"/>
      <c r="D126" s="546"/>
      <c r="E126" s="549"/>
      <c r="F126" s="567"/>
      <c r="G126" s="567"/>
      <c r="H126" s="549"/>
      <c r="I126" s="549"/>
      <c r="J126" s="549"/>
      <c r="K126" s="549"/>
      <c r="L126" s="549"/>
      <c r="M126" s="568" t="str">
        <f t="shared" si="6"/>
        <v/>
      </c>
      <c r="N126" s="569"/>
      <c r="O126" s="308" t="b">
        <f t="shared" si="10"/>
        <v>0</v>
      </c>
      <c r="P126" s="312">
        <f t="shared" si="11"/>
        <v>1</v>
      </c>
      <c r="Q126" s="313" t="str">
        <f t="shared" si="7"/>
        <v/>
      </c>
      <c r="R126" s="313" t="str">
        <f t="shared" si="8"/>
        <v/>
      </c>
      <c r="S126" s="313" t="str">
        <f t="shared" si="9"/>
        <v/>
      </c>
    </row>
    <row r="127" spans="1:19">
      <c r="A127" s="546"/>
      <c r="B127" s="550"/>
      <c r="C127" s="550"/>
      <c r="D127" s="546"/>
      <c r="E127" s="549"/>
      <c r="F127" s="567"/>
      <c r="G127" s="567"/>
      <c r="H127" s="549"/>
      <c r="I127" s="549"/>
      <c r="J127" s="549"/>
      <c r="K127" s="549"/>
      <c r="L127" s="549"/>
      <c r="M127" s="568" t="str">
        <f t="shared" si="6"/>
        <v/>
      </c>
      <c r="N127" s="569"/>
      <c r="O127" s="308" t="b">
        <f t="shared" si="10"/>
        <v>0</v>
      </c>
      <c r="P127" s="312">
        <f t="shared" si="11"/>
        <v>1</v>
      </c>
      <c r="Q127" s="313" t="str">
        <f t="shared" si="7"/>
        <v/>
      </c>
      <c r="R127" s="313" t="str">
        <f t="shared" si="8"/>
        <v/>
      </c>
      <c r="S127" s="313" t="str">
        <f t="shared" si="9"/>
        <v/>
      </c>
    </row>
    <row r="128" spans="1:19">
      <c r="A128" s="546"/>
      <c r="B128" s="550"/>
      <c r="C128" s="550"/>
      <c r="D128" s="546"/>
      <c r="E128" s="549"/>
      <c r="F128" s="567"/>
      <c r="G128" s="567"/>
      <c r="H128" s="549"/>
      <c r="I128" s="549"/>
      <c r="J128" s="549"/>
      <c r="K128" s="549"/>
      <c r="L128" s="549"/>
      <c r="M128" s="568" t="str">
        <f t="shared" si="6"/>
        <v/>
      </c>
      <c r="N128" s="569"/>
      <c r="O128" s="308" t="b">
        <f t="shared" si="10"/>
        <v>0</v>
      </c>
      <c r="P128" s="312">
        <f t="shared" si="11"/>
        <v>1</v>
      </c>
      <c r="Q128" s="313" t="str">
        <f t="shared" si="7"/>
        <v/>
      </c>
      <c r="R128" s="313" t="str">
        <f t="shared" si="8"/>
        <v/>
      </c>
      <c r="S128" s="313" t="str">
        <f t="shared" si="9"/>
        <v/>
      </c>
    </row>
    <row r="129" spans="1:19">
      <c r="A129" s="546"/>
      <c r="B129" s="550"/>
      <c r="C129" s="550"/>
      <c r="D129" s="546"/>
      <c r="E129" s="549"/>
      <c r="F129" s="567"/>
      <c r="G129" s="567"/>
      <c r="H129" s="549"/>
      <c r="I129" s="549"/>
      <c r="J129" s="549"/>
      <c r="K129" s="549"/>
      <c r="L129" s="549"/>
      <c r="M129" s="568" t="str">
        <f t="shared" si="6"/>
        <v/>
      </c>
      <c r="N129" s="569"/>
      <c r="O129" s="308" t="b">
        <f t="shared" si="10"/>
        <v>0</v>
      </c>
      <c r="P129" s="312">
        <f t="shared" si="11"/>
        <v>1</v>
      </c>
      <c r="Q129" s="313" t="str">
        <f t="shared" si="7"/>
        <v/>
      </c>
      <c r="R129" s="313" t="str">
        <f t="shared" si="8"/>
        <v/>
      </c>
      <c r="S129" s="313" t="str">
        <f t="shared" si="9"/>
        <v/>
      </c>
    </row>
    <row r="130" spans="1:19">
      <c r="A130" s="546"/>
      <c r="B130" s="550"/>
      <c r="C130" s="550"/>
      <c r="D130" s="546"/>
      <c r="E130" s="549"/>
      <c r="F130" s="567"/>
      <c r="G130" s="567"/>
      <c r="H130" s="549"/>
      <c r="I130" s="549"/>
      <c r="J130" s="549"/>
      <c r="K130" s="549"/>
      <c r="L130" s="549"/>
      <c r="M130" s="568" t="str">
        <f t="shared" si="6"/>
        <v/>
      </c>
      <c r="N130" s="569"/>
      <c r="O130" s="308" t="b">
        <f t="shared" si="10"/>
        <v>0</v>
      </c>
      <c r="P130" s="312">
        <f t="shared" si="11"/>
        <v>1</v>
      </c>
      <c r="Q130" s="313" t="str">
        <f t="shared" si="7"/>
        <v/>
      </c>
      <c r="R130" s="313" t="str">
        <f t="shared" si="8"/>
        <v/>
      </c>
      <c r="S130" s="313" t="str">
        <f t="shared" si="9"/>
        <v/>
      </c>
    </row>
    <row r="131" spans="1:19">
      <c r="A131" s="546"/>
      <c r="B131" s="550"/>
      <c r="C131" s="550"/>
      <c r="D131" s="546"/>
      <c r="E131" s="549"/>
      <c r="F131" s="567"/>
      <c r="G131" s="567"/>
      <c r="H131" s="549"/>
      <c r="I131" s="549"/>
      <c r="J131" s="549"/>
      <c r="K131" s="549"/>
      <c r="L131" s="549"/>
      <c r="M131" s="568" t="str">
        <f t="shared" si="6"/>
        <v/>
      </c>
      <c r="N131" s="569"/>
      <c r="O131" s="308" t="b">
        <f t="shared" si="10"/>
        <v>0</v>
      </c>
      <c r="P131" s="312">
        <f t="shared" si="11"/>
        <v>1</v>
      </c>
      <c r="Q131" s="313" t="str">
        <f t="shared" si="7"/>
        <v/>
      </c>
      <c r="R131" s="313" t="str">
        <f t="shared" si="8"/>
        <v/>
      </c>
      <c r="S131" s="313" t="str">
        <f t="shared" si="9"/>
        <v/>
      </c>
    </row>
    <row r="132" spans="1:19">
      <c r="A132" s="546"/>
      <c r="B132" s="550"/>
      <c r="C132" s="550"/>
      <c r="D132" s="546"/>
      <c r="E132" s="549"/>
      <c r="F132" s="567"/>
      <c r="G132" s="567"/>
      <c r="H132" s="549"/>
      <c r="I132" s="549"/>
      <c r="J132" s="549"/>
      <c r="K132" s="549"/>
      <c r="L132" s="549"/>
      <c r="M132" s="568" t="str">
        <f t="shared" si="6"/>
        <v/>
      </c>
      <c r="N132" s="569"/>
      <c r="O132" s="308" t="b">
        <f t="shared" si="10"/>
        <v>0</v>
      </c>
      <c r="P132" s="312">
        <f t="shared" si="11"/>
        <v>1</v>
      </c>
      <c r="Q132" s="313" t="str">
        <f t="shared" si="7"/>
        <v/>
      </c>
      <c r="R132" s="313" t="str">
        <f t="shared" si="8"/>
        <v/>
      </c>
      <c r="S132" s="313" t="str">
        <f t="shared" si="9"/>
        <v/>
      </c>
    </row>
    <row r="133" spans="1:19">
      <c r="A133" s="546"/>
      <c r="B133" s="550"/>
      <c r="C133" s="550"/>
      <c r="D133" s="546"/>
      <c r="E133" s="549"/>
      <c r="F133" s="567"/>
      <c r="G133" s="567"/>
      <c r="H133" s="549"/>
      <c r="I133" s="549"/>
      <c r="J133" s="549"/>
      <c r="K133" s="549"/>
      <c r="L133" s="549"/>
      <c r="M133" s="568" t="str">
        <f t="shared" si="6"/>
        <v/>
      </c>
      <c r="N133" s="569"/>
      <c r="O133" s="308" t="b">
        <f t="shared" si="10"/>
        <v>0</v>
      </c>
      <c r="P133" s="312">
        <f t="shared" si="11"/>
        <v>1</v>
      </c>
      <c r="Q133" s="313" t="str">
        <f t="shared" si="7"/>
        <v/>
      </c>
      <c r="R133" s="313" t="str">
        <f t="shared" si="8"/>
        <v/>
      </c>
      <c r="S133" s="313" t="str">
        <f t="shared" si="9"/>
        <v/>
      </c>
    </row>
    <row r="134" spans="1:19">
      <c r="A134" s="546"/>
      <c r="B134" s="550"/>
      <c r="C134" s="550"/>
      <c r="D134" s="546"/>
      <c r="E134" s="549"/>
      <c r="F134" s="567"/>
      <c r="G134" s="567"/>
      <c r="H134" s="549"/>
      <c r="I134" s="549"/>
      <c r="J134" s="549"/>
      <c r="K134" s="549"/>
      <c r="L134" s="549"/>
      <c r="M134" s="568" t="str">
        <f t="shared" si="6"/>
        <v/>
      </c>
      <c r="N134" s="569"/>
      <c r="O134" s="308" t="b">
        <f t="shared" si="10"/>
        <v>0</v>
      </c>
      <c r="P134" s="312">
        <f t="shared" si="11"/>
        <v>1</v>
      </c>
      <c r="Q134" s="313" t="str">
        <f t="shared" si="7"/>
        <v/>
      </c>
      <c r="R134" s="313" t="str">
        <f t="shared" si="8"/>
        <v/>
      </c>
      <c r="S134" s="313" t="str">
        <f t="shared" si="9"/>
        <v/>
      </c>
    </row>
    <row r="135" spans="1:19">
      <c r="A135" s="546"/>
      <c r="B135" s="550"/>
      <c r="C135" s="550"/>
      <c r="D135" s="546"/>
      <c r="E135" s="549"/>
      <c r="F135" s="567"/>
      <c r="G135" s="567"/>
      <c r="H135" s="549"/>
      <c r="I135" s="549"/>
      <c r="J135" s="549"/>
      <c r="K135" s="549"/>
      <c r="L135" s="549"/>
      <c r="M135" s="568" t="str">
        <f t="shared" si="6"/>
        <v/>
      </c>
      <c r="N135" s="569"/>
      <c r="O135" s="308" t="b">
        <f t="shared" si="10"/>
        <v>0</v>
      </c>
      <c r="P135" s="312">
        <f t="shared" si="11"/>
        <v>1</v>
      </c>
      <c r="Q135" s="313" t="str">
        <f t="shared" si="7"/>
        <v/>
      </c>
      <c r="R135" s="313" t="str">
        <f t="shared" si="8"/>
        <v/>
      </c>
      <c r="S135" s="313" t="str">
        <f t="shared" si="9"/>
        <v/>
      </c>
    </row>
    <row r="136" spans="1:19">
      <c r="A136" s="546"/>
      <c r="B136" s="550"/>
      <c r="C136" s="550"/>
      <c r="D136" s="546"/>
      <c r="E136" s="549"/>
      <c r="F136" s="567"/>
      <c r="G136" s="567"/>
      <c r="H136" s="549"/>
      <c r="I136" s="549"/>
      <c r="J136" s="549"/>
      <c r="K136" s="549"/>
      <c r="L136" s="549"/>
      <c r="M136" s="568" t="str">
        <f t="shared" si="6"/>
        <v/>
      </c>
      <c r="N136" s="569"/>
      <c r="O136" s="308" t="b">
        <f t="shared" si="10"/>
        <v>0</v>
      </c>
      <c r="P136" s="312">
        <f t="shared" si="11"/>
        <v>1</v>
      </c>
      <c r="Q136" s="313" t="str">
        <f t="shared" si="7"/>
        <v/>
      </c>
      <c r="R136" s="313" t="str">
        <f t="shared" si="8"/>
        <v/>
      </c>
      <c r="S136" s="313" t="str">
        <f t="shared" si="9"/>
        <v/>
      </c>
    </row>
    <row r="137" spans="1:19">
      <c r="A137" s="546"/>
      <c r="B137" s="550"/>
      <c r="C137" s="550"/>
      <c r="D137" s="546"/>
      <c r="E137" s="549"/>
      <c r="F137" s="567"/>
      <c r="G137" s="567"/>
      <c r="H137" s="549"/>
      <c r="I137" s="549"/>
      <c r="J137" s="549"/>
      <c r="K137" s="549"/>
      <c r="L137" s="549"/>
      <c r="M137" s="568" t="str">
        <f t="shared" si="6"/>
        <v/>
      </c>
      <c r="N137" s="569"/>
      <c r="O137" s="308" t="b">
        <f t="shared" si="10"/>
        <v>0</v>
      </c>
      <c r="P137" s="312">
        <f t="shared" si="11"/>
        <v>1</v>
      </c>
      <c r="Q137" s="313" t="str">
        <f t="shared" si="7"/>
        <v/>
      </c>
      <c r="R137" s="313" t="str">
        <f t="shared" si="8"/>
        <v/>
      </c>
      <c r="S137" s="313" t="str">
        <f t="shared" si="9"/>
        <v/>
      </c>
    </row>
    <row r="138" spans="1:19">
      <c r="A138" s="546"/>
      <c r="B138" s="550"/>
      <c r="C138" s="550"/>
      <c r="D138" s="546"/>
      <c r="E138" s="549"/>
      <c r="F138" s="567"/>
      <c r="G138" s="567"/>
      <c r="H138" s="549"/>
      <c r="I138" s="549"/>
      <c r="J138" s="549"/>
      <c r="K138" s="549"/>
      <c r="L138" s="549"/>
      <c r="M138" s="568" t="str">
        <f t="shared" ref="M138:M201" si="12">IF(
OR(
$B138="",$C138="",$D138="",$E138="",$E138&lt;an_initial,$E138&gt;an_final,$O138=FALSE),"",IF(
$G138="","",IF(
OR(
$H138="X",$H138="x"),100*$F138/10000,IF(
OR(
$I138="X",$I138="x"),80*$F138/10000,IF(
OR(
$K138="X",$K138="x"),100*(
IF(
$P138&lt;=5,0.3,0.2))*$F138/10000,IF(
OR(
$L138="X",$L138="x"),80*(
IF(
$P138&lt;=5,0.3,0.2))*$F138/10000,""))))))</f>
        <v/>
      </c>
      <c r="N138" s="569"/>
      <c r="O138" s="308" t="b">
        <f t="shared" si="10"/>
        <v>0</v>
      </c>
      <c r="P138" s="312">
        <f t="shared" si="11"/>
        <v>1</v>
      </c>
      <c r="Q138" s="313" t="str">
        <f t="shared" ref="Q138:Q201" si="13">IF(
OR(
$B138="",$C138="",$D138="",$E138="",$E138&lt;an_initial,$E138&gt;an_final,$O138=FALSE),"",IF(
$G138="","",IF(
OR(
$H138="X",$H138="x"),100*$F138/10000,"")))</f>
        <v/>
      </c>
      <c r="R138" s="313" t="str">
        <f t="shared" ref="R138:R201" si="14">IF(
OR(
$B138="",$C138="",$D138="",$E138="",$E138&lt;an_initial,$E138&gt;an_final,$O138=FALSE),"",IF(
$G138="","",IF(
OR(
$I138="X",$I138="x"),80*$F138/10000,"")))</f>
        <v/>
      </c>
      <c r="S138" s="313" t="str">
        <f t="shared" ref="S138:S201" si="15">IF(
OR(
$B138="",$C138="",$D138="",$E138="",$E138&lt;an_initial,$E138&gt;an_final,$O138=FALSE),"",IF(
$G138="","",IF(
OR(
$K138="X",$K138="x"),100*(
IF(
$P138&lt;=5,0.3,0.2))*$F138/10000,IF(
OR(
$L138="X",$L138="x"),80*(
IF(
$P138&lt;=5,0.3,0.2))*$F138/10000,""))))</f>
        <v/>
      </c>
    </row>
    <row r="139" spans="1:19">
      <c r="A139" s="546"/>
      <c r="B139" s="550"/>
      <c r="C139" s="550"/>
      <c r="D139" s="546"/>
      <c r="E139" s="549"/>
      <c r="F139" s="567"/>
      <c r="G139" s="567"/>
      <c r="H139" s="549"/>
      <c r="I139" s="549"/>
      <c r="J139" s="549"/>
      <c r="K139" s="549"/>
      <c r="L139" s="549"/>
      <c r="M139" s="568" t="str">
        <f t="shared" si="12"/>
        <v/>
      </c>
      <c r="N139" s="569"/>
      <c r="O139" s="308" t="b">
        <f t="shared" ref="O139:O202" si="16">IF(nume_candidat="",FALSE,ISNUMBER(SEARCH(nume_candidat,$B139)))</f>
        <v>0</v>
      </c>
      <c r="P139" s="312">
        <f t="shared" ref="P139:P202" si="17">LEN(B139)-LEN(SUBSTITUTE(B139,",",""))+1</f>
        <v>1</v>
      </c>
      <c r="Q139" s="313" t="str">
        <f t="shared" si="13"/>
        <v/>
      </c>
      <c r="R139" s="313" t="str">
        <f t="shared" si="14"/>
        <v/>
      </c>
      <c r="S139" s="313" t="str">
        <f t="shared" si="15"/>
        <v/>
      </c>
    </row>
    <row r="140" spans="1:19">
      <c r="A140" s="546"/>
      <c r="B140" s="550"/>
      <c r="C140" s="550"/>
      <c r="D140" s="546"/>
      <c r="E140" s="549"/>
      <c r="F140" s="567"/>
      <c r="G140" s="567"/>
      <c r="H140" s="549"/>
      <c r="I140" s="549"/>
      <c r="J140" s="549"/>
      <c r="K140" s="549"/>
      <c r="L140" s="549"/>
      <c r="M140" s="568" t="str">
        <f t="shared" si="12"/>
        <v/>
      </c>
      <c r="N140" s="569"/>
      <c r="O140" s="308" t="b">
        <f t="shared" si="16"/>
        <v>0</v>
      </c>
      <c r="P140" s="312">
        <f t="shared" si="17"/>
        <v>1</v>
      </c>
      <c r="Q140" s="313" t="str">
        <f t="shared" si="13"/>
        <v/>
      </c>
      <c r="R140" s="313" t="str">
        <f t="shared" si="14"/>
        <v/>
      </c>
      <c r="S140" s="313" t="str">
        <f t="shared" si="15"/>
        <v/>
      </c>
    </row>
    <row r="141" spans="1:19">
      <c r="A141" s="546"/>
      <c r="B141" s="550"/>
      <c r="C141" s="550"/>
      <c r="D141" s="546"/>
      <c r="E141" s="549"/>
      <c r="F141" s="567"/>
      <c r="G141" s="567"/>
      <c r="H141" s="549"/>
      <c r="I141" s="549"/>
      <c r="J141" s="549"/>
      <c r="K141" s="549"/>
      <c r="L141" s="549"/>
      <c r="M141" s="568" t="str">
        <f t="shared" si="12"/>
        <v/>
      </c>
      <c r="N141" s="569"/>
      <c r="O141" s="308" t="b">
        <f t="shared" si="16"/>
        <v>0</v>
      </c>
      <c r="P141" s="312">
        <f t="shared" si="17"/>
        <v>1</v>
      </c>
      <c r="Q141" s="313" t="str">
        <f t="shared" si="13"/>
        <v/>
      </c>
      <c r="R141" s="313" t="str">
        <f t="shared" si="14"/>
        <v/>
      </c>
      <c r="S141" s="313" t="str">
        <f t="shared" si="15"/>
        <v/>
      </c>
    </row>
    <row r="142" spans="1:19">
      <c r="A142" s="546"/>
      <c r="B142" s="550"/>
      <c r="C142" s="550"/>
      <c r="D142" s="546"/>
      <c r="E142" s="549"/>
      <c r="F142" s="567"/>
      <c r="G142" s="567"/>
      <c r="H142" s="549"/>
      <c r="I142" s="549"/>
      <c r="J142" s="549"/>
      <c r="K142" s="549"/>
      <c r="L142" s="549"/>
      <c r="M142" s="568" t="str">
        <f t="shared" si="12"/>
        <v/>
      </c>
      <c r="N142" s="569"/>
      <c r="O142" s="308" t="b">
        <f t="shared" si="16"/>
        <v>0</v>
      </c>
      <c r="P142" s="312">
        <f t="shared" si="17"/>
        <v>1</v>
      </c>
      <c r="Q142" s="313" t="str">
        <f t="shared" si="13"/>
        <v/>
      </c>
      <c r="R142" s="313" t="str">
        <f t="shared" si="14"/>
        <v/>
      </c>
      <c r="S142" s="313" t="str">
        <f t="shared" si="15"/>
        <v/>
      </c>
    </row>
    <row r="143" spans="1:19">
      <c r="A143" s="546"/>
      <c r="B143" s="550"/>
      <c r="C143" s="550"/>
      <c r="D143" s="546"/>
      <c r="E143" s="549"/>
      <c r="F143" s="567"/>
      <c r="G143" s="567"/>
      <c r="H143" s="549"/>
      <c r="I143" s="549"/>
      <c r="J143" s="549"/>
      <c r="K143" s="549"/>
      <c r="L143" s="549"/>
      <c r="M143" s="568" t="str">
        <f t="shared" si="12"/>
        <v/>
      </c>
      <c r="N143" s="569"/>
      <c r="O143" s="308" t="b">
        <f t="shared" si="16"/>
        <v>0</v>
      </c>
      <c r="P143" s="312">
        <f t="shared" si="17"/>
        <v>1</v>
      </c>
      <c r="Q143" s="313" t="str">
        <f t="shared" si="13"/>
        <v/>
      </c>
      <c r="R143" s="313" t="str">
        <f t="shared" si="14"/>
        <v/>
      </c>
      <c r="S143" s="313" t="str">
        <f t="shared" si="15"/>
        <v/>
      </c>
    </row>
    <row r="144" spans="1:19">
      <c r="A144" s="546"/>
      <c r="B144" s="550"/>
      <c r="C144" s="550"/>
      <c r="D144" s="546"/>
      <c r="E144" s="549"/>
      <c r="F144" s="567"/>
      <c r="G144" s="567"/>
      <c r="H144" s="549"/>
      <c r="I144" s="549"/>
      <c r="J144" s="549"/>
      <c r="K144" s="549"/>
      <c r="L144" s="549"/>
      <c r="M144" s="568" t="str">
        <f t="shared" si="12"/>
        <v/>
      </c>
      <c r="N144" s="569"/>
      <c r="O144" s="308" t="b">
        <f t="shared" si="16"/>
        <v>0</v>
      </c>
      <c r="P144" s="312">
        <f t="shared" si="17"/>
        <v>1</v>
      </c>
      <c r="Q144" s="313" t="str">
        <f t="shared" si="13"/>
        <v/>
      </c>
      <c r="R144" s="313" t="str">
        <f t="shared" si="14"/>
        <v/>
      </c>
      <c r="S144" s="313" t="str">
        <f t="shared" si="15"/>
        <v/>
      </c>
    </row>
    <row r="145" spans="1:19">
      <c r="A145" s="546"/>
      <c r="B145" s="550"/>
      <c r="C145" s="550"/>
      <c r="D145" s="546"/>
      <c r="E145" s="549"/>
      <c r="F145" s="567"/>
      <c r="G145" s="567"/>
      <c r="H145" s="549"/>
      <c r="I145" s="549"/>
      <c r="J145" s="549"/>
      <c r="K145" s="549"/>
      <c r="L145" s="549"/>
      <c r="M145" s="568" t="str">
        <f t="shared" si="12"/>
        <v/>
      </c>
      <c r="N145" s="569"/>
      <c r="O145" s="308" t="b">
        <f t="shared" si="16"/>
        <v>0</v>
      </c>
      <c r="P145" s="312">
        <f t="shared" si="17"/>
        <v>1</v>
      </c>
      <c r="Q145" s="313" t="str">
        <f t="shared" si="13"/>
        <v/>
      </c>
      <c r="R145" s="313" t="str">
        <f t="shared" si="14"/>
        <v/>
      </c>
      <c r="S145" s="313" t="str">
        <f t="shared" si="15"/>
        <v/>
      </c>
    </row>
    <row r="146" spans="1:19">
      <c r="A146" s="546"/>
      <c r="B146" s="550"/>
      <c r="C146" s="550"/>
      <c r="D146" s="546"/>
      <c r="E146" s="549"/>
      <c r="F146" s="567"/>
      <c r="G146" s="567"/>
      <c r="H146" s="549"/>
      <c r="I146" s="549"/>
      <c r="J146" s="549"/>
      <c r="K146" s="549"/>
      <c r="L146" s="549"/>
      <c r="M146" s="568" t="str">
        <f t="shared" si="12"/>
        <v/>
      </c>
      <c r="N146" s="569"/>
      <c r="O146" s="308" t="b">
        <f t="shared" si="16"/>
        <v>0</v>
      </c>
      <c r="P146" s="312">
        <f t="shared" si="17"/>
        <v>1</v>
      </c>
      <c r="Q146" s="313" t="str">
        <f t="shared" si="13"/>
        <v/>
      </c>
      <c r="R146" s="313" t="str">
        <f t="shared" si="14"/>
        <v/>
      </c>
      <c r="S146" s="313" t="str">
        <f t="shared" si="15"/>
        <v/>
      </c>
    </row>
    <row r="147" spans="1:19">
      <c r="A147" s="546"/>
      <c r="B147" s="550"/>
      <c r="C147" s="550"/>
      <c r="D147" s="546"/>
      <c r="E147" s="549"/>
      <c r="F147" s="567"/>
      <c r="G147" s="567"/>
      <c r="H147" s="549"/>
      <c r="I147" s="549"/>
      <c r="J147" s="549"/>
      <c r="K147" s="549"/>
      <c r="L147" s="549"/>
      <c r="M147" s="568" t="str">
        <f t="shared" si="12"/>
        <v/>
      </c>
      <c r="N147" s="569"/>
      <c r="O147" s="308" t="b">
        <f t="shared" si="16"/>
        <v>0</v>
      </c>
      <c r="P147" s="312">
        <f t="shared" si="17"/>
        <v>1</v>
      </c>
      <c r="Q147" s="313" t="str">
        <f t="shared" si="13"/>
        <v/>
      </c>
      <c r="R147" s="313" t="str">
        <f t="shared" si="14"/>
        <v/>
      </c>
      <c r="S147" s="313" t="str">
        <f t="shared" si="15"/>
        <v/>
      </c>
    </row>
    <row r="148" spans="1:19">
      <c r="A148" s="546"/>
      <c r="B148" s="550"/>
      <c r="C148" s="550"/>
      <c r="D148" s="546"/>
      <c r="E148" s="549"/>
      <c r="F148" s="567"/>
      <c r="G148" s="567"/>
      <c r="H148" s="549"/>
      <c r="I148" s="549"/>
      <c r="J148" s="549"/>
      <c r="K148" s="549"/>
      <c r="L148" s="549"/>
      <c r="M148" s="568" t="str">
        <f t="shared" si="12"/>
        <v/>
      </c>
      <c r="N148" s="569"/>
      <c r="O148" s="308" t="b">
        <f t="shared" si="16"/>
        <v>0</v>
      </c>
      <c r="P148" s="312">
        <f t="shared" si="17"/>
        <v>1</v>
      </c>
      <c r="Q148" s="313" t="str">
        <f t="shared" si="13"/>
        <v/>
      </c>
      <c r="R148" s="313" t="str">
        <f t="shared" si="14"/>
        <v/>
      </c>
      <c r="S148" s="313" t="str">
        <f t="shared" si="15"/>
        <v/>
      </c>
    </row>
    <row r="149" spans="1:19">
      <c r="A149" s="546"/>
      <c r="B149" s="550"/>
      <c r="C149" s="550"/>
      <c r="D149" s="546"/>
      <c r="E149" s="549"/>
      <c r="F149" s="567"/>
      <c r="G149" s="567"/>
      <c r="H149" s="549"/>
      <c r="I149" s="549"/>
      <c r="J149" s="549"/>
      <c r="K149" s="549"/>
      <c r="L149" s="549"/>
      <c r="M149" s="568" t="str">
        <f t="shared" si="12"/>
        <v/>
      </c>
      <c r="N149" s="569"/>
      <c r="O149" s="308" t="b">
        <f t="shared" si="16"/>
        <v>0</v>
      </c>
      <c r="P149" s="312">
        <f t="shared" si="17"/>
        <v>1</v>
      </c>
      <c r="Q149" s="313" t="str">
        <f t="shared" si="13"/>
        <v/>
      </c>
      <c r="R149" s="313" t="str">
        <f t="shared" si="14"/>
        <v/>
      </c>
      <c r="S149" s="313" t="str">
        <f t="shared" si="15"/>
        <v/>
      </c>
    </row>
    <row r="150" spans="1:19">
      <c r="A150" s="546"/>
      <c r="B150" s="550"/>
      <c r="C150" s="550"/>
      <c r="D150" s="546"/>
      <c r="E150" s="549"/>
      <c r="F150" s="567"/>
      <c r="G150" s="567"/>
      <c r="H150" s="549"/>
      <c r="I150" s="549"/>
      <c r="J150" s="549"/>
      <c r="K150" s="549"/>
      <c r="L150" s="549"/>
      <c r="M150" s="568" t="str">
        <f t="shared" si="12"/>
        <v/>
      </c>
      <c r="N150" s="569"/>
      <c r="O150" s="308" t="b">
        <f t="shared" si="16"/>
        <v>0</v>
      </c>
      <c r="P150" s="312">
        <f t="shared" si="17"/>
        <v>1</v>
      </c>
      <c r="Q150" s="313" t="str">
        <f t="shared" si="13"/>
        <v/>
      </c>
      <c r="R150" s="313" t="str">
        <f t="shared" si="14"/>
        <v/>
      </c>
      <c r="S150" s="313" t="str">
        <f t="shared" si="15"/>
        <v/>
      </c>
    </row>
    <row r="151" spans="1:19">
      <c r="A151" s="546"/>
      <c r="B151" s="550"/>
      <c r="C151" s="550"/>
      <c r="D151" s="546"/>
      <c r="E151" s="549"/>
      <c r="F151" s="567"/>
      <c r="G151" s="567"/>
      <c r="H151" s="549"/>
      <c r="I151" s="549"/>
      <c r="J151" s="549"/>
      <c r="K151" s="549"/>
      <c r="L151" s="549"/>
      <c r="M151" s="568" t="str">
        <f t="shared" si="12"/>
        <v/>
      </c>
      <c r="N151" s="569"/>
      <c r="O151" s="308" t="b">
        <f t="shared" si="16"/>
        <v>0</v>
      </c>
      <c r="P151" s="312">
        <f t="shared" si="17"/>
        <v>1</v>
      </c>
      <c r="Q151" s="313" t="str">
        <f t="shared" si="13"/>
        <v/>
      </c>
      <c r="R151" s="313" t="str">
        <f t="shared" si="14"/>
        <v/>
      </c>
      <c r="S151" s="313" t="str">
        <f t="shared" si="15"/>
        <v/>
      </c>
    </row>
    <row r="152" spans="1:19">
      <c r="A152" s="546"/>
      <c r="B152" s="550"/>
      <c r="C152" s="550"/>
      <c r="D152" s="546"/>
      <c r="E152" s="549"/>
      <c r="F152" s="567"/>
      <c r="G152" s="567"/>
      <c r="H152" s="549"/>
      <c r="I152" s="549"/>
      <c r="J152" s="549"/>
      <c r="K152" s="549"/>
      <c r="L152" s="549"/>
      <c r="M152" s="568" t="str">
        <f t="shared" si="12"/>
        <v/>
      </c>
      <c r="N152" s="569"/>
      <c r="O152" s="308" t="b">
        <f t="shared" si="16"/>
        <v>0</v>
      </c>
      <c r="P152" s="312">
        <f t="shared" si="17"/>
        <v>1</v>
      </c>
      <c r="Q152" s="313" t="str">
        <f t="shared" si="13"/>
        <v/>
      </c>
      <c r="R152" s="313" t="str">
        <f t="shared" si="14"/>
        <v/>
      </c>
      <c r="S152" s="313" t="str">
        <f t="shared" si="15"/>
        <v/>
      </c>
    </row>
    <row r="153" spans="1:19">
      <c r="A153" s="546"/>
      <c r="B153" s="550"/>
      <c r="C153" s="550"/>
      <c r="D153" s="546"/>
      <c r="E153" s="549"/>
      <c r="F153" s="567"/>
      <c r="G153" s="567"/>
      <c r="H153" s="549"/>
      <c r="I153" s="549"/>
      <c r="J153" s="549"/>
      <c r="K153" s="549"/>
      <c r="L153" s="549"/>
      <c r="M153" s="568" t="str">
        <f t="shared" si="12"/>
        <v/>
      </c>
      <c r="N153" s="569"/>
      <c r="O153" s="308" t="b">
        <f t="shared" si="16"/>
        <v>0</v>
      </c>
      <c r="P153" s="312">
        <f t="shared" si="17"/>
        <v>1</v>
      </c>
      <c r="Q153" s="313" t="str">
        <f t="shared" si="13"/>
        <v/>
      </c>
      <c r="R153" s="313" t="str">
        <f t="shared" si="14"/>
        <v/>
      </c>
      <c r="S153" s="313" t="str">
        <f t="shared" si="15"/>
        <v/>
      </c>
    </row>
    <row r="154" spans="1:19">
      <c r="A154" s="546"/>
      <c r="B154" s="550"/>
      <c r="C154" s="550"/>
      <c r="D154" s="546"/>
      <c r="E154" s="549"/>
      <c r="F154" s="567"/>
      <c r="G154" s="567"/>
      <c r="H154" s="549"/>
      <c r="I154" s="549"/>
      <c r="J154" s="549"/>
      <c r="K154" s="549"/>
      <c r="L154" s="549"/>
      <c r="M154" s="568" t="str">
        <f t="shared" si="12"/>
        <v/>
      </c>
      <c r="N154" s="569"/>
      <c r="O154" s="308" t="b">
        <f t="shared" si="16"/>
        <v>0</v>
      </c>
      <c r="P154" s="312">
        <f t="shared" si="17"/>
        <v>1</v>
      </c>
      <c r="Q154" s="313" t="str">
        <f t="shared" si="13"/>
        <v/>
      </c>
      <c r="R154" s="313" t="str">
        <f t="shared" si="14"/>
        <v/>
      </c>
      <c r="S154" s="313" t="str">
        <f t="shared" si="15"/>
        <v/>
      </c>
    </row>
    <row r="155" spans="1:19">
      <c r="A155" s="546"/>
      <c r="B155" s="550"/>
      <c r="C155" s="550"/>
      <c r="D155" s="546"/>
      <c r="E155" s="549"/>
      <c r="F155" s="567"/>
      <c r="G155" s="567"/>
      <c r="H155" s="549"/>
      <c r="I155" s="549"/>
      <c r="J155" s="549"/>
      <c r="K155" s="549"/>
      <c r="L155" s="549"/>
      <c r="M155" s="568" t="str">
        <f t="shared" si="12"/>
        <v/>
      </c>
      <c r="N155" s="569"/>
      <c r="O155" s="308" t="b">
        <f t="shared" si="16"/>
        <v>0</v>
      </c>
      <c r="P155" s="312">
        <f t="shared" si="17"/>
        <v>1</v>
      </c>
      <c r="Q155" s="313" t="str">
        <f t="shared" si="13"/>
        <v/>
      </c>
      <c r="R155" s="313" t="str">
        <f t="shared" si="14"/>
        <v/>
      </c>
      <c r="S155" s="313" t="str">
        <f t="shared" si="15"/>
        <v/>
      </c>
    </row>
    <row r="156" spans="1:19">
      <c r="A156" s="546"/>
      <c r="B156" s="550"/>
      <c r="C156" s="550"/>
      <c r="D156" s="546"/>
      <c r="E156" s="549"/>
      <c r="F156" s="567"/>
      <c r="G156" s="567"/>
      <c r="H156" s="549"/>
      <c r="I156" s="549"/>
      <c r="J156" s="549"/>
      <c r="K156" s="549"/>
      <c r="L156" s="549"/>
      <c r="M156" s="568" t="str">
        <f t="shared" si="12"/>
        <v/>
      </c>
      <c r="N156" s="569"/>
      <c r="O156" s="308" t="b">
        <f t="shared" si="16"/>
        <v>0</v>
      </c>
      <c r="P156" s="312">
        <f t="shared" si="17"/>
        <v>1</v>
      </c>
      <c r="Q156" s="313" t="str">
        <f t="shared" si="13"/>
        <v/>
      </c>
      <c r="R156" s="313" t="str">
        <f t="shared" si="14"/>
        <v/>
      </c>
      <c r="S156" s="313" t="str">
        <f t="shared" si="15"/>
        <v/>
      </c>
    </row>
    <row r="157" spans="1:19">
      <c r="A157" s="546"/>
      <c r="B157" s="550"/>
      <c r="C157" s="550"/>
      <c r="D157" s="546"/>
      <c r="E157" s="549"/>
      <c r="F157" s="567"/>
      <c r="G157" s="567"/>
      <c r="H157" s="549"/>
      <c r="I157" s="549"/>
      <c r="J157" s="549"/>
      <c r="K157" s="549"/>
      <c r="L157" s="549"/>
      <c r="M157" s="568" t="str">
        <f t="shared" si="12"/>
        <v/>
      </c>
      <c r="N157" s="569"/>
      <c r="O157" s="308" t="b">
        <f t="shared" si="16"/>
        <v>0</v>
      </c>
      <c r="P157" s="312">
        <f t="shared" si="17"/>
        <v>1</v>
      </c>
      <c r="Q157" s="313" t="str">
        <f t="shared" si="13"/>
        <v/>
      </c>
      <c r="R157" s="313" t="str">
        <f t="shared" si="14"/>
        <v/>
      </c>
      <c r="S157" s="313" t="str">
        <f t="shared" si="15"/>
        <v/>
      </c>
    </row>
    <row r="158" spans="1:19">
      <c r="A158" s="546"/>
      <c r="B158" s="550"/>
      <c r="C158" s="550"/>
      <c r="D158" s="546"/>
      <c r="E158" s="549"/>
      <c r="F158" s="567"/>
      <c r="G158" s="567"/>
      <c r="H158" s="549"/>
      <c r="I158" s="549"/>
      <c r="J158" s="549"/>
      <c r="K158" s="549"/>
      <c r="L158" s="549"/>
      <c r="M158" s="568" t="str">
        <f t="shared" si="12"/>
        <v/>
      </c>
      <c r="N158" s="569"/>
      <c r="O158" s="308" t="b">
        <f t="shared" si="16"/>
        <v>0</v>
      </c>
      <c r="P158" s="312">
        <f t="shared" si="17"/>
        <v>1</v>
      </c>
      <c r="Q158" s="313" t="str">
        <f t="shared" si="13"/>
        <v/>
      </c>
      <c r="R158" s="313" t="str">
        <f t="shared" si="14"/>
        <v/>
      </c>
      <c r="S158" s="313" t="str">
        <f t="shared" si="15"/>
        <v/>
      </c>
    </row>
    <row r="159" spans="1:19">
      <c r="A159" s="546"/>
      <c r="B159" s="550"/>
      <c r="C159" s="550"/>
      <c r="D159" s="546"/>
      <c r="E159" s="549"/>
      <c r="F159" s="567"/>
      <c r="G159" s="567"/>
      <c r="H159" s="549"/>
      <c r="I159" s="549"/>
      <c r="J159" s="549"/>
      <c r="K159" s="549"/>
      <c r="L159" s="549"/>
      <c r="M159" s="568" t="str">
        <f t="shared" si="12"/>
        <v/>
      </c>
      <c r="N159" s="569"/>
      <c r="O159" s="308" t="b">
        <f t="shared" si="16"/>
        <v>0</v>
      </c>
      <c r="P159" s="312">
        <f t="shared" si="17"/>
        <v>1</v>
      </c>
      <c r="Q159" s="313" t="str">
        <f t="shared" si="13"/>
        <v/>
      </c>
      <c r="R159" s="313" t="str">
        <f t="shared" si="14"/>
        <v/>
      </c>
      <c r="S159" s="313" t="str">
        <f t="shared" si="15"/>
        <v/>
      </c>
    </row>
    <row r="160" spans="1:19">
      <c r="A160" s="546"/>
      <c r="B160" s="550"/>
      <c r="C160" s="550"/>
      <c r="D160" s="546"/>
      <c r="E160" s="549"/>
      <c r="F160" s="567"/>
      <c r="G160" s="567"/>
      <c r="H160" s="549"/>
      <c r="I160" s="549"/>
      <c r="J160" s="549"/>
      <c r="K160" s="549"/>
      <c r="L160" s="549"/>
      <c r="M160" s="568" t="str">
        <f t="shared" si="12"/>
        <v/>
      </c>
      <c r="N160" s="569"/>
      <c r="O160" s="308" t="b">
        <f t="shared" si="16"/>
        <v>0</v>
      </c>
      <c r="P160" s="312">
        <f t="shared" si="17"/>
        <v>1</v>
      </c>
      <c r="Q160" s="313" t="str">
        <f t="shared" si="13"/>
        <v/>
      </c>
      <c r="R160" s="313" t="str">
        <f t="shared" si="14"/>
        <v/>
      </c>
      <c r="S160" s="313" t="str">
        <f t="shared" si="15"/>
        <v/>
      </c>
    </row>
    <row r="161" spans="1:19">
      <c r="A161" s="546"/>
      <c r="B161" s="550"/>
      <c r="C161" s="550"/>
      <c r="D161" s="546"/>
      <c r="E161" s="549"/>
      <c r="F161" s="567"/>
      <c r="G161" s="567"/>
      <c r="H161" s="549"/>
      <c r="I161" s="549"/>
      <c r="J161" s="549"/>
      <c r="K161" s="549"/>
      <c r="L161" s="549"/>
      <c r="M161" s="568" t="str">
        <f t="shared" si="12"/>
        <v/>
      </c>
      <c r="N161" s="569"/>
      <c r="O161" s="308" t="b">
        <f t="shared" si="16"/>
        <v>0</v>
      </c>
      <c r="P161" s="312">
        <f t="shared" si="17"/>
        <v>1</v>
      </c>
      <c r="Q161" s="313" t="str">
        <f t="shared" si="13"/>
        <v/>
      </c>
      <c r="R161" s="313" t="str">
        <f t="shared" si="14"/>
        <v/>
      </c>
      <c r="S161" s="313" t="str">
        <f t="shared" si="15"/>
        <v/>
      </c>
    </row>
    <row r="162" spans="1:19">
      <c r="A162" s="546"/>
      <c r="B162" s="550"/>
      <c r="C162" s="550"/>
      <c r="D162" s="546"/>
      <c r="E162" s="549"/>
      <c r="F162" s="567"/>
      <c r="G162" s="567"/>
      <c r="H162" s="549"/>
      <c r="I162" s="549"/>
      <c r="J162" s="549"/>
      <c r="K162" s="549"/>
      <c r="L162" s="549"/>
      <c r="M162" s="568" t="str">
        <f t="shared" si="12"/>
        <v/>
      </c>
      <c r="N162" s="569"/>
      <c r="O162" s="308" t="b">
        <f t="shared" si="16"/>
        <v>0</v>
      </c>
      <c r="P162" s="312">
        <f t="shared" si="17"/>
        <v>1</v>
      </c>
      <c r="Q162" s="313" t="str">
        <f t="shared" si="13"/>
        <v/>
      </c>
      <c r="R162" s="313" t="str">
        <f t="shared" si="14"/>
        <v/>
      </c>
      <c r="S162" s="313" t="str">
        <f t="shared" si="15"/>
        <v/>
      </c>
    </row>
    <row r="163" spans="1:19">
      <c r="A163" s="546"/>
      <c r="B163" s="550"/>
      <c r="C163" s="550"/>
      <c r="D163" s="546"/>
      <c r="E163" s="549"/>
      <c r="F163" s="567"/>
      <c r="G163" s="567"/>
      <c r="H163" s="549"/>
      <c r="I163" s="549"/>
      <c r="J163" s="549"/>
      <c r="K163" s="549"/>
      <c r="L163" s="549"/>
      <c r="M163" s="568" t="str">
        <f t="shared" si="12"/>
        <v/>
      </c>
      <c r="N163" s="569"/>
      <c r="O163" s="308" t="b">
        <f t="shared" si="16"/>
        <v>0</v>
      </c>
      <c r="P163" s="312">
        <f t="shared" si="17"/>
        <v>1</v>
      </c>
      <c r="Q163" s="313" t="str">
        <f t="shared" si="13"/>
        <v/>
      </c>
      <c r="R163" s="313" t="str">
        <f t="shared" si="14"/>
        <v/>
      </c>
      <c r="S163" s="313" t="str">
        <f t="shared" si="15"/>
        <v/>
      </c>
    </row>
    <row r="164" spans="1:19">
      <c r="A164" s="546"/>
      <c r="B164" s="550"/>
      <c r="C164" s="550"/>
      <c r="D164" s="546"/>
      <c r="E164" s="549"/>
      <c r="F164" s="567"/>
      <c r="G164" s="567"/>
      <c r="H164" s="549"/>
      <c r="I164" s="549"/>
      <c r="J164" s="549"/>
      <c r="K164" s="549"/>
      <c r="L164" s="549"/>
      <c r="M164" s="568" t="str">
        <f t="shared" si="12"/>
        <v/>
      </c>
      <c r="N164" s="569"/>
      <c r="O164" s="308" t="b">
        <f t="shared" si="16"/>
        <v>0</v>
      </c>
      <c r="P164" s="312">
        <f t="shared" si="17"/>
        <v>1</v>
      </c>
      <c r="Q164" s="313" t="str">
        <f t="shared" si="13"/>
        <v/>
      </c>
      <c r="R164" s="313" t="str">
        <f t="shared" si="14"/>
        <v/>
      </c>
      <c r="S164" s="313" t="str">
        <f t="shared" si="15"/>
        <v/>
      </c>
    </row>
    <row r="165" spans="1:19">
      <c r="A165" s="546"/>
      <c r="B165" s="550"/>
      <c r="C165" s="550"/>
      <c r="D165" s="546"/>
      <c r="E165" s="549"/>
      <c r="F165" s="567"/>
      <c r="G165" s="567"/>
      <c r="H165" s="549"/>
      <c r="I165" s="549"/>
      <c r="J165" s="549"/>
      <c r="K165" s="549"/>
      <c r="L165" s="549"/>
      <c r="M165" s="568" t="str">
        <f t="shared" si="12"/>
        <v/>
      </c>
      <c r="N165" s="569"/>
      <c r="O165" s="308" t="b">
        <f t="shared" si="16"/>
        <v>0</v>
      </c>
      <c r="P165" s="312">
        <f t="shared" si="17"/>
        <v>1</v>
      </c>
      <c r="Q165" s="313" t="str">
        <f t="shared" si="13"/>
        <v/>
      </c>
      <c r="R165" s="313" t="str">
        <f t="shared" si="14"/>
        <v/>
      </c>
      <c r="S165" s="313" t="str">
        <f t="shared" si="15"/>
        <v/>
      </c>
    </row>
    <row r="166" spans="1:19">
      <c r="A166" s="546"/>
      <c r="B166" s="550"/>
      <c r="C166" s="550"/>
      <c r="D166" s="546"/>
      <c r="E166" s="549"/>
      <c r="F166" s="567"/>
      <c r="G166" s="567"/>
      <c r="H166" s="549"/>
      <c r="I166" s="549"/>
      <c r="J166" s="549"/>
      <c r="K166" s="549"/>
      <c r="L166" s="549"/>
      <c r="M166" s="568" t="str">
        <f t="shared" si="12"/>
        <v/>
      </c>
      <c r="N166" s="569"/>
      <c r="O166" s="308" t="b">
        <f t="shared" si="16"/>
        <v>0</v>
      </c>
      <c r="P166" s="312">
        <f t="shared" si="17"/>
        <v>1</v>
      </c>
      <c r="Q166" s="313" t="str">
        <f t="shared" si="13"/>
        <v/>
      </c>
      <c r="R166" s="313" t="str">
        <f t="shared" si="14"/>
        <v/>
      </c>
      <c r="S166" s="313" t="str">
        <f t="shared" si="15"/>
        <v/>
      </c>
    </row>
    <row r="167" spans="1:19">
      <c r="A167" s="546"/>
      <c r="B167" s="550"/>
      <c r="C167" s="550"/>
      <c r="D167" s="546"/>
      <c r="E167" s="549"/>
      <c r="F167" s="567"/>
      <c r="G167" s="567"/>
      <c r="H167" s="549"/>
      <c r="I167" s="549"/>
      <c r="J167" s="549"/>
      <c r="K167" s="549"/>
      <c r="L167" s="549"/>
      <c r="M167" s="568" t="str">
        <f t="shared" si="12"/>
        <v/>
      </c>
      <c r="N167" s="569"/>
      <c r="O167" s="308" t="b">
        <f t="shared" si="16"/>
        <v>0</v>
      </c>
      <c r="P167" s="312">
        <f t="shared" si="17"/>
        <v>1</v>
      </c>
      <c r="Q167" s="313" t="str">
        <f t="shared" si="13"/>
        <v/>
      </c>
      <c r="R167" s="313" t="str">
        <f t="shared" si="14"/>
        <v/>
      </c>
      <c r="S167" s="313" t="str">
        <f t="shared" si="15"/>
        <v/>
      </c>
    </row>
    <row r="168" spans="1:19">
      <c r="A168" s="546"/>
      <c r="B168" s="550"/>
      <c r="C168" s="550"/>
      <c r="D168" s="546"/>
      <c r="E168" s="549"/>
      <c r="F168" s="567"/>
      <c r="G168" s="567"/>
      <c r="H168" s="549"/>
      <c r="I168" s="549"/>
      <c r="J168" s="549"/>
      <c r="K168" s="549"/>
      <c r="L168" s="549"/>
      <c r="M168" s="568" t="str">
        <f t="shared" si="12"/>
        <v/>
      </c>
      <c r="N168" s="569"/>
      <c r="O168" s="308" t="b">
        <f t="shared" si="16"/>
        <v>0</v>
      </c>
      <c r="P168" s="312">
        <f t="shared" si="17"/>
        <v>1</v>
      </c>
      <c r="Q168" s="313" t="str">
        <f t="shared" si="13"/>
        <v/>
      </c>
      <c r="R168" s="313" t="str">
        <f t="shared" si="14"/>
        <v/>
      </c>
      <c r="S168" s="313" t="str">
        <f t="shared" si="15"/>
        <v/>
      </c>
    </row>
    <row r="169" spans="1:19">
      <c r="A169" s="546"/>
      <c r="B169" s="550"/>
      <c r="C169" s="550"/>
      <c r="D169" s="546"/>
      <c r="E169" s="549"/>
      <c r="F169" s="567"/>
      <c r="G169" s="567"/>
      <c r="H169" s="549"/>
      <c r="I169" s="549"/>
      <c r="J169" s="549"/>
      <c r="K169" s="549"/>
      <c r="L169" s="549"/>
      <c r="M169" s="568" t="str">
        <f t="shared" si="12"/>
        <v/>
      </c>
      <c r="N169" s="569"/>
      <c r="O169" s="308" t="b">
        <f t="shared" si="16"/>
        <v>0</v>
      </c>
      <c r="P169" s="312">
        <f t="shared" si="17"/>
        <v>1</v>
      </c>
      <c r="Q169" s="313" t="str">
        <f t="shared" si="13"/>
        <v/>
      </c>
      <c r="R169" s="313" t="str">
        <f t="shared" si="14"/>
        <v/>
      </c>
      <c r="S169" s="313" t="str">
        <f t="shared" si="15"/>
        <v/>
      </c>
    </row>
    <row r="170" spans="1:19">
      <c r="A170" s="546"/>
      <c r="B170" s="550"/>
      <c r="C170" s="550"/>
      <c r="D170" s="546"/>
      <c r="E170" s="549"/>
      <c r="F170" s="567"/>
      <c r="G170" s="567"/>
      <c r="H170" s="549"/>
      <c r="I170" s="549"/>
      <c r="J170" s="549"/>
      <c r="K170" s="549"/>
      <c r="L170" s="549"/>
      <c r="M170" s="568" t="str">
        <f t="shared" si="12"/>
        <v/>
      </c>
      <c r="N170" s="569"/>
      <c r="O170" s="308" t="b">
        <f t="shared" si="16"/>
        <v>0</v>
      </c>
      <c r="P170" s="312">
        <f t="shared" si="17"/>
        <v>1</v>
      </c>
      <c r="Q170" s="313" t="str">
        <f t="shared" si="13"/>
        <v/>
      </c>
      <c r="R170" s="313" t="str">
        <f t="shared" si="14"/>
        <v/>
      </c>
      <c r="S170" s="313" t="str">
        <f t="shared" si="15"/>
        <v/>
      </c>
    </row>
    <row r="171" spans="1:19">
      <c r="A171" s="546"/>
      <c r="B171" s="550"/>
      <c r="C171" s="550"/>
      <c r="D171" s="546"/>
      <c r="E171" s="549"/>
      <c r="F171" s="567"/>
      <c r="G171" s="567"/>
      <c r="H171" s="549"/>
      <c r="I171" s="549"/>
      <c r="J171" s="549"/>
      <c r="K171" s="549"/>
      <c r="L171" s="549"/>
      <c r="M171" s="568" t="str">
        <f t="shared" si="12"/>
        <v/>
      </c>
      <c r="N171" s="569"/>
      <c r="O171" s="308" t="b">
        <f t="shared" si="16"/>
        <v>0</v>
      </c>
      <c r="P171" s="312">
        <f t="shared" si="17"/>
        <v>1</v>
      </c>
      <c r="Q171" s="313" t="str">
        <f t="shared" si="13"/>
        <v/>
      </c>
      <c r="R171" s="313" t="str">
        <f t="shared" si="14"/>
        <v/>
      </c>
      <c r="S171" s="313" t="str">
        <f t="shared" si="15"/>
        <v/>
      </c>
    </row>
    <row r="172" spans="1:19">
      <c r="A172" s="546"/>
      <c r="B172" s="550"/>
      <c r="C172" s="550"/>
      <c r="D172" s="546"/>
      <c r="E172" s="549"/>
      <c r="F172" s="567"/>
      <c r="G172" s="567"/>
      <c r="H172" s="549"/>
      <c r="I172" s="549"/>
      <c r="J172" s="549"/>
      <c r="K172" s="549"/>
      <c r="L172" s="549"/>
      <c r="M172" s="568" t="str">
        <f t="shared" si="12"/>
        <v/>
      </c>
      <c r="N172" s="569"/>
      <c r="O172" s="308" t="b">
        <f t="shared" si="16"/>
        <v>0</v>
      </c>
      <c r="P172" s="312">
        <f t="shared" si="17"/>
        <v>1</v>
      </c>
      <c r="Q172" s="313" t="str">
        <f t="shared" si="13"/>
        <v/>
      </c>
      <c r="R172" s="313" t="str">
        <f t="shared" si="14"/>
        <v/>
      </c>
      <c r="S172" s="313" t="str">
        <f t="shared" si="15"/>
        <v/>
      </c>
    </row>
    <row r="173" spans="1:19">
      <c r="A173" s="546"/>
      <c r="B173" s="550"/>
      <c r="C173" s="550"/>
      <c r="D173" s="546"/>
      <c r="E173" s="549"/>
      <c r="F173" s="567"/>
      <c r="G173" s="567"/>
      <c r="H173" s="549"/>
      <c r="I173" s="549"/>
      <c r="J173" s="549"/>
      <c r="K173" s="549"/>
      <c r="L173" s="549"/>
      <c r="M173" s="568" t="str">
        <f t="shared" si="12"/>
        <v/>
      </c>
      <c r="N173" s="569"/>
      <c r="O173" s="308" t="b">
        <f t="shared" si="16"/>
        <v>0</v>
      </c>
      <c r="P173" s="312">
        <f t="shared" si="17"/>
        <v>1</v>
      </c>
      <c r="Q173" s="313" t="str">
        <f t="shared" si="13"/>
        <v/>
      </c>
      <c r="R173" s="313" t="str">
        <f t="shared" si="14"/>
        <v/>
      </c>
      <c r="S173" s="313" t="str">
        <f t="shared" si="15"/>
        <v/>
      </c>
    </row>
    <row r="174" spans="1:19">
      <c r="A174" s="546"/>
      <c r="B174" s="550"/>
      <c r="C174" s="550"/>
      <c r="D174" s="546"/>
      <c r="E174" s="549"/>
      <c r="F174" s="567"/>
      <c r="G174" s="567"/>
      <c r="H174" s="549"/>
      <c r="I174" s="549"/>
      <c r="J174" s="549"/>
      <c r="K174" s="549"/>
      <c r="L174" s="549"/>
      <c r="M174" s="568" t="str">
        <f t="shared" si="12"/>
        <v/>
      </c>
      <c r="N174" s="569"/>
      <c r="O174" s="308" t="b">
        <f t="shared" si="16"/>
        <v>0</v>
      </c>
      <c r="P174" s="312">
        <f t="shared" si="17"/>
        <v>1</v>
      </c>
      <c r="Q174" s="313" t="str">
        <f t="shared" si="13"/>
        <v/>
      </c>
      <c r="R174" s="313" t="str">
        <f t="shared" si="14"/>
        <v/>
      </c>
      <c r="S174" s="313" t="str">
        <f t="shared" si="15"/>
        <v/>
      </c>
    </row>
    <row r="175" spans="1:19">
      <c r="A175" s="546"/>
      <c r="B175" s="550"/>
      <c r="C175" s="550"/>
      <c r="D175" s="546"/>
      <c r="E175" s="549"/>
      <c r="F175" s="567"/>
      <c r="G175" s="567"/>
      <c r="H175" s="549"/>
      <c r="I175" s="549"/>
      <c r="J175" s="549"/>
      <c r="K175" s="549"/>
      <c r="L175" s="549"/>
      <c r="M175" s="568" t="str">
        <f t="shared" si="12"/>
        <v/>
      </c>
      <c r="N175" s="569"/>
      <c r="O175" s="308" t="b">
        <f t="shared" si="16"/>
        <v>0</v>
      </c>
      <c r="P175" s="312">
        <f t="shared" si="17"/>
        <v>1</v>
      </c>
      <c r="Q175" s="313" t="str">
        <f t="shared" si="13"/>
        <v/>
      </c>
      <c r="R175" s="313" t="str">
        <f t="shared" si="14"/>
        <v/>
      </c>
      <c r="S175" s="313" t="str">
        <f t="shared" si="15"/>
        <v/>
      </c>
    </row>
    <row r="176" spans="1:19">
      <c r="A176" s="546"/>
      <c r="B176" s="550"/>
      <c r="C176" s="550"/>
      <c r="D176" s="546"/>
      <c r="E176" s="549"/>
      <c r="F176" s="567"/>
      <c r="G176" s="567"/>
      <c r="H176" s="549"/>
      <c r="I176" s="549"/>
      <c r="J176" s="549"/>
      <c r="K176" s="549"/>
      <c r="L176" s="549"/>
      <c r="M176" s="568" t="str">
        <f t="shared" si="12"/>
        <v/>
      </c>
      <c r="N176" s="569"/>
      <c r="O176" s="308" t="b">
        <f t="shared" si="16"/>
        <v>0</v>
      </c>
      <c r="P176" s="312">
        <f t="shared" si="17"/>
        <v>1</v>
      </c>
      <c r="Q176" s="313" t="str">
        <f t="shared" si="13"/>
        <v/>
      </c>
      <c r="R176" s="313" t="str">
        <f t="shared" si="14"/>
        <v/>
      </c>
      <c r="S176" s="313" t="str">
        <f t="shared" si="15"/>
        <v/>
      </c>
    </row>
    <row r="177" spans="1:19">
      <c r="A177" s="546"/>
      <c r="B177" s="550"/>
      <c r="C177" s="550"/>
      <c r="D177" s="546"/>
      <c r="E177" s="549"/>
      <c r="F177" s="567"/>
      <c r="G177" s="567"/>
      <c r="H177" s="549"/>
      <c r="I177" s="549"/>
      <c r="J177" s="549"/>
      <c r="K177" s="549"/>
      <c r="L177" s="549"/>
      <c r="M177" s="568" t="str">
        <f t="shared" si="12"/>
        <v/>
      </c>
      <c r="N177" s="569"/>
      <c r="O177" s="308" t="b">
        <f t="shared" si="16"/>
        <v>0</v>
      </c>
      <c r="P177" s="312">
        <f t="shared" si="17"/>
        <v>1</v>
      </c>
      <c r="Q177" s="313" t="str">
        <f t="shared" si="13"/>
        <v/>
      </c>
      <c r="R177" s="313" t="str">
        <f t="shared" si="14"/>
        <v/>
      </c>
      <c r="S177" s="313" t="str">
        <f t="shared" si="15"/>
        <v/>
      </c>
    </row>
    <row r="178" spans="1:19">
      <c r="A178" s="546"/>
      <c r="B178" s="550"/>
      <c r="C178" s="550"/>
      <c r="D178" s="546"/>
      <c r="E178" s="549"/>
      <c r="F178" s="567"/>
      <c r="G178" s="567"/>
      <c r="H178" s="549"/>
      <c r="I178" s="549"/>
      <c r="J178" s="549"/>
      <c r="K178" s="549"/>
      <c r="L178" s="549"/>
      <c r="M178" s="568" t="str">
        <f t="shared" si="12"/>
        <v/>
      </c>
      <c r="N178" s="569"/>
      <c r="O178" s="308" t="b">
        <f t="shared" si="16"/>
        <v>0</v>
      </c>
      <c r="P178" s="312">
        <f t="shared" si="17"/>
        <v>1</v>
      </c>
      <c r="Q178" s="313" t="str">
        <f t="shared" si="13"/>
        <v/>
      </c>
      <c r="R178" s="313" t="str">
        <f t="shared" si="14"/>
        <v/>
      </c>
      <c r="S178" s="313" t="str">
        <f t="shared" si="15"/>
        <v/>
      </c>
    </row>
    <row r="179" spans="1:19">
      <c r="A179" s="546"/>
      <c r="B179" s="550"/>
      <c r="C179" s="550"/>
      <c r="D179" s="546"/>
      <c r="E179" s="549"/>
      <c r="F179" s="567"/>
      <c r="G179" s="567"/>
      <c r="H179" s="549"/>
      <c r="I179" s="549"/>
      <c r="J179" s="549"/>
      <c r="K179" s="549"/>
      <c r="L179" s="549"/>
      <c r="M179" s="568" t="str">
        <f t="shared" si="12"/>
        <v/>
      </c>
      <c r="N179" s="569"/>
      <c r="O179" s="308" t="b">
        <f t="shared" si="16"/>
        <v>0</v>
      </c>
      <c r="P179" s="312">
        <f t="shared" si="17"/>
        <v>1</v>
      </c>
      <c r="Q179" s="313" t="str">
        <f t="shared" si="13"/>
        <v/>
      </c>
      <c r="R179" s="313" t="str">
        <f t="shared" si="14"/>
        <v/>
      </c>
      <c r="S179" s="313" t="str">
        <f t="shared" si="15"/>
        <v/>
      </c>
    </row>
    <row r="180" spans="1:19">
      <c r="A180" s="546"/>
      <c r="B180" s="550"/>
      <c r="C180" s="550"/>
      <c r="D180" s="546"/>
      <c r="E180" s="549"/>
      <c r="F180" s="567"/>
      <c r="G180" s="567"/>
      <c r="H180" s="549"/>
      <c r="I180" s="549"/>
      <c r="J180" s="549"/>
      <c r="K180" s="549"/>
      <c r="L180" s="549"/>
      <c r="M180" s="568" t="str">
        <f t="shared" si="12"/>
        <v/>
      </c>
      <c r="N180" s="569"/>
      <c r="O180" s="308" t="b">
        <f t="shared" si="16"/>
        <v>0</v>
      </c>
      <c r="P180" s="312">
        <f t="shared" si="17"/>
        <v>1</v>
      </c>
      <c r="Q180" s="313" t="str">
        <f t="shared" si="13"/>
        <v/>
      </c>
      <c r="R180" s="313" t="str">
        <f t="shared" si="14"/>
        <v/>
      </c>
      <c r="S180" s="313" t="str">
        <f t="shared" si="15"/>
        <v/>
      </c>
    </row>
    <row r="181" spans="1:19">
      <c r="A181" s="546"/>
      <c r="B181" s="550"/>
      <c r="C181" s="550"/>
      <c r="D181" s="546"/>
      <c r="E181" s="549"/>
      <c r="F181" s="567"/>
      <c r="G181" s="567"/>
      <c r="H181" s="549"/>
      <c r="I181" s="549"/>
      <c r="J181" s="549"/>
      <c r="K181" s="549"/>
      <c r="L181" s="549"/>
      <c r="M181" s="568" t="str">
        <f t="shared" si="12"/>
        <v/>
      </c>
      <c r="N181" s="569"/>
      <c r="O181" s="308" t="b">
        <f t="shared" si="16"/>
        <v>0</v>
      </c>
      <c r="P181" s="312">
        <f t="shared" si="17"/>
        <v>1</v>
      </c>
      <c r="Q181" s="313" t="str">
        <f t="shared" si="13"/>
        <v/>
      </c>
      <c r="R181" s="313" t="str">
        <f t="shared" si="14"/>
        <v/>
      </c>
      <c r="S181" s="313" t="str">
        <f t="shared" si="15"/>
        <v/>
      </c>
    </row>
    <row r="182" spans="1:19">
      <c r="A182" s="546"/>
      <c r="B182" s="550"/>
      <c r="C182" s="550"/>
      <c r="D182" s="546"/>
      <c r="E182" s="549"/>
      <c r="F182" s="567"/>
      <c r="G182" s="567"/>
      <c r="H182" s="549"/>
      <c r="I182" s="549"/>
      <c r="J182" s="549"/>
      <c r="K182" s="549"/>
      <c r="L182" s="549"/>
      <c r="M182" s="568" t="str">
        <f t="shared" si="12"/>
        <v/>
      </c>
      <c r="N182" s="569"/>
      <c r="O182" s="308" t="b">
        <f t="shared" si="16"/>
        <v>0</v>
      </c>
      <c r="P182" s="312">
        <f t="shared" si="17"/>
        <v>1</v>
      </c>
      <c r="Q182" s="313" t="str">
        <f t="shared" si="13"/>
        <v/>
      </c>
      <c r="R182" s="313" t="str">
        <f t="shared" si="14"/>
        <v/>
      </c>
      <c r="S182" s="313" t="str">
        <f t="shared" si="15"/>
        <v/>
      </c>
    </row>
    <row r="183" spans="1:19">
      <c r="A183" s="546"/>
      <c r="B183" s="550"/>
      <c r="C183" s="550"/>
      <c r="D183" s="546"/>
      <c r="E183" s="549"/>
      <c r="F183" s="567"/>
      <c r="G183" s="567"/>
      <c r="H183" s="549"/>
      <c r="I183" s="549"/>
      <c r="J183" s="549"/>
      <c r="K183" s="549"/>
      <c r="L183" s="549"/>
      <c r="M183" s="568" t="str">
        <f t="shared" si="12"/>
        <v/>
      </c>
      <c r="N183" s="569"/>
      <c r="O183" s="308" t="b">
        <f t="shared" si="16"/>
        <v>0</v>
      </c>
      <c r="P183" s="312">
        <f t="shared" si="17"/>
        <v>1</v>
      </c>
      <c r="Q183" s="313" t="str">
        <f t="shared" si="13"/>
        <v/>
      </c>
      <c r="R183" s="313" t="str">
        <f t="shared" si="14"/>
        <v/>
      </c>
      <c r="S183" s="313" t="str">
        <f t="shared" si="15"/>
        <v/>
      </c>
    </row>
    <row r="184" spans="1:19">
      <c r="A184" s="546"/>
      <c r="B184" s="550"/>
      <c r="C184" s="550"/>
      <c r="D184" s="546"/>
      <c r="E184" s="549"/>
      <c r="F184" s="567"/>
      <c r="G184" s="567"/>
      <c r="H184" s="549"/>
      <c r="I184" s="549"/>
      <c r="J184" s="549"/>
      <c r="K184" s="549"/>
      <c r="L184" s="549"/>
      <c r="M184" s="568" t="str">
        <f t="shared" si="12"/>
        <v/>
      </c>
      <c r="N184" s="569"/>
      <c r="O184" s="308" t="b">
        <f t="shared" si="16"/>
        <v>0</v>
      </c>
      <c r="P184" s="312">
        <f t="shared" si="17"/>
        <v>1</v>
      </c>
      <c r="Q184" s="313" t="str">
        <f t="shared" si="13"/>
        <v/>
      </c>
      <c r="R184" s="313" t="str">
        <f t="shared" si="14"/>
        <v/>
      </c>
      <c r="S184" s="313" t="str">
        <f t="shared" si="15"/>
        <v/>
      </c>
    </row>
    <row r="185" spans="1:19">
      <c r="A185" s="546"/>
      <c r="B185" s="550"/>
      <c r="C185" s="550"/>
      <c r="D185" s="546"/>
      <c r="E185" s="549"/>
      <c r="F185" s="567"/>
      <c r="G185" s="567"/>
      <c r="H185" s="549"/>
      <c r="I185" s="549"/>
      <c r="J185" s="549"/>
      <c r="K185" s="549"/>
      <c r="L185" s="549"/>
      <c r="M185" s="568" t="str">
        <f t="shared" si="12"/>
        <v/>
      </c>
      <c r="N185" s="569"/>
      <c r="O185" s="308" t="b">
        <f t="shared" si="16"/>
        <v>0</v>
      </c>
      <c r="P185" s="312">
        <f t="shared" si="17"/>
        <v>1</v>
      </c>
      <c r="Q185" s="313" t="str">
        <f t="shared" si="13"/>
        <v/>
      </c>
      <c r="R185" s="313" t="str">
        <f t="shared" si="14"/>
        <v/>
      </c>
      <c r="S185" s="313" t="str">
        <f t="shared" si="15"/>
        <v/>
      </c>
    </row>
    <row r="186" spans="1:19">
      <c r="A186" s="546"/>
      <c r="B186" s="550"/>
      <c r="C186" s="550"/>
      <c r="D186" s="546"/>
      <c r="E186" s="549"/>
      <c r="F186" s="567"/>
      <c r="G186" s="567"/>
      <c r="H186" s="549"/>
      <c r="I186" s="549"/>
      <c r="J186" s="549"/>
      <c r="K186" s="549"/>
      <c r="L186" s="549"/>
      <c r="M186" s="568" t="str">
        <f t="shared" si="12"/>
        <v/>
      </c>
      <c r="N186" s="569"/>
      <c r="O186" s="308" t="b">
        <f t="shared" si="16"/>
        <v>0</v>
      </c>
      <c r="P186" s="312">
        <f t="shared" si="17"/>
        <v>1</v>
      </c>
      <c r="Q186" s="313" t="str">
        <f t="shared" si="13"/>
        <v/>
      </c>
      <c r="R186" s="313" t="str">
        <f t="shared" si="14"/>
        <v/>
      </c>
      <c r="S186" s="313" t="str">
        <f t="shared" si="15"/>
        <v/>
      </c>
    </row>
    <row r="187" spans="1:19">
      <c r="A187" s="546"/>
      <c r="B187" s="550"/>
      <c r="C187" s="550"/>
      <c r="D187" s="546"/>
      <c r="E187" s="549"/>
      <c r="F187" s="567"/>
      <c r="G187" s="567"/>
      <c r="H187" s="549"/>
      <c r="I187" s="549"/>
      <c r="J187" s="549"/>
      <c r="K187" s="549"/>
      <c r="L187" s="549"/>
      <c r="M187" s="568" t="str">
        <f t="shared" si="12"/>
        <v/>
      </c>
      <c r="N187" s="569"/>
      <c r="O187" s="308" t="b">
        <f t="shared" si="16"/>
        <v>0</v>
      </c>
      <c r="P187" s="312">
        <f t="shared" si="17"/>
        <v>1</v>
      </c>
      <c r="Q187" s="313" t="str">
        <f t="shared" si="13"/>
        <v/>
      </c>
      <c r="R187" s="313" t="str">
        <f t="shared" si="14"/>
        <v/>
      </c>
      <c r="S187" s="313" t="str">
        <f t="shared" si="15"/>
        <v/>
      </c>
    </row>
    <row r="188" spans="1:19">
      <c r="A188" s="546"/>
      <c r="B188" s="550"/>
      <c r="C188" s="550"/>
      <c r="D188" s="546"/>
      <c r="E188" s="549"/>
      <c r="F188" s="567"/>
      <c r="G188" s="567"/>
      <c r="H188" s="549"/>
      <c r="I188" s="549"/>
      <c r="J188" s="549"/>
      <c r="K188" s="549"/>
      <c r="L188" s="549"/>
      <c r="M188" s="568" t="str">
        <f t="shared" si="12"/>
        <v/>
      </c>
      <c r="N188" s="569"/>
      <c r="O188" s="308" t="b">
        <f t="shared" si="16"/>
        <v>0</v>
      </c>
      <c r="P188" s="312">
        <f t="shared" si="17"/>
        <v>1</v>
      </c>
      <c r="Q188" s="313" t="str">
        <f t="shared" si="13"/>
        <v/>
      </c>
      <c r="R188" s="313" t="str">
        <f t="shared" si="14"/>
        <v/>
      </c>
      <c r="S188" s="313" t="str">
        <f t="shared" si="15"/>
        <v/>
      </c>
    </row>
    <row r="189" spans="1:19">
      <c r="A189" s="546"/>
      <c r="B189" s="550"/>
      <c r="C189" s="550"/>
      <c r="D189" s="546"/>
      <c r="E189" s="549"/>
      <c r="F189" s="567"/>
      <c r="G189" s="567"/>
      <c r="H189" s="549"/>
      <c r="I189" s="549"/>
      <c r="J189" s="549"/>
      <c r="K189" s="549"/>
      <c r="L189" s="549"/>
      <c r="M189" s="568" t="str">
        <f t="shared" si="12"/>
        <v/>
      </c>
      <c r="N189" s="569"/>
      <c r="O189" s="308" t="b">
        <f t="shared" si="16"/>
        <v>0</v>
      </c>
      <c r="P189" s="312">
        <f t="shared" si="17"/>
        <v>1</v>
      </c>
      <c r="Q189" s="313" t="str">
        <f t="shared" si="13"/>
        <v/>
      </c>
      <c r="R189" s="313" t="str">
        <f t="shared" si="14"/>
        <v/>
      </c>
      <c r="S189" s="313" t="str">
        <f t="shared" si="15"/>
        <v/>
      </c>
    </row>
    <row r="190" spans="1:19">
      <c r="A190" s="546"/>
      <c r="B190" s="550"/>
      <c r="C190" s="550"/>
      <c r="D190" s="546"/>
      <c r="E190" s="549"/>
      <c r="F190" s="567"/>
      <c r="G190" s="567"/>
      <c r="H190" s="549"/>
      <c r="I190" s="549"/>
      <c r="J190" s="549"/>
      <c r="K190" s="549"/>
      <c r="L190" s="549"/>
      <c r="M190" s="568" t="str">
        <f t="shared" si="12"/>
        <v/>
      </c>
      <c r="N190" s="569"/>
      <c r="O190" s="308" t="b">
        <f t="shared" si="16"/>
        <v>0</v>
      </c>
      <c r="P190" s="312">
        <f t="shared" si="17"/>
        <v>1</v>
      </c>
      <c r="Q190" s="313" t="str">
        <f t="shared" si="13"/>
        <v/>
      </c>
      <c r="R190" s="313" t="str">
        <f t="shared" si="14"/>
        <v/>
      </c>
      <c r="S190" s="313" t="str">
        <f t="shared" si="15"/>
        <v/>
      </c>
    </row>
    <row r="191" spans="1:19">
      <c r="A191" s="546"/>
      <c r="B191" s="550"/>
      <c r="C191" s="550"/>
      <c r="D191" s="546"/>
      <c r="E191" s="549"/>
      <c r="F191" s="567"/>
      <c r="G191" s="567"/>
      <c r="H191" s="549"/>
      <c r="I191" s="549"/>
      <c r="J191" s="549"/>
      <c r="K191" s="549"/>
      <c r="L191" s="549"/>
      <c r="M191" s="568" t="str">
        <f t="shared" si="12"/>
        <v/>
      </c>
      <c r="N191" s="569"/>
      <c r="O191" s="308" t="b">
        <f t="shared" si="16"/>
        <v>0</v>
      </c>
      <c r="P191" s="312">
        <f t="shared" si="17"/>
        <v>1</v>
      </c>
      <c r="Q191" s="313" t="str">
        <f t="shared" si="13"/>
        <v/>
      </c>
      <c r="R191" s="313" t="str">
        <f t="shared" si="14"/>
        <v/>
      </c>
      <c r="S191" s="313" t="str">
        <f t="shared" si="15"/>
        <v/>
      </c>
    </row>
    <row r="192" spans="1:19">
      <c r="A192" s="546"/>
      <c r="B192" s="550"/>
      <c r="C192" s="550"/>
      <c r="D192" s="546"/>
      <c r="E192" s="549"/>
      <c r="F192" s="567"/>
      <c r="G192" s="567"/>
      <c r="H192" s="549"/>
      <c r="I192" s="549"/>
      <c r="J192" s="549"/>
      <c r="K192" s="549"/>
      <c r="L192" s="549"/>
      <c r="M192" s="568" t="str">
        <f t="shared" si="12"/>
        <v/>
      </c>
      <c r="N192" s="569"/>
      <c r="O192" s="308" t="b">
        <f t="shared" si="16"/>
        <v>0</v>
      </c>
      <c r="P192" s="312">
        <f t="shared" si="17"/>
        <v>1</v>
      </c>
      <c r="Q192" s="313" t="str">
        <f t="shared" si="13"/>
        <v/>
      </c>
      <c r="R192" s="313" t="str">
        <f t="shared" si="14"/>
        <v/>
      </c>
      <c r="S192" s="313" t="str">
        <f t="shared" si="15"/>
        <v/>
      </c>
    </row>
    <row r="193" spans="1:19">
      <c r="A193" s="546"/>
      <c r="B193" s="550"/>
      <c r="C193" s="550"/>
      <c r="D193" s="546"/>
      <c r="E193" s="549"/>
      <c r="F193" s="567"/>
      <c r="G193" s="567"/>
      <c r="H193" s="549"/>
      <c r="I193" s="549"/>
      <c r="J193" s="549"/>
      <c r="K193" s="549"/>
      <c r="L193" s="549"/>
      <c r="M193" s="568" t="str">
        <f t="shared" si="12"/>
        <v/>
      </c>
      <c r="N193" s="569"/>
      <c r="O193" s="308" t="b">
        <f t="shared" si="16"/>
        <v>0</v>
      </c>
      <c r="P193" s="312">
        <f t="shared" si="17"/>
        <v>1</v>
      </c>
      <c r="Q193" s="313" t="str">
        <f t="shared" si="13"/>
        <v/>
      </c>
      <c r="R193" s="313" t="str">
        <f t="shared" si="14"/>
        <v/>
      </c>
      <c r="S193" s="313" t="str">
        <f t="shared" si="15"/>
        <v/>
      </c>
    </row>
    <row r="194" spans="1:19">
      <c r="A194" s="546"/>
      <c r="B194" s="550"/>
      <c r="C194" s="550"/>
      <c r="D194" s="546"/>
      <c r="E194" s="549"/>
      <c r="F194" s="567"/>
      <c r="G194" s="567"/>
      <c r="H194" s="549"/>
      <c r="I194" s="549"/>
      <c r="J194" s="549"/>
      <c r="K194" s="549"/>
      <c r="L194" s="549"/>
      <c r="M194" s="568" t="str">
        <f t="shared" si="12"/>
        <v/>
      </c>
      <c r="N194" s="569"/>
      <c r="O194" s="308" t="b">
        <f t="shared" si="16"/>
        <v>0</v>
      </c>
      <c r="P194" s="312">
        <f t="shared" si="17"/>
        <v>1</v>
      </c>
      <c r="Q194" s="313" t="str">
        <f t="shared" si="13"/>
        <v/>
      </c>
      <c r="R194" s="313" t="str">
        <f t="shared" si="14"/>
        <v/>
      </c>
      <c r="S194" s="313" t="str">
        <f t="shared" si="15"/>
        <v/>
      </c>
    </row>
    <row r="195" spans="1:19">
      <c r="A195" s="546"/>
      <c r="B195" s="550"/>
      <c r="C195" s="550"/>
      <c r="D195" s="546"/>
      <c r="E195" s="549"/>
      <c r="F195" s="567"/>
      <c r="G195" s="567"/>
      <c r="H195" s="549"/>
      <c r="I195" s="549"/>
      <c r="J195" s="549"/>
      <c r="K195" s="549"/>
      <c r="L195" s="549"/>
      <c r="M195" s="568" t="str">
        <f t="shared" si="12"/>
        <v/>
      </c>
      <c r="N195" s="569"/>
      <c r="O195" s="308" t="b">
        <f t="shared" si="16"/>
        <v>0</v>
      </c>
      <c r="P195" s="312">
        <f t="shared" si="17"/>
        <v>1</v>
      </c>
      <c r="Q195" s="313" t="str">
        <f t="shared" si="13"/>
        <v/>
      </c>
      <c r="R195" s="313" t="str">
        <f t="shared" si="14"/>
        <v/>
      </c>
      <c r="S195" s="313" t="str">
        <f t="shared" si="15"/>
        <v/>
      </c>
    </row>
    <row r="196" spans="1:19">
      <c r="A196" s="546"/>
      <c r="B196" s="550"/>
      <c r="C196" s="550"/>
      <c r="D196" s="546"/>
      <c r="E196" s="549"/>
      <c r="F196" s="567"/>
      <c r="G196" s="567"/>
      <c r="H196" s="549"/>
      <c r="I196" s="549"/>
      <c r="J196" s="549"/>
      <c r="K196" s="549"/>
      <c r="L196" s="549"/>
      <c r="M196" s="568" t="str">
        <f t="shared" si="12"/>
        <v/>
      </c>
      <c r="N196" s="569"/>
      <c r="O196" s="308" t="b">
        <f t="shared" si="16"/>
        <v>0</v>
      </c>
      <c r="P196" s="312">
        <f t="shared" si="17"/>
        <v>1</v>
      </c>
      <c r="Q196" s="313" t="str">
        <f t="shared" si="13"/>
        <v/>
      </c>
      <c r="R196" s="313" t="str">
        <f t="shared" si="14"/>
        <v/>
      </c>
      <c r="S196" s="313" t="str">
        <f t="shared" si="15"/>
        <v/>
      </c>
    </row>
    <row r="197" spans="1:19">
      <c r="A197" s="546"/>
      <c r="B197" s="550"/>
      <c r="C197" s="550"/>
      <c r="D197" s="546"/>
      <c r="E197" s="549"/>
      <c r="F197" s="567"/>
      <c r="G197" s="567"/>
      <c r="H197" s="549"/>
      <c r="I197" s="549"/>
      <c r="J197" s="549"/>
      <c r="K197" s="549"/>
      <c r="L197" s="549"/>
      <c r="M197" s="568" t="str">
        <f t="shared" si="12"/>
        <v/>
      </c>
      <c r="N197" s="569"/>
      <c r="O197" s="308" t="b">
        <f t="shared" si="16"/>
        <v>0</v>
      </c>
      <c r="P197" s="312">
        <f t="shared" si="17"/>
        <v>1</v>
      </c>
      <c r="Q197" s="313" t="str">
        <f t="shared" si="13"/>
        <v/>
      </c>
      <c r="R197" s="313" t="str">
        <f t="shared" si="14"/>
        <v/>
      </c>
      <c r="S197" s="313" t="str">
        <f t="shared" si="15"/>
        <v/>
      </c>
    </row>
    <row r="198" spans="1:19">
      <c r="A198" s="546"/>
      <c r="B198" s="550"/>
      <c r="C198" s="550"/>
      <c r="D198" s="546"/>
      <c r="E198" s="549"/>
      <c r="F198" s="567"/>
      <c r="G198" s="567"/>
      <c r="H198" s="549"/>
      <c r="I198" s="549"/>
      <c r="J198" s="549"/>
      <c r="K198" s="549"/>
      <c r="L198" s="549"/>
      <c r="M198" s="568" t="str">
        <f t="shared" si="12"/>
        <v/>
      </c>
      <c r="N198" s="569"/>
      <c r="O198" s="308" t="b">
        <f t="shared" si="16"/>
        <v>0</v>
      </c>
      <c r="P198" s="312">
        <f t="shared" si="17"/>
        <v>1</v>
      </c>
      <c r="Q198" s="313" t="str">
        <f t="shared" si="13"/>
        <v/>
      </c>
      <c r="R198" s="313" t="str">
        <f t="shared" si="14"/>
        <v/>
      </c>
      <c r="S198" s="313" t="str">
        <f t="shared" si="15"/>
        <v/>
      </c>
    </row>
    <row r="199" spans="1:19">
      <c r="A199" s="546"/>
      <c r="B199" s="550"/>
      <c r="C199" s="550"/>
      <c r="D199" s="546"/>
      <c r="E199" s="549"/>
      <c r="F199" s="567"/>
      <c r="G199" s="567"/>
      <c r="H199" s="549"/>
      <c r="I199" s="549"/>
      <c r="J199" s="549"/>
      <c r="K199" s="549"/>
      <c r="L199" s="549"/>
      <c r="M199" s="568" t="str">
        <f t="shared" si="12"/>
        <v/>
      </c>
      <c r="N199" s="569"/>
      <c r="O199" s="308" t="b">
        <f t="shared" si="16"/>
        <v>0</v>
      </c>
      <c r="P199" s="312">
        <f t="shared" si="17"/>
        <v>1</v>
      </c>
      <c r="Q199" s="313" t="str">
        <f t="shared" si="13"/>
        <v/>
      </c>
      <c r="R199" s="313" t="str">
        <f t="shared" si="14"/>
        <v/>
      </c>
      <c r="S199" s="313" t="str">
        <f t="shared" si="15"/>
        <v/>
      </c>
    </row>
    <row r="200" spans="1:19">
      <c r="A200" s="546"/>
      <c r="B200" s="550"/>
      <c r="C200" s="550"/>
      <c r="D200" s="546"/>
      <c r="E200" s="549"/>
      <c r="F200" s="567"/>
      <c r="G200" s="567"/>
      <c r="H200" s="549"/>
      <c r="I200" s="549"/>
      <c r="J200" s="549"/>
      <c r="K200" s="549"/>
      <c r="L200" s="549"/>
      <c r="M200" s="568" t="str">
        <f t="shared" si="12"/>
        <v/>
      </c>
      <c r="N200" s="569"/>
      <c r="O200" s="308" t="b">
        <f t="shared" si="16"/>
        <v>0</v>
      </c>
      <c r="P200" s="312">
        <f t="shared" si="17"/>
        <v>1</v>
      </c>
      <c r="Q200" s="313" t="str">
        <f t="shared" si="13"/>
        <v/>
      </c>
      <c r="R200" s="313" t="str">
        <f t="shared" si="14"/>
        <v/>
      </c>
      <c r="S200" s="313" t="str">
        <f t="shared" si="15"/>
        <v/>
      </c>
    </row>
    <row r="201" spans="1:19">
      <c r="A201" s="546"/>
      <c r="B201" s="550"/>
      <c r="C201" s="550"/>
      <c r="D201" s="546"/>
      <c r="E201" s="549"/>
      <c r="F201" s="567"/>
      <c r="G201" s="567"/>
      <c r="H201" s="549"/>
      <c r="I201" s="549"/>
      <c r="J201" s="549"/>
      <c r="K201" s="549"/>
      <c r="L201" s="549"/>
      <c r="M201" s="568" t="str">
        <f t="shared" si="12"/>
        <v/>
      </c>
      <c r="N201" s="569"/>
      <c r="O201" s="308" t="b">
        <f t="shared" si="16"/>
        <v>0</v>
      </c>
      <c r="P201" s="312">
        <f t="shared" si="17"/>
        <v>1</v>
      </c>
      <c r="Q201" s="313" t="str">
        <f t="shared" si="13"/>
        <v/>
      </c>
      <c r="R201" s="313" t="str">
        <f t="shared" si="14"/>
        <v/>
      </c>
      <c r="S201" s="313" t="str">
        <f t="shared" si="15"/>
        <v/>
      </c>
    </row>
    <row r="202" spans="1:19">
      <c r="A202" s="546"/>
      <c r="B202" s="550"/>
      <c r="C202" s="550"/>
      <c r="D202" s="546"/>
      <c r="E202" s="549"/>
      <c r="F202" s="567"/>
      <c r="G202" s="567"/>
      <c r="H202" s="549"/>
      <c r="I202" s="549"/>
      <c r="J202" s="549"/>
      <c r="K202" s="549"/>
      <c r="L202" s="549"/>
      <c r="M202" s="568" t="str">
        <f t="shared" ref="M202:M265" si="18">IF(
OR(
$B202="",$C202="",$D202="",$E202="",$E202&lt;an_initial,$E202&gt;an_final,$O202=FALSE),"",IF(
$G202="","",IF(
OR(
$H202="X",$H202="x"),100*$F202/10000,IF(
OR(
$I202="X",$I202="x"),80*$F202/10000,IF(
OR(
$K202="X",$K202="x"),100*(
IF(
$P202&lt;=5,0.3,0.2))*$F202/10000,IF(
OR(
$L202="X",$L202="x"),80*(
IF(
$P202&lt;=5,0.3,0.2))*$F202/10000,""))))))</f>
        <v/>
      </c>
      <c r="N202" s="569"/>
      <c r="O202" s="308" t="b">
        <f t="shared" si="16"/>
        <v>0</v>
      </c>
      <c r="P202" s="312">
        <f t="shared" si="17"/>
        <v>1</v>
      </c>
      <c r="Q202" s="313" t="str">
        <f t="shared" ref="Q202:Q265" si="19">IF(
OR(
$B202="",$C202="",$D202="",$E202="",$E202&lt;an_initial,$E202&gt;an_final,$O202=FALSE),"",IF(
$G202="","",IF(
OR(
$H202="X",$H202="x"),100*$F202/10000,"")))</f>
        <v/>
      </c>
      <c r="R202" s="313" t="str">
        <f t="shared" ref="R202:R265" si="20">IF(
OR(
$B202="",$C202="",$D202="",$E202="",$E202&lt;an_initial,$E202&gt;an_final,$O202=FALSE),"",IF(
$G202="","",IF(
OR(
$I202="X",$I202="x"),80*$F202/10000,"")))</f>
        <v/>
      </c>
      <c r="S202" s="313" t="str">
        <f t="shared" ref="S202:S265" si="21">IF(
OR(
$B202="",$C202="",$D202="",$E202="",$E202&lt;an_initial,$E202&gt;an_final,$O202=FALSE),"",IF(
$G202="","",IF(
OR(
$K202="X",$K202="x"),100*(
IF(
$P202&lt;=5,0.3,0.2))*$F202/10000,IF(
OR(
$L202="X",$L202="x"),80*(
IF(
$P202&lt;=5,0.3,0.2))*$F202/10000,""))))</f>
        <v/>
      </c>
    </row>
    <row r="203" spans="1:19">
      <c r="A203" s="546"/>
      <c r="B203" s="550"/>
      <c r="C203" s="550"/>
      <c r="D203" s="546"/>
      <c r="E203" s="549"/>
      <c r="F203" s="567"/>
      <c r="G203" s="567"/>
      <c r="H203" s="549"/>
      <c r="I203" s="549"/>
      <c r="J203" s="549"/>
      <c r="K203" s="549"/>
      <c r="L203" s="549"/>
      <c r="M203" s="568" t="str">
        <f t="shared" si="18"/>
        <v/>
      </c>
      <c r="N203" s="569"/>
      <c r="O203" s="308" t="b">
        <f t="shared" ref="O203:O266" si="22">IF(nume_candidat="",FALSE,ISNUMBER(SEARCH(nume_candidat,$B203)))</f>
        <v>0</v>
      </c>
      <c r="P203" s="312">
        <f t="shared" ref="P203:P266" si="23">LEN(B203)-LEN(SUBSTITUTE(B203,",",""))+1</f>
        <v>1</v>
      </c>
      <c r="Q203" s="313" t="str">
        <f t="shared" si="19"/>
        <v/>
      </c>
      <c r="R203" s="313" t="str">
        <f t="shared" si="20"/>
        <v/>
      </c>
      <c r="S203" s="313" t="str">
        <f t="shared" si="21"/>
        <v/>
      </c>
    </row>
    <row r="204" spans="1:19">
      <c r="A204" s="546"/>
      <c r="B204" s="550"/>
      <c r="C204" s="550"/>
      <c r="D204" s="546"/>
      <c r="E204" s="549"/>
      <c r="F204" s="567"/>
      <c r="G204" s="567"/>
      <c r="H204" s="549"/>
      <c r="I204" s="549"/>
      <c r="J204" s="549"/>
      <c r="K204" s="549"/>
      <c r="L204" s="549"/>
      <c r="M204" s="568" t="str">
        <f t="shared" si="18"/>
        <v/>
      </c>
      <c r="N204" s="569"/>
      <c r="O204" s="308" t="b">
        <f t="shared" si="22"/>
        <v>0</v>
      </c>
      <c r="P204" s="312">
        <f t="shared" si="23"/>
        <v>1</v>
      </c>
      <c r="Q204" s="313" t="str">
        <f t="shared" si="19"/>
        <v/>
      </c>
      <c r="R204" s="313" t="str">
        <f t="shared" si="20"/>
        <v/>
      </c>
      <c r="S204" s="313" t="str">
        <f t="shared" si="21"/>
        <v/>
      </c>
    </row>
    <row r="205" spans="1:19">
      <c r="A205" s="546"/>
      <c r="B205" s="550"/>
      <c r="C205" s="550"/>
      <c r="D205" s="546"/>
      <c r="E205" s="549"/>
      <c r="F205" s="567"/>
      <c r="G205" s="567"/>
      <c r="H205" s="549"/>
      <c r="I205" s="549"/>
      <c r="J205" s="549"/>
      <c r="K205" s="549"/>
      <c r="L205" s="549"/>
      <c r="M205" s="568" t="str">
        <f t="shared" si="18"/>
        <v/>
      </c>
      <c r="N205" s="569"/>
      <c r="O205" s="308" t="b">
        <f t="shared" si="22"/>
        <v>0</v>
      </c>
      <c r="P205" s="312">
        <f t="shared" si="23"/>
        <v>1</v>
      </c>
      <c r="Q205" s="313" t="str">
        <f t="shared" si="19"/>
        <v/>
      </c>
      <c r="R205" s="313" t="str">
        <f t="shared" si="20"/>
        <v/>
      </c>
      <c r="S205" s="313" t="str">
        <f t="shared" si="21"/>
        <v/>
      </c>
    </row>
    <row r="206" spans="1:19">
      <c r="A206" s="546"/>
      <c r="B206" s="550"/>
      <c r="C206" s="550"/>
      <c r="D206" s="546"/>
      <c r="E206" s="549"/>
      <c r="F206" s="567"/>
      <c r="G206" s="567"/>
      <c r="H206" s="549"/>
      <c r="I206" s="549"/>
      <c r="J206" s="549"/>
      <c r="K206" s="549"/>
      <c r="L206" s="549"/>
      <c r="M206" s="568" t="str">
        <f t="shared" si="18"/>
        <v/>
      </c>
      <c r="N206" s="569"/>
      <c r="O206" s="308" t="b">
        <f t="shared" si="22"/>
        <v>0</v>
      </c>
      <c r="P206" s="312">
        <f t="shared" si="23"/>
        <v>1</v>
      </c>
      <c r="Q206" s="313" t="str">
        <f t="shared" si="19"/>
        <v/>
      </c>
      <c r="R206" s="313" t="str">
        <f t="shared" si="20"/>
        <v/>
      </c>
      <c r="S206" s="313" t="str">
        <f t="shared" si="21"/>
        <v/>
      </c>
    </row>
    <row r="207" spans="1:19">
      <c r="A207" s="546"/>
      <c r="B207" s="550"/>
      <c r="C207" s="550"/>
      <c r="D207" s="546"/>
      <c r="E207" s="549"/>
      <c r="F207" s="567"/>
      <c r="G207" s="567"/>
      <c r="H207" s="549"/>
      <c r="I207" s="549"/>
      <c r="J207" s="549"/>
      <c r="K207" s="549"/>
      <c r="L207" s="549"/>
      <c r="M207" s="568" t="str">
        <f t="shared" si="18"/>
        <v/>
      </c>
      <c r="N207" s="569"/>
      <c r="O207" s="308" t="b">
        <f t="shared" si="22"/>
        <v>0</v>
      </c>
      <c r="P207" s="312">
        <f t="shared" si="23"/>
        <v>1</v>
      </c>
      <c r="Q207" s="313" t="str">
        <f t="shared" si="19"/>
        <v/>
      </c>
      <c r="R207" s="313" t="str">
        <f t="shared" si="20"/>
        <v/>
      </c>
      <c r="S207" s="313" t="str">
        <f t="shared" si="21"/>
        <v/>
      </c>
    </row>
    <row r="208" spans="1:19">
      <c r="A208" s="546"/>
      <c r="B208" s="550"/>
      <c r="C208" s="550"/>
      <c r="D208" s="546"/>
      <c r="E208" s="549"/>
      <c r="F208" s="567"/>
      <c r="G208" s="567"/>
      <c r="H208" s="549"/>
      <c r="I208" s="549"/>
      <c r="J208" s="549"/>
      <c r="K208" s="549"/>
      <c r="L208" s="549"/>
      <c r="M208" s="568" t="str">
        <f t="shared" si="18"/>
        <v/>
      </c>
      <c r="N208" s="569"/>
      <c r="O208" s="308" t="b">
        <f t="shared" si="22"/>
        <v>0</v>
      </c>
      <c r="P208" s="312">
        <f t="shared" si="23"/>
        <v>1</v>
      </c>
      <c r="Q208" s="313" t="str">
        <f t="shared" si="19"/>
        <v/>
      </c>
      <c r="R208" s="313" t="str">
        <f t="shared" si="20"/>
        <v/>
      </c>
      <c r="S208" s="313" t="str">
        <f t="shared" si="21"/>
        <v/>
      </c>
    </row>
    <row r="209" spans="1:19">
      <c r="A209" s="546"/>
      <c r="B209" s="550"/>
      <c r="C209" s="550"/>
      <c r="D209" s="546"/>
      <c r="E209" s="549"/>
      <c r="F209" s="567"/>
      <c r="G209" s="567"/>
      <c r="H209" s="549"/>
      <c r="I209" s="549"/>
      <c r="J209" s="549"/>
      <c r="K209" s="549"/>
      <c r="L209" s="549"/>
      <c r="M209" s="568" t="str">
        <f t="shared" si="18"/>
        <v/>
      </c>
      <c r="N209" s="569"/>
      <c r="O209" s="308" t="b">
        <f t="shared" si="22"/>
        <v>0</v>
      </c>
      <c r="P209" s="312">
        <f t="shared" si="23"/>
        <v>1</v>
      </c>
      <c r="Q209" s="313" t="str">
        <f t="shared" si="19"/>
        <v/>
      </c>
      <c r="R209" s="313" t="str">
        <f t="shared" si="20"/>
        <v/>
      </c>
      <c r="S209" s="313" t="str">
        <f t="shared" si="21"/>
        <v/>
      </c>
    </row>
    <row r="210" spans="1:19">
      <c r="A210" s="546"/>
      <c r="B210" s="550"/>
      <c r="C210" s="550"/>
      <c r="D210" s="546"/>
      <c r="E210" s="549"/>
      <c r="F210" s="567"/>
      <c r="G210" s="567"/>
      <c r="H210" s="549"/>
      <c r="I210" s="549"/>
      <c r="J210" s="549"/>
      <c r="K210" s="549"/>
      <c r="L210" s="549"/>
      <c r="M210" s="568" t="str">
        <f t="shared" si="18"/>
        <v/>
      </c>
      <c r="N210" s="569"/>
      <c r="O210" s="308" t="b">
        <f t="shared" si="22"/>
        <v>0</v>
      </c>
      <c r="P210" s="312">
        <f t="shared" si="23"/>
        <v>1</v>
      </c>
      <c r="Q210" s="313" t="str">
        <f t="shared" si="19"/>
        <v/>
      </c>
      <c r="R210" s="313" t="str">
        <f t="shared" si="20"/>
        <v/>
      </c>
      <c r="S210" s="313" t="str">
        <f t="shared" si="21"/>
        <v/>
      </c>
    </row>
    <row r="211" spans="1:19">
      <c r="A211" s="546"/>
      <c r="B211" s="550"/>
      <c r="C211" s="550"/>
      <c r="D211" s="546"/>
      <c r="E211" s="549"/>
      <c r="F211" s="567"/>
      <c r="G211" s="567"/>
      <c r="H211" s="549"/>
      <c r="I211" s="549"/>
      <c r="J211" s="549"/>
      <c r="K211" s="549"/>
      <c r="L211" s="549"/>
      <c r="M211" s="568" t="str">
        <f t="shared" si="18"/>
        <v/>
      </c>
      <c r="N211" s="569"/>
      <c r="O211" s="308" t="b">
        <f t="shared" si="22"/>
        <v>0</v>
      </c>
      <c r="P211" s="312">
        <f t="shared" si="23"/>
        <v>1</v>
      </c>
      <c r="Q211" s="313" t="str">
        <f t="shared" si="19"/>
        <v/>
      </c>
      <c r="R211" s="313" t="str">
        <f t="shared" si="20"/>
        <v/>
      </c>
      <c r="S211" s="313" t="str">
        <f t="shared" si="21"/>
        <v/>
      </c>
    </row>
    <row r="212" spans="1:19">
      <c r="A212" s="546"/>
      <c r="B212" s="550"/>
      <c r="C212" s="550"/>
      <c r="D212" s="546"/>
      <c r="E212" s="549"/>
      <c r="F212" s="567"/>
      <c r="G212" s="567"/>
      <c r="H212" s="549"/>
      <c r="I212" s="549"/>
      <c r="J212" s="549"/>
      <c r="K212" s="549"/>
      <c r="L212" s="549"/>
      <c r="M212" s="568" t="str">
        <f t="shared" si="18"/>
        <v/>
      </c>
      <c r="N212" s="569"/>
      <c r="O212" s="308" t="b">
        <f t="shared" si="22"/>
        <v>0</v>
      </c>
      <c r="P212" s="312">
        <f t="shared" si="23"/>
        <v>1</v>
      </c>
      <c r="Q212" s="313" t="str">
        <f t="shared" si="19"/>
        <v/>
      </c>
      <c r="R212" s="313" t="str">
        <f t="shared" si="20"/>
        <v/>
      </c>
      <c r="S212" s="313" t="str">
        <f t="shared" si="21"/>
        <v/>
      </c>
    </row>
    <row r="213" spans="1:19">
      <c r="A213" s="546"/>
      <c r="B213" s="550"/>
      <c r="C213" s="550"/>
      <c r="D213" s="546"/>
      <c r="E213" s="549"/>
      <c r="F213" s="567"/>
      <c r="G213" s="567"/>
      <c r="H213" s="549"/>
      <c r="I213" s="549"/>
      <c r="J213" s="549"/>
      <c r="K213" s="549"/>
      <c r="L213" s="549"/>
      <c r="M213" s="568" t="str">
        <f t="shared" si="18"/>
        <v/>
      </c>
      <c r="N213" s="569"/>
      <c r="O213" s="308" t="b">
        <f t="shared" si="22"/>
        <v>0</v>
      </c>
      <c r="P213" s="312">
        <f t="shared" si="23"/>
        <v>1</v>
      </c>
      <c r="Q213" s="313" t="str">
        <f t="shared" si="19"/>
        <v/>
      </c>
      <c r="R213" s="313" t="str">
        <f t="shared" si="20"/>
        <v/>
      </c>
      <c r="S213" s="313" t="str">
        <f t="shared" si="21"/>
        <v/>
      </c>
    </row>
    <row r="214" spans="1:19">
      <c r="A214" s="546"/>
      <c r="B214" s="550"/>
      <c r="C214" s="550"/>
      <c r="D214" s="546"/>
      <c r="E214" s="549"/>
      <c r="F214" s="567"/>
      <c r="G214" s="567"/>
      <c r="H214" s="549"/>
      <c r="I214" s="549"/>
      <c r="J214" s="549"/>
      <c r="K214" s="549"/>
      <c r="L214" s="549"/>
      <c r="M214" s="568" t="str">
        <f t="shared" si="18"/>
        <v/>
      </c>
      <c r="N214" s="569"/>
      <c r="O214" s="308" t="b">
        <f t="shared" si="22"/>
        <v>0</v>
      </c>
      <c r="P214" s="312">
        <f t="shared" si="23"/>
        <v>1</v>
      </c>
      <c r="Q214" s="313" t="str">
        <f t="shared" si="19"/>
        <v/>
      </c>
      <c r="R214" s="313" t="str">
        <f t="shared" si="20"/>
        <v/>
      </c>
      <c r="S214" s="313" t="str">
        <f t="shared" si="21"/>
        <v/>
      </c>
    </row>
    <row r="215" spans="1:19">
      <c r="A215" s="546"/>
      <c r="B215" s="550"/>
      <c r="C215" s="550"/>
      <c r="D215" s="546"/>
      <c r="E215" s="549"/>
      <c r="F215" s="567"/>
      <c r="G215" s="567"/>
      <c r="H215" s="549"/>
      <c r="I215" s="549"/>
      <c r="J215" s="549"/>
      <c r="K215" s="549"/>
      <c r="L215" s="549"/>
      <c r="M215" s="568" t="str">
        <f t="shared" si="18"/>
        <v/>
      </c>
      <c r="N215" s="569"/>
      <c r="O215" s="308" t="b">
        <f t="shared" si="22"/>
        <v>0</v>
      </c>
      <c r="P215" s="312">
        <f t="shared" si="23"/>
        <v>1</v>
      </c>
      <c r="Q215" s="313" t="str">
        <f t="shared" si="19"/>
        <v/>
      </c>
      <c r="R215" s="313" t="str">
        <f t="shared" si="20"/>
        <v/>
      </c>
      <c r="S215" s="313" t="str">
        <f t="shared" si="21"/>
        <v/>
      </c>
    </row>
    <row r="216" spans="1:19">
      <c r="A216" s="546"/>
      <c r="B216" s="550"/>
      <c r="C216" s="550"/>
      <c r="D216" s="546"/>
      <c r="E216" s="549"/>
      <c r="F216" s="567"/>
      <c r="G216" s="567"/>
      <c r="H216" s="549"/>
      <c r="I216" s="549"/>
      <c r="J216" s="549"/>
      <c r="K216" s="549"/>
      <c r="L216" s="549"/>
      <c r="M216" s="568" t="str">
        <f t="shared" si="18"/>
        <v/>
      </c>
      <c r="N216" s="569"/>
      <c r="O216" s="308" t="b">
        <f t="shared" si="22"/>
        <v>0</v>
      </c>
      <c r="P216" s="312">
        <f t="shared" si="23"/>
        <v>1</v>
      </c>
      <c r="Q216" s="313" t="str">
        <f t="shared" si="19"/>
        <v/>
      </c>
      <c r="R216" s="313" t="str">
        <f t="shared" si="20"/>
        <v/>
      </c>
      <c r="S216" s="313" t="str">
        <f t="shared" si="21"/>
        <v/>
      </c>
    </row>
    <row r="217" spans="1:19">
      <c r="A217" s="546"/>
      <c r="B217" s="550"/>
      <c r="C217" s="550"/>
      <c r="D217" s="546"/>
      <c r="E217" s="549"/>
      <c r="F217" s="567"/>
      <c r="G217" s="567"/>
      <c r="H217" s="549"/>
      <c r="I217" s="549"/>
      <c r="J217" s="549"/>
      <c r="K217" s="549"/>
      <c r="L217" s="549"/>
      <c r="M217" s="568" t="str">
        <f t="shared" si="18"/>
        <v/>
      </c>
      <c r="N217" s="569"/>
      <c r="O217" s="308" t="b">
        <f t="shared" si="22"/>
        <v>0</v>
      </c>
      <c r="P217" s="312">
        <f t="shared" si="23"/>
        <v>1</v>
      </c>
      <c r="Q217" s="313" t="str">
        <f t="shared" si="19"/>
        <v/>
      </c>
      <c r="R217" s="313" t="str">
        <f t="shared" si="20"/>
        <v/>
      </c>
      <c r="S217" s="313" t="str">
        <f t="shared" si="21"/>
        <v/>
      </c>
    </row>
    <row r="218" spans="1:19">
      <c r="A218" s="546"/>
      <c r="B218" s="550"/>
      <c r="C218" s="550"/>
      <c r="D218" s="546"/>
      <c r="E218" s="549"/>
      <c r="F218" s="567"/>
      <c r="G218" s="567"/>
      <c r="H218" s="549"/>
      <c r="I218" s="549"/>
      <c r="J218" s="549"/>
      <c r="K218" s="549"/>
      <c r="L218" s="549"/>
      <c r="M218" s="568" t="str">
        <f t="shared" si="18"/>
        <v/>
      </c>
      <c r="N218" s="569"/>
      <c r="O218" s="308" t="b">
        <f t="shared" si="22"/>
        <v>0</v>
      </c>
      <c r="P218" s="312">
        <f t="shared" si="23"/>
        <v>1</v>
      </c>
      <c r="Q218" s="313" t="str">
        <f t="shared" si="19"/>
        <v/>
      </c>
      <c r="R218" s="313" t="str">
        <f t="shared" si="20"/>
        <v/>
      </c>
      <c r="S218" s="313" t="str">
        <f t="shared" si="21"/>
        <v/>
      </c>
    </row>
    <row r="219" spans="1:19">
      <c r="A219" s="546"/>
      <c r="B219" s="550"/>
      <c r="C219" s="550"/>
      <c r="D219" s="546"/>
      <c r="E219" s="549"/>
      <c r="F219" s="567"/>
      <c r="G219" s="567"/>
      <c r="H219" s="549"/>
      <c r="I219" s="549"/>
      <c r="J219" s="549"/>
      <c r="K219" s="549"/>
      <c r="L219" s="549"/>
      <c r="M219" s="568" t="str">
        <f t="shared" si="18"/>
        <v/>
      </c>
      <c r="N219" s="569"/>
      <c r="O219" s="308" t="b">
        <f t="shared" si="22"/>
        <v>0</v>
      </c>
      <c r="P219" s="312">
        <f t="shared" si="23"/>
        <v>1</v>
      </c>
      <c r="Q219" s="313" t="str">
        <f t="shared" si="19"/>
        <v/>
      </c>
      <c r="R219" s="313" t="str">
        <f t="shared" si="20"/>
        <v/>
      </c>
      <c r="S219" s="313" t="str">
        <f t="shared" si="21"/>
        <v/>
      </c>
    </row>
    <row r="220" spans="1:19">
      <c r="A220" s="546"/>
      <c r="B220" s="550"/>
      <c r="C220" s="550"/>
      <c r="D220" s="546"/>
      <c r="E220" s="549"/>
      <c r="F220" s="567"/>
      <c r="G220" s="567"/>
      <c r="H220" s="549"/>
      <c r="I220" s="549"/>
      <c r="J220" s="549"/>
      <c r="K220" s="549"/>
      <c r="L220" s="549"/>
      <c r="M220" s="568" t="str">
        <f t="shared" si="18"/>
        <v/>
      </c>
      <c r="N220" s="569"/>
      <c r="O220" s="308" t="b">
        <f t="shared" si="22"/>
        <v>0</v>
      </c>
      <c r="P220" s="312">
        <f t="shared" si="23"/>
        <v>1</v>
      </c>
      <c r="Q220" s="313" t="str">
        <f t="shared" si="19"/>
        <v/>
      </c>
      <c r="R220" s="313" t="str">
        <f t="shared" si="20"/>
        <v/>
      </c>
      <c r="S220" s="313" t="str">
        <f t="shared" si="21"/>
        <v/>
      </c>
    </row>
    <row r="221" spans="1:19">
      <c r="A221" s="546"/>
      <c r="B221" s="550"/>
      <c r="C221" s="550"/>
      <c r="D221" s="546"/>
      <c r="E221" s="549"/>
      <c r="F221" s="567"/>
      <c r="G221" s="567"/>
      <c r="H221" s="549"/>
      <c r="I221" s="549"/>
      <c r="J221" s="549"/>
      <c r="K221" s="549"/>
      <c r="L221" s="549"/>
      <c r="M221" s="568" t="str">
        <f t="shared" si="18"/>
        <v/>
      </c>
      <c r="N221" s="569"/>
      <c r="O221" s="308" t="b">
        <f t="shared" si="22"/>
        <v>0</v>
      </c>
      <c r="P221" s="312">
        <f t="shared" si="23"/>
        <v>1</v>
      </c>
      <c r="Q221" s="313" t="str">
        <f t="shared" si="19"/>
        <v/>
      </c>
      <c r="R221" s="313" t="str">
        <f t="shared" si="20"/>
        <v/>
      </c>
      <c r="S221" s="313" t="str">
        <f t="shared" si="21"/>
        <v/>
      </c>
    </row>
    <row r="222" spans="1:19">
      <c r="A222" s="546"/>
      <c r="B222" s="550"/>
      <c r="C222" s="550"/>
      <c r="D222" s="546"/>
      <c r="E222" s="549"/>
      <c r="F222" s="567"/>
      <c r="G222" s="567"/>
      <c r="H222" s="549"/>
      <c r="I222" s="549"/>
      <c r="J222" s="549"/>
      <c r="K222" s="549"/>
      <c r="L222" s="549"/>
      <c r="M222" s="568" t="str">
        <f t="shared" si="18"/>
        <v/>
      </c>
      <c r="N222" s="569"/>
      <c r="O222" s="308" t="b">
        <f t="shared" si="22"/>
        <v>0</v>
      </c>
      <c r="P222" s="312">
        <f t="shared" si="23"/>
        <v>1</v>
      </c>
      <c r="Q222" s="313" t="str">
        <f t="shared" si="19"/>
        <v/>
      </c>
      <c r="R222" s="313" t="str">
        <f t="shared" si="20"/>
        <v/>
      </c>
      <c r="S222" s="313" t="str">
        <f t="shared" si="21"/>
        <v/>
      </c>
    </row>
    <row r="223" spans="1:19">
      <c r="A223" s="546"/>
      <c r="B223" s="550"/>
      <c r="C223" s="550"/>
      <c r="D223" s="546"/>
      <c r="E223" s="549"/>
      <c r="F223" s="567"/>
      <c r="G223" s="567"/>
      <c r="H223" s="549"/>
      <c r="I223" s="549"/>
      <c r="J223" s="549"/>
      <c r="K223" s="549"/>
      <c r="L223" s="549"/>
      <c r="M223" s="568" t="str">
        <f t="shared" si="18"/>
        <v/>
      </c>
      <c r="N223" s="569"/>
      <c r="O223" s="308" t="b">
        <f t="shared" si="22"/>
        <v>0</v>
      </c>
      <c r="P223" s="312">
        <f t="shared" si="23"/>
        <v>1</v>
      </c>
      <c r="Q223" s="313" t="str">
        <f t="shared" si="19"/>
        <v/>
      </c>
      <c r="R223" s="313" t="str">
        <f t="shared" si="20"/>
        <v/>
      </c>
      <c r="S223" s="313" t="str">
        <f t="shared" si="21"/>
        <v/>
      </c>
    </row>
    <row r="224" spans="1:19">
      <c r="A224" s="546"/>
      <c r="B224" s="550"/>
      <c r="C224" s="550"/>
      <c r="D224" s="546"/>
      <c r="E224" s="549"/>
      <c r="F224" s="567"/>
      <c r="G224" s="567"/>
      <c r="H224" s="549"/>
      <c r="I224" s="549"/>
      <c r="J224" s="549"/>
      <c r="K224" s="549"/>
      <c r="L224" s="549"/>
      <c r="M224" s="568" t="str">
        <f t="shared" si="18"/>
        <v/>
      </c>
      <c r="N224" s="569"/>
      <c r="O224" s="308" t="b">
        <f t="shared" si="22"/>
        <v>0</v>
      </c>
      <c r="P224" s="312">
        <f t="shared" si="23"/>
        <v>1</v>
      </c>
      <c r="Q224" s="313" t="str">
        <f t="shared" si="19"/>
        <v/>
      </c>
      <c r="R224" s="313" t="str">
        <f t="shared" si="20"/>
        <v/>
      </c>
      <c r="S224" s="313" t="str">
        <f t="shared" si="21"/>
        <v/>
      </c>
    </row>
    <row r="225" spans="1:19">
      <c r="A225" s="546"/>
      <c r="B225" s="550"/>
      <c r="C225" s="550"/>
      <c r="D225" s="546"/>
      <c r="E225" s="549"/>
      <c r="F225" s="567"/>
      <c r="G225" s="567"/>
      <c r="H225" s="549"/>
      <c r="I225" s="549"/>
      <c r="J225" s="549"/>
      <c r="K225" s="549"/>
      <c r="L225" s="549"/>
      <c r="M225" s="568" t="str">
        <f t="shared" si="18"/>
        <v/>
      </c>
      <c r="N225" s="569"/>
      <c r="O225" s="308" t="b">
        <f t="shared" si="22"/>
        <v>0</v>
      </c>
      <c r="P225" s="312">
        <f t="shared" si="23"/>
        <v>1</v>
      </c>
      <c r="Q225" s="313" t="str">
        <f t="shared" si="19"/>
        <v/>
      </c>
      <c r="R225" s="313" t="str">
        <f t="shared" si="20"/>
        <v/>
      </c>
      <c r="S225" s="313" t="str">
        <f t="shared" si="21"/>
        <v/>
      </c>
    </row>
    <row r="226" spans="1:19">
      <c r="A226" s="546"/>
      <c r="B226" s="550"/>
      <c r="C226" s="550"/>
      <c r="D226" s="546"/>
      <c r="E226" s="549"/>
      <c r="F226" s="567"/>
      <c r="G226" s="567"/>
      <c r="H226" s="549"/>
      <c r="I226" s="549"/>
      <c r="J226" s="549"/>
      <c r="K226" s="549"/>
      <c r="L226" s="549"/>
      <c r="M226" s="568" t="str">
        <f t="shared" si="18"/>
        <v/>
      </c>
      <c r="N226" s="569"/>
      <c r="O226" s="308" t="b">
        <f t="shared" si="22"/>
        <v>0</v>
      </c>
      <c r="P226" s="312">
        <f t="shared" si="23"/>
        <v>1</v>
      </c>
      <c r="Q226" s="313" t="str">
        <f t="shared" si="19"/>
        <v/>
      </c>
      <c r="R226" s="313" t="str">
        <f t="shared" si="20"/>
        <v/>
      </c>
      <c r="S226" s="313" t="str">
        <f t="shared" si="21"/>
        <v/>
      </c>
    </row>
    <row r="227" spans="1:19">
      <c r="A227" s="546"/>
      <c r="B227" s="550"/>
      <c r="C227" s="550"/>
      <c r="D227" s="546"/>
      <c r="E227" s="549"/>
      <c r="F227" s="567"/>
      <c r="G227" s="567"/>
      <c r="H227" s="549"/>
      <c r="I227" s="549"/>
      <c r="J227" s="549"/>
      <c r="K227" s="549"/>
      <c r="L227" s="549"/>
      <c r="M227" s="568" t="str">
        <f t="shared" si="18"/>
        <v/>
      </c>
      <c r="N227" s="569"/>
      <c r="O227" s="308" t="b">
        <f t="shared" si="22"/>
        <v>0</v>
      </c>
      <c r="P227" s="312">
        <f t="shared" si="23"/>
        <v>1</v>
      </c>
      <c r="Q227" s="313" t="str">
        <f t="shared" si="19"/>
        <v/>
      </c>
      <c r="R227" s="313" t="str">
        <f t="shared" si="20"/>
        <v/>
      </c>
      <c r="S227" s="313" t="str">
        <f t="shared" si="21"/>
        <v/>
      </c>
    </row>
    <row r="228" spans="1:19">
      <c r="A228" s="546"/>
      <c r="B228" s="550"/>
      <c r="C228" s="550"/>
      <c r="D228" s="546"/>
      <c r="E228" s="549"/>
      <c r="F228" s="567"/>
      <c r="G228" s="567"/>
      <c r="H228" s="549"/>
      <c r="I228" s="549"/>
      <c r="J228" s="549"/>
      <c r="K228" s="549"/>
      <c r="L228" s="549"/>
      <c r="M228" s="568" t="str">
        <f t="shared" si="18"/>
        <v/>
      </c>
      <c r="N228" s="569"/>
      <c r="O228" s="308" t="b">
        <f t="shared" si="22"/>
        <v>0</v>
      </c>
      <c r="P228" s="312">
        <f t="shared" si="23"/>
        <v>1</v>
      </c>
      <c r="Q228" s="313" t="str">
        <f t="shared" si="19"/>
        <v/>
      </c>
      <c r="R228" s="313" t="str">
        <f t="shared" si="20"/>
        <v/>
      </c>
      <c r="S228" s="313" t="str">
        <f t="shared" si="21"/>
        <v/>
      </c>
    </row>
    <row r="229" spans="1:19">
      <c r="A229" s="546"/>
      <c r="B229" s="550"/>
      <c r="C229" s="550"/>
      <c r="D229" s="546"/>
      <c r="E229" s="549"/>
      <c r="F229" s="567"/>
      <c r="G229" s="567"/>
      <c r="H229" s="549"/>
      <c r="I229" s="549"/>
      <c r="J229" s="549"/>
      <c r="K229" s="549"/>
      <c r="L229" s="549"/>
      <c r="M229" s="568" t="str">
        <f t="shared" si="18"/>
        <v/>
      </c>
      <c r="N229" s="569"/>
      <c r="O229" s="308" t="b">
        <f t="shared" si="22"/>
        <v>0</v>
      </c>
      <c r="P229" s="312">
        <f t="shared" si="23"/>
        <v>1</v>
      </c>
      <c r="Q229" s="313" t="str">
        <f t="shared" si="19"/>
        <v/>
      </c>
      <c r="R229" s="313" t="str">
        <f t="shared" si="20"/>
        <v/>
      </c>
      <c r="S229" s="313" t="str">
        <f t="shared" si="21"/>
        <v/>
      </c>
    </row>
    <row r="230" spans="1:19">
      <c r="A230" s="546"/>
      <c r="B230" s="550"/>
      <c r="C230" s="550"/>
      <c r="D230" s="546"/>
      <c r="E230" s="549"/>
      <c r="F230" s="567"/>
      <c r="G230" s="567"/>
      <c r="H230" s="549"/>
      <c r="I230" s="549"/>
      <c r="J230" s="549"/>
      <c r="K230" s="549"/>
      <c r="L230" s="549"/>
      <c r="M230" s="568" t="str">
        <f t="shared" si="18"/>
        <v/>
      </c>
      <c r="N230" s="569"/>
      <c r="O230" s="308" t="b">
        <f t="shared" si="22"/>
        <v>0</v>
      </c>
      <c r="P230" s="312">
        <f t="shared" si="23"/>
        <v>1</v>
      </c>
      <c r="Q230" s="313" t="str">
        <f t="shared" si="19"/>
        <v/>
      </c>
      <c r="R230" s="313" t="str">
        <f t="shared" si="20"/>
        <v/>
      </c>
      <c r="S230" s="313" t="str">
        <f t="shared" si="21"/>
        <v/>
      </c>
    </row>
    <row r="231" spans="1:19">
      <c r="A231" s="546"/>
      <c r="B231" s="550"/>
      <c r="C231" s="550"/>
      <c r="D231" s="546"/>
      <c r="E231" s="549"/>
      <c r="F231" s="567"/>
      <c r="G231" s="567"/>
      <c r="H231" s="549"/>
      <c r="I231" s="549"/>
      <c r="J231" s="549"/>
      <c r="K231" s="549"/>
      <c r="L231" s="549"/>
      <c r="M231" s="568" t="str">
        <f t="shared" si="18"/>
        <v/>
      </c>
      <c r="N231" s="569"/>
      <c r="O231" s="308" t="b">
        <f t="shared" si="22"/>
        <v>0</v>
      </c>
      <c r="P231" s="312">
        <f t="shared" si="23"/>
        <v>1</v>
      </c>
      <c r="Q231" s="313" t="str">
        <f t="shared" si="19"/>
        <v/>
      </c>
      <c r="R231" s="313" t="str">
        <f t="shared" si="20"/>
        <v/>
      </c>
      <c r="S231" s="313" t="str">
        <f t="shared" si="21"/>
        <v/>
      </c>
    </row>
    <row r="232" spans="1:19">
      <c r="A232" s="546"/>
      <c r="B232" s="550"/>
      <c r="C232" s="550"/>
      <c r="D232" s="546"/>
      <c r="E232" s="549"/>
      <c r="F232" s="567"/>
      <c r="G232" s="567"/>
      <c r="H232" s="549"/>
      <c r="I232" s="549"/>
      <c r="J232" s="549"/>
      <c r="K232" s="549"/>
      <c r="L232" s="549"/>
      <c r="M232" s="568" t="str">
        <f t="shared" si="18"/>
        <v/>
      </c>
      <c r="N232" s="569"/>
      <c r="O232" s="308" t="b">
        <f t="shared" si="22"/>
        <v>0</v>
      </c>
      <c r="P232" s="312">
        <f t="shared" si="23"/>
        <v>1</v>
      </c>
      <c r="Q232" s="313" t="str">
        <f t="shared" si="19"/>
        <v/>
      </c>
      <c r="R232" s="313" t="str">
        <f t="shared" si="20"/>
        <v/>
      </c>
      <c r="S232" s="313" t="str">
        <f t="shared" si="21"/>
        <v/>
      </c>
    </row>
    <row r="233" spans="1:19">
      <c r="A233" s="546"/>
      <c r="B233" s="550"/>
      <c r="C233" s="550"/>
      <c r="D233" s="546"/>
      <c r="E233" s="549"/>
      <c r="F233" s="567"/>
      <c r="G233" s="567"/>
      <c r="H233" s="549"/>
      <c r="I233" s="549"/>
      <c r="J233" s="549"/>
      <c r="K233" s="549"/>
      <c r="L233" s="549"/>
      <c r="M233" s="568" t="str">
        <f t="shared" si="18"/>
        <v/>
      </c>
      <c r="N233" s="569"/>
      <c r="O233" s="308" t="b">
        <f t="shared" si="22"/>
        <v>0</v>
      </c>
      <c r="P233" s="312">
        <f t="shared" si="23"/>
        <v>1</v>
      </c>
      <c r="Q233" s="313" t="str">
        <f t="shared" si="19"/>
        <v/>
      </c>
      <c r="R233" s="313" t="str">
        <f t="shared" si="20"/>
        <v/>
      </c>
      <c r="S233" s="313" t="str">
        <f t="shared" si="21"/>
        <v/>
      </c>
    </row>
    <row r="234" spans="1:19">
      <c r="A234" s="546"/>
      <c r="B234" s="550"/>
      <c r="C234" s="550"/>
      <c r="D234" s="546"/>
      <c r="E234" s="549"/>
      <c r="F234" s="567"/>
      <c r="G234" s="567"/>
      <c r="H234" s="549"/>
      <c r="I234" s="549"/>
      <c r="J234" s="549"/>
      <c r="K234" s="549"/>
      <c r="L234" s="549"/>
      <c r="M234" s="568" t="str">
        <f t="shared" si="18"/>
        <v/>
      </c>
      <c r="N234" s="569"/>
      <c r="O234" s="308" t="b">
        <f t="shared" si="22"/>
        <v>0</v>
      </c>
      <c r="P234" s="312">
        <f t="shared" si="23"/>
        <v>1</v>
      </c>
      <c r="Q234" s="313" t="str">
        <f t="shared" si="19"/>
        <v/>
      </c>
      <c r="R234" s="313" t="str">
        <f t="shared" si="20"/>
        <v/>
      </c>
      <c r="S234" s="313" t="str">
        <f t="shared" si="21"/>
        <v/>
      </c>
    </row>
    <row r="235" spans="1:19">
      <c r="A235" s="546"/>
      <c r="B235" s="550"/>
      <c r="C235" s="550"/>
      <c r="D235" s="546"/>
      <c r="E235" s="549"/>
      <c r="F235" s="567"/>
      <c r="G235" s="567"/>
      <c r="H235" s="549"/>
      <c r="I235" s="549"/>
      <c r="J235" s="549"/>
      <c r="K235" s="549"/>
      <c r="L235" s="549"/>
      <c r="M235" s="568" t="str">
        <f t="shared" si="18"/>
        <v/>
      </c>
      <c r="N235" s="569"/>
      <c r="O235" s="308" t="b">
        <f t="shared" si="22"/>
        <v>0</v>
      </c>
      <c r="P235" s="312">
        <f t="shared" si="23"/>
        <v>1</v>
      </c>
      <c r="Q235" s="313" t="str">
        <f t="shared" si="19"/>
        <v/>
      </c>
      <c r="R235" s="313" t="str">
        <f t="shared" si="20"/>
        <v/>
      </c>
      <c r="S235" s="313" t="str">
        <f t="shared" si="21"/>
        <v/>
      </c>
    </row>
    <row r="236" spans="1:19">
      <c r="A236" s="546"/>
      <c r="B236" s="550"/>
      <c r="C236" s="550"/>
      <c r="D236" s="546"/>
      <c r="E236" s="549"/>
      <c r="F236" s="567"/>
      <c r="G236" s="567"/>
      <c r="H236" s="549"/>
      <c r="I236" s="549"/>
      <c r="J236" s="549"/>
      <c r="K236" s="549"/>
      <c r="L236" s="549"/>
      <c r="M236" s="568" t="str">
        <f t="shared" si="18"/>
        <v/>
      </c>
      <c r="N236" s="569"/>
      <c r="O236" s="308" t="b">
        <f t="shared" si="22"/>
        <v>0</v>
      </c>
      <c r="P236" s="312">
        <f t="shared" si="23"/>
        <v>1</v>
      </c>
      <c r="Q236" s="313" t="str">
        <f t="shared" si="19"/>
        <v/>
      </c>
      <c r="R236" s="313" t="str">
        <f t="shared" si="20"/>
        <v/>
      </c>
      <c r="S236" s="313" t="str">
        <f t="shared" si="21"/>
        <v/>
      </c>
    </row>
    <row r="237" spans="1:19">
      <c r="A237" s="546"/>
      <c r="B237" s="550"/>
      <c r="C237" s="550"/>
      <c r="D237" s="546"/>
      <c r="E237" s="549"/>
      <c r="F237" s="567"/>
      <c r="G237" s="567"/>
      <c r="H237" s="549"/>
      <c r="I237" s="549"/>
      <c r="J237" s="549"/>
      <c r="K237" s="549"/>
      <c r="L237" s="549"/>
      <c r="M237" s="568" t="str">
        <f t="shared" si="18"/>
        <v/>
      </c>
      <c r="N237" s="569"/>
      <c r="O237" s="308" t="b">
        <f t="shared" si="22"/>
        <v>0</v>
      </c>
      <c r="P237" s="312">
        <f t="shared" si="23"/>
        <v>1</v>
      </c>
      <c r="Q237" s="313" t="str">
        <f t="shared" si="19"/>
        <v/>
      </c>
      <c r="R237" s="313" t="str">
        <f t="shared" si="20"/>
        <v/>
      </c>
      <c r="S237" s="313" t="str">
        <f t="shared" si="21"/>
        <v/>
      </c>
    </row>
    <row r="238" spans="1:19">
      <c r="A238" s="546"/>
      <c r="B238" s="550"/>
      <c r="C238" s="550"/>
      <c r="D238" s="546"/>
      <c r="E238" s="549"/>
      <c r="F238" s="567"/>
      <c r="G238" s="567"/>
      <c r="H238" s="549"/>
      <c r="I238" s="549"/>
      <c r="J238" s="549"/>
      <c r="K238" s="549"/>
      <c r="L238" s="549"/>
      <c r="M238" s="568" t="str">
        <f t="shared" si="18"/>
        <v/>
      </c>
      <c r="N238" s="569"/>
      <c r="O238" s="308" t="b">
        <f t="shared" si="22"/>
        <v>0</v>
      </c>
      <c r="P238" s="312">
        <f t="shared" si="23"/>
        <v>1</v>
      </c>
      <c r="Q238" s="313" t="str">
        <f t="shared" si="19"/>
        <v/>
      </c>
      <c r="R238" s="313" t="str">
        <f t="shared" si="20"/>
        <v/>
      </c>
      <c r="S238" s="313" t="str">
        <f t="shared" si="21"/>
        <v/>
      </c>
    </row>
    <row r="239" spans="1:19">
      <c r="A239" s="546"/>
      <c r="B239" s="550"/>
      <c r="C239" s="550"/>
      <c r="D239" s="546"/>
      <c r="E239" s="549"/>
      <c r="F239" s="567"/>
      <c r="G239" s="567"/>
      <c r="H239" s="549"/>
      <c r="I239" s="549"/>
      <c r="J239" s="549"/>
      <c r="K239" s="549"/>
      <c r="L239" s="549"/>
      <c r="M239" s="568" t="str">
        <f t="shared" si="18"/>
        <v/>
      </c>
      <c r="N239" s="569"/>
      <c r="O239" s="308" t="b">
        <f t="shared" si="22"/>
        <v>0</v>
      </c>
      <c r="P239" s="312">
        <f t="shared" si="23"/>
        <v>1</v>
      </c>
      <c r="Q239" s="313" t="str">
        <f t="shared" si="19"/>
        <v/>
      </c>
      <c r="R239" s="313" t="str">
        <f t="shared" si="20"/>
        <v/>
      </c>
      <c r="S239" s="313" t="str">
        <f t="shared" si="21"/>
        <v/>
      </c>
    </row>
    <row r="240" spans="1:19">
      <c r="A240" s="546"/>
      <c r="B240" s="550"/>
      <c r="C240" s="550"/>
      <c r="D240" s="546"/>
      <c r="E240" s="549"/>
      <c r="F240" s="567"/>
      <c r="G240" s="567"/>
      <c r="H240" s="549"/>
      <c r="I240" s="549"/>
      <c r="J240" s="549"/>
      <c r="K240" s="549"/>
      <c r="L240" s="549"/>
      <c r="M240" s="568" t="str">
        <f t="shared" si="18"/>
        <v/>
      </c>
      <c r="N240" s="569"/>
      <c r="O240" s="308" t="b">
        <f t="shared" si="22"/>
        <v>0</v>
      </c>
      <c r="P240" s="312">
        <f t="shared" si="23"/>
        <v>1</v>
      </c>
      <c r="Q240" s="313" t="str">
        <f t="shared" si="19"/>
        <v/>
      </c>
      <c r="R240" s="313" t="str">
        <f t="shared" si="20"/>
        <v/>
      </c>
      <c r="S240" s="313" t="str">
        <f t="shared" si="21"/>
        <v/>
      </c>
    </row>
    <row r="241" spans="1:19">
      <c r="A241" s="546"/>
      <c r="B241" s="550"/>
      <c r="C241" s="550"/>
      <c r="D241" s="546"/>
      <c r="E241" s="549"/>
      <c r="F241" s="567"/>
      <c r="G241" s="567"/>
      <c r="H241" s="549"/>
      <c r="I241" s="549"/>
      <c r="J241" s="549"/>
      <c r="K241" s="549"/>
      <c r="L241" s="549"/>
      <c r="M241" s="568" t="str">
        <f t="shared" si="18"/>
        <v/>
      </c>
      <c r="N241" s="569"/>
      <c r="O241" s="308" t="b">
        <f t="shared" si="22"/>
        <v>0</v>
      </c>
      <c r="P241" s="312">
        <f t="shared" si="23"/>
        <v>1</v>
      </c>
      <c r="Q241" s="313" t="str">
        <f t="shared" si="19"/>
        <v/>
      </c>
      <c r="R241" s="313" t="str">
        <f t="shared" si="20"/>
        <v/>
      </c>
      <c r="S241" s="313" t="str">
        <f t="shared" si="21"/>
        <v/>
      </c>
    </row>
    <row r="242" spans="1:19">
      <c r="A242" s="546"/>
      <c r="B242" s="550"/>
      <c r="C242" s="550"/>
      <c r="D242" s="546"/>
      <c r="E242" s="549"/>
      <c r="F242" s="567"/>
      <c r="G242" s="567"/>
      <c r="H242" s="549"/>
      <c r="I242" s="549"/>
      <c r="J242" s="549"/>
      <c r="K242" s="549"/>
      <c r="L242" s="549"/>
      <c r="M242" s="568" t="str">
        <f t="shared" si="18"/>
        <v/>
      </c>
      <c r="N242" s="569"/>
      <c r="O242" s="308" t="b">
        <f t="shared" si="22"/>
        <v>0</v>
      </c>
      <c r="P242" s="312">
        <f t="shared" si="23"/>
        <v>1</v>
      </c>
      <c r="Q242" s="313" t="str">
        <f t="shared" si="19"/>
        <v/>
      </c>
      <c r="R242" s="313" t="str">
        <f t="shared" si="20"/>
        <v/>
      </c>
      <c r="S242" s="313" t="str">
        <f t="shared" si="21"/>
        <v/>
      </c>
    </row>
    <row r="243" spans="1:19">
      <c r="A243" s="546"/>
      <c r="B243" s="550"/>
      <c r="C243" s="550"/>
      <c r="D243" s="546"/>
      <c r="E243" s="549"/>
      <c r="F243" s="567"/>
      <c r="G243" s="567"/>
      <c r="H243" s="549"/>
      <c r="I243" s="549"/>
      <c r="J243" s="549"/>
      <c r="K243" s="549"/>
      <c r="L243" s="549"/>
      <c r="M243" s="568" t="str">
        <f t="shared" si="18"/>
        <v/>
      </c>
      <c r="N243" s="569"/>
      <c r="O243" s="308" t="b">
        <f t="shared" si="22"/>
        <v>0</v>
      </c>
      <c r="P243" s="312">
        <f t="shared" si="23"/>
        <v>1</v>
      </c>
      <c r="Q243" s="313" t="str">
        <f t="shared" si="19"/>
        <v/>
      </c>
      <c r="R243" s="313" t="str">
        <f t="shared" si="20"/>
        <v/>
      </c>
      <c r="S243" s="313" t="str">
        <f t="shared" si="21"/>
        <v/>
      </c>
    </row>
    <row r="244" spans="1:19">
      <c r="A244" s="546"/>
      <c r="B244" s="550"/>
      <c r="C244" s="550"/>
      <c r="D244" s="546"/>
      <c r="E244" s="549"/>
      <c r="F244" s="567"/>
      <c r="G244" s="567"/>
      <c r="H244" s="549"/>
      <c r="I244" s="549"/>
      <c r="J244" s="549"/>
      <c r="K244" s="549"/>
      <c r="L244" s="549"/>
      <c r="M244" s="568" t="str">
        <f t="shared" si="18"/>
        <v/>
      </c>
      <c r="N244" s="569"/>
      <c r="O244" s="308" t="b">
        <f t="shared" si="22"/>
        <v>0</v>
      </c>
      <c r="P244" s="312">
        <f t="shared" si="23"/>
        <v>1</v>
      </c>
      <c r="Q244" s="313" t="str">
        <f t="shared" si="19"/>
        <v/>
      </c>
      <c r="R244" s="313" t="str">
        <f t="shared" si="20"/>
        <v/>
      </c>
      <c r="S244" s="313" t="str">
        <f t="shared" si="21"/>
        <v/>
      </c>
    </row>
    <row r="245" spans="1:19">
      <c r="A245" s="546"/>
      <c r="B245" s="550"/>
      <c r="C245" s="550"/>
      <c r="D245" s="546"/>
      <c r="E245" s="549"/>
      <c r="F245" s="567"/>
      <c r="G245" s="567"/>
      <c r="H245" s="549"/>
      <c r="I245" s="549"/>
      <c r="J245" s="549"/>
      <c r="K245" s="549"/>
      <c r="L245" s="549"/>
      <c r="M245" s="568" t="str">
        <f t="shared" si="18"/>
        <v/>
      </c>
      <c r="N245" s="569"/>
      <c r="O245" s="308" t="b">
        <f t="shared" si="22"/>
        <v>0</v>
      </c>
      <c r="P245" s="312">
        <f t="shared" si="23"/>
        <v>1</v>
      </c>
      <c r="Q245" s="313" t="str">
        <f t="shared" si="19"/>
        <v/>
      </c>
      <c r="R245" s="313" t="str">
        <f t="shared" si="20"/>
        <v/>
      </c>
      <c r="S245" s="313" t="str">
        <f t="shared" si="21"/>
        <v/>
      </c>
    </row>
    <row r="246" spans="1:19">
      <c r="A246" s="546"/>
      <c r="B246" s="550"/>
      <c r="C246" s="550"/>
      <c r="D246" s="546"/>
      <c r="E246" s="549"/>
      <c r="F246" s="567"/>
      <c r="G246" s="567"/>
      <c r="H246" s="549"/>
      <c r="I246" s="549"/>
      <c r="J246" s="549"/>
      <c r="K246" s="549"/>
      <c r="L246" s="549"/>
      <c r="M246" s="568" t="str">
        <f t="shared" si="18"/>
        <v/>
      </c>
      <c r="N246" s="569"/>
      <c r="O246" s="308" t="b">
        <f t="shared" si="22"/>
        <v>0</v>
      </c>
      <c r="P246" s="312">
        <f t="shared" si="23"/>
        <v>1</v>
      </c>
      <c r="Q246" s="313" t="str">
        <f t="shared" si="19"/>
        <v/>
      </c>
      <c r="R246" s="313" t="str">
        <f t="shared" si="20"/>
        <v/>
      </c>
      <c r="S246" s="313" t="str">
        <f t="shared" si="21"/>
        <v/>
      </c>
    </row>
    <row r="247" spans="1:19">
      <c r="A247" s="546"/>
      <c r="B247" s="550"/>
      <c r="C247" s="550"/>
      <c r="D247" s="546"/>
      <c r="E247" s="549"/>
      <c r="F247" s="567"/>
      <c r="G247" s="567"/>
      <c r="H247" s="549"/>
      <c r="I247" s="549"/>
      <c r="J247" s="549"/>
      <c r="K247" s="549"/>
      <c r="L247" s="549"/>
      <c r="M247" s="568" t="str">
        <f t="shared" si="18"/>
        <v/>
      </c>
      <c r="N247" s="569"/>
      <c r="O247" s="308" t="b">
        <f t="shared" si="22"/>
        <v>0</v>
      </c>
      <c r="P247" s="312">
        <f t="shared" si="23"/>
        <v>1</v>
      </c>
      <c r="Q247" s="313" t="str">
        <f t="shared" si="19"/>
        <v/>
      </c>
      <c r="R247" s="313" t="str">
        <f t="shared" si="20"/>
        <v/>
      </c>
      <c r="S247" s="313" t="str">
        <f t="shared" si="21"/>
        <v/>
      </c>
    </row>
    <row r="248" spans="1:19">
      <c r="A248" s="546"/>
      <c r="B248" s="550"/>
      <c r="C248" s="550"/>
      <c r="D248" s="546"/>
      <c r="E248" s="549"/>
      <c r="F248" s="567"/>
      <c r="G248" s="567"/>
      <c r="H248" s="549"/>
      <c r="I248" s="549"/>
      <c r="J248" s="549"/>
      <c r="K248" s="549"/>
      <c r="L248" s="549"/>
      <c r="M248" s="568" t="str">
        <f t="shared" si="18"/>
        <v/>
      </c>
      <c r="N248" s="569"/>
      <c r="O248" s="308" t="b">
        <f t="shared" si="22"/>
        <v>0</v>
      </c>
      <c r="P248" s="312">
        <f t="shared" si="23"/>
        <v>1</v>
      </c>
      <c r="Q248" s="313" t="str">
        <f t="shared" si="19"/>
        <v/>
      </c>
      <c r="R248" s="313" t="str">
        <f t="shared" si="20"/>
        <v/>
      </c>
      <c r="S248" s="313" t="str">
        <f t="shared" si="21"/>
        <v/>
      </c>
    </row>
    <row r="249" spans="1:19">
      <c r="A249" s="546"/>
      <c r="B249" s="550"/>
      <c r="C249" s="550"/>
      <c r="D249" s="546"/>
      <c r="E249" s="549"/>
      <c r="F249" s="567"/>
      <c r="G249" s="567"/>
      <c r="H249" s="549"/>
      <c r="I249" s="549"/>
      <c r="J249" s="549"/>
      <c r="K249" s="549"/>
      <c r="L249" s="549"/>
      <c r="M249" s="568" t="str">
        <f t="shared" si="18"/>
        <v/>
      </c>
      <c r="N249" s="569"/>
      <c r="O249" s="308" t="b">
        <f t="shared" si="22"/>
        <v>0</v>
      </c>
      <c r="P249" s="312">
        <f t="shared" si="23"/>
        <v>1</v>
      </c>
      <c r="Q249" s="313" t="str">
        <f t="shared" si="19"/>
        <v/>
      </c>
      <c r="R249" s="313" t="str">
        <f t="shared" si="20"/>
        <v/>
      </c>
      <c r="S249" s="313" t="str">
        <f t="shared" si="21"/>
        <v/>
      </c>
    </row>
    <row r="250" spans="1:19">
      <c r="A250" s="546"/>
      <c r="B250" s="550"/>
      <c r="C250" s="550"/>
      <c r="D250" s="546"/>
      <c r="E250" s="549"/>
      <c r="F250" s="567"/>
      <c r="G250" s="567"/>
      <c r="H250" s="549"/>
      <c r="I250" s="549"/>
      <c r="J250" s="549"/>
      <c r="K250" s="549"/>
      <c r="L250" s="549"/>
      <c r="M250" s="568" t="str">
        <f t="shared" si="18"/>
        <v/>
      </c>
      <c r="N250" s="569"/>
      <c r="O250" s="308" t="b">
        <f t="shared" si="22"/>
        <v>0</v>
      </c>
      <c r="P250" s="312">
        <f t="shared" si="23"/>
        <v>1</v>
      </c>
      <c r="Q250" s="313" t="str">
        <f t="shared" si="19"/>
        <v/>
      </c>
      <c r="R250" s="313" t="str">
        <f t="shared" si="20"/>
        <v/>
      </c>
      <c r="S250" s="313" t="str">
        <f t="shared" si="21"/>
        <v/>
      </c>
    </row>
    <row r="251" spans="1:19">
      <c r="A251" s="546"/>
      <c r="B251" s="550"/>
      <c r="C251" s="550"/>
      <c r="D251" s="546"/>
      <c r="E251" s="549"/>
      <c r="F251" s="567"/>
      <c r="G251" s="567"/>
      <c r="H251" s="549"/>
      <c r="I251" s="549"/>
      <c r="J251" s="549"/>
      <c r="K251" s="549"/>
      <c r="L251" s="549"/>
      <c r="M251" s="568" t="str">
        <f t="shared" si="18"/>
        <v/>
      </c>
      <c r="N251" s="569"/>
      <c r="O251" s="308" t="b">
        <f t="shared" si="22"/>
        <v>0</v>
      </c>
      <c r="P251" s="312">
        <f t="shared" si="23"/>
        <v>1</v>
      </c>
      <c r="Q251" s="313" t="str">
        <f t="shared" si="19"/>
        <v/>
      </c>
      <c r="R251" s="313" t="str">
        <f t="shared" si="20"/>
        <v/>
      </c>
      <c r="S251" s="313" t="str">
        <f t="shared" si="21"/>
        <v/>
      </c>
    </row>
    <row r="252" spans="1:19">
      <c r="A252" s="546"/>
      <c r="B252" s="550"/>
      <c r="C252" s="550"/>
      <c r="D252" s="546"/>
      <c r="E252" s="549"/>
      <c r="F252" s="567"/>
      <c r="G252" s="567"/>
      <c r="H252" s="549"/>
      <c r="I252" s="549"/>
      <c r="J252" s="549"/>
      <c r="K252" s="549"/>
      <c r="L252" s="549"/>
      <c r="M252" s="568" t="str">
        <f t="shared" si="18"/>
        <v/>
      </c>
      <c r="N252" s="569"/>
      <c r="O252" s="308" t="b">
        <f t="shared" si="22"/>
        <v>0</v>
      </c>
      <c r="P252" s="312">
        <f t="shared" si="23"/>
        <v>1</v>
      </c>
      <c r="Q252" s="313" t="str">
        <f t="shared" si="19"/>
        <v/>
      </c>
      <c r="R252" s="313" t="str">
        <f t="shared" si="20"/>
        <v/>
      </c>
      <c r="S252" s="313" t="str">
        <f t="shared" si="21"/>
        <v/>
      </c>
    </row>
    <row r="253" spans="1:19">
      <c r="A253" s="546"/>
      <c r="B253" s="550"/>
      <c r="C253" s="550"/>
      <c r="D253" s="546"/>
      <c r="E253" s="549"/>
      <c r="F253" s="567"/>
      <c r="G253" s="567"/>
      <c r="H253" s="549"/>
      <c r="I253" s="549"/>
      <c r="J253" s="549"/>
      <c r="K253" s="549"/>
      <c r="L253" s="549"/>
      <c r="M253" s="568" t="str">
        <f t="shared" si="18"/>
        <v/>
      </c>
      <c r="N253" s="569"/>
      <c r="O253" s="308" t="b">
        <f t="shared" si="22"/>
        <v>0</v>
      </c>
      <c r="P253" s="312">
        <f t="shared" si="23"/>
        <v>1</v>
      </c>
      <c r="Q253" s="313" t="str">
        <f t="shared" si="19"/>
        <v/>
      </c>
      <c r="R253" s="313" t="str">
        <f t="shared" si="20"/>
        <v/>
      </c>
      <c r="S253" s="313" t="str">
        <f t="shared" si="21"/>
        <v/>
      </c>
    </row>
    <row r="254" spans="1:19">
      <c r="A254" s="546"/>
      <c r="B254" s="550"/>
      <c r="C254" s="550"/>
      <c r="D254" s="546"/>
      <c r="E254" s="549"/>
      <c r="F254" s="567"/>
      <c r="G254" s="567"/>
      <c r="H254" s="549"/>
      <c r="I254" s="549"/>
      <c r="J254" s="549"/>
      <c r="K254" s="549"/>
      <c r="L254" s="549"/>
      <c r="M254" s="568" t="str">
        <f t="shared" si="18"/>
        <v/>
      </c>
      <c r="N254" s="569"/>
      <c r="O254" s="308" t="b">
        <f t="shared" si="22"/>
        <v>0</v>
      </c>
      <c r="P254" s="312">
        <f t="shared" si="23"/>
        <v>1</v>
      </c>
      <c r="Q254" s="313" t="str">
        <f t="shared" si="19"/>
        <v/>
      </c>
      <c r="R254" s="313" t="str">
        <f t="shared" si="20"/>
        <v/>
      </c>
      <c r="S254" s="313" t="str">
        <f t="shared" si="21"/>
        <v/>
      </c>
    </row>
    <row r="255" spans="1:19">
      <c r="A255" s="546"/>
      <c r="B255" s="550"/>
      <c r="C255" s="550"/>
      <c r="D255" s="546"/>
      <c r="E255" s="549"/>
      <c r="F255" s="567"/>
      <c r="G255" s="567"/>
      <c r="H255" s="549"/>
      <c r="I255" s="549"/>
      <c r="J255" s="549"/>
      <c r="K255" s="549"/>
      <c r="L255" s="549"/>
      <c r="M255" s="568" t="str">
        <f t="shared" si="18"/>
        <v/>
      </c>
      <c r="N255" s="569"/>
      <c r="O255" s="308" t="b">
        <f t="shared" si="22"/>
        <v>0</v>
      </c>
      <c r="P255" s="312">
        <f t="shared" si="23"/>
        <v>1</v>
      </c>
      <c r="Q255" s="313" t="str">
        <f t="shared" si="19"/>
        <v/>
      </c>
      <c r="R255" s="313" t="str">
        <f t="shared" si="20"/>
        <v/>
      </c>
      <c r="S255" s="313" t="str">
        <f t="shared" si="21"/>
        <v/>
      </c>
    </row>
    <row r="256" spans="1:19">
      <c r="A256" s="546"/>
      <c r="B256" s="550"/>
      <c r="C256" s="550"/>
      <c r="D256" s="546"/>
      <c r="E256" s="549"/>
      <c r="F256" s="567"/>
      <c r="G256" s="567"/>
      <c r="H256" s="549"/>
      <c r="I256" s="549"/>
      <c r="J256" s="549"/>
      <c r="K256" s="549"/>
      <c r="L256" s="549"/>
      <c r="M256" s="568" t="str">
        <f t="shared" si="18"/>
        <v/>
      </c>
      <c r="N256" s="569"/>
      <c r="O256" s="308" t="b">
        <f t="shared" si="22"/>
        <v>0</v>
      </c>
      <c r="P256" s="312">
        <f t="shared" si="23"/>
        <v>1</v>
      </c>
      <c r="Q256" s="313" t="str">
        <f t="shared" si="19"/>
        <v/>
      </c>
      <c r="R256" s="313" t="str">
        <f t="shared" si="20"/>
        <v/>
      </c>
      <c r="S256" s="313" t="str">
        <f t="shared" si="21"/>
        <v/>
      </c>
    </row>
    <row r="257" spans="1:19">
      <c r="A257" s="546"/>
      <c r="B257" s="550"/>
      <c r="C257" s="550"/>
      <c r="D257" s="546"/>
      <c r="E257" s="549"/>
      <c r="F257" s="567"/>
      <c r="G257" s="567"/>
      <c r="H257" s="549"/>
      <c r="I257" s="549"/>
      <c r="J257" s="549"/>
      <c r="K257" s="549"/>
      <c r="L257" s="549"/>
      <c r="M257" s="568" t="str">
        <f t="shared" si="18"/>
        <v/>
      </c>
      <c r="N257" s="569"/>
      <c r="O257" s="308" t="b">
        <f t="shared" si="22"/>
        <v>0</v>
      </c>
      <c r="P257" s="312">
        <f t="shared" si="23"/>
        <v>1</v>
      </c>
      <c r="Q257" s="313" t="str">
        <f t="shared" si="19"/>
        <v/>
      </c>
      <c r="R257" s="313" t="str">
        <f t="shared" si="20"/>
        <v/>
      </c>
      <c r="S257" s="313" t="str">
        <f t="shared" si="21"/>
        <v/>
      </c>
    </row>
    <row r="258" spans="1:19">
      <c r="A258" s="546"/>
      <c r="B258" s="550"/>
      <c r="C258" s="550"/>
      <c r="D258" s="546"/>
      <c r="E258" s="549"/>
      <c r="F258" s="567"/>
      <c r="G258" s="567"/>
      <c r="H258" s="549"/>
      <c r="I258" s="549"/>
      <c r="J258" s="549"/>
      <c r="K258" s="549"/>
      <c r="L258" s="549"/>
      <c r="M258" s="568" t="str">
        <f t="shared" si="18"/>
        <v/>
      </c>
      <c r="N258" s="569"/>
      <c r="O258" s="308" t="b">
        <f t="shared" si="22"/>
        <v>0</v>
      </c>
      <c r="P258" s="312">
        <f t="shared" si="23"/>
        <v>1</v>
      </c>
      <c r="Q258" s="313" t="str">
        <f t="shared" si="19"/>
        <v/>
      </c>
      <c r="R258" s="313" t="str">
        <f t="shared" si="20"/>
        <v/>
      </c>
      <c r="S258" s="313" t="str">
        <f t="shared" si="21"/>
        <v/>
      </c>
    </row>
    <row r="259" spans="1:19">
      <c r="A259" s="546"/>
      <c r="B259" s="550"/>
      <c r="C259" s="550"/>
      <c r="D259" s="546"/>
      <c r="E259" s="549"/>
      <c r="F259" s="567"/>
      <c r="G259" s="567"/>
      <c r="H259" s="549"/>
      <c r="I259" s="549"/>
      <c r="J259" s="549"/>
      <c r="K259" s="549"/>
      <c r="L259" s="549"/>
      <c r="M259" s="568" t="str">
        <f t="shared" si="18"/>
        <v/>
      </c>
      <c r="N259" s="569"/>
      <c r="O259" s="308" t="b">
        <f t="shared" si="22"/>
        <v>0</v>
      </c>
      <c r="P259" s="312">
        <f t="shared" si="23"/>
        <v>1</v>
      </c>
      <c r="Q259" s="313" t="str">
        <f t="shared" si="19"/>
        <v/>
      </c>
      <c r="R259" s="313" t="str">
        <f t="shared" si="20"/>
        <v/>
      </c>
      <c r="S259" s="313" t="str">
        <f t="shared" si="21"/>
        <v/>
      </c>
    </row>
    <row r="260" spans="1:19">
      <c r="A260" s="546"/>
      <c r="B260" s="550"/>
      <c r="C260" s="550"/>
      <c r="D260" s="546"/>
      <c r="E260" s="549"/>
      <c r="F260" s="567"/>
      <c r="G260" s="567"/>
      <c r="H260" s="549"/>
      <c r="I260" s="549"/>
      <c r="J260" s="549"/>
      <c r="K260" s="549"/>
      <c r="L260" s="549"/>
      <c r="M260" s="568" t="str">
        <f t="shared" si="18"/>
        <v/>
      </c>
      <c r="N260" s="569"/>
      <c r="O260" s="308" t="b">
        <f t="shared" si="22"/>
        <v>0</v>
      </c>
      <c r="P260" s="312">
        <f t="shared" si="23"/>
        <v>1</v>
      </c>
      <c r="Q260" s="313" t="str">
        <f t="shared" si="19"/>
        <v/>
      </c>
      <c r="R260" s="313" t="str">
        <f t="shared" si="20"/>
        <v/>
      </c>
      <c r="S260" s="313" t="str">
        <f t="shared" si="21"/>
        <v/>
      </c>
    </row>
    <row r="261" spans="1:19">
      <c r="A261" s="546"/>
      <c r="B261" s="550"/>
      <c r="C261" s="550"/>
      <c r="D261" s="546"/>
      <c r="E261" s="549"/>
      <c r="F261" s="567"/>
      <c r="G261" s="567"/>
      <c r="H261" s="549"/>
      <c r="I261" s="549"/>
      <c r="J261" s="549"/>
      <c r="K261" s="549"/>
      <c r="L261" s="549"/>
      <c r="M261" s="568" t="str">
        <f t="shared" si="18"/>
        <v/>
      </c>
      <c r="N261" s="569"/>
      <c r="O261" s="308" t="b">
        <f t="shared" si="22"/>
        <v>0</v>
      </c>
      <c r="P261" s="312">
        <f t="shared" si="23"/>
        <v>1</v>
      </c>
      <c r="Q261" s="313" t="str">
        <f t="shared" si="19"/>
        <v/>
      </c>
      <c r="R261" s="313" t="str">
        <f t="shared" si="20"/>
        <v/>
      </c>
      <c r="S261" s="313" t="str">
        <f t="shared" si="21"/>
        <v/>
      </c>
    </row>
    <row r="262" spans="1:19">
      <c r="A262" s="546"/>
      <c r="B262" s="550"/>
      <c r="C262" s="550"/>
      <c r="D262" s="546"/>
      <c r="E262" s="549"/>
      <c r="F262" s="567"/>
      <c r="G262" s="567"/>
      <c r="H262" s="549"/>
      <c r="I262" s="549"/>
      <c r="J262" s="549"/>
      <c r="K262" s="549"/>
      <c r="L262" s="549"/>
      <c r="M262" s="568" t="str">
        <f t="shared" si="18"/>
        <v/>
      </c>
      <c r="N262" s="569"/>
      <c r="O262" s="308" t="b">
        <f t="shared" si="22"/>
        <v>0</v>
      </c>
      <c r="P262" s="312">
        <f t="shared" si="23"/>
        <v>1</v>
      </c>
      <c r="Q262" s="313" t="str">
        <f t="shared" si="19"/>
        <v/>
      </c>
      <c r="R262" s="313" t="str">
        <f t="shared" si="20"/>
        <v/>
      </c>
      <c r="S262" s="313" t="str">
        <f t="shared" si="21"/>
        <v/>
      </c>
    </row>
    <row r="263" spans="1:19">
      <c r="A263" s="546"/>
      <c r="B263" s="550"/>
      <c r="C263" s="550"/>
      <c r="D263" s="546"/>
      <c r="E263" s="549"/>
      <c r="F263" s="567"/>
      <c r="G263" s="567"/>
      <c r="H263" s="549"/>
      <c r="I263" s="549"/>
      <c r="J263" s="549"/>
      <c r="K263" s="549"/>
      <c r="L263" s="549"/>
      <c r="M263" s="568" t="str">
        <f t="shared" si="18"/>
        <v/>
      </c>
      <c r="N263" s="569"/>
      <c r="O263" s="308" t="b">
        <f t="shared" si="22"/>
        <v>0</v>
      </c>
      <c r="P263" s="312">
        <f t="shared" si="23"/>
        <v>1</v>
      </c>
      <c r="Q263" s="313" t="str">
        <f t="shared" si="19"/>
        <v/>
      </c>
      <c r="R263" s="313" t="str">
        <f t="shared" si="20"/>
        <v/>
      </c>
      <c r="S263" s="313" t="str">
        <f t="shared" si="21"/>
        <v/>
      </c>
    </row>
    <row r="264" spans="1:19">
      <c r="A264" s="546"/>
      <c r="B264" s="550"/>
      <c r="C264" s="550"/>
      <c r="D264" s="546"/>
      <c r="E264" s="549"/>
      <c r="F264" s="567"/>
      <c r="G264" s="567"/>
      <c r="H264" s="549"/>
      <c r="I264" s="549"/>
      <c r="J264" s="549"/>
      <c r="K264" s="549"/>
      <c r="L264" s="549"/>
      <c r="M264" s="568" t="str">
        <f t="shared" si="18"/>
        <v/>
      </c>
      <c r="N264" s="569"/>
      <c r="O264" s="308" t="b">
        <f t="shared" si="22"/>
        <v>0</v>
      </c>
      <c r="P264" s="312">
        <f t="shared" si="23"/>
        <v>1</v>
      </c>
      <c r="Q264" s="313" t="str">
        <f t="shared" si="19"/>
        <v/>
      </c>
      <c r="R264" s="313" t="str">
        <f t="shared" si="20"/>
        <v/>
      </c>
      <c r="S264" s="313" t="str">
        <f t="shared" si="21"/>
        <v/>
      </c>
    </row>
    <row r="265" spans="1:19">
      <c r="A265" s="546"/>
      <c r="B265" s="550"/>
      <c r="C265" s="550"/>
      <c r="D265" s="546"/>
      <c r="E265" s="549"/>
      <c r="F265" s="567"/>
      <c r="G265" s="567"/>
      <c r="H265" s="549"/>
      <c r="I265" s="549"/>
      <c r="J265" s="549"/>
      <c r="K265" s="549"/>
      <c r="L265" s="549"/>
      <c r="M265" s="568" t="str">
        <f t="shared" si="18"/>
        <v/>
      </c>
      <c r="N265" s="569"/>
      <c r="O265" s="308" t="b">
        <f t="shared" si="22"/>
        <v>0</v>
      </c>
      <c r="P265" s="312">
        <f t="shared" si="23"/>
        <v>1</v>
      </c>
      <c r="Q265" s="313" t="str">
        <f t="shared" si="19"/>
        <v/>
      </c>
      <c r="R265" s="313" t="str">
        <f t="shared" si="20"/>
        <v/>
      </c>
      <c r="S265" s="313" t="str">
        <f t="shared" si="21"/>
        <v/>
      </c>
    </row>
    <row r="266" spans="1:19">
      <c r="A266" s="546"/>
      <c r="B266" s="550"/>
      <c r="C266" s="550"/>
      <c r="D266" s="546"/>
      <c r="E266" s="549"/>
      <c r="F266" s="567"/>
      <c r="G266" s="567"/>
      <c r="H266" s="549"/>
      <c r="I266" s="549"/>
      <c r="J266" s="549"/>
      <c r="K266" s="549"/>
      <c r="L266" s="549"/>
      <c r="M266" s="568" t="str">
        <f t="shared" ref="M266:M309" si="24">IF(
OR(
$B266="",$C266="",$D266="",$E266="",$E266&lt;an_initial,$E266&gt;an_final,$O266=FALSE),"",IF(
$G266="","",IF(
OR(
$H266="X",$H266="x"),100*$F266/10000,IF(
OR(
$I266="X",$I266="x"),80*$F266/10000,IF(
OR(
$K266="X",$K266="x"),100*(
IF(
$P266&lt;=5,0.3,0.2))*$F266/10000,IF(
OR(
$L266="X",$L266="x"),80*(
IF(
$P266&lt;=5,0.3,0.2))*$F266/10000,""))))))</f>
        <v/>
      </c>
      <c r="N266" s="569"/>
      <c r="O266" s="308" t="b">
        <f t="shared" si="22"/>
        <v>0</v>
      </c>
      <c r="P266" s="312">
        <f t="shared" si="23"/>
        <v>1</v>
      </c>
      <c r="Q266" s="313" t="str">
        <f t="shared" ref="Q266:Q309" si="25">IF(
OR(
$B266="",$C266="",$D266="",$E266="",$E266&lt;an_initial,$E266&gt;an_final,$O266=FALSE),"",IF(
$G266="","",IF(
OR(
$H266="X",$H266="x"),100*$F266/10000,"")))</f>
        <v/>
      </c>
      <c r="R266" s="313" t="str">
        <f t="shared" ref="R266:R309" si="26">IF(
OR(
$B266="",$C266="",$D266="",$E266="",$E266&lt;an_initial,$E266&gt;an_final,$O266=FALSE),"",IF(
$G266="","",IF(
OR(
$I266="X",$I266="x"),80*$F266/10000,"")))</f>
        <v/>
      </c>
      <c r="S266" s="313" t="str">
        <f t="shared" ref="S266:S309" si="27">IF(
OR(
$B266="",$C266="",$D266="",$E266="",$E266&lt;an_initial,$E266&gt;an_final,$O266=FALSE),"",IF(
$G266="","",IF(
OR(
$K266="X",$K266="x"),100*(
IF(
$P266&lt;=5,0.3,0.2))*$F266/10000,IF(
OR(
$L266="X",$L266="x"),80*(
IF(
$P266&lt;=5,0.3,0.2))*$F266/10000,""))))</f>
        <v/>
      </c>
    </row>
    <row r="267" spans="1:19">
      <c r="A267" s="546"/>
      <c r="B267" s="550"/>
      <c r="C267" s="550"/>
      <c r="D267" s="546"/>
      <c r="E267" s="549"/>
      <c r="F267" s="567"/>
      <c r="G267" s="567"/>
      <c r="H267" s="549"/>
      <c r="I267" s="549"/>
      <c r="J267" s="549"/>
      <c r="K267" s="549"/>
      <c r="L267" s="549"/>
      <c r="M267" s="568" t="str">
        <f t="shared" si="24"/>
        <v/>
      </c>
      <c r="N267" s="569"/>
      <c r="O267" s="308" t="b">
        <f t="shared" ref="O267:O309" si="28">IF(nume_candidat="",FALSE,ISNUMBER(SEARCH(nume_candidat,$B267)))</f>
        <v>0</v>
      </c>
      <c r="P267" s="312">
        <f t="shared" ref="P267:P309" si="29">LEN(B267)-LEN(SUBSTITUTE(B267,",",""))+1</f>
        <v>1</v>
      </c>
      <c r="Q267" s="313" t="str">
        <f t="shared" si="25"/>
        <v/>
      </c>
      <c r="R267" s="313" t="str">
        <f t="shared" si="26"/>
        <v/>
      </c>
      <c r="S267" s="313" t="str">
        <f t="shared" si="27"/>
        <v/>
      </c>
    </row>
    <row r="268" spans="1:19">
      <c r="A268" s="546"/>
      <c r="B268" s="550"/>
      <c r="C268" s="550"/>
      <c r="D268" s="546"/>
      <c r="E268" s="549"/>
      <c r="F268" s="567"/>
      <c r="G268" s="567"/>
      <c r="H268" s="549"/>
      <c r="I268" s="549"/>
      <c r="J268" s="549"/>
      <c r="K268" s="549"/>
      <c r="L268" s="549"/>
      <c r="M268" s="568" t="str">
        <f t="shared" si="24"/>
        <v/>
      </c>
      <c r="N268" s="569"/>
      <c r="O268" s="308" t="b">
        <f t="shared" si="28"/>
        <v>0</v>
      </c>
      <c r="P268" s="312">
        <f t="shared" si="29"/>
        <v>1</v>
      </c>
      <c r="Q268" s="313" t="str">
        <f t="shared" si="25"/>
        <v/>
      </c>
      <c r="R268" s="313" t="str">
        <f t="shared" si="26"/>
        <v/>
      </c>
      <c r="S268" s="313" t="str">
        <f t="shared" si="27"/>
        <v/>
      </c>
    </row>
    <row r="269" spans="1:19">
      <c r="A269" s="546"/>
      <c r="B269" s="550"/>
      <c r="C269" s="550"/>
      <c r="D269" s="546"/>
      <c r="E269" s="549"/>
      <c r="F269" s="567"/>
      <c r="G269" s="567"/>
      <c r="H269" s="549"/>
      <c r="I269" s="549"/>
      <c r="J269" s="549"/>
      <c r="K269" s="549"/>
      <c r="L269" s="549"/>
      <c r="M269" s="568" t="str">
        <f t="shared" si="24"/>
        <v/>
      </c>
      <c r="N269" s="569"/>
      <c r="O269" s="308" t="b">
        <f t="shared" si="28"/>
        <v>0</v>
      </c>
      <c r="P269" s="312">
        <f t="shared" si="29"/>
        <v>1</v>
      </c>
      <c r="Q269" s="313" t="str">
        <f t="shared" si="25"/>
        <v/>
      </c>
      <c r="R269" s="313" t="str">
        <f t="shared" si="26"/>
        <v/>
      </c>
      <c r="S269" s="313" t="str">
        <f t="shared" si="27"/>
        <v/>
      </c>
    </row>
    <row r="270" spans="1:19">
      <c r="A270" s="546"/>
      <c r="B270" s="550"/>
      <c r="C270" s="550"/>
      <c r="D270" s="546"/>
      <c r="E270" s="549"/>
      <c r="F270" s="567"/>
      <c r="G270" s="567"/>
      <c r="H270" s="549"/>
      <c r="I270" s="549"/>
      <c r="J270" s="549"/>
      <c r="K270" s="549"/>
      <c r="L270" s="549"/>
      <c r="M270" s="568" t="str">
        <f t="shared" si="24"/>
        <v/>
      </c>
      <c r="N270" s="569"/>
      <c r="O270" s="308" t="b">
        <f t="shared" si="28"/>
        <v>0</v>
      </c>
      <c r="P270" s="312">
        <f t="shared" si="29"/>
        <v>1</v>
      </c>
      <c r="Q270" s="313" t="str">
        <f t="shared" si="25"/>
        <v/>
      </c>
      <c r="R270" s="313" t="str">
        <f t="shared" si="26"/>
        <v/>
      </c>
      <c r="S270" s="313" t="str">
        <f t="shared" si="27"/>
        <v/>
      </c>
    </row>
    <row r="271" spans="1:19">
      <c r="A271" s="546"/>
      <c r="B271" s="550"/>
      <c r="C271" s="550"/>
      <c r="D271" s="546"/>
      <c r="E271" s="549"/>
      <c r="F271" s="567"/>
      <c r="G271" s="567"/>
      <c r="H271" s="549"/>
      <c r="I271" s="549"/>
      <c r="J271" s="549"/>
      <c r="K271" s="549"/>
      <c r="L271" s="549"/>
      <c r="M271" s="568" t="str">
        <f t="shared" si="24"/>
        <v/>
      </c>
      <c r="N271" s="569"/>
      <c r="O271" s="308" t="b">
        <f t="shared" si="28"/>
        <v>0</v>
      </c>
      <c r="P271" s="312">
        <f t="shared" si="29"/>
        <v>1</v>
      </c>
      <c r="Q271" s="313" t="str">
        <f t="shared" si="25"/>
        <v/>
      </c>
      <c r="R271" s="313" t="str">
        <f t="shared" si="26"/>
        <v/>
      </c>
      <c r="S271" s="313" t="str">
        <f t="shared" si="27"/>
        <v/>
      </c>
    </row>
    <row r="272" spans="1:19">
      <c r="A272" s="546"/>
      <c r="B272" s="550"/>
      <c r="C272" s="550"/>
      <c r="D272" s="546"/>
      <c r="E272" s="549"/>
      <c r="F272" s="567"/>
      <c r="G272" s="567"/>
      <c r="H272" s="549"/>
      <c r="I272" s="549"/>
      <c r="J272" s="549"/>
      <c r="K272" s="549"/>
      <c r="L272" s="549"/>
      <c r="M272" s="568" t="str">
        <f t="shared" si="24"/>
        <v/>
      </c>
      <c r="N272" s="569"/>
      <c r="O272" s="308" t="b">
        <f t="shared" si="28"/>
        <v>0</v>
      </c>
      <c r="P272" s="312">
        <f t="shared" si="29"/>
        <v>1</v>
      </c>
      <c r="Q272" s="313" t="str">
        <f t="shared" si="25"/>
        <v/>
      </c>
      <c r="R272" s="313" t="str">
        <f t="shared" si="26"/>
        <v/>
      </c>
      <c r="S272" s="313" t="str">
        <f t="shared" si="27"/>
        <v/>
      </c>
    </row>
    <row r="273" spans="1:19">
      <c r="A273" s="546"/>
      <c r="B273" s="550"/>
      <c r="C273" s="550"/>
      <c r="D273" s="546"/>
      <c r="E273" s="549"/>
      <c r="F273" s="567"/>
      <c r="G273" s="567"/>
      <c r="H273" s="549"/>
      <c r="I273" s="549"/>
      <c r="J273" s="549"/>
      <c r="K273" s="549"/>
      <c r="L273" s="549"/>
      <c r="M273" s="568" t="str">
        <f t="shared" si="24"/>
        <v/>
      </c>
      <c r="N273" s="569"/>
      <c r="O273" s="308" t="b">
        <f t="shared" si="28"/>
        <v>0</v>
      </c>
      <c r="P273" s="312">
        <f t="shared" si="29"/>
        <v>1</v>
      </c>
      <c r="Q273" s="313" t="str">
        <f t="shared" si="25"/>
        <v/>
      </c>
      <c r="R273" s="313" t="str">
        <f t="shared" si="26"/>
        <v/>
      </c>
      <c r="S273" s="313" t="str">
        <f t="shared" si="27"/>
        <v/>
      </c>
    </row>
    <row r="274" spans="1:19">
      <c r="A274" s="546"/>
      <c r="B274" s="550"/>
      <c r="C274" s="550"/>
      <c r="D274" s="546"/>
      <c r="E274" s="549"/>
      <c r="F274" s="567"/>
      <c r="G274" s="567"/>
      <c r="H274" s="549"/>
      <c r="I274" s="549"/>
      <c r="J274" s="549"/>
      <c r="K274" s="549"/>
      <c r="L274" s="549"/>
      <c r="M274" s="568" t="str">
        <f t="shared" si="24"/>
        <v/>
      </c>
      <c r="N274" s="569"/>
      <c r="O274" s="308" t="b">
        <f t="shared" si="28"/>
        <v>0</v>
      </c>
      <c r="P274" s="312">
        <f t="shared" si="29"/>
        <v>1</v>
      </c>
      <c r="Q274" s="313" t="str">
        <f t="shared" si="25"/>
        <v/>
      </c>
      <c r="R274" s="313" t="str">
        <f t="shared" si="26"/>
        <v/>
      </c>
      <c r="S274" s="313" t="str">
        <f t="shared" si="27"/>
        <v/>
      </c>
    </row>
    <row r="275" spans="1:19">
      <c r="A275" s="546"/>
      <c r="B275" s="550"/>
      <c r="C275" s="550"/>
      <c r="D275" s="546"/>
      <c r="E275" s="549"/>
      <c r="F275" s="567"/>
      <c r="G275" s="567"/>
      <c r="H275" s="549"/>
      <c r="I275" s="549"/>
      <c r="J275" s="549"/>
      <c r="K275" s="549"/>
      <c r="L275" s="549"/>
      <c r="M275" s="568" t="str">
        <f t="shared" si="24"/>
        <v/>
      </c>
      <c r="N275" s="569"/>
      <c r="O275" s="308" t="b">
        <f t="shared" si="28"/>
        <v>0</v>
      </c>
      <c r="P275" s="312">
        <f t="shared" si="29"/>
        <v>1</v>
      </c>
      <c r="Q275" s="313" t="str">
        <f t="shared" si="25"/>
        <v/>
      </c>
      <c r="R275" s="313" t="str">
        <f t="shared" si="26"/>
        <v/>
      </c>
      <c r="S275" s="313" t="str">
        <f t="shared" si="27"/>
        <v/>
      </c>
    </row>
    <row r="276" spans="1:19">
      <c r="A276" s="546"/>
      <c r="B276" s="550"/>
      <c r="C276" s="550"/>
      <c r="D276" s="546"/>
      <c r="E276" s="549"/>
      <c r="F276" s="567"/>
      <c r="G276" s="567"/>
      <c r="H276" s="549"/>
      <c r="I276" s="549"/>
      <c r="J276" s="549"/>
      <c r="K276" s="549"/>
      <c r="L276" s="549"/>
      <c r="M276" s="568" t="str">
        <f t="shared" si="24"/>
        <v/>
      </c>
      <c r="N276" s="569"/>
      <c r="O276" s="308" t="b">
        <f t="shared" si="28"/>
        <v>0</v>
      </c>
      <c r="P276" s="312">
        <f t="shared" si="29"/>
        <v>1</v>
      </c>
      <c r="Q276" s="313" t="str">
        <f t="shared" si="25"/>
        <v/>
      </c>
      <c r="R276" s="313" t="str">
        <f t="shared" si="26"/>
        <v/>
      </c>
      <c r="S276" s="313" t="str">
        <f t="shared" si="27"/>
        <v/>
      </c>
    </row>
    <row r="277" spans="1:19">
      <c r="A277" s="546"/>
      <c r="B277" s="550"/>
      <c r="C277" s="550"/>
      <c r="D277" s="546"/>
      <c r="E277" s="549"/>
      <c r="F277" s="567"/>
      <c r="G277" s="567"/>
      <c r="H277" s="549"/>
      <c r="I277" s="549"/>
      <c r="J277" s="549"/>
      <c r="K277" s="549"/>
      <c r="L277" s="549"/>
      <c r="M277" s="568" t="str">
        <f t="shared" si="24"/>
        <v/>
      </c>
      <c r="N277" s="569"/>
      <c r="O277" s="308" t="b">
        <f t="shared" si="28"/>
        <v>0</v>
      </c>
      <c r="P277" s="312">
        <f t="shared" si="29"/>
        <v>1</v>
      </c>
      <c r="Q277" s="313" t="str">
        <f t="shared" si="25"/>
        <v/>
      </c>
      <c r="R277" s="313" t="str">
        <f t="shared" si="26"/>
        <v/>
      </c>
      <c r="S277" s="313" t="str">
        <f t="shared" si="27"/>
        <v/>
      </c>
    </row>
    <row r="278" spans="1:19">
      <c r="A278" s="546"/>
      <c r="B278" s="550"/>
      <c r="C278" s="550"/>
      <c r="D278" s="546"/>
      <c r="E278" s="549"/>
      <c r="F278" s="567"/>
      <c r="G278" s="567"/>
      <c r="H278" s="549"/>
      <c r="I278" s="549"/>
      <c r="J278" s="549"/>
      <c r="K278" s="549"/>
      <c r="L278" s="549"/>
      <c r="M278" s="568" t="str">
        <f t="shared" si="24"/>
        <v/>
      </c>
      <c r="N278" s="569"/>
      <c r="O278" s="308" t="b">
        <f t="shared" si="28"/>
        <v>0</v>
      </c>
      <c r="P278" s="312">
        <f t="shared" si="29"/>
        <v>1</v>
      </c>
      <c r="Q278" s="313" t="str">
        <f t="shared" si="25"/>
        <v/>
      </c>
      <c r="R278" s="313" t="str">
        <f t="shared" si="26"/>
        <v/>
      </c>
      <c r="S278" s="313" t="str">
        <f t="shared" si="27"/>
        <v/>
      </c>
    </row>
    <row r="279" spans="1:19">
      <c r="A279" s="546"/>
      <c r="B279" s="550"/>
      <c r="C279" s="550"/>
      <c r="D279" s="546"/>
      <c r="E279" s="549"/>
      <c r="F279" s="567"/>
      <c r="G279" s="567"/>
      <c r="H279" s="549"/>
      <c r="I279" s="549"/>
      <c r="J279" s="549"/>
      <c r="K279" s="549"/>
      <c r="L279" s="549"/>
      <c r="M279" s="568" t="str">
        <f t="shared" si="24"/>
        <v/>
      </c>
      <c r="N279" s="569"/>
      <c r="O279" s="308" t="b">
        <f t="shared" si="28"/>
        <v>0</v>
      </c>
      <c r="P279" s="312">
        <f t="shared" si="29"/>
        <v>1</v>
      </c>
      <c r="Q279" s="313" t="str">
        <f t="shared" si="25"/>
        <v/>
      </c>
      <c r="R279" s="313" t="str">
        <f t="shared" si="26"/>
        <v/>
      </c>
      <c r="S279" s="313" t="str">
        <f t="shared" si="27"/>
        <v/>
      </c>
    </row>
    <row r="280" spans="1:19">
      <c r="A280" s="546"/>
      <c r="B280" s="550"/>
      <c r="C280" s="550"/>
      <c r="D280" s="546"/>
      <c r="E280" s="549"/>
      <c r="F280" s="567"/>
      <c r="G280" s="567"/>
      <c r="H280" s="549"/>
      <c r="I280" s="549"/>
      <c r="J280" s="549"/>
      <c r="K280" s="549"/>
      <c r="L280" s="549"/>
      <c r="M280" s="568" t="str">
        <f t="shared" si="24"/>
        <v/>
      </c>
      <c r="N280" s="569"/>
      <c r="O280" s="308" t="b">
        <f t="shared" si="28"/>
        <v>0</v>
      </c>
      <c r="P280" s="312">
        <f t="shared" si="29"/>
        <v>1</v>
      </c>
      <c r="Q280" s="313" t="str">
        <f t="shared" si="25"/>
        <v/>
      </c>
      <c r="R280" s="313" t="str">
        <f t="shared" si="26"/>
        <v/>
      </c>
      <c r="S280" s="313" t="str">
        <f t="shared" si="27"/>
        <v/>
      </c>
    </row>
    <row r="281" spans="1:19">
      <c r="A281" s="546"/>
      <c r="B281" s="550"/>
      <c r="C281" s="550"/>
      <c r="D281" s="546"/>
      <c r="E281" s="549"/>
      <c r="F281" s="567"/>
      <c r="G281" s="567"/>
      <c r="H281" s="549"/>
      <c r="I281" s="549"/>
      <c r="J281" s="549"/>
      <c r="K281" s="549"/>
      <c r="L281" s="549"/>
      <c r="M281" s="568" t="str">
        <f t="shared" si="24"/>
        <v/>
      </c>
      <c r="N281" s="569"/>
      <c r="O281" s="308" t="b">
        <f t="shared" si="28"/>
        <v>0</v>
      </c>
      <c r="P281" s="312">
        <f t="shared" si="29"/>
        <v>1</v>
      </c>
      <c r="Q281" s="313" t="str">
        <f t="shared" si="25"/>
        <v/>
      </c>
      <c r="R281" s="313" t="str">
        <f t="shared" si="26"/>
        <v/>
      </c>
      <c r="S281" s="313" t="str">
        <f t="shared" si="27"/>
        <v/>
      </c>
    </row>
    <row r="282" spans="1:19">
      <c r="A282" s="546"/>
      <c r="B282" s="550"/>
      <c r="C282" s="550"/>
      <c r="D282" s="546"/>
      <c r="E282" s="549"/>
      <c r="F282" s="567"/>
      <c r="G282" s="567"/>
      <c r="H282" s="549"/>
      <c r="I282" s="549"/>
      <c r="J282" s="549"/>
      <c r="K282" s="549"/>
      <c r="L282" s="549"/>
      <c r="M282" s="568" t="str">
        <f t="shared" si="24"/>
        <v/>
      </c>
      <c r="N282" s="569"/>
      <c r="O282" s="308" t="b">
        <f t="shared" si="28"/>
        <v>0</v>
      </c>
      <c r="P282" s="312">
        <f t="shared" si="29"/>
        <v>1</v>
      </c>
      <c r="Q282" s="313" t="str">
        <f t="shared" si="25"/>
        <v/>
      </c>
      <c r="R282" s="313" t="str">
        <f t="shared" si="26"/>
        <v/>
      </c>
      <c r="S282" s="313" t="str">
        <f t="shared" si="27"/>
        <v/>
      </c>
    </row>
    <row r="283" spans="1:19">
      <c r="A283" s="546"/>
      <c r="B283" s="550"/>
      <c r="C283" s="550"/>
      <c r="D283" s="546"/>
      <c r="E283" s="549"/>
      <c r="F283" s="567"/>
      <c r="G283" s="567"/>
      <c r="H283" s="549"/>
      <c r="I283" s="549"/>
      <c r="J283" s="549"/>
      <c r="K283" s="549"/>
      <c r="L283" s="549"/>
      <c r="M283" s="568" t="str">
        <f t="shared" si="24"/>
        <v/>
      </c>
      <c r="N283" s="569"/>
      <c r="O283" s="308" t="b">
        <f t="shared" si="28"/>
        <v>0</v>
      </c>
      <c r="P283" s="312">
        <f t="shared" si="29"/>
        <v>1</v>
      </c>
      <c r="Q283" s="313" t="str">
        <f t="shared" si="25"/>
        <v/>
      </c>
      <c r="R283" s="313" t="str">
        <f t="shared" si="26"/>
        <v/>
      </c>
      <c r="S283" s="313" t="str">
        <f t="shared" si="27"/>
        <v/>
      </c>
    </row>
    <row r="284" spans="1:19">
      <c r="A284" s="546"/>
      <c r="B284" s="550"/>
      <c r="C284" s="550"/>
      <c r="D284" s="546"/>
      <c r="E284" s="549"/>
      <c r="F284" s="567"/>
      <c r="G284" s="567"/>
      <c r="H284" s="549"/>
      <c r="I284" s="549"/>
      <c r="J284" s="549"/>
      <c r="K284" s="549"/>
      <c r="L284" s="549"/>
      <c r="M284" s="568" t="str">
        <f t="shared" si="24"/>
        <v/>
      </c>
      <c r="N284" s="569"/>
      <c r="O284" s="308" t="b">
        <f t="shared" si="28"/>
        <v>0</v>
      </c>
      <c r="P284" s="312">
        <f t="shared" si="29"/>
        <v>1</v>
      </c>
      <c r="Q284" s="313" t="str">
        <f t="shared" si="25"/>
        <v/>
      </c>
      <c r="R284" s="313" t="str">
        <f t="shared" si="26"/>
        <v/>
      </c>
      <c r="S284" s="313" t="str">
        <f t="shared" si="27"/>
        <v/>
      </c>
    </row>
    <row r="285" spans="1:19">
      <c r="A285" s="546"/>
      <c r="B285" s="550"/>
      <c r="C285" s="550"/>
      <c r="D285" s="546"/>
      <c r="E285" s="549"/>
      <c r="F285" s="567"/>
      <c r="G285" s="567"/>
      <c r="H285" s="549"/>
      <c r="I285" s="549"/>
      <c r="J285" s="549"/>
      <c r="K285" s="549"/>
      <c r="L285" s="549"/>
      <c r="M285" s="568" t="str">
        <f t="shared" si="24"/>
        <v/>
      </c>
      <c r="N285" s="569"/>
      <c r="O285" s="308" t="b">
        <f t="shared" si="28"/>
        <v>0</v>
      </c>
      <c r="P285" s="312">
        <f t="shared" si="29"/>
        <v>1</v>
      </c>
      <c r="Q285" s="313" t="str">
        <f t="shared" si="25"/>
        <v/>
      </c>
      <c r="R285" s="313" t="str">
        <f t="shared" si="26"/>
        <v/>
      </c>
      <c r="S285" s="313" t="str">
        <f t="shared" si="27"/>
        <v/>
      </c>
    </row>
    <row r="286" spans="1:19">
      <c r="A286" s="546"/>
      <c r="B286" s="550"/>
      <c r="C286" s="550"/>
      <c r="D286" s="546"/>
      <c r="E286" s="549"/>
      <c r="F286" s="567"/>
      <c r="G286" s="567"/>
      <c r="H286" s="549"/>
      <c r="I286" s="549"/>
      <c r="J286" s="549"/>
      <c r="K286" s="549"/>
      <c r="L286" s="549"/>
      <c r="M286" s="568" t="str">
        <f t="shared" si="24"/>
        <v/>
      </c>
      <c r="N286" s="569"/>
      <c r="O286" s="308" t="b">
        <f t="shared" si="28"/>
        <v>0</v>
      </c>
      <c r="P286" s="312">
        <f t="shared" si="29"/>
        <v>1</v>
      </c>
      <c r="Q286" s="313" t="str">
        <f t="shared" si="25"/>
        <v/>
      </c>
      <c r="R286" s="313" t="str">
        <f t="shared" si="26"/>
        <v/>
      </c>
      <c r="S286" s="313" t="str">
        <f t="shared" si="27"/>
        <v/>
      </c>
    </row>
    <row r="287" spans="1:19">
      <c r="A287" s="546"/>
      <c r="B287" s="550"/>
      <c r="C287" s="550"/>
      <c r="D287" s="546"/>
      <c r="E287" s="549"/>
      <c r="F287" s="567"/>
      <c r="G287" s="567"/>
      <c r="H287" s="549"/>
      <c r="I287" s="549"/>
      <c r="J287" s="549"/>
      <c r="K287" s="549"/>
      <c r="L287" s="549"/>
      <c r="M287" s="568" t="str">
        <f t="shared" si="24"/>
        <v/>
      </c>
      <c r="N287" s="569"/>
      <c r="O287" s="308" t="b">
        <f t="shared" si="28"/>
        <v>0</v>
      </c>
      <c r="P287" s="312">
        <f t="shared" si="29"/>
        <v>1</v>
      </c>
      <c r="Q287" s="313" t="str">
        <f t="shared" si="25"/>
        <v/>
      </c>
      <c r="R287" s="313" t="str">
        <f t="shared" si="26"/>
        <v/>
      </c>
      <c r="S287" s="313" t="str">
        <f t="shared" si="27"/>
        <v/>
      </c>
    </row>
    <row r="288" spans="1:19">
      <c r="A288" s="546"/>
      <c r="B288" s="550"/>
      <c r="C288" s="550"/>
      <c r="D288" s="546"/>
      <c r="E288" s="549"/>
      <c r="F288" s="567"/>
      <c r="G288" s="567"/>
      <c r="H288" s="549"/>
      <c r="I288" s="549"/>
      <c r="J288" s="549"/>
      <c r="K288" s="549"/>
      <c r="L288" s="549"/>
      <c r="M288" s="568" t="str">
        <f t="shared" si="24"/>
        <v/>
      </c>
      <c r="N288" s="569"/>
      <c r="O288" s="308" t="b">
        <f t="shared" si="28"/>
        <v>0</v>
      </c>
      <c r="P288" s="312">
        <f t="shared" si="29"/>
        <v>1</v>
      </c>
      <c r="Q288" s="313" t="str">
        <f t="shared" si="25"/>
        <v/>
      </c>
      <c r="R288" s="313" t="str">
        <f t="shared" si="26"/>
        <v/>
      </c>
      <c r="S288" s="313" t="str">
        <f t="shared" si="27"/>
        <v/>
      </c>
    </row>
    <row r="289" spans="1:19">
      <c r="A289" s="546"/>
      <c r="B289" s="550"/>
      <c r="C289" s="550"/>
      <c r="D289" s="546"/>
      <c r="E289" s="549"/>
      <c r="F289" s="567"/>
      <c r="G289" s="567"/>
      <c r="H289" s="549"/>
      <c r="I289" s="549"/>
      <c r="J289" s="549"/>
      <c r="K289" s="549"/>
      <c r="L289" s="549"/>
      <c r="M289" s="568" t="str">
        <f t="shared" si="24"/>
        <v/>
      </c>
      <c r="N289" s="569"/>
      <c r="O289" s="308" t="b">
        <f t="shared" si="28"/>
        <v>0</v>
      </c>
      <c r="P289" s="312">
        <f t="shared" si="29"/>
        <v>1</v>
      </c>
      <c r="Q289" s="313" t="str">
        <f t="shared" si="25"/>
        <v/>
      </c>
      <c r="R289" s="313" t="str">
        <f t="shared" si="26"/>
        <v/>
      </c>
      <c r="S289" s="313" t="str">
        <f t="shared" si="27"/>
        <v/>
      </c>
    </row>
    <row r="290" spans="1:19">
      <c r="A290" s="546"/>
      <c r="B290" s="550"/>
      <c r="C290" s="550"/>
      <c r="D290" s="546"/>
      <c r="E290" s="549"/>
      <c r="F290" s="567"/>
      <c r="G290" s="567"/>
      <c r="H290" s="549"/>
      <c r="I290" s="549"/>
      <c r="J290" s="549"/>
      <c r="K290" s="549"/>
      <c r="L290" s="549"/>
      <c r="M290" s="568" t="str">
        <f t="shared" si="24"/>
        <v/>
      </c>
      <c r="N290" s="569"/>
      <c r="O290" s="308" t="b">
        <f t="shared" si="28"/>
        <v>0</v>
      </c>
      <c r="P290" s="312">
        <f t="shared" si="29"/>
        <v>1</v>
      </c>
      <c r="Q290" s="313" t="str">
        <f t="shared" si="25"/>
        <v/>
      </c>
      <c r="R290" s="313" t="str">
        <f t="shared" si="26"/>
        <v/>
      </c>
      <c r="S290" s="313" t="str">
        <f t="shared" si="27"/>
        <v/>
      </c>
    </row>
    <row r="291" spans="1:19">
      <c r="A291" s="546"/>
      <c r="B291" s="550"/>
      <c r="C291" s="550"/>
      <c r="D291" s="546"/>
      <c r="E291" s="549"/>
      <c r="F291" s="567"/>
      <c r="G291" s="567"/>
      <c r="H291" s="549"/>
      <c r="I291" s="549"/>
      <c r="J291" s="549"/>
      <c r="K291" s="549"/>
      <c r="L291" s="549"/>
      <c r="M291" s="568" t="str">
        <f t="shared" si="24"/>
        <v/>
      </c>
      <c r="N291" s="569"/>
      <c r="O291" s="308" t="b">
        <f t="shared" si="28"/>
        <v>0</v>
      </c>
      <c r="P291" s="312">
        <f t="shared" si="29"/>
        <v>1</v>
      </c>
      <c r="Q291" s="313" t="str">
        <f t="shared" si="25"/>
        <v/>
      </c>
      <c r="R291" s="313" t="str">
        <f t="shared" si="26"/>
        <v/>
      </c>
      <c r="S291" s="313" t="str">
        <f t="shared" si="27"/>
        <v/>
      </c>
    </row>
    <row r="292" spans="1:19">
      <c r="A292" s="546"/>
      <c r="B292" s="550"/>
      <c r="C292" s="550"/>
      <c r="D292" s="546"/>
      <c r="E292" s="549"/>
      <c r="F292" s="567"/>
      <c r="G292" s="567"/>
      <c r="H292" s="549"/>
      <c r="I292" s="549"/>
      <c r="J292" s="549"/>
      <c r="K292" s="549"/>
      <c r="L292" s="549"/>
      <c r="M292" s="568" t="str">
        <f t="shared" si="24"/>
        <v/>
      </c>
      <c r="N292" s="569"/>
      <c r="O292" s="308" t="b">
        <f t="shared" si="28"/>
        <v>0</v>
      </c>
      <c r="P292" s="312">
        <f t="shared" si="29"/>
        <v>1</v>
      </c>
      <c r="Q292" s="313" t="str">
        <f t="shared" si="25"/>
        <v/>
      </c>
      <c r="R292" s="313" t="str">
        <f t="shared" si="26"/>
        <v/>
      </c>
      <c r="S292" s="313" t="str">
        <f t="shared" si="27"/>
        <v/>
      </c>
    </row>
    <row r="293" spans="1:19">
      <c r="A293" s="546"/>
      <c r="B293" s="550"/>
      <c r="C293" s="550"/>
      <c r="D293" s="546"/>
      <c r="E293" s="549"/>
      <c r="F293" s="567"/>
      <c r="G293" s="567"/>
      <c r="H293" s="549"/>
      <c r="I293" s="549"/>
      <c r="J293" s="549"/>
      <c r="K293" s="549"/>
      <c r="L293" s="549"/>
      <c r="M293" s="568" t="str">
        <f t="shared" si="24"/>
        <v/>
      </c>
      <c r="N293" s="569"/>
      <c r="O293" s="308" t="b">
        <f t="shared" si="28"/>
        <v>0</v>
      </c>
      <c r="P293" s="312">
        <f t="shared" si="29"/>
        <v>1</v>
      </c>
      <c r="Q293" s="313" t="str">
        <f t="shared" si="25"/>
        <v/>
      </c>
      <c r="R293" s="313" t="str">
        <f t="shared" si="26"/>
        <v/>
      </c>
      <c r="S293" s="313" t="str">
        <f t="shared" si="27"/>
        <v/>
      </c>
    </row>
    <row r="294" spans="1:19">
      <c r="A294" s="546"/>
      <c r="B294" s="550"/>
      <c r="C294" s="550"/>
      <c r="D294" s="546"/>
      <c r="E294" s="549"/>
      <c r="F294" s="567"/>
      <c r="G294" s="567"/>
      <c r="H294" s="549"/>
      <c r="I294" s="549"/>
      <c r="J294" s="549"/>
      <c r="K294" s="549"/>
      <c r="L294" s="549"/>
      <c r="M294" s="568" t="str">
        <f t="shared" si="24"/>
        <v/>
      </c>
      <c r="N294" s="569"/>
      <c r="O294" s="308" t="b">
        <f t="shared" si="28"/>
        <v>0</v>
      </c>
      <c r="P294" s="312">
        <f t="shared" si="29"/>
        <v>1</v>
      </c>
      <c r="Q294" s="313" t="str">
        <f t="shared" si="25"/>
        <v/>
      </c>
      <c r="R294" s="313" t="str">
        <f t="shared" si="26"/>
        <v/>
      </c>
      <c r="S294" s="313" t="str">
        <f t="shared" si="27"/>
        <v/>
      </c>
    </row>
    <row r="295" spans="1:19">
      <c r="A295" s="546"/>
      <c r="B295" s="550"/>
      <c r="C295" s="550"/>
      <c r="D295" s="546"/>
      <c r="E295" s="549"/>
      <c r="F295" s="567"/>
      <c r="G295" s="567"/>
      <c r="H295" s="549"/>
      <c r="I295" s="549"/>
      <c r="J295" s="549"/>
      <c r="K295" s="549"/>
      <c r="L295" s="549"/>
      <c r="M295" s="568" t="str">
        <f t="shared" si="24"/>
        <v/>
      </c>
      <c r="N295" s="569"/>
      <c r="O295" s="308" t="b">
        <f t="shared" si="28"/>
        <v>0</v>
      </c>
      <c r="P295" s="312">
        <f t="shared" si="29"/>
        <v>1</v>
      </c>
      <c r="Q295" s="313" t="str">
        <f t="shared" si="25"/>
        <v/>
      </c>
      <c r="R295" s="313" t="str">
        <f t="shared" si="26"/>
        <v/>
      </c>
      <c r="S295" s="313" t="str">
        <f t="shared" si="27"/>
        <v/>
      </c>
    </row>
    <row r="296" spans="1:19">
      <c r="A296" s="546"/>
      <c r="B296" s="550"/>
      <c r="C296" s="550"/>
      <c r="D296" s="546"/>
      <c r="E296" s="549"/>
      <c r="F296" s="567"/>
      <c r="G296" s="567"/>
      <c r="H296" s="549"/>
      <c r="I296" s="549"/>
      <c r="J296" s="549"/>
      <c r="K296" s="549"/>
      <c r="L296" s="549"/>
      <c r="M296" s="568" t="str">
        <f t="shared" si="24"/>
        <v/>
      </c>
      <c r="N296" s="569"/>
      <c r="O296" s="308" t="b">
        <f t="shared" si="28"/>
        <v>0</v>
      </c>
      <c r="P296" s="312">
        <f t="shared" si="29"/>
        <v>1</v>
      </c>
      <c r="Q296" s="313" t="str">
        <f t="shared" si="25"/>
        <v/>
      </c>
      <c r="R296" s="313" t="str">
        <f t="shared" si="26"/>
        <v/>
      </c>
      <c r="S296" s="313" t="str">
        <f t="shared" si="27"/>
        <v/>
      </c>
    </row>
    <row r="297" spans="1:19">
      <c r="A297" s="546"/>
      <c r="B297" s="550"/>
      <c r="C297" s="550"/>
      <c r="D297" s="546"/>
      <c r="E297" s="549"/>
      <c r="F297" s="567"/>
      <c r="G297" s="567"/>
      <c r="H297" s="549"/>
      <c r="I297" s="549"/>
      <c r="J297" s="549"/>
      <c r="K297" s="549"/>
      <c r="L297" s="549"/>
      <c r="M297" s="568" t="str">
        <f t="shared" si="24"/>
        <v/>
      </c>
      <c r="N297" s="569"/>
      <c r="O297" s="308" t="b">
        <f t="shared" si="28"/>
        <v>0</v>
      </c>
      <c r="P297" s="312">
        <f t="shared" si="29"/>
        <v>1</v>
      </c>
      <c r="Q297" s="313" t="str">
        <f t="shared" si="25"/>
        <v/>
      </c>
      <c r="R297" s="313" t="str">
        <f t="shared" si="26"/>
        <v/>
      </c>
      <c r="S297" s="313" t="str">
        <f t="shared" si="27"/>
        <v/>
      </c>
    </row>
    <row r="298" spans="1:19">
      <c r="A298" s="546"/>
      <c r="B298" s="550"/>
      <c r="C298" s="550"/>
      <c r="D298" s="546"/>
      <c r="E298" s="549"/>
      <c r="F298" s="567"/>
      <c r="G298" s="567"/>
      <c r="H298" s="549"/>
      <c r="I298" s="549"/>
      <c r="J298" s="549"/>
      <c r="K298" s="549"/>
      <c r="L298" s="549"/>
      <c r="M298" s="568" t="str">
        <f t="shared" si="24"/>
        <v/>
      </c>
      <c r="N298" s="569"/>
      <c r="O298" s="308" t="b">
        <f t="shared" si="28"/>
        <v>0</v>
      </c>
      <c r="P298" s="312">
        <f t="shared" si="29"/>
        <v>1</v>
      </c>
      <c r="Q298" s="313" t="str">
        <f t="shared" si="25"/>
        <v/>
      </c>
      <c r="R298" s="313" t="str">
        <f t="shared" si="26"/>
        <v/>
      </c>
      <c r="S298" s="313" t="str">
        <f t="shared" si="27"/>
        <v/>
      </c>
    </row>
    <row r="299" spans="1:19">
      <c r="A299" s="546"/>
      <c r="B299" s="550"/>
      <c r="C299" s="550"/>
      <c r="D299" s="546"/>
      <c r="E299" s="549"/>
      <c r="F299" s="567"/>
      <c r="G299" s="567"/>
      <c r="H299" s="549"/>
      <c r="I299" s="549"/>
      <c r="J299" s="549"/>
      <c r="K299" s="549"/>
      <c r="L299" s="549"/>
      <c r="M299" s="568" t="str">
        <f t="shared" si="24"/>
        <v/>
      </c>
      <c r="N299" s="569"/>
      <c r="O299" s="308" t="b">
        <f t="shared" si="28"/>
        <v>0</v>
      </c>
      <c r="P299" s="312">
        <f t="shared" si="29"/>
        <v>1</v>
      </c>
      <c r="Q299" s="313" t="str">
        <f t="shared" si="25"/>
        <v/>
      </c>
      <c r="R299" s="313" t="str">
        <f t="shared" si="26"/>
        <v/>
      </c>
      <c r="S299" s="313" t="str">
        <f t="shared" si="27"/>
        <v/>
      </c>
    </row>
    <row r="300" spans="1:19">
      <c r="A300" s="546"/>
      <c r="B300" s="550"/>
      <c r="C300" s="550"/>
      <c r="D300" s="546"/>
      <c r="E300" s="549"/>
      <c r="F300" s="567"/>
      <c r="G300" s="567"/>
      <c r="H300" s="549"/>
      <c r="I300" s="549"/>
      <c r="J300" s="549"/>
      <c r="K300" s="549"/>
      <c r="L300" s="549"/>
      <c r="M300" s="568" t="str">
        <f t="shared" si="24"/>
        <v/>
      </c>
      <c r="N300" s="569"/>
      <c r="O300" s="308" t="b">
        <f t="shared" si="28"/>
        <v>0</v>
      </c>
      <c r="P300" s="312">
        <f t="shared" si="29"/>
        <v>1</v>
      </c>
      <c r="Q300" s="313" t="str">
        <f t="shared" si="25"/>
        <v/>
      </c>
      <c r="R300" s="313" t="str">
        <f t="shared" si="26"/>
        <v/>
      </c>
      <c r="S300" s="313" t="str">
        <f t="shared" si="27"/>
        <v/>
      </c>
    </row>
    <row r="301" spans="1:19">
      <c r="A301" s="546"/>
      <c r="B301" s="550"/>
      <c r="C301" s="550"/>
      <c r="D301" s="546"/>
      <c r="E301" s="549"/>
      <c r="F301" s="567"/>
      <c r="G301" s="567"/>
      <c r="H301" s="549"/>
      <c r="I301" s="549"/>
      <c r="J301" s="549"/>
      <c r="K301" s="549"/>
      <c r="L301" s="549"/>
      <c r="M301" s="568" t="str">
        <f t="shared" si="24"/>
        <v/>
      </c>
      <c r="N301" s="569"/>
      <c r="O301" s="308" t="b">
        <f t="shared" si="28"/>
        <v>0</v>
      </c>
      <c r="P301" s="312">
        <f t="shared" si="29"/>
        <v>1</v>
      </c>
      <c r="Q301" s="313" t="str">
        <f t="shared" si="25"/>
        <v/>
      </c>
      <c r="R301" s="313" t="str">
        <f t="shared" si="26"/>
        <v/>
      </c>
      <c r="S301" s="313" t="str">
        <f t="shared" si="27"/>
        <v/>
      </c>
    </row>
    <row r="302" spans="1:19">
      <c r="A302" s="546"/>
      <c r="B302" s="550"/>
      <c r="C302" s="550"/>
      <c r="D302" s="546"/>
      <c r="E302" s="549"/>
      <c r="F302" s="567"/>
      <c r="G302" s="567"/>
      <c r="H302" s="549"/>
      <c r="I302" s="549"/>
      <c r="J302" s="549"/>
      <c r="K302" s="549"/>
      <c r="L302" s="549"/>
      <c r="M302" s="568" t="str">
        <f t="shared" si="24"/>
        <v/>
      </c>
      <c r="N302" s="569"/>
      <c r="O302" s="308" t="b">
        <f t="shared" si="28"/>
        <v>0</v>
      </c>
      <c r="P302" s="312">
        <f t="shared" si="29"/>
        <v>1</v>
      </c>
      <c r="Q302" s="313" t="str">
        <f t="shared" si="25"/>
        <v/>
      </c>
      <c r="R302" s="313" t="str">
        <f t="shared" si="26"/>
        <v/>
      </c>
      <c r="S302" s="313" t="str">
        <f t="shared" si="27"/>
        <v/>
      </c>
    </row>
    <row r="303" spans="1:19">
      <c r="A303" s="546"/>
      <c r="B303" s="550"/>
      <c r="C303" s="550"/>
      <c r="D303" s="546"/>
      <c r="E303" s="549"/>
      <c r="F303" s="567"/>
      <c r="G303" s="567"/>
      <c r="H303" s="549"/>
      <c r="I303" s="549"/>
      <c r="J303" s="549"/>
      <c r="K303" s="549"/>
      <c r="L303" s="549"/>
      <c r="M303" s="568" t="str">
        <f t="shared" si="24"/>
        <v/>
      </c>
      <c r="N303" s="569"/>
      <c r="O303" s="308" t="b">
        <f t="shared" si="28"/>
        <v>0</v>
      </c>
      <c r="P303" s="312">
        <f t="shared" si="29"/>
        <v>1</v>
      </c>
      <c r="Q303" s="313" t="str">
        <f t="shared" si="25"/>
        <v/>
      </c>
      <c r="R303" s="313" t="str">
        <f t="shared" si="26"/>
        <v/>
      </c>
      <c r="S303" s="313" t="str">
        <f t="shared" si="27"/>
        <v/>
      </c>
    </row>
    <row r="304" spans="1:19">
      <c r="A304" s="546"/>
      <c r="B304" s="550"/>
      <c r="C304" s="550"/>
      <c r="D304" s="546"/>
      <c r="E304" s="549"/>
      <c r="F304" s="567"/>
      <c r="G304" s="567"/>
      <c r="H304" s="549"/>
      <c r="I304" s="549"/>
      <c r="J304" s="549"/>
      <c r="K304" s="549"/>
      <c r="L304" s="549"/>
      <c r="M304" s="568" t="str">
        <f t="shared" si="24"/>
        <v/>
      </c>
      <c r="N304" s="569"/>
      <c r="O304" s="308" t="b">
        <f t="shared" si="28"/>
        <v>0</v>
      </c>
      <c r="P304" s="312">
        <f t="shared" si="29"/>
        <v>1</v>
      </c>
      <c r="Q304" s="313" t="str">
        <f t="shared" si="25"/>
        <v/>
      </c>
      <c r="R304" s="313" t="str">
        <f t="shared" si="26"/>
        <v/>
      </c>
      <c r="S304" s="313" t="str">
        <f t="shared" si="27"/>
        <v/>
      </c>
    </row>
    <row r="305" spans="1:19">
      <c r="A305" s="546"/>
      <c r="B305" s="550"/>
      <c r="C305" s="550"/>
      <c r="D305" s="546"/>
      <c r="E305" s="549"/>
      <c r="F305" s="567"/>
      <c r="G305" s="567"/>
      <c r="H305" s="549"/>
      <c r="I305" s="549"/>
      <c r="J305" s="549"/>
      <c r="K305" s="549"/>
      <c r="L305" s="549"/>
      <c r="M305" s="568" t="str">
        <f t="shared" si="24"/>
        <v/>
      </c>
      <c r="N305" s="569"/>
      <c r="O305" s="308" t="b">
        <f t="shared" si="28"/>
        <v>0</v>
      </c>
      <c r="P305" s="312">
        <f t="shared" si="29"/>
        <v>1</v>
      </c>
      <c r="Q305" s="313" t="str">
        <f t="shared" si="25"/>
        <v/>
      </c>
      <c r="R305" s="313" t="str">
        <f t="shared" si="26"/>
        <v/>
      </c>
      <c r="S305" s="313" t="str">
        <f t="shared" si="27"/>
        <v/>
      </c>
    </row>
    <row r="306" spans="1:19">
      <c r="A306" s="546"/>
      <c r="B306" s="550"/>
      <c r="C306" s="550"/>
      <c r="D306" s="546"/>
      <c r="E306" s="549"/>
      <c r="F306" s="567"/>
      <c r="G306" s="567"/>
      <c r="H306" s="549"/>
      <c r="I306" s="549"/>
      <c r="J306" s="549"/>
      <c r="K306" s="549"/>
      <c r="L306" s="549"/>
      <c r="M306" s="568" t="str">
        <f t="shared" si="24"/>
        <v/>
      </c>
      <c r="N306" s="569"/>
      <c r="O306" s="308" t="b">
        <f t="shared" si="28"/>
        <v>0</v>
      </c>
      <c r="P306" s="312">
        <f t="shared" si="29"/>
        <v>1</v>
      </c>
      <c r="Q306" s="313" t="str">
        <f t="shared" si="25"/>
        <v/>
      </c>
      <c r="R306" s="313" t="str">
        <f t="shared" si="26"/>
        <v/>
      </c>
      <c r="S306" s="313" t="str">
        <f t="shared" si="27"/>
        <v/>
      </c>
    </row>
    <row r="307" spans="1:19">
      <c r="A307" s="546"/>
      <c r="B307" s="550"/>
      <c r="C307" s="550"/>
      <c r="D307" s="546"/>
      <c r="E307" s="549"/>
      <c r="F307" s="567"/>
      <c r="G307" s="567"/>
      <c r="H307" s="549"/>
      <c r="I307" s="549"/>
      <c r="J307" s="549"/>
      <c r="K307" s="549"/>
      <c r="L307" s="549"/>
      <c r="M307" s="568" t="str">
        <f t="shared" si="24"/>
        <v/>
      </c>
      <c r="N307" s="569"/>
      <c r="O307" s="308" t="b">
        <f t="shared" si="28"/>
        <v>0</v>
      </c>
      <c r="P307" s="312">
        <f t="shared" si="29"/>
        <v>1</v>
      </c>
      <c r="Q307" s="313" t="str">
        <f t="shared" si="25"/>
        <v/>
      </c>
      <c r="R307" s="313" t="str">
        <f t="shared" si="26"/>
        <v/>
      </c>
      <c r="S307" s="313" t="str">
        <f t="shared" si="27"/>
        <v/>
      </c>
    </row>
    <row r="308" spans="1:19">
      <c r="A308" s="546"/>
      <c r="B308" s="550"/>
      <c r="C308" s="550"/>
      <c r="D308" s="546"/>
      <c r="E308" s="549"/>
      <c r="F308" s="567"/>
      <c r="G308" s="567"/>
      <c r="H308" s="549"/>
      <c r="I308" s="549"/>
      <c r="J308" s="549"/>
      <c r="K308" s="549"/>
      <c r="L308" s="549"/>
      <c r="M308" s="568" t="str">
        <f t="shared" si="24"/>
        <v/>
      </c>
      <c r="N308" s="569"/>
      <c r="O308" s="308" t="b">
        <f t="shared" si="28"/>
        <v>0</v>
      </c>
      <c r="P308" s="312">
        <f t="shared" si="29"/>
        <v>1</v>
      </c>
      <c r="Q308" s="313" t="str">
        <f t="shared" si="25"/>
        <v/>
      </c>
      <c r="R308" s="313" t="str">
        <f t="shared" si="26"/>
        <v/>
      </c>
      <c r="S308" s="313" t="str">
        <f t="shared" si="27"/>
        <v/>
      </c>
    </row>
    <row r="309" spans="1:19">
      <c r="A309" s="546"/>
      <c r="B309" s="550"/>
      <c r="C309" s="550"/>
      <c r="D309" s="546"/>
      <c r="E309" s="549"/>
      <c r="F309" s="567"/>
      <c r="G309" s="567"/>
      <c r="H309" s="549"/>
      <c r="I309" s="549"/>
      <c r="J309" s="549"/>
      <c r="K309" s="549"/>
      <c r="L309" s="549"/>
      <c r="M309" s="568" t="str">
        <f t="shared" si="24"/>
        <v/>
      </c>
      <c r="N309" s="569"/>
      <c r="O309" s="308" t="b">
        <f t="shared" si="28"/>
        <v>0</v>
      </c>
      <c r="P309" s="312">
        <f t="shared" si="29"/>
        <v>1</v>
      </c>
      <c r="Q309" s="313" t="str">
        <f t="shared" si="25"/>
        <v/>
      </c>
      <c r="R309" s="313" t="str">
        <f t="shared" si="26"/>
        <v/>
      </c>
      <c r="S309" s="313" t="str">
        <f t="shared" si="27"/>
        <v/>
      </c>
    </row>
  </sheetData>
  <sheetProtection algorithmName="SHA-512" hashValue="ypyg16PiZDrByWn38peC18wt1ZyCtf8sUP4z0EGtlHRuzMyRWprbK9bKZaiR0xx5QO6qRYnbLPRbpXTqde0YIg==" saltValue="KUohm7WX9HnhfXtE6JGjXg==" spinCount="100000" sheet="1" objects="1" scenarios="1" formatCells="0" formatRows="0" insertRows="0"/>
  <mergeCells count="18">
    <mergeCell ref="A4:N4"/>
    <mergeCell ref="A5:N5"/>
    <mergeCell ref="H7:J7"/>
    <mergeCell ref="N7:N8"/>
    <mergeCell ref="G7:G8"/>
    <mergeCell ref="E7:E8"/>
    <mergeCell ref="A7:A8"/>
    <mergeCell ref="B7:B8"/>
    <mergeCell ref="C7:C8"/>
    <mergeCell ref="D7:D8"/>
    <mergeCell ref="F7:F8"/>
    <mergeCell ref="M7:M8"/>
    <mergeCell ref="K7:L7"/>
    <mergeCell ref="Q7:Q8"/>
    <mergeCell ref="R7:R8"/>
    <mergeCell ref="S7:S8"/>
    <mergeCell ref="P7:P8"/>
    <mergeCell ref="O7:O8"/>
  </mergeCells>
  <phoneticPr fontId="15" type="noConversion"/>
  <pageMargins left="0.59055118110236227" right="0.59055118110236227" top="0.78740157480314965" bottom="1.0236220472440944" header="0" footer="0.31496062992125984"/>
  <pageSetup paperSize="9" scale="70" fitToHeight="100" orientation="landscape" r:id="rId1"/>
  <headerFooter>
    <oddFooter xml:space="preserve">&amp;L
&amp;RCandidat
</oddFooter>
  </headerFooter>
  <rowBreaks count="1" manualBreakCount="1">
    <brk id="42" max="48"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8">
    <tabColor theme="8" tint="0.59999389629810485"/>
    <pageSetUpPr fitToPage="1"/>
  </sheetPr>
  <dimension ref="A1:V312"/>
  <sheetViews>
    <sheetView topLeftCell="A11" zoomScale="80" zoomScaleNormal="80" zoomScalePageLayoutView="68" workbookViewId="0">
      <selection activeCell="D18" sqref="D18"/>
    </sheetView>
  </sheetViews>
  <sheetFormatPr defaultColWidth="9.1328125" defaultRowHeight="15.75"/>
  <cols>
    <col min="1" max="1" width="5.6640625" style="69" customWidth="1"/>
    <col min="2" max="2" width="38" style="49" customWidth="1"/>
    <col min="3" max="3" width="35.6640625" style="49" customWidth="1"/>
    <col min="4" max="4" width="15.33203125" style="53" customWidth="1"/>
    <col min="5" max="5" width="14.86328125" style="53" customWidth="1"/>
    <col min="6" max="6" width="9.6640625" style="70" customWidth="1"/>
    <col min="7" max="7" width="12.6640625" style="62" customWidth="1"/>
    <col min="8" max="10" width="8.6640625" style="70" customWidth="1"/>
    <col min="11" max="12" width="5.6640625" style="70" customWidth="1"/>
    <col min="13" max="13" width="13.6640625" style="263" customWidth="1"/>
    <col min="14" max="14" width="26" style="53" customWidth="1"/>
    <col min="15" max="15" width="12.86328125" style="62" hidden="1" customWidth="1"/>
    <col min="16" max="16" width="10.6640625" style="67" hidden="1" customWidth="1"/>
    <col min="17" max="17" width="9.1328125" style="49" hidden="1" customWidth="1"/>
    <col min="18" max="20" width="13.6640625" style="263" hidden="1" customWidth="1"/>
    <col min="21" max="24" width="9.1328125" style="49" customWidth="1"/>
    <col min="25" max="16384" width="9.1328125" style="49"/>
  </cols>
  <sheetData>
    <row r="1" spans="1:22" s="45" customFormat="1">
      <c r="A1" s="44" t="s">
        <v>483</v>
      </c>
      <c r="E1" s="46"/>
      <c r="F1" s="46"/>
    </row>
    <row r="2" spans="1:22" s="45" customFormat="1">
      <c r="A2" s="294" t="str">
        <f>IF(ISBLANK(facultate), IF(ISBLANK(departament),"","Departament " &amp; departament), "Facultatea " &amp; facultate)</f>
        <v>Facultatea Automatică și Calculatoare</v>
      </c>
      <c r="E2" s="46"/>
      <c r="F2" s="46"/>
    </row>
    <row r="3" spans="1:22" s="45" customFormat="1">
      <c r="A3" s="294" t="str">
        <f>IF(ISBLANK(departament),"","Departamentul " &amp; departament)</f>
        <v>Departamentul Automatică și Informatică Aplicată</v>
      </c>
      <c r="E3" s="46"/>
      <c r="F3" s="46"/>
    </row>
    <row r="4" spans="1:22">
      <c r="A4" s="472" t="s">
        <v>911</v>
      </c>
      <c r="B4" s="472"/>
      <c r="C4" s="472"/>
      <c r="D4" s="472"/>
      <c r="E4" s="472"/>
      <c r="F4" s="472"/>
      <c r="G4" s="472"/>
      <c r="H4" s="472"/>
      <c r="I4" s="472"/>
      <c r="J4" s="472"/>
      <c r="K4" s="472"/>
      <c r="L4" s="472"/>
      <c r="M4" s="472"/>
      <c r="N4" s="472"/>
      <c r="R4" s="49"/>
      <c r="S4" s="49"/>
      <c r="T4" s="49"/>
    </row>
    <row r="5" spans="1:22" ht="44.25" customHeight="1">
      <c r="A5" s="478" t="s">
        <v>1025</v>
      </c>
      <c r="B5" s="478"/>
      <c r="C5" s="478"/>
      <c r="D5" s="478"/>
      <c r="E5" s="478"/>
      <c r="F5" s="478"/>
      <c r="G5" s="478"/>
      <c r="H5" s="478"/>
      <c r="I5" s="478"/>
      <c r="J5" s="478"/>
      <c r="K5" s="478"/>
      <c r="L5" s="478"/>
      <c r="M5" s="478"/>
      <c r="N5" s="478"/>
      <c r="O5" s="24"/>
      <c r="P5" s="24"/>
      <c r="Q5" s="24"/>
      <c r="R5" s="24"/>
      <c r="S5" s="24"/>
      <c r="T5" s="24"/>
      <c r="U5" s="24"/>
      <c r="V5" s="24"/>
    </row>
    <row r="6" spans="1:22" ht="16.149999999999999" thickBot="1">
      <c r="N6" s="295" t="str">
        <f>CONCATENATE(functie," ",nume_candidat)</f>
        <v>Conferențiar Bojan-Dragos Claudia-Adina</v>
      </c>
    </row>
    <row r="7" spans="1:22" ht="15.75" customHeight="1">
      <c r="A7" s="516" t="s">
        <v>338</v>
      </c>
      <c r="B7" s="469" t="s">
        <v>542</v>
      </c>
      <c r="C7" s="510" t="s">
        <v>62</v>
      </c>
      <c r="D7" s="518" t="s">
        <v>61</v>
      </c>
      <c r="E7" s="510" t="s">
        <v>37</v>
      </c>
      <c r="F7" s="512" t="s">
        <v>2</v>
      </c>
      <c r="G7" s="522" t="s">
        <v>1081</v>
      </c>
      <c r="H7" s="519" t="s">
        <v>1069</v>
      </c>
      <c r="I7" s="520"/>
      <c r="J7" s="521"/>
      <c r="K7" s="506" t="s">
        <v>1070</v>
      </c>
      <c r="L7" s="507"/>
      <c r="M7" s="508" t="s">
        <v>544</v>
      </c>
      <c r="N7" s="469" t="s">
        <v>38</v>
      </c>
      <c r="O7" s="514" t="s">
        <v>39</v>
      </c>
      <c r="P7" s="476" t="s">
        <v>541</v>
      </c>
      <c r="Q7" s="479" t="s">
        <v>551</v>
      </c>
      <c r="R7" s="508" t="s">
        <v>544</v>
      </c>
      <c r="S7" s="508" t="s">
        <v>544</v>
      </c>
      <c r="T7" s="508" t="s">
        <v>544</v>
      </c>
    </row>
    <row r="8" spans="1:22" s="265" customFormat="1" ht="236.25" customHeight="1" thickBot="1">
      <c r="A8" s="517"/>
      <c r="B8" s="469"/>
      <c r="C8" s="511"/>
      <c r="D8" s="478"/>
      <c r="E8" s="511"/>
      <c r="F8" s="513"/>
      <c r="G8" s="523"/>
      <c r="H8" s="336" t="s">
        <v>1071</v>
      </c>
      <c r="I8" s="337" t="s">
        <v>1072</v>
      </c>
      <c r="J8" s="264" t="s">
        <v>334</v>
      </c>
      <c r="K8" s="264" t="s">
        <v>1073</v>
      </c>
      <c r="L8" s="340" t="s">
        <v>1079</v>
      </c>
      <c r="M8" s="509"/>
      <c r="N8" s="469"/>
      <c r="O8" s="515"/>
      <c r="P8" s="476"/>
      <c r="Q8" s="479"/>
      <c r="R8" s="509"/>
      <c r="S8" s="509"/>
      <c r="T8" s="509"/>
    </row>
    <row r="9" spans="1:22" ht="16.149999999999999" thickBot="1">
      <c r="A9" s="266"/>
      <c r="B9" s="267"/>
      <c r="C9" s="268"/>
      <c r="D9" s="269"/>
      <c r="E9" s="266"/>
      <c r="F9" s="270"/>
      <c r="G9" s="271"/>
      <c r="H9" s="272"/>
      <c r="I9" s="270"/>
      <c r="J9" s="273"/>
      <c r="K9" s="270"/>
      <c r="L9" s="270"/>
      <c r="M9" s="310">
        <f>SUMIF(M10:M1010,"&gt;0")</f>
        <v>774.98847230949411</v>
      </c>
      <c r="N9" s="274"/>
      <c r="O9" s="306">
        <f>SUMIF(O10:O1310,"&gt;0")</f>
        <v>376704.14315090148</v>
      </c>
      <c r="P9" s="275"/>
      <c r="Q9" s="4">
        <f>SUM(Q10:Q1310)</f>
        <v>342</v>
      </c>
      <c r="R9" s="310">
        <f>SUM(R10:R1310)</f>
        <v>403.67937566051546</v>
      </c>
      <c r="S9" s="310">
        <f>SUM(S10:S1310)</f>
        <v>0</v>
      </c>
      <c r="T9" s="310">
        <f>SUM(T10:T1310)</f>
        <v>492.41290934713322</v>
      </c>
    </row>
    <row r="10" spans="1:22" ht="142.15" thickBot="1">
      <c r="A10" s="21">
        <v>1</v>
      </c>
      <c r="B10" s="126" t="s">
        <v>1408</v>
      </c>
      <c r="C10" s="16" t="s">
        <v>1409</v>
      </c>
      <c r="D10" s="134" t="s">
        <v>1410</v>
      </c>
      <c r="E10" s="17" t="s">
        <v>1411</v>
      </c>
      <c r="F10" s="52">
        <v>2021</v>
      </c>
      <c r="G10" s="276">
        <v>262249</v>
      </c>
      <c r="H10" s="18"/>
      <c r="I10" s="179"/>
      <c r="J10" s="19" t="s">
        <v>317</v>
      </c>
      <c r="K10" s="20" t="s">
        <v>317</v>
      </c>
      <c r="L10" s="23"/>
      <c r="M10" s="311">
        <f t="shared" ref="M10:M73" si="0">IF(
OR(
$B10="",$C10="",$E10="",$F10="",$F10&lt;an_initial,$F10&gt;an_final,$P10=FALSE),"",IF(
$G10="","",IF(
OR(
$H10="X",$H10="x"),60*$O10/10000,IF(
OR(
$I10="X",$I10="x"),40*$O10/10000,IF(
OR(
$K10="X",$K10="x"),60*(
IF(
$Q10&lt;=5,0.3,0.2))*$O10/10000,IF(
OR(
$L10="X",$L10="x"),40*(
IF(
$Q10&lt;=5,0.3,0.2))*$O10/10000,""))))))</f>
        <v>63.957970896675064</v>
      </c>
      <c r="N10" s="277"/>
      <c r="O10" s="307">
        <f>IF(OR($B10="",$C10="",$D10="",$E10="",$F10=""),"",$G10/VLOOKUP($F10,Euro!$A:$C,3,FALSE))</f>
        <v>53298.309080562554</v>
      </c>
      <c r="P10" s="308" t="b">
        <f t="shared" ref="P10:P74" si="1">IF(nume_candidat="",FALSE,ISNUMBER(SEARCH(nume_candidat,$B10)))</f>
        <v>1</v>
      </c>
      <c r="Q10" s="309">
        <f t="shared" ref="Q10" si="2">LEN(B10)-LEN(SUBSTITUTE(B10,",",""))+1</f>
        <v>8</v>
      </c>
      <c r="R10" s="311" t="str">
        <f t="shared" ref="R10:R73" si="3">IF(
OR(
$B10="",$C10="",$E10="",$F10="",$F10&lt;an_initial,$F10&gt;an_final,$P10=FALSE),"",IF(
$G10="","",IF(
OR(
$H10="X",$H10="x"),60*$O10/10000,"")))</f>
        <v/>
      </c>
      <c r="S10" s="311" t="str">
        <f t="shared" ref="S10:S73" si="4">IF(
OR(
$B10="",$C10="",$E10="",$F10="",$F10&lt;an_initial,$F10&gt;an_final,$P10=FALSE),"",IF(
$G10="","",IF(
OR(
$I10="X",$I10="x"),40*$O10/10000,"")))</f>
        <v/>
      </c>
      <c r="T10" s="311">
        <f t="shared" ref="T10:T73" si="5">IF(
OR(
$B10="",$C10="",$E10="",$F10="",$F10&lt;an_initial,$F10&gt;an_final,$P10=FALSE),"",IF(
$G10="","",IF(
OR(
$K10="X",$K10="x"),60*(
IF(
$Q10&lt;=5,0.3,0.2))*$O10/10000,IF(
OR(
$L10="X",$L10="x"),40*(
IF(
$Q10&lt;=5,0.3,0.2))*$O10/10000,""))))</f>
        <v>63.957970896675064</v>
      </c>
    </row>
    <row r="11" spans="1:22" ht="142.15" thickBot="1">
      <c r="A11" s="21" t="s">
        <v>24</v>
      </c>
      <c r="B11" s="126" t="s">
        <v>1408</v>
      </c>
      <c r="C11" s="16" t="s">
        <v>1409</v>
      </c>
      <c r="D11" s="134" t="s">
        <v>1410</v>
      </c>
      <c r="E11" s="17" t="s">
        <v>1411</v>
      </c>
      <c r="F11" s="52">
        <v>2022</v>
      </c>
      <c r="G11" s="276">
        <v>371137</v>
      </c>
      <c r="H11" s="18"/>
      <c r="I11" s="179"/>
      <c r="J11" s="19" t="s">
        <v>317</v>
      </c>
      <c r="K11" s="20" t="s">
        <v>317</v>
      </c>
      <c r="L11" s="23"/>
      <c r="M11" s="311">
        <f t="shared" si="0"/>
        <v>90.310128764067727</v>
      </c>
      <c r="N11" s="277"/>
      <c r="O11" s="307">
        <f>IF(OR($B11="",$C11="",$D11="",$E11="",$F11=""),"",$G11/VLOOKUP($F11,Euro!$A:$C,3,FALSE))</f>
        <v>75258.440636723113</v>
      </c>
      <c r="P11" s="308" t="b">
        <f t="shared" si="1"/>
        <v>1</v>
      </c>
      <c r="Q11" s="309">
        <f t="shared" ref="Q11:Q74" si="6">LEN(B11)-LEN(SUBSTITUTE(B11,",",""))+1</f>
        <v>8</v>
      </c>
      <c r="R11" s="311" t="str">
        <f t="shared" si="3"/>
        <v/>
      </c>
      <c r="S11" s="311" t="str">
        <f t="shared" si="4"/>
        <v/>
      </c>
      <c r="T11" s="311">
        <f t="shared" si="5"/>
        <v>90.310128764067727</v>
      </c>
    </row>
    <row r="12" spans="1:22" ht="142.15" thickBot="1">
      <c r="A12" s="21" t="s">
        <v>25</v>
      </c>
      <c r="B12" s="126" t="s">
        <v>1408</v>
      </c>
      <c r="C12" s="16" t="s">
        <v>1409</v>
      </c>
      <c r="D12" s="134" t="s">
        <v>1410</v>
      </c>
      <c r="E12" s="17" t="s">
        <v>1411</v>
      </c>
      <c r="F12" s="52">
        <v>2023</v>
      </c>
      <c r="G12" s="276">
        <v>560900</v>
      </c>
      <c r="H12" s="18"/>
      <c r="I12" s="179"/>
      <c r="J12" s="19" t="s">
        <v>317</v>
      </c>
      <c r="K12" s="20" t="s">
        <v>317</v>
      </c>
      <c r="L12" s="23"/>
      <c r="M12" s="311">
        <f t="shared" si="0"/>
        <v>136.07197007985442</v>
      </c>
      <c r="N12" s="278"/>
      <c r="O12" s="307">
        <f>IF(OR($B12="",$C12="",$D12="",$E12="",$F12=""),"",$G12/VLOOKUP($F12,Euro!$A:$C,3,FALSE))</f>
        <v>113393.30839987869</v>
      </c>
      <c r="P12" s="308" t="b">
        <f t="shared" si="1"/>
        <v>1</v>
      </c>
      <c r="Q12" s="309">
        <f t="shared" si="6"/>
        <v>8</v>
      </c>
      <c r="R12" s="311" t="str">
        <f t="shared" si="3"/>
        <v/>
      </c>
      <c r="S12" s="311" t="str">
        <f t="shared" si="4"/>
        <v/>
      </c>
      <c r="T12" s="311">
        <f t="shared" si="5"/>
        <v>136.07197007985442</v>
      </c>
    </row>
    <row r="13" spans="1:22" ht="189.4" thickBot="1">
      <c r="A13" s="21" t="s">
        <v>26</v>
      </c>
      <c r="B13" s="438" t="s">
        <v>1412</v>
      </c>
      <c r="C13" s="439" t="s">
        <v>1413</v>
      </c>
      <c r="D13" s="440" t="s">
        <v>1414</v>
      </c>
      <c r="E13" s="441" t="s">
        <v>1415</v>
      </c>
      <c r="F13" s="442">
        <v>2021</v>
      </c>
      <c r="G13" s="443">
        <v>331044</v>
      </c>
      <c r="H13" s="444" t="s">
        <v>317</v>
      </c>
      <c r="I13" s="434"/>
      <c r="J13" s="445"/>
      <c r="K13" s="446" t="s">
        <v>317</v>
      </c>
      <c r="L13" s="23"/>
      <c r="M13" s="311">
        <f t="shared" si="0"/>
        <v>403.67937566051546</v>
      </c>
      <c r="N13" s="278"/>
      <c r="O13" s="307">
        <f>IF(OR($B13="",$C13="",$D13="",$E13="",$F13=""),"",$G13/VLOOKUP($F13,Euro!$A:$C,3,FALSE))</f>
        <v>67279.895943419237</v>
      </c>
      <c r="P13" s="308" t="b">
        <f t="shared" si="1"/>
        <v>1</v>
      </c>
      <c r="Q13" s="309">
        <f t="shared" si="6"/>
        <v>5</v>
      </c>
      <c r="R13" s="311">
        <f t="shared" si="3"/>
        <v>403.67937566051546</v>
      </c>
      <c r="S13" s="311" t="str">
        <f t="shared" si="4"/>
        <v/>
      </c>
      <c r="T13" s="311">
        <f t="shared" si="5"/>
        <v>121.10381269815461</v>
      </c>
    </row>
    <row r="14" spans="1:22" ht="126">
      <c r="A14" s="21">
        <v>4</v>
      </c>
      <c r="B14" s="438" t="s">
        <v>1416</v>
      </c>
      <c r="C14" s="439" t="s">
        <v>1417</v>
      </c>
      <c r="D14" s="440" t="s">
        <v>1418</v>
      </c>
      <c r="E14" s="441" t="s">
        <v>1419</v>
      </c>
      <c r="F14" s="442">
        <v>2021</v>
      </c>
      <c r="G14" s="443">
        <v>332000</v>
      </c>
      <c r="H14" s="444"/>
      <c r="I14" s="434"/>
      <c r="J14" s="445" t="s">
        <v>317</v>
      </c>
      <c r="K14" s="446" t="s">
        <v>317</v>
      </c>
      <c r="L14" s="23"/>
      <c r="M14" s="311">
        <f t="shared" si="0"/>
        <v>80.969026908381423</v>
      </c>
      <c r="N14" s="578"/>
      <c r="O14" s="307">
        <f>IF(OR($B14="",$C14="",$D14="",$E14="",$F14=""),"",$G14/VLOOKUP($F14,Euro!$A:$C,3,FALSE))</f>
        <v>67474.189090317857</v>
      </c>
      <c r="P14" s="308" t="b">
        <f t="shared" si="1"/>
        <v>1</v>
      </c>
      <c r="Q14" s="309">
        <f t="shared" si="6"/>
        <v>17</v>
      </c>
      <c r="R14" s="311" t="str">
        <f t="shared" si="3"/>
        <v/>
      </c>
      <c r="S14" s="311" t="str">
        <f t="shared" si="4"/>
        <v/>
      </c>
      <c r="T14" s="311">
        <f t="shared" si="5"/>
        <v>80.969026908381423</v>
      </c>
    </row>
    <row r="15" spans="1:22">
      <c r="A15" s="548"/>
      <c r="B15" s="547"/>
      <c r="C15" s="550"/>
      <c r="D15" s="546"/>
      <c r="E15" s="546"/>
      <c r="F15" s="549"/>
      <c r="G15" s="567"/>
      <c r="H15" s="549"/>
      <c r="I15" s="549"/>
      <c r="J15" s="549"/>
      <c r="K15" s="549"/>
      <c r="L15" s="549"/>
      <c r="M15" s="572" t="str">
        <f t="shared" si="0"/>
        <v/>
      </c>
      <c r="N15" s="569"/>
      <c r="O15" s="571" t="str">
        <f>IF(OR($B15="",$C15="",$D15="",$E15="",$F15=""),"",$G15/VLOOKUP($F15,Euro!$A:$C,3,FALSE))</f>
        <v/>
      </c>
      <c r="P15" s="308" t="b">
        <f t="shared" si="1"/>
        <v>0</v>
      </c>
      <c r="Q15" s="309">
        <f t="shared" si="6"/>
        <v>1</v>
      </c>
      <c r="R15" s="311" t="str">
        <f t="shared" si="3"/>
        <v/>
      </c>
      <c r="S15" s="311" t="str">
        <f t="shared" si="4"/>
        <v/>
      </c>
      <c r="T15" s="311" t="str">
        <f t="shared" si="5"/>
        <v/>
      </c>
    </row>
    <row r="16" spans="1:22">
      <c r="A16" s="548"/>
      <c r="B16" s="573"/>
      <c r="C16" s="573"/>
      <c r="D16" s="546"/>
      <c r="E16" s="546"/>
      <c r="F16" s="549"/>
      <c r="G16" s="567"/>
      <c r="H16" s="549"/>
      <c r="I16" s="549"/>
      <c r="J16" s="549"/>
      <c r="K16" s="549"/>
      <c r="L16" s="549"/>
      <c r="M16" s="572" t="str">
        <f t="shared" si="0"/>
        <v/>
      </c>
      <c r="N16" s="569"/>
      <c r="O16" s="571" t="str">
        <f>IF(OR($B16="",$C16="",$D16="",$E16="",$F16=""),"",$G16/VLOOKUP($F16,Euro!$A:$C,3,FALSE))</f>
        <v/>
      </c>
      <c r="P16" s="308" t="b">
        <f t="shared" si="1"/>
        <v>0</v>
      </c>
      <c r="Q16" s="309">
        <f t="shared" si="6"/>
        <v>1</v>
      </c>
      <c r="R16" s="311" t="str">
        <f t="shared" si="3"/>
        <v/>
      </c>
      <c r="S16" s="311" t="str">
        <f t="shared" si="4"/>
        <v/>
      </c>
      <c r="T16" s="311" t="str">
        <f t="shared" si="5"/>
        <v/>
      </c>
    </row>
    <row r="17" spans="1:20">
      <c r="A17" s="548"/>
      <c r="B17" s="573"/>
      <c r="C17" s="573"/>
      <c r="D17" s="546"/>
      <c r="E17" s="546"/>
      <c r="F17" s="549"/>
      <c r="G17" s="567"/>
      <c r="H17" s="549"/>
      <c r="I17" s="549"/>
      <c r="J17" s="549"/>
      <c r="K17" s="549"/>
      <c r="L17" s="549"/>
      <c r="M17" s="572" t="str">
        <f t="shared" si="0"/>
        <v/>
      </c>
      <c r="N17" s="569"/>
      <c r="O17" s="571" t="str">
        <f>IF(OR($B17="",$C17="",$D17="",$E17="",$F17=""),"",$G17/VLOOKUP($F17,Euro!$A:$C,3,FALSE))</f>
        <v/>
      </c>
      <c r="P17" s="308" t="b">
        <f t="shared" si="1"/>
        <v>0</v>
      </c>
      <c r="Q17" s="309">
        <f t="shared" si="6"/>
        <v>1</v>
      </c>
      <c r="R17" s="311" t="str">
        <f t="shared" si="3"/>
        <v/>
      </c>
      <c r="S17" s="311" t="str">
        <f t="shared" si="4"/>
        <v/>
      </c>
      <c r="T17" s="311" t="str">
        <f t="shared" si="5"/>
        <v/>
      </c>
    </row>
    <row r="18" spans="1:20">
      <c r="A18" s="548"/>
      <c r="B18" s="573"/>
      <c r="C18" s="573"/>
      <c r="D18" s="546"/>
      <c r="E18" s="546"/>
      <c r="F18" s="549"/>
      <c r="G18" s="567"/>
      <c r="H18" s="549"/>
      <c r="I18" s="549"/>
      <c r="J18" s="549"/>
      <c r="K18" s="549"/>
      <c r="L18" s="549"/>
      <c r="M18" s="572" t="str">
        <f t="shared" si="0"/>
        <v/>
      </c>
      <c r="N18" s="569"/>
      <c r="O18" s="571" t="str">
        <f>IF(OR($B18="",$C18="",$D18="",$E18="",$F18=""),"",$G18/VLOOKUP($F18,Euro!$A:$C,3,FALSE))</f>
        <v/>
      </c>
      <c r="P18" s="308" t="b">
        <f t="shared" si="1"/>
        <v>0</v>
      </c>
      <c r="Q18" s="309">
        <f t="shared" si="6"/>
        <v>1</v>
      </c>
      <c r="R18" s="311" t="str">
        <f t="shared" si="3"/>
        <v/>
      </c>
      <c r="S18" s="311" t="str">
        <f t="shared" si="4"/>
        <v/>
      </c>
      <c r="T18" s="311" t="str">
        <f t="shared" si="5"/>
        <v/>
      </c>
    </row>
    <row r="19" spans="1:20">
      <c r="A19" s="548"/>
      <c r="B19" s="573"/>
      <c r="C19" s="573"/>
      <c r="D19" s="546"/>
      <c r="E19" s="546"/>
      <c r="F19" s="549"/>
      <c r="G19" s="567"/>
      <c r="H19" s="549"/>
      <c r="I19" s="549"/>
      <c r="J19" s="549"/>
      <c r="K19" s="549"/>
      <c r="L19" s="549"/>
      <c r="M19" s="572" t="str">
        <f t="shared" si="0"/>
        <v/>
      </c>
      <c r="N19" s="569"/>
      <c r="O19" s="571" t="str">
        <f>IF(OR($B19="",$C19="",$D19="",$E19="",$F19=""),"",$G19/VLOOKUP($F19,Euro!$A:$C,3,FALSE))</f>
        <v/>
      </c>
      <c r="P19" s="308" t="b">
        <f t="shared" si="1"/>
        <v>0</v>
      </c>
      <c r="Q19" s="309">
        <f t="shared" si="6"/>
        <v>1</v>
      </c>
      <c r="R19" s="311" t="str">
        <f t="shared" si="3"/>
        <v/>
      </c>
      <c r="S19" s="311" t="str">
        <f t="shared" si="4"/>
        <v/>
      </c>
      <c r="T19" s="311" t="str">
        <f t="shared" si="5"/>
        <v/>
      </c>
    </row>
    <row r="20" spans="1:20">
      <c r="A20" s="548"/>
      <c r="B20" s="573"/>
      <c r="C20" s="573"/>
      <c r="D20" s="546"/>
      <c r="E20" s="546"/>
      <c r="F20" s="549"/>
      <c r="G20" s="567"/>
      <c r="H20" s="549"/>
      <c r="I20" s="549"/>
      <c r="J20" s="549"/>
      <c r="K20" s="549"/>
      <c r="L20" s="549"/>
      <c r="M20" s="572" t="str">
        <f t="shared" si="0"/>
        <v/>
      </c>
      <c r="N20" s="569"/>
      <c r="O20" s="571" t="str">
        <f>IF(OR($B20="",$C20="",$D20="",$E20="",$F20=""),"",$G20/VLOOKUP($F20,Euro!$A:$C,3,FALSE))</f>
        <v/>
      </c>
      <c r="P20" s="308" t="b">
        <f t="shared" si="1"/>
        <v>0</v>
      </c>
      <c r="Q20" s="309">
        <f t="shared" si="6"/>
        <v>1</v>
      </c>
      <c r="R20" s="311" t="str">
        <f t="shared" si="3"/>
        <v/>
      </c>
      <c r="S20" s="311" t="str">
        <f t="shared" si="4"/>
        <v/>
      </c>
      <c r="T20" s="311" t="str">
        <f t="shared" si="5"/>
        <v/>
      </c>
    </row>
    <row r="21" spans="1:20">
      <c r="A21" s="548"/>
      <c r="B21" s="573"/>
      <c r="C21" s="573"/>
      <c r="D21" s="546"/>
      <c r="E21" s="546"/>
      <c r="F21" s="549"/>
      <c r="G21" s="567"/>
      <c r="H21" s="549"/>
      <c r="I21" s="549"/>
      <c r="J21" s="549"/>
      <c r="K21" s="549"/>
      <c r="L21" s="549"/>
      <c r="M21" s="572" t="str">
        <f t="shared" si="0"/>
        <v/>
      </c>
      <c r="N21" s="569"/>
      <c r="O21" s="571" t="str">
        <f>IF(OR($B21="",$C21="",$D21="",$E21="",$F21=""),"",$G21/VLOOKUP($F21,Euro!$A:$C,3,FALSE))</f>
        <v/>
      </c>
      <c r="P21" s="308" t="b">
        <f t="shared" si="1"/>
        <v>0</v>
      </c>
      <c r="Q21" s="309">
        <f t="shared" si="6"/>
        <v>1</v>
      </c>
      <c r="R21" s="311" t="str">
        <f t="shared" si="3"/>
        <v/>
      </c>
      <c r="S21" s="311" t="str">
        <f t="shared" si="4"/>
        <v/>
      </c>
      <c r="T21" s="311" t="str">
        <f t="shared" si="5"/>
        <v/>
      </c>
    </row>
    <row r="22" spans="1:20">
      <c r="A22" s="548"/>
      <c r="B22" s="573"/>
      <c r="C22" s="573"/>
      <c r="D22" s="546"/>
      <c r="E22" s="546"/>
      <c r="F22" s="549"/>
      <c r="G22" s="567"/>
      <c r="H22" s="549"/>
      <c r="I22" s="549"/>
      <c r="J22" s="549"/>
      <c r="K22" s="549"/>
      <c r="L22" s="549"/>
      <c r="M22" s="572" t="str">
        <f t="shared" si="0"/>
        <v/>
      </c>
      <c r="N22" s="569"/>
      <c r="O22" s="571" t="str">
        <f>IF(OR($B22="",$C22="",$D22="",$E22="",$F22=""),"",$G22/VLOOKUP($F22,Euro!$A:$C,3,FALSE))</f>
        <v/>
      </c>
      <c r="P22" s="308" t="b">
        <f t="shared" si="1"/>
        <v>0</v>
      </c>
      <c r="Q22" s="309">
        <f t="shared" si="6"/>
        <v>1</v>
      </c>
      <c r="R22" s="311" t="str">
        <f t="shared" si="3"/>
        <v/>
      </c>
      <c r="S22" s="311" t="str">
        <f t="shared" si="4"/>
        <v/>
      </c>
      <c r="T22" s="311" t="str">
        <f t="shared" si="5"/>
        <v/>
      </c>
    </row>
    <row r="23" spans="1:20">
      <c r="A23" s="548"/>
      <c r="B23" s="573"/>
      <c r="C23" s="573"/>
      <c r="D23" s="546"/>
      <c r="E23" s="546"/>
      <c r="F23" s="549"/>
      <c r="G23" s="567"/>
      <c r="H23" s="549"/>
      <c r="I23" s="549"/>
      <c r="J23" s="549"/>
      <c r="K23" s="549"/>
      <c r="L23" s="549"/>
      <c r="M23" s="572" t="str">
        <f t="shared" si="0"/>
        <v/>
      </c>
      <c r="N23" s="569"/>
      <c r="O23" s="571" t="str">
        <f>IF(OR($B23="",$C23="",$D23="",$E23="",$F23=""),"",$G23/VLOOKUP($F23,Euro!$A:$C,3,FALSE))</f>
        <v/>
      </c>
      <c r="P23" s="308" t="b">
        <f t="shared" si="1"/>
        <v>0</v>
      </c>
      <c r="Q23" s="309">
        <f t="shared" si="6"/>
        <v>1</v>
      </c>
      <c r="R23" s="311" t="str">
        <f t="shared" si="3"/>
        <v/>
      </c>
      <c r="S23" s="311" t="str">
        <f t="shared" si="4"/>
        <v/>
      </c>
      <c r="T23" s="311" t="str">
        <f t="shared" si="5"/>
        <v/>
      </c>
    </row>
    <row r="24" spans="1:20">
      <c r="A24" s="548"/>
      <c r="B24" s="573"/>
      <c r="C24" s="573"/>
      <c r="D24" s="546"/>
      <c r="E24" s="546"/>
      <c r="F24" s="549"/>
      <c r="G24" s="567"/>
      <c r="H24" s="549"/>
      <c r="I24" s="549"/>
      <c r="J24" s="549"/>
      <c r="K24" s="549"/>
      <c r="L24" s="549"/>
      <c r="M24" s="572" t="str">
        <f t="shared" si="0"/>
        <v/>
      </c>
      <c r="N24" s="569"/>
      <c r="O24" s="571" t="str">
        <f>IF(OR($B24="",$C24="",$D24="",$E24="",$F24=""),"",$G24/VLOOKUP($F24,Euro!$A:$C,3,FALSE))</f>
        <v/>
      </c>
      <c r="P24" s="308" t="b">
        <f t="shared" si="1"/>
        <v>0</v>
      </c>
      <c r="Q24" s="309">
        <f t="shared" si="6"/>
        <v>1</v>
      </c>
      <c r="R24" s="311" t="str">
        <f t="shared" si="3"/>
        <v/>
      </c>
      <c r="S24" s="311" t="str">
        <f t="shared" si="4"/>
        <v/>
      </c>
      <c r="T24" s="311" t="str">
        <f t="shared" si="5"/>
        <v/>
      </c>
    </row>
    <row r="25" spans="1:20">
      <c r="A25" s="548"/>
      <c r="B25" s="573"/>
      <c r="C25" s="573"/>
      <c r="D25" s="546"/>
      <c r="E25" s="552"/>
      <c r="F25" s="549"/>
      <c r="G25" s="567"/>
      <c r="H25" s="549"/>
      <c r="I25" s="549"/>
      <c r="J25" s="549"/>
      <c r="K25" s="549"/>
      <c r="L25" s="549"/>
      <c r="M25" s="572" t="str">
        <f t="shared" si="0"/>
        <v/>
      </c>
      <c r="N25" s="569"/>
      <c r="O25" s="571" t="str">
        <f>IF(OR($B25="",$C25="",$D25="",$E25="",$F25=""),"",$G25/VLOOKUP($F25,Euro!$A:$C,3,FALSE))</f>
        <v/>
      </c>
      <c r="P25" s="308" t="b">
        <f t="shared" si="1"/>
        <v>0</v>
      </c>
      <c r="Q25" s="309">
        <f t="shared" si="6"/>
        <v>1</v>
      </c>
      <c r="R25" s="311" t="str">
        <f t="shared" si="3"/>
        <v/>
      </c>
      <c r="S25" s="311" t="str">
        <f t="shared" si="4"/>
        <v/>
      </c>
      <c r="T25" s="311" t="str">
        <f t="shared" si="5"/>
        <v/>
      </c>
    </row>
    <row r="26" spans="1:20">
      <c r="A26" s="548"/>
      <c r="B26" s="573"/>
      <c r="C26" s="573"/>
      <c r="D26" s="546"/>
      <c r="E26" s="546"/>
      <c r="F26" s="549"/>
      <c r="G26" s="567"/>
      <c r="H26" s="549"/>
      <c r="I26" s="549"/>
      <c r="J26" s="549"/>
      <c r="K26" s="549"/>
      <c r="L26" s="549"/>
      <c r="M26" s="572" t="str">
        <f t="shared" si="0"/>
        <v/>
      </c>
      <c r="N26" s="569"/>
      <c r="O26" s="571" t="str">
        <f>IF(OR($B26="",$C26="",$D26="",$E26="",$F26=""),"",$G26/VLOOKUP($F26,Euro!$A:$C,3,FALSE))</f>
        <v/>
      </c>
      <c r="P26" s="308" t="b">
        <f t="shared" si="1"/>
        <v>0</v>
      </c>
      <c r="Q26" s="309">
        <f t="shared" si="6"/>
        <v>1</v>
      </c>
      <c r="R26" s="311" t="str">
        <f t="shared" si="3"/>
        <v/>
      </c>
      <c r="S26" s="311" t="str">
        <f t="shared" si="4"/>
        <v/>
      </c>
      <c r="T26" s="311" t="str">
        <f t="shared" si="5"/>
        <v/>
      </c>
    </row>
    <row r="27" spans="1:20">
      <c r="A27" s="548"/>
      <c r="B27" s="573"/>
      <c r="C27" s="573"/>
      <c r="D27" s="546"/>
      <c r="E27" s="546"/>
      <c r="F27" s="549"/>
      <c r="G27" s="567"/>
      <c r="H27" s="549"/>
      <c r="I27" s="549"/>
      <c r="J27" s="549"/>
      <c r="K27" s="549"/>
      <c r="L27" s="549"/>
      <c r="M27" s="572" t="str">
        <f t="shared" si="0"/>
        <v/>
      </c>
      <c r="N27" s="569"/>
      <c r="O27" s="571" t="str">
        <f>IF(OR($B27="",$C27="",$D27="",$E27="",$F27=""),"",$G27/VLOOKUP($F27,Euro!$A:$C,3,FALSE))</f>
        <v/>
      </c>
      <c r="P27" s="308" t="b">
        <f t="shared" si="1"/>
        <v>0</v>
      </c>
      <c r="Q27" s="309">
        <f t="shared" si="6"/>
        <v>1</v>
      </c>
      <c r="R27" s="311" t="str">
        <f t="shared" si="3"/>
        <v/>
      </c>
      <c r="S27" s="311" t="str">
        <f t="shared" si="4"/>
        <v/>
      </c>
      <c r="T27" s="311" t="str">
        <f t="shared" si="5"/>
        <v/>
      </c>
    </row>
    <row r="28" spans="1:20">
      <c r="A28" s="548"/>
      <c r="B28" s="573"/>
      <c r="C28" s="573"/>
      <c r="D28" s="546"/>
      <c r="E28" s="546"/>
      <c r="F28" s="549"/>
      <c r="G28" s="567"/>
      <c r="H28" s="549"/>
      <c r="I28" s="549"/>
      <c r="J28" s="549"/>
      <c r="K28" s="549"/>
      <c r="L28" s="549"/>
      <c r="M28" s="572" t="str">
        <f t="shared" si="0"/>
        <v/>
      </c>
      <c r="N28" s="569"/>
      <c r="O28" s="571" t="str">
        <f>IF(OR($B28="",$C28="",$D28="",$E28="",$F28=""),"",$G28/VLOOKUP($F28,Euro!$A:$C,3,FALSE))</f>
        <v/>
      </c>
      <c r="P28" s="308" t="b">
        <f t="shared" si="1"/>
        <v>0</v>
      </c>
      <c r="Q28" s="309">
        <f t="shared" si="6"/>
        <v>1</v>
      </c>
      <c r="R28" s="311" t="str">
        <f t="shared" si="3"/>
        <v/>
      </c>
      <c r="S28" s="311" t="str">
        <f t="shared" si="4"/>
        <v/>
      </c>
      <c r="T28" s="311" t="str">
        <f t="shared" si="5"/>
        <v/>
      </c>
    </row>
    <row r="29" spans="1:20">
      <c r="A29" s="548"/>
      <c r="B29" s="573"/>
      <c r="C29" s="573"/>
      <c r="D29" s="546"/>
      <c r="E29" s="546"/>
      <c r="F29" s="549"/>
      <c r="G29" s="567"/>
      <c r="H29" s="549"/>
      <c r="I29" s="549"/>
      <c r="J29" s="549"/>
      <c r="K29" s="549"/>
      <c r="L29" s="549"/>
      <c r="M29" s="572" t="str">
        <f t="shared" si="0"/>
        <v/>
      </c>
      <c r="N29" s="569"/>
      <c r="O29" s="571" t="str">
        <f>IF(OR($B29="",$C29="",$D29="",$E29="",$F29=""),"",$G29/VLOOKUP($F29,Euro!$A:$C,3,FALSE))</f>
        <v/>
      </c>
      <c r="P29" s="308" t="b">
        <f t="shared" si="1"/>
        <v>0</v>
      </c>
      <c r="Q29" s="309">
        <f t="shared" si="6"/>
        <v>1</v>
      </c>
      <c r="R29" s="311" t="str">
        <f t="shared" si="3"/>
        <v/>
      </c>
      <c r="S29" s="311" t="str">
        <f t="shared" si="4"/>
        <v/>
      </c>
      <c r="T29" s="311" t="str">
        <f t="shared" si="5"/>
        <v/>
      </c>
    </row>
    <row r="30" spans="1:20">
      <c r="A30" s="548"/>
      <c r="B30" s="573"/>
      <c r="C30" s="573"/>
      <c r="D30" s="546"/>
      <c r="E30" s="546"/>
      <c r="F30" s="549"/>
      <c r="G30" s="567"/>
      <c r="H30" s="549"/>
      <c r="I30" s="549"/>
      <c r="J30" s="549"/>
      <c r="K30" s="549"/>
      <c r="L30" s="549"/>
      <c r="M30" s="572" t="str">
        <f t="shared" si="0"/>
        <v/>
      </c>
      <c r="N30" s="569"/>
      <c r="O30" s="571" t="str">
        <f>IF(OR($B30="",$C30="",$D30="",$E30="",$F30=""),"",$G30/VLOOKUP($F30,Euro!$A:$C,3,FALSE))</f>
        <v/>
      </c>
      <c r="P30" s="308" t="b">
        <f t="shared" si="1"/>
        <v>0</v>
      </c>
      <c r="Q30" s="309">
        <f t="shared" si="6"/>
        <v>1</v>
      </c>
      <c r="R30" s="311" t="str">
        <f t="shared" si="3"/>
        <v/>
      </c>
      <c r="S30" s="311" t="str">
        <f t="shared" si="4"/>
        <v/>
      </c>
      <c r="T30" s="311" t="str">
        <f t="shared" si="5"/>
        <v/>
      </c>
    </row>
    <row r="31" spans="1:20">
      <c r="A31" s="548"/>
      <c r="B31" s="573"/>
      <c r="C31" s="573"/>
      <c r="D31" s="546"/>
      <c r="E31" s="546"/>
      <c r="F31" s="549"/>
      <c r="G31" s="567"/>
      <c r="H31" s="549"/>
      <c r="I31" s="549"/>
      <c r="J31" s="549"/>
      <c r="K31" s="549"/>
      <c r="L31" s="549"/>
      <c r="M31" s="572" t="str">
        <f t="shared" si="0"/>
        <v/>
      </c>
      <c r="N31" s="569"/>
      <c r="O31" s="571" t="str">
        <f>IF(OR($B31="",$C31="",$D31="",$E31="",$F31=""),"",$G31/VLOOKUP($F31,Euro!$A:$C,3,FALSE))</f>
        <v/>
      </c>
      <c r="P31" s="308" t="b">
        <f t="shared" si="1"/>
        <v>0</v>
      </c>
      <c r="Q31" s="309">
        <f t="shared" si="6"/>
        <v>1</v>
      </c>
      <c r="R31" s="311" t="str">
        <f t="shared" si="3"/>
        <v/>
      </c>
      <c r="S31" s="311" t="str">
        <f t="shared" si="4"/>
        <v/>
      </c>
      <c r="T31" s="311" t="str">
        <f t="shared" si="5"/>
        <v/>
      </c>
    </row>
    <row r="32" spans="1:20">
      <c r="A32" s="548"/>
      <c r="B32" s="573"/>
      <c r="C32" s="573"/>
      <c r="D32" s="546"/>
      <c r="E32" s="546"/>
      <c r="F32" s="549"/>
      <c r="G32" s="567"/>
      <c r="H32" s="549"/>
      <c r="I32" s="549"/>
      <c r="J32" s="549"/>
      <c r="K32" s="549"/>
      <c r="L32" s="549"/>
      <c r="M32" s="572" t="str">
        <f t="shared" si="0"/>
        <v/>
      </c>
      <c r="N32" s="569"/>
      <c r="O32" s="571" t="str">
        <f>IF(OR($B32="",$C32="",$D32="",$E32="",$F32=""),"",$G32/VLOOKUP($F32,Euro!$A:$C,3,FALSE))</f>
        <v/>
      </c>
      <c r="P32" s="308" t="b">
        <f t="shared" si="1"/>
        <v>0</v>
      </c>
      <c r="Q32" s="309">
        <f t="shared" si="6"/>
        <v>1</v>
      </c>
      <c r="R32" s="311" t="str">
        <f t="shared" si="3"/>
        <v/>
      </c>
      <c r="S32" s="311" t="str">
        <f t="shared" si="4"/>
        <v/>
      </c>
      <c r="T32" s="311" t="str">
        <f t="shared" si="5"/>
        <v/>
      </c>
    </row>
    <row r="33" spans="1:20">
      <c r="A33" s="548"/>
      <c r="B33" s="573"/>
      <c r="C33" s="573"/>
      <c r="D33" s="546"/>
      <c r="E33" s="546"/>
      <c r="F33" s="549"/>
      <c r="G33" s="567"/>
      <c r="H33" s="549"/>
      <c r="I33" s="549"/>
      <c r="J33" s="549"/>
      <c r="K33" s="549"/>
      <c r="L33" s="549"/>
      <c r="M33" s="572" t="str">
        <f t="shared" si="0"/>
        <v/>
      </c>
      <c r="N33" s="569"/>
      <c r="O33" s="571" t="str">
        <f>IF(OR($B33="",$C33="",$D33="",$E33="",$F33=""),"",$G33/VLOOKUP($F33,Euro!$A:$C,3,FALSE))</f>
        <v/>
      </c>
      <c r="P33" s="308" t="b">
        <f t="shared" si="1"/>
        <v>0</v>
      </c>
      <c r="Q33" s="309">
        <f t="shared" si="6"/>
        <v>1</v>
      </c>
      <c r="R33" s="311" t="str">
        <f t="shared" si="3"/>
        <v/>
      </c>
      <c r="S33" s="311" t="str">
        <f t="shared" si="4"/>
        <v/>
      </c>
      <c r="T33" s="311" t="str">
        <f t="shared" si="5"/>
        <v/>
      </c>
    </row>
    <row r="34" spans="1:20">
      <c r="A34" s="548"/>
      <c r="B34" s="573"/>
      <c r="C34" s="573"/>
      <c r="D34" s="546"/>
      <c r="E34" s="546"/>
      <c r="F34" s="549"/>
      <c r="G34" s="567"/>
      <c r="H34" s="549"/>
      <c r="I34" s="549"/>
      <c r="J34" s="549"/>
      <c r="K34" s="549"/>
      <c r="L34" s="549"/>
      <c r="M34" s="572" t="str">
        <f t="shared" si="0"/>
        <v/>
      </c>
      <c r="N34" s="569"/>
      <c r="O34" s="571" t="str">
        <f>IF(OR($B34="",$C34="",$D34="",$E34="",$F34=""),"",$G34/VLOOKUP($F34,Euro!$A:$C,3,FALSE))</f>
        <v/>
      </c>
      <c r="P34" s="308" t="b">
        <f t="shared" si="1"/>
        <v>0</v>
      </c>
      <c r="Q34" s="309">
        <f t="shared" si="6"/>
        <v>1</v>
      </c>
      <c r="R34" s="311" t="str">
        <f t="shared" si="3"/>
        <v/>
      </c>
      <c r="S34" s="311" t="str">
        <f t="shared" si="4"/>
        <v/>
      </c>
      <c r="T34" s="311" t="str">
        <f t="shared" si="5"/>
        <v/>
      </c>
    </row>
    <row r="35" spans="1:20">
      <c r="A35" s="548"/>
      <c r="B35" s="573"/>
      <c r="C35" s="573"/>
      <c r="D35" s="546"/>
      <c r="E35" s="546"/>
      <c r="F35" s="549"/>
      <c r="G35" s="567"/>
      <c r="H35" s="549"/>
      <c r="I35" s="549"/>
      <c r="J35" s="549"/>
      <c r="K35" s="549"/>
      <c r="L35" s="549"/>
      <c r="M35" s="572" t="str">
        <f t="shared" si="0"/>
        <v/>
      </c>
      <c r="N35" s="569"/>
      <c r="O35" s="571" t="str">
        <f>IF(OR($B35="",$C35="",$D35="",$E35="",$F35=""),"",$G35/VLOOKUP($F35,Euro!$A:$C,3,FALSE))</f>
        <v/>
      </c>
      <c r="P35" s="308" t="b">
        <f t="shared" si="1"/>
        <v>0</v>
      </c>
      <c r="Q35" s="309">
        <f t="shared" si="6"/>
        <v>1</v>
      </c>
      <c r="R35" s="311" t="str">
        <f t="shared" si="3"/>
        <v/>
      </c>
      <c r="S35" s="311" t="str">
        <f t="shared" si="4"/>
        <v/>
      </c>
      <c r="T35" s="311" t="str">
        <f t="shared" si="5"/>
        <v/>
      </c>
    </row>
    <row r="36" spans="1:20">
      <c r="A36" s="548"/>
      <c r="B36" s="573"/>
      <c r="C36" s="573"/>
      <c r="D36" s="546"/>
      <c r="E36" s="546"/>
      <c r="F36" s="549"/>
      <c r="G36" s="567"/>
      <c r="H36" s="549"/>
      <c r="I36" s="549"/>
      <c r="J36" s="549"/>
      <c r="K36" s="549"/>
      <c r="L36" s="549"/>
      <c r="M36" s="572" t="str">
        <f t="shared" si="0"/>
        <v/>
      </c>
      <c r="N36" s="569"/>
      <c r="O36" s="571" t="str">
        <f>IF(OR($B36="",$C36="",$D36="",$E36="",$F36=""),"",$G36/VLOOKUP($F36,Euro!$A:$C,3,FALSE))</f>
        <v/>
      </c>
      <c r="P36" s="308" t="b">
        <f t="shared" si="1"/>
        <v>0</v>
      </c>
      <c r="Q36" s="309">
        <f t="shared" si="6"/>
        <v>1</v>
      </c>
      <c r="R36" s="311" t="str">
        <f t="shared" si="3"/>
        <v/>
      </c>
      <c r="S36" s="311" t="str">
        <f t="shared" si="4"/>
        <v/>
      </c>
      <c r="T36" s="311" t="str">
        <f t="shared" si="5"/>
        <v/>
      </c>
    </row>
    <row r="37" spans="1:20">
      <c r="A37" s="548"/>
      <c r="B37" s="573"/>
      <c r="C37" s="573"/>
      <c r="D37" s="546"/>
      <c r="E37" s="546"/>
      <c r="F37" s="549"/>
      <c r="G37" s="567"/>
      <c r="H37" s="549"/>
      <c r="I37" s="549"/>
      <c r="J37" s="549"/>
      <c r="K37" s="549"/>
      <c r="L37" s="549"/>
      <c r="M37" s="572" t="str">
        <f t="shared" si="0"/>
        <v/>
      </c>
      <c r="N37" s="569"/>
      <c r="O37" s="571" t="str">
        <f>IF(OR($B37="",$C37="",$D37="",$E37="",$F37=""),"",$G37/VLOOKUP($F37,Euro!$A:$C,3,FALSE))</f>
        <v/>
      </c>
      <c r="P37" s="308" t="b">
        <f t="shared" si="1"/>
        <v>0</v>
      </c>
      <c r="Q37" s="309">
        <f t="shared" si="6"/>
        <v>1</v>
      </c>
      <c r="R37" s="311" t="str">
        <f t="shared" si="3"/>
        <v/>
      </c>
      <c r="S37" s="311" t="str">
        <f t="shared" si="4"/>
        <v/>
      </c>
      <c r="T37" s="311" t="str">
        <f t="shared" si="5"/>
        <v/>
      </c>
    </row>
    <row r="38" spans="1:20">
      <c r="A38" s="548"/>
      <c r="B38" s="573"/>
      <c r="C38" s="573"/>
      <c r="D38" s="546"/>
      <c r="E38" s="546"/>
      <c r="F38" s="549"/>
      <c r="G38" s="567"/>
      <c r="H38" s="549"/>
      <c r="I38" s="549"/>
      <c r="J38" s="549"/>
      <c r="K38" s="549"/>
      <c r="L38" s="549"/>
      <c r="M38" s="572" t="str">
        <f t="shared" si="0"/>
        <v/>
      </c>
      <c r="N38" s="569"/>
      <c r="O38" s="571" t="str">
        <f>IF(OR($B38="",$C38="",$D38="",$E38="",$F38=""),"",$G38/VLOOKUP($F38,Euro!$A:$C,3,FALSE))</f>
        <v/>
      </c>
      <c r="P38" s="308" t="b">
        <f t="shared" si="1"/>
        <v>0</v>
      </c>
      <c r="Q38" s="309">
        <f t="shared" si="6"/>
        <v>1</v>
      </c>
      <c r="R38" s="311" t="str">
        <f t="shared" si="3"/>
        <v/>
      </c>
      <c r="S38" s="311" t="str">
        <f t="shared" si="4"/>
        <v/>
      </c>
      <c r="T38" s="311" t="str">
        <f t="shared" si="5"/>
        <v/>
      </c>
    </row>
    <row r="39" spans="1:20">
      <c r="A39" s="548"/>
      <c r="B39" s="573"/>
      <c r="C39" s="573"/>
      <c r="D39" s="546"/>
      <c r="E39" s="546"/>
      <c r="F39" s="549"/>
      <c r="G39" s="567"/>
      <c r="H39" s="549"/>
      <c r="I39" s="549"/>
      <c r="J39" s="549"/>
      <c r="K39" s="549"/>
      <c r="L39" s="549"/>
      <c r="M39" s="572" t="str">
        <f t="shared" si="0"/>
        <v/>
      </c>
      <c r="N39" s="569"/>
      <c r="O39" s="571" t="str">
        <f>IF(OR($B39="",$C39="",$D39="",$E39="",$F39=""),"",$G39/VLOOKUP($F39,Euro!$A:$C,3,FALSE))</f>
        <v/>
      </c>
      <c r="P39" s="308" t="b">
        <f t="shared" si="1"/>
        <v>0</v>
      </c>
      <c r="Q39" s="309">
        <f t="shared" si="6"/>
        <v>1</v>
      </c>
      <c r="R39" s="311" t="str">
        <f t="shared" si="3"/>
        <v/>
      </c>
      <c r="S39" s="311" t="str">
        <f t="shared" si="4"/>
        <v/>
      </c>
      <c r="T39" s="311" t="str">
        <f t="shared" si="5"/>
        <v/>
      </c>
    </row>
    <row r="40" spans="1:20">
      <c r="A40" s="548"/>
      <c r="B40" s="573"/>
      <c r="C40" s="573"/>
      <c r="D40" s="546"/>
      <c r="E40" s="546"/>
      <c r="F40" s="549"/>
      <c r="G40" s="567"/>
      <c r="H40" s="549"/>
      <c r="I40" s="549"/>
      <c r="J40" s="549"/>
      <c r="K40" s="549"/>
      <c r="L40" s="549"/>
      <c r="M40" s="572" t="str">
        <f t="shared" si="0"/>
        <v/>
      </c>
      <c r="N40" s="569"/>
      <c r="O40" s="571" t="str">
        <f>IF(OR($B40="",$C40="",$D40="",$E40="",$F40=""),"",$G40/VLOOKUP($F40,Euro!$A:$C,3,FALSE))</f>
        <v/>
      </c>
      <c r="P40" s="308" t="b">
        <f t="shared" si="1"/>
        <v>0</v>
      </c>
      <c r="Q40" s="309">
        <f t="shared" si="6"/>
        <v>1</v>
      </c>
      <c r="R40" s="311" t="str">
        <f t="shared" si="3"/>
        <v/>
      </c>
      <c r="S40" s="311" t="str">
        <f t="shared" si="4"/>
        <v/>
      </c>
      <c r="T40" s="311" t="str">
        <f t="shared" si="5"/>
        <v/>
      </c>
    </row>
    <row r="41" spans="1:20">
      <c r="A41" s="548"/>
      <c r="B41" s="573"/>
      <c r="C41" s="573"/>
      <c r="D41" s="546"/>
      <c r="E41" s="546"/>
      <c r="F41" s="549"/>
      <c r="G41" s="567"/>
      <c r="H41" s="549"/>
      <c r="I41" s="549"/>
      <c r="J41" s="549"/>
      <c r="K41" s="549"/>
      <c r="L41" s="549"/>
      <c r="M41" s="572" t="str">
        <f t="shared" si="0"/>
        <v/>
      </c>
      <c r="N41" s="569"/>
      <c r="O41" s="571" t="str">
        <f>IF(OR($B41="",$C41="",$D41="",$E41="",$F41=""),"",$G41/VLOOKUP($F41,Euro!$A:$C,3,FALSE))</f>
        <v/>
      </c>
      <c r="P41" s="308" t="b">
        <f t="shared" si="1"/>
        <v>0</v>
      </c>
      <c r="Q41" s="309">
        <f t="shared" si="6"/>
        <v>1</v>
      </c>
      <c r="R41" s="311" t="str">
        <f t="shared" si="3"/>
        <v/>
      </c>
      <c r="S41" s="311" t="str">
        <f t="shared" si="4"/>
        <v/>
      </c>
      <c r="T41" s="311" t="str">
        <f t="shared" si="5"/>
        <v/>
      </c>
    </row>
    <row r="42" spans="1:20">
      <c r="A42" s="548"/>
      <c r="B42" s="573"/>
      <c r="C42" s="573"/>
      <c r="D42" s="546"/>
      <c r="E42" s="546"/>
      <c r="F42" s="549"/>
      <c r="G42" s="567"/>
      <c r="H42" s="549"/>
      <c r="I42" s="549"/>
      <c r="J42" s="549"/>
      <c r="K42" s="549"/>
      <c r="L42" s="549"/>
      <c r="M42" s="572" t="str">
        <f t="shared" si="0"/>
        <v/>
      </c>
      <c r="N42" s="569"/>
      <c r="O42" s="571" t="str">
        <f>IF(OR($B42="",$C42="",$D42="",$E42="",$F42=""),"",$G42/VLOOKUP($F42,Euro!$A:$C,3,FALSE))</f>
        <v/>
      </c>
      <c r="P42" s="308" t="b">
        <f t="shared" si="1"/>
        <v>0</v>
      </c>
      <c r="Q42" s="309">
        <f t="shared" si="6"/>
        <v>1</v>
      </c>
      <c r="R42" s="311" t="str">
        <f t="shared" si="3"/>
        <v/>
      </c>
      <c r="S42" s="311" t="str">
        <f t="shared" si="4"/>
        <v/>
      </c>
      <c r="T42" s="311" t="str">
        <f t="shared" si="5"/>
        <v/>
      </c>
    </row>
    <row r="43" spans="1:20">
      <c r="A43" s="548"/>
      <c r="B43" s="573"/>
      <c r="C43" s="573"/>
      <c r="D43" s="546"/>
      <c r="E43" s="546"/>
      <c r="F43" s="549"/>
      <c r="G43" s="567"/>
      <c r="H43" s="549"/>
      <c r="I43" s="549"/>
      <c r="J43" s="549"/>
      <c r="K43" s="549"/>
      <c r="L43" s="549"/>
      <c r="M43" s="572" t="str">
        <f t="shared" si="0"/>
        <v/>
      </c>
      <c r="N43" s="569"/>
      <c r="O43" s="571" t="str">
        <f>IF(OR($B43="",$C43="",$D43="",$E43="",$F43=""),"",$G43/VLOOKUP($F43,Euro!$A:$C,3,FALSE))</f>
        <v/>
      </c>
      <c r="P43" s="308" t="b">
        <f t="shared" si="1"/>
        <v>0</v>
      </c>
      <c r="Q43" s="309">
        <f t="shared" si="6"/>
        <v>1</v>
      </c>
      <c r="R43" s="311" t="str">
        <f t="shared" si="3"/>
        <v/>
      </c>
      <c r="S43" s="311" t="str">
        <f t="shared" si="4"/>
        <v/>
      </c>
      <c r="T43" s="311" t="str">
        <f t="shared" si="5"/>
        <v/>
      </c>
    </row>
    <row r="44" spans="1:20">
      <c r="A44" s="548"/>
      <c r="B44" s="573"/>
      <c r="C44" s="573"/>
      <c r="D44" s="546"/>
      <c r="E44" s="546"/>
      <c r="F44" s="549"/>
      <c r="G44" s="567"/>
      <c r="H44" s="549"/>
      <c r="I44" s="549"/>
      <c r="J44" s="549"/>
      <c r="K44" s="549"/>
      <c r="L44" s="549"/>
      <c r="M44" s="572" t="str">
        <f t="shared" si="0"/>
        <v/>
      </c>
      <c r="N44" s="569"/>
      <c r="O44" s="571" t="str">
        <f>IF(OR($B44="",$C44="",$D44="",$E44="",$F44=""),"",$G44/VLOOKUP($F44,Euro!$A:$C,3,FALSE))</f>
        <v/>
      </c>
      <c r="P44" s="308" t="b">
        <f t="shared" si="1"/>
        <v>0</v>
      </c>
      <c r="Q44" s="309">
        <f t="shared" si="6"/>
        <v>1</v>
      </c>
      <c r="R44" s="311" t="str">
        <f t="shared" si="3"/>
        <v/>
      </c>
      <c r="S44" s="311" t="str">
        <f t="shared" si="4"/>
        <v/>
      </c>
      <c r="T44" s="311" t="str">
        <f t="shared" si="5"/>
        <v/>
      </c>
    </row>
    <row r="45" spans="1:20">
      <c r="A45" s="548"/>
      <c r="B45" s="573"/>
      <c r="C45" s="573"/>
      <c r="D45" s="546"/>
      <c r="E45" s="546"/>
      <c r="F45" s="549"/>
      <c r="G45" s="567"/>
      <c r="H45" s="549"/>
      <c r="I45" s="549"/>
      <c r="J45" s="549"/>
      <c r="K45" s="549"/>
      <c r="L45" s="549"/>
      <c r="M45" s="572" t="str">
        <f t="shared" si="0"/>
        <v/>
      </c>
      <c r="N45" s="569"/>
      <c r="O45" s="571" t="str">
        <f>IF(OR($B45="",$C45="",$D45="",$E45="",$F45=""),"",$G45/VLOOKUP($F45,Euro!$A:$C,3,FALSE))</f>
        <v/>
      </c>
      <c r="P45" s="308" t="b">
        <f t="shared" si="1"/>
        <v>0</v>
      </c>
      <c r="Q45" s="309">
        <f t="shared" si="6"/>
        <v>1</v>
      </c>
      <c r="R45" s="311" t="str">
        <f t="shared" si="3"/>
        <v/>
      </c>
      <c r="S45" s="311" t="str">
        <f t="shared" si="4"/>
        <v/>
      </c>
      <c r="T45" s="311" t="str">
        <f t="shared" si="5"/>
        <v/>
      </c>
    </row>
    <row r="46" spans="1:20">
      <c r="A46" s="548"/>
      <c r="B46" s="573"/>
      <c r="C46" s="573"/>
      <c r="D46" s="546"/>
      <c r="E46" s="546"/>
      <c r="F46" s="549"/>
      <c r="G46" s="567"/>
      <c r="H46" s="549"/>
      <c r="I46" s="549"/>
      <c r="J46" s="549"/>
      <c r="K46" s="549"/>
      <c r="L46" s="549"/>
      <c r="M46" s="572" t="str">
        <f t="shared" si="0"/>
        <v/>
      </c>
      <c r="N46" s="569"/>
      <c r="O46" s="571" t="str">
        <f>IF(OR($B46="",$C46="",$D46="",$E46="",$F46=""),"",$G46/VLOOKUP($F46,Euro!$A:$C,3,FALSE))</f>
        <v/>
      </c>
      <c r="P46" s="308" t="b">
        <f t="shared" si="1"/>
        <v>0</v>
      </c>
      <c r="Q46" s="309">
        <f t="shared" si="6"/>
        <v>1</v>
      </c>
      <c r="R46" s="311" t="str">
        <f t="shared" si="3"/>
        <v/>
      </c>
      <c r="S46" s="311" t="str">
        <f t="shared" si="4"/>
        <v/>
      </c>
      <c r="T46" s="311" t="str">
        <f t="shared" si="5"/>
        <v/>
      </c>
    </row>
    <row r="47" spans="1:20">
      <c r="A47" s="548"/>
      <c r="B47" s="573"/>
      <c r="C47" s="573"/>
      <c r="D47" s="546"/>
      <c r="E47" s="546"/>
      <c r="F47" s="549"/>
      <c r="G47" s="567"/>
      <c r="H47" s="549"/>
      <c r="I47" s="549"/>
      <c r="J47" s="549"/>
      <c r="K47" s="549"/>
      <c r="L47" s="549"/>
      <c r="M47" s="572" t="str">
        <f t="shared" si="0"/>
        <v/>
      </c>
      <c r="N47" s="569"/>
      <c r="O47" s="571" t="str">
        <f>IF(OR($B47="",$C47="",$D47="",$E47="",$F47=""),"",$G47/VLOOKUP($F47,Euro!$A:$C,3,FALSE))</f>
        <v/>
      </c>
      <c r="P47" s="308" t="b">
        <f t="shared" si="1"/>
        <v>0</v>
      </c>
      <c r="Q47" s="309">
        <f t="shared" si="6"/>
        <v>1</v>
      </c>
      <c r="R47" s="311" t="str">
        <f t="shared" si="3"/>
        <v/>
      </c>
      <c r="S47" s="311" t="str">
        <f t="shared" si="4"/>
        <v/>
      </c>
      <c r="T47" s="311" t="str">
        <f t="shared" si="5"/>
        <v/>
      </c>
    </row>
    <row r="48" spans="1:20">
      <c r="A48" s="548"/>
      <c r="B48" s="573"/>
      <c r="C48" s="573"/>
      <c r="D48" s="546"/>
      <c r="E48" s="546"/>
      <c r="F48" s="549"/>
      <c r="G48" s="567"/>
      <c r="H48" s="549"/>
      <c r="I48" s="549"/>
      <c r="J48" s="549"/>
      <c r="K48" s="549"/>
      <c r="L48" s="549"/>
      <c r="M48" s="572" t="str">
        <f t="shared" si="0"/>
        <v/>
      </c>
      <c r="N48" s="569"/>
      <c r="O48" s="571" t="str">
        <f>IF(OR($B48="",$C48="",$D48="",$E48="",$F48=""),"",$G48/VLOOKUP($F48,Euro!$A:$C,3,FALSE))</f>
        <v/>
      </c>
      <c r="P48" s="308" t="b">
        <f t="shared" si="1"/>
        <v>0</v>
      </c>
      <c r="Q48" s="309">
        <f t="shared" si="6"/>
        <v>1</v>
      </c>
      <c r="R48" s="311" t="str">
        <f t="shared" si="3"/>
        <v/>
      </c>
      <c r="S48" s="311" t="str">
        <f t="shared" si="4"/>
        <v/>
      </c>
      <c r="T48" s="311" t="str">
        <f t="shared" si="5"/>
        <v/>
      </c>
    </row>
    <row r="49" spans="1:20">
      <c r="A49" s="548"/>
      <c r="B49" s="573"/>
      <c r="C49" s="573"/>
      <c r="D49" s="546"/>
      <c r="E49" s="546"/>
      <c r="F49" s="549"/>
      <c r="G49" s="567"/>
      <c r="H49" s="549"/>
      <c r="I49" s="549"/>
      <c r="J49" s="549"/>
      <c r="K49" s="549"/>
      <c r="L49" s="549"/>
      <c r="M49" s="572" t="str">
        <f t="shared" si="0"/>
        <v/>
      </c>
      <c r="N49" s="569"/>
      <c r="O49" s="571" t="str">
        <f>IF(OR($B49="",$C49="",$D49="",$E49="",$F49=""),"",$G49/VLOOKUP($F49,Euro!$A:$C,3,FALSE))</f>
        <v/>
      </c>
      <c r="P49" s="308" t="b">
        <f t="shared" si="1"/>
        <v>0</v>
      </c>
      <c r="Q49" s="309">
        <f t="shared" si="6"/>
        <v>1</v>
      </c>
      <c r="R49" s="311" t="str">
        <f t="shared" si="3"/>
        <v/>
      </c>
      <c r="S49" s="311" t="str">
        <f t="shared" si="4"/>
        <v/>
      </c>
      <c r="T49" s="311" t="str">
        <f t="shared" si="5"/>
        <v/>
      </c>
    </row>
    <row r="50" spans="1:20">
      <c r="A50" s="548"/>
      <c r="B50" s="573"/>
      <c r="C50" s="573"/>
      <c r="D50" s="546"/>
      <c r="E50" s="546"/>
      <c r="F50" s="549"/>
      <c r="G50" s="567"/>
      <c r="H50" s="549"/>
      <c r="I50" s="549"/>
      <c r="J50" s="549"/>
      <c r="K50" s="549"/>
      <c r="L50" s="549"/>
      <c r="M50" s="572" t="str">
        <f t="shared" si="0"/>
        <v/>
      </c>
      <c r="N50" s="569"/>
      <c r="O50" s="571" t="str">
        <f>IF(OR($B50="",$C50="",$D50="",$E50="",$F50=""),"",$G50/VLOOKUP($F50,Euro!$A:$C,3,FALSE))</f>
        <v/>
      </c>
      <c r="P50" s="308" t="b">
        <f t="shared" si="1"/>
        <v>0</v>
      </c>
      <c r="Q50" s="309">
        <f t="shared" si="6"/>
        <v>1</v>
      </c>
      <c r="R50" s="311" t="str">
        <f t="shared" si="3"/>
        <v/>
      </c>
      <c r="S50" s="311" t="str">
        <f t="shared" si="4"/>
        <v/>
      </c>
      <c r="T50" s="311" t="str">
        <f t="shared" si="5"/>
        <v/>
      </c>
    </row>
    <row r="51" spans="1:20">
      <c r="A51" s="548"/>
      <c r="B51" s="573"/>
      <c r="C51" s="573"/>
      <c r="D51" s="546"/>
      <c r="E51" s="546"/>
      <c r="F51" s="549"/>
      <c r="G51" s="567"/>
      <c r="H51" s="549"/>
      <c r="I51" s="549"/>
      <c r="J51" s="549"/>
      <c r="K51" s="549"/>
      <c r="L51" s="549"/>
      <c r="M51" s="572" t="str">
        <f t="shared" si="0"/>
        <v/>
      </c>
      <c r="N51" s="569"/>
      <c r="O51" s="571" t="str">
        <f>IF(OR($B51="",$C51="",$D51="",$E51="",$F51=""),"",$G51/VLOOKUP($F51,Euro!$A:$C,3,FALSE))</f>
        <v/>
      </c>
      <c r="P51" s="308" t="b">
        <f t="shared" si="1"/>
        <v>0</v>
      </c>
      <c r="Q51" s="309">
        <f t="shared" si="6"/>
        <v>1</v>
      </c>
      <c r="R51" s="311" t="str">
        <f t="shared" si="3"/>
        <v/>
      </c>
      <c r="S51" s="311" t="str">
        <f t="shared" si="4"/>
        <v/>
      </c>
      <c r="T51" s="311" t="str">
        <f t="shared" si="5"/>
        <v/>
      </c>
    </row>
    <row r="52" spans="1:20">
      <c r="A52" s="548"/>
      <c r="B52" s="573"/>
      <c r="C52" s="573"/>
      <c r="D52" s="546"/>
      <c r="E52" s="546"/>
      <c r="F52" s="549"/>
      <c r="G52" s="567"/>
      <c r="H52" s="549"/>
      <c r="I52" s="549"/>
      <c r="J52" s="549"/>
      <c r="K52" s="549"/>
      <c r="L52" s="549"/>
      <c r="M52" s="572" t="str">
        <f t="shared" si="0"/>
        <v/>
      </c>
      <c r="N52" s="569"/>
      <c r="O52" s="571" t="str">
        <f>IF(OR($B52="",$C52="",$D52="",$E52="",$F52=""),"",$G52/VLOOKUP($F52,Euro!$A:$C,3,FALSE))</f>
        <v/>
      </c>
      <c r="P52" s="308" t="b">
        <f t="shared" si="1"/>
        <v>0</v>
      </c>
      <c r="Q52" s="309">
        <f t="shared" si="6"/>
        <v>1</v>
      </c>
      <c r="R52" s="311" t="str">
        <f t="shared" si="3"/>
        <v/>
      </c>
      <c r="S52" s="311" t="str">
        <f t="shared" si="4"/>
        <v/>
      </c>
      <c r="T52" s="311" t="str">
        <f t="shared" si="5"/>
        <v/>
      </c>
    </row>
    <row r="53" spans="1:20">
      <c r="A53" s="548"/>
      <c r="B53" s="573"/>
      <c r="C53" s="573"/>
      <c r="D53" s="546"/>
      <c r="E53" s="546"/>
      <c r="F53" s="549"/>
      <c r="G53" s="567"/>
      <c r="H53" s="549"/>
      <c r="I53" s="549"/>
      <c r="J53" s="549"/>
      <c r="K53" s="549"/>
      <c r="L53" s="549"/>
      <c r="M53" s="572" t="str">
        <f t="shared" si="0"/>
        <v/>
      </c>
      <c r="N53" s="569"/>
      <c r="O53" s="571" t="str">
        <f>IF(OR($B53="",$C53="",$D53="",$E53="",$F53=""),"",$G53/VLOOKUP($F53,Euro!$A:$C,3,FALSE))</f>
        <v/>
      </c>
      <c r="P53" s="308" t="b">
        <f t="shared" si="1"/>
        <v>0</v>
      </c>
      <c r="Q53" s="309">
        <f t="shared" si="6"/>
        <v>1</v>
      </c>
      <c r="R53" s="311" t="str">
        <f t="shared" si="3"/>
        <v/>
      </c>
      <c r="S53" s="311" t="str">
        <f t="shared" si="4"/>
        <v/>
      </c>
      <c r="T53" s="311" t="str">
        <f t="shared" si="5"/>
        <v/>
      </c>
    </row>
    <row r="54" spans="1:20">
      <c r="A54" s="548"/>
      <c r="B54" s="573"/>
      <c r="C54" s="573"/>
      <c r="D54" s="546"/>
      <c r="E54" s="546"/>
      <c r="F54" s="549"/>
      <c r="G54" s="567"/>
      <c r="H54" s="549"/>
      <c r="I54" s="549"/>
      <c r="J54" s="549"/>
      <c r="K54" s="549"/>
      <c r="L54" s="549"/>
      <c r="M54" s="572" t="str">
        <f t="shared" si="0"/>
        <v/>
      </c>
      <c r="N54" s="569"/>
      <c r="O54" s="571" t="str">
        <f>IF(OR($B54="",$C54="",$D54="",$E54="",$F54=""),"",$G54/VLOOKUP($F54,Euro!$A:$C,3,FALSE))</f>
        <v/>
      </c>
      <c r="P54" s="308" t="b">
        <f t="shared" si="1"/>
        <v>0</v>
      </c>
      <c r="Q54" s="309">
        <f t="shared" si="6"/>
        <v>1</v>
      </c>
      <c r="R54" s="311" t="str">
        <f t="shared" si="3"/>
        <v/>
      </c>
      <c r="S54" s="311" t="str">
        <f t="shared" si="4"/>
        <v/>
      </c>
      <c r="T54" s="311" t="str">
        <f t="shared" si="5"/>
        <v/>
      </c>
    </row>
    <row r="55" spans="1:20">
      <c r="A55" s="548"/>
      <c r="B55" s="573"/>
      <c r="C55" s="573"/>
      <c r="D55" s="546"/>
      <c r="E55" s="546"/>
      <c r="F55" s="549"/>
      <c r="G55" s="567"/>
      <c r="H55" s="549"/>
      <c r="I55" s="549"/>
      <c r="J55" s="549"/>
      <c r="K55" s="549"/>
      <c r="L55" s="549"/>
      <c r="M55" s="572" t="str">
        <f t="shared" si="0"/>
        <v/>
      </c>
      <c r="N55" s="569"/>
      <c r="O55" s="571" t="str">
        <f>IF(OR($B55="",$C55="",$D55="",$E55="",$F55=""),"",$G55/VLOOKUP($F55,Euro!$A:$C,3,FALSE))</f>
        <v/>
      </c>
      <c r="P55" s="308" t="b">
        <f t="shared" si="1"/>
        <v>0</v>
      </c>
      <c r="Q55" s="309">
        <f t="shared" si="6"/>
        <v>1</v>
      </c>
      <c r="R55" s="311" t="str">
        <f t="shared" si="3"/>
        <v/>
      </c>
      <c r="S55" s="311" t="str">
        <f t="shared" si="4"/>
        <v/>
      </c>
      <c r="T55" s="311" t="str">
        <f t="shared" si="5"/>
        <v/>
      </c>
    </row>
    <row r="56" spans="1:20">
      <c r="A56" s="548"/>
      <c r="B56" s="550"/>
      <c r="C56" s="550"/>
      <c r="D56" s="546"/>
      <c r="E56" s="546"/>
      <c r="F56" s="549"/>
      <c r="G56" s="567"/>
      <c r="H56" s="549"/>
      <c r="I56" s="549"/>
      <c r="J56" s="549"/>
      <c r="K56" s="549"/>
      <c r="L56" s="549"/>
      <c r="M56" s="572" t="str">
        <f t="shared" si="0"/>
        <v/>
      </c>
      <c r="N56" s="569"/>
      <c r="O56" s="571" t="str">
        <f>IF(OR($B56="",$C56="",$D56="",$E56="",$F56=""),"",$G56/VLOOKUP($F56,Euro!$A:$C,3,FALSE))</f>
        <v/>
      </c>
      <c r="P56" s="308" t="b">
        <f t="shared" si="1"/>
        <v>0</v>
      </c>
      <c r="Q56" s="309">
        <f t="shared" si="6"/>
        <v>1</v>
      </c>
      <c r="R56" s="311" t="str">
        <f t="shared" si="3"/>
        <v/>
      </c>
      <c r="S56" s="311" t="str">
        <f t="shared" si="4"/>
        <v/>
      </c>
      <c r="T56" s="311" t="str">
        <f t="shared" si="5"/>
        <v/>
      </c>
    </row>
    <row r="57" spans="1:20">
      <c r="A57" s="548"/>
      <c r="B57" s="550"/>
      <c r="C57" s="550"/>
      <c r="D57" s="546"/>
      <c r="E57" s="546"/>
      <c r="F57" s="549"/>
      <c r="G57" s="567"/>
      <c r="H57" s="549"/>
      <c r="I57" s="549"/>
      <c r="J57" s="549"/>
      <c r="K57" s="549"/>
      <c r="L57" s="549"/>
      <c r="M57" s="572" t="str">
        <f t="shared" si="0"/>
        <v/>
      </c>
      <c r="N57" s="569"/>
      <c r="O57" s="571" t="str">
        <f>IF(OR($B57="",$C57="",$D57="",$E57="",$F57=""),"",$G57/VLOOKUP($F57,Euro!$A:$C,3,FALSE))</f>
        <v/>
      </c>
      <c r="P57" s="308" t="b">
        <f t="shared" si="1"/>
        <v>0</v>
      </c>
      <c r="Q57" s="309">
        <f t="shared" si="6"/>
        <v>1</v>
      </c>
      <c r="R57" s="311" t="str">
        <f t="shared" si="3"/>
        <v/>
      </c>
      <c r="S57" s="311" t="str">
        <f t="shared" si="4"/>
        <v/>
      </c>
      <c r="T57" s="311" t="str">
        <f t="shared" si="5"/>
        <v/>
      </c>
    </row>
    <row r="58" spans="1:20">
      <c r="A58" s="548"/>
      <c r="B58" s="550"/>
      <c r="C58" s="550"/>
      <c r="D58" s="546"/>
      <c r="E58" s="546"/>
      <c r="F58" s="549"/>
      <c r="G58" s="567"/>
      <c r="H58" s="549"/>
      <c r="I58" s="549"/>
      <c r="J58" s="549"/>
      <c r="K58" s="549"/>
      <c r="L58" s="549"/>
      <c r="M58" s="572" t="str">
        <f t="shared" si="0"/>
        <v/>
      </c>
      <c r="N58" s="569"/>
      <c r="O58" s="571" t="str">
        <f>IF(OR($B58="",$C58="",$D58="",$E58="",$F58=""),"",$G58/VLOOKUP($F58,Euro!$A:$C,3,FALSE))</f>
        <v/>
      </c>
      <c r="P58" s="308" t="b">
        <f t="shared" si="1"/>
        <v>0</v>
      </c>
      <c r="Q58" s="309">
        <f t="shared" si="6"/>
        <v>1</v>
      </c>
      <c r="R58" s="311" t="str">
        <f t="shared" si="3"/>
        <v/>
      </c>
      <c r="S58" s="311" t="str">
        <f t="shared" si="4"/>
        <v/>
      </c>
      <c r="T58" s="311" t="str">
        <f t="shared" si="5"/>
        <v/>
      </c>
    </row>
    <row r="59" spans="1:20">
      <c r="A59" s="548"/>
      <c r="B59" s="550"/>
      <c r="C59" s="550"/>
      <c r="D59" s="546"/>
      <c r="E59" s="546"/>
      <c r="F59" s="549"/>
      <c r="G59" s="567"/>
      <c r="H59" s="549"/>
      <c r="I59" s="549"/>
      <c r="J59" s="549"/>
      <c r="K59" s="549"/>
      <c r="L59" s="549"/>
      <c r="M59" s="572" t="str">
        <f t="shared" si="0"/>
        <v/>
      </c>
      <c r="N59" s="569"/>
      <c r="O59" s="571" t="str">
        <f>IF(OR($B59="",$C59="",$D59="",$E59="",$F59=""),"",$G59/VLOOKUP($F59,Euro!$A:$C,3,FALSE))</f>
        <v/>
      </c>
      <c r="P59" s="308" t="b">
        <f t="shared" si="1"/>
        <v>0</v>
      </c>
      <c r="Q59" s="309">
        <f t="shared" si="6"/>
        <v>1</v>
      </c>
      <c r="R59" s="311" t="str">
        <f t="shared" si="3"/>
        <v/>
      </c>
      <c r="S59" s="311" t="str">
        <f t="shared" si="4"/>
        <v/>
      </c>
      <c r="T59" s="311" t="str">
        <f t="shared" si="5"/>
        <v/>
      </c>
    </row>
    <row r="60" spans="1:20">
      <c r="A60" s="548"/>
      <c r="B60" s="550"/>
      <c r="C60" s="550"/>
      <c r="D60" s="546"/>
      <c r="E60" s="546"/>
      <c r="F60" s="549"/>
      <c r="G60" s="567"/>
      <c r="H60" s="549"/>
      <c r="I60" s="549"/>
      <c r="J60" s="549"/>
      <c r="K60" s="549"/>
      <c r="L60" s="549"/>
      <c r="M60" s="572" t="str">
        <f t="shared" si="0"/>
        <v/>
      </c>
      <c r="N60" s="569"/>
      <c r="O60" s="571" t="str">
        <f>IF(OR($B60="",$C60="",$D60="",$E60="",$F60=""),"",$G60/VLOOKUP($F60,Euro!$A:$C,3,FALSE))</f>
        <v/>
      </c>
      <c r="P60" s="308" t="b">
        <f t="shared" si="1"/>
        <v>0</v>
      </c>
      <c r="Q60" s="309">
        <f t="shared" si="6"/>
        <v>1</v>
      </c>
      <c r="R60" s="311" t="str">
        <f t="shared" si="3"/>
        <v/>
      </c>
      <c r="S60" s="311" t="str">
        <f t="shared" si="4"/>
        <v/>
      </c>
      <c r="T60" s="311" t="str">
        <f t="shared" si="5"/>
        <v/>
      </c>
    </row>
    <row r="61" spans="1:20">
      <c r="A61" s="548"/>
      <c r="B61" s="550"/>
      <c r="C61" s="550"/>
      <c r="D61" s="546"/>
      <c r="E61" s="546"/>
      <c r="F61" s="549"/>
      <c r="G61" s="567"/>
      <c r="H61" s="549"/>
      <c r="I61" s="549"/>
      <c r="J61" s="549"/>
      <c r="K61" s="549"/>
      <c r="L61" s="549"/>
      <c r="M61" s="572" t="str">
        <f t="shared" si="0"/>
        <v/>
      </c>
      <c r="N61" s="569"/>
      <c r="O61" s="571" t="str">
        <f>IF(OR($B61="",$C61="",$D61="",$E61="",$F61=""),"",$G61/VLOOKUP($F61,Euro!$A:$C,3,FALSE))</f>
        <v/>
      </c>
      <c r="P61" s="308" t="b">
        <f t="shared" si="1"/>
        <v>0</v>
      </c>
      <c r="Q61" s="309">
        <f t="shared" si="6"/>
        <v>1</v>
      </c>
      <c r="R61" s="311" t="str">
        <f t="shared" si="3"/>
        <v/>
      </c>
      <c r="S61" s="311" t="str">
        <f t="shared" si="4"/>
        <v/>
      </c>
      <c r="T61" s="311" t="str">
        <f t="shared" si="5"/>
        <v/>
      </c>
    </row>
    <row r="62" spans="1:20">
      <c r="A62" s="548"/>
      <c r="B62" s="550"/>
      <c r="C62" s="550"/>
      <c r="D62" s="546"/>
      <c r="E62" s="546"/>
      <c r="F62" s="549"/>
      <c r="G62" s="567"/>
      <c r="H62" s="549"/>
      <c r="I62" s="549"/>
      <c r="J62" s="549"/>
      <c r="K62" s="549"/>
      <c r="L62" s="549"/>
      <c r="M62" s="572" t="str">
        <f t="shared" si="0"/>
        <v/>
      </c>
      <c r="N62" s="569"/>
      <c r="O62" s="571" t="str">
        <f>IF(OR($B62="",$C62="",$D62="",$E62="",$F62=""),"",$G62/VLOOKUP($F62,Euro!$A:$C,3,FALSE))</f>
        <v/>
      </c>
      <c r="P62" s="308" t="b">
        <f t="shared" si="1"/>
        <v>0</v>
      </c>
      <c r="Q62" s="309">
        <f t="shared" si="6"/>
        <v>1</v>
      </c>
      <c r="R62" s="311" t="str">
        <f t="shared" si="3"/>
        <v/>
      </c>
      <c r="S62" s="311" t="str">
        <f t="shared" si="4"/>
        <v/>
      </c>
      <c r="T62" s="311" t="str">
        <f t="shared" si="5"/>
        <v/>
      </c>
    </row>
    <row r="63" spans="1:20">
      <c r="A63" s="548"/>
      <c r="B63" s="550"/>
      <c r="C63" s="550"/>
      <c r="D63" s="546"/>
      <c r="E63" s="546"/>
      <c r="F63" s="549"/>
      <c r="G63" s="567"/>
      <c r="H63" s="549"/>
      <c r="I63" s="549"/>
      <c r="J63" s="549"/>
      <c r="K63" s="549"/>
      <c r="L63" s="549"/>
      <c r="M63" s="572" t="str">
        <f t="shared" si="0"/>
        <v/>
      </c>
      <c r="N63" s="569"/>
      <c r="O63" s="571" t="str">
        <f>IF(OR($B63="",$C63="",$D63="",$E63="",$F63=""),"",$G63/VLOOKUP($F63,Euro!$A:$C,3,FALSE))</f>
        <v/>
      </c>
      <c r="P63" s="308" t="b">
        <f t="shared" si="1"/>
        <v>0</v>
      </c>
      <c r="Q63" s="309">
        <f t="shared" si="6"/>
        <v>1</v>
      </c>
      <c r="R63" s="311" t="str">
        <f t="shared" si="3"/>
        <v/>
      </c>
      <c r="S63" s="311" t="str">
        <f t="shared" si="4"/>
        <v/>
      </c>
      <c r="T63" s="311" t="str">
        <f t="shared" si="5"/>
        <v/>
      </c>
    </row>
    <row r="64" spans="1:20">
      <c r="A64" s="548"/>
      <c r="B64" s="550"/>
      <c r="C64" s="550"/>
      <c r="D64" s="546"/>
      <c r="E64" s="546"/>
      <c r="F64" s="549"/>
      <c r="G64" s="567"/>
      <c r="H64" s="549"/>
      <c r="I64" s="549"/>
      <c r="J64" s="549"/>
      <c r="K64" s="549"/>
      <c r="L64" s="549"/>
      <c r="M64" s="572" t="str">
        <f t="shared" si="0"/>
        <v/>
      </c>
      <c r="N64" s="569"/>
      <c r="O64" s="571" t="str">
        <f>IF(OR($B64="",$C64="",$D64="",$E64="",$F64=""),"",$G64/VLOOKUP($F64,Euro!$A:$C,3,FALSE))</f>
        <v/>
      </c>
      <c r="P64" s="308" t="b">
        <f t="shared" si="1"/>
        <v>0</v>
      </c>
      <c r="Q64" s="309">
        <f t="shared" si="6"/>
        <v>1</v>
      </c>
      <c r="R64" s="311" t="str">
        <f t="shared" si="3"/>
        <v/>
      </c>
      <c r="S64" s="311" t="str">
        <f t="shared" si="4"/>
        <v/>
      </c>
      <c r="T64" s="311" t="str">
        <f t="shared" si="5"/>
        <v/>
      </c>
    </row>
    <row r="65" spans="1:20">
      <c r="A65" s="548"/>
      <c r="B65" s="550"/>
      <c r="C65" s="550"/>
      <c r="D65" s="546"/>
      <c r="E65" s="546"/>
      <c r="F65" s="549"/>
      <c r="G65" s="567"/>
      <c r="H65" s="549"/>
      <c r="I65" s="549"/>
      <c r="J65" s="549"/>
      <c r="K65" s="549"/>
      <c r="L65" s="549"/>
      <c r="M65" s="572" t="str">
        <f t="shared" si="0"/>
        <v/>
      </c>
      <c r="N65" s="569"/>
      <c r="O65" s="571" t="str">
        <f>IF(OR($B65="",$C65="",$D65="",$E65="",$F65=""),"",$G65/VLOOKUP($F65,Euro!$A:$C,3,FALSE))</f>
        <v/>
      </c>
      <c r="P65" s="308" t="b">
        <f t="shared" si="1"/>
        <v>0</v>
      </c>
      <c r="Q65" s="309">
        <f t="shared" si="6"/>
        <v>1</v>
      </c>
      <c r="R65" s="311" t="str">
        <f t="shared" si="3"/>
        <v/>
      </c>
      <c r="S65" s="311" t="str">
        <f t="shared" si="4"/>
        <v/>
      </c>
      <c r="T65" s="311" t="str">
        <f t="shared" si="5"/>
        <v/>
      </c>
    </row>
    <row r="66" spans="1:20">
      <c r="A66" s="548"/>
      <c r="B66" s="550"/>
      <c r="C66" s="550"/>
      <c r="D66" s="546"/>
      <c r="E66" s="546"/>
      <c r="F66" s="549"/>
      <c r="G66" s="567"/>
      <c r="H66" s="549"/>
      <c r="I66" s="549"/>
      <c r="J66" s="549"/>
      <c r="K66" s="549"/>
      <c r="L66" s="549"/>
      <c r="M66" s="572" t="str">
        <f t="shared" si="0"/>
        <v/>
      </c>
      <c r="N66" s="569"/>
      <c r="O66" s="571" t="str">
        <f>IF(OR($B66="",$C66="",$D66="",$E66="",$F66=""),"",$G66/VLOOKUP($F66,Euro!$A:$C,3,FALSE))</f>
        <v/>
      </c>
      <c r="P66" s="308" t="b">
        <f t="shared" si="1"/>
        <v>0</v>
      </c>
      <c r="Q66" s="309">
        <f t="shared" si="6"/>
        <v>1</v>
      </c>
      <c r="R66" s="311" t="str">
        <f t="shared" si="3"/>
        <v/>
      </c>
      <c r="S66" s="311" t="str">
        <f t="shared" si="4"/>
        <v/>
      </c>
      <c r="T66" s="311" t="str">
        <f t="shared" si="5"/>
        <v/>
      </c>
    </row>
    <row r="67" spans="1:20">
      <c r="A67" s="548"/>
      <c r="B67" s="550"/>
      <c r="C67" s="550"/>
      <c r="D67" s="546"/>
      <c r="E67" s="546"/>
      <c r="F67" s="549"/>
      <c r="G67" s="567"/>
      <c r="H67" s="549"/>
      <c r="I67" s="549"/>
      <c r="J67" s="549"/>
      <c r="K67" s="549"/>
      <c r="L67" s="549"/>
      <c r="M67" s="572" t="str">
        <f t="shared" si="0"/>
        <v/>
      </c>
      <c r="N67" s="569"/>
      <c r="O67" s="571" t="str">
        <f>IF(OR($B67="",$C67="",$D67="",$E67="",$F67=""),"",$G67/VLOOKUP($F67,Euro!$A:$C,3,FALSE))</f>
        <v/>
      </c>
      <c r="P67" s="308" t="b">
        <f t="shared" si="1"/>
        <v>0</v>
      </c>
      <c r="Q67" s="309">
        <f t="shared" si="6"/>
        <v>1</v>
      </c>
      <c r="R67" s="311" t="str">
        <f t="shared" si="3"/>
        <v/>
      </c>
      <c r="S67" s="311" t="str">
        <f t="shared" si="4"/>
        <v/>
      </c>
      <c r="T67" s="311" t="str">
        <f t="shared" si="5"/>
        <v/>
      </c>
    </row>
    <row r="68" spans="1:20">
      <c r="A68" s="548"/>
      <c r="B68" s="550"/>
      <c r="C68" s="550"/>
      <c r="D68" s="546"/>
      <c r="E68" s="546"/>
      <c r="F68" s="549"/>
      <c r="G68" s="567"/>
      <c r="H68" s="549"/>
      <c r="I68" s="549"/>
      <c r="J68" s="549"/>
      <c r="K68" s="549"/>
      <c r="L68" s="549"/>
      <c r="M68" s="572" t="str">
        <f t="shared" si="0"/>
        <v/>
      </c>
      <c r="N68" s="569"/>
      <c r="O68" s="571" t="str">
        <f>IF(OR($B68="",$C68="",$D68="",$E68="",$F68=""),"",$G68/VLOOKUP($F68,Euro!$A:$C,3,FALSE))</f>
        <v/>
      </c>
      <c r="P68" s="308" t="b">
        <f t="shared" si="1"/>
        <v>0</v>
      </c>
      <c r="Q68" s="309">
        <f t="shared" si="6"/>
        <v>1</v>
      </c>
      <c r="R68" s="311" t="str">
        <f t="shared" si="3"/>
        <v/>
      </c>
      <c r="S68" s="311" t="str">
        <f t="shared" si="4"/>
        <v/>
      </c>
      <c r="T68" s="311" t="str">
        <f t="shared" si="5"/>
        <v/>
      </c>
    </row>
    <row r="69" spans="1:20">
      <c r="A69" s="548"/>
      <c r="B69" s="550"/>
      <c r="C69" s="550"/>
      <c r="D69" s="546"/>
      <c r="E69" s="546"/>
      <c r="F69" s="549"/>
      <c r="G69" s="567"/>
      <c r="H69" s="549"/>
      <c r="I69" s="549"/>
      <c r="J69" s="549"/>
      <c r="K69" s="549"/>
      <c r="L69" s="549"/>
      <c r="M69" s="572" t="str">
        <f t="shared" si="0"/>
        <v/>
      </c>
      <c r="N69" s="569"/>
      <c r="O69" s="571" t="str">
        <f>IF(OR($B69="",$C69="",$D69="",$E69="",$F69=""),"",$G69/VLOOKUP($F69,Euro!$A:$C,3,FALSE))</f>
        <v/>
      </c>
      <c r="P69" s="308" t="b">
        <f t="shared" si="1"/>
        <v>0</v>
      </c>
      <c r="Q69" s="309">
        <f t="shared" si="6"/>
        <v>1</v>
      </c>
      <c r="R69" s="311" t="str">
        <f t="shared" si="3"/>
        <v/>
      </c>
      <c r="S69" s="311" t="str">
        <f t="shared" si="4"/>
        <v/>
      </c>
      <c r="T69" s="311" t="str">
        <f t="shared" si="5"/>
        <v/>
      </c>
    </row>
    <row r="70" spans="1:20">
      <c r="A70" s="548"/>
      <c r="B70" s="550"/>
      <c r="C70" s="550"/>
      <c r="D70" s="546"/>
      <c r="E70" s="546"/>
      <c r="F70" s="549"/>
      <c r="G70" s="567"/>
      <c r="H70" s="549"/>
      <c r="I70" s="549"/>
      <c r="J70" s="549"/>
      <c r="K70" s="549"/>
      <c r="L70" s="549"/>
      <c r="M70" s="572" t="str">
        <f t="shared" si="0"/>
        <v/>
      </c>
      <c r="N70" s="569"/>
      <c r="O70" s="571" t="str">
        <f>IF(OR($B70="",$C70="",$D70="",$E70="",$F70=""),"",$G70/VLOOKUP($F70,Euro!$A:$C,3,FALSE))</f>
        <v/>
      </c>
      <c r="P70" s="308" t="b">
        <f t="shared" si="1"/>
        <v>0</v>
      </c>
      <c r="Q70" s="309">
        <f t="shared" si="6"/>
        <v>1</v>
      </c>
      <c r="R70" s="311" t="str">
        <f t="shared" si="3"/>
        <v/>
      </c>
      <c r="S70" s="311" t="str">
        <f t="shared" si="4"/>
        <v/>
      </c>
      <c r="T70" s="311" t="str">
        <f t="shared" si="5"/>
        <v/>
      </c>
    </row>
    <row r="71" spans="1:20">
      <c r="A71" s="548"/>
      <c r="B71" s="550"/>
      <c r="C71" s="550"/>
      <c r="D71" s="546"/>
      <c r="E71" s="546"/>
      <c r="F71" s="549"/>
      <c r="G71" s="567"/>
      <c r="H71" s="549"/>
      <c r="I71" s="549"/>
      <c r="J71" s="549"/>
      <c r="K71" s="549"/>
      <c r="L71" s="549"/>
      <c r="M71" s="572" t="str">
        <f t="shared" si="0"/>
        <v/>
      </c>
      <c r="N71" s="569"/>
      <c r="O71" s="571" t="str">
        <f>IF(OR($B71="",$C71="",$D71="",$E71="",$F71=""),"",$G71/VLOOKUP($F71,Euro!$A:$C,3,FALSE))</f>
        <v/>
      </c>
      <c r="P71" s="308" t="b">
        <f t="shared" si="1"/>
        <v>0</v>
      </c>
      <c r="Q71" s="309">
        <f t="shared" si="6"/>
        <v>1</v>
      </c>
      <c r="R71" s="311" t="str">
        <f t="shared" si="3"/>
        <v/>
      </c>
      <c r="S71" s="311" t="str">
        <f t="shared" si="4"/>
        <v/>
      </c>
      <c r="T71" s="311" t="str">
        <f t="shared" si="5"/>
        <v/>
      </c>
    </row>
    <row r="72" spans="1:20">
      <c r="A72" s="548"/>
      <c r="B72" s="550"/>
      <c r="C72" s="550"/>
      <c r="D72" s="546"/>
      <c r="E72" s="546"/>
      <c r="F72" s="549"/>
      <c r="G72" s="567"/>
      <c r="H72" s="549"/>
      <c r="I72" s="549"/>
      <c r="J72" s="549"/>
      <c r="K72" s="549"/>
      <c r="L72" s="549"/>
      <c r="M72" s="572" t="str">
        <f t="shared" si="0"/>
        <v/>
      </c>
      <c r="N72" s="569"/>
      <c r="O72" s="571" t="str">
        <f>IF(OR($B72="",$C72="",$D72="",$E72="",$F72=""),"",$G72/VLOOKUP($F72,Euro!$A:$C,3,FALSE))</f>
        <v/>
      </c>
      <c r="P72" s="308" t="b">
        <f t="shared" si="1"/>
        <v>0</v>
      </c>
      <c r="Q72" s="309">
        <f t="shared" si="6"/>
        <v>1</v>
      </c>
      <c r="R72" s="311" t="str">
        <f t="shared" si="3"/>
        <v/>
      </c>
      <c r="S72" s="311" t="str">
        <f t="shared" si="4"/>
        <v/>
      </c>
      <c r="T72" s="311" t="str">
        <f t="shared" si="5"/>
        <v/>
      </c>
    </row>
    <row r="73" spans="1:20">
      <c r="A73" s="548"/>
      <c r="B73" s="550"/>
      <c r="C73" s="550"/>
      <c r="D73" s="546"/>
      <c r="E73" s="546"/>
      <c r="F73" s="549"/>
      <c r="G73" s="567"/>
      <c r="H73" s="549"/>
      <c r="I73" s="549"/>
      <c r="J73" s="549"/>
      <c r="K73" s="549"/>
      <c r="L73" s="549"/>
      <c r="M73" s="572" t="str">
        <f t="shared" si="0"/>
        <v/>
      </c>
      <c r="N73" s="569"/>
      <c r="O73" s="571" t="str">
        <f>IF(OR($B73="",$C73="",$D73="",$E73="",$F73=""),"",$G73/VLOOKUP($F73,Euro!$A:$C,3,FALSE))</f>
        <v/>
      </c>
      <c r="P73" s="308" t="b">
        <f t="shared" si="1"/>
        <v>0</v>
      </c>
      <c r="Q73" s="309">
        <f t="shared" si="6"/>
        <v>1</v>
      </c>
      <c r="R73" s="311" t="str">
        <f t="shared" si="3"/>
        <v/>
      </c>
      <c r="S73" s="311" t="str">
        <f t="shared" si="4"/>
        <v/>
      </c>
      <c r="T73" s="311" t="str">
        <f t="shared" si="5"/>
        <v/>
      </c>
    </row>
    <row r="74" spans="1:20">
      <c r="A74" s="548"/>
      <c r="B74" s="550"/>
      <c r="C74" s="550"/>
      <c r="D74" s="546"/>
      <c r="E74" s="546"/>
      <c r="F74" s="549"/>
      <c r="G74" s="567"/>
      <c r="H74" s="549"/>
      <c r="I74" s="549"/>
      <c r="J74" s="549"/>
      <c r="K74" s="549"/>
      <c r="L74" s="549"/>
      <c r="M74" s="572" t="str">
        <f t="shared" ref="M74:M137" si="7">IF(
OR(
$B74="",$C74="",$E74="",$F74="",$F74&lt;an_initial,$F74&gt;an_final,$P74=FALSE),"",IF(
$G74="","",IF(
OR(
$H74="X",$H74="x"),60*$O74/10000,IF(
OR(
$I74="X",$I74="x"),40*$O74/10000,IF(
OR(
$K74="X",$K74="x"),60*(
IF(
$Q74&lt;=5,0.3,0.2))*$O74/10000,IF(
OR(
$L74="X",$L74="x"),40*(
IF(
$Q74&lt;=5,0.3,0.2))*$O74/10000,""))))))</f>
        <v/>
      </c>
      <c r="N74" s="569"/>
      <c r="O74" s="571" t="str">
        <f>IF(OR($B74="",$C74="",$D74="",$E74="",$F74=""),"",$G74/VLOOKUP($F74,Euro!$A:$C,3,FALSE))</f>
        <v/>
      </c>
      <c r="P74" s="308" t="b">
        <f t="shared" si="1"/>
        <v>0</v>
      </c>
      <c r="Q74" s="309">
        <f t="shared" si="6"/>
        <v>1</v>
      </c>
      <c r="R74" s="311" t="str">
        <f t="shared" ref="R74:R137" si="8">IF(
OR(
$B74="",$C74="",$E74="",$F74="",$F74&lt;an_initial,$F74&gt;an_final,$P74=FALSE),"",IF(
$G74="","",IF(
OR(
$H74="X",$H74="x"),60*$O74/10000,"")))</f>
        <v/>
      </c>
      <c r="S74" s="311" t="str">
        <f t="shared" ref="S74:S137" si="9">IF(
OR(
$B74="",$C74="",$E74="",$F74="",$F74&lt;an_initial,$F74&gt;an_final,$P74=FALSE),"",IF(
$G74="","",IF(
OR(
$I74="X",$I74="x"),40*$O74/10000,"")))</f>
        <v/>
      </c>
      <c r="T74" s="311" t="str">
        <f t="shared" ref="T74:T137" si="10">IF(
OR(
$B74="",$C74="",$E74="",$F74="",$F74&lt;an_initial,$F74&gt;an_final,$P74=FALSE),"",IF(
$G74="","",IF(
OR(
$K74="X",$K74="x"),60*(
IF(
$Q74&lt;=5,0.3,0.2))*$O74/10000,IF(
OR(
$L74="X",$L74="x"),40*(
IF(
$Q74&lt;=5,0.3,0.2))*$O74/10000,""))))</f>
        <v/>
      </c>
    </row>
    <row r="75" spans="1:20">
      <c r="A75" s="548"/>
      <c r="B75" s="550"/>
      <c r="C75" s="550"/>
      <c r="D75" s="546"/>
      <c r="E75" s="546"/>
      <c r="F75" s="549"/>
      <c r="G75" s="567"/>
      <c r="H75" s="549"/>
      <c r="I75" s="549"/>
      <c r="J75" s="549"/>
      <c r="K75" s="549"/>
      <c r="L75" s="549"/>
      <c r="M75" s="572" t="str">
        <f t="shared" si="7"/>
        <v/>
      </c>
      <c r="N75" s="569"/>
      <c r="O75" s="571" t="str">
        <f>IF(OR($B75="",$C75="",$D75="",$E75="",$F75=""),"",$G75/VLOOKUP($F75,Euro!$A:$C,3,FALSE))</f>
        <v/>
      </c>
      <c r="P75" s="308" t="b">
        <f t="shared" ref="P75:P138" si="11">IF(nume_candidat="",FALSE,ISNUMBER(SEARCH(nume_candidat,$B75)))</f>
        <v>0</v>
      </c>
      <c r="Q75" s="309">
        <f t="shared" ref="Q75:Q138" si="12">LEN(B75)-LEN(SUBSTITUTE(B75,",",""))+1</f>
        <v>1</v>
      </c>
      <c r="R75" s="311" t="str">
        <f t="shared" si="8"/>
        <v/>
      </c>
      <c r="S75" s="311" t="str">
        <f t="shared" si="9"/>
        <v/>
      </c>
      <c r="T75" s="311" t="str">
        <f t="shared" si="10"/>
        <v/>
      </c>
    </row>
    <row r="76" spans="1:20">
      <c r="A76" s="548"/>
      <c r="B76" s="550"/>
      <c r="C76" s="550"/>
      <c r="D76" s="546"/>
      <c r="E76" s="546"/>
      <c r="F76" s="549"/>
      <c r="G76" s="567"/>
      <c r="H76" s="549"/>
      <c r="I76" s="549"/>
      <c r="J76" s="549"/>
      <c r="K76" s="549"/>
      <c r="L76" s="549"/>
      <c r="M76" s="572" t="str">
        <f t="shared" si="7"/>
        <v/>
      </c>
      <c r="N76" s="569"/>
      <c r="O76" s="571" t="str">
        <f>IF(OR($B76="",$C76="",$D76="",$E76="",$F76=""),"",$G76/VLOOKUP($F76,Euro!$A:$C,3,FALSE))</f>
        <v/>
      </c>
      <c r="P76" s="308" t="b">
        <f t="shared" si="11"/>
        <v>0</v>
      </c>
      <c r="Q76" s="309">
        <f t="shared" si="12"/>
        <v>1</v>
      </c>
      <c r="R76" s="311" t="str">
        <f t="shared" si="8"/>
        <v/>
      </c>
      <c r="S76" s="311" t="str">
        <f t="shared" si="9"/>
        <v/>
      </c>
      <c r="T76" s="311" t="str">
        <f t="shared" si="10"/>
        <v/>
      </c>
    </row>
    <row r="77" spans="1:20">
      <c r="A77" s="548"/>
      <c r="B77" s="550"/>
      <c r="C77" s="550"/>
      <c r="D77" s="546"/>
      <c r="E77" s="546"/>
      <c r="F77" s="549"/>
      <c r="G77" s="567"/>
      <c r="H77" s="549"/>
      <c r="I77" s="549"/>
      <c r="J77" s="549"/>
      <c r="K77" s="549"/>
      <c r="L77" s="549"/>
      <c r="M77" s="572" t="str">
        <f t="shared" si="7"/>
        <v/>
      </c>
      <c r="N77" s="569"/>
      <c r="O77" s="571" t="str">
        <f>IF(OR($B77="",$C77="",$D77="",$E77="",$F77=""),"",$G77/VLOOKUP($F77,Euro!$A:$C,3,FALSE))</f>
        <v/>
      </c>
      <c r="P77" s="308" t="b">
        <f t="shared" si="11"/>
        <v>0</v>
      </c>
      <c r="Q77" s="309">
        <f t="shared" si="12"/>
        <v>1</v>
      </c>
      <c r="R77" s="311" t="str">
        <f t="shared" si="8"/>
        <v/>
      </c>
      <c r="S77" s="311" t="str">
        <f t="shared" si="9"/>
        <v/>
      </c>
      <c r="T77" s="311" t="str">
        <f t="shared" si="10"/>
        <v/>
      </c>
    </row>
    <row r="78" spans="1:20">
      <c r="A78" s="548"/>
      <c r="B78" s="550"/>
      <c r="C78" s="550"/>
      <c r="D78" s="546"/>
      <c r="E78" s="546"/>
      <c r="F78" s="549"/>
      <c r="G78" s="567"/>
      <c r="H78" s="549"/>
      <c r="I78" s="549"/>
      <c r="J78" s="549"/>
      <c r="K78" s="549"/>
      <c r="L78" s="549"/>
      <c r="M78" s="572" t="str">
        <f t="shared" si="7"/>
        <v/>
      </c>
      <c r="N78" s="569"/>
      <c r="O78" s="571" t="str">
        <f>IF(OR($B78="",$C78="",$D78="",$E78="",$F78=""),"",$G78/VLOOKUP($F78,Euro!$A:$C,3,FALSE))</f>
        <v/>
      </c>
      <c r="P78" s="308" t="b">
        <f t="shared" si="11"/>
        <v>0</v>
      </c>
      <c r="Q78" s="309">
        <f t="shared" si="12"/>
        <v>1</v>
      </c>
      <c r="R78" s="311" t="str">
        <f t="shared" si="8"/>
        <v/>
      </c>
      <c r="S78" s="311" t="str">
        <f t="shared" si="9"/>
        <v/>
      </c>
      <c r="T78" s="311" t="str">
        <f t="shared" si="10"/>
        <v/>
      </c>
    </row>
    <row r="79" spans="1:20">
      <c r="A79" s="548"/>
      <c r="B79" s="550"/>
      <c r="C79" s="550"/>
      <c r="D79" s="546"/>
      <c r="E79" s="546"/>
      <c r="F79" s="549"/>
      <c r="G79" s="567"/>
      <c r="H79" s="549"/>
      <c r="I79" s="549"/>
      <c r="J79" s="549"/>
      <c r="K79" s="549"/>
      <c r="L79" s="549"/>
      <c r="M79" s="572" t="str">
        <f t="shared" si="7"/>
        <v/>
      </c>
      <c r="N79" s="569"/>
      <c r="O79" s="571" t="str">
        <f>IF(OR($B79="",$C79="",$D79="",$E79="",$F79=""),"",$G79/VLOOKUP($F79,Euro!$A:$C,3,FALSE))</f>
        <v/>
      </c>
      <c r="P79" s="308" t="b">
        <f t="shared" si="11"/>
        <v>0</v>
      </c>
      <c r="Q79" s="309">
        <f t="shared" si="12"/>
        <v>1</v>
      </c>
      <c r="R79" s="311" t="str">
        <f t="shared" si="8"/>
        <v/>
      </c>
      <c r="S79" s="311" t="str">
        <f t="shared" si="9"/>
        <v/>
      </c>
      <c r="T79" s="311" t="str">
        <f t="shared" si="10"/>
        <v/>
      </c>
    </row>
    <row r="80" spans="1:20">
      <c r="A80" s="548"/>
      <c r="B80" s="550"/>
      <c r="C80" s="550"/>
      <c r="D80" s="546"/>
      <c r="E80" s="546"/>
      <c r="F80" s="549"/>
      <c r="G80" s="567"/>
      <c r="H80" s="549"/>
      <c r="I80" s="549"/>
      <c r="J80" s="549"/>
      <c r="K80" s="549"/>
      <c r="L80" s="549"/>
      <c r="M80" s="572" t="str">
        <f t="shared" si="7"/>
        <v/>
      </c>
      <c r="N80" s="569"/>
      <c r="O80" s="571" t="str">
        <f>IF(OR($B80="",$C80="",$D80="",$E80="",$F80=""),"",$G80/VLOOKUP($F80,Euro!$A:$C,3,FALSE))</f>
        <v/>
      </c>
      <c r="P80" s="308" t="b">
        <f t="shared" si="11"/>
        <v>0</v>
      </c>
      <c r="Q80" s="309">
        <f t="shared" si="12"/>
        <v>1</v>
      </c>
      <c r="R80" s="311" t="str">
        <f t="shared" si="8"/>
        <v/>
      </c>
      <c r="S80" s="311" t="str">
        <f t="shared" si="9"/>
        <v/>
      </c>
      <c r="T80" s="311" t="str">
        <f t="shared" si="10"/>
        <v/>
      </c>
    </row>
    <row r="81" spans="1:20">
      <c r="A81" s="548"/>
      <c r="B81" s="550"/>
      <c r="C81" s="550"/>
      <c r="D81" s="546"/>
      <c r="E81" s="546"/>
      <c r="F81" s="549"/>
      <c r="G81" s="567"/>
      <c r="H81" s="549"/>
      <c r="I81" s="549"/>
      <c r="J81" s="549"/>
      <c r="K81" s="549"/>
      <c r="L81" s="549"/>
      <c r="M81" s="572" t="str">
        <f t="shared" si="7"/>
        <v/>
      </c>
      <c r="N81" s="569"/>
      <c r="O81" s="571" t="str">
        <f>IF(OR($B81="",$C81="",$D81="",$E81="",$F81=""),"",$G81/VLOOKUP($F81,Euro!$A:$C,3,FALSE))</f>
        <v/>
      </c>
      <c r="P81" s="308" t="b">
        <f t="shared" si="11"/>
        <v>0</v>
      </c>
      <c r="Q81" s="309">
        <f t="shared" si="12"/>
        <v>1</v>
      </c>
      <c r="R81" s="311" t="str">
        <f t="shared" si="8"/>
        <v/>
      </c>
      <c r="S81" s="311" t="str">
        <f t="shared" si="9"/>
        <v/>
      </c>
      <c r="T81" s="311" t="str">
        <f t="shared" si="10"/>
        <v/>
      </c>
    </row>
    <row r="82" spans="1:20">
      <c r="A82" s="548"/>
      <c r="B82" s="550"/>
      <c r="C82" s="550"/>
      <c r="D82" s="546"/>
      <c r="E82" s="546"/>
      <c r="F82" s="549"/>
      <c r="G82" s="567"/>
      <c r="H82" s="549"/>
      <c r="I82" s="549"/>
      <c r="J82" s="549"/>
      <c r="K82" s="549"/>
      <c r="L82" s="549"/>
      <c r="M82" s="572" t="str">
        <f t="shared" si="7"/>
        <v/>
      </c>
      <c r="N82" s="569"/>
      <c r="O82" s="571" t="str">
        <f>IF(OR($B82="",$C82="",$D82="",$E82="",$F82=""),"",$G82/VLOOKUP($F82,Euro!$A:$C,3,FALSE))</f>
        <v/>
      </c>
      <c r="P82" s="308" t="b">
        <f t="shared" si="11"/>
        <v>0</v>
      </c>
      <c r="Q82" s="309">
        <f t="shared" si="12"/>
        <v>1</v>
      </c>
      <c r="R82" s="311" t="str">
        <f t="shared" si="8"/>
        <v/>
      </c>
      <c r="S82" s="311" t="str">
        <f t="shared" si="9"/>
        <v/>
      </c>
      <c r="T82" s="311" t="str">
        <f t="shared" si="10"/>
        <v/>
      </c>
    </row>
    <row r="83" spans="1:20">
      <c r="A83" s="548"/>
      <c r="B83" s="550"/>
      <c r="C83" s="550"/>
      <c r="D83" s="546"/>
      <c r="E83" s="546"/>
      <c r="F83" s="549"/>
      <c r="G83" s="567"/>
      <c r="H83" s="549"/>
      <c r="I83" s="549"/>
      <c r="J83" s="549"/>
      <c r="K83" s="549"/>
      <c r="L83" s="549"/>
      <c r="M83" s="572" t="str">
        <f t="shared" si="7"/>
        <v/>
      </c>
      <c r="N83" s="569"/>
      <c r="O83" s="571" t="str">
        <f>IF(OR($B83="",$C83="",$D83="",$E83="",$F83=""),"",$G83/VLOOKUP($F83,Euro!$A:$C,3,FALSE))</f>
        <v/>
      </c>
      <c r="P83" s="308" t="b">
        <f t="shared" si="11"/>
        <v>0</v>
      </c>
      <c r="Q83" s="309">
        <f t="shared" si="12"/>
        <v>1</v>
      </c>
      <c r="R83" s="311" t="str">
        <f t="shared" si="8"/>
        <v/>
      </c>
      <c r="S83" s="311" t="str">
        <f t="shared" si="9"/>
        <v/>
      </c>
      <c r="T83" s="311" t="str">
        <f t="shared" si="10"/>
        <v/>
      </c>
    </row>
    <row r="84" spans="1:20">
      <c r="A84" s="548"/>
      <c r="B84" s="550"/>
      <c r="C84" s="550"/>
      <c r="D84" s="546"/>
      <c r="E84" s="546"/>
      <c r="F84" s="549"/>
      <c r="G84" s="567"/>
      <c r="H84" s="549"/>
      <c r="I84" s="549"/>
      <c r="J84" s="549"/>
      <c r="K84" s="549"/>
      <c r="L84" s="549"/>
      <c r="M84" s="572" t="str">
        <f t="shared" si="7"/>
        <v/>
      </c>
      <c r="N84" s="569"/>
      <c r="O84" s="571" t="str">
        <f>IF(OR($B84="",$C84="",$D84="",$E84="",$F84=""),"",$G84/VLOOKUP($F84,Euro!$A:$C,3,FALSE))</f>
        <v/>
      </c>
      <c r="P84" s="308" t="b">
        <f t="shared" si="11"/>
        <v>0</v>
      </c>
      <c r="Q84" s="309">
        <f t="shared" si="12"/>
        <v>1</v>
      </c>
      <c r="R84" s="311" t="str">
        <f t="shared" si="8"/>
        <v/>
      </c>
      <c r="S84" s="311" t="str">
        <f t="shared" si="9"/>
        <v/>
      </c>
      <c r="T84" s="311" t="str">
        <f t="shared" si="10"/>
        <v/>
      </c>
    </row>
    <row r="85" spans="1:20">
      <c r="A85" s="548"/>
      <c r="B85" s="550"/>
      <c r="C85" s="550"/>
      <c r="D85" s="546"/>
      <c r="E85" s="546"/>
      <c r="F85" s="549"/>
      <c r="G85" s="567"/>
      <c r="H85" s="549"/>
      <c r="I85" s="549"/>
      <c r="J85" s="549"/>
      <c r="K85" s="549"/>
      <c r="L85" s="549"/>
      <c r="M85" s="572" t="str">
        <f t="shared" si="7"/>
        <v/>
      </c>
      <c r="N85" s="569"/>
      <c r="O85" s="571" t="str">
        <f>IF(OR($B85="",$C85="",$D85="",$E85="",$F85=""),"",$G85/VLOOKUP($F85,Euro!$A:$C,3,FALSE))</f>
        <v/>
      </c>
      <c r="P85" s="308" t="b">
        <f t="shared" si="11"/>
        <v>0</v>
      </c>
      <c r="Q85" s="309">
        <f t="shared" si="12"/>
        <v>1</v>
      </c>
      <c r="R85" s="311" t="str">
        <f t="shared" si="8"/>
        <v/>
      </c>
      <c r="S85" s="311" t="str">
        <f t="shared" si="9"/>
        <v/>
      </c>
      <c r="T85" s="311" t="str">
        <f t="shared" si="10"/>
        <v/>
      </c>
    </row>
    <row r="86" spans="1:20">
      <c r="A86" s="548"/>
      <c r="B86" s="550"/>
      <c r="C86" s="550"/>
      <c r="D86" s="546"/>
      <c r="E86" s="546"/>
      <c r="F86" s="549"/>
      <c r="G86" s="567"/>
      <c r="H86" s="549"/>
      <c r="I86" s="549"/>
      <c r="J86" s="549"/>
      <c r="K86" s="549"/>
      <c r="L86" s="549"/>
      <c r="M86" s="572" t="str">
        <f t="shared" si="7"/>
        <v/>
      </c>
      <c r="N86" s="569"/>
      <c r="O86" s="571" t="str">
        <f>IF(OR($B86="",$C86="",$D86="",$E86="",$F86=""),"",$G86/VLOOKUP($F86,Euro!$A:$C,3,FALSE))</f>
        <v/>
      </c>
      <c r="P86" s="308" t="b">
        <f t="shared" si="11"/>
        <v>0</v>
      </c>
      <c r="Q86" s="309">
        <f t="shared" si="12"/>
        <v>1</v>
      </c>
      <c r="R86" s="311" t="str">
        <f t="shared" si="8"/>
        <v/>
      </c>
      <c r="S86" s="311" t="str">
        <f t="shared" si="9"/>
        <v/>
      </c>
      <c r="T86" s="311" t="str">
        <f t="shared" si="10"/>
        <v/>
      </c>
    </row>
    <row r="87" spans="1:20">
      <c r="A87" s="548"/>
      <c r="B87" s="550"/>
      <c r="C87" s="550"/>
      <c r="D87" s="546"/>
      <c r="E87" s="546"/>
      <c r="F87" s="549"/>
      <c r="G87" s="567"/>
      <c r="H87" s="549"/>
      <c r="I87" s="549"/>
      <c r="J87" s="549"/>
      <c r="K87" s="549"/>
      <c r="L87" s="549"/>
      <c r="M87" s="572" t="str">
        <f t="shared" si="7"/>
        <v/>
      </c>
      <c r="N87" s="569"/>
      <c r="O87" s="571" t="str">
        <f>IF(OR($B87="",$C87="",$D87="",$E87="",$F87=""),"",$G87/VLOOKUP($F87,Euro!$A:$C,3,FALSE))</f>
        <v/>
      </c>
      <c r="P87" s="308" t="b">
        <f t="shared" si="11"/>
        <v>0</v>
      </c>
      <c r="Q87" s="309">
        <f t="shared" si="12"/>
        <v>1</v>
      </c>
      <c r="R87" s="311" t="str">
        <f t="shared" si="8"/>
        <v/>
      </c>
      <c r="S87" s="311" t="str">
        <f t="shared" si="9"/>
        <v/>
      </c>
      <c r="T87" s="311" t="str">
        <f t="shared" si="10"/>
        <v/>
      </c>
    </row>
    <row r="88" spans="1:20">
      <c r="A88" s="548"/>
      <c r="B88" s="550"/>
      <c r="C88" s="550"/>
      <c r="D88" s="546"/>
      <c r="E88" s="546"/>
      <c r="F88" s="549"/>
      <c r="G88" s="567"/>
      <c r="H88" s="549"/>
      <c r="I88" s="549"/>
      <c r="J88" s="549"/>
      <c r="K88" s="549"/>
      <c r="L88" s="549"/>
      <c r="M88" s="572" t="str">
        <f t="shared" si="7"/>
        <v/>
      </c>
      <c r="N88" s="569"/>
      <c r="O88" s="571" t="str">
        <f>IF(OR($B88="",$C88="",$D88="",$E88="",$F88=""),"",$G88/VLOOKUP($F88,Euro!$A:$C,3,FALSE))</f>
        <v/>
      </c>
      <c r="P88" s="308" t="b">
        <f t="shared" si="11"/>
        <v>0</v>
      </c>
      <c r="Q88" s="309">
        <f t="shared" si="12"/>
        <v>1</v>
      </c>
      <c r="R88" s="311" t="str">
        <f t="shared" si="8"/>
        <v/>
      </c>
      <c r="S88" s="311" t="str">
        <f t="shared" si="9"/>
        <v/>
      </c>
      <c r="T88" s="311" t="str">
        <f t="shared" si="10"/>
        <v/>
      </c>
    </row>
    <row r="89" spans="1:20">
      <c r="A89" s="548"/>
      <c r="B89" s="550"/>
      <c r="C89" s="550"/>
      <c r="D89" s="546"/>
      <c r="E89" s="546"/>
      <c r="F89" s="549"/>
      <c r="G89" s="567"/>
      <c r="H89" s="549"/>
      <c r="I89" s="549"/>
      <c r="J89" s="549"/>
      <c r="K89" s="549"/>
      <c r="L89" s="549"/>
      <c r="M89" s="572" t="str">
        <f t="shared" si="7"/>
        <v/>
      </c>
      <c r="N89" s="569"/>
      <c r="O89" s="571" t="str">
        <f>IF(OR($B89="",$C89="",$D89="",$E89="",$F89=""),"",$G89/VLOOKUP($F89,Euro!$A:$C,3,FALSE))</f>
        <v/>
      </c>
      <c r="P89" s="308" t="b">
        <f t="shared" si="11"/>
        <v>0</v>
      </c>
      <c r="Q89" s="309">
        <f t="shared" si="12"/>
        <v>1</v>
      </c>
      <c r="R89" s="311" t="str">
        <f t="shared" si="8"/>
        <v/>
      </c>
      <c r="S89" s="311" t="str">
        <f t="shared" si="9"/>
        <v/>
      </c>
      <c r="T89" s="311" t="str">
        <f t="shared" si="10"/>
        <v/>
      </c>
    </row>
    <row r="90" spans="1:20">
      <c r="A90" s="548"/>
      <c r="B90" s="550"/>
      <c r="C90" s="550"/>
      <c r="D90" s="546"/>
      <c r="E90" s="546"/>
      <c r="F90" s="549"/>
      <c r="G90" s="567"/>
      <c r="H90" s="549"/>
      <c r="I90" s="549"/>
      <c r="J90" s="549"/>
      <c r="K90" s="549"/>
      <c r="L90" s="549"/>
      <c r="M90" s="572" t="str">
        <f t="shared" si="7"/>
        <v/>
      </c>
      <c r="N90" s="569"/>
      <c r="O90" s="571" t="str">
        <f>IF(OR($B90="",$C90="",$D90="",$E90="",$F90=""),"",$G90/VLOOKUP($F90,Euro!$A:$C,3,FALSE))</f>
        <v/>
      </c>
      <c r="P90" s="308" t="b">
        <f t="shared" si="11"/>
        <v>0</v>
      </c>
      <c r="Q90" s="309">
        <f t="shared" si="12"/>
        <v>1</v>
      </c>
      <c r="R90" s="311" t="str">
        <f t="shared" si="8"/>
        <v/>
      </c>
      <c r="S90" s="311" t="str">
        <f t="shared" si="9"/>
        <v/>
      </c>
      <c r="T90" s="311" t="str">
        <f t="shared" si="10"/>
        <v/>
      </c>
    </row>
    <row r="91" spans="1:20">
      <c r="A91" s="548"/>
      <c r="B91" s="550"/>
      <c r="C91" s="550"/>
      <c r="D91" s="546"/>
      <c r="E91" s="546"/>
      <c r="F91" s="549"/>
      <c r="G91" s="567"/>
      <c r="H91" s="549"/>
      <c r="I91" s="549"/>
      <c r="J91" s="549"/>
      <c r="K91" s="549"/>
      <c r="L91" s="549"/>
      <c r="M91" s="572" t="str">
        <f t="shared" si="7"/>
        <v/>
      </c>
      <c r="N91" s="569"/>
      <c r="O91" s="571" t="str">
        <f>IF(OR($B91="",$C91="",$D91="",$E91="",$F91=""),"",$G91/VLOOKUP($F91,Euro!$A:$C,3,FALSE))</f>
        <v/>
      </c>
      <c r="P91" s="308" t="b">
        <f t="shared" si="11"/>
        <v>0</v>
      </c>
      <c r="Q91" s="309">
        <f t="shared" si="12"/>
        <v>1</v>
      </c>
      <c r="R91" s="311" t="str">
        <f t="shared" si="8"/>
        <v/>
      </c>
      <c r="S91" s="311" t="str">
        <f t="shared" si="9"/>
        <v/>
      </c>
      <c r="T91" s="311" t="str">
        <f t="shared" si="10"/>
        <v/>
      </c>
    </row>
    <row r="92" spans="1:20">
      <c r="A92" s="548"/>
      <c r="B92" s="550"/>
      <c r="C92" s="550"/>
      <c r="D92" s="546"/>
      <c r="E92" s="546"/>
      <c r="F92" s="549"/>
      <c r="G92" s="567"/>
      <c r="H92" s="549"/>
      <c r="I92" s="549"/>
      <c r="J92" s="549"/>
      <c r="K92" s="549"/>
      <c r="L92" s="549"/>
      <c r="M92" s="572" t="str">
        <f t="shared" si="7"/>
        <v/>
      </c>
      <c r="N92" s="569"/>
      <c r="O92" s="571" t="str">
        <f>IF(OR($B92="",$C92="",$D92="",$E92="",$F92=""),"",$G92/VLOOKUP($F92,Euro!$A:$C,3,FALSE))</f>
        <v/>
      </c>
      <c r="P92" s="308" t="b">
        <f t="shared" si="11"/>
        <v>0</v>
      </c>
      <c r="Q92" s="309">
        <f t="shared" si="12"/>
        <v>1</v>
      </c>
      <c r="R92" s="311" t="str">
        <f t="shared" si="8"/>
        <v/>
      </c>
      <c r="S92" s="311" t="str">
        <f t="shared" si="9"/>
        <v/>
      </c>
      <c r="T92" s="311" t="str">
        <f t="shared" si="10"/>
        <v/>
      </c>
    </row>
    <row r="93" spans="1:20">
      <c r="A93" s="548"/>
      <c r="B93" s="550"/>
      <c r="C93" s="550"/>
      <c r="D93" s="546"/>
      <c r="E93" s="546"/>
      <c r="F93" s="549"/>
      <c r="G93" s="567"/>
      <c r="H93" s="549"/>
      <c r="I93" s="549"/>
      <c r="J93" s="549"/>
      <c r="K93" s="549"/>
      <c r="L93" s="549"/>
      <c r="M93" s="572" t="str">
        <f t="shared" si="7"/>
        <v/>
      </c>
      <c r="N93" s="569"/>
      <c r="O93" s="571" t="str">
        <f>IF(OR($B93="",$C93="",$D93="",$E93="",$F93=""),"",$G93/VLOOKUP($F93,Euro!$A:$C,3,FALSE))</f>
        <v/>
      </c>
      <c r="P93" s="308" t="b">
        <f t="shared" si="11"/>
        <v>0</v>
      </c>
      <c r="Q93" s="309">
        <f t="shared" si="12"/>
        <v>1</v>
      </c>
      <c r="R93" s="311" t="str">
        <f t="shared" si="8"/>
        <v/>
      </c>
      <c r="S93" s="311" t="str">
        <f t="shared" si="9"/>
        <v/>
      </c>
      <c r="T93" s="311" t="str">
        <f t="shared" si="10"/>
        <v/>
      </c>
    </row>
    <row r="94" spans="1:20">
      <c r="A94" s="548"/>
      <c r="B94" s="550"/>
      <c r="C94" s="550"/>
      <c r="D94" s="546"/>
      <c r="E94" s="546"/>
      <c r="F94" s="549"/>
      <c r="G94" s="567"/>
      <c r="H94" s="549"/>
      <c r="I94" s="549"/>
      <c r="J94" s="549"/>
      <c r="K94" s="549"/>
      <c r="L94" s="549"/>
      <c r="M94" s="572" t="str">
        <f t="shared" si="7"/>
        <v/>
      </c>
      <c r="N94" s="569"/>
      <c r="O94" s="571" t="str">
        <f>IF(OR($B94="",$C94="",$D94="",$E94="",$F94=""),"",$G94/VLOOKUP($F94,Euro!$A:$C,3,FALSE))</f>
        <v/>
      </c>
      <c r="P94" s="308" t="b">
        <f t="shared" si="11"/>
        <v>0</v>
      </c>
      <c r="Q94" s="309">
        <f t="shared" si="12"/>
        <v>1</v>
      </c>
      <c r="R94" s="311" t="str">
        <f t="shared" si="8"/>
        <v/>
      </c>
      <c r="S94" s="311" t="str">
        <f t="shared" si="9"/>
        <v/>
      </c>
      <c r="T94" s="311" t="str">
        <f t="shared" si="10"/>
        <v/>
      </c>
    </row>
    <row r="95" spans="1:20">
      <c r="A95" s="548"/>
      <c r="B95" s="550"/>
      <c r="C95" s="550"/>
      <c r="D95" s="546"/>
      <c r="E95" s="546"/>
      <c r="F95" s="549"/>
      <c r="G95" s="567"/>
      <c r="H95" s="549"/>
      <c r="I95" s="549"/>
      <c r="J95" s="549"/>
      <c r="K95" s="549"/>
      <c r="L95" s="549"/>
      <c r="M95" s="572" t="str">
        <f t="shared" si="7"/>
        <v/>
      </c>
      <c r="N95" s="569"/>
      <c r="O95" s="571" t="str">
        <f>IF(OR($B95="",$C95="",$D95="",$E95="",$F95=""),"",$G95/VLOOKUP($F95,Euro!$A:$C,3,FALSE))</f>
        <v/>
      </c>
      <c r="P95" s="308" t="b">
        <f t="shared" si="11"/>
        <v>0</v>
      </c>
      <c r="Q95" s="309">
        <f t="shared" si="12"/>
        <v>1</v>
      </c>
      <c r="R95" s="311" t="str">
        <f t="shared" si="8"/>
        <v/>
      </c>
      <c r="S95" s="311" t="str">
        <f t="shared" si="9"/>
        <v/>
      </c>
      <c r="T95" s="311" t="str">
        <f t="shared" si="10"/>
        <v/>
      </c>
    </row>
    <row r="96" spans="1:20">
      <c r="A96" s="548"/>
      <c r="B96" s="550"/>
      <c r="C96" s="550"/>
      <c r="D96" s="546"/>
      <c r="E96" s="546"/>
      <c r="F96" s="549"/>
      <c r="G96" s="567"/>
      <c r="H96" s="549"/>
      <c r="I96" s="549"/>
      <c r="J96" s="549"/>
      <c r="K96" s="549"/>
      <c r="L96" s="549"/>
      <c r="M96" s="572" t="str">
        <f t="shared" si="7"/>
        <v/>
      </c>
      <c r="N96" s="569"/>
      <c r="O96" s="571" t="str">
        <f>IF(OR($B96="",$C96="",$D96="",$E96="",$F96=""),"",$G96/VLOOKUP($F96,Euro!$A:$C,3,FALSE))</f>
        <v/>
      </c>
      <c r="P96" s="308" t="b">
        <f t="shared" si="11"/>
        <v>0</v>
      </c>
      <c r="Q96" s="309">
        <f t="shared" si="12"/>
        <v>1</v>
      </c>
      <c r="R96" s="311" t="str">
        <f t="shared" si="8"/>
        <v/>
      </c>
      <c r="S96" s="311" t="str">
        <f t="shared" si="9"/>
        <v/>
      </c>
      <c r="T96" s="311" t="str">
        <f t="shared" si="10"/>
        <v/>
      </c>
    </row>
    <row r="97" spans="1:20">
      <c r="A97" s="548"/>
      <c r="B97" s="550"/>
      <c r="C97" s="550"/>
      <c r="D97" s="546"/>
      <c r="E97" s="546"/>
      <c r="F97" s="549"/>
      <c r="G97" s="567"/>
      <c r="H97" s="549"/>
      <c r="I97" s="549"/>
      <c r="J97" s="549"/>
      <c r="K97" s="549"/>
      <c r="L97" s="549"/>
      <c r="M97" s="572" t="str">
        <f t="shared" si="7"/>
        <v/>
      </c>
      <c r="N97" s="569"/>
      <c r="O97" s="571" t="str">
        <f>IF(OR($B97="",$C97="",$D97="",$E97="",$F97=""),"",$G97/VLOOKUP($F97,Euro!$A:$C,3,FALSE))</f>
        <v/>
      </c>
      <c r="P97" s="308" t="b">
        <f t="shared" si="11"/>
        <v>0</v>
      </c>
      <c r="Q97" s="309">
        <f t="shared" si="12"/>
        <v>1</v>
      </c>
      <c r="R97" s="311" t="str">
        <f t="shared" si="8"/>
        <v/>
      </c>
      <c r="S97" s="311" t="str">
        <f t="shared" si="9"/>
        <v/>
      </c>
      <c r="T97" s="311" t="str">
        <f t="shared" si="10"/>
        <v/>
      </c>
    </row>
    <row r="98" spans="1:20">
      <c r="A98" s="548"/>
      <c r="B98" s="550"/>
      <c r="C98" s="550"/>
      <c r="D98" s="546"/>
      <c r="E98" s="546"/>
      <c r="F98" s="549"/>
      <c r="G98" s="567"/>
      <c r="H98" s="549"/>
      <c r="I98" s="549"/>
      <c r="J98" s="549"/>
      <c r="K98" s="549"/>
      <c r="L98" s="549"/>
      <c r="M98" s="572" t="str">
        <f t="shared" si="7"/>
        <v/>
      </c>
      <c r="N98" s="569"/>
      <c r="O98" s="571" t="str">
        <f>IF(OR($B98="",$C98="",$D98="",$E98="",$F98=""),"",$G98/VLOOKUP($F98,Euro!$A:$C,3,FALSE))</f>
        <v/>
      </c>
      <c r="P98" s="308" t="b">
        <f t="shared" si="11"/>
        <v>0</v>
      </c>
      <c r="Q98" s="309">
        <f t="shared" si="12"/>
        <v>1</v>
      </c>
      <c r="R98" s="311" t="str">
        <f t="shared" si="8"/>
        <v/>
      </c>
      <c r="S98" s="311" t="str">
        <f t="shared" si="9"/>
        <v/>
      </c>
      <c r="T98" s="311" t="str">
        <f t="shared" si="10"/>
        <v/>
      </c>
    </row>
    <row r="99" spans="1:20">
      <c r="A99" s="548"/>
      <c r="B99" s="550"/>
      <c r="C99" s="550"/>
      <c r="D99" s="546"/>
      <c r="E99" s="546"/>
      <c r="F99" s="549"/>
      <c r="G99" s="567"/>
      <c r="H99" s="549"/>
      <c r="I99" s="549"/>
      <c r="J99" s="549"/>
      <c r="K99" s="549"/>
      <c r="L99" s="549"/>
      <c r="M99" s="572" t="str">
        <f t="shared" si="7"/>
        <v/>
      </c>
      <c r="N99" s="569"/>
      <c r="O99" s="571" t="str">
        <f>IF(OR($B99="",$C99="",$D99="",$E99="",$F99=""),"",$G99/VLOOKUP($F99,Euro!$A:$C,3,FALSE))</f>
        <v/>
      </c>
      <c r="P99" s="308" t="b">
        <f t="shared" si="11"/>
        <v>0</v>
      </c>
      <c r="Q99" s="309">
        <f t="shared" si="12"/>
        <v>1</v>
      </c>
      <c r="R99" s="311" t="str">
        <f t="shared" si="8"/>
        <v/>
      </c>
      <c r="S99" s="311" t="str">
        <f t="shared" si="9"/>
        <v/>
      </c>
      <c r="T99" s="311" t="str">
        <f t="shared" si="10"/>
        <v/>
      </c>
    </row>
    <row r="100" spans="1:20">
      <c r="A100" s="548"/>
      <c r="B100" s="550"/>
      <c r="C100" s="550"/>
      <c r="D100" s="546"/>
      <c r="E100" s="546"/>
      <c r="F100" s="549"/>
      <c r="G100" s="567"/>
      <c r="H100" s="549"/>
      <c r="I100" s="549"/>
      <c r="J100" s="549"/>
      <c r="K100" s="549"/>
      <c r="L100" s="549"/>
      <c r="M100" s="572" t="str">
        <f t="shared" si="7"/>
        <v/>
      </c>
      <c r="N100" s="569"/>
      <c r="O100" s="571" t="str">
        <f>IF(OR($B100="",$C100="",$D100="",$E100="",$F100=""),"",$G100/VLOOKUP($F100,Euro!$A:$C,3,FALSE))</f>
        <v/>
      </c>
      <c r="P100" s="308" t="b">
        <f t="shared" si="11"/>
        <v>0</v>
      </c>
      <c r="Q100" s="309">
        <f t="shared" si="12"/>
        <v>1</v>
      </c>
      <c r="R100" s="311" t="str">
        <f t="shared" si="8"/>
        <v/>
      </c>
      <c r="S100" s="311" t="str">
        <f t="shared" si="9"/>
        <v/>
      </c>
      <c r="T100" s="311" t="str">
        <f t="shared" si="10"/>
        <v/>
      </c>
    </row>
    <row r="101" spans="1:20">
      <c r="A101" s="548"/>
      <c r="B101" s="550"/>
      <c r="C101" s="550"/>
      <c r="D101" s="546"/>
      <c r="E101" s="546"/>
      <c r="F101" s="549"/>
      <c r="G101" s="567"/>
      <c r="H101" s="549"/>
      <c r="I101" s="549"/>
      <c r="J101" s="549"/>
      <c r="K101" s="549"/>
      <c r="L101" s="549"/>
      <c r="M101" s="572" t="str">
        <f t="shared" si="7"/>
        <v/>
      </c>
      <c r="N101" s="569"/>
      <c r="O101" s="571" t="str">
        <f>IF(OR($B101="",$C101="",$D101="",$E101="",$F101=""),"",$G101/VLOOKUP($F101,Euro!$A:$C,3,FALSE))</f>
        <v/>
      </c>
      <c r="P101" s="308" t="b">
        <f t="shared" si="11"/>
        <v>0</v>
      </c>
      <c r="Q101" s="309">
        <f t="shared" si="12"/>
        <v>1</v>
      </c>
      <c r="R101" s="311" t="str">
        <f t="shared" si="8"/>
        <v/>
      </c>
      <c r="S101" s="311" t="str">
        <f t="shared" si="9"/>
        <v/>
      </c>
      <c r="T101" s="311" t="str">
        <f t="shared" si="10"/>
        <v/>
      </c>
    </row>
    <row r="102" spans="1:20">
      <c r="A102" s="548"/>
      <c r="B102" s="550"/>
      <c r="C102" s="550"/>
      <c r="D102" s="546"/>
      <c r="E102" s="546"/>
      <c r="F102" s="549"/>
      <c r="G102" s="567"/>
      <c r="H102" s="549"/>
      <c r="I102" s="549"/>
      <c r="J102" s="549"/>
      <c r="K102" s="549"/>
      <c r="L102" s="549"/>
      <c r="M102" s="572" t="str">
        <f t="shared" si="7"/>
        <v/>
      </c>
      <c r="N102" s="569"/>
      <c r="O102" s="571" t="str">
        <f>IF(OR($B102="",$C102="",$D102="",$E102="",$F102=""),"",$G102/VLOOKUP($F102,Euro!$A:$C,3,FALSE))</f>
        <v/>
      </c>
      <c r="P102" s="308" t="b">
        <f t="shared" si="11"/>
        <v>0</v>
      </c>
      <c r="Q102" s="309">
        <f t="shared" si="12"/>
        <v>1</v>
      </c>
      <c r="R102" s="311" t="str">
        <f t="shared" si="8"/>
        <v/>
      </c>
      <c r="S102" s="311" t="str">
        <f t="shared" si="9"/>
        <v/>
      </c>
      <c r="T102" s="311" t="str">
        <f t="shared" si="10"/>
        <v/>
      </c>
    </row>
    <row r="103" spans="1:20">
      <c r="A103" s="548"/>
      <c r="B103" s="550"/>
      <c r="C103" s="550"/>
      <c r="D103" s="546"/>
      <c r="E103" s="546"/>
      <c r="F103" s="549"/>
      <c r="G103" s="567"/>
      <c r="H103" s="549"/>
      <c r="I103" s="549"/>
      <c r="J103" s="549"/>
      <c r="K103" s="549"/>
      <c r="L103" s="549"/>
      <c r="M103" s="572" t="str">
        <f t="shared" si="7"/>
        <v/>
      </c>
      <c r="N103" s="569"/>
      <c r="O103" s="571" t="str">
        <f>IF(OR($B103="",$C103="",$D103="",$E103="",$F103=""),"",$G103/VLOOKUP($F103,Euro!$A:$C,3,FALSE))</f>
        <v/>
      </c>
      <c r="P103" s="308" t="b">
        <f t="shared" si="11"/>
        <v>0</v>
      </c>
      <c r="Q103" s="309">
        <f t="shared" si="12"/>
        <v>1</v>
      </c>
      <c r="R103" s="311" t="str">
        <f t="shared" si="8"/>
        <v/>
      </c>
      <c r="S103" s="311" t="str">
        <f t="shared" si="9"/>
        <v/>
      </c>
      <c r="T103" s="311" t="str">
        <f t="shared" si="10"/>
        <v/>
      </c>
    </row>
    <row r="104" spans="1:20">
      <c r="A104" s="548"/>
      <c r="B104" s="550"/>
      <c r="C104" s="550"/>
      <c r="D104" s="546"/>
      <c r="E104" s="546"/>
      <c r="F104" s="549"/>
      <c r="G104" s="567"/>
      <c r="H104" s="549"/>
      <c r="I104" s="549"/>
      <c r="J104" s="549"/>
      <c r="K104" s="549"/>
      <c r="L104" s="549"/>
      <c r="M104" s="572" t="str">
        <f t="shared" si="7"/>
        <v/>
      </c>
      <c r="N104" s="569"/>
      <c r="O104" s="571" t="str">
        <f>IF(OR($B104="",$C104="",$D104="",$E104="",$F104=""),"",$G104/VLOOKUP($F104,Euro!$A:$C,3,FALSE))</f>
        <v/>
      </c>
      <c r="P104" s="308" t="b">
        <f t="shared" si="11"/>
        <v>0</v>
      </c>
      <c r="Q104" s="309">
        <f t="shared" si="12"/>
        <v>1</v>
      </c>
      <c r="R104" s="311" t="str">
        <f t="shared" si="8"/>
        <v/>
      </c>
      <c r="S104" s="311" t="str">
        <f t="shared" si="9"/>
        <v/>
      </c>
      <c r="T104" s="311" t="str">
        <f t="shared" si="10"/>
        <v/>
      </c>
    </row>
    <row r="105" spans="1:20">
      <c r="A105" s="548"/>
      <c r="B105" s="550"/>
      <c r="C105" s="550"/>
      <c r="D105" s="546"/>
      <c r="E105" s="546"/>
      <c r="F105" s="549"/>
      <c r="G105" s="567"/>
      <c r="H105" s="549"/>
      <c r="I105" s="549"/>
      <c r="J105" s="549"/>
      <c r="K105" s="549"/>
      <c r="L105" s="549"/>
      <c r="M105" s="572" t="str">
        <f t="shared" si="7"/>
        <v/>
      </c>
      <c r="N105" s="569"/>
      <c r="O105" s="571" t="str">
        <f>IF(OR($B105="",$C105="",$D105="",$E105="",$F105=""),"",$G105/VLOOKUP($F105,Euro!$A:$C,3,FALSE))</f>
        <v/>
      </c>
      <c r="P105" s="308" t="b">
        <f t="shared" si="11"/>
        <v>0</v>
      </c>
      <c r="Q105" s="309">
        <f t="shared" si="12"/>
        <v>1</v>
      </c>
      <c r="R105" s="311" t="str">
        <f t="shared" si="8"/>
        <v/>
      </c>
      <c r="S105" s="311" t="str">
        <f t="shared" si="9"/>
        <v/>
      </c>
      <c r="T105" s="311" t="str">
        <f t="shared" si="10"/>
        <v/>
      </c>
    </row>
    <row r="106" spans="1:20">
      <c r="A106" s="548"/>
      <c r="B106" s="550"/>
      <c r="C106" s="550"/>
      <c r="D106" s="546"/>
      <c r="E106" s="546"/>
      <c r="F106" s="549"/>
      <c r="G106" s="567"/>
      <c r="H106" s="549"/>
      <c r="I106" s="549"/>
      <c r="J106" s="549"/>
      <c r="K106" s="549"/>
      <c r="L106" s="549"/>
      <c r="M106" s="572" t="str">
        <f t="shared" si="7"/>
        <v/>
      </c>
      <c r="N106" s="569"/>
      <c r="O106" s="571" t="str">
        <f>IF(OR($B106="",$C106="",$D106="",$E106="",$F106=""),"",$G106/VLOOKUP($F106,Euro!$A:$C,3,FALSE))</f>
        <v/>
      </c>
      <c r="P106" s="308" t="b">
        <f t="shared" si="11"/>
        <v>0</v>
      </c>
      <c r="Q106" s="309">
        <f t="shared" si="12"/>
        <v>1</v>
      </c>
      <c r="R106" s="311" t="str">
        <f t="shared" si="8"/>
        <v/>
      </c>
      <c r="S106" s="311" t="str">
        <f t="shared" si="9"/>
        <v/>
      </c>
      <c r="T106" s="311" t="str">
        <f t="shared" si="10"/>
        <v/>
      </c>
    </row>
    <row r="107" spans="1:20">
      <c r="A107" s="548"/>
      <c r="B107" s="550"/>
      <c r="C107" s="550"/>
      <c r="D107" s="546"/>
      <c r="E107" s="546"/>
      <c r="F107" s="549"/>
      <c r="G107" s="567"/>
      <c r="H107" s="549"/>
      <c r="I107" s="549"/>
      <c r="J107" s="549"/>
      <c r="K107" s="549"/>
      <c r="L107" s="549"/>
      <c r="M107" s="572" t="str">
        <f t="shared" si="7"/>
        <v/>
      </c>
      <c r="N107" s="569"/>
      <c r="O107" s="571" t="str">
        <f>IF(OR($B107="",$C107="",$D107="",$E107="",$F107=""),"",$G107/VLOOKUP($F107,Euro!$A:$C,3,FALSE))</f>
        <v/>
      </c>
      <c r="P107" s="308" t="b">
        <f t="shared" si="11"/>
        <v>0</v>
      </c>
      <c r="Q107" s="309">
        <f t="shared" si="12"/>
        <v>1</v>
      </c>
      <c r="R107" s="311" t="str">
        <f t="shared" si="8"/>
        <v/>
      </c>
      <c r="S107" s="311" t="str">
        <f t="shared" si="9"/>
        <v/>
      </c>
      <c r="T107" s="311" t="str">
        <f t="shared" si="10"/>
        <v/>
      </c>
    </row>
    <row r="108" spans="1:20">
      <c r="A108" s="548"/>
      <c r="B108" s="550"/>
      <c r="C108" s="550"/>
      <c r="D108" s="546"/>
      <c r="E108" s="546"/>
      <c r="F108" s="549"/>
      <c r="G108" s="567"/>
      <c r="H108" s="549"/>
      <c r="I108" s="549"/>
      <c r="J108" s="549"/>
      <c r="K108" s="549"/>
      <c r="L108" s="549"/>
      <c r="M108" s="572" t="str">
        <f t="shared" si="7"/>
        <v/>
      </c>
      <c r="N108" s="569"/>
      <c r="O108" s="571" t="str">
        <f>IF(OR($B108="",$C108="",$D108="",$E108="",$F108=""),"",$G108/VLOOKUP($F108,Euro!$A:$C,3,FALSE))</f>
        <v/>
      </c>
      <c r="P108" s="308" t="b">
        <f t="shared" si="11"/>
        <v>0</v>
      </c>
      <c r="Q108" s="309">
        <f t="shared" si="12"/>
        <v>1</v>
      </c>
      <c r="R108" s="311" t="str">
        <f t="shared" si="8"/>
        <v/>
      </c>
      <c r="S108" s="311" t="str">
        <f t="shared" si="9"/>
        <v/>
      </c>
      <c r="T108" s="311" t="str">
        <f t="shared" si="10"/>
        <v/>
      </c>
    </row>
    <row r="109" spans="1:20">
      <c r="A109" s="548"/>
      <c r="B109" s="550"/>
      <c r="C109" s="550"/>
      <c r="D109" s="546"/>
      <c r="E109" s="546"/>
      <c r="F109" s="549"/>
      <c r="G109" s="567"/>
      <c r="H109" s="549"/>
      <c r="I109" s="549"/>
      <c r="J109" s="549"/>
      <c r="K109" s="549"/>
      <c r="L109" s="549"/>
      <c r="M109" s="572" t="str">
        <f t="shared" si="7"/>
        <v/>
      </c>
      <c r="N109" s="569"/>
      <c r="O109" s="571" t="str">
        <f>IF(OR($B109="",$C109="",$D109="",$E109="",$F109=""),"",$G109/VLOOKUP($F109,Euro!$A:$C,3,FALSE))</f>
        <v/>
      </c>
      <c r="P109" s="308" t="b">
        <f t="shared" si="11"/>
        <v>0</v>
      </c>
      <c r="Q109" s="309">
        <f t="shared" si="12"/>
        <v>1</v>
      </c>
      <c r="R109" s="311" t="str">
        <f t="shared" si="8"/>
        <v/>
      </c>
      <c r="S109" s="311" t="str">
        <f t="shared" si="9"/>
        <v/>
      </c>
      <c r="T109" s="311" t="str">
        <f t="shared" si="10"/>
        <v/>
      </c>
    </row>
    <row r="110" spans="1:20">
      <c r="A110" s="548"/>
      <c r="B110" s="550"/>
      <c r="C110" s="550"/>
      <c r="D110" s="546"/>
      <c r="E110" s="546"/>
      <c r="F110" s="549"/>
      <c r="G110" s="567"/>
      <c r="H110" s="549"/>
      <c r="I110" s="549"/>
      <c r="J110" s="549"/>
      <c r="K110" s="549"/>
      <c r="L110" s="549"/>
      <c r="M110" s="572" t="str">
        <f t="shared" si="7"/>
        <v/>
      </c>
      <c r="N110" s="569"/>
      <c r="O110" s="571" t="str">
        <f>IF(OR($B110="",$C110="",$D110="",$E110="",$F110=""),"",$G110/VLOOKUP($F110,Euro!$A:$C,3,FALSE))</f>
        <v/>
      </c>
      <c r="P110" s="308" t="b">
        <f t="shared" si="11"/>
        <v>0</v>
      </c>
      <c r="Q110" s="309">
        <f t="shared" si="12"/>
        <v>1</v>
      </c>
      <c r="R110" s="311" t="str">
        <f t="shared" si="8"/>
        <v/>
      </c>
      <c r="S110" s="311" t="str">
        <f t="shared" si="9"/>
        <v/>
      </c>
      <c r="T110" s="311" t="str">
        <f t="shared" si="10"/>
        <v/>
      </c>
    </row>
    <row r="111" spans="1:20">
      <c r="A111" s="548"/>
      <c r="B111" s="550"/>
      <c r="C111" s="550"/>
      <c r="D111" s="546"/>
      <c r="E111" s="546"/>
      <c r="F111" s="549"/>
      <c r="G111" s="567"/>
      <c r="H111" s="549"/>
      <c r="I111" s="549"/>
      <c r="J111" s="549"/>
      <c r="K111" s="549"/>
      <c r="L111" s="549"/>
      <c r="M111" s="572" t="str">
        <f t="shared" si="7"/>
        <v/>
      </c>
      <c r="N111" s="569"/>
      <c r="O111" s="571" t="str">
        <f>IF(OR($B111="",$C111="",$D111="",$E111="",$F111=""),"",$G111/VLOOKUP($F111,Euro!$A:$C,3,FALSE))</f>
        <v/>
      </c>
      <c r="P111" s="308" t="b">
        <f t="shared" si="11"/>
        <v>0</v>
      </c>
      <c r="Q111" s="309">
        <f t="shared" si="12"/>
        <v>1</v>
      </c>
      <c r="R111" s="311" t="str">
        <f t="shared" si="8"/>
        <v/>
      </c>
      <c r="S111" s="311" t="str">
        <f t="shared" si="9"/>
        <v/>
      </c>
      <c r="T111" s="311" t="str">
        <f t="shared" si="10"/>
        <v/>
      </c>
    </row>
    <row r="112" spans="1:20">
      <c r="A112" s="548"/>
      <c r="B112" s="550"/>
      <c r="C112" s="550"/>
      <c r="D112" s="546"/>
      <c r="E112" s="546"/>
      <c r="F112" s="549"/>
      <c r="G112" s="567"/>
      <c r="H112" s="549"/>
      <c r="I112" s="549"/>
      <c r="J112" s="549"/>
      <c r="K112" s="549"/>
      <c r="L112" s="549"/>
      <c r="M112" s="572" t="str">
        <f t="shared" si="7"/>
        <v/>
      </c>
      <c r="N112" s="569"/>
      <c r="O112" s="571" t="str">
        <f>IF(OR($B112="",$C112="",$D112="",$E112="",$F112=""),"",$G112/VLOOKUP($F112,Euro!$A:$C,3,FALSE))</f>
        <v/>
      </c>
      <c r="P112" s="308" t="b">
        <f t="shared" si="11"/>
        <v>0</v>
      </c>
      <c r="Q112" s="309">
        <f t="shared" si="12"/>
        <v>1</v>
      </c>
      <c r="R112" s="311" t="str">
        <f t="shared" si="8"/>
        <v/>
      </c>
      <c r="S112" s="311" t="str">
        <f t="shared" si="9"/>
        <v/>
      </c>
      <c r="T112" s="311" t="str">
        <f t="shared" si="10"/>
        <v/>
      </c>
    </row>
    <row r="113" spans="1:20">
      <c r="A113" s="548"/>
      <c r="B113" s="550"/>
      <c r="C113" s="550"/>
      <c r="D113" s="546"/>
      <c r="E113" s="546"/>
      <c r="F113" s="549"/>
      <c r="G113" s="567"/>
      <c r="H113" s="549"/>
      <c r="I113" s="549"/>
      <c r="J113" s="549"/>
      <c r="K113" s="549"/>
      <c r="L113" s="549"/>
      <c r="M113" s="572" t="str">
        <f t="shared" si="7"/>
        <v/>
      </c>
      <c r="N113" s="569"/>
      <c r="O113" s="571" t="str">
        <f>IF(OR($B113="",$C113="",$D113="",$E113="",$F113=""),"",$G113/VLOOKUP($F113,Euro!$A:$C,3,FALSE))</f>
        <v/>
      </c>
      <c r="P113" s="308" t="b">
        <f t="shared" si="11"/>
        <v>0</v>
      </c>
      <c r="Q113" s="309">
        <f t="shared" si="12"/>
        <v>1</v>
      </c>
      <c r="R113" s="311" t="str">
        <f t="shared" si="8"/>
        <v/>
      </c>
      <c r="S113" s="311" t="str">
        <f t="shared" si="9"/>
        <v/>
      </c>
      <c r="T113" s="311" t="str">
        <f t="shared" si="10"/>
        <v/>
      </c>
    </row>
    <row r="114" spans="1:20">
      <c r="A114" s="548"/>
      <c r="B114" s="550"/>
      <c r="C114" s="550"/>
      <c r="D114" s="546"/>
      <c r="E114" s="546"/>
      <c r="F114" s="549"/>
      <c r="G114" s="567"/>
      <c r="H114" s="549"/>
      <c r="I114" s="549"/>
      <c r="J114" s="549"/>
      <c r="K114" s="549"/>
      <c r="L114" s="549"/>
      <c r="M114" s="572" t="str">
        <f t="shared" si="7"/>
        <v/>
      </c>
      <c r="N114" s="569"/>
      <c r="O114" s="571" t="str">
        <f>IF(OR($B114="",$C114="",$D114="",$E114="",$F114=""),"",$G114/VLOOKUP($F114,Euro!$A:$C,3,FALSE))</f>
        <v/>
      </c>
      <c r="P114" s="308" t="b">
        <f t="shared" si="11"/>
        <v>0</v>
      </c>
      <c r="Q114" s="309">
        <f t="shared" si="12"/>
        <v>1</v>
      </c>
      <c r="R114" s="311" t="str">
        <f t="shared" si="8"/>
        <v/>
      </c>
      <c r="S114" s="311" t="str">
        <f t="shared" si="9"/>
        <v/>
      </c>
      <c r="T114" s="311" t="str">
        <f t="shared" si="10"/>
        <v/>
      </c>
    </row>
    <row r="115" spans="1:20">
      <c r="A115" s="548"/>
      <c r="B115" s="550"/>
      <c r="C115" s="550"/>
      <c r="D115" s="546"/>
      <c r="E115" s="546"/>
      <c r="F115" s="549"/>
      <c r="G115" s="567"/>
      <c r="H115" s="549"/>
      <c r="I115" s="549"/>
      <c r="J115" s="549"/>
      <c r="K115" s="549"/>
      <c r="L115" s="549"/>
      <c r="M115" s="572" t="str">
        <f t="shared" si="7"/>
        <v/>
      </c>
      <c r="N115" s="569"/>
      <c r="O115" s="571" t="str">
        <f>IF(OR($B115="",$C115="",$D115="",$E115="",$F115=""),"",$G115/VLOOKUP($F115,Euro!$A:$C,3,FALSE))</f>
        <v/>
      </c>
      <c r="P115" s="308" t="b">
        <f t="shared" si="11"/>
        <v>0</v>
      </c>
      <c r="Q115" s="309">
        <f t="shared" si="12"/>
        <v>1</v>
      </c>
      <c r="R115" s="311" t="str">
        <f t="shared" si="8"/>
        <v/>
      </c>
      <c r="S115" s="311" t="str">
        <f t="shared" si="9"/>
        <v/>
      </c>
      <c r="T115" s="311" t="str">
        <f t="shared" si="10"/>
        <v/>
      </c>
    </row>
    <row r="116" spans="1:20">
      <c r="A116" s="548"/>
      <c r="B116" s="550"/>
      <c r="C116" s="550"/>
      <c r="D116" s="546"/>
      <c r="E116" s="546"/>
      <c r="F116" s="549"/>
      <c r="G116" s="567"/>
      <c r="H116" s="549"/>
      <c r="I116" s="549"/>
      <c r="J116" s="549"/>
      <c r="K116" s="549"/>
      <c r="L116" s="549"/>
      <c r="M116" s="572" t="str">
        <f t="shared" si="7"/>
        <v/>
      </c>
      <c r="N116" s="569"/>
      <c r="O116" s="571" t="str">
        <f>IF(OR($B116="",$C116="",$D116="",$E116="",$F116=""),"",$G116/VLOOKUP($F116,Euro!$A:$C,3,FALSE))</f>
        <v/>
      </c>
      <c r="P116" s="308" t="b">
        <f t="shared" si="11"/>
        <v>0</v>
      </c>
      <c r="Q116" s="309">
        <f t="shared" si="12"/>
        <v>1</v>
      </c>
      <c r="R116" s="311" t="str">
        <f t="shared" si="8"/>
        <v/>
      </c>
      <c r="S116" s="311" t="str">
        <f t="shared" si="9"/>
        <v/>
      </c>
      <c r="T116" s="311" t="str">
        <f t="shared" si="10"/>
        <v/>
      </c>
    </row>
    <row r="117" spans="1:20">
      <c r="A117" s="548"/>
      <c r="B117" s="550"/>
      <c r="C117" s="550"/>
      <c r="D117" s="546"/>
      <c r="E117" s="546"/>
      <c r="F117" s="549"/>
      <c r="G117" s="567"/>
      <c r="H117" s="549"/>
      <c r="I117" s="549"/>
      <c r="J117" s="549"/>
      <c r="K117" s="549"/>
      <c r="L117" s="549"/>
      <c r="M117" s="572" t="str">
        <f t="shared" si="7"/>
        <v/>
      </c>
      <c r="N117" s="569"/>
      <c r="O117" s="571" t="str">
        <f>IF(OR($B117="",$C117="",$D117="",$E117="",$F117=""),"",$G117/VLOOKUP($F117,Euro!$A:$C,3,FALSE))</f>
        <v/>
      </c>
      <c r="P117" s="308" t="b">
        <f t="shared" si="11"/>
        <v>0</v>
      </c>
      <c r="Q117" s="309">
        <f t="shared" si="12"/>
        <v>1</v>
      </c>
      <c r="R117" s="311" t="str">
        <f t="shared" si="8"/>
        <v/>
      </c>
      <c r="S117" s="311" t="str">
        <f t="shared" si="9"/>
        <v/>
      </c>
      <c r="T117" s="311" t="str">
        <f t="shared" si="10"/>
        <v/>
      </c>
    </row>
    <row r="118" spans="1:20">
      <c r="A118" s="548"/>
      <c r="B118" s="550"/>
      <c r="C118" s="550"/>
      <c r="D118" s="546"/>
      <c r="E118" s="546"/>
      <c r="F118" s="549"/>
      <c r="G118" s="567"/>
      <c r="H118" s="549"/>
      <c r="I118" s="549"/>
      <c r="J118" s="549"/>
      <c r="K118" s="549"/>
      <c r="L118" s="549"/>
      <c r="M118" s="572" t="str">
        <f t="shared" si="7"/>
        <v/>
      </c>
      <c r="N118" s="569"/>
      <c r="O118" s="571" t="str">
        <f>IF(OR($B118="",$C118="",$D118="",$E118="",$F118=""),"",$G118/VLOOKUP($F118,Euro!$A:$C,3,FALSE))</f>
        <v/>
      </c>
      <c r="P118" s="308" t="b">
        <f t="shared" si="11"/>
        <v>0</v>
      </c>
      <c r="Q118" s="309">
        <f t="shared" si="12"/>
        <v>1</v>
      </c>
      <c r="R118" s="311" t="str">
        <f t="shared" si="8"/>
        <v/>
      </c>
      <c r="S118" s="311" t="str">
        <f t="shared" si="9"/>
        <v/>
      </c>
      <c r="T118" s="311" t="str">
        <f t="shared" si="10"/>
        <v/>
      </c>
    </row>
    <row r="119" spans="1:20">
      <c r="A119" s="548"/>
      <c r="B119" s="550"/>
      <c r="C119" s="550"/>
      <c r="D119" s="546"/>
      <c r="E119" s="546"/>
      <c r="F119" s="549"/>
      <c r="G119" s="567"/>
      <c r="H119" s="549"/>
      <c r="I119" s="549"/>
      <c r="J119" s="549"/>
      <c r="K119" s="549"/>
      <c r="L119" s="549"/>
      <c r="M119" s="572" t="str">
        <f t="shared" si="7"/>
        <v/>
      </c>
      <c r="N119" s="569"/>
      <c r="O119" s="571" t="str">
        <f>IF(OR($B119="",$C119="",$D119="",$E119="",$F119=""),"",$G119/VLOOKUP($F119,Euro!$A:$C,3,FALSE))</f>
        <v/>
      </c>
      <c r="P119" s="308" t="b">
        <f t="shared" si="11"/>
        <v>0</v>
      </c>
      <c r="Q119" s="309">
        <f t="shared" si="12"/>
        <v>1</v>
      </c>
      <c r="R119" s="311" t="str">
        <f t="shared" si="8"/>
        <v/>
      </c>
      <c r="S119" s="311" t="str">
        <f t="shared" si="9"/>
        <v/>
      </c>
      <c r="T119" s="311" t="str">
        <f t="shared" si="10"/>
        <v/>
      </c>
    </row>
    <row r="120" spans="1:20">
      <c r="A120" s="548"/>
      <c r="B120" s="550"/>
      <c r="C120" s="550"/>
      <c r="D120" s="546"/>
      <c r="E120" s="546"/>
      <c r="F120" s="549"/>
      <c r="G120" s="567"/>
      <c r="H120" s="549"/>
      <c r="I120" s="549"/>
      <c r="J120" s="549"/>
      <c r="K120" s="549"/>
      <c r="L120" s="549"/>
      <c r="M120" s="572" t="str">
        <f t="shared" si="7"/>
        <v/>
      </c>
      <c r="N120" s="569"/>
      <c r="O120" s="571" t="str">
        <f>IF(OR($B120="",$C120="",$D120="",$E120="",$F120=""),"",$G120/VLOOKUP($F120,Euro!$A:$C,3,FALSE))</f>
        <v/>
      </c>
      <c r="P120" s="308" t="b">
        <f t="shared" si="11"/>
        <v>0</v>
      </c>
      <c r="Q120" s="309">
        <f t="shared" si="12"/>
        <v>1</v>
      </c>
      <c r="R120" s="311" t="str">
        <f t="shared" si="8"/>
        <v/>
      </c>
      <c r="S120" s="311" t="str">
        <f t="shared" si="9"/>
        <v/>
      </c>
      <c r="T120" s="311" t="str">
        <f t="shared" si="10"/>
        <v/>
      </c>
    </row>
    <row r="121" spans="1:20">
      <c r="A121" s="548"/>
      <c r="B121" s="550"/>
      <c r="C121" s="550"/>
      <c r="D121" s="546"/>
      <c r="E121" s="546"/>
      <c r="F121" s="549"/>
      <c r="G121" s="567"/>
      <c r="H121" s="549"/>
      <c r="I121" s="549"/>
      <c r="J121" s="549"/>
      <c r="K121" s="549"/>
      <c r="L121" s="549"/>
      <c r="M121" s="572" t="str">
        <f t="shared" si="7"/>
        <v/>
      </c>
      <c r="N121" s="569"/>
      <c r="O121" s="571" t="str">
        <f>IF(OR($B121="",$C121="",$D121="",$E121="",$F121=""),"",$G121/VLOOKUP($F121,Euro!$A:$C,3,FALSE))</f>
        <v/>
      </c>
      <c r="P121" s="308" t="b">
        <f t="shared" si="11"/>
        <v>0</v>
      </c>
      <c r="Q121" s="309">
        <f t="shared" si="12"/>
        <v>1</v>
      </c>
      <c r="R121" s="311" t="str">
        <f t="shared" si="8"/>
        <v/>
      </c>
      <c r="S121" s="311" t="str">
        <f t="shared" si="9"/>
        <v/>
      </c>
      <c r="T121" s="311" t="str">
        <f t="shared" si="10"/>
        <v/>
      </c>
    </row>
    <row r="122" spans="1:20">
      <c r="A122" s="548"/>
      <c r="B122" s="550"/>
      <c r="C122" s="550"/>
      <c r="D122" s="546"/>
      <c r="E122" s="546"/>
      <c r="F122" s="549"/>
      <c r="G122" s="567"/>
      <c r="H122" s="549"/>
      <c r="I122" s="549"/>
      <c r="J122" s="549"/>
      <c r="K122" s="549"/>
      <c r="L122" s="549"/>
      <c r="M122" s="572" t="str">
        <f t="shared" si="7"/>
        <v/>
      </c>
      <c r="N122" s="569"/>
      <c r="O122" s="571" t="str">
        <f>IF(OR($B122="",$C122="",$D122="",$E122="",$F122=""),"",$G122/VLOOKUP($F122,Euro!$A:$C,3,FALSE))</f>
        <v/>
      </c>
      <c r="P122" s="308" t="b">
        <f t="shared" si="11"/>
        <v>0</v>
      </c>
      <c r="Q122" s="309">
        <f t="shared" si="12"/>
        <v>1</v>
      </c>
      <c r="R122" s="311" t="str">
        <f t="shared" si="8"/>
        <v/>
      </c>
      <c r="S122" s="311" t="str">
        <f t="shared" si="9"/>
        <v/>
      </c>
      <c r="T122" s="311" t="str">
        <f t="shared" si="10"/>
        <v/>
      </c>
    </row>
    <row r="123" spans="1:20">
      <c r="A123" s="548"/>
      <c r="B123" s="550"/>
      <c r="C123" s="550"/>
      <c r="D123" s="546"/>
      <c r="E123" s="546"/>
      <c r="F123" s="549"/>
      <c r="G123" s="567"/>
      <c r="H123" s="549"/>
      <c r="I123" s="549"/>
      <c r="J123" s="549"/>
      <c r="K123" s="549"/>
      <c r="L123" s="549"/>
      <c r="M123" s="572" t="str">
        <f t="shared" si="7"/>
        <v/>
      </c>
      <c r="N123" s="569"/>
      <c r="O123" s="571" t="str">
        <f>IF(OR($B123="",$C123="",$D123="",$E123="",$F123=""),"",$G123/VLOOKUP($F123,Euro!$A:$C,3,FALSE))</f>
        <v/>
      </c>
      <c r="P123" s="308" t="b">
        <f t="shared" si="11"/>
        <v>0</v>
      </c>
      <c r="Q123" s="309">
        <f t="shared" si="12"/>
        <v>1</v>
      </c>
      <c r="R123" s="311" t="str">
        <f t="shared" si="8"/>
        <v/>
      </c>
      <c r="S123" s="311" t="str">
        <f t="shared" si="9"/>
        <v/>
      </c>
      <c r="T123" s="311" t="str">
        <f t="shared" si="10"/>
        <v/>
      </c>
    </row>
    <row r="124" spans="1:20">
      <c r="A124" s="548"/>
      <c r="B124" s="550"/>
      <c r="C124" s="550"/>
      <c r="D124" s="546"/>
      <c r="E124" s="546"/>
      <c r="F124" s="549"/>
      <c r="G124" s="567"/>
      <c r="H124" s="549"/>
      <c r="I124" s="549"/>
      <c r="J124" s="549"/>
      <c r="K124" s="549"/>
      <c r="L124" s="549"/>
      <c r="M124" s="572" t="str">
        <f t="shared" si="7"/>
        <v/>
      </c>
      <c r="N124" s="569"/>
      <c r="O124" s="571" t="str">
        <f>IF(OR($B124="",$C124="",$D124="",$E124="",$F124=""),"",$G124/VLOOKUP($F124,Euro!$A:$C,3,FALSE))</f>
        <v/>
      </c>
      <c r="P124" s="308" t="b">
        <f t="shared" si="11"/>
        <v>0</v>
      </c>
      <c r="Q124" s="309">
        <f t="shared" si="12"/>
        <v>1</v>
      </c>
      <c r="R124" s="311" t="str">
        <f t="shared" si="8"/>
        <v/>
      </c>
      <c r="S124" s="311" t="str">
        <f t="shared" si="9"/>
        <v/>
      </c>
      <c r="T124" s="311" t="str">
        <f t="shared" si="10"/>
        <v/>
      </c>
    </row>
    <row r="125" spans="1:20">
      <c r="A125" s="548"/>
      <c r="B125" s="550"/>
      <c r="C125" s="550"/>
      <c r="D125" s="546"/>
      <c r="E125" s="546"/>
      <c r="F125" s="549"/>
      <c r="G125" s="567"/>
      <c r="H125" s="549"/>
      <c r="I125" s="549"/>
      <c r="J125" s="549"/>
      <c r="K125" s="549"/>
      <c r="L125" s="549"/>
      <c r="M125" s="572" t="str">
        <f t="shared" si="7"/>
        <v/>
      </c>
      <c r="N125" s="569"/>
      <c r="O125" s="571" t="str">
        <f>IF(OR($B125="",$C125="",$D125="",$E125="",$F125=""),"",$G125/VLOOKUP($F125,Euro!$A:$C,3,FALSE))</f>
        <v/>
      </c>
      <c r="P125" s="308" t="b">
        <f t="shared" si="11"/>
        <v>0</v>
      </c>
      <c r="Q125" s="309">
        <f t="shared" si="12"/>
        <v>1</v>
      </c>
      <c r="R125" s="311" t="str">
        <f t="shared" si="8"/>
        <v/>
      </c>
      <c r="S125" s="311" t="str">
        <f t="shared" si="9"/>
        <v/>
      </c>
      <c r="T125" s="311" t="str">
        <f t="shared" si="10"/>
        <v/>
      </c>
    </row>
    <row r="126" spans="1:20">
      <c r="A126" s="548"/>
      <c r="B126" s="550"/>
      <c r="C126" s="550"/>
      <c r="D126" s="546"/>
      <c r="E126" s="546"/>
      <c r="F126" s="549"/>
      <c r="G126" s="567"/>
      <c r="H126" s="549"/>
      <c r="I126" s="549"/>
      <c r="J126" s="549"/>
      <c r="K126" s="549"/>
      <c r="L126" s="549"/>
      <c r="M126" s="572" t="str">
        <f t="shared" si="7"/>
        <v/>
      </c>
      <c r="N126" s="569"/>
      <c r="O126" s="571" t="str">
        <f>IF(OR($B126="",$C126="",$D126="",$E126="",$F126=""),"",$G126/VLOOKUP($F126,Euro!$A:$C,3,FALSE))</f>
        <v/>
      </c>
      <c r="P126" s="308" t="b">
        <f t="shared" si="11"/>
        <v>0</v>
      </c>
      <c r="Q126" s="309">
        <f t="shared" si="12"/>
        <v>1</v>
      </c>
      <c r="R126" s="311" t="str">
        <f t="shared" si="8"/>
        <v/>
      </c>
      <c r="S126" s="311" t="str">
        <f t="shared" si="9"/>
        <v/>
      </c>
      <c r="T126" s="311" t="str">
        <f t="shared" si="10"/>
        <v/>
      </c>
    </row>
    <row r="127" spans="1:20">
      <c r="A127" s="548"/>
      <c r="B127" s="550"/>
      <c r="C127" s="550"/>
      <c r="D127" s="546"/>
      <c r="E127" s="546"/>
      <c r="F127" s="549"/>
      <c r="G127" s="567"/>
      <c r="H127" s="549"/>
      <c r="I127" s="549"/>
      <c r="J127" s="549"/>
      <c r="K127" s="549"/>
      <c r="L127" s="549"/>
      <c r="M127" s="572" t="str">
        <f t="shared" si="7"/>
        <v/>
      </c>
      <c r="N127" s="569"/>
      <c r="O127" s="571" t="str">
        <f>IF(OR($B127="",$C127="",$D127="",$E127="",$F127=""),"",$G127/VLOOKUP($F127,Euro!$A:$C,3,FALSE))</f>
        <v/>
      </c>
      <c r="P127" s="308" t="b">
        <f t="shared" si="11"/>
        <v>0</v>
      </c>
      <c r="Q127" s="309">
        <f t="shared" si="12"/>
        <v>1</v>
      </c>
      <c r="R127" s="311" t="str">
        <f t="shared" si="8"/>
        <v/>
      </c>
      <c r="S127" s="311" t="str">
        <f t="shared" si="9"/>
        <v/>
      </c>
      <c r="T127" s="311" t="str">
        <f t="shared" si="10"/>
        <v/>
      </c>
    </row>
    <row r="128" spans="1:20">
      <c r="A128" s="548"/>
      <c r="B128" s="550"/>
      <c r="C128" s="550"/>
      <c r="D128" s="546"/>
      <c r="E128" s="546"/>
      <c r="F128" s="549"/>
      <c r="G128" s="567"/>
      <c r="H128" s="549"/>
      <c r="I128" s="549"/>
      <c r="J128" s="549"/>
      <c r="K128" s="549"/>
      <c r="L128" s="549"/>
      <c r="M128" s="572" t="str">
        <f t="shared" si="7"/>
        <v/>
      </c>
      <c r="N128" s="569"/>
      <c r="O128" s="571" t="str">
        <f>IF(OR($B128="",$C128="",$D128="",$E128="",$F128=""),"",$G128/VLOOKUP($F128,Euro!$A:$C,3,FALSE))</f>
        <v/>
      </c>
      <c r="P128" s="308" t="b">
        <f t="shared" si="11"/>
        <v>0</v>
      </c>
      <c r="Q128" s="309">
        <f t="shared" si="12"/>
        <v>1</v>
      </c>
      <c r="R128" s="311" t="str">
        <f t="shared" si="8"/>
        <v/>
      </c>
      <c r="S128" s="311" t="str">
        <f t="shared" si="9"/>
        <v/>
      </c>
      <c r="T128" s="311" t="str">
        <f t="shared" si="10"/>
        <v/>
      </c>
    </row>
    <row r="129" spans="1:20">
      <c r="A129" s="548"/>
      <c r="B129" s="550"/>
      <c r="C129" s="550"/>
      <c r="D129" s="546"/>
      <c r="E129" s="546"/>
      <c r="F129" s="549"/>
      <c r="G129" s="567"/>
      <c r="H129" s="549"/>
      <c r="I129" s="549"/>
      <c r="J129" s="549"/>
      <c r="K129" s="549"/>
      <c r="L129" s="549"/>
      <c r="M129" s="572" t="str">
        <f t="shared" si="7"/>
        <v/>
      </c>
      <c r="N129" s="569"/>
      <c r="O129" s="571" t="str">
        <f>IF(OR($B129="",$C129="",$D129="",$E129="",$F129=""),"",$G129/VLOOKUP($F129,Euro!$A:$C,3,FALSE))</f>
        <v/>
      </c>
      <c r="P129" s="308" t="b">
        <f t="shared" si="11"/>
        <v>0</v>
      </c>
      <c r="Q129" s="309">
        <f t="shared" si="12"/>
        <v>1</v>
      </c>
      <c r="R129" s="311" t="str">
        <f t="shared" si="8"/>
        <v/>
      </c>
      <c r="S129" s="311" t="str">
        <f t="shared" si="9"/>
        <v/>
      </c>
      <c r="T129" s="311" t="str">
        <f t="shared" si="10"/>
        <v/>
      </c>
    </row>
    <row r="130" spans="1:20">
      <c r="A130" s="548"/>
      <c r="B130" s="550"/>
      <c r="C130" s="550"/>
      <c r="D130" s="546"/>
      <c r="E130" s="546"/>
      <c r="F130" s="549"/>
      <c r="G130" s="567"/>
      <c r="H130" s="549"/>
      <c r="I130" s="549"/>
      <c r="J130" s="549"/>
      <c r="K130" s="549"/>
      <c r="L130" s="549"/>
      <c r="M130" s="572" t="str">
        <f t="shared" si="7"/>
        <v/>
      </c>
      <c r="N130" s="569"/>
      <c r="O130" s="571" t="str">
        <f>IF(OR($B130="",$C130="",$D130="",$E130="",$F130=""),"",$G130/VLOOKUP($F130,Euro!$A:$C,3,FALSE))</f>
        <v/>
      </c>
      <c r="P130" s="308" t="b">
        <f t="shared" si="11"/>
        <v>0</v>
      </c>
      <c r="Q130" s="309">
        <f t="shared" si="12"/>
        <v>1</v>
      </c>
      <c r="R130" s="311" t="str">
        <f t="shared" si="8"/>
        <v/>
      </c>
      <c r="S130" s="311" t="str">
        <f t="shared" si="9"/>
        <v/>
      </c>
      <c r="T130" s="311" t="str">
        <f t="shared" si="10"/>
        <v/>
      </c>
    </row>
    <row r="131" spans="1:20">
      <c r="A131" s="548"/>
      <c r="B131" s="550"/>
      <c r="C131" s="550"/>
      <c r="D131" s="546"/>
      <c r="E131" s="546"/>
      <c r="F131" s="549"/>
      <c r="G131" s="567"/>
      <c r="H131" s="549"/>
      <c r="I131" s="549"/>
      <c r="J131" s="549"/>
      <c r="K131" s="549"/>
      <c r="L131" s="549"/>
      <c r="M131" s="572" t="str">
        <f t="shared" si="7"/>
        <v/>
      </c>
      <c r="N131" s="569"/>
      <c r="O131" s="571" t="str">
        <f>IF(OR($B131="",$C131="",$D131="",$E131="",$F131=""),"",$G131/VLOOKUP($F131,Euro!$A:$C,3,FALSE))</f>
        <v/>
      </c>
      <c r="P131" s="308" t="b">
        <f t="shared" si="11"/>
        <v>0</v>
      </c>
      <c r="Q131" s="309">
        <f t="shared" si="12"/>
        <v>1</v>
      </c>
      <c r="R131" s="311" t="str">
        <f t="shared" si="8"/>
        <v/>
      </c>
      <c r="S131" s="311" t="str">
        <f t="shared" si="9"/>
        <v/>
      </c>
      <c r="T131" s="311" t="str">
        <f t="shared" si="10"/>
        <v/>
      </c>
    </row>
    <row r="132" spans="1:20">
      <c r="A132" s="548"/>
      <c r="B132" s="550"/>
      <c r="C132" s="550"/>
      <c r="D132" s="546"/>
      <c r="E132" s="546"/>
      <c r="F132" s="549"/>
      <c r="G132" s="567"/>
      <c r="H132" s="549"/>
      <c r="I132" s="549"/>
      <c r="J132" s="549"/>
      <c r="K132" s="549"/>
      <c r="L132" s="549"/>
      <c r="M132" s="572" t="str">
        <f t="shared" si="7"/>
        <v/>
      </c>
      <c r="N132" s="569"/>
      <c r="O132" s="571" t="str">
        <f>IF(OR($B132="",$C132="",$D132="",$E132="",$F132=""),"",$G132/VLOOKUP($F132,Euro!$A:$C,3,FALSE))</f>
        <v/>
      </c>
      <c r="P132" s="308" t="b">
        <f t="shared" si="11"/>
        <v>0</v>
      </c>
      <c r="Q132" s="309">
        <f t="shared" si="12"/>
        <v>1</v>
      </c>
      <c r="R132" s="311" t="str">
        <f t="shared" si="8"/>
        <v/>
      </c>
      <c r="S132" s="311" t="str">
        <f t="shared" si="9"/>
        <v/>
      </c>
      <c r="T132" s="311" t="str">
        <f t="shared" si="10"/>
        <v/>
      </c>
    </row>
    <row r="133" spans="1:20">
      <c r="A133" s="548"/>
      <c r="B133" s="550"/>
      <c r="C133" s="550"/>
      <c r="D133" s="546"/>
      <c r="E133" s="546"/>
      <c r="F133" s="549"/>
      <c r="G133" s="567"/>
      <c r="H133" s="549"/>
      <c r="I133" s="549"/>
      <c r="J133" s="549"/>
      <c r="K133" s="549"/>
      <c r="L133" s="549"/>
      <c r="M133" s="572" t="str">
        <f t="shared" si="7"/>
        <v/>
      </c>
      <c r="N133" s="569"/>
      <c r="O133" s="571" t="str">
        <f>IF(OR($B133="",$C133="",$D133="",$E133="",$F133=""),"",$G133/VLOOKUP($F133,Euro!$A:$C,3,FALSE))</f>
        <v/>
      </c>
      <c r="P133" s="308" t="b">
        <f t="shared" si="11"/>
        <v>0</v>
      </c>
      <c r="Q133" s="309">
        <f t="shared" si="12"/>
        <v>1</v>
      </c>
      <c r="R133" s="311" t="str">
        <f t="shared" si="8"/>
        <v/>
      </c>
      <c r="S133" s="311" t="str">
        <f t="shared" si="9"/>
        <v/>
      </c>
      <c r="T133" s="311" t="str">
        <f t="shared" si="10"/>
        <v/>
      </c>
    </row>
    <row r="134" spans="1:20">
      <c r="A134" s="548"/>
      <c r="B134" s="550"/>
      <c r="C134" s="550"/>
      <c r="D134" s="546"/>
      <c r="E134" s="546"/>
      <c r="F134" s="549"/>
      <c r="G134" s="567"/>
      <c r="H134" s="549"/>
      <c r="I134" s="549"/>
      <c r="J134" s="549"/>
      <c r="K134" s="549"/>
      <c r="L134" s="549"/>
      <c r="M134" s="572" t="str">
        <f t="shared" si="7"/>
        <v/>
      </c>
      <c r="N134" s="569"/>
      <c r="O134" s="571" t="str">
        <f>IF(OR($B134="",$C134="",$D134="",$E134="",$F134=""),"",$G134/VLOOKUP($F134,Euro!$A:$C,3,FALSE))</f>
        <v/>
      </c>
      <c r="P134" s="308" t="b">
        <f t="shared" si="11"/>
        <v>0</v>
      </c>
      <c r="Q134" s="309">
        <f t="shared" si="12"/>
        <v>1</v>
      </c>
      <c r="R134" s="311" t="str">
        <f t="shared" si="8"/>
        <v/>
      </c>
      <c r="S134" s="311" t="str">
        <f t="shared" si="9"/>
        <v/>
      </c>
      <c r="T134" s="311" t="str">
        <f t="shared" si="10"/>
        <v/>
      </c>
    </row>
    <row r="135" spans="1:20">
      <c r="A135" s="548"/>
      <c r="B135" s="550"/>
      <c r="C135" s="550"/>
      <c r="D135" s="546"/>
      <c r="E135" s="546"/>
      <c r="F135" s="549"/>
      <c r="G135" s="567"/>
      <c r="H135" s="549"/>
      <c r="I135" s="549"/>
      <c r="J135" s="549"/>
      <c r="K135" s="549"/>
      <c r="L135" s="549"/>
      <c r="M135" s="572" t="str">
        <f t="shared" si="7"/>
        <v/>
      </c>
      <c r="N135" s="569"/>
      <c r="O135" s="571" t="str">
        <f>IF(OR($B135="",$C135="",$D135="",$E135="",$F135=""),"",$G135/VLOOKUP($F135,Euro!$A:$C,3,FALSE))</f>
        <v/>
      </c>
      <c r="P135" s="308" t="b">
        <f t="shared" si="11"/>
        <v>0</v>
      </c>
      <c r="Q135" s="309">
        <f t="shared" si="12"/>
        <v>1</v>
      </c>
      <c r="R135" s="311" t="str">
        <f t="shared" si="8"/>
        <v/>
      </c>
      <c r="S135" s="311" t="str">
        <f t="shared" si="9"/>
        <v/>
      </c>
      <c r="T135" s="311" t="str">
        <f t="shared" si="10"/>
        <v/>
      </c>
    </row>
    <row r="136" spans="1:20">
      <c r="A136" s="548"/>
      <c r="B136" s="550"/>
      <c r="C136" s="550"/>
      <c r="D136" s="546"/>
      <c r="E136" s="546"/>
      <c r="F136" s="549"/>
      <c r="G136" s="567"/>
      <c r="H136" s="549"/>
      <c r="I136" s="549"/>
      <c r="J136" s="549"/>
      <c r="K136" s="549"/>
      <c r="L136" s="549"/>
      <c r="M136" s="572" t="str">
        <f t="shared" si="7"/>
        <v/>
      </c>
      <c r="N136" s="569"/>
      <c r="O136" s="571" t="str">
        <f>IF(OR($B136="",$C136="",$D136="",$E136="",$F136=""),"",$G136/VLOOKUP($F136,Euro!$A:$C,3,FALSE))</f>
        <v/>
      </c>
      <c r="P136" s="308" t="b">
        <f t="shared" si="11"/>
        <v>0</v>
      </c>
      <c r="Q136" s="309">
        <f t="shared" si="12"/>
        <v>1</v>
      </c>
      <c r="R136" s="311" t="str">
        <f t="shared" si="8"/>
        <v/>
      </c>
      <c r="S136" s="311" t="str">
        <f t="shared" si="9"/>
        <v/>
      </c>
      <c r="T136" s="311" t="str">
        <f t="shared" si="10"/>
        <v/>
      </c>
    </row>
    <row r="137" spans="1:20">
      <c r="A137" s="548"/>
      <c r="B137" s="550"/>
      <c r="C137" s="550"/>
      <c r="D137" s="546"/>
      <c r="E137" s="546"/>
      <c r="F137" s="549"/>
      <c r="G137" s="567"/>
      <c r="H137" s="549"/>
      <c r="I137" s="549"/>
      <c r="J137" s="549"/>
      <c r="K137" s="549"/>
      <c r="L137" s="549"/>
      <c r="M137" s="572" t="str">
        <f t="shared" si="7"/>
        <v/>
      </c>
      <c r="N137" s="569"/>
      <c r="O137" s="571" t="str">
        <f>IF(OR($B137="",$C137="",$D137="",$E137="",$F137=""),"",$G137/VLOOKUP($F137,Euro!$A:$C,3,FALSE))</f>
        <v/>
      </c>
      <c r="P137" s="308" t="b">
        <f t="shared" si="11"/>
        <v>0</v>
      </c>
      <c r="Q137" s="309">
        <f t="shared" si="12"/>
        <v>1</v>
      </c>
      <c r="R137" s="311" t="str">
        <f t="shared" si="8"/>
        <v/>
      </c>
      <c r="S137" s="311" t="str">
        <f t="shared" si="9"/>
        <v/>
      </c>
      <c r="T137" s="311" t="str">
        <f t="shared" si="10"/>
        <v/>
      </c>
    </row>
    <row r="138" spans="1:20">
      <c r="A138" s="548"/>
      <c r="B138" s="550"/>
      <c r="C138" s="550"/>
      <c r="D138" s="546"/>
      <c r="E138" s="546"/>
      <c r="F138" s="549"/>
      <c r="G138" s="567"/>
      <c r="H138" s="549"/>
      <c r="I138" s="549"/>
      <c r="J138" s="549"/>
      <c r="K138" s="549"/>
      <c r="L138" s="549"/>
      <c r="M138" s="572" t="str">
        <f t="shared" ref="M138:M201" si="13">IF(
OR(
$B138="",$C138="",$E138="",$F138="",$F138&lt;an_initial,$F138&gt;an_final,$P138=FALSE),"",IF(
$G138="","",IF(
OR(
$H138="X",$H138="x"),60*$O138/10000,IF(
OR(
$I138="X",$I138="x"),40*$O138/10000,IF(
OR(
$K138="X",$K138="x"),60*(
IF(
$Q138&lt;=5,0.3,0.2))*$O138/10000,IF(
OR(
$L138="X",$L138="x"),40*(
IF(
$Q138&lt;=5,0.3,0.2))*$O138/10000,""))))))</f>
        <v/>
      </c>
      <c r="N138" s="569"/>
      <c r="O138" s="571" t="str">
        <f>IF(OR($B138="",$C138="",$D138="",$E138="",$F138=""),"",$G138/VLOOKUP($F138,Euro!$A:$C,3,FALSE))</f>
        <v/>
      </c>
      <c r="P138" s="308" t="b">
        <f t="shared" si="11"/>
        <v>0</v>
      </c>
      <c r="Q138" s="309">
        <f t="shared" si="12"/>
        <v>1</v>
      </c>
      <c r="R138" s="311" t="str">
        <f t="shared" ref="R138:R201" si="14">IF(
OR(
$B138="",$C138="",$E138="",$F138="",$F138&lt;an_initial,$F138&gt;an_final,$P138=FALSE),"",IF(
$G138="","",IF(
OR(
$H138="X",$H138="x"),60*$O138/10000,"")))</f>
        <v/>
      </c>
      <c r="S138" s="311" t="str">
        <f t="shared" ref="S138:S201" si="15">IF(
OR(
$B138="",$C138="",$E138="",$F138="",$F138&lt;an_initial,$F138&gt;an_final,$P138=FALSE),"",IF(
$G138="","",IF(
OR(
$I138="X",$I138="x"),40*$O138/10000,"")))</f>
        <v/>
      </c>
      <c r="T138" s="311" t="str">
        <f t="shared" ref="T138:T201" si="16">IF(
OR(
$B138="",$C138="",$E138="",$F138="",$F138&lt;an_initial,$F138&gt;an_final,$P138=FALSE),"",IF(
$G138="","",IF(
OR(
$K138="X",$K138="x"),60*(
IF(
$Q138&lt;=5,0.3,0.2))*$O138/10000,IF(
OR(
$L138="X",$L138="x"),40*(
IF(
$Q138&lt;=5,0.3,0.2))*$O138/10000,""))))</f>
        <v/>
      </c>
    </row>
    <row r="139" spans="1:20">
      <c r="A139" s="548"/>
      <c r="B139" s="550"/>
      <c r="C139" s="550"/>
      <c r="D139" s="546"/>
      <c r="E139" s="546"/>
      <c r="F139" s="549"/>
      <c r="G139" s="567"/>
      <c r="H139" s="549"/>
      <c r="I139" s="549"/>
      <c r="J139" s="549"/>
      <c r="K139" s="549"/>
      <c r="L139" s="549"/>
      <c r="M139" s="572" t="str">
        <f t="shared" si="13"/>
        <v/>
      </c>
      <c r="N139" s="569"/>
      <c r="O139" s="571" t="str">
        <f>IF(OR($B139="",$C139="",$D139="",$E139="",$F139=""),"",$G139/VLOOKUP($F139,Euro!$A:$C,3,FALSE))</f>
        <v/>
      </c>
      <c r="P139" s="308" t="b">
        <f t="shared" ref="P139:P202" si="17">IF(nume_candidat="",FALSE,ISNUMBER(SEARCH(nume_candidat,$B139)))</f>
        <v>0</v>
      </c>
      <c r="Q139" s="309">
        <f t="shared" ref="Q139:Q202" si="18">LEN(B139)-LEN(SUBSTITUTE(B139,",",""))+1</f>
        <v>1</v>
      </c>
      <c r="R139" s="311" t="str">
        <f t="shared" si="14"/>
        <v/>
      </c>
      <c r="S139" s="311" t="str">
        <f t="shared" si="15"/>
        <v/>
      </c>
      <c r="T139" s="311" t="str">
        <f t="shared" si="16"/>
        <v/>
      </c>
    </row>
    <row r="140" spans="1:20">
      <c r="A140" s="548"/>
      <c r="B140" s="550"/>
      <c r="C140" s="550"/>
      <c r="D140" s="546"/>
      <c r="E140" s="546"/>
      <c r="F140" s="549"/>
      <c r="G140" s="567"/>
      <c r="H140" s="549"/>
      <c r="I140" s="549"/>
      <c r="J140" s="549"/>
      <c r="K140" s="549"/>
      <c r="L140" s="549"/>
      <c r="M140" s="572" t="str">
        <f t="shared" si="13"/>
        <v/>
      </c>
      <c r="N140" s="569"/>
      <c r="O140" s="571" t="str">
        <f>IF(OR($B140="",$C140="",$D140="",$E140="",$F140=""),"",$G140/VLOOKUP($F140,Euro!$A:$C,3,FALSE))</f>
        <v/>
      </c>
      <c r="P140" s="308" t="b">
        <f t="shared" si="17"/>
        <v>0</v>
      </c>
      <c r="Q140" s="309">
        <f t="shared" si="18"/>
        <v>1</v>
      </c>
      <c r="R140" s="311" t="str">
        <f t="shared" si="14"/>
        <v/>
      </c>
      <c r="S140" s="311" t="str">
        <f t="shared" si="15"/>
        <v/>
      </c>
      <c r="T140" s="311" t="str">
        <f t="shared" si="16"/>
        <v/>
      </c>
    </row>
    <row r="141" spans="1:20">
      <c r="A141" s="548"/>
      <c r="B141" s="550"/>
      <c r="C141" s="550"/>
      <c r="D141" s="546"/>
      <c r="E141" s="546"/>
      <c r="F141" s="549"/>
      <c r="G141" s="567"/>
      <c r="H141" s="549"/>
      <c r="I141" s="549"/>
      <c r="J141" s="549"/>
      <c r="K141" s="549"/>
      <c r="L141" s="549"/>
      <c r="M141" s="572" t="str">
        <f t="shared" si="13"/>
        <v/>
      </c>
      <c r="N141" s="569"/>
      <c r="O141" s="571" t="str">
        <f>IF(OR($B141="",$C141="",$D141="",$E141="",$F141=""),"",$G141/VLOOKUP($F141,Euro!$A:$C,3,FALSE))</f>
        <v/>
      </c>
      <c r="P141" s="308" t="b">
        <f t="shared" si="17"/>
        <v>0</v>
      </c>
      <c r="Q141" s="309">
        <f t="shared" si="18"/>
        <v>1</v>
      </c>
      <c r="R141" s="311" t="str">
        <f t="shared" si="14"/>
        <v/>
      </c>
      <c r="S141" s="311" t="str">
        <f t="shared" si="15"/>
        <v/>
      </c>
      <c r="T141" s="311" t="str">
        <f t="shared" si="16"/>
        <v/>
      </c>
    </row>
    <row r="142" spans="1:20">
      <c r="A142" s="548"/>
      <c r="B142" s="550"/>
      <c r="C142" s="550"/>
      <c r="D142" s="546"/>
      <c r="E142" s="546"/>
      <c r="F142" s="549"/>
      <c r="G142" s="567"/>
      <c r="H142" s="549"/>
      <c r="I142" s="549"/>
      <c r="J142" s="549"/>
      <c r="K142" s="549"/>
      <c r="L142" s="549"/>
      <c r="M142" s="572" t="str">
        <f t="shared" si="13"/>
        <v/>
      </c>
      <c r="N142" s="569"/>
      <c r="O142" s="571" t="str">
        <f>IF(OR($B142="",$C142="",$D142="",$E142="",$F142=""),"",$G142/VLOOKUP($F142,Euro!$A:$C,3,FALSE))</f>
        <v/>
      </c>
      <c r="P142" s="308" t="b">
        <f t="shared" si="17"/>
        <v>0</v>
      </c>
      <c r="Q142" s="309">
        <f t="shared" si="18"/>
        <v>1</v>
      </c>
      <c r="R142" s="311" t="str">
        <f t="shared" si="14"/>
        <v/>
      </c>
      <c r="S142" s="311" t="str">
        <f t="shared" si="15"/>
        <v/>
      </c>
      <c r="T142" s="311" t="str">
        <f t="shared" si="16"/>
        <v/>
      </c>
    </row>
    <row r="143" spans="1:20">
      <c r="A143" s="548"/>
      <c r="B143" s="550"/>
      <c r="C143" s="550"/>
      <c r="D143" s="546"/>
      <c r="E143" s="546"/>
      <c r="F143" s="549"/>
      <c r="G143" s="567"/>
      <c r="H143" s="549"/>
      <c r="I143" s="549"/>
      <c r="J143" s="549"/>
      <c r="K143" s="549"/>
      <c r="L143" s="549"/>
      <c r="M143" s="572" t="str">
        <f t="shared" si="13"/>
        <v/>
      </c>
      <c r="N143" s="569"/>
      <c r="O143" s="571" t="str">
        <f>IF(OR($B143="",$C143="",$D143="",$E143="",$F143=""),"",$G143/VLOOKUP($F143,Euro!$A:$C,3,FALSE))</f>
        <v/>
      </c>
      <c r="P143" s="308" t="b">
        <f t="shared" si="17"/>
        <v>0</v>
      </c>
      <c r="Q143" s="309">
        <f t="shared" si="18"/>
        <v>1</v>
      </c>
      <c r="R143" s="311" t="str">
        <f t="shared" si="14"/>
        <v/>
      </c>
      <c r="S143" s="311" t="str">
        <f t="shared" si="15"/>
        <v/>
      </c>
      <c r="T143" s="311" t="str">
        <f t="shared" si="16"/>
        <v/>
      </c>
    </row>
    <row r="144" spans="1:20">
      <c r="A144" s="548"/>
      <c r="B144" s="550"/>
      <c r="C144" s="550"/>
      <c r="D144" s="546"/>
      <c r="E144" s="546"/>
      <c r="F144" s="549"/>
      <c r="G144" s="567"/>
      <c r="H144" s="549"/>
      <c r="I144" s="549"/>
      <c r="J144" s="549"/>
      <c r="K144" s="549"/>
      <c r="L144" s="549"/>
      <c r="M144" s="572" t="str">
        <f t="shared" si="13"/>
        <v/>
      </c>
      <c r="N144" s="569"/>
      <c r="O144" s="571" t="str">
        <f>IF(OR($B144="",$C144="",$D144="",$E144="",$F144=""),"",$G144/VLOOKUP($F144,Euro!$A:$C,3,FALSE))</f>
        <v/>
      </c>
      <c r="P144" s="308" t="b">
        <f t="shared" si="17"/>
        <v>0</v>
      </c>
      <c r="Q144" s="309">
        <f t="shared" si="18"/>
        <v>1</v>
      </c>
      <c r="R144" s="311" t="str">
        <f t="shared" si="14"/>
        <v/>
      </c>
      <c r="S144" s="311" t="str">
        <f t="shared" si="15"/>
        <v/>
      </c>
      <c r="T144" s="311" t="str">
        <f t="shared" si="16"/>
        <v/>
      </c>
    </row>
    <row r="145" spans="1:20">
      <c r="A145" s="548"/>
      <c r="B145" s="550"/>
      <c r="C145" s="550"/>
      <c r="D145" s="546"/>
      <c r="E145" s="546"/>
      <c r="F145" s="549"/>
      <c r="G145" s="567"/>
      <c r="H145" s="549"/>
      <c r="I145" s="549"/>
      <c r="J145" s="549"/>
      <c r="K145" s="549"/>
      <c r="L145" s="549"/>
      <c r="M145" s="572" t="str">
        <f t="shared" si="13"/>
        <v/>
      </c>
      <c r="N145" s="569"/>
      <c r="O145" s="571" t="str">
        <f>IF(OR($B145="",$C145="",$D145="",$E145="",$F145=""),"",$G145/VLOOKUP($F145,Euro!$A:$C,3,FALSE))</f>
        <v/>
      </c>
      <c r="P145" s="308" t="b">
        <f t="shared" si="17"/>
        <v>0</v>
      </c>
      <c r="Q145" s="309">
        <f t="shared" si="18"/>
        <v>1</v>
      </c>
      <c r="R145" s="311" t="str">
        <f t="shared" si="14"/>
        <v/>
      </c>
      <c r="S145" s="311" t="str">
        <f t="shared" si="15"/>
        <v/>
      </c>
      <c r="T145" s="311" t="str">
        <f t="shared" si="16"/>
        <v/>
      </c>
    </row>
    <row r="146" spans="1:20">
      <c r="A146" s="548"/>
      <c r="B146" s="550"/>
      <c r="C146" s="550"/>
      <c r="D146" s="546"/>
      <c r="E146" s="546"/>
      <c r="F146" s="549"/>
      <c r="G146" s="567"/>
      <c r="H146" s="549"/>
      <c r="I146" s="549"/>
      <c r="J146" s="549"/>
      <c r="K146" s="549"/>
      <c r="L146" s="549"/>
      <c r="M146" s="572" t="str">
        <f t="shared" si="13"/>
        <v/>
      </c>
      <c r="N146" s="569"/>
      <c r="O146" s="571" t="str">
        <f>IF(OR($B146="",$C146="",$D146="",$E146="",$F146=""),"",$G146/VLOOKUP($F146,Euro!$A:$C,3,FALSE))</f>
        <v/>
      </c>
      <c r="P146" s="308" t="b">
        <f t="shared" si="17"/>
        <v>0</v>
      </c>
      <c r="Q146" s="309">
        <f t="shared" si="18"/>
        <v>1</v>
      </c>
      <c r="R146" s="311" t="str">
        <f t="shared" si="14"/>
        <v/>
      </c>
      <c r="S146" s="311" t="str">
        <f t="shared" si="15"/>
        <v/>
      </c>
      <c r="T146" s="311" t="str">
        <f t="shared" si="16"/>
        <v/>
      </c>
    </row>
    <row r="147" spans="1:20">
      <c r="A147" s="548"/>
      <c r="B147" s="550"/>
      <c r="C147" s="550"/>
      <c r="D147" s="546"/>
      <c r="E147" s="546"/>
      <c r="F147" s="549"/>
      <c r="G147" s="567"/>
      <c r="H147" s="549"/>
      <c r="I147" s="549"/>
      <c r="J147" s="549"/>
      <c r="K147" s="549"/>
      <c r="L147" s="549"/>
      <c r="M147" s="572" t="str">
        <f t="shared" si="13"/>
        <v/>
      </c>
      <c r="N147" s="569"/>
      <c r="O147" s="571" t="str">
        <f>IF(OR($B147="",$C147="",$D147="",$E147="",$F147=""),"",$G147/VLOOKUP($F147,Euro!$A:$C,3,FALSE))</f>
        <v/>
      </c>
      <c r="P147" s="308" t="b">
        <f t="shared" si="17"/>
        <v>0</v>
      </c>
      <c r="Q147" s="309">
        <f t="shared" si="18"/>
        <v>1</v>
      </c>
      <c r="R147" s="311" t="str">
        <f t="shared" si="14"/>
        <v/>
      </c>
      <c r="S147" s="311" t="str">
        <f t="shared" si="15"/>
        <v/>
      </c>
      <c r="T147" s="311" t="str">
        <f t="shared" si="16"/>
        <v/>
      </c>
    </row>
    <row r="148" spans="1:20">
      <c r="A148" s="548"/>
      <c r="B148" s="550"/>
      <c r="C148" s="550"/>
      <c r="D148" s="546"/>
      <c r="E148" s="546"/>
      <c r="F148" s="549"/>
      <c r="G148" s="567"/>
      <c r="H148" s="549"/>
      <c r="I148" s="549"/>
      <c r="J148" s="549"/>
      <c r="K148" s="549"/>
      <c r="L148" s="549"/>
      <c r="M148" s="572" t="str">
        <f t="shared" si="13"/>
        <v/>
      </c>
      <c r="N148" s="569"/>
      <c r="O148" s="571" t="str">
        <f>IF(OR($B148="",$C148="",$D148="",$E148="",$F148=""),"",$G148/VLOOKUP($F148,Euro!$A:$C,3,FALSE))</f>
        <v/>
      </c>
      <c r="P148" s="308" t="b">
        <f t="shared" si="17"/>
        <v>0</v>
      </c>
      <c r="Q148" s="309">
        <f t="shared" si="18"/>
        <v>1</v>
      </c>
      <c r="R148" s="311" t="str">
        <f t="shared" si="14"/>
        <v/>
      </c>
      <c r="S148" s="311" t="str">
        <f t="shared" si="15"/>
        <v/>
      </c>
      <c r="T148" s="311" t="str">
        <f t="shared" si="16"/>
        <v/>
      </c>
    </row>
    <row r="149" spans="1:20">
      <c r="A149" s="548"/>
      <c r="B149" s="550"/>
      <c r="C149" s="550"/>
      <c r="D149" s="546"/>
      <c r="E149" s="546"/>
      <c r="F149" s="549"/>
      <c r="G149" s="567"/>
      <c r="H149" s="549"/>
      <c r="I149" s="549"/>
      <c r="J149" s="549"/>
      <c r="K149" s="549"/>
      <c r="L149" s="549"/>
      <c r="M149" s="572" t="str">
        <f t="shared" si="13"/>
        <v/>
      </c>
      <c r="N149" s="569"/>
      <c r="O149" s="571" t="str">
        <f>IF(OR($B149="",$C149="",$D149="",$E149="",$F149=""),"",$G149/VLOOKUP($F149,Euro!$A:$C,3,FALSE))</f>
        <v/>
      </c>
      <c r="P149" s="308" t="b">
        <f t="shared" si="17"/>
        <v>0</v>
      </c>
      <c r="Q149" s="309">
        <f t="shared" si="18"/>
        <v>1</v>
      </c>
      <c r="R149" s="311" t="str">
        <f t="shared" si="14"/>
        <v/>
      </c>
      <c r="S149" s="311" t="str">
        <f t="shared" si="15"/>
        <v/>
      </c>
      <c r="T149" s="311" t="str">
        <f t="shared" si="16"/>
        <v/>
      </c>
    </row>
    <row r="150" spans="1:20">
      <c r="A150" s="548"/>
      <c r="B150" s="550"/>
      <c r="C150" s="550"/>
      <c r="D150" s="546"/>
      <c r="E150" s="546"/>
      <c r="F150" s="549"/>
      <c r="G150" s="567"/>
      <c r="H150" s="549"/>
      <c r="I150" s="549"/>
      <c r="J150" s="549"/>
      <c r="K150" s="549"/>
      <c r="L150" s="549"/>
      <c r="M150" s="572" t="str">
        <f t="shared" si="13"/>
        <v/>
      </c>
      <c r="N150" s="569"/>
      <c r="O150" s="571" t="str">
        <f>IF(OR($B150="",$C150="",$D150="",$E150="",$F150=""),"",$G150/VLOOKUP($F150,Euro!$A:$C,3,FALSE))</f>
        <v/>
      </c>
      <c r="P150" s="308" t="b">
        <f t="shared" si="17"/>
        <v>0</v>
      </c>
      <c r="Q150" s="309">
        <f t="shared" si="18"/>
        <v>1</v>
      </c>
      <c r="R150" s="311" t="str">
        <f t="shared" si="14"/>
        <v/>
      </c>
      <c r="S150" s="311" t="str">
        <f t="shared" si="15"/>
        <v/>
      </c>
      <c r="T150" s="311" t="str">
        <f t="shared" si="16"/>
        <v/>
      </c>
    </row>
    <row r="151" spans="1:20">
      <c r="A151" s="548"/>
      <c r="B151" s="550"/>
      <c r="C151" s="550"/>
      <c r="D151" s="546"/>
      <c r="E151" s="546"/>
      <c r="F151" s="549"/>
      <c r="G151" s="567"/>
      <c r="H151" s="549"/>
      <c r="I151" s="549"/>
      <c r="J151" s="549"/>
      <c r="K151" s="549"/>
      <c r="L151" s="549"/>
      <c r="M151" s="572" t="str">
        <f t="shared" si="13"/>
        <v/>
      </c>
      <c r="N151" s="569"/>
      <c r="O151" s="571" t="str">
        <f>IF(OR($B151="",$C151="",$D151="",$E151="",$F151=""),"",$G151/VLOOKUP($F151,Euro!$A:$C,3,FALSE))</f>
        <v/>
      </c>
      <c r="P151" s="308" t="b">
        <f t="shared" si="17"/>
        <v>0</v>
      </c>
      <c r="Q151" s="309">
        <f t="shared" si="18"/>
        <v>1</v>
      </c>
      <c r="R151" s="311" t="str">
        <f t="shared" si="14"/>
        <v/>
      </c>
      <c r="S151" s="311" t="str">
        <f t="shared" si="15"/>
        <v/>
      </c>
      <c r="T151" s="311" t="str">
        <f t="shared" si="16"/>
        <v/>
      </c>
    </row>
    <row r="152" spans="1:20">
      <c r="A152" s="548"/>
      <c r="B152" s="550"/>
      <c r="C152" s="550"/>
      <c r="D152" s="546"/>
      <c r="E152" s="546"/>
      <c r="F152" s="549"/>
      <c r="G152" s="567"/>
      <c r="H152" s="549"/>
      <c r="I152" s="549"/>
      <c r="J152" s="549"/>
      <c r="K152" s="549"/>
      <c r="L152" s="549"/>
      <c r="M152" s="572" t="str">
        <f t="shared" si="13"/>
        <v/>
      </c>
      <c r="N152" s="569"/>
      <c r="O152" s="571" t="str">
        <f>IF(OR($B152="",$C152="",$D152="",$E152="",$F152=""),"",$G152/VLOOKUP($F152,Euro!$A:$C,3,FALSE))</f>
        <v/>
      </c>
      <c r="P152" s="308" t="b">
        <f t="shared" si="17"/>
        <v>0</v>
      </c>
      <c r="Q152" s="309">
        <f t="shared" si="18"/>
        <v>1</v>
      </c>
      <c r="R152" s="311" t="str">
        <f t="shared" si="14"/>
        <v/>
      </c>
      <c r="S152" s="311" t="str">
        <f t="shared" si="15"/>
        <v/>
      </c>
      <c r="T152" s="311" t="str">
        <f t="shared" si="16"/>
        <v/>
      </c>
    </row>
    <row r="153" spans="1:20">
      <c r="A153" s="548"/>
      <c r="B153" s="550"/>
      <c r="C153" s="550"/>
      <c r="D153" s="546"/>
      <c r="E153" s="546"/>
      <c r="F153" s="549"/>
      <c r="G153" s="567"/>
      <c r="H153" s="549"/>
      <c r="I153" s="549"/>
      <c r="J153" s="549"/>
      <c r="K153" s="549"/>
      <c r="L153" s="549"/>
      <c r="M153" s="572" t="str">
        <f t="shared" si="13"/>
        <v/>
      </c>
      <c r="N153" s="569"/>
      <c r="O153" s="571" t="str">
        <f>IF(OR($B153="",$C153="",$D153="",$E153="",$F153=""),"",$G153/VLOOKUP($F153,Euro!$A:$C,3,FALSE))</f>
        <v/>
      </c>
      <c r="P153" s="308" t="b">
        <f t="shared" si="17"/>
        <v>0</v>
      </c>
      <c r="Q153" s="309">
        <f t="shared" si="18"/>
        <v>1</v>
      </c>
      <c r="R153" s="311" t="str">
        <f t="shared" si="14"/>
        <v/>
      </c>
      <c r="S153" s="311" t="str">
        <f t="shared" si="15"/>
        <v/>
      </c>
      <c r="T153" s="311" t="str">
        <f t="shared" si="16"/>
        <v/>
      </c>
    </row>
    <row r="154" spans="1:20">
      <c r="A154" s="548"/>
      <c r="B154" s="550"/>
      <c r="C154" s="550"/>
      <c r="D154" s="546"/>
      <c r="E154" s="546"/>
      <c r="F154" s="549"/>
      <c r="G154" s="567"/>
      <c r="H154" s="549"/>
      <c r="I154" s="549"/>
      <c r="J154" s="549"/>
      <c r="K154" s="549"/>
      <c r="L154" s="549"/>
      <c r="M154" s="572" t="str">
        <f t="shared" si="13"/>
        <v/>
      </c>
      <c r="N154" s="569"/>
      <c r="O154" s="571" t="str">
        <f>IF(OR($B154="",$C154="",$D154="",$E154="",$F154=""),"",$G154/VLOOKUP($F154,Euro!$A:$C,3,FALSE))</f>
        <v/>
      </c>
      <c r="P154" s="308" t="b">
        <f t="shared" si="17"/>
        <v>0</v>
      </c>
      <c r="Q154" s="309">
        <f t="shared" si="18"/>
        <v>1</v>
      </c>
      <c r="R154" s="311" t="str">
        <f t="shared" si="14"/>
        <v/>
      </c>
      <c r="S154" s="311" t="str">
        <f t="shared" si="15"/>
        <v/>
      </c>
      <c r="T154" s="311" t="str">
        <f t="shared" si="16"/>
        <v/>
      </c>
    </row>
    <row r="155" spans="1:20">
      <c r="A155" s="548"/>
      <c r="B155" s="550"/>
      <c r="C155" s="550"/>
      <c r="D155" s="546"/>
      <c r="E155" s="546"/>
      <c r="F155" s="549"/>
      <c r="G155" s="567"/>
      <c r="H155" s="549"/>
      <c r="I155" s="549"/>
      <c r="J155" s="549"/>
      <c r="K155" s="549"/>
      <c r="L155" s="549"/>
      <c r="M155" s="572" t="str">
        <f t="shared" si="13"/>
        <v/>
      </c>
      <c r="N155" s="569"/>
      <c r="O155" s="571" t="str">
        <f>IF(OR($B155="",$C155="",$D155="",$E155="",$F155=""),"",$G155/VLOOKUP($F155,Euro!$A:$C,3,FALSE))</f>
        <v/>
      </c>
      <c r="P155" s="308" t="b">
        <f t="shared" si="17"/>
        <v>0</v>
      </c>
      <c r="Q155" s="309">
        <f t="shared" si="18"/>
        <v>1</v>
      </c>
      <c r="R155" s="311" t="str">
        <f t="shared" si="14"/>
        <v/>
      </c>
      <c r="S155" s="311" t="str">
        <f t="shared" si="15"/>
        <v/>
      </c>
      <c r="T155" s="311" t="str">
        <f t="shared" si="16"/>
        <v/>
      </c>
    </row>
    <row r="156" spans="1:20">
      <c r="A156" s="548"/>
      <c r="B156" s="550"/>
      <c r="C156" s="550"/>
      <c r="D156" s="546"/>
      <c r="E156" s="546"/>
      <c r="F156" s="549"/>
      <c r="G156" s="567"/>
      <c r="H156" s="549"/>
      <c r="I156" s="549"/>
      <c r="J156" s="549"/>
      <c r="K156" s="549"/>
      <c r="L156" s="549"/>
      <c r="M156" s="572" t="str">
        <f t="shared" si="13"/>
        <v/>
      </c>
      <c r="N156" s="569"/>
      <c r="O156" s="571" t="str">
        <f>IF(OR($B156="",$C156="",$D156="",$E156="",$F156=""),"",$G156/VLOOKUP($F156,Euro!$A:$C,3,FALSE))</f>
        <v/>
      </c>
      <c r="P156" s="308" t="b">
        <f t="shared" si="17"/>
        <v>0</v>
      </c>
      <c r="Q156" s="309">
        <f t="shared" si="18"/>
        <v>1</v>
      </c>
      <c r="R156" s="311" t="str">
        <f t="shared" si="14"/>
        <v/>
      </c>
      <c r="S156" s="311" t="str">
        <f t="shared" si="15"/>
        <v/>
      </c>
      <c r="T156" s="311" t="str">
        <f t="shared" si="16"/>
        <v/>
      </c>
    </row>
    <row r="157" spans="1:20">
      <c r="A157" s="548"/>
      <c r="B157" s="550"/>
      <c r="C157" s="550"/>
      <c r="D157" s="546"/>
      <c r="E157" s="546"/>
      <c r="F157" s="549"/>
      <c r="G157" s="567"/>
      <c r="H157" s="549"/>
      <c r="I157" s="549"/>
      <c r="J157" s="549"/>
      <c r="K157" s="549"/>
      <c r="L157" s="549"/>
      <c r="M157" s="572" t="str">
        <f t="shared" si="13"/>
        <v/>
      </c>
      <c r="N157" s="569"/>
      <c r="O157" s="571" t="str">
        <f>IF(OR($B157="",$C157="",$D157="",$E157="",$F157=""),"",$G157/VLOOKUP($F157,Euro!$A:$C,3,FALSE))</f>
        <v/>
      </c>
      <c r="P157" s="308" t="b">
        <f t="shared" si="17"/>
        <v>0</v>
      </c>
      <c r="Q157" s="309">
        <f t="shared" si="18"/>
        <v>1</v>
      </c>
      <c r="R157" s="311" t="str">
        <f t="shared" si="14"/>
        <v/>
      </c>
      <c r="S157" s="311" t="str">
        <f t="shared" si="15"/>
        <v/>
      </c>
      <c r="T157" s="311" t="str">
        <f t="shared" si="16"/>
        <v/>
      </c>
    </row>
    <row r="158" spans="1:20">
      <c r="A158" s="548"/>
      <c r="B158" s="550"/>
      <c r="C158" s="550"/>
      <c r="D158" s="546"/>
      <c r="E158" s="546"/>
      <c r="F158" s="549"/>
      <c r="G158" s="567"/>
      <c r="H158" s="549"/>
      <c r="I158" s="549"/>
      <c r="J158" s="549"/>
      <c r="K158" s="549"/>
      <c r="L158" s="549"/>
      <c r="M158" s="572" t="str">
        <f t="shared" si="13"/>
        <v/>
      </c>
      <c r="N158" s="569"/>
      <c r="O158" s="571" t="str">
        <f>IF(OR($B158="",$C158="",$D158="",$E158="",$F158=""),"",$G158/VLOOKUP($F158,Euro!$A:$C,3,FALSE))</f>
        <v/>
      </c>
      <c r="P158" s="308" t="b">
        <f t="shared" si="17"/>
        <v>0</v>
      </c>
      <c r="Q158" s="309">
        <f t="shared" si="18"/>
        <v>1</v>
      </c>
      <c r="R158" s="311" t="str">
        <f t="shared" si="14"/>
        <v/>
      </c>
      <c r="S158" s="311" t="str">
        <f t="shared" si="15"/>
        <v/>
      </c>
      <c r="T158" s="311" t="str">
        <f t="shared" si="16"/>
        <v/>
      </c>
    </row>
    <row r="159" spans="1:20">
      <c r="A159" s="548"/>
      <c r="B159" s="550"/>
      <c r="C159" s="550"/>
      <c r="D159" s="546"/>
      <c r="E159" s="546"/>
      <c r="F159" s="549"/>
      <c r="G159" s="567"/>
      <c r="H159" s="549"/>
      <c r="I159" s="549"/>
      <c r="J159" s="549"/>
      <c r="K159" s="549"/>
      <c r="L159" s="549"/>
      <c r="M159" s="572" t="str">
        <f t="shared" si="13"/>
        <v/>
      </c>
      <c r="N159" s="569"/>
      <c r="O159" s="571" t="str">
        <f>IF(OR($B159="",$C159="",$D159="",$E159="",$F159=""),"",$G159/VLOOKUP($F159,Euro!$A:$C,3,FALSE))</f>
        <v/>
      </c>
      <c r="P159" s="308" t="b">
        <f t="shared" si="17"/>
        <v>0</v>
      </c>
      <c r="Q159" s="309">
        <f t="shared" si="18"/>
        <v>1</v>
      </c>
      <c r="R159" s="311" t="str">
        <f t="shared" si="14"/>
        <v/>
      </c>
      <c r="S159" s="311" t="str">
        <f t="shared" si="15"/>
        <v/>
      </c>
      <c r="T159" s="311" t="str">
        <f t="shared" si="16"/>
        <v/>
      </c>
    </row>
    <row r="160" spans="1:20">
      <c r="A160" s="548"/>
      <c r="B160" s="550"/>
      <c r="C160" s="550"/>
      <c r="D160" s="546"/>
      <c r="E160" s="546"/>
      <c r="F160" s="549"/>
      <c r="G160" s="567"/>
      <c r="H160" s="549"/>
      <c r="I160" s="549"/>
      <c r="J160" s="549"/>
      <c r="K160" s="549"/>
      <c r="L160" s="549"/>
      <c r="M160" s="572" t="str">
        <f t="shared" si="13"/>
        <v/>
      </c>
      <c r="N160" s="569"/>
      <c r="O160" s="571" t="str">
        <f>IF(OR($B160="",$C160="",$D160="",$E160="",$F160=""),"",$G160/VLOOKUP($F160,Euro!$A:$C,3,FALSE))</f>
        <v/>
      </c>
      <c r="P160" s="308" t="b">
        <f t="shared" si="17"/>
        <v>0</v>
      </c>
      <c r="Q160" s="309">
        <f t="shared" si="18"/>
        <v>1</v>
      </c>
      <c r="R160" s="311" t="str">
        <f t="shared" si="14"/>
        <v/>
      </c>
      <c r="S160" s="311" t="str">
        <f t="shared" si="15"/>
        <v/>
      </c>
      <c r="T160" s="311" t="str">
        <f t="shared" si="16"/>
        <v/>
      </c>
    </row>
    <row r="161" spans="1:20">
      <c r="A161" s="548"/>
      <c r="B161" s="550"/>
      <c r="C161" s="550"/>
      <c r="D161" s="546"/>
      <c r="E161" s="546"/>
      <c r="F161" s="549"/>
      <c r="G161" s="567"/>
      <c r="H161" s="549"/>
      <c r="I161" s="549"/>
      <c r="J161" s="549"/>
      <c r="K161" s="549"/>
      <c r="L161" s="549"/>
      <c r="M161" s="572" t="str">
        <f t="shared" si="13"/>
        <v/>
      </c>
      <c r="N161" s="569"/>
      <c r="O161" s="571" t="str">
        <f>IF(OR($B161="",$C161="",$D161="",$E161="",$F161=""),"",$G161/VLOOKUP($F161,Euro!$A:$C,3,FALSE))</f>
        <v/>
      </c>
      <c r="P161" s="308" t="b">
        <f t="shared" si="17"/>
        <v>0</v>
      </c>
      <c r="Q161" s="309">
        <f t="shared" si="18"/>
        <v>1</v>
      </c>
      <c r="R161" s="311" t="str">
        <f t="shared" si="14"/>
        <v/>
      </c>
      <c r="S161" s="311" t="str">
        <f t="shared" si="15"/>
        <v/>
      </c>
      <c r="T161" s="311" t="str">
        <f t="shared" si="16"/>
        <v/>
      </c>
    </row>
    <row r="162" spans="1:20">
      <c r="A162" s="548"/>
      <c r="B162" s="550"/>
      <c r="C162" s="550"/>
      <c r="D162" s="546"/>
      <c r="E162" s="546"/>
      <c r="F162" s="549"/>
      <c r="G162" s="567"/>
      <c r="H162" s="549"/>
      <c r="I162" s="549"/>
      <c r="J162" s="549"/>
      <c r="K162" s="549"/>
      <c r="L162" s="549"/>
      <c r="M162" s="572" t="str">
        <f t="shared" si="13"/>
        <v/>
      </c>
      <c r="N162" s="569"/>
      <c r="O162" s="571" t="str">
        <f>IF(OR($B162="",$C162="",$D162="",$E162="",$F162=""),"",$G162/VLOOKUP($F162,Euro!$A:$C,3,FALSE))</f>
        <v/>
      </c>
      <c r="P162" s="308" t="b">
        <f t="shared" si="17"/>
        <v>0</v>
      </c>
      <c r="Q162" s="309">
        <f t="shared" si="18"/>
        <v>1</v>
      </c>
      <c r="R162" s="311" t="str">
        <f t="shared" si="14"/>
        <v/>
      </c>
      <c r="S162" s="311" t="str">
        <f t="shared" si="15"/>
        <v/>
      </c>
      <c r="T162" s="311" t="str">
        <f t="shared" si="16"/>
        <v/>
      </c>
    </row>
    <row r="163" spans="1:20">
      <c r="A163" s="548"/>
      <c r="B163" s="550"/>
      <c r="C163" s="550"/>
      <c r="D163" s="546"/>
      <c r="E163" s="546"/>
      <c r="F163" s="549"/>
      <c r="G163" s="567"/>
      <c r="H163" s="549"/>
      <c r="I163" s="549"/>
      <c r="J163" s="549"/>
      <c r="K163" s="549"/>
      <c r="L163" s="549"/>
      <c r="M163" s="572" t="str">
        <f t="shared" si="13"/>
        <v/>
      </c>
      <c r="N163" s="569"/>
      <c r="O163" s="571" t="str">
        <f>IF(OR($B163="",$C163="",$D163="",$E163="",$F163=""),"",$G163/VLOOKUP($F163,Euro!$A:$C,3,FALSE))</f>
        <v/>
      </c>
      <c r="P163" s="308" t="b">
        <f t="shared" si="17"/>
        <v>0</v>
      </c>
      <c r="Q163" s="309">
        <f t="shared" si="18"/>
        <v>1</v>
      </c>
      <c r="R163" s="311" t="str">
        <f t="shared" si="14"/>
        <v/>
      </c>
      <c r="S163" s="311" t="str">
        <f t="shared" si="15"/>
        <v/>
      </c>
      <c r="T163" s="311" t="str">
        <f t="shared" si="16"/>
        <v/>
      </c>
    </row>
    <row r="164" spans="1:20">
      <c r="A164" s="548"/>
      <c r="B164" s="550"/>
      <c r="C164" s="550"/>
      <c r="D164" s="546"/>
      <c r="E164" s="546"/>
      <c r="F164" s="549"/>
      <c r="G164" s="567"/>
      <c r="H164" s="549"/>
      <c r="I164" s="549"/>
      <c r="J164" s="549"/>
      <c r="K164" s="549"/>
      <c r="L164" s="549"/>
      <c r="M164" s="572" t="str">
        <f t="shared" si="13"/>
        <v/>
      </c>
      <c r="N164" s="569"/>
      <c r="O164" s="571" t="str">
        <f>IF(OR($B164="",$C164="",$D164="",$E164="",$F164=""),"",$G164/VLOOKUP($F164,Euro!$A:$C,3,FALSE))</f>
        <v/>
      </c>
      <c r="P164" s="308" t="b">
        <f t="shared" si="17"/>
        <v>0</v>
      </c>
      <c r="Q164" s="309">
        <f t="shared" si="18"/>
        <v>1</v>
      </c>
      <c r="R164" s="311" t="str">
        <f t="shared" si="14"/>
        <v/>
      </c>
      <c r="S164" s="311" t="str">
        <f t="shared" si="15"/>
        <v/>
      </c>
      <c r="T164" s="311" t="str">
        <f t="shared" si="16"/>
        <v/>
      </c>
    </row>
    <row r="165" spans="1:20">
      <c r="A165" s="548"/>
      <c r="B165" s="550"/>
      <c r="C165" s="550"/>
      <c r="D165" s="546"/>
      <c r="E165" s="546"/>
      <c r="F165" s="549"/>
      <c r="G165" s="567"/>
      <c r="H165" s="549"/>
      <c r="I165" s="549"/>
      <c r="J165" s="549"/>
      <c r="K165" s="549"/>
      <c r="L165" s="549"/>
      <c r="M165" s="572" t="str">
        <f t="shared" si="13"/>
        <v/>
      </c>
      <c r="N165" s="569"/>
      <c r="O165" s="571" t="str">
        <f>IF(OR($B165="",$C165="",$D165="",$E165="",$F165=""),"",$G165/VLOOKUP($F165,Euro!$A:$C,3,FALSE))</f>
        <v/>
      </c>
      <c r="P165" s="308" t="b">
        <f t="shared" si="17"/>
        <v>0</v>
      </c>
      <c r="Q165" s="309">
        <f t="shared" si="18"/>
        <v>1</v>
      </c>
      <c r="R165" s="311" t="str">
        <f t="shared" si="14"/>
        <v/>
      </c>
      <c r="S165" s="311" t="str">
        <f t="shared" si="15"/>
        <v/>
      </c>
      <c r="T165" s="311" t="str">
        <f t="shared" si="16"/>
        <v/>
      </c>
    </row>
    <row r="166" spans="1:20">
      <c r="A166" s="548"/>
      <c r="B166" s="550"/>
      <c r="C166" s="550"/>
      <c r="D166" s="546"/>
      <c r="E166" s="546"/>
      <c r="F166" s="549"/>
      <c r="G166" s="567"/>
      <c r="H166" s="549"/>
      <c r="I166" s="549"/>
      <c r="J166" s="549"/>
      <c r="K166" s="549"/>
      <c r="L166" s="549"/>
      <c r="M166" s="572" t="str">
        <f t="shared" si="13"/>
        <v/>
      </c>
      <c r="N166" s="569"/>
      <c r="O166" s="571" t="str">
        <f>IF(OR($B166="",$C166="",$D166="",$E166="",$F166=""),"",$G166/VLOOKUP($F166,Euro!$A:$C,3,FALSE))</f>
        <v/>
      </c>
      <c r="P166" s="308" t="b">
        <f t="shared" si="17"/>
        <v>0</v>
      </c>
      <c r="Q166" s="309">
        <f t="shared" si="18"/>
        <v>1</v>
      </c>
      <c r="R166" s="311" t="str">
        <f t="shared" si="14"/>
        <v/>
      </c>
      <c r="S166" s="311" t="str">
        <f t="shared" si="15"/>
        <v/>
      </c>
      <c r="T166" s="311" t="str">
        <f t="shared" si="16"/>
        <v/>
      </c>
    </row>
    <row r="167" spans="1:20">
      <c r="A167" s="548"/>
      <c r="B167" s="550"/>
      <c r="C167" s="550"/>
      <c r="D167" s="546"/>
      <c r="E167" s="546"/>
      <c r="F167" s="549"/>
      <c r="G167" s="567"/>
      <c r="H167" s="549"/>
      <c r="I167" s="549"/>
      <c r="J167" s="549"/>
      <c r="K167" s="549"/>
      <c r="L167" s="549"/>
      <c r="M167" s="572" t="str">
        <f t="shared" si="13"/>
        <v/>
      </c>
      <c r="N167" s="569"/>
      <c r="O167" s="571" t="str">
        <f>IF(OR($B167="",$C167="",$D167="",$E167="",$F167=""),"",$G167/VLOOKUP($F167,Euro!$A:$C,3,FALSE))</f>
        <v/>
      </c>
      <c r="P167" s="308" t="b">
        <f t="shared" si="17"/>
        <v>0</v>
      </c>
      <c r="Q167" s="309">
        <f t="shared" si="18"/>
        <v>1</v>
      </c>
      <c r="R167" s="311" t="str">
        <f t="shared" si="14"/>
        <v/>
      </c>
      <c r="S167" s="311" t="str">
        <f t="shared" si="15"/>
        <v/>
      </c>
      <c r="T167" s="311" t="str">
        <f t="shared" si="16"/>
        <v/>
      </c>
    </row>
    <row r="168" spans="1:20">
      <c r="A168" s="548"/>
      <c r="B168" s="550"/>
      <c r="C168" s="550"/>
      <c r="D168" s="546"/>
      <c r="E168" s="546"/>
      <c r="F168" s="549"/>
      <c r="G168" s="567"/>
      <c r="H168" s="549"/>
      <c r="I168" s="549"/>
      <c r="J168" s="549"/>
      <c r="K168" s="549"/>
      <c r="L168" s="549"/>
      <c r="M168" s="572" t="str">
        <f t="shared" si="13"/>
        <v/>
      </c>
      <c r="N168" s="569"/>
      <c r="O168" s="571" t="str">
        <f>IF(OR($B168="",$C168="",$D168="",$E168="",$F168=""),"",$G168/VLOOKUP($F168,Euro!$A:$C,3,FALSE))</f>
        <v/>
      </c>
      <c r="P168" s="308" t="b">
        <f t="shared" si="17"/>
        <v>0</v>
      </c>
      <c r="Q168" s="309">
        <f t="shared" si="18"/>
        <v>1</v>
      </c>
      <c r="R168" s="311" t="str">
        <f t="shared" si="14"/>
        <v/>
      </c>
      <c r="S168" s="311" t="str">
        <f t="shared" si="15"/>
        <v/>
      </c>
      <c r="T168" s="311" t="str">
        <f t="shared" si="16"/>
        <v/>
      </c>
    </row>
    <row r="169" spans="1:20">
      <c r="A169" s="548"/>
      <c r="B169" s="550"/>
      <c r="C169" s="550"/>
      <c r="D169" s="546"/>
      <c r="E169" s="546"/>
      <c r="F169" s="549"/>
      <c r="G169" s="567"/>
      <c r="H169" s="549"/>
      <c r="I169" s="549"/>
      <c r="J169" s="549"/>
      <c r="K169" s="549"/>
      <c r="L169" s="549"/>
      <c r="M169" s="572" t="str">
        <f t="shared" si="13"/>
        <v/>
      </c>
      <c r="N169" s="569"/>
      <c r="O169" s="571" t="str">
        <f>IF(OR($B169="",$C169="",$D169="",$E169="",$F169=""),"",$G169/VLOOKUP($F169,Euro!$A:$C,3,FALSE))</f>
        <v/>
      </c>
      <c r="P169" s="308" t="b">
        <f t="shared" si="17"/>
        <v>0</v>
      </c>
      <c r="Q169" s="309">
        <f t="shared" si="18"/>
        <v>1</v>
      </c>
      <c r="R169" s="311" t="str">
        <f t="shared" si="14"/>
        <v/>
      </c>
      <c r="S169" s="311" t="str">
        <f t="shared" si="15"/>
        <v/>
      </c>
      <c r="T169" s="311" t="str">
        <f t="shared" si="16"/>
        <v/>
      </c>
    </row>
    <row r="170" spans="1:20">
      <c r="A170" s="548"/>
      <c r="B170" s="550"/>
      <c r="C170" s="550"/>
      <c r="D170" s="546"/>
      <c r="E170" s="546"/>
      <c r="F170" s="549"/>
      <c r="G170" s="567"/>
      <c r="H170" s="549"/>
      <c r="I170" s="549"/>
      <c r="J170" s="549"/>
      <c r="K170" s="549"/>
      <c r="L170" s="549"/>
      <c r="M170" s="572" t="str">
        <f t="shared" si="13"/>
        <v/>
      </c>
      <c r="N170" s="569"/>
      <c r="O170" s="571" t="str">
        <f>IF(OR($B170="",$C170="",$D170="",$E170="",$F170=""),"",$G170/VLOOKUP($F170,Euro!$A:$C,3,FALSE))</f>
        <v/>
      </c>
      <c r="P170" s="308" t="b">
        <f t="shared" si="17"/>
        <v>0</v>
      </c>
      <c r="Q170" s="309">
        <f t="shared" si="18"/>
        <v>1</v>
      </c>
      <c r="R170" s="311" t="str">
        <f t="shared" si="14"/>
        <v/>
      </c>
      <c r="S170" s="311" t="str">
        <f t="shared" si="15"/>
        <v/>
      </c>
      <c r="T170" s="311" t="str">
        <f t="shared" si="16"/>
        <v/>
      </c>
    </row>
    <row r="171" spans="1:20">
      <c r="A171" s="548"/>
      <c r="B171" s="550"/>
      <c r="C171" s="550"/>
      <c r="D171" s="546"/>
      <c r="E171" s="546"/>
      <c r="F171" s="549"/>
      <c r="G171" s="567"/>
      <c r="H171" s="549"/>
      <c r="I171" s="549"/>
      <c r="J171" s="549"/>
      <c r="K171" s="549"/>
      <c r="L171" s="549"/>
      <c r="M171" s="572" t="str">
        <f t="shared" si="13"/>
        <v/>
      </c>
      <c r="N171" s="569"/>
      <c r="O171" s="571" t="str">
        <f>IF(OR($B171="",$C171="",$D171="",$E171="",$F171=""),"",$G171/VLOOKUP($F171,Euro!$A:$C,3,FALSE))</f>
        <v/>
      </c>
      <c r="P171" s="308" t="b">
        <f t="shared" si="17"/>
        <v>0</v>
      </c>
      <c r="Q171" s="309">
        <f t="shared" si="18"/>
        <v>1</v>
      </c>
      <c r="R171" s="311" t="str">
        <f t="shared" si="14"/>
        <v/>
      </c>
      <c r="S171" s="311" t="str">
        <f t="shared" si="15"/>
        <v/>
      </c>
      <c r="T171" s="311" t="str">
        <f t="shared" si="16"/>
        <v/>
      </c>
    </row>
    <row r="172" spans="1:20">
      <c r="A172" s="548"/>
      <c r="B172" s="550"/>
      <c r="C172" s="550"/>
      <c r="D172" s="546"/>
      <c r="E172" s="546"/>
      <c r="F172" s="549"/>
      <c r="G172" s="567"/>
      <c r="H172" s="549"/>
      <c r="I172" s="549"/>
      <c r="J172" s="549"/>
      <c r="K172" s="549"/>
      <c r="L172" s="549"/>
      <c r="M172" s="572" t="str">
        <f t="shared" si="13"/>
        <v/>
      </c>
      <c r="N172" s="569"/>
      <c r="O172" s="571" t="str">
        <f>IF(OR($B172="",$C172="",$D172="",$E172="",$F172=""),"",$G172/VLOOKUP($F172,Euro!$A:$C,3,FALSE))</f>
        <v/>
      </c>
      <c r="P172" s="308" t="b">
        <f t="shared" si="17"/>
        <v>0</v>
      </c>
      <c r="Q172" s="309">
        <f t="shared" si="18"/>
        <v>1</v>
      </c>
      <c r="R172" s="311" t="str">
        <f t="shared" si="14"/>
        <v/>
      </c>
      <c r="S172" s="311" t="str">
        <f t="shared" si="15"/>
        <v/>
      </c>
      <c r="T172" s="311" t="str">
        <f t="shared" si="16"/>
        <v/>
      </c>
    </row>
    <row r="173" spans="1:20">
      <c r="A173" s="548"/>
      <c r="B173" s="550"/>
      <c r="C173" s="550"/>
      <c r="D173" s="546"/>
      <c r="E173" s="546"/>
      <c r="F173" s="549"/>
      <c r="G173" s="567"/>
      <c r="H173" s="549"/>
      <c r="I173" s="549"/>
      <c r="J173" s="549"/>
      <c r="K173" s="549"/>
      <c r="L173" s="549"/>
      <c r="M173" s="572" t="str">
        <f t="shared" si="13"/>
        <v/>
      </c>
      <c r="N173" s="569"/>
      <c r="O173" s="571" t="str">
        <f>IF(OR($B173="",$C173="",$D173="",$E173="",$F173=""),"",$G173/VLOOKUP($F173,Euro!$A:$C,3,FALSE))</f>
        <v/>
      </c>
      <c r="P173" s="308" t="b">
        <f t="shared" si="17"/>
        <v>0</v>
      </c>
      <c r="Q173" s="309">
        <f t="shared" si="18"/>
        <v>1</v>
      </c>
      <c r="R173" s="311" t="str">
        <f t="shared" si="14"/>
        <v/>
      </c>
      <c r="S173" s="311" t="str">
        <f t="shared" si="15"/>
        <v/>
      </c>
      <c r="T173" s="311" t="str">
        <f t="shared" si="16"/>
        <v/>
      </c>
    </row>
    <row r="174" spans="1:20">
      <c r="A174" s="548"/>
      <c r="B174" s="550"/>
      <c r="C174" s="550"/>
      <c r="D174" s="546"/>
      <c r="E174" s="546"/>
      <c r="F174" s="549"/>
      <c r="G174" s="567"/>
      <c r="H174" s="549"/>
      <c r="I174" s="549"/>
      <c r="J174" s="549"/>
      <c r="K174" s="549"/>
      <c r="L174" s="549"/>
      <c r="M174" s="572" t="str">
        <f t="shared" si="13"/>
        <v/>
      </c>
      <c r="N174" s="569"/>
      <c r="O174" s="571" t="str">
        <f>IF(OR($B174="",$C174="",$D174="",$E174="",$F174=""),"",$G174/VLOOKUP($F174,Euro!$A:$C,3,FALSE))</f>
        <v/>
      </c>
      <c r="P174" s="308" t="b">
        <f t="shared" si="17"/>
        <v>0</v>
      </c>
      <c r="Q174" s="309">
        <f t="shared" si="18"/>
        <v>1</v>
      </c>
      <c r="R174" s="311" t="str">
        <f t="shared" si="14"/>
        <v/>
      </c>
      <c r="S174" s="311" t="str">
        <f t="shared" si="15"/>
        <v/>
      </c>
      <c r="T174" s="311" t="str">
        <f t="shared" si="16"/>
        <v/>
      </c>
    </row>
    <row r="175" spans="1:20">
      <c r="A175" s="548"/>
      <c r="B175" s="550"/>
      <c r="C175" s="550"/>
      <c r="D175" s="546"/>
      <c r="E175" s="546"/>
      <c r="F175" s="549"/>
      <c r="G175" s="567"/>
      <c r="H175" s="549"/>
      <c r="I175" s="549"/>
      <c r="J175" s="549"/>
      <c r="K175" s="549"/>
      <c r="L175" s="549"/>
      <c r="M175" s="572" t="str">
        <f t="shared" si="13"/>
        <v/>
      </c>
      <c r="N175" s="569"/>
      <c r="O175" s="571" t="str">
        <f>IF(OR($B175="",$C175="",$D175="",$E175="",$F175=""),"",$G175/VLOOKUP($F175,Euro!$A:$C,3,FALSE))</f>
        <v/>
      </c>
      <c r="P175" s="308" t="b">
        <f t="shared" si="17"/>
        <v>0</v>
      </c>
      <c r="Q175" s="309">
        <f t="shared" si="18"/>
        <v>1</v>
      </c>
      <c r="R175" s="311" t="str">
        <f t="shared" si="14"/>
        <v/>
      </c>
      <c r="S175" s="311" t="str">
        <f t="shared" si="15"/>
        <v/>
      </c>
      <c r="T175" s="311" t="str">
        <f t="shared" si="16"/>
        <v/>
      </c>
    </row>
    <row r="176" spans="1:20">
      <c r="A176" s="548"/>
      <c r="B176" s="550"/>
      <c r="C176" s="550"/>
      <c r="D176" s="546"/>
      <c r="E176" s="546"/>
      <c r="F176" s="549"/>
      <c r="G176" s="567"/>
      <c r="H176" s="549"/>
      <c r="I176" s="549"/>
      <c r="J176" s="549"/>
      <c r="K176" s="549"/>
      <c r="L176" s="549"/>
      <c r="M176" s="572" t="str">
        <f t="shared" si="13"/>
        <v/>
      </c>
      <c r="N176" s="569"/>
      <c r="O176" s="571" t="str">
        <f>IF(OR($B176="",$C176="",$D176="",$E176="",$F176=""),"",$G176/VLOOKUP($F176,Euro!$A:$C,3,FALSE))</f>
        <v/>
      </c>
      <c r="P176" s="308" t="b">
        <f t="shared" si="17"/>
        <v>0</v>
      </c>
      <c r="Q176" s="309">
        <f t="shared" si="18"/>
        <v>1</v>
      </c>
      <c r="R176" s="311" t="str">
        <f t="shared" si="14"/>
        <v/>
      </c>
      <c r="S176" s="311" t="str">
        <f t="shared" si="15"/>
        <v/>
      </c>
      <c r="T176" s="311" t="str">
        <f t="shared" si="16"/>
        <v/>
      </c>
    </row>
    <row r="177" spans="1:20">
      <c r="A177" s="548"/>
      <c r="B177" s="550"/>
      <c r="C177" s="550"/>
      <c r="D177" s="546"/>
      <c r="E177" s="546"/>
      <c r="F177" s="549"/>
      <c r="G177" s="567"/>
      <c r="H177" s="549"/>
      <c r="I177" s="549"/>
      <c r="J177" s="549"/>
      <c r="K177" s="549"/>
      <c r="L177" s="549"/>
      <c r="M177" s="572" t="str">
        <f t="shared" si="13"/>
        <v/>
      </c>
      <c r="N177" s="569"/>
      <c r="O177" s="571" t="str">
        <f>IF(OR($B177="",$C177="",$D177="",$E177="",$F177=""),"",$G177/VLOOKUP($F177,Euro!$A:$C,3,FALSE))</f>
        <v/>
      </c>
      <c r="P177" s="308" t="b">
        <f t="shared" si="17"/>
        <v>0</v>
      </c>
      <c r="Q177" s="309">
        <f t="shared" si="18"/>
        <v>1</v>
      </c>
      <c r="R177" s="311" t="str">
        <f t="shared" si="14"/>
        <v/>
      </c>
      <c r="S177" s="311" t="str">
        <f t="shared" si="15"/>
        <v/>
      </c>
      <c r="T177" s="311" t="str">
        <f t="shared" si="16"/>
        <v/>
      </c>
    </row>
    <row r="178" spans="1:20">
      <c r="A178" s="548"/>
      <c r="B178" s="550"/>
      <c r="C178" s="550"/>
      <c r="D178" s="546"/>
      <c r="E178" s="546"/>
      <c r="F178" s="549"/>
      <c r="G178" s="567"/>
      <c r="H178" s="549"/>
      <c r="I178" s="549"/>
      <c r="J178" s="549"/>
      <c r="K178" s="549"/>
      <c r="L178" s="549"/>
      <c r="M178" s="572" t="str">
        <f t="shared" si="13"/>
        <v/>
      </c>
      <c r="N178" s="569"/>
      <c r="O178" s="571" t="str">
        <f>IF(OR($B178="",$C178="",$D178="",$E178="",$F178=""),"",$G178/VLOOKUP($F178,Euro!$A:$C,3,FALSE))</f>
        <v/>
      </c>
      <c r="P178" s="308" t="b">
        <f t="shared" si="17"/>
        <v>0</v>
      </c>
      <c r="Q178" s="309">
        <f t="shared" si="18"/>
        <v>1</v>
      </c>
      <c r="R178" s="311" t="str">
        <f t="shared" si="14"/>
        <v/>
      </c>
      <c r="S178" s="311" t="str">
        <f t="shared" si="15"/>
        <v/>
      </c>
      <c r="T178" s="311" t="str">
        <f t="shared" si="16"/>
        <v/>
      </c>
    </row>
    <row r="179" spans="1:20">
      <c r="A179" s="548"/>
      <c r="B179" s="550"/>
      <c r="C179" s="550"/>
      <c r="D179" s="546"/>
      <c r="E179" s="546"/>
      <c r="F179" s="549"/>
      <c r="G179" s="567"/>
      <c r="H179" s="549"/>
      <c r="I179" s="549"/>
      <c r="J179" s="549"/>
      <c r="K179" s="549"/>
      <c r="L179" s="549"/>
      <c r="M179" s="572" t="str">
        <f t="shared" si="13"/>
        <v/>
      </c>
      <c r="N179" s="569"/>
      <c r="O179" s="571" t="str">
        <f>IF(OR($B179="",$C179="",$D179="",$E179="",$F179=""),"",$G179/VLOOKUP($F179,Euro!$A:$C,3,FALSE))</f>
        <v/>
      </c>
      <c r="P179" s="308" t="b">
        <f t="shared" si="17"/>
        <v>0</v>
      </c>
      <c r="Q179" s="309">
        <f t="shared" si="18"/>
        <v>1</v>
      </c>
      <c r="R179" s="311" t="str">
        <f t="shared" si="14"/>
        <v/>
      </c>
      <c r="S179" s="311" t="str">
        <f t="shared" si="15"/>
        <v/>
      </c>
      <c r="T179" s="311" t="str">
        <f t="shared" si="16"/>
        <v/>
      </c>
    </row>
    <row r="180" spans="1:20">
      <c r="A180" s="548"/>
      <c r="B180" s="550"/>
      <c r="C180" s="550"/>
      <c r="D180" s="546"/>
      <c r="E180" s="546"/>
      <c r="F180" s="549"/>
      <c r="G180" s="567"/>
      <c r="H180" s="549"/>
      <c r="I180" s="549"/>
      <c r="J180" s="549"/>
      <c r="K180" s="549"/>
      <c r="L180" s="549"/>
      <c r="M180" s="572" t="str">
        <f t="shared" si="13"/>
        <v/>
      </c>
      <c r="N180" s="569"/>
      <c r="O180" s="571" t="str">
        <f>IF(OR($B180="",$C180="",$D180="",$E180="",$F180=""),"",$G180/VLOOKUP($F180,Euro!$A:$C,3,FALSE))</f>
        <v/>
      </c>
      <c r="P180" s="308" t="b">
        <f t="shared" si="17"/>
        <v>0</v>
      </c>
      <c r="Q180" s="309">
        <f t="shared" si="18"/>
        <v>1</v>
      </c>
      <c r="R180" s="311" t="str">
        <f t="shared" si="14"/>
        <v/>
      </c>
      <c r="S180" s="311" t="str">
        <f t="shared" si="15"/>
        <v/>
      </c>
      <c r="T180" s="311" t="str">
        <f t="shared" si="16"/>
        <v/>
      </c>
    </row>
    <row r="181" spans="1:20">
      <c r="A181" s="548"/>
      <c r="B181" s="550"/>
      <c r="C181" s="550"/>
      <c r="D181" s="546"/>
      <c r="E181" s="546"/>
      <c r="F181" s="549"/>
      <c r="G181" s="567"/>
      <c r="H181" s="549"/>
      <c r="I181" s="549"/>
      <c r="J181" s="549"/>
      <c r="K181" s="549"/>
      <c r="L181" s="549"/>
      <c r="M181" s="572" t="str">
        <f t="shared" si="13"/>
        <v/>
      </c>
      <c r="N181" s="569"/>
      <c r="O181" s="571" t="str">
        <f>IF(OR($B181="",$C181="",$D181="",$E181="",$F181=""),"",$G181/VLOOKUP($F181,Euro!$A:$C,3,FALSE))</f>
        <v/>
      </c>
      <c r="P181" s="308" t="b">
        <f t="shared" si="17"/>
        <v>0</v>
      </c>
      <c r="Q181" s="309">
        <f t="shared" si="18"/>
        <v>1</v>
      </c>
      <c r="R181" s="311" t="str">
        <f t="shared" si="14"/>
        <v/>
      </c>
      <c r="S181" s="311" t="str">
        <f t="shared" si="15"/>
        <v/>
      </c>
      <c r="T181" s="311" t="str">
        <f t="shared" si="16"/>
        <v/>
      </c>
    </row>
    <row r="182" spans="1:20">
      <c r="A182" s="548"/>
      <c r="B182" s="550"/>
      <c r="C182" s="550"/>
      <c r="D182" s="546"/>
      <c r="E182" s="546"/>
      <c r="F182" s="549"/>
      <c r="G182" s="567"/>
      <c r="H182" s="549"/>
      <c r="I182" s="549"/>
      <c r="J182" s="549"/>
      <c r="K182" s="549"/>
      <c r="L182" s="549"/>
      <c r="M182" s="572" t="str">
        <f t="shared" si="13"/>
        <v/>
      </c>
      <c r="N182" s="569"/>
      <c r="O182" s="571" t="str">
        <f>IF(OR($B182="",$C182="",$D182="",$E182="",$F182=""),"",$G182/VLOOKUP($F182,Euro!$A:$C,3,FALSE))</f>
        <v/>
      </c>
      <c r="P182" s="308" t="b">
        <f t="shared" si="17"/>
        <v>0</v>
      </c>
      <c r="Q182" s="309">
        <f t="shared" si="18"/>
        <v>1</v>
      </c>
      <c r="R182" s="311" t="str">
        <f t="shared" si="14"/>
        <v/>
      </c>
      <c r="S182" s="311" t="str">
        <f t="shared" si="15"/>
        <v/>
      </c>
      <c r="T182" s="311" t="str">
        <f t="shared" si="16"/>
        <v/>
      </c>
    </row>
    <row r="183" spans="1:20">
      <c r="A183" s="548"/>
      <c r="B183" s="550"/>
      <c r="C183" s="550"/>
      <c r="D183" s="546"/>
      <c r="E183" s="546"/>
      <c r="F183" s="549"/>
      <c r="G183" s="567"/>
      <c r="H183" s="549"/>
      <c r="I183" s="549"/>
      <c r="J183" s="549"/>
      <c r="K183" s="549"/>
      <c r="L183" s="549"/>
      <c r="M183" s="572" t="str">
        <f t="shared" si="13"/>
        <v/>
      </c>
      <c r="N183" s="569"/>
      <c r="O183" s="571" t="str">
        <f>IF(OR($B183="",$C183="",$D183="",$E183="",$F183=""),"",$G183/VLOOKUP($F183,Euro!$A:$C,3,FALSE))</f>
        <v/>
      </c>
      <c r="P183" s="308" t="b">
        <f t="shared" si="17"/>
        <v>0</v>
      </c>
      <c r="Q183" s="309">
        <f t="shared" si="18"/>
        <v>1</v>
      </c>
      <c r="R183" s="311" t="str">
        <f t="shared" si="14"/>
        <v/>
      </c>
      <c r="S183" s="311" t="str">
        <f t="shared" si="15"/>
        <v/>
      </c>
      <c r="T183" s="311" t="str">
        <f t="shared" si="16"/>
        <v/>
      </c>
    </row>
    <row r="184" spans="1:20">
      <c r="A184" s="548"/>
      <c r="B184" s="550"/>
      <c r="C184" s="550"/>
      <c r="D184" s="546"/>
      <c r="E184" s="546"/>
      <c r="F184" s="549"/>
      <c r="G184" s="567"/>
      <c r="H184" s="549"/>
      <c r="I184" s="549"/>
      <c r="J184" s="549"/>
      <c r="K184" s="549"/>
      <c r="L184" s="549"/>
      <c r="M184" s="572" t="str">
        <f t="shared" si="13"/>
        <v/>
      </c>
      <c r="N184" s="569"/>
      <c r="O184" s="571" t="str">
        <f>IF(OR($B184="",$C184="",$D184="",$E184="",$F184=""),"",$G184/VLOOKUP($F184,Euro!$A:$C,3,FALSE))</f>
        <v/>
      </c>
      <c r="P184" s="308" t="b">
        <f t="shared" si="17"/>
        <v>0</v>
      </c>
      <c r="Q184" s="309">
        <f t="shared" si="18"/>
        <v>1</v>
      </c>
      <c r="R184" s="311" t="str">
        <f t="shared" si="14"/>
        <v/>
      </c>
      <c r="S184" s="311" t="str">
        <f t="shared" si="15"/>
        <v/>
      </c>
      <c r="T184" s="311" t="str">
        <f t="shared" si="16"/>
        <v/>
      </c>
    </row>
    <row r="185" spans="1:20">
      <c r="A185" s="548"/>
      <c r="B185" s="550"/>
      <c r="C185" s="550"/>
      <c r="D185" s="546"/>
      <c r="E185" s="546"/>
      <c r="F185" s="549"/>
      <c r="G185" s="567"/>
      <c r="H185" s="549"/>
      <c r="I185" s="549"/>
      <c r="J185" s="549"/>
      <c r="K185" s="549"/>
      <c r="L185" s="549"/>
      <c r="M185" s="572" t="str">
        <f t="shared" si="13"/>
        <v/>
      </c>
      <c r="N185" s="569"/>
      <c r="O185" s="571" t="str">
        <f>IF(OR($B185="",$C185="",$D185="",$E185="",$F185=""),"",$G185/VLOOKUP($F185,Euro!$A:$C,3,FALSE))</f>
        <v/>
      </c>
      <c r="P185" s="308" t="b">
        <f t="shared" si="17"/>
        <v>0</v>
      </c>
      <c r="Q185" s="309">
        <f t="shared" si="18"/>
        <v>1</v>
      </c>
      <c r="R185" s="311" t="str">
        <f t="shared" si="14"/>
        <v/>
      </c>
      <c r="S185" s="311" t="str">
        <f t="shared" si="15"/>
        <v/>
      </c>
      <c r="T185" s="311" t="str">
        <f t="shared" si="16"/>
        <v/>
      </c>
    </row>
    <row r="186" spans="1:20">
      <c r="A186" s="548"/>
      <c r="B186" s="550"/>
      <c r="C186" s="550"/>
      <c r="D186" s="546"/>
      <c r="E186" s="546"/>
      <c r="F186" s="549"/>
      <c r="G186" s="567"/>
      <c r="H186" s="549"/>
      <c r="I186" s="549"/>
      <c r="J186" s="549"/>
      <c r="K186" s="549"/>
      <c r="L186" s="549"/>
      <c r="M186" s="572" t="str">
        <f t="shared" si="13"/>
        <v/>
      </c>
      <c r="N186" s="569"/>
      <c r="O186" s="571" t="str">
        <f>IF(OR($B186="",$C186="",$D186="",$E186="",$F186=""),"",$G186/VLOOKUP($F186,Euro!$A:$C,3,FALSE))</f>
        <v/>
      </c>
      <c r="P186" s="308" t="b">
        <f t="shared" si="17"/>
        <v>0</v>
      </c>
      <c r="Q186" s="309">
        <f t="shared" si="18"/>
        <v>1</v>
      </c>
      <c r="R186" s="311" t="str">
        <f t="shared" si="14"/>
        <v/>
      </c>
      <c r="S186" s="311" t="str">
        <f t="shared" si="15"/>
        <v/>
      </c>
      <c r="T186" s="311" t="str">
        <f t="shared" si="16"/>
        <v/>
      </c>
    </row>
    <row r="187" spans="1:20">
      <c r="A187" s="548"/>
      <c r="B187" s="550"/>
      <c r="C187" s="550"/>
      <c r="D187" s="546"/>
      <c r="E187" s="546"/>
      <c r="F187" s="549"/>
      <c r="G187" s="567"/>
      <c r="H187" s="549"/>
      <c r="I187" s="549"/>
      <c r="J187" s="549"/>
      <c r="K187" s="549"/>
      <c r="L187" s="549"/>
      <c r="M187" s="572" t="str">
        <f t="shared" si="13"/>
        <v/>
      </c>
      <c r="N187" s="569"/>
      <c r="O187" s="571" t="str">
        <f>IF(OR($B187="",$C187="",$D187="",$E187="",$F187=""),"",$G187/VLOOKUP($F187,Euro!$A:$C,3,FALSE))</f>
        <v/>
      </c>
      <c r="P187" s="308" t="b">
        <f t="shared" si="17"/>
        <v>0</v>
      </c>
      <c r="Q187" s="309">
        <f t="shared" si="18"/>
        <v>1</v>
      </c>
      <c r="R187" s="311" t="str">
        <f t="shared" si="14"/>
        <v/>
      </c>
      <c r="S187" s="311" t="str">
        <f t="shared" si="15"/>
        <v/>
      </c>
      <c r="T187" s="311" t="str">
        <f t="shared" si="16"/>
        <v/>
      </c>
    </row>
    <row r="188" spans="1:20">
      <c r="A188" s="548"/>
      <c r="B188" s="550"/>
      <c r="C188" s="550"/>
      <c r="D188" s="546"/>
      <c r="E188" s="546"/>
      <c r="F188" s="549"/>
      <c r="G188" s="567"/>
      <c r="H188" s="549"/>
      <c r="I188" s="549"/>
      <c r="J188" s="549"/>
      <c r="K188" s="549"/>
      <c r="L188" s="549"/>
      <c r="M188" s="572" t="str">
        <f t="shared" si="13"/>
        <v/>
      </c>
      <c r="N188" s="569"/>
      <c r="O188" s="571" t="str">
        <f>IF(OR($B188="",$C188="",$D188="",$E188="",$F188=""),"",$G188/VLOOKUP($F188,Euro!$A:$C,3,FALSE))</f>
        <v/>
      </c>
      <c r="P188" s="308" t="b">
        <f t="shared" si="17"/>
        <v>0</v>
      </c>
      <c r="Q188" s="309">
        <f t="shared" si="18"/>
        <v>1</v>
      </c>
      <c r="R188" s="311" t="str">
        <f t="shared" si="14"/>
        <v/>
      </c>
      <c r="S188" s="311" t="str">
        <f t="shared" si="15"/>
        <v/>
      </c>
      <c r="T188" s="311" t="str">
        <f t="shared" si="16"/>
        <v/>
      </c>
    </row>
    <row r="189" spans="1:20">
      <c r="A189" s="548"/>
      <c r="B189" s="550"/>
      <c r="C189" s="550"/>
      <c r="D189" s="546"/>
      <c r="E189" s="546"/>
      <c r="F189" s="549"/>
      <c r="G189" s="567"/>
      <c r="H189" s="549"/>
      <c r="I189" s="549"/>
      <c r="J189" s="549"/>
      <c r="K189" s="549"/>
      <c r="L189" s="549"/>
      <c r="M189" s="572" t="str">
        <f t="shared" si="13"/>
        <v/>
      </c>
      <c r="N189" s="569"/>
      <c r="O189" s="571" t="str">
        <f>IF(OR($B189="",$C189="",$D189="",$E189="",$F189=""),"",$G189/VLOOKUP($F189,Euro!$A:$C,3,FALSE))</f>
        <v/>
      </c>
      <c r="P189" s="308" t="b">
        <f t="shared" si="17"/>
        <v>0</v>
      </c>
      <c r="Q189" s="309">
        <f t="shared" si="18"/>
        <v>1</v>
      </c>
      <c r="R189" s="311" t="str">
        <f t="shared" si="14"/>
        <v/>
      </c>
      <c r="S189" s="311" t="str">
        <f t="shared" si="15"/>
        <v/>
      </c>
      <c r="T189" s="311" t="str">
        <f t="shared" si="16"/>
        <v/>
      </c>
    </row>
    <row r="190" spans="1:20">
      <c r="A190" s="548"/>
      <c r="B190" s="550"/>
      <c r="C190" s="550"/>
      <c r="D190" s="546"/>
      <c r="E190" s="546"/>
      <c r="F190" s="549"/>
      <c r="G190" s="567"/>
      <c r="H190" s="549"/>
      <c r="I190" s="549"/>
      <c r="J190" s="549"/>
      <c r="K190" s="549"/>
      <c r="L190" s="549"/>
      <c r="M190" s="572" t="str">
        <f t="shared" si="13"/>
        <v/>
      </c>
      <c r="N190" s="569"/>
      <c r="O190" s="571" t="str">
        <f>IF(OR($B190="",$C190="",$D190="",$E190="",$F190=""),"",$G190/VLOOKUP($F190,Euro!$A:$C,3,FALSE))</f>
        <v/>
      </c>
      <c r="P190" s="308" t="b">
        <f t="shared" si="17"/>
        <v>0</v>
      </c>
      <c r="Q190" s="309">
        <f t="shared" si="18"/>
        <v>1</v>
      </c>
      <c r="R190" s="311" t="str">
        <f t="shared" si="14"/>
        <v/>
      </c>
      <c r="S190" s="311" t="str">
        <f t="shared" si="15"/>
        <v/>
      </c>
      <c r="T190" s="311" t="str">
        <f t="shared" si="16"/>
        <v/>
      </c>
    </row>
    <row r="191" spans="1:20">
      <c r="A191" s="548"/>
      <c r="B191" s="550"/>
      <c r="C191" s="550"/>
      <c r="D191" s="546"/>
      <c r="E191" s="546"/>
      <c r="F191" s="549"/>
      <c r="G191" s="567"/>
      <c r="H191" s="549"/>
      <c r="I191" s="549"/>
      <c r="J191" s="549"/>
      <c r="K191" s="549"/>
      <c r="L191" s="549"/>
      <c r="M191" s="572" t="str">
        <f t="shared" si="13"/>
        <v/>
      </c>
      <c r="N191" s="569"/>
      <c r="O191" s="571" t="str">
        <f>IF(OR($B191="",$C191="",$D191="",$E191="",$F191=""),"",$G191/VLOOKUP($F191,Euro!$A:$C,3,FALSE))</f>
        <v/>
      </c>
      <c r="P191" s="308" t="b">
        <f t="shared" si="17"/>
        <v>0</v>
      </c>
      <c r="Q191" s="309">
        <f t="shared" si="18"/>
        <v>1</v>
      </c>
      <c r="R191" s="311" t="str">
        <f t="shared" si="14"/>
        <v/>
      </c>
      <c r="S191" s="311" t="str">
        <f t="shared" si="15"/>
        <v/>
      </c>
      <c r="T191" s="311" t="str">
        <f t="shared" si="16"/>
        <v/>
      </c>
    </row>
    <row r="192" spans="1:20">
      <c r="A192" s="548"/>
      <c r="B192" s="550"/>
      <c r="C192" s="550"/>
      <c r="D192" s="546"/>
      <c r="E192" s="546"/>
      <c r="F192" s="549"/>
      <c r="G192" s="567"/>
      <c r="H192" s="549"/>
      <c r="I192" s="549"/>
      <c r="J192" s="549"/>
      <c r="K192" s="549"/>
      <c r="L192" s="549"/>
      <c r="M192" s="572" t="str">
        <f t="shared" si="13"/>
        <v/>
      </c>
      <c r="N192" s="569"/>
      <c r="O192" s="571" t="str">
        <f>IF(OR($B192="",$C192="",$D192="",$E192="",$F192=""),"",$G192/VLOOKUP($F192,Euro!$A:$C,3,FALSE))</f>
        <v/>
      </c>
      <c r="P192" s="308" t="b">
        <f t="shared" si="17"/>
        <v>0</v>
      </c>
      <c r="Q192" s="309">
        <f t="shared" si="18"/>
        <v>1</v>
      </c>
      <c r="R192" s="311" t="str">
        <f t="shared" si="14"/>
        <v/>
      </c>
      <c r="S192" s="311" t="str">
        <f t="shared" si="15"/>
        <v/>
      </c>
      <c r="T192" s="311" t="str">
        <f t="shared" si="16"/>
        <v/>
      </c>
    </row>
    <row r="193" spans="1:20">
      <c r="A193" s="548"/>
      <c r="B193" s="550"/>
      <c r="C193" s="550"/>
      <c r="D193" s="546"/>
      <c r="E193" s="546"/>
      <c r="F193" s="549"/>
      <c r="G193" s="567"/>
      <c r="H193" s="549"/>
      <c r="I193" s="549"/>
      <c r="J193" s="549"/>
      <c r="K193" s="549"/>
      <c r="L193" s="549"/>
      <c r="M193" s="572" t="str">
        <f t="shared" si="13"/>
        <v/>
      </c>
      <c r="N193" s="569"/>
      <c r="O193" s="571" t="str">
        <f>IF(OR($B193="",$C193="",$D193="",$E193="",$F193=""),"",$G193/VLOOKUP($F193,Euro!$A:$C,3,FALSE))</f>
        <v/>
      </c>
      <c r="P193" s="308" t="b">
        <f t="shared" si="17"/>
        <v>0</v>
      </c>
      <c r="Q193" s="309">
        <f t="shared" si="18"/>
        <v>1</v>
      </c>
      <c r="R193" s="311" t="str">
        <f t="shared" si="14"/>
        <v/>
      </c>
      <c r="S193" s="311" t="str">
        <f t="shared" si="15"/>
        <v/>
      </c>
      <c r="T193" s="311" t="str">
        <f t="shared" si="16"/>
        <v/>
      </c>
    </row>
    <row r="194" spans="1:20">
      <c r="A194" s="548"/>
      <c r="B194" s="550"/>
      <c r="C194" s="550"/>
      <c r="D194" s="546"/>
      <c r="E194" s="546"/>
      <c r="F194" s="549"/>
      <c r="G194" s="567"/>
      <c r="H194" s="549"/>
      <c r="I194" s="549"/>
      <c r="J194" s="549"/>
      <c r="K194" s="549"/>
      <c r="L194" s="549"/>
      <c r="M194" s="572" t="str">
        <f t="shared" si="13"/>
        <v/>
      </c>
      <c r="N194" s="569"/>
      <c r="O194" s="571" t="str">
        <f>IF(OR($B194="",$C194="",$D194="",$E194="",$F194=""),"",$G194/VLOOKUP($F194,Euro!$A:$C,3,FALSE))</f>
        <v/>
      </c>
      <c r="P194" s="308" t="b">
        <f t="shared" si="17"/>
        <v>0</v>
      </c>
      <c r="Q194" s="309">
        <f t="shared" si="18"/>
        <v>1</v>
      </c>
      <c r="R194" s="311" t="str">
        <f t="shared" si="14"/>
        <v/>
      </c>
      <c r="S194" s="311" t="str">
        <f t="shared" si="15"/>
        <v/>
      </c>
      <c r="T194" s="311" t="str">
        <f t="shared" si="16"/>
        <v/>
      </c>
    </row>
    <row r="195" spans="1:20">
      <c r="A195" s="548"/>
      <c r="B195" s="550"/>
      <c r="C195" s="550"/>
      <c r="D195" s="546"/>
      <c r="E195" s="546"/>
      <c r="F195" s="549"/>
      <c r="G195" s="567"/>
      <c r="H195" s="549"/>
      <c r="I195" s="549"/>
      <c r="J195" s="549"/>
      <c r="K195" s="549"/>
      <c r="L195" s="549"/>
      <c r="M195" s="572" t="str">
        <f t="shared" si="13"/>
        <v/>
      </c>
      <c r="N195" s="569"/>
      <c r="O195" s="571" t="str">
        <f>IF(OR($B195="",$C195="",$D195="",$E195="",$F195=""),"",$G195/VLOOKUP($F195,Euro!$A:$C,3,FALSE))</f>
        <v/>
      </c>
      <c r="P195" s="308" t="b">
        <f t="shared" si="17"/>
        <v>0</v>
      </c>
      <c r="Q195" s="309">
        <f t="shared" si="18"/>
        <v>1</v>
      </c>
      <c r="R195" s="311" t="str">
        <f t="shared" si="14"/>
        <v/>
      </c>
      <c r="S195" s="311" t="str">
        <f t="shared" si="15"/>
        <v/>
      </c>
      <c r="T195" s="311" t="str">
        <f t="shared" si="16"/>
        <v/>
      </c>
    </row>
    <row r="196" spans="1:20">
      <c r="A196" s="548"/>
      <c r="B196" s="550"/>
      <c r="C196" s="550"/>
      <c r="D196" s="546"/>
      <c r="E196" s="546"/>
      <c r="F196" s="549"/>
      <c r="G196" s="567"/>
      <c r="H196" s="549"/>
      <c r="I196" s="549"/>
      <c r="J196" s="549"/>
      <c r="K196" s="549"/>
      <c r="L196" s="549"/>
      <c r="M196" s="572" t="str">
        <f t="shared" si="13"/>
        <v/>
      </c>
      <c r="N196" s="569"/>
      <c r="O196" s="571" t="str">
        <f>IF(OR($B196="",$C196="",$D196="",$E196="",$F196=""),"",$G196/VLOOKUP($F196,Euro!$A:$C,3,FALSE))</f>
        <v/>
      </c>
      <c r="P196" s="308" t="b">
        <f t="shared" si="17"/>
        <v>0</v>
      </c>
      <c r="Q196" s="309">
        <f t="shared" si="18"/>
        <v>1</v>
      </c>
      <c r="R196" s="311" t="str">
        <f t="shared" si="14"/>
        <v/>
      </c>
      <c r="S196" s="311" t="str">
        <f t="shared" si="15"/>
        <v/>
      </c>
      <c r="T196" s="311" t="str">
        <f t="shared" si="16"/>
        <v/>
      </c>
    </row>
    <row r="197" spans="1:20">
      <c r="A197" s="548"/>
      <c r="B197" s="550"/>
      <c r="C197" s="550"/>
      <c r="D197" s="546"/>
      <c r="E197" s="546"/>
      <c r="F197" s="549"/>
      <c r="G197" s="567"/>
      <c r="H197" s="549"/>
      <c r="I197" s="549"/>
      <c r="J197" s="549"/>
      <c r="K197" s="549"/>
      <c r="L197" s="549"/>
      <c r="M197" s="572" t="str">
        <f t="shared" si="13"/>
        <v/>
      </c>
      <c r="N197" s="569"/>
      <c r="O197" s="571" t="str">
        <f>IF(OR($B197="",$C197="",$D197="",$E197="",$F197=""),"",$G197/VLOOKUP($F197,Euro!$A:$C,3,FALSE))</f>
        <v/>
      </c>
      <c r="P197" s="308" t="b">
        <f t="shared" si="17"/>
        <v>0</v>
      </c>
      <c r="Q197" s="309">
        <f t="shared" si="18"/>
        <v>1</v>
      </c>
      <c r="R197" s="311" t="str">
        <f t="shared" si="14"/>
        <v/>
      </c>
      <c r="S197" s="311" t="str">
        <f t="shared" si="15"/>
        <v/>
      </c>
      <c r="T197" s="311" t="str">
        <f t="shared" si="16"/>
        <v/>
      </c>
    </row>
    <row r="198" spans="1:20">
      <c r="A198" s="548"/>
      <c r="B198" s="550"/>
      <c r="C198" s="550"/>
      <c r="D198" s="546"/>
      <c r="E198" s="546"/>
      <c r="F198" s="549"/>
      <c r="G198" s="567"/>
      <c r="H198" s="549"/>
      <c r="I198" s="549"/>
      <c r="J198" s="549"/>
      <c r="K198" s="549"/>
      <c r="L198" s="549"/>
      <c r="M198" s="572" t="str">
        <f t="shared" si="13"/>
        <v/>
      </c>
      <c r="N198" s="569"/>
      <c r="O198" s="571" t="str">
        <f>IF(OR($B198="",$C198="",$D198="",$E198="",$F198=""),"",$G198/VLOOKUP($F198,Euro!$A:$C,3,FALSE))</f>
        <v/>
      </c>
      <c r="P198" s="308" t="b">
        <f t="shared" si="17"/>
        <v>0</v>
      </c>
      <c r="Q198" s="309">
        <f t="shared" si="18"/>
        <v>1</v>
      </c>
      <c r="R198" s="311" t="str">
        <f t="shared" si="14"/>
        <v/>
      </c>
      <c r="S198" s="311" t="str">
        <f t="shared" si="15"/>
        <v/>
      </c>
      <c r="T198" s="311" t="str">
        <f t="shared" si="16"/>
        <v/>
      </c>
    </row>
    <row r="199" spans="1:20">
      <c r="A199" s="548"/>
      <c r="B199" s="550"/>
      <c r="C199" s="550"/>
      <c r="D199" s="546"/>
      <c r="E199" s="546"/>
      <c r="F199" s="549"/>
      <c r="G199" s="567"/>
      <c r="H199" s="549"/>
      <c r="I199" s="549"/>
      <c r="J199" s="549"/>
      <c r="K199" s="549"/>
      <c r="L199" s="549"/>
      <c r="M199" s="572" t="str">
        <f t="shared" si="13"/>
        <v/>
      </c>
      <c r="N199" s="569"/>
      <c r="O199" s="571" t="str">
        <f>IF(OR($B199="",$C199="",$D199="",$E199="",$F199=""),"",$G199/VLOOKUP($F199,Euro!$A:$C,3,FALSE))</f>
        <v/>
      </c>
      <c r="P199" s="308" t="b">
        <f t="shared" si="17"/>
        <v>0</v>
      </c>
      <c r="Q199" s="309">
        <f t="shared" si="18"/>
        <v>1</v>
      </c>
      <c r="R199" s="311" t="str">
        <f t="shared" si="14"/>
        <v/>
      </c>
      <c r="S199" s="311" t="str">
        <f t="shared" si="15"/>
        <v/>
      </c>
      <c r="T199" s="311" t="str">
        <f t="shared" si="16"/>
        <v/>
      </c>
    </row>
    <row r="200" spans="1:20">
      <c r="A200" s="548"/>
      <c r="B200" s="550"/>
      <c r="C200" s="550"/>
      <c r="D200" s="546"/>
      <c r="E200" s="546"/>
      <c r="F200" s="549"/>
      <c r="G200" s="567"/>
      <c r="H200" s="549"/>
      <c r="I200" s="549"/>
      <c r="J200" s="549"/>
      <c r="K200" s="549"/>
      <c r="L200" s="549"/>
      <c r="M200" s="572" t="str">
        <f t="shared" si="13"/>
        <v/>
      </c>
      <c r="N200" s="569"/>
      <c r="O200" s="571" t="str">
        <f>IF(OR($B200="",$C200="",$D200="",$E200="",$F200=""),"",$G200/VLOOKUP($F200,Euro!$A:$C,3,FALSE))</f>
        <v/>
      </c>
      <c r="P200" s="308" t="b">
        <f t="shared" si="17"/>
        <v>0</v>
      </c>
      <c r="Q200" s="309">
        <f t="shared" si="18"/>
        <v>1</v>
      </c>
      <c r="R200" s="311" t="str">
        <f t="shared" si="14"/>
        <v/>
      </c>
      <c r="S200" s="311" t="str">
        <f t="shared" si="15"/>
        <v/>
      </c>
      <c r="T200" s="311" t="str">
        <f t="shared" si="16"/>
        <v/>
      </c>
    </row>
    <row r="201" spans="1:20">
      <c r="A201" s="548"/>
      <c r="B201" s="550"/>
      <c r="C201" s="550"/>
      <c r="D201" s="546"/>
      <c r="E201" s="546"/>
      <c r="F201" s="549"/>
      <c r="G201" s="567"/>
      <c r="H201" s="549"/>
      <c r="I201" s="549"/>
      <c r="J201" s="549"/>
      <c r="K201" s="549"/>
      <c r="L201" s="549"/>
      <c r="M201" s="572" t="str">
        <f t="shared" si="13"/>
        <v/>
      </c>
      <c r="N201" s="569"/>
      <c r="O201" s="571" t="str">
        <f>IF(OR($B201="",$C201="",$D201="",$E201="",$F201=""),"",$G201/VLOOKUP($F201,Euro!$A:$C,3,FALSE))</f>
        <v/>
      </c>
      <c r="P201" s="308" t="b">
        <f t="shared" si="17"/>
        <v>0</v>
      </c>
      <c r="Q201" s="309">
        <f t="shared" si="18"/>
        <v>1</v>
      </c>
      <c r="R201" s="311" t="str">
        <f t="shared" si="14"/>
        <v/>
      </c>
      <c r="S201" s="311" t="str">
        <f t="shared" si="15"/>
        <v/>
      </c>
      <c r="T201" s="311" t="str">
        <f t="shared" si="16"/>
        <v/>
      </c>
    </row>
    <row r="202" spans="1:20">
      <c r="A202" s="548"/>
      <c r="B202" s="550"/>
      <c r="C202" s="550"/>
      <c r="D202" s="546"/>
      <c r="E202" s="546"/>
      <c r="F202" s="549"/>
      <c r="G202" s="567"/>
      <c r="H202" s="549"/>
      <c r="I202" s="549"/>
      <c r="J202" s="549"/>
      <c r="K202" s="549"/>
      <c r="L202" s="549"/>
      <c r="M202" s="572" t="str">
        <f t="shared" ref="M202:M310" si="19">IF(
OR(
$B202="",$C202="",$E202="",$F202="",$F202&lt;an_initial,$F202&gt;an_final,$P202=FALSE),"",IF(
$G202="","",IF(
OR(
$H202="X",$H202="x"),60*$O202/10000,IF(
OR(
$I202="X",$I202="x"),40*$O202/10000,IF(
OR(
$K202="X",$K202="x"),60*(
IF(
$Q202&lt;=5,0.3,0.2))*$O202/10000,IF(
OR(
$L202="X",$L202="x"),40*(
IF(
$Q202&lt;=5,0.3,0.2))*$O202/10000,""))))))</f>
        <v/>
      </c>
      <c r="N202" s="569"/>
      <c r="O202" s="571" t="str">
        <f>IF(OR($B202="",$C202="",$D202="",$E202="",$F202=""),"",$G202/VLOOKUP($F202,Euro!$A:$C,3,FALSE))</f>
        <v/>
      </c>
      <c r="P202" s="308" t="b">
        <f t="shared" si="17"/>
        <v>0</v>
      </c>
      <c r="Q202" s="309">
        <f t="shared" si="18"/>
        <v>1</v>
      </c>
      <c r="R202" s="311" t="str">
        <f t="shared" ref="R202:R265" si="20">IF(
OR(
$B202="",$C202="",$E202="",$F202="",$F202&lt;an_initial,$F202&gt;an_final,$P202=FALSE),"",IF(
$G202="","",IF(
OR(
$H202="X",$H202="x"),60*$O202/10000,"")))</f>
        <v/>
      </c>
      <c r="S202" s="311" t="str">
        <f t="shared" ref="S202:S265" si="21">IF(
OR(
$B202="",$C202="",$E202="",$F202="",$F202&lt;an_initial,$F202&gt;an_final,$P202=FALSE),"",IF(
$G202="","",IF(
OR(
$I202="X",$I202="x"),40*$O202/10000,"")))</f>
        <v/>
      </c>
      <c r="T202" s="311" t="str">
        <f t="shared" ref="T202:T265" si="22">IF(
OR(
$B202="",$C202="",$E202="",$F202="",$F202&lt;an_initial,$F202&gt;an_final,$P202=FALSE),"",IF(
$G202="","",IF(
OR(
$K202="X",$K202="x"),60*(
IF(
$Q202&lt;=5,0.3,0.2))*$O202/10000,IF(
OR(
$L202="X",$L202="x"),40*(
IF(
$Q202&lt;=5,0.3,0.2))*$O202/10000,""))))</f>
        <v/>
      </c>
    </row>
    <row r="203" spans="1:20">
      <c r="A203" s="548"/>
      <c r="B203" s="550"/>
      <c r="C203" s="550"/>
      <c r="D203" s="546"/>
      <c r="E203" s="546"/>
      <c r="F203" s="549"/>
      <c r="G203" s="567"/>
      <c r="H203" s="549"/>
      <c r="I203" s="549"/>
      <c r="J203" s="549"/>
      <c r="K203" s="549"/>
      <c r="L203" s="549"/>
      <c r="M203" s="572" t="str">
        <f t="shared" si="19"/>
        <v/>
      </c>
      <c r="N203" s="569"/>
      <c r="O203" s="571" t="str">
        <f>IF(OR($B203="",$C203="",$D203="",$E203="",$F203=""),"",$G203/VLOOKUP($F203,Euro!$A:$C,3,FALSE))</f>
        <v/>
      </c>
      <c r="P203" s="308" t="b">
        <f t="shared" ref="P203:P266" si="23">IF(nume_candidat="",FALSE,ISNUMBER(SEARCH(nume_candidat,$B203)))</f>
        <v>0</v>
      </c>
      <c r="Q203" s="309">
        <f t="shared" ref="Q203:Q266" si="24">LEN(B203)-LEN(SUBSTITUTE(B203,",",""))+1</f>
        <v>1</v>
      </c>
      <c r="R203" s="311" t="str">
        <f t="shared" si="20"/>
        <v/>
      </c>
      <c r="S203" s="311" t="str">
        <f t="shared" si="21"/>
        <v/>
      </c>
      <c r="T203" s="311" t="str">
        <f t="shared" si="22"/>
        <v/>
      </c>
    </row>
    <row r="204" spans="1:20">
      <c r="A204" s="548"/>
      <c r="B204" s="550"/>
      <c r="C204" s="550"/>
      <c r="D204" s="546"/>
      <c r="E204" s="546"/>
      <c r="F204" s="549"/>
      <c r="G204" s="567"/>
      <c r="H204" s="549"/>
      <c r="I204" s="549"/>
      <c r="J204" s="549"/>
      <c r="K204" s="549"/>
      <c r="L204" s="549"/>
      <c r="M204" s="572" t="str">
        <f t="shared" si="19"/>
        <v/>
      </c>
      <c r="N204" s="569"/>
      <c r="O204" s="571" t="str">
        <f>IF(OR($B204="",$C204="",$D204="",$E204="",$F204=""),"",$G204/VLOOKUP($F204,Euro!$A:$C,3,FALSE))</f>
        <v/>
      </c>
      <c r="P204" s="308" t="b">
        <f t="shared" si="23"/>
        <v>0</v>
      </c>
      <c r="Q204" s="309">
        <f t="shared" si="24"/>
        <v>1</v>
      </c>
      <c r="R204" s="311" t="str">
        <f t="shared" si="20"/>
        <v/>
      </c>
      <c r="S204" s="311" t="str">
        <f t="shared" si="21"/>
        <v/>
      </c>
      <c r="T204" s="311" t="str">
        <f t="shared" si="22"/>
        <v/>
      </c>
    </row>
    <row r="205" spans="1:20">
      <c r="A205" s="548"/>
      <c r="B205" s="550"/>
      <c r="C205" s="550"/>
      <c r="D205" s="546"/>
      <c r="E205" s="546"/>
      <c r="F205" s="549"/>
      <c r="G205" s="567"/>
      <c r="H205" s="549"/>
      <c r="I205" s="549"/>
      <c r="J205" s="549"/>
      <c r="K205" s="549"/>
      <c r="L205" s="549"/>
      <c r="M205" s="572" t="str">
        <f t="shared" si="19"/>
        <v/>
      </c>
      <c r="N205" s="569"/>
      <c r="O205" s="571" t="str">
        <f>IF(OR($B205="",$C205="",$D205="",$E205="",$F205=""),"",$G205/VLOOKUP($F205,Euro!$A:$C,3,FALSE))</f>
        <v/>
      </c>
      <c r="P205" s="308" t="b">
        <f t="shared" si="23"/>
        <v>0</v>
      </c>
      <c r="Q205" s="309">
        <f t="shared" si="24"/>
        <v>1</v>
      </c>
      <c r="R205" s="311" t="str">
        <f t="shared" si="20"/>
        <v/>
      </c>
      <c r="S205" s="311" t="str">
        <f t="shared" si="21"/>
        <v/>
      </c>
      <c r="T205" s="311" t="str">
        <f t="shared" si="22"/>
        <v/>
      </c>
    </row>
    <row r="206" spans="1:20">
      <c r="A206" s="548"/>
      <c r="B206" s="550"/>
      <c r="C206" s="550"/>
      <c r="D206" s="546"/>
      <c r="E206" s="546"/>
      <c r="F206" s="549"/>
      <c r="G206" s="567"/>
      <c r="H206" s="549"/>
      <c r="I206" s="549"/>
      <c r="J206" s="549"/>
      <c r="K206" s="549"/>
      <c r="L206" s="549"/>
      <c r="M206" s="572" t="str">
        <f t="shared" si="19"/>
        <v/>
      </c>
      <c r="N206" s="569"/>
      <c r="O206" s="571" t="str">
        <f>IF(OR($B206="",$C206="",$D206="",$E206="",$F206=""),"",$G206/VLOOKUP($F206,Euro!$A:$C,3,FALSE))</f>
        <v/>
      </c>
      <c r="P206" s="308" t="b">
        <f t="shared" si="23"/>
        <v>0</v>
      </c>
      <c r="Q206" s="309">
        <f t="shared" si="24"/>
        <v>1</v>
      </c>
      <c r="R206" s="311" t="str">
        <f t="shared" si="20"/>
        <v/>
      </c>
      <c r="S206" s="311" t="str">
        <f t="shared" si="21"/>
        <v/>
      </c>
      <c r="T206" s="311" t="str">
        <f t="shared" si="22"/>
        <v/>
      </c>
    </row>
    <row r="207" spans="1:20">
      <c r="A207" s="548"/>
      <c r="B207" s="550"/>
      <c r="C207" s="550"/>
      <c r="D207" s="546"/>
      <c r="E207" s="546"/>
      <c r="F207" s="549"/>
      <c r="G207" s="567"/>
      <c r="H207" s="549"/>
      <c r="I207" s="549"/>
      <c r="J207" s="549"/>
      <c r="K207" s="549"/>
      <c r="L207" s="549"/>
      <c r="M207" s="572" t="str">
        <f t="shared" si="19"/>
        <v/>
      </c>
      <c r="N207" s="569"/>
      <c r="O207" s="571" t="str">
        <f>IF(OR($B207="",$C207="",$D207="",$E207="",$F207=""),"",$G207/VLOOKUP($F207,Euro!$A:$C,3,FALSE))</f>
        <v/>
      </c>
      <c r="P207" s="308" t="b">
        <f t="shared" si="23"/>
        <v>0</v>
      </c>
      <c r="Q207" s="309">
        <f t="shared" si="24"/>
        <v>1</v>
      </c>
      <c r="R207" s="311" t="str">
        <f t="shared" si="20"/>
        <v/>
      </c>
      <c r="S207" s="311" t="str">
        <f t="shared" si="21"/>
        <v/>
      </c>
      <c r="T207" s="311" t="str">
        <f t="shared" si="22"/>
        <v/>
      </c>
    </row>
    <row r="208" spans="1:20">
      <c r="A208" s="548"/>
      <c r="B208" s="550"/>
      <c r="C208" s="550"/>
      <c r="D208" s="546"/>
      <c r="E208" s="546"/>
      <c r="F208" s="549"/>
      <c r="G208" s="567"/>
      <c r="H208" s="549"/>
      <c r="I208" s="549"/>
      <c r="J208" s="549"/>
      <c r="K208" s="549"/>
      <c r="L208" s="549"/>
      <c r="M208" s="572" t="str">
        <f t="shared" si="19"/>
        <v/>
      </c>
      <c r="N208" s="569"/>
      <c r="O208" s="571" t="str">
        <f>IF(OR($B208="",$C208="",$D208="",$E208="",$F208=""),"",$G208/VLOOKUP($F208,Euro!$A:$C,3,FALSE))</f>
        <v/>
      </c>
      <c r="P208" s="308" t="b">
        <f t="shared" si="23"/>
        <v>0</v>
      </c>
      <c r="Q208" s="309">
        <f t="shared" si="24"/>
        <v>1</v>
      </c>
      <c r="R208" s="311" t="str">
        <f t="shared" si="20"/>
        <v/>
      </c>
      <c r="S208" s="311" t="str">
        <f t="shared" si="21"/>
        <v/>
      </c>
      <c r="T208" s="311" t="str">
        <f t="shared" si="22"/>
        <v/>
      </c>
    </row>
    <row r="209" spans="1:20">
      <c r="A209" s="548"/>
      <c r="B209" s="550"/>
      <c r="C209" s="550"/>
      <c r="D209" s="546"/>
      <c r="E209" s="546"/>
      <c r="F209" s="549"/>
      <c r="G209" s="567"/>
      <c r="H209" s="549"/>
      <c r="I209" s="549"/>
      <c r="J209" s="549"/>
      <c r="K209" s="549"/>
      <c r="L209" s="549"/>
      <c r="M209" s="572" t="str">
        <f t="shared" si="19"/>
        <v/>
      </c>
      <c r="N209" s="569"/>
      <c r="O209" s="571" t="str">
        <f>IF(OR($B209="",$C209="",$D209="",$E209="",$F209=""),"",$G209/VLOOKUP($F209,Euro!$A:$C,3,FALSE))</f>
        <v/>
      </c>
      <c r="P209" s="308" t="b">
        <f t="shared" si="23"/>
        <v>0</v>
      </c>
      <c r="Q209" s="309">
        <f t="shared" si="24"/>
        <v>1</v>
      </c>
      <c r="R209" s="311" t="str">
        <f t="shared" si="20"/>
        <v/>
      </c>
      <c r="S209" s="311" t="str">
        <f t="shared" si="21"/>
        <v/>
      </c>
      <c r="T209" s="311" t="str">
        <f t="shared" si="22"/>
        <v/>
      </c>
    </row>
    <row r="210" spans="1:20">
      <c r="A210" s="548"/>
      <c r="B210" s="550"/>
      <c r="C210" s="550"/>
      <c r="D210" s="546"/>
      <c r="E210" s="546"/>
      <c r="F210" s="549"/>
      <c r="G210" s="567"/>
      <c r="H210" s="549"/>
      <c r="I210" s="549"/>
      <c r="J210" s="549"/>
      <c r="K210" s="549"/>
      <c r="L210" s="549"/>
      <c r="M210" s="572" t="str">
        <f t="shared" si="19"/>
        <v/>
      </c>
      <c r="N210" s="569"/>
      <c r="O210" s="571" t="str">
        <f>IF(OR($B210="",$C210="",$D210="",$E210="",$F210=""),"",$G210/VLOOKUP($F210,Euro!$A:$C,3,FALSE))</f>
        <v/>
      </c>
      <c r="P210" s="308" t="b">
        <f t="shared" si="23"/>
        <v>0</v>
      </c>
      <c r="Q210" s="309">
        <f t="shared" si="24"/>
        <v>1</v>
      </c>
      <c r="R210" s="311" t="str">
        <f t="shared" si="20"/>
        <v/>
      </c>
      <c r="S210" s="311" t="str">
        <f t="shared" si="21"/>
        <v/>
      </c>
      <c r="T210" s="311" t="str">
        <f t="shared" si="22"/>
        <v/>
      </c>
    </row>
    <row r="211" spans="1:20">
      <c r="A211" s="548"/>
      <c r="B211" s="550"/>
      <c r="C211" s="550"/>
      <c r="D211" s="546"/>
      <c r="E211" s="546"/>
      <c r="F211" s="549"/>
      <c r="G211" s="567"/>
      <c r="H211" s="549"/>
      <c r="I211" s="549"/>
      <c r="J211" s="549"/>
      <c r="K211" s="549"/>
      <c r="L211" s="549"/>
      <c r="M211" s="572" t="str">
        <f t="shared" si="19"/>
        <v/>
      </c>
      <c r="N211" s="569"/>
      <c r="O211" s="571" t="str">
        <f>IF(OR($B211="",$C211="",$D211="",$E211="",$F211=""),"",$G211/VLOOKUP($F211,Euro!$A:$C,3,FALSE))</f>
        <v/>
      </c>
      <c r="P211" s="308" t="b">
        <f t="shared" si="23"/>
        <v>0</v>
      </c>
      <c r="Q211" s="309">
        <f t="shared" si="24"/>
        <v>1</v>
      </c>
      <c r="R211" s="311" t="str">
        <f t="shared" si="20"/>
        <v/>
      </c>
      <c r="S211" s="311" t="str">
        <f t="shared" si="21"/>
        <v/>
      </c>
      <c r="T211" s="311" t="str">
        <f t="shared" si="22"/>
        <v/>
      </c>
    </row>
    <row r="212" spans="1:20">
      <c r="A212" s="548"/>
      <c r="B212" s="550"/>
      <c r="C212" s="550"/>
      <c r="D212" s="546"/>
      <c r="E212" s="546"/>
      <c r="F212" s="549"/>
      <c r="G212" s="567"/>
      <c r="H212" s="549"/>
      <c r="I212" s="549"/>
      <c r="J212" s="549"/>
      <c r="K212" s="549"/>
      <c r="L212" s="549"/>
      <c r="M212" s="572" t="str">
        <f t="shared" si="19"/>
        <v/>
      </c>
      <c r="N212" s="569"/>
      <c r="O212" s="571" t="str">
        <f>IF(OR($B212="",$C212="",$D212="",$E212="",$F212=""),"",$G212/VLOOKUP($F212,Euro!$A:$C,3,FALSE))</f>
        <v/>
      </c>
      <c r="P212" s="308" t="b">
        <f t="shared" si="23"/>
        <v>0</v>
      </c>
      <c r="Q212" s="309">
        <f t="shared" si="24"/>
        <v>1</v>
      </c>
      <c r="R212" s="311" t="str">
        <f t="shared" si="20"/>
        <v/>
      </c>
      <c r="S212" s="311" t="str">
        <f t="shared" si="21"/>
        <v/>
      </c>
      <c r="T212" s="311" t="str">
        <f t="shared" si="22"/>
        <v/>
      </c>
    </row>
    <row r="213" spans="1:20">
      <c r="A213" s="548"/>
      <c r="B213" s="550"/>
      <c r="C213" s="550"/>
      <c r="D213" s="546"/>
      <c r="E213" s="546"/>
      <c r="F213" s="549"/>
      <c r="G213" s="567"/>
      <c r="H213" s="549"/>
      <c r="I213" s="549"/>
      <c r="J213" s="549"/>
      <c r="K213" s="549"/>
      <c r="L213" s="549"/>
      <c r="M213" s="572" t="str">
        <f t="shared" si="19"/>
        <v/>
      </c>
      <c r="N213" s="569"/>
      <c r="O213" s="571" t="str">
        <f>IF(OR($B213="",$C213="",$D213="",$E213="",$F213=""),"",$G213/VLOOKUP($F213,Euro!$A:$C,3,FALSE))</f>
        <v/>
      </c>
      <c r="P213" s="308" t="b">
        <f t="shared" si="23"/>
        <v>0</v>
      </c>
      <c r="Q213" s="309">
        <f t="shared" si="24"/>
        <v>1</v>
      </c>
      <c r="R213" s="311" t="str">
        <f t="shared" si="20"/>
        <v/>
      </c>
      <c r="S213" s="311" t="str">
        <f t="shared" si="21"/>
        <v/>
      </c>
      <c r="T213" s="311" t="str">
        <f t="shared" si="22"/>
        <v/>
      </c>
    </row>
    <row r="214" spans="1:20">
      <c r="A214" s="548"/>
      <c r="B214" s="550"/>
      <c r="C214" s="550"/>
      <c r="D214" s="546"/>
      <c r="E214" s="546"/>
      <c r="F214" s="549"/>
      <c r="G214" s="567"/>
      <c r="H214" s="549"/>
      <c r="I214" s="549"/>
      <c r="J214" s="549"/>
      <c r="K214" s="549"/>
      <c r="L214" s="549"/>
      <c r="M214" s="572" t="str">
        <f t="shared" si="19"/>
        <v/>
      </c>
      <c r="N214" s="569"/>
      <c r="O214" s="571" t="str">
        <f>IF(OR($B214="",$C214="",$D214="",$E214="",$F214=""),"",$G214/VLOOKUP($F214,Euro!$A:$C,3,FALSE))</f>
        <v/>
      </c>
      <c r="P214" s="308" t="b">
        <f t="shared" si="23"/>
        <v>0</v>
      </c>
      <c r="Q214" s="309">
        <f t="shared" si="24"/>
        <v>1</v>
      </c>
      <c r="R214" s="311" t="str">
        <f t="shared" si="20"/>
        <v/>
      </c>
      <c r="S214" s="311" t="str">
        <f t="shared" si="21"/>
        <v/>
      </c>
      <c r="T214" s="311" t="str">
        <f t="shared" si="22"/>
        <v/>
      </c>
    </row>
    <row r="215" spans="1:20">
      <c r="A215" s="548"/>
      <c r="B215" s="550"/>
      <c r="C215" s="550"/>
      <c r="D215" s="546"/>
      <c r="E215" s="546"/>
      <c r="F215" s="549"/>
      <c r="G215" s="567"/>
      <c r="H215" s="549"/>
      <c r="I215" s="549"/>
      <c r="J215" s="549"/>
      <c r="K215" s="549"/>
      <c r="L215" s="549"/>
      <c r="M215" s="572" t="str">
        <f t="shared" si="19"/>
        <v/>
      </c>
      <c r="N215" s="569"/>
      <c r="O215" s="571" t="str">
        <f>IF(OR($B215="",$C215="",$D215="",$E215="",$F215=""),"",$G215/VLOOKUP($F215,Euro!$A:$C,3,FALSE))</f>
        <v/>
      </c>
      <c r="P215" s="308" t="b">
        <f t="shared" si="23"/>
        <v>0</v>
      </c>
      <c r="Q215" s="309">
        <f t="shared" si="24"/>
        <v>1</v>
      </c>
      <c r="R215" s="311" t="str">
        <f t="shared" si="20"/>
        <v/>
      </c>
      <c r="S215" s="311" t="str">
        <f t="shared" si="21"/>
        <v/>
      </c>
      <c r="T215" s="311" t="str">
        <f t="shared" si="22"/>
        <v/>
      </c>
    </row>
    <row r="216" spans="1:20">
      <c r="A216" s="548"/>
      <c r="B216" s="550"/>
      <c r="C216" s="550"/>
      <c r="D216" s="546"/>
      <c r="E216" s="546"/>
      <c r="F216" s="549"/>
      <c r="G216" s="567"/>
      <c r="H216" s="549"/>
      <c r="I216" s="549"/>
      <c r="J216" s="549"/>
      <c r="K216" s="549"/>
      <c r="L216" s="549"/>
      <c r="M216" s="572" t="str">
        <f t="shared" si="19"/>
        <v/>
      </c>
      <c r="N216" s="569"/>
      <c r="O216" s="571" t="str">
        <f>IF(OR($B216="",$C216="",$D216="",$E216="",$F216=""),"",$G216/VLOOKUP($F216,Euro!$A:$C,3,FALSE))</f>
        <v/>
      </c>
      <c r="P216" s="308" t="b">
        <f t="shared" si="23"/>
        <v>0</v>
      </c>
      <c r="Q216" s="309">
        <f t="shared" si="24"/>
        <v>1</v>
      </c>
      <c r="R216" s="311" t="str">
        <f t="shared" si="20"/>
        <v/>
      </c>
      <c r="S216" s="311" t="str">
        <f t="shared" si="21"/>
        <v/>
      </c>
      <c r="T216" s="311" t="str">
        <f t="shared" si="22"/>
        <v/>
      </c>
    </row>
    <row r="217" spans="1:20">
      <c r="A217" s="548"/>
      <c r="B217" s="550"/>
      <c r="C217" s="550"/>
      <c r="D217" s="546"/>
      <c r="E217" s="546"/>
      <c r="F217" s="549"/>
      <c r="G217" s="567"/>
      <c r="H217" s="549"/>
      <c r="I217" s="549"/>
      <c r="J217" s="549"/>
      <c r="K217" s="549"/>
      <c r="L217" s="549"/>
      <c r="M217" s="572" t="str">
        <f t="shared" si="19"/>
        <v/>
      </c>
      <c r="N217" s="569"/>
      <c r="O217" s="571" t="str">
        <f>IF(OR($B217="",$C217="",$D217="",$E217="",$F217=""),"",$G217/VLOOKUP($F217,Euro!$A:$C,3,FALSE))</f>
        <v/>
      </c>
      <c r="P217" s="308" t="b">
        <f t="shared" si="23"/>
        <v>0</v>
      </c>
      <c r="Q217" s="309">
        <f t="shared" si="24"/>
        <v>1</v>
      </c>
      <c r="R217" s="311" t="str">
        <f t="shared" si="20"/>
        <v/>
      </c>
      <c r="S217" s="311" t="str">
        <f t="shared" si="21"/>
        <v/>
      </c>
      <c r="T217" s="311" t="str">
        <f t="shared" si="22"/>
        <v/>
      </c>
    </row>
    <row r="218" spans="1:20">
      <c r="A218" s="548"/>
      <c r="B218" s="550"/>
      <c r="C218" s="550"/>
      <c r="D218" s="546"/>
      <c r="E218" s="546"/>
      <c r="F218" s="549"/>
      <c r="G218" s="567"/>
      <c r="H218" s="549"/>
      <c r="I218" s="549"/>
      <c r="J218" s="549"/>
      <c r="K218" s="549"/>
      <c r="L218" s="549"/>
      <c r="M218" s="572" t="str">
        <f t="shared" si="19"/>
        <v/>
      </c>
      <c r="N218" s="569"/>
      <c r="O218" s="571" t="str">
        <f>IF(OR($B218="",$C218="",$D218="",$E218="",$F218=""),"",$G218/VLOOKUP($F218,Euro!$A:$C,3,FALSE))</f>
        <v/>
      </c>
      <c r="P218" s="308" t="b">
        <f t="shared" si="23"/>
        <v>0</v>
      </c>
      <c r="Q218" s="309">
        <f t="shared" si="24"/>
        <v>1</v>
      </c>
      <c r="R218" s="311" t="str">
        <f t="shared" si="20"/>
        <v/>
      </c>
      <c r="S218" s="311" t="str">
        <f t="shared" si="21"/>
        <v/>
      </c>
      <c r="T218" s="311" t="str">
        <f t="shared" si="22"/>
        <v/>
      </c>
    </row>
    <row r="219" spans="1:20">
      <c r="A219" s="548"/>
      <c r="B219" s="550"/>
      <c r="C219" s="550"/>
      <c r="D219" s="546"/>
      <c r="E219" s="546"/>
      <c r="F219" s="549"/>
      <c r="G219" s="567"/>
      <c r="H219" s="549"/>
      <c r="I219" s="549"/>
      <c r="J219" s="549"/>
      <c r="K219" s="549"/>
      <c r="L219" s="549"/>
      <c r="M219" s="572" t="str">
        <f t="shared" si="19"/>
        <v/>
      </c>
      <c r="N219" s="569"/>
      <c r="O219" s="571" t="str">
        <f>IF(OR($B219="",$C219="",$D219="",$E219="",$F219=""),"",$G219/VLOOKUP($F219,Euro!$A:$C,3,FALSE))</f>
        <v/>
      </c>
      <c r="P219" s="308" t="b">
        <f t="shared" si="23"/>
        <v>0</v>
      </c>
      <c r="Q219" s="309">
        <f t="shared" si="24"/>
        <v>1</v>
      </c>
      <c r="R219" s="311" t="str">
        <f t="shared" si="20"/>
        <v/>
      </c>
      <c r="S219" s="311" t="str">
        <f t="shared" si="21"/>
        <v/>
      </c>
      <c r="T219" s="311" t="str">
        <f t="shared" si="22"/>
        <v/>
      </c>
    </row>
    <row r="220" spans="1:20">
      <c r="A220" s="548"/>
      <c r="B220" s="550"/>
      <c r="C220" s="550"/>
      <c r="D220" s="546"/>
      <c r="E220" s="546"/>
      <c r="F220" s="549"/>
      <c r="G220" s="567"/>
      <c r="H220" s="549"/>
      <c r="I220" s="549"/>
      <c r="J220" s="549"/>
      <c r="K220" s="549"/>
      <c r="L220" s="549"/>
      <c r="M220" s="572" t="str">
        <f t="shared" si="19"/>
        <v/>
      </c>
      <c r="N220" s="569"/>
      <c r="O220" s="571" t="str">
        <f>IF(OR($B220="",$C220="",$D220="",$E220="",$F220=""),"",$G220/VLOOKUP($F220,Euro!$A:$C,3,FALSE))</f>
        <v/>
      </c>
      <c r="P220" s="308" t="b">
        <f t="shared" si="23"/>
        <v>0</v>
      </c>
      <c r="Q220" s="309">
        <f t="shared" si="24"/>
        <v>1</v>
      </c>
      <c r="R220" s="311" t="str">
        <f t="shared" si="20"/>
        <v/>
      </c>
      <c r="S220" s="311" t="str">
        <f t="shared" si="21"/>
        <v/>
      </c>
      <c r="T220" s="311" t="str">
        <f t="shared" si="22"/>
        <v/>
      </c>
    </row>
    <row r="221" spans="1:20">
      <c r="A221" s="548"/>
      <c r="B221" s="550"/>
      <c r="C221" s="550"/>
      <c r="D221" s="546"/>
      <c r="E221" s="546"/>
      <c r="F221" s="549"/>
      <c r="G221" s="567"/>
      <c r="H221" s="549"/>
      <c r="I221" s="549"/>
      <c r="J221" s="549"/>
      <c r="K221" s="549"/>
      <c r="L221" s="549"/>
      <c r="M221" s="572" t="str">
        <f t="shared" si="19"/>
        <v/>
      </c>
      <c r="N221" s="569"/>
      <c r="O221" s="571" t="str">
        <f>IF(OR($B221="",$C221="",$D221="",$E221="",$F221=""),"",$G221/VLOOKUP($F221,Euro!$A:$C,3,FALSE))</f>
        <v/>
      </c>
      <c r="P221" s="308" t="b">
        <f t="shared" si="23"/>
        <v>0</v>
      </c>
      <c r="Q221" s="309">
        <f t="shared" si="24"/>
        <v>1</v>
      </c>
      <c r="R221" s="311" t="str">
        <f t="shared" si="20"/>
        <v/>
      </c>
      <c r="S221" s="311" t="str">
        <f t="shared" si="21"/>
        <v/>
      </c>
      <c r="T221" s="311" t="str">
        <f t="shared" si="22"/>
        <v/>
      </c>
    </row>
    <row r="222" spans="1:20">
      <c r="A222" s="548"/>
      <c r="B222" s="550"/>
      <c r="C222" s="550"/>
      <c r="D222" s="546"/>
      <c r="E222" s="546"/>
      <c r="F222" s="549"/>
      <c r="G222" s="567"/>
      <c r="H222" s="549"/>
      <c r="I222" s="549"/>
      <c r="J222" s="549"/>
      <c r="K222" s="549"/>
      <c r="L222" s="549"/>
      <c r="M222" s="572" t="str">
        <f t="shared" si="19"/>
        <v/>
      </c>
      <c r="N222" s="569"/>
      <c r="O222" s="571" t="str">
        <f>IF(OR($B222="",$C222="",$D222="",$E222="",$F222=""),"",$G222/VLOOKUP($F222,Euro!$A:$C,3,FALSE))</f>
        <v/>
      </c>
      <c r="P222" s="308" t="b">
        <f t="shared" si="23"/>
        <v>0</v>
      </c>
      <c r="Q222" s="309">
        <f t="shared" si="24"/>
        <v>1</v>
      </c>
      <c r="R222" s="311" t="str">
        <f t="shared" si="20"/>
        <v/>
      </c>
      <c r="S222" s="311" t="str">
        <f t="shared" si="21"/>
        <v/>
      </c>
      <c r="T222" s="311" t="str">
        <f t="shared" si="22"/>
        <v/>
      </c>
    </row>
    <row r="223" spans="1:20">
      <c r="A223" s="548"/>
      <c r="B223" s="550"/>
      <c r="C223" s="550"/>
      <c r="D223" s="546"/>
      <c r="E223" s="546"/>
      <c r="F223" s="549"/>
      <c r="G223" s="567"/>
      <c r="H223" s="549"/>
      <c r="I223" s="549"/>
      <c r="J223" s="549"/>
      <c r="K223" s="549"/>
      <c r="L223" s="549"/>
      <c r="M223" s="572" t="str">
        <f t="shared" si="19"/>
        <v/>
      </c>
      <c r="N223" s="569"/>
      <c r="O223" s="571" t="str">
        <f>IF(OR($B223="",$C223="",$D223="",$E223="",$F223=""),"",$G223/VLOOKUP($F223,Euro!$A:$C,3,FALSE))</f>
        <v/>
      </c>
      <c r="P223" s="308" t="b">
        <f t="shared" si="23"/>
        <v>0</v>
      </c>
      <c r="Q223" s="309">
        <f t="shared" si="24"/>
        <v>1</v>
      </c>
      <c r="R223" s="311" t="str">
        <f t="shared" si="20"/>
        <v/>
      </c>
      <c r="S223" s="311" t="str">
        <f t="shared" si="21"/>
        <v/>
      </c>
      <c r="T223" s="311" t="str">
        <f t="shared" si="22"/>
        <v/>
      </c>
    </row>
    <row r="224" spans="1:20">
      <c r="A224" s="548"/>
      <c r="B224" s="550"/>
      <c r="C224" s="550"/>
      <c r="D224" s="546"/>
      <c r="E224" s="546"/>
      <c r="F224" s="549"/>
      <c r="G224" s="567"/>
      <c r="H224" s="549"/>
      <c r="I224" s="549"/>
      <c r="J224" s="549"/>
      <c r="K224" s="549"/>
      <c r="L224" s="549"/>
      <c r="M224" s="572" t="str">
        <f t="shared" si="19"/>
        <v/>
      </c>
      <c r="N224" s="569"/>
      <c r="O224" s="571" t="str">
        <f>IF(OR($B224="",$C224="",$D224="",$E224="",$F224=""),"",$G224/VLOOKUP($F224,Euro!$A:$C,3,FALSE))</f>
        <v/>
      </c>
      <c r="P224" s="308" t="b">
        <f t="shared" si="23"/>
        <v>0</v>
      </c>
      <c r="Q224" s="309">
        <f t="shared" si="24"/>
        <v>1</v>
      </c>
      <c r="R224" s="311" t="str">
        <f t="shared" si="20"/>
        <v/>
      </c>
      <c r="S224" s="311" t="str">
        <f t="shared" si="21"/>
        <v/>
      </c>
      <c r="T224" s="311" t="str">
        <f t="shared" si="22"/>
        <v/>
      </c>
    </row>
    <row r="225" spans="1:20">
      <c r="A225" s="548"/>
      <c r="B225" s="550"/>
      <c r="C225" s="550"/>
      <c r="D225" s="546"/>
      <c r="E225" s="546"/>
      <c r="F225" s="549"/>
      <c r="G225" s="567"/>
      <c r="H225" s="549"/>
      <c r="I225" s="549"/>
      <c r="J225" s="549"/>
      <c r="K225" s="549"/>
      <c r="L225" s="549"/>
      <c r="M225" s="572" t="str">
        <f t="shared" si="19"/>
        <v/>
      </c>
      <c r="N225" s="569"/>
      <c r="O225" s="571" t="str">
        <f>IF(OR($B225="",$C225="",$D225="",$E225="",$F225=""),"",$G225/VLOOKUP($F225,Euro!$A:$C,3,FALSE))</f>
        <v/>
      </c>
      <c r="P225" s="308" t="b">
        <f t="shared" si="23"/>
        <v>0</v>
      </c>
      <c r="Q225" s="309">
        <f t="shared" si="24"/>
        <v>1</v>
      </c>
      <c r="R225" s="311" t="str">
        <f t="shared" si="20"/>
        <v/>
      </c>
      <c r="S225" s="311" t="str">
        <f t="shared" si="21"/>
        <v/>
      </c>
      <c r="T225" s="311" t="str">
        <f t="shared" si="22"/>
        <v/>
      </c>
    </row>
    <row r="226" spans="1:20">
      <c r="A226" s="548"/>
      <c r="B226" s="550"/>
      <c r="C226" s="550"/>
      <c r="D226" s="546"/>
      <c r="E226" s="546"/>
      <c r="F226" s="549"/>
      <c r="G226" s="567"/>
      <c r="H226" s="549"/>
      <c r="I226" s="549"/>
      <c r="J226" s="549"/>
      <c r="K226" s="549"/>
      <c r="L226" s="549"/>
      <c r="M226" s="572" t="str">
        <f t="shared" si="19"/>
        <v/>
      </c>
      <c r="N226" s="569"/>
      <c r="O226" s="571" t="str">
        <f>IF(OR($B226="",$C226="",$D226="",$E226="",$F226=""),"",$G226/VLOOKUP($F226,Euro!$A:$C,3,FALSE))</f>
        <v/>
      </c>
      <c r="P226" s="308" t="b">
        <f t="shared" si="23"/>
        <v>0</v>
      </c>
      <c r="Q226" s="309">
        <f t="shared" si="24"/>
        <v>1</v>
      </c>
      <c r="R226" s="311" t="str">
        <f t="shared" si="20"/>
        <v/>
      </c>
      <c r="S226" s="311" t="str">
        <f t="shared" si="21"/>
        <v/>
      </c>
      <c r="T226" s="311" t="str">
        <f t="shared" si="22"/>
        <v/>
      </c>
    </row>
    <row r="227" spans="1:20">
      <c r="A227" s="548"/>
      <c r="B227" s="550"/>
      <c r="C227" s="550"/>
      <c r="D227" s="546"/>
      <c r="E227" s="546"/>
      <c r="F227" s="549"/>
      <c r="G227" s="567"/>
      <c r="H227" s="549"/>
      <c r="I227" s="549"/>
      <c r="J227" s="549"/>
      <c r="K227" s="549"/>
      <c r="L227" s="549"/>
      <c r="M227" s="572" t="str">
        <f t="shared" si="19"/>
        <v/>
      </c>
      <c r="N227" s="569"/>
      <c r="O227" s="571" t="str">
        <f>IF(OR($B227="",$C227="",$D227="",$E227="",$F227=""),"",$G227/VLOOKUP($F227,Euro!$A:$C,3,FALSE))</f>
        <v/>
      </c>
      <c r="P227" s="308" t="b">
        <f t="shared" si="23"/>
        <v>0</v>
      </c>
      <c r="Q227" s="309">
        <f t="shared" si="24"/>
        <v>1</v>
      </c>
      <c r="R227" s="311" t="str">
        <f t="shared" si="20"/>
        <v/>
      </c>
      <c r="S227" s="311" t="str">
        <f t="shared" si="21"/>
        <v/>
      </c>
      <c r="T227" s="311" t="str">
        <f t="shared" si="22"/>
        <v/>
      </c>
    </row>
    <row r="228" spans="1:20">
      <c r="A228" s="548"/>
      <c r="B228" s="550"/>
      <c r="C228" s="550"/>
      <c r="D228" s="546"/>
      <c r="E228" s="546"/>
      <c r="F228" s="549"/>
      <c r="G228" s="567"/>
      <c r="H228" s="549"/>
      <c r="I228" s="549"/>
      <c r="J228" s="549"/>
      <c r="K228" s="549"/>
      <c r="L228" s="549"/>
      <c r="M228" s="572" t="str">
        <f t="shared" si="19"/>
        <v/>
      </c>
      <c r="N228" s="569"/>
      <c r="O228" s="571" t="str">
        <f>IF(OR($B228="",$C228="",$D228="",$E228="",$F228=""),"",$G228/VLOOKUP($F228,Euro!$A:$C,3,FALSE))</f>
        <v/>
      </c>
      <c r="P228" s="308" t="b">
        <f t="shared" si="23"/>
        <v>0</v>
      </c>
      <c r="Q228" s="309">
        <f t="shared" si="24"/>
        <v>1</v>
      </c>
      <c r="R228" s="311" t="str">
        <f t="shared" si="20"/>
        <v/>
      </c>
      <c r="S228" s="311" t="str">
        <f t="shared" si="21"/>
        <v/>
      </c>
      <c r="T228" s="311" t="str">
        <f t="shared" si="22"/>
        <v/>
      </c>
    </row>
    <row r="229" spans="1:20">
      <c r="A229" s="548"/>
      <c r="B229" s="550"/>
      <c r="C229" s="550"/>
      <c r="D229" s="546"/>
      <c r="E229" s="546"/>
      <c r="F229" s="549"/>
      <c r="G229" s="567"/>
      <c r="H229" s="549"/>
      <c r="I229" s="549"/>
      <c r="J229" s="549"/>
      <c r="K229" s="549"/>
      <c r="L229" s="549"/>
      <c r="M229" s="572" t="str">
        <f t="shared" si="19"/>
        <v/>
      </c>
      <c r="N229" s="569"/>
      <c r="O229" s="571" t="str">
        <f>IF(OR($B229="",$C229="",$D229="",$E229="",$F229=""),"",$G229/VLOOKUP($F229,Euro!$A:$C,3,FALSE))</f>
        <v/>
      </c>
      <c r="P229" s="308" t="b">
        <f t="shared" si="23"/>
        <v>0</v>
      </c>
      <c r="Q229" s="309">
        <f t="shared" si="24"/>
        <v>1</v>
      </c>
      <c r="R229" s="311" t="str">
        <f t="shared" si="20"/>
        <v/>
      </c>
      <c r="S229" s="311" t="str">
        <f t="shared" si="21"/>
        <v/>
      </c>
      <c r="T229" s="311" t="str">
        <f t="shared" si="22"/>
        <v/>
      </c>
    </row>
    <row r="230" spans="1:20">
      <c r="A230" s="548"/>
      <c r="B230" s="550"/>
      <c r="C230" s="550"/>
      <c r="D230" s="546"/>
      <c r="E230" s="546"/>
      <c r="F230" s="549"/>
      <c r="G230" s="567"/>
      <c r="H230" s="549"/>
      <c r="I230" s="549"/>
      <c r="J230" s="549"/>
      <c r="K230" s="549"/>
      <c r="L230" s="549"/>
      <c r="M230" s="572" t="str">
        <f t="shared" si="19"/>
        <v/>
      </c>
      <c r="N230" s="569"/>
      <c r="O230" s="571" t="str">
        <f>IF(OR($B230="",$C230="",$D230="",$E230="",$F230=""),"",$G230/VLOOKUP($F230,Euro!$A:$C,3,FALSE))</f>
        <v/>
      </c>
      <c r="P230" s="308" t="b">
        <f t="shared" si="23"/>
        <v>0</v>
      </c>
      <c r="Q230" s="309">
        <f t="shared" si="24"/>
        <v>1</v>
      </c>
      <c r="R230" s="311" t="str">
        <f t="shared" si="20"/>
        <v/>
      </c>
      <c r="S230" s="311" t="str">
        <f t="shared" si="21"/>
        <v/>
      </c>
      <c r="T230" s="311" t="str">
        <f t="shared" si="22"/>
        <v/>
      </c>
    </row>
    <row r="231" spans="1:20">
      <c r="A231" s="548"/>
      <c r="B231" s="550"/>
      <c r="C231" s="550"/>
      <c r="D231" s="546"/>
      <c r="E231" s="546"/>
      <c r="F231" s="549"/>
      <c r="G231" s="567"/>
      <c r="H231" s="549"/>
      <c r="I231" s="549"/>
      <c r="J231" s="549"/>
      <c r="K231" s="549"/>
      <c r="L231" s="549"/>
      <c r="M231" s="572" t="str">
        <f t="shared" si="19"/>
        <v/>
      </c>
      <c r="N231" s="569"/>
      <c r="O231" s="571" t="str">
        <f>IF(OR($B231="",$C231="",$D231="",$E231="",$F231=""),"",$G231/VLOOKUP($F231,Euro!$A:$C,3,FALSE))</f>
        <v/>
      </c>
      <c r="P231" s="308" t="b">
        <f t="shared" si="23"/>
        <v>0</v>
      </c>
      <c r="Q231" s="309">
        <f t="shared" si="24"/>
        <v>1</v>
      </c>
      <c r="R231" s="311" t="str">
        <f t="shared" si="20"/>
        <v/>
      </c>
      <c r="S231" s="311" t="str">
        <f t="shared" si="21"/>
        <v/>
      </c>
      <c r="T231" s="311" t="str">
        <f t="shared" si="22"/>
        <v/>
      </c>
    </row>
    <row r="232" spans="1:20">
      <c r="A232" s="548"/>
      <c r="B232" s="550"/>
      <c r="C232" s="550"/>
      <c r="D232" s="546"/>
      <c r="E232" s="546"/>
      <c r="F232" s="549"/>
      <c r="G232" s="567"/>
      <c r="H232" s="549"/>
      <c r="I232" s="549"/>
      <c r="J232" s="549"/>
      <c r="K232" s="549"/>
      <c r="L232" s="549"/>
      <c r="M232" s="572" t="str">
        <f t="shared" si="19"/>
        <v/>
      </c>
      <c r="N232" s="569"/>
      <c r="O232" s="571" t="str">
        <f>IF(OR($B232="",$C232="",$D232="",$E232="",$F232=""),"",$G232/VLOOKUP($F232,Euro!$A:$C,3,FALSE))</f>
        <v/>
      </c>
      <c r="P232" s="308" t="b">
        <f t="shared" si="23"/>
        <v>0</v>
      </c>
      <c r="Q232" s="309">
        <f t="shared" si="24"/>
        <v>1</v>
      </c>
      <c r="R232" s="311" t="str">
        <f t="shared" si="20"/>
        <v/>
      </c>
      <c r="S232" s="311" t="str">
        <f t="shared" si="21"/>
        <v/>
      </c>
      <c r="T232" s="311" t="str">
        <f t="shared" si="22"/>
        <v/>
      </c>
    </row>
    <row r="233" spans="1:20">
      <c r="A233" s="548"/>
      <c r="B233" s="550"/>
      <c r="C233" s="550"/>
      <c r="D233" s="546"/>
      <c r="E233" s="546"/>
      <c r="F233" s="549"/>
      <c r="G233" s="567"/>
      <c r="H233" s="549"/>
      <c r="I233" s="549"/>
      <c r="J233" s="549"/>
      <c r="K233" s="549"/>
      <c r="L233" s="549"/>
      <c r="M233" s="572" t="str">
        <f t="shared" si="19"/>
        <v/>
      </c>
      <c r="N233" s="569"/>
      <c r="O233" s="571" t="str">
        <f>IF(OR($B233="",$C233="",$D233="",$E233="",$F233=""),"",$G233/VLOOKUP($F233,Euro!$A:$C,3,FALSE))</f>
        <v/>
      </c>
      <c r="P233" s="308" t="b">
        <f t="shared" si="23"/>
        <v>0</v>
      </c>
      <c r="Q233" s="309">
        <f t="shared" si="24"/>
        <v>1</v>
      </c>
      <c r="R233" s="311" t="str">
        <f t="shared" si="20"/>
        <v/>
      </c>
      <c r="S233" s="311" t="str">
        <f t="shared" si="21"/>
        <v/>
      </c>
      <c r="T233" s="311" t="str">
        <f t="shared" si="22"/>
        <v/>
      </c>
    </row>
    <row r="234" spans="1:20">
      <c r="A234" s="548"/>
      <c r="B234" s="550"/>
      <c r="C234" s="550"/>
      <c r="D234" s="546"/>
      <c r="E234" s="546"/>
      <c r="F234" s="549"/>
      <c r="G234" s="567"/>
      <c r="H234" s="549"/>
      <c r="I234" s="549"/>
      <c r="J234" s="549"/>
      <c r="K234" s="549"/>
      <c r="L234" s="549"/>
      <c r="M234" s="572" t="str">
        <f t="shared" si="19"/>
        <v/>
      </c>
      <c r="N234" s="569"/>
      <c r="O234" s="571" t="str">
        <f>IF(OR($B234="",$C234="",$D234="",$E234="",$F234=""),"",$G234/VLOOKUP($F234,Euro!$A:$C,3,FALSE))</f>
        <v/>
      </c>
      <c r="P234" s="308" t="b">
        <f t="shared" si="23"/>
        <v>0</v>
      </c>
      <c r="Q234" s="309">
        <f t="shared" si="24"/>
        <v>1</v>
      </c>
      <c r="R234" s="311" t="str">
        <f t="shared" si="20"/>
        <v/>
      </c>
      <c r="S234" s="311" t="str">
        <f t="shared" si="21"/>
        <v/>
      </c>
      <c r="T234" s="311" t="str">
        <f t="shared" si="22"/>
        <v/>
      </c>
    </row>
    <row r="235" spans="1:20">
      <c r="A235" s="548"/>
      <c r="B235" s="550"/>
      <c r="C235" s="550"/>
      <c r="D235" s="546"/>
      <c r="E235" s="546"/>
      <c r="F235" s="549"/>
      <c r="G235" s="567"/>
      <c r="H235" s="549"/>
      <c r="I235" s="549"/>
      <c r="J235" s="549"/>
      <c r="K235" s="549"/>
      <c r="L235" s="549"/>
      <c r="M235" s="572" t="str">
        <f t="shared" si="19"/>
        <v/>
      </c>
      <c r="N235" s="569"/>
      <c r="O235" s="571" t="str">
        <f>IF(OR($B235="",$C235="",$D235="",$E235="",$F235=""),"",$G235/VLOOKUP($F235,Euro!$A:$C,3,FALSE))</f>
        <v/>
      </c>
      <c r="P235" s="308" t="b">
        <f t="shared" si="23"/>
        <v>0</v>
      </c>
      <c r="Q235" s="309">
        <f t="shared" si="24"/>
        <v>1</v>
      </c>
      <c r="R235" s="311" t="str">
        <f t="shared" si="20"/>
        <v/>
      </c>
      <c r="S235" s="311" t="str">
        <f t="shared" si="21"/>
        <v/>
      </c>
      <c r="T235" s="311" t="str">
        <f t="shared" si="22"/>
        <v/>
      </c>
    </row>
    <row r="236" spans="1:20">
      <c r="A236" s="548"/>
      <c r="B236" s="550"/>
      <c r="C236" s="550"/>
      <c r="D236" s="546"/>
      <c r="E236" s="546"/>
      <c r="F236" s="549"/>
      <c r="G236" s="567"/>
      <c r="H236" s="549"/>
      <c r="I236" s="549"/>
      <c r="J236" s="549"/>
      <c r="K236" s="549"/>
      <c r="L236" s="549"/>
      <c r="M236" s="572" t="str">
        <f t="shared" si="19"/>
        <v/>
      </c>
      <c r="N236" s="569"/>
      <c r="O236" s="571" t="str">
        <f>IF(OR($B236="",$C236="",$D236="",$E236="",$F236=""),"",$G236/VLOOKUP($F236,Euro!$A:$C,3,FALSE))</f>
        <v/>
      </c>
      <c r="P236" s="308" t="b">
        <f t="shared" si="23"/>
        <v>0</v>
      </c>
      <c r="Q236" s="309">
        <f t="shared" si="24"/>
        <v>1</v>
      </c>
      <c r="R236" s="311" t="str">
        <f t="shared" si="20"/>
        <v/>
      </c>
      <c r="S236" s="311" t="str">
        <f t="shared" si="21"/>
        <v/>
      </c>
      <c r="T236" s="311" t="str">
        <f t="shared" si="22"/>
        <v/>
      </c>
    </row>
    <row r="237" spans="1:20">
      <c r="A237" s="548"/>
      <c r="B237" s="550"/>
      <c r="C237" s="550"/>
      <c r="D237" s="546"/>
      <c r="E237" s="546"/>
      <c r="F237" s="549"/>
      <c r="G237" s="567"/>
      <c r="H237" s="549"/>
      <c r="I237" s="549"/>
      <c r="J237" s="549"/>
      <c r="K237" s="549"/>
      <c r="L237" s="549"/>
      <c r="M237" s="572" t="str">
        <f t="shared" si="19"/>
        <v/>
      </c>
      <c r="N237" s="569"/>
      <c r="O237" s="571" t="str">
        <f>IF(OR($B237="",$C237="",$D237="",$E237="",$F237=""),"",$G237/VLOOKUP($F237,Euro!$A:$C,3,FALSE))</f>
        <v/>
      </c>
      <c r="P237" s="308" t="b">
        <f t="shared" si="23"/>
        <v>0</v>
      </c>
      <c r="Q237" s="309">
        <f t="shared" si="24"/>
        <v>1</v>
      </c>
      <c r="R237" s="311" t="str">
        <f t="shared" si="20"/>
        <v/>
      </c>
      <c r="S237" s="311" t="str">
        <f t="shared" si="21"/>
        <v/>
      </c>
      <c r="T237" s="311" t="str">
        <f t="shared" si="22"/>
        <v/>
      </c>
    </row>
    <row r="238" spans="1:20">
      <c r="A238" s="548"/>
      <c r="B238" s="550"/>
      <c r="C238" s="550"/>
      <c r="D238" s="546"/>
      <c r="E238" s="546"/>
      <c r="F238" s="549"/>
      <c r="G238" s="567"/>
      <c r="H238" s="549"/>
      <c r="I238" s="549"/>
      <c r="J238" s="549"/>
      <c r="K238" s="549"/>
      <c r="L238" s="549"/>
      <c r="M238" s="572" t="str">
        <f t="shared" si="19"/>
        <v/>
      </c>
      <c r="N238" s="569"/>
      <c r="O238" s="571" t="str">
        <f>IF(OR($B238="",$C238="",$D238="",$E238="",$F238=""),"",$G238/VLOOKUP($F238,Euro!$A:$C,3,FALSE))</f>
        <v/>
      </c>
      <c r="P238" s="308" t="b">
        <f t="shared" si="23"/>
        <v>0</v>
      </c>
      <c r="Q238" s="309">
        <f t="shared" si="24"/>
        <v>1</v>
      </c>
      <c r="R238" s="311" t="str">
        <f t="shared" si="20"/>
        <v/>
      </c>
      <c r="S238" s="311" t="str">
        <f t="shared" si="21"/>
        <v/>
      </c>
      <c r="T238" s="311" t="str">
        <f t="shared" si="22"/>
        <v/>
      </c>
    </row>
    <row r="239" spans="1:20">
      <c r="A239" s="548"/>
      <c r="B239" s="550"/>
      <c r="C239" s="550"/>
      <c r="D239" s="546"/>
      <c r="E239" s="546"/>
      <c r="F239" s="549"/>
      <c r="G239" s="567"/>
      <c r="H239" s="549"/>
      <c r="I239" s="549"/>
      <c r="J239" s="549"/>
      <c r="K239" s="549"/>
      <c r="L239" s="549"/>
      <c r="M239" s="572" t="str">
        <f t="shared" si="19"/>
        <v/>
      </c>
      <c r="N239" s="569"/>
      <c r="O239" s="571" t="str">
        <f>IF(OR($B239="",$C239="",$D239="",$E239="",$F239=""),"",$G239/VLOOKUP($F239,Euro!$A:$C,3,FALSE))</f>
        <v/>
      </c>
      <c r="P239" s="308" t="b">
        <f t="shared" si="23"/>
        <v>0</v>
      </c>
      <c r="Q239" s="309">
        <f t="shared" si="24"/>
        <v>1</v>
      </c>
      <c r="R239" s="311" t="str">
        <f t="shared" si="20"/>
        <v/>
      </c>
      <c r="S239" s="311" t="str">
        <f t="shared" si="21"/>
        <v/>
      </c>
      <c r="T239" s="311" t="str">
        <f t="shared" si="22"/>
        <v/>
      </c>
    </row>
    <row r="240" spans="1:20">
      <c r="A240" s="548"/>
      <c r="B240" s="550"/>
      <c r="C240" s="550"/>
      <c r="D240" s="546"/>
      <c r="E240" s="546"/>
      <c r="F240" s="549"/>
      <c r="G240" s="567"/>
      <c r="H240" s="549"/>
      <c r="I240" s="549"/>
      <c r="J240" s="549"/>
      <c r="K240" s="549"/>
      <c r="L240" s="549"/>
      <c r="M240" s="572" t="str">
        <f t="shared" si="19"/>
        <v/>
      </c>
      <c r="N240" s="569"/>
      <c r="O240" s="571" t="str">
        <f>IF(OR($B240="",$C240="",$D240="",$E240="",$F240=""),"",$G240/VLOOKUP($F240,Euro!$A:$C,3,FALSE))</f>
        <v/>
      </c>
      <c r="P240" s="308" t="b">
        <f t="shared" si="23"/>
        <v>0</v>
      </c>
      <c r="Q240" s="309">
        <f t="shared" si="24"/>
        <v>1</v>
      </c>
      <c r="R240" s="311" t="str">
        <f t="shared" si="20"/>
        <v/>
      </c>
      <c r="S240" s="311" t="str">
        <f t="shared" si="21"/>
        <v/>
      </c>
      <c r="T240" s="311" t="str">
        <f t="shared" si="22"/>
        <v/>
      </c>
    </row>
    <row r="241" spans="1:20">
      <c r="A241" s="548"/>
      <c r="B241" s="550"/>
      <c r="C241" s="550"/>
      <c r="D241" s="546"/>
      <c r="E241" s="546"/>
      <c r="F241" s="549"/>
      <c r="G241" s="567"/>
      <c r="H241" s="549"/>
      <c r="I241" s="549"/>
      <c r="J241" s="549"/>
      <c r="K241" s="549"/>
      <c r="L241" s="549"/>
      <c r="M241" s="572" t="str">
        <f t="shared" si="19"/>
        <v/>
      </c>
      <c r="N241" s="569"/>
      <c r="O241" s="571" t="str">
        <f>IF(OR($B241="",$C241="",$D241="",$E241="",$F241=""),"",$G241/VLOOKUP($F241,Euro!$A:$C,3,FALSE))</f>
        <v/>
      </c>
      <c r="P241" s="308" t="b">
        <f t="shared" si="23"/>
        <v>0</v>
      </c>
      <c r="Q241" s="309">
        <f t="shared" si="24"/>
        <v>1</v>
      </c>
      <c r="R241" s="311" t="str">
        <f t="shared" si="20"/>
        <v/>
      </c>
      <c r="S241" s="311" t="str">
        <f t="shared" si="21"/>
        <v/>
      </c>
      <c r="T241" s="311" t="str">
        <f t="shared" si="22"/>
        <v/>
      </c>
    </row>
    <row r="242" spans="1:20">
      <c r="A242" s="548"/>
      <c r="B242" s="550"/>
      <c r="C242" s="550"/>
      <c r="D242" s="546"/>
      <c r="E242" s="546"/>
      <c r="F242" s="549"/>
      <c r="G242" s="567"/>
      <c r="H242" s="549"/>
      <c r="I242" s="549"/>
      <c r="J242" s="549"/>
      <c r="K242" s="549"/>
      <c r="L242" s="549"/>
      <c r="M242" s="572" t="str">
        <f t="shared" si="19"/>
        <v/>
      </c>
      <c r="N242" s="569"/>
      <c r="O242" s="571" t="str">
        <f>IF(OR($B242="",$C242="",$D242="",$E242="",$F242=""),"",$G242/VLOOKUP($F242,Euro!$A:$C,3,FALSE))</f>
        <v/>
      </c>
      <c r="P242" s="308" t="b">
        <f t="shared" si="23"/>
        <v>0</v>
      </c>
      <c r="Q242" s="309">
        <f t="shared" si="24"/>
        <v>1</v>
      </c>
      <c r="R242" s="311" t="str">
        <f t="shared" si="20"/>
        <v/>
      </c>
      <c r="S242" s="311" t="str">
        <f t="shared" si="21"/>
        <v/>
      </c>
      <c r="T242" s="311" t="str">
        <f t="shared" si="22"/>
        <v/>
      </c>
    </row>
    <row r="243" spans="1:20">
      <c r="A243" s="548"/>
      <c r="B243" s="550"/>
      <c r="C243" s="550"/>
      <c r="D243" s="546"/>
      <c r="E243" s="546"/>
      <c r="F243" s="549"/>
      <c r="G243" s="567"/>
      <c r="H243" s="549"/>
      <c r="I243" s="549"/>
      <c r="J243" s="549"/>
      <c r="K243" s="549"/>
      <c r="L243" s="549"/>
      <c r="M243" s="572" t="str">
        <f t="shared" si="19"/>
        <v/>
      </c>
      <c r="N243" s="569"/>
      <c r="O243" s="571" t="str">
        <f>IF(OR($B243="",$C243="",$D243="",$E243="",$F243=""),"",$G243/VLOOKUP($F243,Euro!$A:$C,3,FALSE))</f>
        <v/>
      </c>
      <c r="P243" s="308" t="b">
        <f t="shared" si="23"/>
        <v>0</v>
      </c>
      <c r="Q243" s="309">
        <f t="shared" si="24"/>
        <v>1</v>
      </c>
      <c r="R243" s="311" t="str">
        <f t="shared" si="20"/>
        <v/>
      </c>
      <c r="S243" s="311" t="str">
        <f t="shared" si="21"/>
        <v/>
      </c>
      <c r="T243" s="311" t="str">
        <f t="shared" si="22"/>
        <v/>
      </c>
    </row>
    <row r="244" spans="1:20">
      <c r="A244" s="548"/>
      <c r="B244" s="550"/>
      <c r="C244" s="550"/>
      <c r="D244" s="546"/>
      <c r="E244" s="546"/>
      <c r="F244" s="549"/>
      <c r="G244" s="567"/>
      <c r="H244" s="549"/>
      <c r="I244" s="549"/>
      <c r="J244" s="549"/>
      <c r="K244" s="549"/>
      <c r="L244" s="549"/>
      <c r="M244" s="572" t="str">
        <f t="shared" si="19"/>
        <v/>
      </c>
      <c r="N244" s="569"/>
      <c r="O244" s="571" t="str">
        <f>IF(OR($B244="",$C244="",$D244="",$E244="",$F244=""),"",$G244/VLOOKUP($F244,Euro!$A:$C,3,FALSE))</f>
        <v/>
      </c>
      <c r="P244" s="308" t="b">
        <f t="shared" si="23"/>
        <v>0</v>
      </c>
      <c r="Q244" s="309">
        <f t="shared" si="24"/>
        <v>1</v>
      </c>
      <c r="R244" s="311" t="str">
        <f t="shared" si="20"/>
        <v/>
      </c>
      <c r="S244" s="311" t="str">
        <f t="shared" si="21"/>
        <v/>
      </c>
      <c r="T244" s="311" t="str">
        <f t="shared" si="22"/>
        <v/>
      </c>
    </row>
    <row r="245" spans="1:20">
      <c r="A245" s="548"/>
      <c r="B245" s="550"/>
      <c r="C245" s="550"/>
      <c r="D245" s="546"/>
      <c r="E245" s="546"/>
      <c r="F245" s="549"/>
      <c r="G245" s="567"/>
      <c r="H245" s="549"/>
      <c r="I245" s="549"/>
      <c r="J245" s="549"/>
      <c r="K245" s="549"/>
      <c r="L245" s="549"/>
      <c r="M245" s="572" t="str">
        <f t="shared" si="19"/>
        <v/>
      </c>
      <c r="N245" s="569"/>
      <c r="O245" s="571" t="str">
        <f>IF(OR($B245="",$C245="",$D245="",$E245="",$F245=""),"",$G245/VLOOKUP($F245,Euro!$A:$C,3,FALSE))</f>
        <v/>
      </c>
      <c r="P245" s="308" t="b">
        <f t="shared" si="23"/>
        <v>0</v>
      </c>
      <c r="Q245" s="309">
        <f t="shared" si="24"/>
        <v>1</v>
      </c>
      <c r="R245" s="311" t="str">
        <f t="shared" si="20"/>
        <v/>
      </c>
      <c r="S245" s="311" t="str">
        <f t="shared" si="21"/>
        <v/>
      </c>
      <c r="T245" s="311" t="str">
        <f t="shared" si="22"/>
        <v/>
      </c>
    </row>
    <row r="246" spans="1:20">
      <c r="A246" s="548"/>
      <c r="B246" s="550"/>
      <c r="C246" s="550"/>
      <c r="D246" s="546"/>
      <c r="E246" s="546"/>
      <c r="F246" s="549"/>
      <c r="G246" s="567"/>
      <c r="H246" s="549"/>
      <c r="I246" s="549"/>
      <c r="J246" s="549"/>
      <c r="K246" s="549"/>
      <c r="L246" s="549"/>
      <c r="M246" s="572" t="str">
        <f t="shared" si="19"/>
        <v/>
      </c>
      <c r="N246" s="569"/>
      <c r="O246" s="571" t="str">
        <f>IF(OR($B246="",$C246="",$D246="",$E246="",$F246=""),"",$G246/VLOOKUP($F246,Euro!$A:$C,3,FALSE))</f>
        <v/>
      </c>
      <c r="P246" s="308" t="b">
        <f t="shared" si="23"/>
        <v>0</v>
      </c>
      <c r="Q246" s="309">
        <f t="shared" si="24"/>
        <v>1</v>
      </c>
      <c r="R246" s="311" t="str">
        <f t="shared" si="20"/>
        <v/>
      </c>
      <c r="S246" s="311" t="str">
        <f t="shared" si="21"/>
        <v/>
      </c>
      <c r="T246" s="311" t="str">
        <f t="shared" si="22"/>
        <v/>
      </c>
    </row>
    <row r="247" spans="1:20">
      <c r="A247" s="548"/>
      <c r="B247" s="550"/>
      <c r="C247" s="550"/>
      <c r="D247" s="546"/>
      <c r="E247" s="546"/>
      <c r="F247" s="549"/>
      <c r="G247" s="567"/>
      <c r="H247" s="549"/>
      <c r="I247" s="549"/>
      <c r="J247" s="549"/>
      <c r="K247" s="549"/>
      <c r="L247" s="549"/>
      <c r="M247" s="572" t="str">
        <f t="shared" si="19"/>
        <v/>
      </c>
      <c r="N247" s="569"/>
      <c r="O247" s="571" t="str">
        <f>IF(OR($B247="",$C247="",$D247="",$E247="",$F247=""),"",$G247/VLOOKUP($F247,Euro!$A:$C,3,FALSE))</f>
        <v/>
      </c>
      <c r="P247" s="308" t="b">
        <f t="shared" si="23"/>
        <v>0</v>
      </c>
      <c r="Q247" s="309">
        <f t="shared" si="24"/>
        <v>1</v>
      </c>
      <c r="R247" s="311" t="str">
        <f t="shared" si="20"/>
        <v/>
      </c>
      <c r="S247" s="311" t="str">
        <f t="shared" si="21"/>
        <v/>
      </c>
      <c r="T247" s="311" t="str">
        <f t="shared" si="22"/>
        <v/>
      </c>
    </row>
    <row r="248" spans="1:20">
      <c r="A248" s="548"/>
      <c r="B248" s="550"/>
      <c r="C248" s="550"/>
      <c r="D248" s="546"/>
      <c r="E248" s="546"/>
      <c r="F248" s="549"/>
      <c r="G248" s="567"/>
      <c r="H248" s="549"/>
      <c r="I248" s="549"/>
      <c r="J248" s="549"/>
      <c r="K248" s="549"/>
      <c r="L248" s="549"/>
      <c r="M248" s="572" t="str">
        <f t="shared" si="19"/>
        <v/>
      </c>
      <c r="N248" s="569"/>
      <c r="O248" s="571" t="str">
        <f>IF(OR($B248="",$C248="",$D248="",$E248="",$F248=""),"",$G248/VLOOKUP($F248,Euro!$A:$C,3,FALSE))</f>
        <v/>
      </c>
      <c r="P248" s="308" t="b">
        <f t="shared" si="23"/>
        <v>0</v>
      </c>
      <c r="Q248" s="309">
        <f t="shared" si="24"/>
        <v>1</v>
      </c>
      <c r="R248" s="311" t="str">
        <f t="shared" si="20"/>
        <v/>
      </c>
      <c r="S248" s="311" t="str">
        <f t="shared" si="21"/>
        <v/>
      </c>
      <c r="T248" s="311" t="str">
        <f t="shared" si="22"/>
        <v/>
      </c>
    </row>
    <row r="249" spans="1:20">
      <c r="A249" s="548"/>
      <c r="B249" s="550"/>
      <c r="C249" s="550"/>
      <c r="D249" s="546"/>
      <c r="E249" s="546"/>
      <c r="F249" s="549"/>
      <c r="G249" s="567"/>
      <c r="H249" s="549"/>
      <c r="I249" s="549"/>
      <c r="J249" s="549"/>
      <c r="K249" s="549"/>
      <c r="L249" s="549"/>
      <c r="M249" s="572" t="str">
        <f t="shared" si="19"/>
        <v/>
      </c>
      <c r="N249" s="569"/>
      <c r="O249" s="571" t="str">
        <f>IF(OR($B249="",$C249="",$D249="",$E249="",$F249=""),"",$G249/VLOOKUP($F249,Euro!$A:$C,3,FALSE))</f>
        <v/>
      </c>
      <c r="P249" s="308" t="b">
        <f t="shared" si="23"/>
        <v>0</v>
      </c>
      <c r="Q249" s="309">
        <f t="shared" si="24"/>
        <v>1</v>
      </c>
      <c r="R249" s="311" t="str">
        <f t="shared" si="20"/>
        <v/>
      </c>
      <c r="S249" s="311" t="str">
        <f t="shared" si="21"/>
        <v/>
      </c>
      <c r="T249" s="311" t="str">
        <f t="shared" si="22"/>
        <v/>
      </c>
    </row>
    <row r="250" spans="1:20">
      <c r="A250" s="548"/>
      <c r="B250" s="550"/>
      <c r="C250" s="550"/>
      <c r="D250" s="546"/>
      <c r="E250" s="546"/>
      <c r="F250" s="549"/>
      <c r="G250" s="567"/>
      <c r="H250" s="549"/>
      <c r="I250" s="549"/>
      <c r="J250" s="549"/>
      <c r="K250" s="549"/>
      <c r="L250" s="549"/>
      <c r="M250" s="572" t="str">
        <f t="shared" si="19"/>
        <v/>
      </c>
      <c r="N250" s="569"/>
      <c r="O250" s="571" t="str">
        <f>IF(OR($B250="",$C250="",$D250="",$E250="",$F250=""),"",$G250/VLOOKUP($F250,Euro!$A:$C,3,FALSE))</f>
        <v/>
      </c>
      <c r="P250" s="308" t="b">
        <f t="shared" si="23"/>
        <v>0</v>
      </c>
      <c r="Q250" s="309">
        <f t="shared" si="24"/>
        <v>1</v>
      </c>
      <c r="R250" s="311" t="str">
        <f t="shared" si="20"/>
        <v/>
      </c>
      <c r="S250" s="311" t="str">
        <f t="shared" si="21"/>
        <v/>
      </c>
      <c r="T250" s="311" t="str">
        <f t="shared" si="22"/>
        <v/>
      </c>
    </row>
    <row r="251" spans="1:20">
      <c r="A251" s="548"/>
      <c r="B251" s="550"/>
      <c r="C251" s="550"/>
      <c r="D251" s="546"/>
      <c r="E251" s="546"/>
      <c r="F251" s="549"/>
      <c r="G251" s="567"/>
      <c r="H251" s="549"/>
      <c r="I251" s="549"/>
      <c r="J251" s="549"/>
      <c r="K251" s="549"/>
      <c r="L251" s="549"/>
      <c r="M251" s="572" t="str">
        <f t="shared" si="19"/>
        <v/>
      </c>
      <c r="N251" s="569"/>
      <c r="O251" s="571" t="str">
        <f>IF(OR($B251="",$C251="",$D251="",$E251="",$F251=""),"",$G251/VLOOKUP($F251,Euro!$A:$C,3,FALSE))</f>
        <v/>
      </c>
      <c r="P251" s="308" t="b">
        <f t="shared" si="23"/>
        <v>0</v>
      </c>
      <c r="Q251" s="309">
        <f t="shared" si="24"/>
        <v>1</v>
      </c>
      <c r="R251" s="311" t="str">
        <f t="shared" si="20"/>
        <v/>
      </c>
      <c r="S251" s="311" t="str">
        <f t="shared" si="21"/>
        <v/>
      </c>
      <c r="T251" s="311" t="str">
        <f t="shared" si="22"/>
        <v/>
      </c>
    </row>
    <row r="252" spans="1:20">
      <c r="A252" s="548"/>
      <c r="B252" s="550"/>
      <c r="C252" s="550"/>
      <c r="D252" s="546"/>
      <c r="E252" s="546"/>
      <c r="F252" s="549"/>
      <c r="G252" s="567"/>
      <c r="H252" s="549"/>
      <c r="I252" s="549"/>
      <c r="J252" s="549"/>
      <c r="K252" s="549"/>
      <c r="L252" s="549"/>
      <c r="M252" s="572" t="str">
        <f t="shared" si="19"/>
        <v/>
      </c>
      <c r="N252" s="569"/>
      <c r="O252" s="571" t="str">
        <f>IF(OR($B252="",$C252="",$D252="",$E252="",$F252=""),"",$G252/VLOOKUP($F252,Euro!$A:$C,3,FALSE))</f>
        <v/>
      </c>
      <c r="P252" s="308" t="b">
        <f t="shared" si="23"/>
        <v>0</v>
      </c>
      <c r="Q252" s="309">
        <f t="shared" si="24"/>
        <v>1</v>
      </c>
      <c r="R252" s="311" t="str">
        <f t="shared" si="20"/>
        <v/>
      </c>
      <c r="S252" s="311" t="str">
        <f t="shared" si="21"/>
        <v/>
      </c>
      <c r="T252" s="311" t="str">
        <f t="shared" si="22"/>
        <v/>
      </c>
    </row>
    <row r="253" spans="1:20">
      <c r="A253" s="548"/>
      <c r="B253" s="550"/>
      <c r="C253" s="550"/>
      <c r="D253" s="546"/>
      <c r="E253" s="546"/>
      <c r="F253" s="549"/>
      <c r="G253" s="567"/>
      <c r="H253" s="549"/>
      <c r="I253" s="549"/>
      <c r="J253" s="549"/>
      <c r="K253" s="549"/>
      <c r="L253" s="549"/>
      <c r="M253" s="572" t="str">
        <f t="shared" si="19"/>
        <v/>
      </c>
      <c r="N253" s="569"/>
      <c r="O253" s="571" t="str">
        <f>IF(OR($B253="",$C253="",$D253="",$E253="",$F253=""),"",$G253/VLOOKUP($F253,Euro!$A:$C,3,FALSE))</f>
        <v/>
      </c>
      <c r="P253" s="308" t="b">
        <f t="shared" si="23"/>
        <v>0</v>
      </c>
      <c r="Q253" s="309">
        <f t="shared" si="24"/>
        <v>1</v>
      </c>
      <c r="R253" s="311" t="str">
        <f t="shared" si="20"/>
        <v/>
      </c>
      <c r="S253" s="311" t="str">
        <f t="shared" si="21"/>
        <v/>
      </c>
      <c r="T253" s="311" t="str">
        <f t="shared" si="22"/>
        <v/>
      </c>
    </row>
    <row r="254" spans="1:20">
      <c r="A254" s="548"/>
      <c r="B254" s="550"/>
      <c r="C254" s="550"/>
      <c r="D254" s="546"/>
      <c r="E254" s="546"/>
      <c r="F254" s="549"/>
      <c r="G254" s="567"/>
      <c r="H254" s="549"/>
      <c r="I254" s="549"/>
      <c r="J254" s="549"/>
      <c r="K254" s="549"/>
      <c r="L254" s="549"/>
      <c r="M254" s="572" t="str">
        <f t="shared" si="19"/>
        <v/>
      </c>
      <c r="N254" s="569"/>
      <c r="O254" s="571" t="str">
        <f>IF(OR($B254="",$C254="",$D254="",$E254="",$F254=""),"",$G254/VLOOKUP($F254,Euro!$A:$C,3,FALSE))</f>
        <v/>
      </c>
      <c r="P254" s="308" t="b">
        <f t="shared" si="23"/>
        <v>0</v>
      </c>
      <c r="Q254" s="309">
        <f t="shared" si="24"/>
        <v>1</v>
      </c>
      <c r="R254" s="311" t="str">
        <f t="shared" si="20"/>
        <v/>
      </c>
      <c r="S254" s="311" t="str">
        <f t="shared" si="21"/>
        <v/>
      </c>
      <c r="T254" s="311" t="str">
        <f t="shared" si="22"/>
        <v/>
      </c>
    </row>
    <row r="255" spans="1:20">
      <c r="A255" s="548"/>
      <c r="B255" s="550"/>
      <c r="C255" s="550"/>
      <c r="D255" s="546"/>
      <c r="E255" s="546"/>
      <c r="F255" s="549"/>
      <c r="G255" s="567"/>
      <c r="H255" s="549"/>
      <c r="I255" s="549"/>
      <c r="J255" s="549"/>
      <c r="K255" s="549"/>
      <c r="L255" s="549"/>
      <c r="M255" s="572" t="str">
        <f t="shared" si="19"/>
        <v/>
      </c>
      <c r="N255" s="569"/>
      <c r="O255" s="571" t="str">
        <f>IF(OR($B255="",$C255="",$D255="",$E255="",$F255=""),"",$G255/VLOOKUP($F255,Euro!$A:$C,3,FALSE))</f>
        <v/>
      </c>
      <c r="P255" s="308" t="b">
        <f t="shared" si="23"/>
        <v>0</v>
      </c>
      <c r="Q255" s="309">
        <f t="shared" si="24"/>
        <v>1</v>
      </c>
      <c r="R255" s="311" t="str">
        <f t="shared" si="20"/>
        <v/>
      </c>
      <c r="S255" s="311" t="str">
        <f t="shared" si="21"/>
        <v/>
      </c>
      <c r="T255" s="311" t="str">
        <f t="shared" si="22"/>
        <v/>
      </c>
    </row>
    <row r="256" spans="1:20">
      <c r="A256" s="548"/>
      <c r="B256" s="550"/>
      <c r="C256" s="550"/>
      <c r="D256" s="546"/>
      <c r="E256" s="546"/>
      <c r="F256" s="549"/>
      <c r="G256" s="567"/>
      <c r="H256" s="549"/>
      <c r="I256" s="549"/>
      <c r="J256" s="549"/>
      <c r="K256" s="549"/>
      <c r="L256" s="549"/>
      <c r="M256" s="572" t="str">
        <f t="shared" si="19"/>
        <v/>
      </c>
      <c r="N256" s="569"/>
      <c r="O256" s="571" t="str">
        <f>IF(OR($B256="",$C256="",$D256="",$E256="",$F256=""),"",$G256/VLOOKUP($F256,Euro!$A:$C,3,FALSE))</f>
        <v/>
      </c>
      <c r="P256" s="308" t="b">
        <f t="shared" si="23"/>
        <v>0</v>
      </c>
      <c r="Q256" s="309">
        <f t="shared" si="24"/>
        <v>1</v>
      </c>
      <c r="R256" s="311" t="str">
        <f t="shared" si="20"/>
        <v/>
      </c>
      <c r="S256" s="311" t="str">
        <f t="shared" si="21"/>
        <v/>
      </c>
      <c r="T256" s="311" t="str">
        <f t="shared" si="22"/>
        <v/>
      </c>
    </row>
    <row r="257" spans="1:20">
      <c r="A257" s="548"/>
      <c r="B257" s="550"/>
      <c r="C257" s="550"/>
      <c r="D257" s="546"/>
      <c r="E257" s="546"/>
      <c r="F257" s="549"/>
      <c r="G257" s="567"/>
      <c r="H257" s="549"/>
      <c r="I257" s="549"/>
      <c r="J257" s="549"/>
      <c r="K257" s="549"/>
      <c r="L257" s="549"/>
      <c r="M257" s="572" t="str">
        <f t="shared" si="19"/>
        <v/>
      </c>
      <c r="N257" s="569"/>
      <c r="O257" s="571" t="str">
        <f>IF(OR($B257="",$C257="",$D257="",$E257="",$F257=""),"",$G257/VLOOKUP($F257,Euro!$A:$C,3,FALSE))</f>
        <v/>
      </c>
      <c r="P257" s="308" t="b">
        <f t="shared" si="23"/>
        <v>0</v>
      </c>
      <c r="Q257" s="309">
        <f t="shared" si="24"/>
        <v>1</v>
      </c>
      <c r="R257" s="311" t="str">
        <f t="shared" si="20"/>
        <v/>
      </c>
      <c r="S257" s="311" t="str">
        <f t="shared" si="21"/>
        <v/>
      </c>
      <c r="T257" s="311" t="str">
        <f t="shared" si="22"/>
        <v/>
      </c>
    </row>
    <row r="258" spans="1:20">
      <c r="A258" s="548"/>
      <c r="B258" s="550"/>
      <c r="C258" s="550"/>
      <c r="D258" s="546"/>
      <c r="E258" s="546"/>
      <c r="F258" s="549"/>
      <c r="G258" s="567"/>
      <c r="H258" s="549"/>
      <c r="I258" s="549"/>
      <c r="J258" s="549"/>
      <c r="K258" s="549"/>
      <c r="L258" s="549"/>
      <c r="M258" s="572" t="str">
        <f t="shared" si="19"/>
        <v/>
      </c>
      <c r="N258" s="569"/>
      <c r="O258" s="571" t="str">
        <f>IF(OR($B258="",$C258="",$D258="",$E258="",$F258=""),"",$G258/VLOOKUP($F258,Euro!$A:$C,3,FALSE))</f>
        <v/>
      </c>
      <c r="P258" s="308" t="b">
        <f t="shared" si="23"/>
        <v>0</v>
      </c>
      <c r="Q258" s="309">
        <f t="shared" si="24"/>
        <v>1</v>
      </c>
      <c r="R258" s="311" t="str">
        <f t="shared" si="20"/>
        <v/>
      </c>
      <c r="S258" s="311" t="str">
        <f t="shared" si="21"/>
        <v/>
      </c>
      <c r="T258" s="311" t="str">
        <f t="shared" si="22"/>
        <v/>
      </c>
    </row>
    <row r="259" spans="1:20">
      <c r="A259" s="548"/>
      <c r="B259" s="550"/>
      <c r="C259" s="550"/>
      <c r="D259" s="546"/>
      <c r="E259" s="546"/>
      <c r="F259" s="549"/>
      <c r="G259" s="567"/>
      <c r="H259" s="549"/>
      <c r="I259" s="549"/>
      <c r="J259" s="549"/>
      <c r="K259" s="549"/>
      <c r="L259" s="549"/>
      <c r="M259" s="572" t="str">
        <f t="shared" si="19"/>
        <v/>
      </c>
      <c r="N259" s="569"/>
      <c r="O259" s="571" t="str">
        <f>IF(OR($B259="",$C259="",$D259="",$E259="",$F259=""),"",$G259/VLOOKUP($F259,Euro!$A:$C,3,FALSE))</f>
        <v/>
      </c>
      <c r="P259" s="308" t="b">
        <f t="shared" si="23"/>
        <v>0</v>
      </c>
      <c r="Q259" s="309">
        <f t="shared" si="24"/>
        <v>1</v>
      </c>
      <c r="R259" s="311" t="str">
        <f t="shared" si="20"/>
        <v/>
      </c>
      <c r="S259" s="311" t="str">
        <f t="shared" si="21"/>
        <v/>
      </c>
      <c r="T259" s="311" t="str">
        <f t="shared" si="22"/>
        <v/>
      </c>
    </row>
    <row r="260" spans="1:20">
      <c r="A260" s="548"/>
      <c r="B260" s="550"/>
      <c r="C260" s="550"/>
      <c r="D260" s="546"/>
      <c r="E260" s="546"/>
      <c r="F260" s="549"/>
      <c r="G260" s="567"/>
      <c r="H260" s="549"/>
      <c r="I260" s="549"/>
      <c r="J260" s="549"/>
      <c r="K260" s="549"/>
      <c r="L260" s="549"/>
      <c r="M260" s="572" t="str">
        <f t="shared" si="19"/>
        <v/>
      </c>
      <c r="N260" s="569"/>
      <c r="O260" s="571" t="str">
        <f>IF(OR($B260="",$C260="",$D260="",$E260="",$F260=""),"",$G260/VLOOKUP($F260,Euro!$A:$C,3,FALSE))</f>
        <v/>
      </c>
      <c r="P260" s="308" t="b">
        <f t="shared" si="23"/>
        <v>0</v>
      </c>
      <c r="Q260" s="309">
        <f t="shared" si="24"/>
        <v>1</v>
      </c>
      <c r="R260" s="311" t="str">
        <f t="shared" si="20"/>
        <v/>
      </c>
      <c r="S260" s="311" t="str">
        <f t="shared" si="21"/>
        <v/>
      </c>
      <c r="T260" s="311" t="str">
        <f t="shared" si="22"/>
        <v/>
      </c>
    </row>
    <row r="261" spans="1:20">
      <c r="A261" s="548"/>
      <c r="B261" s="550"/>
      <c r="C261" s="550"/>
      <c r="D261" s="546"/>
      <c r="E261" s="546"/>
      <c r="F261" s="549"/>
      <c r="G261" s="567"/>
      <c r="H261" s="549"/>
      <c r="I261" s="549"/>
      <c r="J261" s="549"/>
      <c r="K261" s="549"/>
      <c r="L261" s="549"/>
      <c r="M261" s="572" t="str">
        <f t="shared" si="19"/>
        <v/>
      </c>
      <c r="N261" s="569"/>
      <c r="O261" s="571" t="str">
        <f>IF(OR($B261="",$C261="",$D261="",$E261="",$F261=""),"",$G261/VLOOKUP($F261,Euro!$A:$C,3,FALSE))</f>
        <v/>
      </c>
      <c r="P261" s="308" t="b">
        <f t="shared" si="23"/>
        <v>0</v>
      </c>
      <c r="Q261" s="309">
        <f t="shared" si="24"/>
        <v>1</v>
      </c>
      <c r="R261" s="311" t="str">
        <f t="shared" si="20"/>
        <v/>
      </c>
      <c r="S261" s="311" t="str">
        <f t="shared" si="21"/>
        <v/>
      </c>
      <c r="T261" s="311" t="str">
        <f t="shared" si="22"/>
        <v/>
      </c>
    </row>
    <row r="262" spans="1:20">
      <c r="A262" s="548"/>
      <c r="B262" s="550"/>
      <c r="C262" s="550"/>
      <c r="D262" s="546"/>
      <c r="E262" s="546"/>
      <c r="F262" s="549"/>
      <c r="G262" s="567"/>
      <c r="H262" s="549"/>
      <c r="I262" s="549"/>
      <c r="J262" s="549"/>
      <c r="K262" s="549"/>
      <c r="L262" s="549"/>
      <c r="M262" s="572" t="str">
        <f t="shared" si="19"/>
        <v/>
      </c>
      <c r="N262" s="569"/>
      <c r="O262" s="571" t="str">
        <f>IF(OR($B262="",$C262="",$D262="",$E262="",$F262=""),"",$G262/VLOOKUP($F262,Euro!$A:$C,3,FALSE))</f>
        <v/>
      </c>
      <c r="P262" s="308" t="b">
        <f t="shared" si="23"/>
        <v>0</v>
      </c>
      <c r="Q262" s="309">
        <f t="shared" si="24"/>
        <v>1</v>
      </c>
      <c r="R262" s="311" t="str">
        <f t="shared" si="20"/>
        <v/>
      </c>
      <c r="S262" s="311" t="str">
        <f t="shared" si="21"/>
        <v/>
      </c>
      <c r="T262" s="311" t="str">
        <f t="shared" si="22"/>
        <v/>
      </c>
    </row>
    <row r="263" spans="1:20">
      <c r="A263" s="548"/>
      <c r="B263" s="550"/>
      <c r="C263" s="550"/>
      <c r="D263" s="546"/>
      <c r="E263" s="546"/>
      <c r="F263" s="549"/>
      <c r="G263" s="567"/>
      <c r="H263" s="549"/>
      <c r="I263" s="549"/>
      <c r="J263" s="549"/>
      <c r="K263" s="549"/>
      <c r="L263" s="549"/>
      <c r="M263" s="572" t="str">
        <f t="shared" si="19"/>
        <v/>
      </c>
      <c r="N263" s="569"/>
      <c r="O263" s="571" t="str">
        <f>IF(OR($B263="",$C263="",$D263="",$E263="",$F263=""),"",$G263/VLOOKUP($F263,Euro!$A:$C,3,FALSE))</f>
        <v/>
      </c>
      <c r="P263" s="308" t="b">
        <f t="shared" si="23"/>
        <v>0</v>
      </c>
      <c r="Q263" s="309">
        <f t="shared" si="24"/>
        <v>1</v>
      </c>
      <c r="R263" s="311" t="str">
        <f t="shared" si="20"/>
        <v/>
      </c>
      <c r="S263" s="311" t="str">
        <f t="shared" si="21"/>
        <v/>
      </c>
      <c r="T263" s="311" t="str">
        <f t="shared" si="22"/>
        <v/>
      </c>
    </row>
    <row r="264" spans="1:20">
      <c r="A264" s="548"/>
      <c r="B264" s="550"/>
      <c r="C264" s="550"/>
      <c r="D264" s="546"/>
      <c r="E264" s="546"/>
      <c r="F264" s="549"/>
      <c r="G264" s="567"/>
      <c r="H264" s="549"/>
      <c r="I264" s="549"/>
      <c r="J264" s="549"/>
      <c r="K264" s="549"/>
      <c r="L264" s="549"/>
      <c r="M264" s="572" t="str">
        <f t="shared" si="19"/>
        <v/>
      </c>
      <c r="N264" s="569"/>
      <c r="O264" s="571" t="str">
        <f>IF(OR($B264="",$C264="",$D264="",$E264="",$F264=""),"",$G264/VLOOKUP($F264,Euro!$A:$C,3,FALSE))</f>
        <v/>
      </c>
      <c r="P264" s="308" t="b">
        <f t="shared" si="23"/>
        <v>0</v>
      </c>
      <c r="Q264" s="309">
        <f t="shared" si="24"/>
        <v>1</v>
      </c>
      <c r="R264" s="311" t="str">
        <f t="shared" si="20"/>
        <v/>
      </c>
      <c r="S264" s="311" t="str">
        <f t="shared" si="21"/>
        <v/>
      </c>
      <c r="T264" s="311" t="str">
        <f t="shared" si="22"/>
        <v/>
      </c>
    </row>
    <row r="265" spans="1:20">
      <c r="A265" s="548"/>
      <c r="B265" s="550"/>
      <c r="C265" s="550"/>
      <c r="D265" s="546"/>
      <c r="E265" s="546"/>
      <c r="F265" s="549"/>
      <c r="G265" s="567"/>
      <c r="H265" s="549"/>
      <c r="I265" s="549"/>
      <c r="J265" s="549"/>
      <c r="K265" s="549"/>
      <c r="L265" s="549"/>
      <c r="M265" s="572" t="str">
        <f t="shared" si="19"/>
        <v/>
      </c>
      <c r="N265" s="569"/>
      <c r="O265" s="571" t="str">
        <f>IF(OR($B265="",$C265="",$D265="",$E265="",$F265=""),"",$G265/VLOOKUP($F265,Euro!$A:$C,3,FALSE))</f>
        <v/>
      </c>
      <c r="P265" s="308" t="b">
        <f t="shared" si="23"/>
        <v>0</v>
      </c>
      <c r="Q265" s="309">
        <f t="shared" si="24"/>
        <v>1</v>
      </c>
      <c r="R265" s="311" t="str">
        <f t="shared" si="20"/>
        <v/>
      </c>
      <c r="S265" s="311" t="str">
        <f t="shared" si="21"/>
        <v/>
      </c>
      <c r="T265" s="311" t="str">
        <f t="shared" si="22"/>
        <v/>
      </c>
    </row>
    <row r="266" spans="1:20">
      <c r="A266" s="548"/>
      <c r="B266" s="550"/>
      <c r="C266" s="550"/>
      <c r="D266" s="546"/>
      <c r="E266" s="546"/>
      <c r="F266" s="549"/>
      <c r="G266" s="567"/>
      <c r="H266" s="549"/>
      <c r="I266" s="549"/>
      <c r="J266" s="549"/>
      <c r="K266" s="549"/>
      <c r="L266" s="549"/>
      <c r="M266" s="572" t="str">
        <f t="shared" si="19"/>
        <v/>
      </c>
      <c r="N266" s="569"/>
      <c r="O266" s="571" t="str">
        <f>IF(OR($B266="",$C266="",$D266="",$E266="",$F266=""),"",$G266/VLOOKUP($F266,Euro!$A:$C,3,FALSE))</f>
        <v/>
      </c>
      <c r="P266" s="308" t="b">
        <f t="shared" si="23"/>
        <v>0</v>
      </c>
      <c r="Q266" s="309">
        <f t="shared" si="24"/>
        <v>1</v>
      </c>
      <c r="R266" s="311" t="str">
        <f t="shared" ref="R266:R310" si="25">IF(
OR(
$B266="",$C266="",$E266="",$F266="",$F266&lt;an_initial,$F266&gt;an_final,$P266=FALSE),"",IF(
$G266="","",IF(
OR(
$H266="X",$H266="x"),60*$O266/10000,"")))</f>
        <v/>
      </c>
      <c r="S266" s="311" t="str">
        <f t="shared" ref="S266:S310" si="26">IF(
OR(
$B266="",$C266="",$E266="",$F266="",$F266&lt;an_initial,$F266&gt;an_final,$P266=FALSE),"",IF(
$G266="","",IF(
OR(
$I266="X",$I266="x"),40*$O266/10000,"")))</f>
        <v/>
      </c>
      <c r="T266" s="311" t="str">
        <f t="shared" ref="T266:T310" si="27">IF(
OR(
$B266="",$C266="",$E266="",$F266="",$F266&lt;an_initial,$F266&gt;an_final,$P266=FALSE),"",IF(
$G266="","",IF(
OR(
$K266="X",$K266="x"),60*(
IF(
$Q266&lt;=5,0.3,0.2))*$O266/10000,IF(
OR(
$L266="X",$L266="x"),40*(
IF(
$Q266&lt;=5,0.3,0.2))*$O266/10000,""))))</f>
        <v/>
      </c>
    </row>
    <row r="267" spans="1:20">
      <c r="A267" s="548"/>
      <c r="B267" s="550"/>
      <c r="C267" s="550"/>
      <c r="D267" s="546"/>
      <c r="E267" s="546"/>
      <c r="F267" s="549"/>
      <c r="G267" s="567"/>
      <c r="H267" s="549"/>
      <c r="I267" s="549"/>
      <c r="J267" s="549"/>
      <c r="K267" s="549"/>
      <c r="L267" s="549"/>
      <c r="M267" s="572" t="str">
        <f t="shared" si="19"/>
        <v/>
      </c>
      <c r="N267" s="569"/>
      <c r="O267" s="571" t="str">
        <f>IF(OR($B267="",$C267="",$D267="",$E267="",$F267=""),"",$G267/VLOOKUP($F267,Euro!$A:$C,3,FALSE))</f>
        <v/>
      </c>
      <c r="P267" s="308" t="b">
        <f t="shared" ref="P267:P310" si="28">IF(nume_candidat="",FALSE,ISNUMBER(SEARCH(nume_candidat,$B267)))</f>
        <v>0</v>
      </c>
      <c r="Q267" s="309">
        <f t="shared" ref="Q267:Q310" si="29">LEN(B267)-LEN(SUBSTITUTE(B267,",",""))+1</f>
        <v>1</v>
      </c>
      <c r="R267" s="311" t="str">
        <f t="shared" si="25"/>
        <v/>
      </c>
      <c r="S267" s="311" t="str">
        <f t="shared" si="26"/>
        <v/>
      </c>
      <c r="T267" s="311" t="str">
        <f t="shared" si="27"/>
        <v/>
      </c>
    </row>
    <row r="268" spans="1:20">
      <c r="A268" s="548"/>
      <c r="B268" s="550"/>
      <c r="C268" s="550"/>
      <c r="D268" s="546"/>
      <c r="E268" s="546"/>
      <c r="F268" s="549"/>
      <c r="G268" s="567"/>
      <c r="H268" s="549"/>
      <c r="I268" s="549"/>
      <c r="J268" s="549"/>
      <c r="K268" s="549"/>
      <c r="L268" s="549"/>
      <c r="M268" s="572" t="str">
        <f t="shared" si="19"/>
        <v/>
      </c>
      <c r="N268" s="569"/>
      <c r="O268" s="571" t="str">
        <f>IF(OR($B268="",$C268="",$D268="",$E268="",$F268=""),"",$G268/VLOOKUP($F268,Euro!$A:$C,3,FALSE))</f>
        <v/>
      </c>
      <c r="P268" s="308" t="b">
        <f t="shared" si="28"/>
        <v>0</v>
      </c>
      <c r="Q268" s="309">
        <f t="shared" si="29"/>
        <v>1</v>
      </c>
      <c r="R268" s="311" t="str">
        <f t="shared" si="25"/>
        <v/>
      </c>
      <c r="S268" s="311" t="str">
        <f t="shared" si="26"/>
        <v/>
      </c>
      <c r="T268" s="311" t="str">
        <f t="shared" si="27"/>
        <v/>
      </c>
    </row>
    <row r="269" spans="1:20">
      <c r="A269" s="548"/>
      <c r="B269" s="550"/>
      <c r="C269" s="550"/>
      <c r="D269" s="546"/>
      <c r="E269" s="546"/>
      <c r="F269" s="549"/>
      <c r="G269" s="567"/>
      <c r="H269" s="549"/>
      <c r="I269" s="549"/>
      <c r="J269" s="549"/>
      <c r="K269" s="549"/>
      <c r="L269" s="549"/>
      <c r="M269" s="572" t="str">
        <f t="shared" si="19"/>
        <v/>
      </c>
      <c r="N269" s="569"/>
      <c r="O269" s="571" t="str">
        <f>IF(OR($B269="",$C269="",$D269="",$E269="",$F269=""),"",$G269/VLOOKUP($F269,Euro!$A:$C,3,FALSE))</f>
        <v/>
      </c>
      <c r="P269" s="308" t="b">
        <f t="shared" si="28"/>
        <v>0</v>
      </c>
      <c r="Q269" s="309">
        <f t="shared" si="29"/>
        <v>1</v>
      </c>
      <c r="R269" s="311" t="str">
        <f t="shared" si="25"/>
        <v/>
      </c>
      <c r="S269" s="311" t="str">
        <f t="shared" si="26"/>
        <v/>
      </c>
      <c r="T269" s="311" t="str">
        <f t="shared" si="27"/>
        <v/>
      </c>
    </row>
    <row r="270" spans="1:20">
      <c r="A270" s="548"/>
      <c r="B270" s="550"/>
      <c r="C270" s="550"/>
      <c r="D270" s="546"/>
      <c r="E270" s="546"/>
      <c r="F270" s="549"/>
      <c r="G270" s="567"/>
      <c r="H270" s="549"/>
      <c r="I270" s="549"/>
      <c r="J270" s="549"/>
      <c r="K270" s="549"/>
      <c r="L270" s="549"/>
      <c r="M270" s="572" t="str">
        <f t="shared" si="19"/>
        <v/>
      </c>
      <c r="N270" s="569"/>
      <c r="O270" s="571" t="str">
        <f>IF(OR($B270="",$C270="",$D270="",$E270="",$F270=""),"",$G270/VLOOKUP($F270,Euro!$A:$C,3,FALSE))</f>
        <v/>
      </c>
      <c r="P270" s="308" t="b">
        <f t="shared" si="28"/>
        <v>0</v>
      </c>
      <c r="Q270" s="309">
        <f t="shared" si="29"/>
        <v>1</v>
      </c>
      <c r="R270" s="311" t="str">
        <f t="shared" si="25"/>
        <v/>
      </c>
      <c r="S270" s="311" t="str">
        <f t="shared" si="26"/>
        <v/>
      </c>
      <c r="T270" s="311" t="str">
        <f t="shared" si="27"/>
        <v/>
      </c>
    </row>
    <row r="271" spans="1:20">
      <c r="A271" s="548"/>
      <c r="B271" s="550"/>
      <c r="C271" s="550"/>
      <c r="D271" s="546"/>
      <c r="E271" s="546"/>
      <c r="F271" s="549"/>
      <c r="G271" s="567"/>
      <c r="H271" s="549"/>
      <c r="I271" s="549"/>
      <c r="J271" s="549"/>
      <c r="K271" s="549"/>
      <c r="L271" s="549"/>
      <c r="M271" s="572" t="str">
        <f t="shared" si="19"/>
        <v/>
      </c>
      <c r="N271" s="569"/>
      <c r="O271" s="571" t="str">
        <f>IF(OR($B271="",$C271="",$D271="",$E271="",$F271=""),"",$G271/VLOOKUP($F271,Euro!$A:$C,3,FALSE))</f>
        <v/>
      </c>
      <c r="P271" s="308" t="b">
        <f t="shared" si="28"/>
        <v>0</v>
      </c>
      <c r="Q271" s="309">
        <f t="shared" si="29"/>
        <v>1</v>
      </c>
      <c r="R271" s="311" t="str">
        <f t="shared" si="25"/>
        <v/>
      </c>
      <c r="S271" s="311" t="str">
        <f t="shared" si="26"/>
        <v/>
      </c>
      <c r="T271" s="311" t="str">
        <f t="shared" si="27"/>
        <v/>
      </c>
    </row>
    <row r="272" spans="1:20">
      <c r="A272" s="548"/>
      <c r="B272" s="550"/>
      <c r="C272" s="550"/>
      <c r="D272" s="546"/>
      <c r="E272" s="546"/>
      <c r="F272" s="549"/>
      <c r="G272" s="567"/>
      <c r="H272" s="549"/>
      <c r="I272" s="549"/>
      <c r="J272" s="549"/>
      <c r="K272" s="549"/>
      <c r="L272" s="549"/>
      <c r="M272" s="572" t="str">
        <f t="shared" si="19"/>
        <v/>
      </c>
      <c r="N272" s="569"/>
      <c r="O272" s="571" t="str">
        <f>IF(OR($B272="",$C272="",$D272="",$E272="",$F272=""),"",$G272/VLOOKUP($F272,Euro!$A:$C,3,FALSE))</f>
        <v/>
      </c>
      <c r="P272" s="308" t="b">
        <f t="shared" si="28"/>
        <v>0</v>
      </c>
      <c r="Q272" s="309">
        <f t="shared" si="29"/>
        <v>1</v>
      </c>
      <c r="R272" s="311" t="str">
        <f t="shared" si="25"/>
        <v/>
      </c>
      <c r="S272" s="311" t="str">
        <f t="shared" si="26"/>
        <v/>
      </c>
      <c r="T272" s="311" t="str">
        <f t="shared" si="27"/>
        <v/>
      </c>
    </row>
    <row r="273" spans="1:20">
      <c r="A273" s="548"/>
      <c r="B273" s="550"/>
      <c r="C273" s="550"/>
      <c r="D273" s="546"/>
      <c r="E273" s="546"/>
      <c r="F273" s="549"/>
      <c r="G273" s="567"/>
      <c r="H273" s="549"/>
      <c r="I273" s="549"/>
      <c r="J273" s="549"/>
      <c r="K273" s="549"/>
      <c r="L273" s="549"/>
      <c r="M273" s="572" t="str">
        <f t="shared" si="19"/>
        <v/>
      </c>
      <c r="N273" s="569"/>
      <c r="O273" s="571" t="str">
        <f>IF(OR($B273="",$C273="",$D273="",$E273="",$F273=""),"",$G273/VLOOKUP($F273,Euro!$A:$C,3,FALSE))</f>
        <v/>
      </c>
      <c r="P273" s="308" t="b">
        <f t="shared" si="28"/>
        <v>0</v>
      </c>
      <c r="Q273" s="309">
        <f t="shared" si="29"/>
        <v>1</v>
      </c>
      <c r="R273" s="311" t="str">
        <f t="shared" si="25"/>
        <v/>
      </c>
      <c r="S273" s="311" t="str">
        <f t="shared" si="26"/>
        <v/>
      </c>
      <c r="T273" s="311" t="str">
        <f t="shared" si="27"/>
        <v/>
      </c>
    </row>
    <row r="274" spans="1:20">
      <c r="A274" s="548"/>
      <c r="B274" s="550"/>
      <c r="C274" s="550"/>
      <c r="D274" s="546"/>
      <c r="E274" s="546"/>
      <c r="F274" s="549"/>
      <c r="G274" s="567"/>
      <c r="H274" s="549"/>
      <c r="I274" s="549"/>
      <c r="J274" s="549"/>
      <c r="K274" s="549"/>
      <c r="L274" s="549"/>
      <c r="M274" s="572" t="str">
        <f t="shared" si="19"/>
        <v/>
      </c>
      <c r="N274" s="569"/>
      <c r="O274" s="571" t="str">
        <f>IF(OR($B274="",$C274="",$D274="",$E274="",$F274=""),"",$G274/VLOOKUP($F274,Euro!$A:$C,3,FALSE))</f>
        <v/>
      </c>
      <c r="P274" s="308" t="b">
        <f t="shared" si="28"/>
        <v>0</v>
      </c>
      <c r="Q274" s="309">
        <f t="shared" si="29"/>
        <v>1</v>
      </c>
      <c r="R274" s="311" t="str">
        <f t="shared" si="25"/>
        <v/>
      </c>
      <c r="S274" s="311" t="str">
        <f t="shared" si="26"/>
        <v/>
      </c>
      <c r="T274" s="311" t="str">
        <f t="shared" si="27"/>
        <v/>
      </c>
    </row>
    <row r="275" spans="1:20">
      <c r="A275" s="548"/>
      <c r="B275" s="550"/>
      <c r="C275" s="550"/>
      <c r="D275" s="546"/>
      <c r="E275" s="546"/>
      <c r="F275" s="549"/>
      <c r="G275" s="567"/>
      <c r="H275" s="549"/>
      <c r="I275" s="549"/>
      <c r="J275" s="549"/>
      <c r="K275" s="549"/>
      <c r="L275" s="549"/>
      <c r="M275" s="572" t="str">
        <f t="shared" si="19"/>
        <v/>
      </c>
      <c r="N275" s="569"/>
      <c r="O275" s="571" t="str">
        <f>IF(OR($B275="",$C275="",$D275="",$E275="",$F275=""),"",$G275/VLOOKUP($F275,Euro!$A:$C,3,FALSE))</f>
        <v/>
      </c>
      <c r="P275" s="308" t="b">
        <f t="shared" si="28"/>
        <v>0</v>
      </c>
      <c r="Q275" s="309">
        <f t="shared" si="29"/>
        <v>1</v>
      </c>
      <c r="R275" s="311" t="str">
        <f t="shared" si="25"/>
        <v/>
      </c>
      <c r="S275" s="311" t="str">
        <f t="shared" si="26"/>
        <v/>
      </c>
      <c r="T275" s="311" t="str">
        <f t="shared" si="27"/>
        <v/>
      </c>
    </row>
    <row r="276" spans="1:20">
      <c r="A276" s="548"/>
      <c r="B276" s="550"/>
      <c r="C276" s="550"/>
      <c r="D276" s="546"/>
      <c r="E276" s="546"/>
      <c r="F276" s="549"/>
      <c r="G276" s="567"/>
      <c r="H276" s="549"/>
      <c r="I276" s="549"/>
      <c r="J276" s="549"/>
      <c r="K276" s="549"/>
      <c r="L276" s="549"/>
      <c r="M276" s="572" t="str">
        <f t="shared" si="19"/>
        <v/>
      </c>
      <c r="N276" s="569"/>
      <c r="O276" s="571" t="str">
        <f>IF(OR($B276="",$C276="",$D276="",$E276="",$F276=""),"",$G276/VLOOKUP($F276,Euro!$A:$C,3,FALSE))</f>
        <v/>
      </c>
      <c r="P276" s="308" t="b">
        <f t="shared" si="28"/>
        <v>0</v>
      </c>
      <c r="Q276" s="309">
        <f t="shared" si="29"/>
        <v>1</v>
      </c>
      <c r="R276" s="311" t="str">
        <f t="shared" si="25"/>
        <v/>
      </c>
      <c r="S276" s="311" t="str">
        <f t="shared" si="26"/>
        <v/>
      </c>
      <c r="T276" s="311" t="str">
        <f t="shared" si="27"/>
        <v/>
      </c>
    </row>
    <row r="277" spans="1:20">
      <c r="A277" s="548"/>
      <c r="B277" s="550"/>
      <c r="C277" s="550"/>
      <c r="D277" s="546"/>
      <c r="E277" s="546"/>
      <c r="F277" s="549"/>
      <c r="G277" s="567"/>
      <c r="H277" s="549"/>
      <c r="I277" s="549"/>
      <c r="J277" s="549"/>
      <c r="K277" s="549"/>
      <c r="L277" s="549"/>
      <c r="M277" s="572" t="str">
        <f t="shared" si="19"/>
        <v/>
      </c>
      <c r="N277" s="569"/>
      <c r="O277" s="571" t="str">
        <f>IF(OR($B277="",$C277="",$D277="",$E277="",$F277=""),"",$G277/VLOOKUP($F277,Euro!$A:$C,3,FALSE))</f>
        <v/>
      </c>
      <c r="P277" s="308" t="b">
        <f t="shared" si="28"/>
        <v>0</v>
      </c>
      <c r="Q277" s="309">
        <f t="shared" si="29"/>
        <v>1</v>
      </c>
      <c r="R277" s="311" t="str">
        <f t="shared" si="25"/>
        <v/>
      </c>
      <c r="S277" s="311" t="str">
        <f t="shared" si="26"/>
        <v/>
      </c>
      <c r="T277" s="311" t="str">
        <f t="shared" si="27"/>
        <v/>
      </c>
    </row>
    <row r="278" spans="1:20">
      <c r="A278" s="548"/>
      <c r="B278" s="550"/>
      <c r="C278" s="550"/>
      <c r="D278" s="546"/>
      <c r="E278" s="546"/>
      <c r="F278" s="549"/>
      <c r="G278" s="567"/>
      <c r="H278" s="549"/>
      <c r="I278" s="549"/>
      <c r="J278" s="549"/>
      <c r="K278" s="549"/>
      <c r="L278" s="549"/>
      <c r="M278" s="572" t="str">
        <f t="shared" si="19"/>
        <v/>
      </c>
      <c r="N278" s="569"/>
      <c r="O278" s="571" t="str">
        <f>IF(OR($B278="",$C278="",$D278="",$E278="",$F278=""),"",$G278/VLOOKUP($F278,Euro!$A:$C,3,FALSE))</f>
        <v/>
      </c>
      <c r="P278" s="308" t="b">
        <f t="shared" si="28"/>
        <v>0</v>
      </c>
      <c r="Q278" s="309">
        <f t="shared" si="29"/>
        <v>1</v>
      </c>
      <c r="R278" s="311" t="str">
        <f t="shared" si="25"/>
        <v/>
      </c>
      <c r="S278" s="311" t="str">
        <f t="shared" si="26"/>
        <v/>
      </c>
      <c r="T278" s="311" t="str">
        <f t="shared" si="27"/>
        <v/>
      </c>
    </row>
    <row r="279" spans="1:20">
      <c r="A279" s="548"/>
      <c r="B279" s="550"/>
      <c r="C279" s="550"/>
      <c r="D279" s="546"/>
      <c r="E279" s="546"/>
      <c r="F279" s="549"/>
      <c r="G279" s="567"/>
      <c r="H279" s="549"/>
      <c r="I279" s="549"/>
      <c r="J279" s="549"/>
      <c r="K279" s="549"/>
      <c r="L279" s="549"/>
      <c r="M279" s="572" t="str">
        <f t="shared" si="19"/>
        <v/>
      </c>
      <c r="N279" s="569"/>
      <c r="O279" s="571" t="str">
        <f>IF(OR($B279="",$C279="",$D279="",$E279="",$F279=""),"",$G279/VLOOKUP($F279,Euro!$A:$C,3,FALSE))</f>
        <v/>
      </c>
      <c r="P279" s="308" t="b">
        <f t="shared" si="28"/>
        <v>0</v>
      </c>
      <c r="Q279" s="309">
        <f t="shared" si="29"/>
        <v>1</v>
      </c>
      <c r="R279" s="311" t="str">
        <f t="shared" si="25"/>
        <v/>
      </c>
      <c r="S279" s="311" t="str">
        <f t="shared" si="26"/>
        <v/>
      </c>
      <c r="T279" s="311" t="str">
        <f t="shared" si="27"/>
        <v/>
      </c>
    </row>
    <row r="280" spans="1:20">
      <c r="A280" s="548"/>
      <c r="B280" s="550"/>
      <c r="C280" s="550"/>
      <c r="D280" s="546"/>
      <c r="E280" s="546"/>
      <c r="F280" s="549"/>
      <c r="G280" s="567"/>
      <c r="H280" s="549"/>
      <c r="I280" s="549"/>
      <c r="J280" s="549"/>
      <c r="K280" s="549"/>
      <c r="L280" s="549"/>
      <c r="M280" s="572" t="str">
        <f t="shared" si="19"/>
        <v/>
      </c>
      <c r="N280" s="569"/>
      <c r="O280" s="571" t="str">
        <f>IF(OR($B280="",$C280="",$D280="",$E280="",$F280=""),"",$G280/VLOOKUP($F280,Euro!$A:$C,3,FALSE))</f>
        <v/>
      </c>
      <c r="P280" s="308" t="b">
        <f t="shared" si="28"/>
        <v>0</v>
      </c>
      <c r="Q280" s="309">
        <f t="shared" si="29"/>
        <v>1</v>
      </c>
      <c r="R280" s="311" t="str">
        <f t="shared" si="25"/>
        <v/>
      </c>
      <c r="S280" s="311" t="str">
        <f t="shared" si="26"/>
        <v/>
      </c>
      <c r="T280" s="311" t="str">
        <f t="shared" si="27"/>
        <v/>
      </c>
    </row>
    <row r="281" spans="1:20">
      <c r="A281" s="548"/>
      <c r="B281" s="550"/>
      <c r="C281" s="550"/>
      <c r="D281" s="546"/>
      <c r="E281" s="546"/>
      <c r="F281" s="549"/>
      <c r="G281" s="567"/>
      <c r="H281" s="549"/>
      <c r="I281" s="549"/>
      <c r="J281" s="549"/>
      <c r="K281" s="549"/>
      <c r="L281" s="549"/>
      <c r="M281" s="572" t="str">
        <f t="shared" si="19"/>
        <v/>
      </c>
      <c r="N281" s="569"/>
      <c r="O281" s="571" t="str">
        <f>IF(OR($B281="",$C281="",$D281="",$E281="",$F281=""),"",$G281/VLOOKUP($F281,Euro!$A:$C,3,FALSE))</f>
        <v/>
      </c>
      <c r="P281" s="308" t="b">
        <f t="shared" si="28"/>
        <v>0</v>
      </c>
      <c r="Q281" s="309">
        <f t="shared" si="29"/>
        <v>1</v>
      </c>
      <c r="R281" s="311" t="str">
        <f t="shared" si="25"/>
        <v/>
      </c>
      <c r="S281" s="311" t="str">
        <f t="shared" si="26"/>
        <v/>
      </c>
      <c r="T281" s="311" t="str">
        <f t="shared" si="27"/>
        <v/>
      </c>
    </row>
    <row r="282" spans="1:20">
      <c r="A282" s="548"/>
      <c r="B282" s="550"/>
      <c r="C282" s="550"/>
      <c r="D282" s="546"/>
      <c r="E282" s="546"/>
      <c r="F282" s="549"/>
      <c r="G282" s="567"/>
      <c r="H282" s="549"/>
      <c r="I282" s="549"/>
      <c r="J282" s="549"/>
      <c r="K282" s="549"/>
      <c r="L282" s="549"/>
      <c r="M282" s="572" t="str">
        <f t="shared" si="19"/>
        <v/>
      </c>
      <c r="N282" s="569"/>
      <c r="O282" s="571" t="str">
        <f>IF(OR($B282="",$C282="",$D282="",$E282="",$F282=""),"",$G282/VLOOKUP($F282,Euro!$A:$C,3,FALSE))</f>
        <v/>
      </c>
      <c r="P282" s="308" t="b">
        <f t="shared" si="28"/>
        <v>0</v>
      </c>
      <c r="Q282" s="309">
        <f t="shared" si="29"/>
        <v>1</v>
      </c>
      <c r="R282" s="311" t="str">
        <f t="shared" si="25"/>
        <v/>
      </c>
      <c r="S282" s="311" t="str">
        <f t="shared" si="26"/>
        <v/>
      </c>
      <c r="T282" s="311" t="str">
        <f t="shared" si="27"/>
        <v/>
      </c>
    </row>
    <row r="283" spans="1:20">
      <c r="A283" s="548"/>
      <c r="B283" s="550"/>
      <c r="C283" s="550"/>
      <c r="D283" s="546"/>
      <c r="E283" s="546"/>
      <c r="F283" s="549"/>
      <c r="G283" s="567"/>
      <c r="H283" s="549"/>
      <c r="I283" s="549"/>
      <c r="J283" s="549"/>
      <c r="K283" s="549"/>
      <c r="L283" s="549"/>
      <c r="M283" s="572" t="str">
        <f t="shared" si="19"/>
        <v/>
      </c>
      <c r="N283" s="569"/>
      <c r="O283" s="571" t="str">
        <f>IF(OR($B283="",$C283="",$D283="",$E283="",$F283=""),"",$G283/VLOOKUP($F283,Euro!$A:$C,3,FALSE))</f>
        <v/>
      </c>
      <c r="P283" s="308" t="b">
        <f t="shared" si="28"/>
        <v>0</v>
      </c>
      <c r="Q283" s="309">
        <f t="shared" si="29"/>
        <v>1</v>
      </c>
      <c r="R283" s="311" t="str">
        <f t="shared" si="25"/>
        <v/>
      </c>
      <c r="S283" s="311" t="str">
        <f t="shared" si="26"/>
        <v/>
      </c>
      <c r="T283" s="311" t="str">
        <f t="shared" si="27"/>
        <v/>
      </c>
    </row>
    <row r="284" spans="1:20">
      <c r="A284" s="548"/>
      <c r="B284" s="550"/>
      <c r="C284" s="550"/>
      <c r="D284" s="546"/>
      <c r="E284" s="546"/>
      <c r="F284" s="549"/>
      <c r="G284" s="567"/>
      <c r="H284" s="549"/>
      <c r="I284" s="549"/>
      <c r="J284" s="549"/>
      <c r="K284" s="549"/>
      <c r="L284" s="549"/>
      <c r="M284" s="572" t="str">
        <f t="shared" si="19"/>
        <v/>
      </c>
      <c r="N284" s="569"/>
      <c r="O284" s="571" t="str">
        <f>IF(OR($B284="",$C284="",$D284="",$E284="",$F284=""),"",$G284/VLOOKUP($F284,Euro!$A:$C,3,FALSE))</f>
        <v/>
      </c>
      <c r="P284" s="308" t="b">
        <f t="shared" si="28"/>
        <v>0</v>
      </c>
      <c r="Q284" s="309">
        <f t="shared" si="29"/>
        <v>1</v>
      </c>
      <c r="R284" s="311" t="str">
        <f t="shared" si="25"/>
        <v/>
      </c>
      <c r="S284" s="311" t="str">
        <f t="shared" si="26"/>
        <v/>
      </c>
      <c r="T284" s="311" t="str">
        <f t="shared" si="27"/>
        <v/>
      </c>
    </row>
    <row r="285" spans="1:20">
      <c r="A285" s="548"/>
      <c r="B285" s="550"/>
      <c r="C285" s="550"/>
      <c r="D285" s="546"/>
      <c r="E285" s="546"/>
      <c r="F285" s="549"/>
      <c r="G285" s="567"/>
      <c r="H285" s="549"/>
      <c r="I285" s="549"/>
      <c r="J285" s="549"/>
      <c r="K285" s="549"/>
      <c r="L285" s="549"/>
      <c r="M285" s="572" t="str">
        <f t="shared" si="19"/>
        <v/>
      </c>
      <c r="N285" s="569"/>
      <c r="O285" s="571" t="str">
        <f>IF(OR($B285="",$C285="",$D285="",$E285="",$F285=""),"",$G285/VLOOKUP($F285,Euro!$A:$C,3,FALSE))</f>
        <v/>
      </c>
      <c r="P285" s="308" t="b">
        <f t="shared" si="28"/>
        <v>0</v>
      </c>
      <c r="Q285" s="309">
        <f t="shared" si="29"/>
        <v>1</v>
      </c>
      <c r="R285" s="311" t="str">
        <f t="shared" si="25"/>
        <v/>
      </c>
      <c r="S285" s="311" t="str">
        <f t="shared" si="26"/>
        <v/>
      </c>
      <c r="T285" s="311" t="str">
        <f t="shared" si="27"/>
        <v/>
      </c>
    </row>
    <row r="286" spans="1:20">
      <c r="A286" s="548"/>
      <c r="B286" s="550"/>
      <c r="C286" s="550"/>
      <c r="D286" s="546"/>
      <c r="E286" s="546"/>
      <c r="F286" s="549"/>
      <c r="G286" s="567"/>
      <c r="H286" s="549"/>
      <c r="I286" s="549"/>
      <c r="J286" s="549"/>
      <c r="K286" s="549"/>
      <c r="L286" s="549"/>
      <c r="M286" s="572" t="str">
        <f t="shared" si="19"/>
        <v/>
      </c>
      <c r="N286" s="569"/>
      <c r="O286" s="571" t="str">
        <f>IF(OR($B286="",$C286="",$D286="",$E286="",$F286=""),"",$G286/VLOOKUP($F286,Euro!$A:$C,3,FALSE))</f>
        <v/>
      </c>
      <c r="P286" s="308" t="b">
        <f t="shared" si="28"/>
        <v>0</v>
      </c>
      <c r="Q286" s="309">
        <f t="shared" si="29"/>
        <v>1</v>
      </c>
      <c r="R286" s="311" t="str">
        <f t="shared" si="25"/>
        <v/>
      </c>
      <c r="S286" s="311" t="str">
        <f t="shared" si="26"/>
        <v/>
      </c>
      <c r="T286" s="311" t="str">
        <f t="shared" si="27"/>
        <v/>
      </c>
    </row>
    <row r="287" spans="1:20">
      <c r="A287" s="548"/>
      <c r="B287" s="550"/>
      <c r="C287" s="550"/>
      <c r="D287" s="546"/>
      <c r="E287" s="546"/>
      <c r="F287" s="549"/>
      <c r="G287" s="567"/>
      <c r="H287" s="549"/>
      <c r="I287" s="549"/>
      <c r="J287" s="549"/>
      <c r="K287" s="549"/>
      <c r="L287" s="549"/>
      <c r="M287" s="572" t="str">
        <f t="shared" si="19"/>
        <v/>
      </c>
      <c r="N287" s="569"/>
      <c r="O287" s="571" t="str">
        <f>IF(OR($B287="",$C287="",$D287="",$E287="",$F287=""),"",$G287/VLOOKUP($F287,Euro!$A:$C,3,FALSE))</f>
        <v/>
      </c>
      <c r="P287" s="308" t="b">
        <f t="shared" si="28"/>
        <v>0</v>
      </c>
      <c r="Q287" s="309">
        <f t="shared" si="29"/>
        <v>1</v>
      </c>
      <c r="R287" s="311" t="str">
        <f t="shared" si="25"/>
        <v/>
      </c>
      <c r="S287" s="311" t="str">
        <f t="shared" si="26"/>
        <v/>
      </c>
      <c r="T287" s="311" t="str">
        <f t="shared" si="27"/>
        <v/>
      </c>
    </row>
    <row r="288" spans="1:20">
      <c r="A288" s="548"/>
      <c r="B288" s="550"/>
      <c r="C288" s="550"/>
      <c r="D288" s="546"/>
      <c r="E288" s="546"/>
      <c r="F288" s="549"/>
      <c r="G288" s="567"/>
      <c r="H288" s="549"/>
      <c r="I288" s="549"/>
      <c r="J288" s="549"/>
      <c r="K288" s="549"/>
      <c r="L288" s="549"/>
      <c r="M288" s="572" t="str">
        <f t="shared" si="19"/>
        <v/>
      </c>
      <c r="N288" s="569"/>
      <c r="O288" s="571" t="str">
        <f>IF(OR($B288="",$C288="",$D288="",$E288="",$F288=""),"",$G288/VLOOKUP($F288,Euro!$A:$C,3,FALSE))</f>
        <v/>
      </c>
      <c r="P288" s="308" t="b">
        <f t="shared" si="28"/>
        <v>0</v>
      </c>
      <c r="Q288" s="309">
        <f t="shared" si="29"/>
        <v>1</v>
      </c>
      <c r="R288" s="311" t="str">
        <f t="shared" si="25"/>
        <v/>
      </c>
      <c r="S288" s="311" t="str">
        <f t="shared" si="26"/>
        <v/>
      </c>
      <c r="T288" s="311" t="str">
        <f t="shared" si="27"/>
        <v/>
      </c>
    </row>
    <row r="289" spans="1:20">
      <c r="A289" s="548"/>
      <c r="B289" s="550"/>
      <c r="C289" s="550"/>
      <c r="D289" s="546"/>
      <c r="E289" s="546"/>
      <c r="F289" s="549"/>
      <c r="G289" s="567"/>
      <c r="H289" s="549"/>
      <c r="I289" s="549"/>
      <c r="J289" s="549"/>
      <c r="K289" s="549"/>
      <c r="L289" s="549"/>
      <c r="M289" s="572" t="str">
        <f t="shared" si="19"/>
        <v/>
      </c>
      <c r="N289" s="569"/>
      <c r="O289" s="571" t="str">
        <f>IF(OR($B289="",$C289="",$D289="",$E289="",$F289=""),"",$G289/VLOOKUP($F289,Euro!$A:$C,3,FALSE))</f>
        <v/>
      </c>
      <c r="P289" s="308" t="b">
        <f t="shared" si="28"/>
        <v>0</v>
      </c>
      <c r="Q289" s="309">
        <f t="shared" si="29"/>
        <v>1</v>
      </c>
      <c r="R289" s="311" t="str">
        <f t="shared" si="25"/>
        <v/>
      </c>
      <c r="S289" s="311" t="str">
        <f t="shared" si="26"/>
        <v/>
      </c>
      <c r="T289" s="311" t="str">
        <f t="shared" si="27"/>
        <v/>
      </c>
    </row>
    <row r="290" spans="1:20">
      <c r="A290" s="548"/>
      <c r="B290" s="550"/>
      <c r="C290" s="550"/>
      <c r="D290" s="546"/>
      <c r="E290" s="546"/>
      <c r="F290" s="549"/>
      <c r="G290" s="567"/>
      <c r="H290" s="549"/>
      <c r="I290" s="549"/>
      <c r="J290" s="549"/>
      <c r="K290" s="549"/>
      <c r="L290" s="549"/>
      <c r="M290" s="572" t="str">
        <f t="shared" si="19"/>
        <v/>
      </c>
      <c r="N290" s="569"/>
      <c r="O290" s="571" t="str">
        <f>IF(OR($B290="",$C290="",$D290="",$E290="",$F290=""),"",$G290/VLOOKUP($F290,Euro!$A:$C,3,FALSE))</f>
        <v/>
      </c>
      <c r="P290" s="308" t="b">
        <f t="shared" si="28"/>
        <v>0</v>
      </c>
      <c r="Q290" s="309">
        <f t="shared" si="29"/>
        <v>1</v>
      </c>
      <c r="R290" s="311" t="str">
        <f t="shared" si="25"/>
        <v/>
      </c>
      <c r="S290" s="311" t="str">
        <f t="shared" si="26"/>
        <v/>
      </c>
      <c r="T290" s="311" t="str">
        <f t="shared" si="27"/>
        <v/>
      </c>
    </row>
    <row r="291" spans="1:20">
      <c r="A291" s="548"/>
      <c r="B291" s="550"/>
      <c r="C291" s="550"/>
      <c r="D291" s="546"/>
      <c r="E291" s="546"/>
      <c r="F291" s="549"/>
      <c r="G291" s="567"/>
      <c r="H291" s="549"/>
      <c r="I291" s="549"/>
      <c r="J291" s="549"/>
      <c r="K291" s="549"/>
      <c r="L291" s="549"/>
      <c r="M291" s="572" t="str">
        <f t="shared" si="19"/>
        <v/>
      </c>
      <c r="N291" s="569"/>
      <c r="O291" s="571" t="str">
        <f>IF(OR($B291="",$C291="",$D291="",$E291="",$F291=""),"",$G291/VLOOKUP($F291,Euro!$A:$C,3,FALSE))</f>
        <v/>
      </c>
      <c r="P291" s="308" t="b">
        <f t="shared" si="28"/>
        <v>0</v>
      </c>
      <c r="Q291" s="309">
        <f t="shared" si="29"/>
        <v>1</v>
      </c>
      <c r="R291" s="311" t="str">
        <f t="shared" si="25"/>
        <v/>
      </c>
      <c r="S291" s="311" t="str">
        <f t="shared" si="26"/>
        <v/>
      </c>
      <c r="T291" s="311" t="str">
        <f t="shared" si="27"/>
        <v/>
      </c>
    </row>
    <row r="292" spans="1:20">
      <c r="A292" s="548"/>
      <c r="B292" s="550"/>
      <c r="C292" s="550"/>
      <c r="D292" s="546"/>
      <c r="E292" s="546"/>
      <c r="F292" s="549"/>
      <c r="G292" s="567"/>
      <c r="H292" s="549"/>
      <c r="I292" s="549"/>
      <c r="J292" s="549"/>
      <c r="K292" s="549"/>
      <c r="L292" s="549"/>
      <c r="M292" s="572" t="str">
        <f t="shared" si="19"/>
        <v/>
      </c>
      <c r="N292" s="569"/>
      <c r="O292" s="571" t="str">
        <f>IF(OR($B292="",$C292="",$D292="",$E292="",$F292=""),"",$G292/VLOOKUP($F292,Euro!$A:$C,3,FALSE))</f>
        <v/>
      </c>
      <c r="P292" s="308" t="b">
        <f t="shared" si="28"/>
        <v>0</v>
      </c>
      <c r="Q292" s="309">
        <f t="shared" si="29"/>
        <v>1</v>
      </c>
      <c r="R292" s="311" t="str">
        <f t="shared" si="25"/>
        <v/>
      </c>
      <c r="S292" s="311" t="str">
        <f t="shared" si="26"/>
        <v/>
      </c>
      <c r="T292" s="311" t="str">
        <f t="shared" si="27"/>
        <v/>
      </c>
    </row>
    <row r="293" spans="1:20">
      <c r="A293" s="548"/>
      <c r="B293" s="550"/>
      <c r="C293" s="550"/>
      <c r="D293" s="546"/>
      <c r="E293" s="546"/>
      <c r="F293" s="549"/>
      <c r="G293" s="567"/>
      <c r="H293" s="549"/>
      <c r="I293" s="549"/>
      <c r="J293" s="549"/>
      <c r="K293" s="549"/>
      <c r="L293" s="549"/>
      <c r="M293" s="572" t="str">
        <f t="shared" si="19"/>
        <v/>
      </c>
      <c r="N293" s="569"/>
      <c r="O293" s="571" t="str">
        <f>IF(OR($B293="",$C293="",$D293="",$E293="",$F293=""),"",$G293/VLOOKUP($F293,Euro!$A:$C,3,FALSE))</f>
        <v/>
      </c>
      <c r="P293" s="308" t="b">
        <f t="shared" si="28"/>
        <v>0</v>
      </c>
      <c r="Q293" s="309">
        <f t="shared" si="29"/>
        <v>1</v>
      </c>
      <c r="R293" s="311" t="str">
        <f t="shared" si="25"/>
        <v/>
      </c>
      <c r="S293" s="311" t="str">
        <f t="shared" si="26"/>
        <v/>
      </c>
      <c r="T293" s="311" t="str">
        <f t="shared" si="27"/>
        <v/>
      </c>
    </row>
    <row r="294" spans="1:20">
      <c r="A294" s="548"/>
      <c r="B294" s="550"/>
      <c r="C294" s="550"/>
      <c r="D294" s="546"/>
      <c r="E294" s="546"/>
      <c r="F294" s="549"/>
      <c r="G294" s="567"/>
      <c r="H294" s="549"/>
      <c r="I294" s="549"/>
      <c r="J294" s="549"/>
      <c r="K294" s="549"/>
      <c r="L294" s="549"/>
      <c r="M294" s="572" t="str">
        <f t="shared" si="19"/>
        <v/>
      </c>
      <c r="N294" s="569"/>
      <c r="O294" s="571" t="str">
        <f>IF(OR($B294="",$C294="",$D294="",$E294="",$F294=""),"",$G294/VLOOKUP($F294,Euro!$A:$C,3,FALSE))</f>
        <v/>
      </c>
      <c r="P294" s="308" t="b">
        <f t="shared" si="28"/>
        <v>0</v>
      </c>
      <c r="Q294" s="309">
        <f t="shared" si="29"/>
        <v>1</v>
      </c>
      <c r="R294" s="311" t="str">
        <f t="shared" si="25"/>
        <v/>
      </c>
      <c r="S294" s="311" t="str">
        <f t="shared" si="26"/>
        <v/>
      </c>
      <c r="T294" s="311" t="str">
        <f t="shared" si="27"/>
        <v/>
      </c>
    </row>
    <row r="295" spans="1:20">
      <c r="A295" s="548"/>
      <c r="B295" s="550"/>
      <c r="C295" s="550"/>
      <c r="D295" s="546"/>
      <c r="E295" s="546"/>
      <c r="F295" s="549"/>
      <c r="G295" s="567"/>
      <c r="H295" s="549"/>
      <c r="I295" s="549"/>
      <c r="J295" s="549"/>
      <c r="K295" s="549"/>
      <c r="L295" s="549"/>
      <c r="M295" s="572" t="str">
        <f t="shared" si="19"/>
        <v/>
      </c>
      <c r="N295" s="569"/>
      <c r="O295" s="571" t="str">
        <f>IF(OR($B295="",$C295="",$D295="",$E295="",$F295=""),"",$G295/VLOOKUP($F295,Euro!$A:$C,3,FALSE))</f>
        <v/>
      </c>
      <c r="P295" s="308" t="b">
        <f t="shared" si="28"/>
        <v>0</v>
      </c>
      <c r="Q295" s="309">
        <f t="shared" si="29"/>
        <v>1</v>
      </c>
      <c r="R295" s="311" t="str">
        <f t="shared" si="25"/>
        <v/>
      </c>
      <c r="S295" s="311" t="str">
        <f t="shared" si="26"/>
        <v/>
      </c>
      <c r="T295" s="311" t="str">
        <f t="shared" si="27"/>
        <v/>
      </c>
    </row>
    <row r="296" spans="1:20">
      <c r="A296" s="548"/>
      <c r="B296" s="550"/>
      <c r="C296" s="550"/>
      <c r="D296" s="546"/>
      <c r="E296" s="546"/>
      <c r="F296" s="549"/>
      <c r="G296" s="567"/>
      <c r="H296" s="549"/>
      <c r="I296" s="549"/>
      <c r="J296" s="549"/>
      <c r="K296" s="549"/>
      <c r="L296" s="549"/>
      <c r="M296" s="572" t="str">
        <f t="shared" si="19"/>
        <v/>
      </c>
      <c r="N296" s="569"/>
      <c r="O296" s="571" t="str">
        <f>IF(OR($B296="",$C296="",$D296="",$E296="",$F296=""),"",$G296/VLOOKUP($F296,Euro!$A:$C,3,FALSE))</f>
        <v/>
      </c>
      <c r="P296" s="308" t="b">
        <f t="shared" si="28"/>
        <v>0</v>
      </c>
      <c r="Q296" s="309">
        <f t="shared" si="29"/>
        <v>1</v>
      </c>
      <c r="R296" s="311" t="str">
        <f t="shared" si="25"/>
        <v/>
      </c>
      <c r="S296" s="311" t="str">
        <f t="shared" si="26"/>
        <v/>
      </c>
      <c r="T296" s="311" t="str">
        <f t="shared" si="27"/>
        <v/>
      </c>
    </row>
    <row r="297" spans="1:20">
      <c r="A297" s="548"/>
      <c r="B297" s="550"/>
      <c r="C297" s="550"/>
      <c r="D297" s="546"/>
      <c r="E297" s="546"/>
      <c r="F297" s="549"/>
      <c r="G297" s="567"/>
      <c r="H297" s="549"/>
      <c r="I297" s="549"/>
      <c r="J297" s="549"/>
      <c r="K297" s="549"/>
      <c r="L297" s="549"/>
      <c r="M297" s="572" t="str">
        <f t="shared" si="19"/>
        <v/>
      </c>
      <c r="N297" s="569"/>
      <c r="O297" s="571" t="str">
        <f>IF(OR($B297="",$C297="",$D297="",$E297="",$F297=""),"",$G297/VLOOKUP($F297,Euro!$A:$C,3,FALSE))</f>
        <v/>
      </c>
      <c r="P297" s="308" t="b">
        <f t="shared" si="28"/>
        <v>0</v>
      </c>
      <c r="Q297" s="309">
        <f t="shared" si="29"/>
        <v>1</v>
      </c>
      <c r="R297" s="311" t="str">
        <f t="shared" si="25"/>
        <v/>
      </c>
      <c r="S297" s="311" t="str">
        <f t="shared" si="26"/>
        <v/>
      </c>
      <c r="T297" s="311" t="str">
        <f t="shared" si="27"/>
        <v/>
      </c>
    </row>
    <row r="298" spans="1:20">
      <c r="A298" s="548"/>
      <c r="B298" s="550"/>
      <c r="C298" s="550"/>
      <c r="D298" s="546"/>
      <c r="E298" s="546"/>
      <c r="F298" s="549"/>
      <c r="G298" s="567"/>
      <c r="H298" s="549"/>
      <c r="I298" s="549"/>
      <c r="J298" s="549"/>
      <c r="K298" s="549"/>
      <c r="L298" s="549"/>
      <c r="M298" s="572" t="str">
        <f t="shared" si="19"/>
        <v/>
      </c>
      <c r="N298" s="569"/>
      <c r="O298" s="571" t="str">
        <f>IF(OR($B298="",$C298="",$D298="",$E298="",$F298=""),"",$G298/VLOOKUP($F298,Euro!$A:$C,3,FALSE))</f>
        <v/>
      </c>
      <c r="P298" s="308" t="b">
        <f t="shared" si="28"/>
        <v>0</v>
      </c>
      <c r="Q298" s="309">
        <f t="shared" si="29"/>
        <v>1</v>
      </c>
      <c r="R298" s="311" t="str">
        <f t="shared" si="25"/>
        <v/>
      </c>
      <c r="S298" s="311" t="str">
        <f t="shared" si="26"/>
        <v/>
      </c>
      <c r="T298" s="311" t="str">
        <f t="shared" si="27"/>
        <v/>
      </c>
    </row>
    <row r="299" spans="1:20">
      <c r="A299" s="548"/>
      <c r="B299" s="550"/>
      <c r="C299" s="550"/>
      <c r="D299" s="546"/>
      <c r="E299" s="546"/>
      <c r="F299" s="549"/>
      <c r="G299" s="567"/>
      <c r="H299" s="549"/>
      <c r="I299" s="549"/>
      <c r="J299" s="549"/>
      <c r="K299" s="549"/>
      <c r="L299" s="549"/>
      <c r="M299" s="572" t="str">
        <f t="shared" si="19"/>
        <v/>
      </c>
      <c r="N299" s="569"/>
      <c r="O299" s="571" t="str">
        <f>IF(OR($B299="",$C299="",$D299="",$E299="",$F299=""),"",$G299/VLOOKUP($F299,Euro!$A:$C,3,FALSE))</f>
        <v/>
      </c>
      <c r="P299" s="308" t="b">
        <f t="shared" si="28"/>
        <v>0</v>
      </c>
      <c r="Q299" s="309">
        <f t="shared" si="29"/>
        <v>1</v>
      </c>
      <c r="R299" s="311" t="str">
        <f t="shared" si="25"/>
        <v/>
      </c>
      <c r="S299" s="311" t="str">
        <f t="shared" si="26"/>
        <v/>
      </c>
      <c r="T299" s="311" t="str">
        <f t="shared" si="27"/>
        <v/>
      </c>
    </row>
    <row r="300" spans="1:20">
      <c r="A300" s="548"/>
      <c r="B300" s="550"/>
      <c r="C300" s="550"/>
      <c r="D300" s="546"/>
      <c r="E300" s="546"/>
      <c r="F300" s="549"/>
      <c r="G300" s="567"/>
      <c r="H300" s="549"/>
      <c r="I300" s="549"/>
      <c r="J300" s="549"/>
      <c r="K300" s="549"/>
      <c r="L300" s="549"/>
      <c r="M300" s="572" t="str">
        <f t="shared" si="19"/>
        <v/>
      </c>
      <c r="N300" s="569"/>
      <c r="O300" s="571" t="str">
        <f>IF(OR($B300="",$C300="",$D300="",$E300="",$F300=""),"",$G300/VLOOKUP($F300,Euro!$A:$C,3,FALSE))</f>
        <v/>
      </c>
      <c r="P300" s="308" t="b">
        <f t="shared" si="28"/>
        <v>0</v>
      </c>
      <c r="Q300" s="309">
        <f t="shared" si="29"/>
        <v>1</v>
      </c>
      <c r="R300" s="311" t="str">
        <f t="shared" si="25"/>
        <v/>
      </c>
      <c r="S300" s="311" t="str">
        <f t="shared" si="26"/>
        <v/>
      </c>
      <c r="T300" s="311" t="str">
        <f t="shared" si="27"/>
        <v/>
      </c>
    </row>
    <row r="301" spans="1:20">
      <c r="A301" s="548"/>
      <c r="B301" s="550"/>
      <c r="C301" s="550"/>
      <c r="D301" s="546"/>
      <c r="E301" s="546"/>
      <c r="F301" s="549"/>
      <c r="G301" s="567"/>
      <c r="H301" s="549"/>
      <c r="I301" s="549"/>
      <c r="J301" s="549"/>
      <c r="K301" s="549"/>
      <c r="L301" s="549"/>
      <c r="M301" s="572" t="str">
        <f t="shared" si="19"/>
        <v/>
      </c>
      <c r="N301" s="569"/>
      <c r="O301" s="571" t="str">
        <f>IF(OR($B301="",$C301="",$D301="",$E301="",$F301=""),"",$G301/VLOOKUP($F301,Euro!$A:$C,3,FALSE))</f>
        <v/>
      </c>
      <c r="P301" s="308" t="b">
        <f t="shared" si="28"/>
        <v>0</v>
      </c>
      <c r="Q301" s="309">
        <f t="shared" si="29"/>
        <v>1</v>
      </c>
      <c r="R301" s="311" t="str">
        <f t="shared" si="25"/>
        <v/>
      </c>
      <c r="S301" s="311" t="str">
        <f t="shared" si="26"/>
        <v/>
      </c>
      <c r="T301" s="311" t="str">
        <f t="shared" si="27"/>
        <v/>
      </c>
    </row>
    <row r="302" spans="1:20">
      <c r="A302" s="548"/>
      <c r="B302" s="550"/>
      <c r="C302" s="550"/>
      <c r="D302" s="546"/>
      <c r="E302" s="546"/>
      <c r="F302" s="549"/>
      <c r="G302" s="567"/>
      <c r="H302" s="549"/>
      <c r="I302" s="549"/>
      <c r="J302" s="549"/>
      <c r="K302" s="549"/>
      <c r="L302" s="549"/>
      <c r="M302" s="572" t="str">
        <f t="shared" si="19"/>
        <v/>
      </c>
      <c r="N302" s="569"/>
      <c r="O302" s="571" t="str">
        <f>IF(OR($B302="",$C302="",$D302="",$E302="",$F302=""),"",$G302/VLOOKUP($F302,Euro!$A:$C,3,FALSE))</f>
        <v/>
      </c>
      <c r="P302" s="308" t="b">
        <f t="shared" si="28"/>
        <v>0</v>
      </c>
      <c r="Q302" s="309">
        <f t="shared" si="29"/>
        <v>1</v>
      </c>
      <c r="R302" s="311" t="str">
        <f t="shared" si="25"/>
        <v/>
      </c>
      <c r="S302" s="311" t="str">
        <f t="shared" si="26"/>
        <v/>
      </c>
      <c r="T302" s="311" t="str">
        <f t="shared" si="27"/>
        <v/>
      </c>
    </row>
    <row r="303" spans="1:20">
      <c r="A303" s="548"/>
      <c r="B303" s="550"/>
      <c r="C303" s="550"/>
      <c r="D303" s="546"/>
      <c r="E303" s="546"/>
      <c r="F303" s="549"/>
      <c r="G303" s="567"/>
      <c r="H303" s="549"/>
      <c r="I303" s="549"/>
      <c r="J303" s="549"/>
      <c r="K303" s="549"/>
      <c r="L303" s="549"/>
      <c r="M303" s="572" t="str">
        <f t="shared" si="19"/>
        <v/>
      </c>
      <c r="N303" s="569"/>
      <c r="O303" s="571" t="str">
        <f>IF(OR($B303="",$C303="",$D303="",$E303="",$F303=""),"",$G303/VLOOKUP($F303,Euro!$A:$C,3,FALSE))</f>
        <v/>
      </c>
      <c r="P303" s="308" t="b">
        <f t="shared" si="28"/>
        <v>0</v>
      </c>
      <c r="Q303" s="309">
        <f t="shared" si="29"/>
        <v>1</v>
      </c>
      <c r="R303" s="311" t="str">
        <f t="shared" si="25"/>
        <v/>
      </c>
      <c r="S303" s="311" t="str">
        <f t="shared" si="26"/>
        <v/>
      </c>
      <c r="T303" s="311" t="str">
        <f t="shared" si="27"/>
        <v/>
      </c>
    </row>
    <row r="304" spans="1:20">
      <c r="A304" s="548"/>
      <c r="B304" s="550"/>
      <c r="C304" s="550"/>
      <c r="D304" s="546"/>
      <c r="E304" s="546"/>
      <c r="F304" s="549"/>
      <c r="G304" s="567"/>
      <c r="H304" s="549"/>
      <c r="I304" s="549"/>
      <c r="J304" s="549"/>
      <c r="K304" s="549"/>
      <c r="L304" s="549"/>
      <c r="M304" s="572" t="str">
        <f t="shared" si="19"/>
        <v/>
      </c>
      <c r="N304" s="569"/>
      <c r="O304" s="571" t="str">
        <f>IF(OR($B304="",$C304="",$D304="",$E304="",$F304=""),"",$G304/VLOOKUP($F304,Euro!$A:$C,3,FALSE))</f>
        <v/>
      </c>
      <c r="P304" s="308" t="b">
        <f t="shared" si="28"/>
        <v>0</v>
      </c>
      <c r="Q304" s="309">
        <f t="shared" si="29"/>
        <v>1</v>
      </c>
      <c r="R304" s="311" t="str">
        <f t="shared" si="25"/>
        <v/>
      </c>
      <c r="S304" s="311" t="str">
        <f t="shared" si="26"/>
        <v/>
      </c>
      <c r="T304" s="311" t="str">
        <f t="shared" si="27"/>
        <v/>
      </c>
    </row>
    <row r="305" spans="1:20">
      <c r="A305" s="548"/>
      <c r="B305" s="550"/>
      <c r="C305" s="550"/>
      <c r="D305" s="546"/>
      <c r="E305" s="546"/>
      <c r="F305" s="549"/>
      <c r="G305" s="567"/>
      <c r="H305" s="549"/>
      <c r="I305" s="549"/>
      <c r="J305" s="549"/>
      <c r="K305" s="549"/>
      <c r="L305" s="549"/>
      <c r="M305" s="572" t="str">
        <f t="shared" si="19"/>
        <v/>
      </c>
      <c r="N305" s="569"/>
      <c r="O305" s="571" t="str">
        <f>IF(OR($B305="",$C305="",$D305="",$E305="",$F305=""),"",$G305/VLOOKUP($F305,Euro!$A:$C,3,FALSE))</f>
        <v/>
      </c>
      <c r="P305" s="308" t="b">
        <f t="shared" si="28"/>
        <v>0</v>
      </c>
      <c r="Q305" s="309">
        <f t="shared" si="29"/>
        <v>1</v>
      </c>
      <c r="R305" s="311" t="str">
        <f t="shared" si="25"/>
        <v/>
      </c>
      <c r="S305" s="311" t="str">
        <f t="shared" si="26"/>
        <v/>
      </c>
      <c r="T305" s="311" t="str">
        <f t="shared" si="27"/>
        <v/>
      </c>
    </row>
    <row r="306" spans="1:20">
      <c r="A306" s="548"/>
      <c r="B306" s="550"/>
      <c r="C306" s="550"/>
      <c r="D306" s="546"/>
      <c r="E306" s="546"/>
      <c r="F306" s="549"/>
      <c r="G306" s="567"/>
      <c r="H306" s="549"/>
      <c r="I306" s="549"/>
      <c r="J306" s="549"/>
      <c r="K306" s="549"/>
      <c r="L306" s="549"/>
      <c r="M306" s="572" t="str">
        <f t="shared" si="19"/>
        <v/>
      </c>
      <c r="N306" s="569"/>
      <c r="O306" s="571" t="str">
        <f>IF(OR($B306="",$C306="",$D306="",$E306="",$F306=""),"",$G306/VLOOKUP($F306,Euro!$A:$C,3,FALSE))</f>
        <v/>
      </c>
      <c r="P306" s="308" t="b">
        <f t="shared" si="28"/>
        <v>0</v>
      </c>
      <c r="Q306" s="309">
        <f t="shared" si="29"/>
        <v>1</v>
      </c>
      <c r="R306" s="311" t="str">
        <f t="shared" si="25"/>
        <v/>
      </c>
      <c r="S306" s="311" t="str">
        <f t="shared" si="26"/>
        <v/>
      </c>
      <c r="T306" s="311" t="str">
        <f t="shared" si="27"/>
        <v/>
      </c>
    </row>
    <row r="307" spans="1:20">
      <c r="A307" s="548"/>
      <c r="B307" s="550"/>
      <c r="C307" s="550"/>
      <c r="D307" s="546"/>
      <c r="E307" s="546"/>
      <c r="F307" s="549"/>
      <c r="G307" s="567"/>
      <c r="H307" s="549"/>
      <c r="I307" s="549"/>
      <c r="J307" s="549"/>
      <c r="K307" s="549"/>
      <c r="L307" s="549"/>
      <c r="M307" s="572" t="str">
        <f t="shared" si="19"/>
        <v/>
      </c>
      <c r="N307" s="569"/>
      <c r="O307" s="571" t="str">
        <f>IF(OR($B307="",$C307="",$D307="",$E307="",$F307=""),"",$G307/VLOOKUP($F307,Euro!$A:$C,3,FALSE))</f>
        <v/>
      </c>
      <c r="P307" s="308" t="b">
        <f t="shared" si="28"/>
        <v>0</v>
      </c>
      <c r="Q307" s="309">
        <f t="shared" si="29"/>
        <v>1</v>
      </c>
      <c r="R307" s="311" t="str">
        <f t="shared" si="25"/>
        <v/>
      </c>
      <c r="S307" s="311" t="str">
        <f t="shared" si="26"/>
        <v/>
      </c>
      <c r="T307" s="311" t="str">
        <f t="shared" si="27"/>
        <v/>
      </c>
    </row>
    <row r="308" spans="1:20">
      <c r="A308" s="548"/>
      <c r="B308" s="550"/>
      <c r="C308" s="550"/>
      <c r="D308" s="546"/>
      <c r="E308" s="546"/>
      <c r="F308" s="549"/>
      <c r="G308" s="567"/>
      <c r="H308" s="549"/>
      <c r="I308" s="549"/>
      <c r="J308" s="549"/>
      <c r="K308" s="549"/>
      <c r="L308" s="549"/>
      <c r="M308" s="572" t="str">
        <f t="shared" si="19"/>
        <v/>
      </c>
      <c r="N308" s="569"/>
      <c r="O308" s="571" t="str">
        <f>IF(OR($B308="",$C308="",$D308="",$E308="",$F308=""),"",$G308/VLOOKUP($F308,Euro!$A:$C,3,FALSE))</f>
        <v/>
      </c>
      <c r="P308" s="308" t="b">
        <f t="shared" si="28"/>
        <v>0</v>
      </c>
      <c r="Q308" s="309">
        <f t="shared" si="29"/>
        <v>1</v>
      </c>
      <c r="R308" s="311" t="str">
        <f t="shared" si="25"/>
        <v/>
      </c>
      <c r="S308" s="311" t="str">
        <f t="shared" si="26"/>
        <v/>
      </c>
      <c r="T308" s="311" t="str">
        <f t="shared" si="27"/>
        <v/>
      </c>
    </row>
    <row r="309" spans="1:20">
      <c r="A309" s="548"/>
      <c r="B309" s="550"/>
      <c r="C309" s="550"/>
      <c r="D309" s="546"/>
      <c r="E309" s="546"/>
      <c r="F309" s="549"/>
      <c r="G309" s="567"/>
      <c r="H309" s="549"/>
      <c r="I309" s="549"/>
      <c r="J309" s="549"/>
      <c r="K309" s="549"/>
      <c r="L309" s="549"/>
      <c r="M309" s="572" t="str">
        <f t="shared" si="19"/>
        <v/>
      </c>
      <c r="N309" s="569"/>
      <c r="O309" s="571" t="str">
        <f>IF(OR($B309="",$C309="",$D309="",$E309="",$F309=""),"",$G309/VLOOKUP($F309,Euro!$A:$C,3,FALSE))</f>
        <v/>
      </c>
      <c r="P309" s="308" t="b">
        <f t="shared" si="28"/>
        <v>0</v>
      </c>
      <c r="Q309" s="309">
        <f t="shared" si="29"/>
        <v>1</v>
      </c>
      <c r="R309" s="311" t="str">
        <f t="shared" si="25"/>
        <v/>
      </c>
      <c r="S309" s="311" t="str">
        <f t="shared" si="26"/>
        <v/>
      </c>
      <c r="T309" s="311" t="str">
        <f t="shared" si="27"/>
        <v/>
      </c>
    </row>
    <row r="310" spans="1:20">
      <c r="A310" s="548"/>
      <c r="B310" s="550"/>
      <c r="C310" s="550"/>
      <c r="D310" s="546"/>
      <c r="E310" s="546"/>
      <c r="F310" s="549"/>
      <c r="G310" s="567"/>
      <c r="H310" s="549"/>
      <c r="I310" s="549"/>
      <c r="J310" s="549"/>
      <c r="K310" s="549"/>
      <c r="L310" s="549"/>
      <c r="M310" s="572" t="str">
        <f t="shared" si="19"/>
        <v/>
      </c>
      <c r="N310" s="569"/>
      <c r="O310" s="571" t="str">
        <f>IF(OR($B310="",$C310="",$D310="",$E310="",$F310=""),"",$G310/VLOOKUP($F310,Euro!$A:$C,3,FALSE))</f>
        <v/>
      </c>
      <c r="P310" s="308" t="b">
        <f t="shared" si="28"/>
        <v>0</v>
      </c>
      <c r="Q310" s="309">
        <f t="shared" si="29"/>
        <v>1</v>
      </c>
      <c r="R310" s="311" t="str">
        <f t="shared" si="25"/>
        <v/>
      </c>
      <c r="S310" s="311" t="str">
        <f t="shared" si="26"/>
        <v/>
      </c>
      <c r="T310" s="311" t="str">
        <f t="shared" si="27"/>
        <v/>
      </c>
    </row>
    <row r="311" spans="1:20">
      <c r="A311" s="574"/>
      <c r="B311" s="551"/>
      <c r="C311" s="551"/>
      <c r="D311" s="552"/>
      <c r="E311" s="552"/>
      <c r="F311" s="575"/>
      <c r="G311" s="576"/>
      <c r="H311" s="575"/>
      <c r="I311" s="575"/>
      <c r="J311" s="575"/>
      <c r="K311" s="575"/>
      <c r="L311" s="575"/>
      <c r="M311" s="577"/>
      <c r="N311" s="552"/>
    </row>
    <row r="312" spans="1:20">
      <c r="A312" s="574"/>
      <c r="B312" s="551"/>
      <c r="C312" s="551"/>
      <c r="D312" s="552"/>
      <c r="E312" s="552"/>
      <c r="F312" s="575"/>
      <c r="G312" s="576"/>
      <c r="H312" s="575"/>
      <c r="I312" s="575"/>
      <c r="J312" s="575"/>
      <c r="K312" s="575"/>
      <c r="L312" s="575"/>
      <c r="M312" s="577"/>
      <c r="N312" s="552"/>
    </row>
  </sheetData>
  <sheetProtection algorithmName="SHA-512" hashValue="k0EBCGVamN5PXuomfbkluzhYuHeSqX3BYD4dIeanUXMyZnTlFZaXBO3aiQ7XwYOJXVQDP1R0uZjL+0OR2iq+kg==" saltValue="vgMayDnB62oxueV+t7mCtA==" spinCount="100000" sheet="1" objects="1" scenarios="1" formatCells="0" formatRows="0" insertRows="0"/>
  <mergeCells count="19">
    <mergeCell ref="A4:N4"/>
    <mergeCell ref="A7:A8"/>
    <mergeCell ref="B7:B8"/>
    <mergeCell ref="D7:D8"/>
    <mergeCell ref="A5:N5"/>
    <mergeCell ref="H7:J7"/>
    <mergeCell ref="N7:N8"/>
    <mergeCell ref="M7:M8"/>
    <mergeCell ref="G7:G8"/>
    <mergeCell ref="K7:L7"/>
    <mergeCell ref="R7:R8"/>
    <mergeCell ref="S7:S8"/>
    <mergeCell ref="T7:T8"/>
    <mergeCell ref="Q7:Q8"/>
    <mergeCell ref="C7:C8"/>
    <mergeCell ref="E7:E8"/>
    <mergeCell ref="F7:F8"/>
    <mergeCell ref="P7:P8"/>
    <mergeCell ref="O7:O8"/>
  </mergeCells>
  <phoneticPr fontId="15" type="noConversion"/>
  <pageMargins left="0.59055118110236227" right="0.59055118110236227" top="0.78740157480314965" bottom="1.1811023622047245" header="0" footer="0.39370078740157483"/>
  <pageSetup paperSize="9" scale="64" fitToHeight="100" orientation="landscape" r:id="rId1"/>
  <headerFooter>
    <oddFooter xml:space="preserve">&amp;L
&amp;RCandidat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89">
    <tabColor theme="8" tint="0.59999389629810485"/>
    <pageSetUpPr fitToPage="1"/>
  </sheetPr>
  <dimension ref="A1:D12"/>
  <sheetViews>
    <sheetView zoomScaleNormal="100" workbookViewId="0">
      <selection activeCell="D18" sqref="D18"/>
    </sheetView>
  </sheetViews>
  <sheetFormatPr defaultColWidth="9.1328125" defaultRowHeight="15.75"/>
  <cols>
    <col min="1" max="1" width="5.6640625" style="45" customWidth="1"/>
    <col min="2" max="2" width="62.46484375" style="49" customWidth="1"/>
    <col min="3" max="3" width="8.6640625" style="49" customWidth="1"/>
    <col min="4" max="4" width="12.33203125" style="49" customWidth="1"/>
    <col min="5" max="19" width="9.1328125" style="49" customWidth="1"/>
    <col min="20" max="16384" width="9.1328125" style="49"/>
  </cols>
  <sheetData>
    <row r="1" spans="1:4" s="45" customFormat="1">
      <c r="A1" s="44" t="s">
        <v>483</v>
      </c>
      <c r="C1" s="46"/>
      <c r="D1" s="48"/>
    </row>
    <row r="2" spans="1:4" s="45" customFormat="1">
      <c r="A2" s="294" t="str">
        <f>IF(ISBLANK(facultate), IF(ISBLANK(departament),"","Departament " &amp; departament), "Facultatea " &amp; facultate)</f>
        <v>Facultatea Automatică și Calculatoare</v>
      </c>
      <c r="C2" s="46"/>
      <c r="D2" s="48"/>
    </row>
    <row r="3" spans="1:4" s="45" customFormat="1">
      <c r="A3" s="294" t="str">
        <f>IF(ISBLANK(departament),"","Departamentul " &amp; departament)</f>
        <v>Departamentul Automatică și Informatică Aplicată</v>
      </c>
      <c r="C3" s="46"/>
      <c r="D3" s="48"/>
    </row>
    <row r="4" spans="1:4">
      <c r="A4" s="472" t="s">
        <v>911</v>
      </c>
      <c r="B4" s="472"/>
      <c r="C4" s="472"/>
      <c r="D4" s="472"/>
    </row>
    <row r="5" spans="1:4" ht="42.75" customHeight="1">
      <c r="A5" s="478" t="s">
        <v>1066</v>
      </c>
      <c r="B5" s="472"/>
      <c r="C5" s="472"/>
      <c r="D5" s="472"/>
    </row>
    <row r="6" spans="1:4" ht="13.5" customHeight="1">
      <c r="D6" s="295" t="str">
        <f>CONCATENATE(functie," ",nume_candidat)</f>
        <v>Conferențiar Bojan-Dragos Claudia-Adina</v>
      </c>
    </row>
    <row r="7" spans="1:4" s="24" customFormat="1" ht="15.75" customHeight="1">
      <c r="A7" s="469" t="s">
        <v>338</v>
      </c>
      <c r="B7" s="524" t="str">
        <f>CONCATENATE("Tip Citare din ultimii ",durata_evaluare," ani")</f>
        <v>Tip Citare din ultimii 5 ani</v>
      </c>
      <c r="C7" s="470" t="s">
        <v>14</v>
      </c>
      <c r="D7" s="470" t="s">
        <v>544</v>
      </c>
    </row>
    <row r="8" spans="1:4" s="24" customFormat="1" ht="31.5" customHeight="1">
      <c r="A8" s="469"/>
      <c r="B8" s="524"/>
      <c r="C8" s="471"/>
      <c r="D8" s="471"/>
    </row>
    <row r="9" spans="1:4" s="24" customFormat="1">
      <c r="A9" s="71"/>
      <c r="B9" s="50"/>
      <c r="C9" s="134"/>
      <c r="D9" s="122">
        <f>SUMIF(D10:D12,"&gt;0")</f>
        <v>27484</v>
      </c>
    </row>
    <row r="10" spans="1:4" s="63" customFormat="1">
      <c r="A10" s="28">
        <v>1</v>
      </c>
      <c r="B10" s="13" t="s">
        <v>721</v>
      </c>
      <c r="C10" s="180">
        <v>1512</v>
      </c>
      <c r="D10" s="15">
        <f>C10 * (HLOOKUP(B10,ii3punctaje,2,FALSE))</f>
        <v>15120</v>
      </c>
    </row>
    <row r="11" spans="1:4" s="24" customFormat="1">
      <c r="A11" s="28">
        <v>2</v>
      </c>
      <c r="B11" s="7" t="s">
        <v>722</v>
      </c>
      <c r="C11" s="422">
        <v>1100</v>
      </c>
      <c r="D11" s="15">
        <f>C11 * (HLOOKUP(B11,ii3punctaje,2,FALSE))</f>
        <v>8800</v>
      </c>
    </row>
    <row r="12" spans="1:4" s="24" customFormat="1">
      <c r="A12" s="28">
        <v>3</v>
      </c>
      <c r="B12" s="135" t="s">
        <v>723</v>
      </c>
      <c r="C12" s="180">
        <v>1188</v>
      </c>
      <c r="D12" s="15">
        <f>C12 * (HLOOKUP(B12,ii3punctaje,2,FALSE))</f>
        <v>3564</v>
      </c>
    </row>
  </sheetData>
  <sheetProtection algorithmName="SHA-512" hashValue="6TmVK4x42/eMGRQAJl/CVszWUjjDs/nZ+wvaO81q70XFTrmVpjmJi3PjUkgPRpLzyXIjsbchKMY0ZlYgzldg6w==" saltValue="LyzhHH/UB+RAp5zcIwUxsQ==" spinCount="100000" sheet="1" objects="1" scenarios="1" formatCells="0" formatRows="0" insertRows="0"/>
  <mergeCells count="6">
    <mergeCell ref="A4:D4"/>
    <mergeCell ref="A5:D5"/>
    <mergeCell ref="A7:A8"/>
    <mergeCell ref="C7:C8"/>
    <mergeCell ref="B7:B8"/>
    <mergeCell ref="D7:D8"/>
  </mergeCells>
  <dataValidations count="1">
    <dataValidation type="list" allowBlank="1" showInputMessage="1" showErrorMessage="1" sqref="B10:B12" xr:uid="{00000000-0002-0000-2200-000000000000}">
      <formula1>ii3tip</formula1>
    </dataValidation>
  </dataValidations>
  <pageMargins left="0.59055118110236227" right="0.59055118110236227" top="0.78740157480314965" bottom="1.0236220472440944" header="0" footer="0.39370078740157483"/>
  <pageSetup paperSize="9" fitToHeight="100" orientation="landscape" r:id="rId1"/>
  <headerFooter>
    <oddFooter xml:space="preserve">&amp;L
&amp;RCandidat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87">
    <tabColor theme="8" tint="0.59999389629810485"/>
  </sheetPr>
  <dimension ref="A1:H14"/>
  <sheetViews>
    <sheetView zoomScaleNormal="100" workbookViewId="0">
      <selection activeCell="D16" sqref="D16"/>
    </sheetView>
  </sheetViews>
  <sheetFormatPr defaultColWidth="9.1328125" defaultRowHeight="14.25"/>
  <cols>
    <col min="1" max="1" width="5.6640625" style="37" customWidth="1"/>
    <col min="2" max="4" width="35.6640625" style="37" customWidth="1"/>
    <col min="5" max="5" width="10.6640625" style="37" customWidth="1"/>
    <col min="6" max="6" width="17.6640625" style="37" customWidth="1"/>
    <col min="7" max="16384" width="9.1328125" style="37"/>
  </cols>
  <sheetData>
    <row r="1" spans="1:8" s="45" customFormat="1" ht="15.75">
      <c r="A1" s="44" t="s">
        <v>483</v>
      </c>
      <c r="E1" s="46"/>
      <c r="F1" s="48"/>
      <c r="G1" s="47"/>
    </row>
    <row r="2" spans="1:8" s="45" customFormat="1" ht="15.75">
      <c r="A2" s="294" t="str">
        <f>IF(ISBLANK(facultate), IF(ISBLANK(departament),"","Departament " &amp; departament), "Facultatea " &amp; facultate)</f>
        <v>Facultatea Automatică și Calculatoare</v>
      </c>
      <c r="E2" s="46"/>
      <c r="F2" s="48"/>
      <c r="G2" s="47"/>
    </row>
    <row r="3" spans="1:8" s="45" customFormat="1" ht="15.75">
      <c r="A3" s="294" t="str">
        <f>IF(ISBLANK(departament),"","Departamentul " &amp; departament)</f>
        <v>Departamentul Automatică și Informatică Aplicată</v>
      </c>
      <c r="E3" s="46"/>
      <c r="F3" s="48"/>
      <c r="G3" s="47"/>
    </row>
    <row r="4" spans="1:8" s="49" customFormat="1" ht="15.75">
      <c r="B4" s="53"/>
      <c r="C4" s="53" t="s">
        <v>911</v>
      </c>
      <c r="D4" s="53"/>
      <c r="E4" s="53"/>
      <c r="F4" s="53"/>
      <c r="G4" s="187"/>
      <c r="H4" s="55"/>
    </row>
    <row r="5" spans="1:8" s="49" customFormat="1" ht="15.75">
      <c r="B5" s="53"/>
      <c r="C5" s="53" t="s">
        <v>935</v>
      </c>
      <c r="D5" s="53"/>
      <c r="E5" s="53"/>
      <c r="F5" s="53"/>
      <c r="G5" s="187"/>
      <c r="H5" s="55"/>
    </row>
    <row r="6" spans="1:8" s="49" customFormat="1" ht="13.5" customHeight="1">
      <c r="A6" s="45"/>
      <c r="D6" s="295" t="str">
        <f>CONCATENATE(functie," ",nume_candidat)</f>
        <v>Conferențiar Bojan-Dragos Claudia-Adina</v>
      </c>
      <c r="H6" s="55"/>
    </row>
    <row r="7" spans="1:8" ht="15" customHeight="1">
      <c r="B7" s="480" t="s">
        <v>936</v>
      </c>
      <c r="C7" s="480" t="s">
        <v>937</v>
      </c>
      <c r="D7" s="470" t="s">
        <v>544</v>
      </c>
    </row>
    <row r="8" spans="1:8" ht="15" customHeight="1">
      <c r="B8" s="481"/>
      <c r="C8" s="481"/>
      <c r="D8" s="487"/>
    </row>
    <row r="9" spans="1:8" ht="15" customHeight="1">
      <c r="B9" s="481"/>
      <c r="C9" s="481"/>
      <c r="D9" s="487"/>
    </row>
    <row r="10" spans="1:8" ht="15.75" customHeight="1">
      <c r="B10" s="482"/>
      <c r="C10" s="482"/>
      <c r="D10" s="471"/>
    </row>
    <row r="11" spans="1:8" ht="15.75">
      <c r="B11" s="28" t="s">
        <v>725</v>
      </c>
      <c r="C11" s="28">
        <v>21</v>
      </c>
      <c r="D11" s="299">
        <f>C11*200</f>
        <v>4200</v>
      </c>
    </row>
    <row r="12" spans="1:8" ht="15.75">
      <c r="B12" s="28" t="s">
        <v>726</v>
      </c>
      <c r="C12" s="28">
        <v>23</v>
      </c>
      <c r="D12" s="299">
        <f>C12*160</f>
        <v>3680</v>
      </c>
    </row>
    <row r="13" spans="1:8" ht="15.75">
      <c r="B13" s="28" t="s">
        <v>727</v>
      </c>
      <c r="C13" s="28">
        <v>23</v>
      </c>
      <c r="D13" s="299">
        <f>C13*60</f>
        <v>1380</v>
      </c>
    </row>
    <row r="14" spans="1:8" ht="15.75">
      <c r="B14" s="473" t="s">
        <v>938</v>
      </c>
      <c r="C14" s="474"/>
      <c r="D14" s="299">
        <f>SUM(D11:D13)</f>
        <v>9260</v>
      </c>
    </row>
  </sheetData>
  <sheetProtection algorithmName="SHA-512" hashValue="0yRK3ySzi+JsqLouXW5htDc5idu/EoQfXh1yzgEbA5qaLN7O1F+t7On/XEJ+Xy2bh6KiL6iawdX++MVjf4VBUw==" saltValue="S9xwBZpPz51BHaVF0MPRog==" spinCount="100000" sheet="1" objects="1" scenarios="1" formatCells="0" formatRows="0" insertRows="0"/>
  <mergeCells count="4">
    <mergeCell ref="B7:B10"/>
    <mergeCell ref="C7:C10"/>
    <mergeCell ref="D7:D10"/>
    <mergeCell ref="B14:C14"/>
  </mergeCells>
  <pageMargins left="0.7" right="0.7" top="0.75" bottom="0.75" header="0.3" footer="0.3"/>
  <pageSetup paperSize="9" orientation="landscape" r:id="rId1"/>
  <headerFooter>
    <oddFooter>&amp;L
 &amp;RCandidat</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2"/>
  <dimension ref="A1:Q6"/>
  <sheetViews>
    <sheetView workbookViewId="0">
      <selection activeCell="C2" sqref="C2:C5"/>
    </sheetView>
  </sheetViews>
  <sheetFormatPr defaultRowHeight="14.25"/>
  <cols>
    <col min="1" max="1" width="12.53125" bestFit="1" customWidth="1"/>
    <col min="3" max="3" width="22.53125" bestFit="1" customWidth="1"/>
  </cols>
  <sheetData>
    <row r="1" spans="1:17">
      <c r="A1" s="26" t="s">
        <v>463</v>
      </c>
      <c r="C1" s="26" t="s">
        <v>464</v>
      </c>
      <c r="E1" s="26" t="s">
        <v>469</v>
      </c>
      <c r="H1" s="26" t="s">
        <v>473</v>
      </c>
      <c r="K1" s="26" t="s">
        <v>474</v>
      </c>
      <c r="M1" s="26" t="s">
        <v>477</v>
      </c>
      <c r="O1" s="26" t="s">
        <v>479</v>
      </c>
      <c r="Q1" s="26" t="s">
        <v>480</v>
      </c>
    </row>
    <row r="2" spans="1:17">
      <c r="A2" t="s">
        <v>455</v>
      </c>
      <c r="C2" t="s">
        <v>465</v>
      </c>
      <c r="E2" t="s">
        <v>470</v>
      </c>
      <c r="H2" t="s">
        <v>470</v>
      </c>
      <c r="K2" t="s">
        <v>475</v>
      </c>
      <c r="M2" t="s">
        <v>475</v>
      </c>
      <c r="O2" t="s">
        <v>475</v>
      </c>
      <c r="Q2" t="s">
        <v>481</v>
      </c>
    </row>
    <row r="3" spans="1:17">
      <c r="A3" t="s">
        <v>456</v>
      </c>
      <c r="C3" t="s">
        <v>467</v>
      </c>
      <c r="E3" t="s">
        <v>471</v>
      </c>
      <c r="H3" t="s">
        <v>471</v>
      </c>
      <c r="K3" t="s">
        <v>476</v>
      </c>
      <c r="M3" t="s">
        <v>476</v>
      </c>
      <c r="O3" t="s">
        <v>476</v>
      </c>
      <c r="Q3" t="s">
        <v>482</v>
      </c>
    </row>
    <row r="4" spans="1:17">
      <c r="A4" t="s">
        <v>457</v>
      </c>
      <c r="C4" t="s">
        <v>466</v>
      </c>
      <c r="E4" t="s">
        <v>472</v>
      </c>
      <c r="M4" t="s">
        <v>478</v>
      </c>
    </row>
    <row r="5" spans="1:17">
      <c r="A5" t="s">
        <v>458</v>
      </c>
      <c r="C5" t="s">
        <v>468</v>
      </c>
    </row>
    <row r="6" spans="1:17">
      <c r="A6" t="s">
        <v>459</v>
      </c>
    </row>
  </sheetData>
  <sheetProtection algorithmName="SHA-512" hashValue="8mCBLqORQ9c+jyluOsuod4/3CSTf+huwPi3PvqiZYbEQd0d5eq9bTc586dzTUE77hxv5LtfLQ0sP92/mhJ/AtA==" saltValue="+sRZQBF6n2+S1Y467JF+uw==" spinCount="100000" sheet="1" objects="1" scenarios="1" formatCells="0" formatRows="0" insertRows="0"/>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3"/>
  <dimension ref="A1:F259"/>
  <sheetViews>
    <sheetView zoomScaleNormal="100" workbookViewId="0">
      <selection activeCell="B10" sqref="B10:E12"/>
    </sheetView>
  </sheetViews>
  <sheetFormatPr defaultColWidth="9.1328125" defaultRowHeight="15.75"/>
  <cols>
    <col min="1" max="1" width="5.6640625" style="49" customWidth="1"/>
    <col min="2" max="2" width="44.46484375" style="265" customWidth="1"/>
    <col min="3" max="3" width="9.86328125" style="54" customWidth="1"/>
    <col min="4" max="4" width="20.1328125" style="49" customWidth="1"/>
    <col min="5" max="5" width="46.1328125" style="49" customWidth="1"/>
    <col min="6" max="6" width="13.6640625" style="49" customWidth="1"/>
    <col min="7" max="16384" width="9.1328125" style="49"/>
  </cols>
  <sheetData>
    <row r="1" spans="1:6" s="45" customFormat="1">
      <c r="A1" s="44" t="s">
        <v>483</v>
      </c>
      <c r="B1" s="328"/>
      <c r="D1" s="46"/>
      <c r="E1" s="46"/>
      <c r="F1" s="48"/>
    </row>
    <row r="2" spans="1:6" s="45" customFormat="1">
      <c r="A2" s="525" t="s">
        <v>450</v>
      </c>
      <c r="B2" s="525"/>
      <c r="D2" s="46"/>
      <c r="E2" s="46"/>
      <c r="F2" s="48"/>
    </row>
    <row r="3" spans="1:6">
      <c r="A3" s="526" t="s">
        <v>911</v>
      </c>
      <c r="B3" s="526"/>
      <c r="C3" s="526"/>
      <c r="D3" s="526"/>
      <c r="E3" s="526"/>
      <c r="F3" s="526"/>
    </row>
    <row r="4" spans="1:6">
      <c r="A4" s="472" t="s">
        <v>939</v>
      </c>
      <c r="B4" s="472"/>
      <c r="C4" s="472"/>
      <c r="D4" s="472"/>
      <c r="E4" s="472"/>
      <c r="F4" s="472"/>
    </row>
    <row r="5" spans="1:6">
      <c r="C5" s="49"/>
    </row>
    <row r="6" spans="1:6" s="45" customFormat="1" ht="13.5" customHeight="1">
      <c r="A6" s="49"/>
      <c r="B6" s="265"/>
      <c r="C6" s="66"/>
      <c r="D6" s="49"/>
      <c r="E6" s="49"/>
      <c r="F6" s="295" t="str">
        <f>CONCATENATE(functie," ",nume_candidat)</f>
        <v>Conferențiar Bojan-Dragos Claudia-Adina</v>
      </c>
    </row>
    <row r="7" spans="1:6" ht="15" customHeight="1">
      <c r="A7" s="469" t="s">
        <v>338</v>
      </c>
      <c r="B7" s="469" t="s">
        <v>1037</v>
      </c>
      <c r="C7" s="469" t="s">
        <v>2</v>
      </c>
      <c r="D7" s="469" t="s">
        <v>460</v>
      </c>
      <c r="E7" s="469" t="s">
        <v>821</v>
      </c>
      <c r="F7" s="470" t="s">
        <v>544</v>
      </c>
    </row>
    <row r="8" spans="1:6">
      <c r="A8" s="469"/>
      <c r="B8" s="469"/>
      <c r="C8" s="469"/>
      <c r="D8" s="469"/>
      <c r="E8" s="469"/>
      <c r="F8" s="471"/>
    </row>
    <row r="9" spans="1:6">
      <c r="A9" s="71"/>
      <c r="B9" s="50"/>
      <c r="C9" s="134"/>
      <c r="D9" s="58"/>
      <c r="E9" s="58"/>
      <c r="F9" s="122">
        <f>SUMIF(F10:F1010,"&gt;0")</f>
        <v>0</v>
      </c>
    </row>
    <row r="10" spans="1:6">
      <c r="A10" s="5">
        <v>1</v>
      </c>
      <c r="B10" s="6"/>
      <c r="C10" s="179"/>
      <c r="D10" s="6"/>
      <c r="E10" s="6"/>
      <c r="F10" s="15" t="str">
        <f t="shared" ref="F10:F73" si="0">IF(OR($B10="",$C10="",$C10&lt;an_initial,$C10&gt;an_final,),"",
 (INDEX(ii511punctaje, MATCH(D10,ii511anvergură,0), MATCH(E10,ii511rol,0) ))
)</f>
        <v/>
      </c>
    </row>
    <row r="11" spans="1:6" s="64" customFormat="1">
      <c r="A11" s="5">
        <v>2</v>
      </c>
      <c r="B11" s="6"/>
      <c r="C11" s="179"/>
      <c r="D11" s="6"/>
      <c r="E11" s="6"/>
      <c r="F11" s="15" t="str">
        <f t="shared" si="0"/>
        <v/>
      </c>
    </row>
    <row r="12" spans="1:6">
      <c r="A12" s="5">
        <v>3</v>
      </c>
      <c r="B12" s="6"/>
      <c r="C12" s="179"/>
      <c r="D12" s="6"/>
      <c r="E12" s="6"/>
      <c r="F12" s="15" t="str">
        <f t="shared" si="0"/>
        <v/>
      </c>
    </row>
    <row r="13" spans="1:6">
      <c r="A13" s="5">
        <v>4</v>
      </c>
      <c r="B13" s="7"/>
      <c r="C13" s="180"/>
      <c r="D13" s="7"/>
      <c r="E13" s="7"/>
      <c r="F13" s="15" t="str">
        <f t="shared" si="0"/>
        <v/>
      </c>
    </row>
    <row r="14" spans="1:6">
      <c r="A14" s="5">
        <v>5</v>
      </c>
      <c r="B14" s="7"/>
      <c r="C14" s="180"/>
      <c r="D14" s="5"/>
      <c r="E14" s="169"/>
      <c r="F14" s="15" t="str">
        <f t="shared" si="0"/>
        <v/>
      </c>
    </row>
    <row r="15" spans="1:6">
      <c r="A15" s="5">
        <v>6</v>
      </c>
      <c r="B15" s="7"/>
      <c r="C15" s="180"/>
      <c r="D15" s="5"/>
      <c r="E15" s="169"/>
      <c r="F15" s="15" t="str">
        <f t="shared" si="0"/>
        <v/>
      </c>
    </row>
    <row r="16" spans="1:6">
      <c r="A16" s="5">
        <v>7</v>
      </c>
      <c r="B16" s="6"/>
      <c r="C16" s="179"/>
      <c r="D16" s="5"/>
      <c r="E16" s="169"/>
      <c r="F16" s="15" t="str">
        <f t="shared" si="0"/>
        <v/>
      </c>
    </row>
    <row r="17" spans="1:6">
      <c r="A17" s="5">
        <v>8</v>
      </c>
      <c r="B17" s="7"/>
      <c r="C17" s="180"/>
      <c r="D17" s="5"/>
      <c r="E17" s="169"/>
      <c r="F17" s="15" t="str">
        <f t="shared" si="0"/>
        <v/>
      </c>
    </row>
    <row r="18" spans="1:6">
      <c r="A18" s="5">
        <v>9</v>
      </c>
      <c r="B18" s="7"/>
      <c r="C18" s="180"/>
      <c r="D18" s="5"/>
      <c r="E18" s="169"/>
      <c r="F18" s="15" t="str">
        <f t="shared" si="0"/>
        <v/>
      </c>
    </row>
    <row r="19" spans="1:6">
      <c r="A19" s="5">
        <v>10</v>
      </c>
      <c r="B19" s="6"/>
      <c r="C19" s="180"/>
      <c r="D19" s="5"/>
      <c r="E19" s="169"/>
      <c r="F19" s="15" t="str">
        <f t="shared" si="0"/>
        <v/>
      </c>
    </row>
    <row r="20" spans="1:6">
      <c r="A20" s="5">
        <v>11</v>
      </c>
      <c r="B20" s="6"/>
      <c r="C20" s="180"/>
      <c r="D20" s="5"/>
      <c r="E20" s="169"/>
      <c r="F20" s="15" t="str">
        <f t="shared" si="0"/>
        <v/>
      </c>
    </row>
    <row r="21" spans="1:6">
      <c r="A21" s="5">
        <v>12</v>
      </c>
      <c r="B21" s="6"/>
      <c r="C21" s="179"/>
      <c r="D21" s="5"/>
      <c r="E21" s="169"/>
      <c r="F21" s="15" t="str">
        <f t="shared" si="0"/>
        <v/>
      </c>
    </row>
    <row r="22" spans="1:6">
      <c r="A22" s="5">
        <v>13</v>
      </c>
      <c r="B22" s="6"/>
      <c r="C22" s="179"/>
      <c r="D22" s="5"/>
      <c r="E22" s="169"/>
      <c r="F22" s="15" t="str">
        <f t="shared" si="0"/>
        <v/>
      </c>
    </row>
    <row r="23" spans="1:6">
      <c r="A23" s="5">
        <v>14</v>
      </c>
      <c r="B23" s="6"/>
      <c r="C23" s="179"/>
      <c r="D23" s="5"/>
      <c r="E23" s="169"/>
      <c r="F23" s="15" t="str">
        <f t="shared" si="0"/>
        <v/>
      </c>
    </row>
    <row r="24" spans="1:6">
      <c r="A24" s="5">
        <v>15</v>
      </c>
      <c r="B24" s="6"/>
      <c r="C24" s="179"/>
      <c r="D24" s="5"/>
      <c r="E24" s="169"/>
      <c r="F24" s="15" t="str">
        <f t="shared" si="0"/>
        <v/>
      </c>
    </row>
    <row r="25" spans="1:6">
      <c r="A25" s="5">
        <v>16</v>
      </c>
      <c r="B25" s="6"/>
      <c r="C25" s="179"/>
      <c r="D25" s="5"/>
      <c r="E25" s="169"/>
      <c r="F25" s="15" t="str">
        <f t="shared" si="0"/>
        <v/>
      </c>
    </row>
    <row r="26" spans="1:6">
      <c r="A26" s="5">
        <v>17</v>
      </c>
      <c r="B26" s="6"/>
      <c r="C26" s="179"/>
      <c r="D26" s="5"/>
      <c r="E26" s="169"/>
      <c r="F26" s="15" t="str">
        <f t="shared" si="0"/>
        <v/>
      </c>
    </row>
    <row r="27" spans="1:6">
      <c r="A27" s="5">
        <v>18</v>
      </c>
      <c r="B27" s="6"/>
      <c r="C27" s="179"/>
      <c r="D27" s="5"/>
      <c r="E27" s="169"/>
      <c r="F27" s="15" t="str">
        <f t="shared" si="0"/>
        <v/>
      </c>
    </row>
    <row r="28" spans="1:6">
      <c r="A28" s="5">
        <v>19</v>
      </c>
      <c r="B28" s="6"/>
      <c r="C28" s="179"/>
      <c r="D28" s="5"/>
      <c r="E28" s="169"/>
      <c r="F28" s="15" t="str">
        <f t="shared" si="0"/>
        <v/>
      </c>
    </row>
    <row r="29" spans="1:6">
      <c r="A29" s="5">
        <v>20</v>
      </c>
      <c r="B29" s="6"/>
      <c r="C29" s="179"/>
      <c r="D29" s="5"/>
      <c r="E29" s="169"/>
      <c r="F29" s="15" t="str">
        <f t="shared" si="0"/>
        <v/>
      </c>
    </row>
    <row r="30" spans="1:6">
      <c r="A30" s="5">
        <v>21</v>
      </c>
      <c r="B30" s="6"/>
      <c r="C30" s="179"/>
      <c r="D30" s="5"/>
      <c r="E30" s="169"/>
      <c r="F30" s="15" t="str">
        <f t="shared" si="0"/>
        <v/>
      </c>
    </row>
    <row r="31" spans="1:6">
      <c r="A31" s="5">
        <v>22</v>
      </c>
      <c r="B31" s="6"/>
      <c r="C31" s="179"/>
      <c r="D31" s="5"/>
      <c r="E31" s="169"/>
      <c r="F31" s="15" t="str">
        <f t="shared" si="0"/>
        <v/>
      </c>
    </row>
    <row r="32" spans="1:6">
      <c r="A32" s="5">
        <v>23</v>
      </c>
      <c r="B32" s="6"/>
      <c r="C32" s="179"/>
      <c r="D32" s="5"/>
      <c r="E32" s="169"/>
      <c r="F32" s="15" t="str">
        <f t="shared" si="0"/>
        <v/>
      </c>
    </row>
    <row r="33" spans="1:6">
      <c r="A33" s="5">
        <v>24</v>
      </c>
      <c r="B33" s="6"/>
      <c r="C33" s="179"/>
      <c r="D33" s="5"/>
      <c r="E33" s="169"/>
      <c r="F33" s="15" t="str">
        <f t="shared" si="0"/>
        <v/>
      </c>
    </row>
    <row r="34" spans="1:6">
      <c r="A34" s="5">
        <v>25</v>
      </c>
      <c r="B34" s="6"/>
      <c r="C34" s="179"/>
      <c r="D34" s="5"/>
      <c r="E34" s="169"/>
      <c r="F34" s="15" t="str">
        <f t="shared" si="0"/>
        <v/>
      </c>
    </row>
    <row r="35" spans="1:6">
      <c r="A35" s="5">
        <v>26</v>
      </c>
      <c r="B35" s="6"/>
      <c r="C35" s="179"/>
      <c r="D35" s="5"/>
      <c r="E35" s="169"/>
      <c r="F35" s="15" t="str">
        <f t="shared" si="0"/>
        <v/>
      </c>
    </row>
    <row r="36" spans="1:6">
      <c r="A36" s="5">
        <v>27</v>
      </c>
      <c r="B36" s="6"/>
      <c r="C36" s="179"/>
      <c r="D36" s="5"/>
      <c r="E36" s="169"/>
      <c r="F36" s="15" t="str">
        <f t="shared" si="0"/>
        <v/>
      </c>
    </row>
    <row r="37" spans="1:6">
      <c r="A37" s="5">
        <v>28</v>
      </c>
      <c r="B37" s="6"/>
      <c r="C37" s="179"/>
      <c r="D37" s="5"/>
      <c r="E37" s="169"/>
      <c r="F37" s="15" t="str">
        <f t="shared" si="0"/>
        <v/>
      </c>
    </row>
    <row r="38" spans="1:6">
      <c r="A38" s="5">
        <v>29</v>
      </c>
      <c r="B38" s="6"/>
      <c r="C38" s="179"/>
      <c r="D38" s="5"/>
      <c r="E38" s="169"/>
      <c r="F38" s="15" t="str">
        <f t="shared" si="0"/>
        <v/>
      </c>
    </row>
    <row r="39" spans="1:6">
      <c r="A39" s="5">
        <v>30</v>
      </c>
      <c r="B39" s="6"/>
      <c r="C39" s="179"/>
      <c r="D39" s="5"/>
      <c r="E39" s="169"/>
      <c r="F39" s="15" t="str">
        <f t="shared" si="0"/>
        <v/>
      </c>
    </row>
    <row r="40" spans="1:6">
      <c r="A40" s="5">
        <v>31</v>
      </c>
      <c r="B40" s="6"/>
      <c r="C40" s="179"/>
      <c r="D40" s="5"/>
      <c r="E40" s="169"/>
      <c r="F40" s="15" t="str">
        <f t="shared" si="0"/>
        <v/>
      </c>
    </row>
    <row r="41" spans="1:6">
      <c r="A41" s="5">
        <v>32</v>
      </c>
      <c r="B41" s="6"/>
      <c r="C41" s="179"/>
      <c r="D41" s="5"/>
      <c r="E41" s="169"/>
      <c r="F41" s="15" t="str">
        <f t="shared" si="0"/>
        <v/>
      </c>
    </row>
    <row r="42" spans="1:6">
      <c r="A42" s="5">
        <v>33</v>
      </c>
      <c r="B42" s="6"/>
      <c r="C42" s="179"/>
      <c r="D42" s="5"/>
      <c r="E42" s="169"/>
      <c r="F42" s="15" t="str">
        <f t="shared" si="0"/>
        <v/>
      </c>
    </row>
    <row r="43" spans="1:6">
      <c r="A43" s="5">
        <v>34</v>
      </c>
      <c r="B43" s="6"/>
      <c r="C43" s="179"/>
      <c r="D43" s="5"/>
      <c r="E43" s="169"/>
      <c r="F43" s="15" t="str">
        <f t="shared" si="0"/>
        <v/>
      </c>
    </row>
    <row r="44" spans="1:6">
      <c r="A44" s="5">
        <v>35</v>
      </c>
      <c r="B44" s="6"/>
      <c r="C44" s="179"/>
      <c r="D44" s="5"/>
      <c r="E44" s="169"/>
      <c r="F44" s="15" t="str">
        <f t="shared" si="0"/>
        <v/>
      </c>
    </row>
    <row r="45" spans="1:6">
      <c r="A45" s="5">
        <v>36</v>
      </c>
      <c r="B45" s="6"/>
      <c r="C45" s="179"/>
      <c r="D45" s="5"/>
      <c r="E45" s="169"/>
      <c r="F45" s="15" t="str">
        <f t="shared" si="0"/>
        <v/>
      </c>
    </row>
    <row r="46" spans="1:6">
      <c r="A46" s="5">
        <v>37</v>
      </c>
      <c r="B46" s="6"/>
      <c r="C46" s="179"/>
      <c r="D46" s="5"/>
      <c r="E46" s="169"/>
      <c r="F46" s="15" t="str">
        <f t="shared" si="0"/>
        <v/>
      </c>
    </row>
    <row r="47" spans="1:6">
      <c r="A47" s="5">
        <v>38</v>
      </c>
      <c r="B47" s="6"/>
      <c r="C47" s="179"/>
      <c r="D47" s="5"/>
      <c r="E47" s="169"/>
      <c r="F47" s="15" t="str">
        <f t="shared" si="0"/>
        <v/>
      </c>
    </row>
    <row r="48" spans="1:6">
      <c r="A48" s="5">
        <v>39</v>
      </c>
      <c r="B48" s="6"/>
      <c r="C48" s="179"/>
      <c r="D48" s="5"/>
      <c r="E48" s="169"/>
      <c r="F48" s="15" t="str">
        <f t="shared" si="0"/>
        <v/>
      </c>
    </row>
    <row r="49" spans="1:6">
      <c r="A49" s="5">
        <v>40</v>
      </c>
      <c r="B49" s="6"/>
      <c r="C49" s="179"/>
      <c r="D49" s="5"/>
      <c r="E49" s="169"/>
      <c r="F49" s="15" t="str">
        <f t="shared" si="0"/>
        <v/>
      </c>
    </row>
    <row r="50" spans="1:6">
      <c r="A50" s="5">
        <v>41</v>
      </c>
      <c r="B50" s="6"/>
      <c r="C50" s="179"/>
      <c r="D50" s="5"/>
      <c r="E50" s="169"/>
      <c r="F50" s="15" t="str">
        <f t="shared" si="0"/>
        <v/>
      </c>
    </row>
    <row r="51" spans="1:6">
      <c r="A51" s="5">
        <v>42</v>
      </c>
      <c r="B51" s="6"/>
      <c r="C51" s="179"/>
      <c r="D51" s="5"/>
      <c r="E51" s="169"/>
      <c r="F51" s="15" t="str">
        <f t="shared" si="0"/>
        <v/>
      </c>
    </row>
    <row r="52" spans="1:6">
      <c r="A52" s="5">
        <v>43</v>
      </c>
      <c r="B52" s="6"/>
      <c r="C52" s="179"/>
      <c r="D52" s="5"/>
      <c r="E52" s="169"/>
      <c r="F52" s="15" t="str">
        <f t="shared" si="0"/>
        <v/>
      </c>
    </row>
    <row r="53" spans="1:6">
      <c r="A53" s="5">
        <v>44</v>
      </c>
      <c r="B53" s="6"/>
      <c r="C53" s="179"/>
      <c r="D53" s="5"/>
      <c r="E53" s="169"/>
      <c r="F53" s="15" t="str">
        <f t="shared" si="0"/>
        <v/>
      </c>
    </row>
    <row r="54" spans="1:6">
      <c r="A54" s="5">
        <v>45</v>
      </c>
      <c r="B54" s="6"/>
      <c r="C54" s="179"/>
      <c r="D54" s="5"/>
      <c r="E54" s="169"/>
      <c r="F54" s="15" t="str">
        <f t="shared" si="0"/>
        <v/>
      </c>
    </row>
    <row r="55" spans="1:6">
      <c r="A55" s="5">
        <v>46</v>
      </c>
      <c r="B55" s="6"/>
      <c r="C55" s="179"/>
      <c r="D55" s="5"/>
      <c r="E55" s="169"/>
      <c r="F55" s="15" t="str">
        <f t="shared" si="0"/>
        <v/>
      </c>
    </row>
    <row r="56" spans="1:6">
      <c r="A56" s="5">
        <v>47</v>
      </c>
      <c r="B56" s="6"/>
      <c r="C56" s="179"/>
      <c r="D56" s="5"/>
      <c r="E56" s="169"/>
      <c r="F56" s="15" t="str">
        <f t="shared" si="0"/>
        <v/>
      </c>
    </row>
    <row r="57" spans="1:6">
      <c r="A57" s="5">
        <v>48</v>
      </c>
      <c r="B57" s="6"/>
      <c r="C57" s="179"/>
      <c r="D57" s="5"/>
      <c r="E57" s="169"/>
      <c r="F57" s="15" t="str">
        <f t="shared" si="0"/>
        <v/>
      </c>
    </row>
    <row r="58" spans="1:6">
      <c r="A58" s="5">
        <v>49</v>
      </c>
      <c r="B58" s="6"/>
      <c r="C58" s="179"/>
      <c r="D58" s="5"/>
      <c r="E58" s="169"/>
      <c r="F58" s="15" t="str">
        <f t="shared" si="0"/>
        <v/>
      </c>
    </row>
    <row r="59" spans="1:6">
      <c r="A59" s="5">
        <v>50</v>
      </c>
      <c r="B59" s="6"/>
      <c r="C59" s="179"/>
      <c r="D59" s="5"/>
      <c r="E59" s="169"/>
      <c r="F59" s="15" t="str">
        <f t="shared" si="0"/>
        <v/>
      </c>
    </row>
    <row r="60" spans="1:6">
      <c r="A60" s="5">
        <v>51</v>
      </c>
      <c r="B60" s="6"/>
      <c r="C60" s="179"/>
      <c r="D60" s="5"/>
      <c r="E60" s="169"/>
      <c r="F60" s="15" t="str">
        <f t="shared" si="0"/>
        <v/>
      </c>
    </row>
    <row r="61" spans="1:6">
      <c r="A61" s="5">
        <v>52</v>
      </c>
      <c r="B61" s="6"/>
      <c r="C61" s="179"/>
      <c r="D61" s="5"/>
      <c r="E61" s="169"/>
      <c r="F61" s="15" t="str">
        <f t="shared" si="0"/>
        <v/>
      </c>
    </row>
    <row r="62" spans="1:6">
      <c r="A62" s="5">
        <v>53</v>
      </c>
      <c r="B62" s="6"/>
      <c r="C62" s="179"/>
      <c r="D62" s="5"/>
      <c r="E62" s="169"/>
      <c r="F62" s="15" t="str">
        <f t="shared" si="0"/>
        <v/>
      </c>
    </row>
    <row r="63" spans="1:6">
      <c r="A63" s="5">
        <v>54</v>
      </c>
      <c r="B63" s="6"/>
      <c r="C63" s="179"/>
      <c r="D63" s="5"/>
      <c r="E63" s="169"/>
      <c r="F63" s="15" t="str">
        <f t="shared" si="0"/>
        <v/>
      </c>
    </row>
    <row r="64" spans="1:6">
      <c r="A64" s="5">
        <v>55</v>
      </c>
      <c r="B64" s="6"/>
      <c r="C64" s="179"/>
      <c r="D64" s="5"/>
      <c r="E64" s="169"/>
      <c r="F64" s="15" t="str">
        <f t="shared" si="0"/>
        <v/>
      </c>
    </row>
    <row r="65" spans="1:6">
      <c r="A65" s="5">
        <v>56</v>
      </c>
      <c r="B65" s="6"/>
      <c r="C65" s="179"/>
      <c r="D65" s="5"/>
      <c r="E65" s="169"/>
      <c r="F65" s="15" t="str">
        <f t="shared" si="0"/>
        <v/>
      </c>
    </row>
    <row r="66" spans="1:6">
      <c r="A66" s="5">
        <v>57</v>
      </c>
      <c r="B66" s="6"/>
      <c r="C66" s="179"/>
      <c r="D66" s="5"/>
      <c r="E66" s="169"/>
      <c r="F66" s="15" t="str">
        <f t="shared" si="0"/>
        <v/>
      </c>
    </row>
    <row r="67" spans="1:6">
      <c r="A67" s="5">
        <v>58</v>
      </c>
      <c r="B67" s="6"/>
      <c r="C67" s="179"/>
      <c r="D67" s="5"/>
      <c r="E67" s="169"/>
      <c r="F67" s="15" t="str">
        <f t="shared" si="0"/>
        <v/>
      </c>
    </row>
    <row r="68" spans="1:6">
      <c r="A68" s="5">
        <v>59</v>
      </c>
      <c r="B68" s="6"/>
      <c r="C68" s="179"/>
      <c r="D68" s="5"/>
      <c r="E68" s="169"/>
      <c r="F68" s="15" t="str">
        <f t="shared" si="0"/>
        <v/>
      </c>
    </row>
    <row r="69" spans="1:6">
      <c r="A69" s="5">
        <v>60</v>
      </c>
      <c r="B69" s="6"/>
      <c r="C69" s="179"/>
      <c r="D69" s="5"/>
      <c r="E69" s="169"/>
      <c r="F69" s="15" t="str">
        <f t="shared" si="0"/>
        <v/>
      </c>
    </row>
    <row r="70" spans="1:6">
      <c r="A70" s="5">
        <v>61</v>
      </c>
      <c r="B70" s="6"/>
      <c r="C70" s="179"/>
      <c r="D70" s="5"/>
      <c r="E70" s="169"/>
      <c r="F70" s="15" t="str">
        <f t="shared" si="0"/>
        <v/>
      </c>
    </row>
    <row r="71" spans="1:6">
      <c r="A71" s="5">
        <v>62</v>
      </c>
      <c r="B71" s="6"/>
      <c r="C71" s="179"/>
      <c r="D71" s="5"/>
      <c r="E71" s="169"/>
      <c r="F71" s="15" t="str">
        <f t="shared" si="0"/>
        <v/>
      </c>
    </row>
    <row r="72" spans="1:6">
      <c r="A72" s="5">
        <v>63</v>
      </c>
      <c r="B72" s="6"/>
      <c r="C72" s="179"/>
      <c r="D72" s="5"/>
      <c r="E72" s="169"/>
      <c r="F72" s="15" t="str">
        <f t="shared" si="0"/>
        <v/>
      </c>
    </row>
    <row r="73" spans="1:6">
      <c r="A73" s="5">
        <v>64</v>
      </c>
      <c r="B73" s="6"/>
      <c r="C73" s="179"/>
      <c r="D73" s="5"/>
      <c r="E73" s="169"/>
      <c r="F73" s="15" t="str">
        <f t="shared" si="0"/>
        <v/>
      </c>
    </row>
    <row r="74" spans="1:6">
      <c r="A74" s="5">
        <v>65</v>
      </c>
      <c r="B74" s="6"/>
      <c r="C74" s="179"/>
      <c r="D74" s="5"/>
      <c r="E74" s="169"/>
      <c r="F74" s="15" t="str">
        <f t="shared" ref="F74:F137" si="1">IF(OR($B74="",$C74="",$C74&lt;an_initial,$C74&gt;an_final,),"",
 (INDEX(ii511punctaje, MATCH(D74,ii511anvergură,0), MATCH(E74,ii511rol,0) ))
)</f>
        <v/>
      </c>
    </row>
    <row r="75" spans="1:6">
      <c r="A75" s="5">
        <v>66</v>
      </c>
      <c r="B75" s="6"/>
      <c r="C75" s="179"/>
      <c r="D75" s="5"/>
      <c r="E75" s="169"/>
      <c r="F75" s="15" t="str">
        <f t="shared" si="1"/>
        <v/>
      </c>
    </row>
    <row r="76" spans="1:6">
      <c r="A76" s="5">
        <v>67</v>
      </c>
      <c r="B76" s="6"/>
      <c r="C76" s="179"/>
      <c r="D76" s="5"/>
      <c r="E76" s="169"/>
      <c r="F76" s="15" t="str">
        <f t="shared" si="1"/>
        <v/>
      </c>
    </row>
    <row r="77" spans="1:6">
      <c r="A77" s="5">
        <v>68</v>
      </c>
      <c r="B77" s="6"/>
      <c r="C77" s="179"/>
      <c r="D77" s="5"/>
      <c r="E77" s="169"/>
      <c r="F77" s="15" t="str">
        <f t="shared" si="1"/>
        <v/>
      </c>
    </row>
    <row r="78" spans="1:6">
      <c r="A78" s="5">
        <v>69</v>
      </c>
      <c r="B78" s="6"/>
      <c r="C78" s="179"/>
      <c r="D78" s="5"/>
      <c r="E78" s="169"/>
      <c r="F78" s="15" t="str">
        <f t="shared" si="1"/>
        <v/>
      </c>
    </row>
    <row r="79" spans="1:6">
      <c r="A79" s="5">
        <v>70</v>
      </c>
      <c r="B79" s="6"/>
      <c r="C79" s="179"/>
      <c r="D79" s="5"/>
      <c r="E79" s="169"/>
      <c r="F79" s="15" t="str">
        <f t="shared" si="1"/>
        <v/>
      </c>
    </row>
    <row r="80" spans="1:6">
      <c r="A80" s="5">
        <v>71</v>
      </c>
      <c r="B80" s="6"/>
      <c r="C80" s="179"/>
      <c r="D80" s="5"/>
      <c r="E80" s="169"/>
      <c r="F80" s="15" t="str">
        <f t="shared" si="1"/>
        <v/>
      </c>
    </row>
    <row r="81" spans="1:6">
      <c r="A81" s="5">
        <v>72</v>
      </c>
      <c r="B81" s="6"/>
      <c r="C81" s="179"/>
      <c r="D81" s="5"/>
      <c r="E81" s="169"/>
      <c r="F81" s="15" t="str">
        <f t="shared" si="1"/>
        <v/>
      </c>
    </row>
    <row r="82" spans="1:6">
      <c r="A82" s="5">
        <v>73</v>
      </c>
      <c r="B82" s="6"/>
      <c r="C82" s="179"/>
      <c r="D82" s="5"/>
      <c r="E82" s="169"/>
      <c r="F82" s="15" t="str">
        <f t="shared" si="1"/>
        <v/>
      </c>
    </row>
    <row r="83" spans="1:6">
      <c r="A83" s="5">
        <v>74</v>
      </c>
      <c r="B83" s="6"/>
      <c r="C83" s="179"/>
      <c r="D83" s="5"/>
      <c r="E83" s="169"/>
      <c r="F83" s="15" t="str">
        <f t="shared" si="1"/>
        <v/>
      </c>
    </row>
    <row r="84" spans="1:6">
      <c r="A84" s="5">
        <v>75</v>
      </c>
      <c r="B84" s="6"/>
      <c r="C84" s="179"/>
      <c r="D84" s="5"/>
      <c r="E84" s="169"/>
      <c r="F84" s="15" t="str">
        <f t="shared" si="1"/>
        <v/>
      </c>
    </row>
    <row r="85" spans="1:6">
      <c r="A85" s="5">
        <v>76</v>
      </c>
      <c r="B85" s="6"/>
      <c r="C85" s="179"/>
      <c r="D85" s="5"/>
      <c r="E85" s="169"/>
      <c r="F85" s="15" t="str">
        <f t="shared" si="1"/>
        <v/>
      </c>
    </row>
    <row r="86" spans="1:6">
      <c r="A86" s="5">
        <v>77</v>
      </c>
      <c r="B86" s="6"/>
      <c r="C86" s="179"/>
      <c r="D86" s="5"/>
      <c r="E86" s="169"/>
      <c r="F86" s="15" t="str">
        <f t="shared" si="1"/>
        <v/>
      </c>
    </row>
    <row r="87" spans="1:6">
      <c r="A87" s="5">
        <v>78</v>
      </c>
      <c r="B87" s="6"/>
      <c r="C87" s="179"/>
      <c r="D87" s="5"/>
      <c r="E87" s="169"/>
      <c r="F87" s="15" t="str">
        <f t="shared" si="1"/>
        <v/>
      </c>
    </row>
    <row r="88" spans="1:6">
      <c r="A88" s="5">
        <v>79</v>
      </c>
      <c r="B88" s="6"/>
      <c r="C88" s="179"/>
      <c r="D88" s="5"/>
      <c r="E88" s="169"/>
      <c r="F88" s="15" t="str">
        <f t="shared" si="1"/>
        <v/>
      </c>
    </row>
    <row r="89" spans="1:6">
      <c r="A89" s="5">
        <v>80</v>
      </c>
      <c r="B89" s="6"/>
      <c r="C89" s="179"/>
      <c r="D89" s="5"/>
      <c r="E89" s="169"/>
      <c r="F89" s="15" t="str">
        <f t="shared" si="1"/>
        <v/>
      </c>
    </row>
    <row r="90" spans="1:6">
      <c r="A90" s="5">
        <v>81</v>
      </c>
      <c r="B90" s="6"/>
      <c r="C90" s="179"/>
      <c r="D90" s="5"/>
      <c r="E90" s="169"/>
      <c r="F90" s="15" t="str">
        <f t="shared" si="1"/>
        <v/>
      </c>
    </row>
    <row r="91" spans="1:6">
      <c r="A91" s="5">
        <v>82</v>
      </c>
      <c r="B91" s="6"/>
      <c r="C91" s="179"/>
      <c r="D91" s="5"/>
      <c r="E91" s="169"/>
      <c r="F91" s="15" t="str">
        <f t="shared" si="1"/>
        <v/>
      </c>
    </row>
    <row r="92" spans="1:6">
      <c r="A92" s="5">
        <v>83</v>
      </c>
      <c r="B92" s="6"/>
      <c r="C92" s="179"/>
      <c r="D92" s="5"/>
      <c r="E92" s="169"/>
      <c r="F92" s="15" t="str">
        <f t="shared" si="1"/>
        <v/>
      </c>
    </row>
    <row r="93" spans="1:6">
      <c r="A93" s="5">
        <v>84</v>
      </c>
      <c r="B93" s="6"/>
      <c r="C93" s="179"/>
      <c r="D93" s="5"/>
      <c r="E93" s="169"/>
      <c r="F93" s="15" t="str">
        <f t="shared" si="1"/>
        <v/>
      </c>
    </row>
    <row r="94" spans="1:6">
      <c r="A94" s="5">
        <v>85</v>
      </c>
      <c r="B94" s="6"/>
      <c r="C94" s="179"/>
      <c r="D94" s="5"/>
      <c r="E94" s="169"/>
      <c r="F94" s="15" t="str">
        <f t="shared" si="1"/>
        <v/>
      </c>
    </row>
    <row r="95" spans="1:6">
      <c r="A95" s="5">
        <v>86</v>
      </c>
      <c r="B95" s="6"/>
      <c r="C95" s="179"/>
      <c r="D95" s="5"/>
      <c r="E95" s="169"/>
      <c r="F95" s="15" t="str">
        <f t="shared" si="1"/>
        <v/>
      </c>
    </row>
    <row r="96" spans="1:6">
      <c r="A96" s="5">
        <v>87</v>
      </c>
      <c r="B96" s="6"/>
      <c r="C96" s="179"/>
      <c r="D96" s="5"/>
      <c r="E96" s="169"/>
      <c r="F96" s="15" t="str">
        <f t="shared" si="1"/>
        <v/>
      </c>
    </row>
    <row r="97" spans="1:6">
      <c r="A97" s="5">
        <v>88</v>
      </c>
      <c r="B97" s="6"/>
      <c r="C97" s="179"/>
      <c r="D97" s="5"/>
      <c r="E97" s="169"/>
      <c r="F97" s="15" t="str">
        <f t="shared" si="1"/>
        <v/>
      </c>
    </row>
    <row r="98" spans="1:6">
      <c r="A98" s="5">
        <v>89</v>
      </c>
      <c r="B98" s="6"/>
      <c r="C98" s="179"/>
      <c r="D98" s="5"/>
      <c r="E98" s="169"/>
      <c r="F98" s="15" t="str">
        <f t="shared" si="1"/>
        <v/>
      </c>
    </row>
    <row r="99" spans="1:6">
      <c r="A99" s="5">
        <v>90</v>
      </c>
      <c r="B99" s="6"/>
      <c r="C99" s="179"/>
      <c r="D99" s="5"/>
      <c r="E99" s="169"/>
      <c r="F99" s="15" t="str">
        <f t="shared" si="1"/>
        <v/>
      </c>
    </row>
    <row r="100" spans="1:6">
      <c r="A100" s="5">
        <v>91</v>
      </c>
      <c r="B100" s="6"/>
      <c r="C100" s="179"/>
      <c r="D100" s="5"/>
      <c r="E100" s="169"/>
      <c r="F100" s="15" t="str">
        <f t="shared" si="1"/>
        <v/>
      </c>
    </row>
    <row r="101" spans="1:6">
      <c r="A101" s="5">
        <v>92</v>
      </c>
      <c r="B101" s="6"/>
      <c r="C101" s="179"/>
      <c r="D101" s="5"/>
      <c r="E101" s="169"/>
      <c r="F101" s="15" t="str">
        <f t="shared" si="1"/>
        <v/>
      </c>
    </row>
    <row r="102" spans="1:6">
      <c r="A102" s="5">
        <v>93</v>
      </c>
      <c r="B102" s="6"/>
      <c r="C102" s="179"/>
      <c r="D102" s="5"/>
      <c r="E102" s="169"/>
      <c r="F102" s="15" t="str">
        <f t="shared" si="1"/>
        <v/>
      </c>
    </row>
    <row r="103" spans="1:6">
      <c r="A103" s="5">
        <v>94</v>
      </c>
      <c r="B103" s="6"/>
      <c r="C103" s="179"/>
      <c r="D103" s="5"/>
      <c r="E103" s="169"/>
      <c r="F103" s="15" t="str">
        <f t="shared" si="1"/>
        <v/>
      </c>
    </row>
    <row r="104" spans="1:6">
      <c r="A104" s="5">
        <v>95</v>
      </c>
      <c r="B104" s="6"/>
      <c r="C104" s="179"/>
      <c r="D104" s="5"/>
      <c r="E104" s="169"/>
      <c r="F104" s="15" t="str">
        <f t="shared" si="1"/>
        <v/>
      </c>
    </row>
    <row r="105" spans="1:6">
      <c r="A105" s="5">
        <v>96</v>
      </c>
      <c r="B105" s="6"/>
      <c r="C105" s="179"/>
      <c r="D105" s="5"/>
      <c r="E105" s="169"/>
      <c r="F105" s="15" t="str">
        <f t="shared" si="1"/>
        <v/>
      </c>
    </row>
    <row r="106" spans="1:6">
      <c r="A106" s="5">
        <v>97</v>
      </c>
      <c r="B106" s="6"/>
      <c r="C106" s="179"/>
      <c r="D106" s="5"/>
      <c r="E106" s="169"/>
      <c r="F106" s="15" t="str">
        <f t="shared" si="1"/>
        <v/>
      </c>
    </row>
    <row r="107" spans="1:6">
      <c r="A107" s="5">
        <v>98</v>
      </c>
      <c r="B107" s="6"/>
      <c r="C107" s="179"/>
      <c r="D107" s="5"/>
      <c r="E107" s="169"/>
      <c r="F107" s="15" t="str">
        <f t="shared" si="1"/>
        <v/>
      </c>
    </row>
    <row r="108" spans="1:6">
      <c r="A108" s="5">
        <v>99</v>
      </c>
      <c r="B108" s="6"/>
      <c r="C108" s="179"/>
      <c r="D108" s="5"/>
      <c r="E108" s="169"/>
      <c r="F108" s="15" t="str">
        <f t="shared" si="1"/>
        <v/>
      </c>
    </row>
    <row r="109" spans="1:6">
      <c r="A109" s="5">
        <v>100</v>
      </c>
      <c r="B109" s="6"/>
      <c r="C109" s="179"/>
      <c r="D109" s="5"/>
      <c r="E109" s="169"/>
      <c r="F109" s="15" t="str">
        <f t="shared" si="1"/>
        <v/>
      </c>
    </row>
    <row r="110" spans="1:6">
      <c r="A110" s="5">
        <v>101</v>
      </c>
      <c r="B110" s="6"/>
      <c r="C110" s="179"/>
      <c r="D110" s="5"/>
      <c r="E110" s="169"/>
      <c r="F110" s="15" t="str">
        <f t="shared" si="1"/>
        <v/>
      </c>
    </row>
    <row r="111" spans="1:6">
      <c r="A111" s="5">
        <v>102</v>
      </c>
      <c r="B111" s="6"/>
      <c r="C111" s="179"/>
      <c r="D111" s="5"/>
      <c r="E111" s="169"/>
      <c r="F111" s="15" t="str">
        <f t="shared" si="1"/>
        <v/>
      </c>
    </row>
    <row r="112" spans="1:6">
      <c r="A112" s="5">
        <v>103</v>
      </c>
      <c r="B112" s="6"/>
      <c r="C112" s="179"/>
      <c r="D112" s="5"/>
      <c r="E112" s="169"/>
      <c r="F112" s="15" t="str">
        <f t="shared" si="1"/>
        <v/>
      </c>
    </row>
    <row r="113" spans="1:6">
      <c r="A113" s="5">
        <v>104</v>
      </c>
      <c r="B113" s="6"/>
      <c r="C113" s="179"/>
      <c r="D113" s="5"/>
      <c r="E113" s="169"/>
      <c r="F113" s="15" t="str">
        <f t="shared" si="1"/>
        <v/>
      </c>
    </row>
    <row r="114" spans="1:6">
      <c r="A114" s="5">
        <v>105</v>
      </c>
      <c r="B114" s="6"/>
      <c r="C114" s="179"/>
      <c r="D114" s="5"/>
      <c r="E114" s="169"/>
      <c r="F114" s="15" t="str">
        <f t="shared" si="1"/>
        <v/>
      </c>
    </row>
    <row r="115" spans="1:6">
      <c r="A115" s="5">
        <v>106</v>
      </c>
      <c r="B115" s="6"/>
      <c r="C115" s="179"/>
      <c r="D115" s="5"/>
      <c r="E115" s="169"/>
      <c r="F115" s="15" t="str">
        <f t="shared" si="1"/>
        <v/>
      </c>
    </row>
    <row r="116" spans="1:6">
      <c r="A116" s="5">
        <v>107</v>
      </c>
      <c r="B116" s="6"/>
      <c r="C116" s="179"/>
      <c r="D116" s="5"/>
      <c r="E116" s="169"/>
      <c r="F116" s="15" t="str">
        <f t="shared" si="1"/>
        <v/>
      </c>
    </row>
    <row r="117" spans="1:6">
      <c r="A117" s="5">
        <v>108</v>
      </c>
      <c r="B117" s="6"/>
      <c r="C117" s="179"/>
      <c r="D117" s="5"/>
      <c r="E117" s="169"/>
      <c r="F117" s="15" t="str">
        <f t="shared" si="1"/>
        <v/>
      </c>
    </row>
    <row r="118" spans="1:6">
      <c r="A118" s="5">
        <v>109</v>
      </c>
      <c r="B118" s="6"/>
      <c r="C118" s="179"/>
      <c r="D118" s="5"/>
      <c r="E118" s="169"/>
      <c r="F118" s="15" t="str">
        <f t="shared" si="1"/>
        <v/>
      </c>
    </row>
    <row r="119" spans="1:6">
      <c r="A119" s="5">
        <v>110</v>
      </c>
      <c r="B119" s="6"/>
      <c r="C119" s="179"/>
      <c r="D119" s="5"/>
      <c r="E119" s="169"/>
      <c r="F119" s="15" t="str">
        <f t="shared" si="1"/>
        <v/>
      </c>
    </row>
    <row r="120" spans="1:6">
      <c r="A120" s="5">
        <v>111</v>
      </c>
      <c r="B120" s="6"/>
      <c r="C120" s="179"/>
      <c r="D120" s="5"/>
      <c r="E120" s="169"/>
      <c r="F120" s="15" t="str">
        <f t="shared" si="1"/>
        <v/>
      </c>
    </row>
    <row r="121" spans="1:6">
      <c r="A121" s="5">
        <v>112</v>
      </c>
      <c r="B121" s="6"/>
      <c r="C121" s="179"/>
      <c r="D121" s="5"/>
      <c r="E121" s="169"/>
      <c r="F121" s="15" t="str">
        <f t="shared" si="1"/>
        <v/>
      </c>
    </row>
    <row r="122" spans="1:6">
      <c r="A122" s="5">
        <v>113</v>
      </c>
      <c r="B122" s="6"/>
      <c r="C122" s="179"/>
      <c r="D122" s="5"/>
      <c r="E122" s="169"/>
      <c r="F122" s="15" t="str">
        <f t="shared" si="1"/>
        <v/>
      </c>
    </row>
    <row r="123" spans="1:6">
      <c r="A123" s="5">
        <v>114</v>
      </c>
      <c r="B123" s="6"/>
      <c r="C123" s="179"/>
      <c r="D123" s="5"/>
      <c r="E123" s="169"/>
      <c r="F123" s="15" t="str">
        <f t="shared" si="1"/>
        <v/>
      </c>
    </row>
    <row r="124" spans="1:6">
      <c r="A124" s="5">
        <v>115</v>
      </c>
      <c r="B124" s="6"/>
      <c r="C124" s="179"/>
      <c r="D124" s="5"/>
      <c r="E124" s="169"/>
      <c r="F124" s="15" t="str">
        <f t="shared" si="1"/>
        <v/>
      </c>
    </row>
    <row r="125" spans="1:6">
      <c r="A125" s="5">
        <v>116</v>
      </c>
      <c r="B125" s="6"/>
      <c r="C125" s="179"/>
      <c r="D125" s="5"/>
      <c r="E125" s="169"/>
      <c r="F125" s="15" t="str">
        <f t="shared" si="1"/>
        <v/>
      </c>
    </row>
    <row r="126" spans="1:6">
      <c r="A126" s="5">
        <v>117</v>
      </c>
      <c r="B126" s="6"/>
      <c r="C126" s="179"/>
      <c r="D126" s="5"/>
      <c r="E126" s="169"/>
      <c r="F126" s="15" t="str">
        <f t="shared" si="1"/>
        <v/>
      </c>
    </row>
    <row r="127" spans="1:6">
      <c r="A127" s="5">
        <v>118</v>
      </c>
      <c r="B127" s="6"/>
      <c r="C127" s="179"/>
      <c r="D127" s="5"/>
      <c r="E127" s="169"/>
      <c r="F127" s="15" t="str">
        <f t="shared" si="1"/>
        <v/>
      </c>
    </row>
    <row r="128" spans="1:6">
      <c r="A128" s="5">
        <v>119</v>
      </c>
      <c r="B128" s="6"/>
      <c r="C128" s="179"/>
      <c r="D128" s="5"/>
      <c r="E128" s="169"/>
      <c r="F128" s="15" t="str">
        <f t="shared" si="1"/>
        <v/>
      </c>
    </row>
    <row r="129" spans="1:6">
      <c r="A129" s="5">
        <v>120</v>
      </c>
      <c r="B129" s="6"/>
      <c r="C129" s="179"/>
      <c r="D129" s="5"/>
      <c r="E129" s="169"/>
      <c r="F129" s="15" t="str">
        <f t="shared" si="1"/>
        <v/>
      </c>
    </row>
    <row r="130" spans="1:6">
      <c r="A130" s="5">
        <v>121</v>
      </c>
      <c r="B130" s="6"/>
      <c r="C130" s="179"/>
      <c r="D130" s="5"/>
      <c r="E130" s="169"/>
      <c r="F130" s="15" t="str">
        <f t="shared" si="1"/>
        <v/>
      </c>
    </row>
    <row r="131" spans="1:6">
      <c r="A131" s="5">
        <v>122</v>
      </c>
      <c r="B131" s="6"/>
      <c r="C131" s="179"/>
      <c r="D131" s="5"/>
      <c r="E131" s="169"/>
      <c r="F131" s="15" t="str">
        <f t="shared" si="1"/>
        <v/>
      </c>
    </row>
    <row r="132" spans="1:6">
      <c r="A132" s="5">
        <v>123</v>
      </c>
      <c r="B132" s="6"/>
      <c r="C132" s="179"/>
      <c r="D132" s="5"/>
      <c r="E132" s="169"/>
      <c r="F132" s="15" t="str">
        <f t="shared" si="1"/>
        <v/>
      </c>
    </row>
    <row r="133" spans="1:6">
      <c r="A133" s="5">
        <v>124</v>
      </c>
      <c r="B133" s="6"/>
      <c r="C133" s="179"/>
      <c r="D133" s="5"/>
      <c r="E133" s="169"/>
      <c r="F133" s="15" t="str">
        <f t="shared" si="1"/>
        <v/>
      </c>
    </row>
    <row r="134" spans="1:6">
      <c r="A134" s="5">
        <v>125</v>
      </c>
      <c r="B134" s="6"/>
      <c r="C134" s="179"/>
      <c r="D134" s="5"/>
      <c r="E134" s="169"/>
      <c r="F134" s="15" t="str">
        <f t="shared" si="1"/>
        <v/>
      </c>
    </row>
    <row r="135" spans="1:6">
      <c r="A135" s="5">
        <v>126</v>
      </c>
      <c r="B135" s="6"/>
      <c r="C135" s="179"/>
      <c r="D135" s="5"/>
      <c r="E135" s="169"/>
      <c r="F135" s="15" t="str">
        <f t="shared" si="1"/>
        <v/>
      </c>
    </row>
    <row r="136" spans="1:6">
      <c r="A136" s="5">
        <v>127</v>
      </c>
      <c r="B136" s="6"/>
      <c r="C136" s="179"/>
      <c r="D136" s="5"/>
      <c r="E136" s="169"/>
      <c r="F136" s="15" t="str">
        <f t="shared" si="1"/>
        <v/>
      </c>
    </row>
    <row r="137" spans="1:6">
      <c r="A137" s="5">
        <v>128</v>
      </c>
      <c r="B137" s="6"/>
      <c r="C137" s="179"/>
      <c r="D137" s="5"/>
      <c r="E137" s="169"/>
      <c r="F137" s="15" t="str">
        <f t="shared" si="1"/>
        <v/>
      </c>
    </row>
    <row r="138" spans="1:6">
      <c r="A138" s="5">
        <v>129</v>
      </c>
      <c r="B138" s="6"/>
      <c r="C138" s="179"/>
      <c r="D138" s="5"/>
      <c r="E138" s="169"/>
      <c r="F138" s="15" t="str">
        <f t="shared" ref="F138:F201" si="2">IF(OR($B138="",$C138="",$C138&lt;an_initial,$C138&gt;an_final,),"",
 (INDEX(ii511punctaje, MATCH(D138,ii511anvergură,0), MATCH(E138,ii511rol,0) ))
)</f>
        <v/>
      </c>
    </row>
    <row r="139" spans="1:6">
      <c r="A139" s="5">
        <v>130</v>
      </c>
      <c r="B139" s="6"/>
      <c r="C139" s="179"/>
      <c r="D139" s="5"/>
      <c r="E139" s="169"/>
      <c r="F139" s="15" t="str">
        <f t="shared" si="2"/>
        <v/>
      </c>
    </row>
    <row r="140" spans="1:6">
      <c r="A140" s="5">
        <v>131</v>
      </c>
      <c r="B140" s="6"/>
      <c r="C140" s="179"/>
      <c r="D140" s="5"/>
      <c r="E140" s="169"/>
      <c r="F140" s="15" t="str">
        <f t="shared" si="2"/>
        <v/>
      </c>
    </row>
    <row r="141" spans="1:6">
      <c r="A141" s="5">
        <v>132</v>
      </c>
      <c r="B141" s="6"/>
      <c r="C141" s="179"/>
      <c r="D141" s="5"/>
      <c r="E141" s="169"/>
      <c r="F141" s="15" t="str">
        <f t="shared" si="2"/>
        <v/>
      </c>
    </row>
    <row r="142" spans="1:6">
      <c r="A142" s="5">
        <v>133</v>
      </c>
      <c r="B142" s="6"/>
      <c r="C142" s="179"/>
      <c r="D142" s="5"/>
      <c r="E142" s="169"/>
      <c r="F142" s="15" t="str">
        <f t="shared" si="2"/>
        <v/>
      </c>
    </row>
    <row r="143" spans="1:6">
      <c r="A143" s="5">
        <v>134</v>
      </c>
      <c r="B143" s="6"/>
      <c r="C143" s="179"/>
      <c r="D143" s="5"/>
      <c r="E143" s="169"/>
      <c r="F143" s="15" t="str">
        <f t="shared" si="2"/>
        <v/>
      </c>
    </row>
    <row r="144" spans="1:6">
      <c r="A144" s="5">
        <v>135</v>
      </c>
      <c r="B144" s="6"/>
      <c r="C144" s="179"/>
      <c r="D144" s="5"/>
      <c r="E144" s="169"/>
      <c r="F144" s="15" t="str">
        <f t="shared" si="2"/>
        <v/>
      </c>
    </row>
    <row r="145" spans="1:6">
      <c r="A145" s="5">
        <v>136</v>
      </c>
      <c r="B145" s="6"/>
      <c r="C145" s="179"/>
      <c r="D145" s="5"/>
      <c r="E145" s="169"/>
      <c r="F145" s="15" t="str">
        <f t="shared" si="2"/>
        <v/>
      </c>
    </row>
    <row r="146" spans="1:6">
      <c r="A146" s="5">
        <v>137</v>
      </c>
      <c r="B146" s="6"/>
      <c r="C146" s="179"/>
      <c r="D146" s="5"/>
      <c r="E146" s="169"/>
      <c r="F146" s="15" t="str">
        <f t="shared" si="2"/>
        <v/>
      </c>
    </row>
    <row r="147" spans="1:6">
      <c r="A147" s="5">
        <v>138</v>
      </c>
      <c r="B147" s="6"/>
      <c r="C147" s="179"/>
      <c r="D147" s="5"/>
      <c r="E147" s="169"/>
      <c r="F147" s="15" t="str">
        <f t="shared" si="2"/>
        <v/>
      </c>
    </row>
    <row r="148" spans="1:6">
      <c r="A148" s="5">
        <v>139</v>
      </c>
      <c r="B148" s="6"/>
      <c r="C148" s="179"/>
      <c r="D148" s="5"/>
      <c r="E148" s="169"/>
      <c r="F148" s="15" t="str">
        <f t="shared" si="2"/>
        <v/>
      </c>
    </row>
    <row r="149" spans="1:6">
      <c r="A149" s="5">
        <v>140</v>
      </c>
      <c r="B149" s="6"/>
      <c r="C149" s="179"/>
      <c r="D149" s="5"/>
      <c r="E149" s="169"/>
      <c r="F149" s="15" t="str">
        <f t="shared" si="2"/>
        <v/>
      </c>
    </row>
    <row r="150" spans="1:6">
      <c r="A150" s="5">
        <v>141</v>
      </c>
      <c r="B150" s="6"/>
      <c r="C150" s="179"/>
      <c r="D150" s="5"/>
      <c r="E150" s="169"/>
      <c r="F150" s="15" t="str">
        <f t="shared" si="2"/>
        <v/>
      </c>
    </row>
    <row r="151" spans="1:6">
      <c r="A151" s="5">
        <v>142</v>
      </c>
      <c r="B151" s="6"/>
      <c r="C151" s="179"/>
      <c r="D151" s="5"/>
      <c r="E151" s="169"/>
      <c r="F151" s="15" t="str">
        <f t="shared" si="2"/>
        <v/>
      </c>
    </row>
    <row r="152" spans="1:6">
      <c r="A152" s="5">
        <v>143</v>
      </c>
      <c r="B152" s="6"/>
      <c r="C152" s="179"/>
      <c r="D152" s="5"/>
      <c r="E152" s="169"/>
      <c r="F152" s="15" t="str">
        <f t="shared" si="2"/>
        <v/>
      </c>
    </row>
    <row r="153" spans="1:6">
      <c r="A153" s="5">
        <v>144</v>
      </c>
      <c r="B153" s="6"/>
      <c r="C153" s="179"/>
      <c r="D153" s="5"/>
      <c r="E153" s="169"/>
      <c r="F153" s="15" t="str">
        <f t="shared" si="2"/>
        <v/>
      </c>
    </row>
    <row r="154" spans="1:6">
      <c r="A154" s="5">
        <v>145</v>
      </c>
      <c r="B154" s="6"/>
      <c r="C154" s="179"/>
      <c r="D154" s="5"/>
      <c r="E154" s="169"/>
      <c r="F154" s="15" t="str">
        <f t="shared" si="2"/>
        <v/>
      </c>
    </row>
    <row r="155" spans="1:6">
      <c r="A155" s="5">
        <v>146</v>
      </c>
      <c r="B155" s="6"/>
      <c r="C155" s="179"/>
      <c r="D155" s="5"/>
      <c r="E155" s="169"/>
      <c r="F155" s="15" t="str">
        <f t="shared" si="2"/>
        <v/>
      </c>
    </row>
    <row r="156" spans="1:6">
      <c r="A156" s="5">
        <v>147</v>
      </c>
      <c r="B156" s="6"/>
      <c r="C156" s="179"/>
      <c r="D156" s="5"/>
      <c r="E156" s="169"/>
      <c r="F156" s="15" t="str">
        <f t="shared" si="2"/>
        <v/>
      </c>
    </row>
    <row r="157" spans="1:6">
      <c r="A157" s="5">
        <v>148</v>
      </c>
      <c r="B157" s="6"/>
      <c r="C157" s="179"/>
      <c r="D157" s="5"/>
      <c r="E157" s="169"/>
      <c r="F157" s="15" t="str">
        <f t="shared" si="2"/>
        <v/>
      </c>
    </row>
    <row r="158" spans="1:6">
      <c r="A158" s="5">
        <v>149</v>
      </c>
      <c r="B158" s="6"/>
      <c r="C158" s="179"/>
      <c r="D158" s="5"/>
      <c r="E158" s="169"/>
      <c r="F158" s="15" t="str">
        <f t="shared" si="2"/>
        <v/>
      </c>
    </row>
    <row r="159" spans="1:6">
      <c r="A159" s="5">
        <v>150</v>
      </c>
      <c r="B159" s="6"/>
      <c r="C159" s="179"/>
      <c r="D159" s="5"/>
      <c r="E159" s="169"/>
      <c r="F159" s="15" t="str">
        <f t="shared" si="2"/>
        <v/>
      </c>
    </row>
    <row r="160" spans="1:6">
      <c r="A160" s="5">
        <v>151</v>
      </c>
      <c r="B160" s="6"/>
      <c r="C160" s="179"/>
      <c r="D160" s="5"/>
      <c r="E160" s="169"/>
      <c r="F160" s="15" t="str">
        <f t="shared" si="2"/>
        <v/>
      </c>
    </row>
    <row r="161" spans="1:6">
      <c r="A161" s="5">
        <v>152</v>
      </c>
      <c r="B161" s="6"/>
      <c r="C161" s="179"/>
      <c r="D161" s="5"/>
      <c r="E161" s="169"/>
      <c r="F161" s="15" t="str">
        <f t="shared" si="2"/>
        <v/>
      </c>
    </row>
    <row r="162" spans="1:6">
      <c r="A162" s="5">
        <v>153</v>
      </c>
      <c r="B162" s="6"/>
      <c r="C162" s="179"/>
      <c r="D162" s="5"/>
      <c r="E162" s="169"/>
      <c r="F162" s="15" t="str">
        <f t="shared" si="2"/>
        <v/>
      </c>
    </row>
    <row r="163" spans="1:6">
      <c r="A163" s="5">
        <v>154</v>
      </c>
      <c r="B163" s="6"/>
      <c r="C163" s="179"/>
      <c r="D163" s="5"/>
      <c r="E163" s="169"/>
      <c r="F163" s="15" t="str">
        <f t="shared" si="2"/>
        <v/>
      </c>
    </row>
    <row r="164" spans="1:6">
      <c r="A164" s="5">
        <v>155</v>
      </c>
      <c r="B164" s="6"/>
      <c r="C164" s="179"/>
      <c r="D164" s="5"/>
      <c r="E164" s="169"/>
      <c r="F164" s="15" t="str">
        <f t="shared" si="2"/>
        <v/>
      </c>
    </row>
    <row r="165" spans="1:6">
      <c r="A165" s="5">
        <v>156</v>
      </c>
      <c r="B165" s="6"/>
      <c r="C165" s="179"/>
      <c r="D165" s="5"/>
      <c r="E165" s="169"/>
      <c r="F165" s="15" t="str">
        <f t="shared" si="2"/>
        <v/>
      </c>
    </row>
    <row r="166" spans="1:6">
      <c r="A166" s="5">
        <v>157</v>
      </c>
      <c r="B166" s="6"/>
      <c r="C166" s="179"/>
      <c r="D166" s="5"/>
      <c r="E166" s="169"/>
      <c r="F166" s="15" t="str">
        <f t="shared" si="2"/>
        <v/>
      </c>
    </row>
    <row r="167" spans="1:6">
      <c r="A167" s="5">
        <v>158</v>
      </c>
      <c r="B167" s="6"/>
      <c r="C167" s="179"/>
      <c r="D167" s="5"/>
      <c r="E167" s="169"/>
      <c r="F167" s="15" t="str">
        <f t="shared" si="2"/>
        <v/>
      </c>
    </row>
    <row r="168" spans="1:6">
      <c r="A168" s="5">
        <v>159</v>
      </c>
      <c r="B168" s="6"/>
      <c r="C168" s="179"/>
      <c r="D168" s="5"/>
      <c r="E168" s="169"/>
      <c r="F168" s="15" t="str">
        <f t="shared" si="2"/>
        <v/>
      </c>
    </row>
    <row r="169" spans="1:6">
      <c r="A169" s="5">
        <v>160</v>
      </c>
      <c r="B169" s="6"/>
      <c r="C169" s="179"/>
      <c r="D169" s="5"/>
      <c r="E169" s="169"/>
      <c r="F169" s="15" t="str">
        <f t="shared" si="2"/>
        <v/>
      </c>
    </row>
    <row r="170" spans="1:6">
      <c r="A170" s="5">
        <v>161</v>
      </c>
      <c r="B170" s="6"/>
      <c r="C170" s="179"/>
      <c r="D170" s="5"/>
      <c r="E170" s="169"/>
      <c r="F170" s="15" t="str">
        <f t="shared" si="2"/>
        <v/>
      </c>
    </row>
    <row r="171" spans="1:6">
      <c r="A171" s="5">
        <v>162</v>
      </c>
      <c r="B171" s="6"/>
      <c r="C171" s="179"/>
      <c r="D171" s="5"/>
      <c r="E171" s="169"/>
      <c r="F171" s="15" t="str">
        <f t="shared" si="2"/>
        <v/>
      </c>
    </row>
    <row r="172" spans="1:6">
      <c r="A172" s="5">
        <v>163</v>
      </c>
      <c r="B172" s="6"/>
      <c r="C172" s="179"/>
      <c r="D172" s="5"/>
      <c r="E172" s="169"/>
      <c r="F172" s="15" t="str">
        <f t="shared" si="2"/>
        <v/>
      </c>
    </row>
    <row r="173" spans="1:6">
      <c r="A173" s="5">
        <v>164</v>
      </c>
      <c r="B173" s="6"/>
      <c r="C173" s="179"/>
      <c r="D173" s="5"/>
      <c r="E173" s="169"/>
      <c r="F173" s="15" t="str">
        <f t="shared" si="2"/>
        <v/>
      </c>
    </row>
    <row r="174" spans="1:6">
      <c r="A174" s="5">
        <v>165</v>
      </c>
      <c r="B174" s="6"/>
      <c r="C174" s="179"/>
      <c r="D174" s="5"/>
      <c r="E174" s="169"/>
      <c r="F174" s="15" t="str">
        <f t="shared" si="2"/>
        <v/>
      </c>
    </row>
    <row r="175" spans="1:6">
      <c r="A175" s="5">
        <v>166</v>
      </c>
      <c r="B175" s="6"/>
      <c r="C175" s="179"/>
      <c r="D175" s="5"/>
      <c r="E175" s="169"/>
      <c r="F175" s="15" t="str">
        <f t="shared" si="2"/>
        <v/>
      </c>
    </row>
    <row r="176" spans="1:6">
      <c r="A176" s="5">
        <v>167</v>
      </c>
      <c r="B176" s="6"/>
      <c r="C176" s="179"/>
      <c r="D176" s="5"/>
      <c r="E176" s="169"/>
      <c r="F176" s="15" t="str">
        <f t="shared" si="2"/>
        <v/>
      </c>
    </row>
    <row r="177" spans="1:6">
      <c r="A177" s="5">
        <v>168</v>
      </c>
      <c r="B177" s="6"/>
      <c r="C177" s="179"/>
      <c r="D177" s="5"/>
      <c r="E177" s="169"/>
      <c r="F177" s="15" t="str">
        <f t="shared" si="2"/>
        <v/>
      </c>
    </row>
    <row r="178" spans="1:6">
      <c r="A178" s="5">
        <v>169</v>
      </c>
      <c r="B178" s="6"/>
      <c r="C178" s="179"/>
      <c r="D178" s="5"/>
      <c r="E178" s="169"/>
      <c r="F178" s="15" t="str">
        <f t="shared" si="2"/>
        <v/>
      </c>
    </row>
    <row r="179" spans="1:6">
      <c r="A179" s="5">
        <v>170</v>
      </c>
      <c r="B179" s="6"/>
      <c r="C179" s="179"/>
      <c r="D179" s="5"/>
      <c r="E179" s="169"/>
      <c r="F179" s="15" t="str">
        <f t="shared" si="2"/>
        <v/>
      </c>
    </row>
    <row r="180" spans="1:6">
      <c r="A180" s="5">
        <v>171</v>
      </c>
      <c r="B180" s="6"/>
      <c r="C180" s="179"/>
      <c r="D180" s="5"/>
      <c r="E180" s="169"/>
      <c r="F180" s="15" t="str">
        <f t="shared" si="2"/>
        <v/>
      </c>
    </row>
    <row r="181" spans="1:6">
      <c r="A181" s="5">
        <v>172</v>
      </c>
      <c r="B181" s="6"/>
      <c r="C181" s="179"/>
      <c r="D181" s="5"/>
      <c r="E181" s="169"/>
      <c r="F181" s="15" t="str">
        <f t="shared" si="2"/>
        <v/>
      </c>
    </row>
    <row r="182" spans="1:6">
      <c r="A182" s="5">
        <v>173</v>
      </c>
      <c r="B182" s="6"/>
      <c r="C182" s="179"/>
      <c r="D182" s="5"/>
      <c r="E182" s="169"/>
      <c r="F182" s="15" t="str">
        <f t="shared" si="2"/>
        <v/>
      </c>
    </row>
    <row r="183" spans="1:6">
      <c r="A183" s="5">
        <v>174</v>
      </c>
      <c r="B183" s="6"/>
      <c r="C183" s="179"/>
      <c r="D183" s="5"/>
      <c r="E183" s="169"/>
      <c r="F183" s="15" t="str">
        <f t="shared" si="2"/>
        <v/>
      </c>
    </row>
    <row r="184" spans="1:6">
      <c r="A184" s="5">
        <v>175</v>
      </c>
      <c r="B184" s="6"/>
      <c r="C184" s="179"/>
      <c r="D184" s="5"/>
      <c r="E184" s="169"/>
      <c r="F184" s="15" t="str">
        <f t="shared" si="2"/>
        <v/>
      </c>
    </row>
    <row r="185" spans="1:6">
      <c r="A185" s="5">
        <v>176</v>
      </c>
      <c r="B185" s="6"/>
      <c r="C185" s="179"/>
      <c r="D185" s="5"/>
      <c r="E185" s="169"/>
      <c r="F185" s="15" t="str">
        <f t="shared" si="2"/>
        <v/>
      </c>
    </row>
    <row r="186" spans="1:6">
      <c r="A186" s="5">
        <v>177</v>
      </c>
      <c r="B186" s="6"/>
      <c r="C186" s="179"/>
      <c r="D186" s="5"/>
      <c r="E186" s="169"/>
      <c r="F186" s="15" t="str">
        <f t="shared" si="2"/>
        <v/>
      </c>
    </row>
    <row r="187" spans="1:6">
      <c r="A187" s="5">
        <v>178</v>
      </c>
      <c r="B187" s="6"/>
      <c r="C187" s="179"/>
      <c r="D187" s="5"/>
      <c r="E187" s="169"/>
      <c r="F187" s="15" t="str">
        <f t="shared" si="2"/>
        <v/>
      </c>
    </row>
    <row r="188" spans="1:6">
      <c r="A188" s="5">
        <v>179</v>
      </c>
      <c r="B188" s="6"/>
      <c r="C188" s="179"/>
      <c r="D188" s="5"/>
      <c r="E188" s="169"/>
      <c r="F188" s="15" t="str">
        <f t="shared" si="2"/>
        <v/>
      </c>
    </row>
    <row r="189" spans="1:6">
      <c r="A189" s="5">
        <v>180</v>
      </c>
      <c r="B189" s="6"/>
      <c r="C189" s="179"/>
      <c r="D189" s="5"/>
      <c r="E189" s="169"/>
      <c r="F189" s="15" t="str">
        <f t="shared" si="2"/>
        <v/>
      </c>
    </row>
    <row r="190" spans="1:6">
      <c r="A190" s="5">
        <v>181</v>
      </c>
      <c r="B190" s="6"/>
      <c r="C190" s="179"/>
      <c r="D190" s="5"/>
      <c r="E190" s="169"/>
      <c r="F190" s="15" t="str">
        <f t="shared" si="2"/>
        <v/>
      </c>
    </row>
    <row r="191" spans="1:6">
      <c r="A191" s="5">
        <v>182</v>
      </c>
      <c r="B191" s="6"/>
      <c r="C191" s="179"/>
      <c r="D191" s="5"/>
      <c r="E191" s="169"/>
      <c r="F191" s="15" t="str">
        <f t="shared" si="2"/>
        <v/>
      </c>
    </row>
    <row r="192" spans="1:6">
      <c r="A192" s="5">
        <v>183</v>
      </c>
      <c r="B192" s="6"/>
      <c r="C192" s="179"/>
      <c r="D192" s="5"/>
      <c r="E192" s="169"/>
      <c r="F192" s="15" t="str">
        <f t="shared" si="2"/>
        <v/>
      </c>
    </row>
    <row r="193" spans="1:6">
      <c r="A193" s="5">
        <v>184</v>
      </c>
      <c r="B193" s="6"/>
      <c r="C193" s="179"/>
      <c r="D193" s="5"/>
      <c r="E193" s="169"/>
      <c r="F193" s="15" t="str">
        <f t="shared" si="2"/>
        <v/>
      </c>
    </row>
    <row r="194" spans="1:6">
      <c r="A194" s="5">
        <v>185</v>
      </c>
      <c r="B194" s="6"/>
      <c r="C194" s="179"/>
      <c r="D194" s="5"/>
      <c r="E194" s="169"/>
      <c r="F194" s="15" t="str">
        <f t="shared" si="2"/>
        <v/>
      </c>
    </row>
    <row r="195" spans="1:6">
      <c r="A195" s="5">
        <v>186</v>
      </c>
      <c r="B195" s="6"/>
      <c r="C195" s="179"/>
      <c r="D195" s="5"/>
      <c r="E195" s="169"/>
      <c r="F195" s="15" t="str">
        <f t="shared" si="2"/>
        <v/>
      </c>
    </row>
    <row r="196" spans="1:6">
      <c r="A196" s="5">
        <v>187</v>
      </c>
      <c r="B196" s="6"/>
      <c r="C196" s="179"/>
      <c r="D196" s="5"/>
      <c r="E196" s="169"/>
      <c r="F196" s="15" t="str">
        <f t="shared" si="2"/>
        <v/>
      </c>
    </row>
    <row r="197" spans="1:6">
      <c r="A197" s="5">
        <v>188</v>
      </c>
      <c r="B197" s="6"/>
      <c r="C197" s="179"/>
      <c r="D197" s="5"/>
      <c r="E197" s="169"/>
      <c r="F197" s="15" t="str">
        <f t="shared" si="2"/>
        <v/>
      </c>
    </row>
    <row r="198" spans="1:6">
      <c r="A198" s="5">
        <v>189</v>
      </c>
      <c r="B198" s="6"/>
      <c r="C198" s="179"/>
      <c r="D198" s="5"/>
      <c r="E198" s="169"/>
      <c r="F198" s="15" t="str">
        <f t="shared" si="2"/>
        <v/>
      </c>
    </row>
    <row r="199" spans="1:6">
      <c r="A199" s="5">
        <v>190</v>
      </c>
      <c r="B199" s="6"/>
      <c r="C199" s="179"/>
      <c r="D199" s="5"/>
      <c r="E199" s="169"/>
      <c r="F199" s="15" t="str">
        <f t="shared" si="2"/>
        <v/>
      </c>
    </row>
    <row r="200" spans="1:6">
      <c r="A200" s="5">
        <v>191</v>
      </c>
      <c r="B200" s="6"/>
      <c r="C200" s="179"/>
      <c r="D200" s="5"/>
      <c r="E200" s="169"/>
      <c r="F200" s="15" t="str">
        <f t="shared" si="2"/>
        <v/>
      </c>
    </row>
    <row r="201" spans="1:6">
      <c r="A201" s="5">
        <v>192</v>
      </c>
      <c r="B201" s="6"/>
      <c r="C201" s="179"/>
      <c r="D201" s="5"/>
      <c r="E201" s="169"/>
      <c r="F201" s="15" t="str">
        <f t="shared" si="2"/>
        <v/>
      </c>
    </row>
    <row r="202" spans="1:6">
      <c r="A202" s="5">
        <v>193</v>
      </c>
      <c r="B202" s="6"/>
      <c r="C202" s="179"/>
      <c r="D202" s="5"/>
      <c r="E202" s="169"/>
      <c r="F202" s="15" t="str">
        <f t="shared" ref="F202:F259" si="3">IF(OR($B202="",$C202="",$C202&lt;an_initial,$C202&gt;an_final,),"",
 (INDEX(ii511punctaje, MATCH(D202,ii511anvergură,0), MATCH(E202,ii511rol,0) ))
)</f>
        <v/>
      </c>
    </row>
    <row r="203" spans="1:6">
      <c r="A203" s="5">
        <v>194</v>
      </c>
      <c r="B203" s="6"/>
      <c r="C203" s="179"/>
      <c r="D203" s="5"/>
      <c r="E203" s="169"/>
      <c r="F203" s="15" t="str">
        <f t="shared" si="3"/>
        <v/>
      </c>
    </row>
    <row r="204" spans="1:6">
      <c r="A204" s="5">
        <v>195</v>
      </c>
      <c r="B204" s="6"/>
      <c r="C204" s="179"/>
      <c r="D204" s="5"/>
      <c r="E204" s="169"/>
      <c r="F204" s="15" t="str">
        <f t="shared" si="3"/>
        <v/>
      </c>
    </row>
    <row r="205" spans="1:6">
      <c r="A205" s="5">
        <v>196</v>
      </c>
      <c r="B205" s="6"/>
      <c r="C205" s="179"/>
      <c r="D205" s="5"/>
      <c r="E205" s="169"/>
      <c r="F205" s="15" t="str">
        <f t="shared" si="3"/>
        <v/>
      </c>
    </row>
    <row r="206" spans="1:6">
      <c r="A206" s="5">
        <v>197</v>
      </c>
      <c r="B206" s="6"/>
      <c r="C206" s="179"/>
      <c r="D206" s="5"/>
      <c r="E206" s="169"/>
      <c r="F206" s="15" t="str">
        <f t="shared" si="3"/>
        <v/>
      </c>
    </row>
    <row r="207" spans="1:6">
      <c r="A207" s="5">
        <v>198</v>
      </c>
      <c r="B207" s="6"/>
      <c r="C207" s="179"/>
      <c r="D207" s="5"/>
      <c r="E207" s="169"/>
      <c r="F207" s="15" t="str">
        <f t="shared" si="3"/>
        <v/>
      </c>
    </row>
    <row r="208" spans="1:6">
      <c r="A208" s="5">
        <v>199</v>
      </c>
      <c r="B208" s="6"/>
      <c r="C208" s="179"/>
      <c r="D208" s="5"/>
      <c r="E208" s="169"/>
      <c r="F208" s="15" t="str">
        <f t="shared" si="3"/>
        <v/>
      </c>
    </row>
    <row r="209" spans="1:6">
      <c r="A209" s="5">
        <v>200</v>
      </c>
      <c r="B209" s="6"/>
      <c r="C209" s="179"/>
      <c r="D209" s="5"/>
      <c r="E209" s="169"/>
      <c r="F209" s="15" t="str">
        <f t="shared" si="3"/>
        <v/>
      </c>
    </row>
    <row r="210" spans="1:6">
      <c r="A210" s="5">
        <v>201</v>
      </c>
      <c r="B210" s="6"/>
      <c r="C210" s="179"/>
      <c r="D210" s="5"/>
      <c r="E210" s="169"/>
      <c r="F210" s="15" t="str">
        <f t="shared" si="3"/>
        <v/>
      </c>
    </row>
    <row r="211" spans="1:6">
      <c r="A211" s="5">
        <v>202</v>
      </c>
      <c r="B211" s="6"/>
      <c r="C211" s="179"/>
      <c r="D211" s="5"/>
      <c r="E211" s="169"/>
      <c r="F211" s="15" t="str">
        <f t="shared" si="3"/>
        <v/>
      </c>
    </row>
    <row r="212" spans="1:6">
      <c r="A212" s="5">
        <v>203</v>
      </c>
      <c r="B212" s="6"/>
      <c r="C212" s="179"/>
      <c r="D212" s="5"/>
      <c r="E212" s="169"/>
      <c r="F212" s="15" t="str">
        <f t="shared" si="3"/>
        <v/>
      </c>
    </row>
    <row r="213" spans="1:6">
      <c r="A213" s="5">
        <v>204</v>
      </c>
      <c r="B213" s="6"/>
      <c r="C213" s="179"/>
      <c r="D213" s="5"/>
      <c r="E213" s="169"/>
      <c r="F213" s="15" t="str">
        <f t="shared" si="3"/>
        <v/>
      </c>
    </row>
    <row r="214" spans="1:6">
      <c r="A214" s="5">
        <v>205</v>
      </c>
      <c r="B214" s="6"/>
      <c r="C214" s="179"/>
      <c r="D214" s="5"/>
      <c r="E214" s="169"/>
      <c r="F214" s="15" t="str">
        <f t="shared" si="3"/>
        <v/>
      </c>
    </row>
    <row r="215" spans="1:6">
      <c r="A215" s="5">
        <v>206</v>
      </c>
      <c r="B215" s="6"/>
      <c r="C215" s="179"/>
      <c r="D215" s="5"/>
      <c r="E215" s="169"/>
      <c r="F215" s="15" t="str">
        <f t="shared" si="3"/>
        <v/>
      </c>
    </row>
    <row r="216" spans="1:6">
      <c r="A216" s="5">
        <v>207</v>
      </c>
      <c r="B216" s="6"/>
      <c r="C216" s="179"/>
      <c r="D216" s="5"/>
      <c r="E216" s="169"/>
      <c r="F216" s="15" t="str">
        <f t="shared" si="3"/>
        <v/>
      </c>
    </row>
    <row r="217" spans="1:6">
      <c r="A217" s="5">
        <v>208</v>
      </c>
      <c r="B217" s="6"/>
      <c r="C217" s="179"/>
      <c r="D217" s="5"/>
      <c r="E217" s="169"/>
      <c r="F217" s="15" t="str">
        <f t="shared" si="3"/>
        <v/>
      </c>
    </row>
    <row r="218" spans="1:6">
      <c r="A218" s="5">
        <v>209</v>
      </c>
      <c r="B218" s="6"/>
      <c r="C218" s="179"/>
      <c r="D218" s="5"/>
      <c r="E218" s="169"/>
      <c r="F218" s="15" t="str">
        <f t="shared" si="3"/>
        <v/>
      </c>
    </row>
    <row r="219" spans="1:6">
      <c r="A219" s="5">
        <v>210</v>
      </c>
      <c r="B219" s="6"/>
      <c r="C219" s="179"/>
      <c r="D219" s="5"/>
      <c r="E219" s="169"/>
      <c r="F219" s="15" t="str">
        <f t="shared" si="3"/>
        <v/>
      </c>
    </row>
    <row r="220" spans="1:6">
      <c r="A220" s="5">
        <v>211</v>
      </c>
      <c r="B220" s="6"/>
      <c r="C220" s="179"/>
      <c r="D220" s="5"/>
      <c r="E220" s="169"/>
      <c r="F220" s="15" t="str">
        <f t="shared" si="3"/>
        <v/>
      </c>
    </row>
    <row r="221" spans="1:6">
      <c r="A221" s="5">
        <v>212</v>
      </c>
      <c r="B221" s="6"/>
      <c r="C221" s="179"/>
      <c r="D221" s="5"/>
      <c r="E221" s="169"/>
      <c r="F221" s="15" t="str">
        <f t="shared" si="3"/>
        <v/>
      </c>
    </row>
    <row r="222" spans="1:6">
      <c r="A222" s="5">
        <v>213</v>
      </c>
      <c r="B222" s="6"/>
      <c r="C222" s="179"/>
      <c r="D222" s="5"/>
      <c r="E222" s="169"/>
      <c r="F222" s="15" t="str">
        <f t="shared" si="3"/>
        <v/>
      </c>
    </row>
    <row r="223" spans="1:6">
      <c r="A223" s="5">
        <v>214</v>
      </c>
      <c r="B223" s="6"/>
      <c r="C223" s="179"/>
      <c r="D223" s="5"/>
      <c r="E223" s="169"/>
      <c r="F223" s="15" t="str">
        <f t="shared" si="3"/>
        <v/>
      </c>
    </row>
    <row r="224" spans="1:6">
      <c r="A224" s="5">
        <v>215</v>
      </c>
      <c r="B224" s="6"/>
      <c r="C224" s="179"/>
      <c r="D224" s="5"/>
      <c r="E224" s="169"/>
      <c r="F224" s="15" t="str">
        <f t="shared" si="3"/>
        <v/>
      </c>
    </row>
    <row r="225" spans="1:6">
      <c r="A225" s="5">
        <v>216</v>
      </c>
      <c r="B225" s="6"/>
      <c r="C225" s="179"/>
      <c r="D225" s="5"/>
      <c r="E225" s="169"/>
      <c r="F225" s="15" t="str">
        <f t="shared" si="3"/>
        <v/>
      </c>
    </row>
    <row r="226" spans="1:6">
      <c r="A226" s="5">
        <v>217</v>
      </c>
      <c r="B226" s="6"/>
      <c r="C226" s="179"/>
      <c r="D226" s="5"/>
      <c r="E226" s="169"/>
      <c r="F226" s="15" t="str">
        <f t="shared" si="3"/>
        <v/>
      </c>
    </row>
    <row r="227" spans="1:6">
      <c r="A227" s="5">
        <v>218</v>
      </c>
      <c r="B227" s="6"/>
      <c r="C227" s="179"/>
      <c r="D227" s="5"/>
      <c r="E227" s="169"/>
      <c r="F227" s="15" t="str">
        <f t="shared" si="3"/>
        <v/>
      </c>
    </row>
    <row r="228" spans="1:6">
      <c r="A228" s="5">
        <v>219</v>
      </c>
      <c r="B228" s="6"/>
      <c r="C228" s="179"/>
      <c r="D228" s="5"/>
      <c r="E228" s="169"/>
      <c r="F228" s="15" t="str">
        <f t="shared" si="3"/>
        <v/>
      </c>
    </row>
    <row r="229" spans="1:6">
      <c r="A229" s="5">
        <v>220</v>
      </c>
      <c r="B229" s="6"/>
      <c r="C229" s="179"/>
      <c r="D229" s="5"/>
      <c r="E229" s="169"/>
      <c r="F229" s="15" t="str">
        <f t="shared" si="3"/>
        <v/>
      </c>
    </row>
    <row r="230" spans="1:6">
      <c r="A230" s="5">
        <v>221</v>
      </c>
      <c r="B230" s="6"/>
      <c r="C230" s="179"/>
      <c r="D230" s="5"/>
      <c r="E230" s="169"/>
      <c r="F230" s="15" t="str">
        <f t="shared" si="3"/>
        <v/>
      </c>
    </row>
    <row r="231" spans="1:6">
      <c r="A231" s="5">
        <v>222</v>
      </c>
      <c r="B231" s="6"/>
      <c r="C231" s="179"/>
      <c r="D231" s="5"/>
      <c r="E231" s="169"/>
      <c r="F231" s="15" t="str">
        <f t="shared" si="3"/>
        <v/>
      </c>
    </row>
    <row r="232" spans="1:6">
      <c r="A232" s="5">
        <v>223</v>
      </c>
      <c r="B232" s="6"/>
      <c r="C232" s="179"/>
      <c r="D232" s="5"/>
      <c r="E232" s="169"/>
      <c r="F232" s="15" t="str">
        <f t="shared" si="3"/>
        <v/>
      </c>
    </row>
    <row r="233" spans="1:6">
      <c r="A233" s="5">
        <v>224</v>
      </c>
      <c r="B233" s="6"/>
      <c r="C233" s="179"/>
      <c r="D233" s="5"/>
      <c r="E233" s="169"/>
      <c r="F233" s="15" t="str">
        <f t="shared" si="3"/>
        <v/>
      </c>
    </row>
    <row r="234" spans="1:6">
      <c r="A234" s="5">
        <v>225</v>
      </c>
      <c r="B234" s="6"/>
      <c r="C234" s="179"/>
      <c r="D234" s="5"/>
      <c r="E234" s="169"/>
      <c r="F234" s="15" t="str">
        <f t="shared" si="3"/>
        <v/>
      </c>
    </row>
    <row r="235" spans="1:6">
      <c r="A235" s="5">
        <v>226</v>
      </c>
      <c r="B235" s="6"/>
      <c r="C235" s="179"/>
      <c r="D235" s="5"/>
      <c r="E235" s="169"/>
      <c r="F235" s="15" t="str">
        <f t="shared" si="3"/>
        <v/>
      </c>
    </row>
    <row r="236" spans="1:6">
      <c r="A236" s="5">
        <v>227</v>
      </c>
      <c r="B236" s="6"/>
      <c r="C236" s="179"/>
      <c r="D236" s="5"/>
      <c r="E236" s="169"/>
      <c r="F236" s="15" t="str">
        <f t="shared" si="3"/>
        <v/>
      </c>
    </row>
    <row r="237" spans="1:6">
      <c r="A237" s="5">
        <v>228</v>
      </c>
      <c r="B237" s="6"/>
      <c r="C237" s="179"/>
      <c r="D237" s="5"/>
      <c r="E237" s="169"/>
      <c r="F237" s="15" t="str">
        <f t="shared" si="3"/>
        <v/>
      </c>
    </row>
    <row r="238" spans="1:6">
      <c r="A238" s="5">
        <v>229</v>
      </c>
      <c r="B238" s="6"/>
      <c r="C238" s="179"/>
      <c r="D238" s="5"/>
      <c r="E238" s="169"/>
      <c r="F238" s="15" t="str">
        <f t="shared" si="3"/>
        <v/>
      </c>
    </row>
    <row r="239" spans="1:6">
      <c r="A239" s="5">
        <v>230</v>
      </c>
      <c r="B239" s="6"/>
      <c r="C239" s="179"/>
      <c r="D239" s="5"/>
      <c r="E239" s="169"/>
      <c r="F239" s="15" t="str">
        <f t="shared" si="3"/>
        <v/>
      </c>
    </row>
    <row r="240" spans="1:6">
      <c r="A240" s="5">
        <v>231</v>
      </c>
      <c r="B240" s="6"/>
      <c r="C240" s="179"/>
      <c r="D240" s="5"/>
      <c r="E240" s="169"/>
      <c r="F240" s="15" t="str">
        <f t="shared" si="3"/>
        <v/>
      </c>
    </row>
    <row r="241" spans="1:6">
      <c r="A241" s="5">
        <v>232</v>
      </c>
      <c r="B241" s="6"/>
      <c r="C241" s="179"/>
      <c r="D241" s="5"/>
      <c r="E241" s="169"/>
      <c r="F241" s="15" t="str">
        <f t="shared" si="3"/>
        <v/>
      </c>
    </row>
    <row r="242" spans="1:6">
      <c r="A242" s="5">
        <v>233</v>
      </c>
      <c r="B242" s="6"/>
      <c r="C242" s="179"/>
      <c r="D242" s="5"/>
      <c r="E242" s="169"/>
      <c r="F242" s="15" t="str">
        <f t="shared" si="3"/>
        <v/>
      </c>
    </row>
    <row r="243" spans="1:6">
      <c r="A243" s="5">
        <v>234</v>
      </c>
      <c r="B243" s="6"/>
      <c r="C243" s="179"/>
      <c r="D243" s="5"/>
      <c r="E243" s="169"/>
      <c r="F243" s="15" t="str">
        <f t="shared" si="3"/>
        <v/>
      </c>
    </row>
    <row r="244" spans="1:6">
      <c r="A244" s="5">
        <v>235</v>
      </c>
      <c r="B244" s="6"/>
      <c r="C244" s="179"/>
      <c r="D244" s="5"/>
      <c r="E244" s="169"/>
      <c r="F244" s="15" t="str">
        <f t="shared" si="3"/>
        <v/>
      </c>
    </row>
    <row r="245" spans="1:6">
      <c r="A245" s="5">
        <v>236</v>
      </c>
      <c r="B245" s="6"/>
      <c r="C245" s="179"/>
      <c r="D245" s="5"/>
      <c r="E245" s="169"/>
      <c r="F245" s="15" t="str">
        <f t="shared" si="3"/>
        <v/>
      </c>
    </row>
    <row r="246" spans="1:6">
      <c r="A246" s="5">
        <v>237</v>
      </c>
      <c r="B246" s="6"/>
      <c r="C246" s="179"/>
      <c r="D246" s="5"/>
      <c r="E246" s="169"/>
      <c r="F246" s="15" t="str">
        <f t="shared" si="3"/>
        <v/>
      </c>
    </row>
    <row r="247" spans="1:6">
      <c r="A247" s="5">
        <v>238</v>
      </c>
      <c r="B247" s="6"/>
      <c r="C247" s="179"/>
      <c r="D247" s="5"/>
      <c r="E247" s="169"/>
      <c r="F247" s="15" t="str">
        <f t="shared" si="3"/>
        <v/>
      </c>
    </row>
    <row r="248" spans="1:6">
      <c r="A248" s="5">
        <v>239</v>
      </c>
      <c r="B248" s="6"/>
      <c r="C248" s="179"/>
      <c r="D248" s="5"/>
      <c r="E248" s="169"/>
      <c r="F248" s="15" t="str">
        <f t="shared" si="3"/>
        <v/>
      </c>
    </row>
    <row r="249" spans="1:6">
      <c r="A249" s="5">
        <v>240</v>
      </c>
      <c r="B249" s="6"/>
      <c r="C249" s="179"/>
      <c r="D249" s="5"/>
      <c r="E249" s="169"/>
      <c r="F249" s="15" t="str">
        <f t="shared" si="3"/>
        <v/>
      </c>
    </row>
    <row r="250" spans="1:6">
      <c r="A250" s="5">
        <v>241</v>
      </c>
      <c r="B250" s="6"/>
      <c r="C250" s="179"/>
      <c r="D250" s="5"/>
      <c r="E250" s="169"/>
      <c r="F250" s="15" t="str">
        <f t="shared" si="3"/>
        <v/>
      </c>
    </row>
    <row r="251" spans="1:6">
      <c r="A251" s="5">
        <v>242</v>
      </c>
      <c r="B251" s="6"/>
      <c r="C251" s="179"/>
      <c r="D251" s="5"/>
      <c r="E251" s="169"/>
      <c r="F251" s="15" t="str">
        <f t="shared" si="3"/>
        <v/>
      </c>
    </row>
    <row r="252" spans="1:6">
      <c r="A252" s="5">
        <v>243</v>
      </c>
      <c r="B252" s="6"/>
      <c r="C252" s="179"/>
      <c r="D252" s="5"/>
      <c r="E252" s="169"/>
      <c r="F252" s="15" t="str">
        <f t="shared" si="3"/>
        <v/>
      </c>
    </row>
    <row r="253" spans="1:6">
      <c r="A253" s="5">
        <v>244</v>
      </c>
      <c r="B253" s="6"/>
      <c r="C253" s="179"/>
      <c r="D253" s="5"/>
      <c r="E253" s="169"/>
      <c r="F253" s="15" t="str">
        <f t="shared" si="3"/>
        <v/>
      </c>
    </row>
    <row r="254" spans="1:6">
      <c r="A254" s="5">
        <v>245</v>
      </c>
      <c r="B254" s="6"/>
      <c r="C254" s="179"/>
      <c r="D254" s="5"/>
      <c r="E254" s="169"/>
      <c r="F254" s="15" t="str">
        <f t="shared" si="3"/>
        <v/>
      </c>
    </row>
    <row r="255" spans="1:6">
      <c r="A255" s="5">
        <v>246</v>
      </c>
      <c r="B255" s="6"/>
      <c r="C255" s="179"/>
      <c r="D255" s="5"/>
      <c r="E255" s="169"/>
      <c r="F255" s="15" t="str">
        <f t="shared" si="3"/>
        <v/>
      </c>
    </row>
    <row r="256" spans="1:6">
      <c r="A256" s="5">
        <v>247</v>
      </c>
      <c r="B256" s="6"/>
      <c r="C256" s="179"/>
      <c r="D256" s="5"/>
      <c r="E256" s="169"/>
      <c r="F256" s="15" t="str">
        <f t="shared" si="3"/>
        <v/>
      </c>
    </row>
    <row r="257" spans="1:6">
      <c r="A257" s="5">
        <v>248</v>
      </c>
      <c r="B257" s="6"/>
      <c r="C257" s="179"/>
      <c r="D257" s="5"/>
      <c r="E257" s="169"/>
      <c r="F257" s="15" t="str">
        <f t="shared" si="3"/>
        <v/>
      </c>
    </row>
    <row r="258" spans="1:6">
      <c r="A258" s="5">
        <v>249</v>
      </c>
      <c r="B258" s="6"/>
      <c r="C258" s="179"/>
      <c r="D258" s="5"/>
      <c r="E258" s="169"/>
      <c r="F258" s="15" t="str">
        <f t="shared" si="3"/>
        <v/>
      </c>
    </row>
    <row r="259" spans="1:6">
      <c r="A259" s="5">
        <v>250</v>
      </c>
      <c r="B259" s="6"/>
      <c r="C259" s="179"/>
      <c r="D259" s="5"/>
      <c r="E259" s="169"/>
      <c r="F259" s="15" t="str">
        <f t="shared" si="3"/>
        <v/>
      </c>
    </row>
  </sheetData>
  <sheetProtection algorithmName="SHA-512" hashValue="OoKwAX4rgEwokcTEihtr0veYQLLiARJUMGUFp2FAGQwgE5tAd5hD/POqebJ2AH4io66+ym4mTYKm6hCyiQ+oEg==" saltValue="B2H65xMkLbolCvLrDlpNww==" spinCount="100000" sheet="1" objects="1" scenarios="1" formatCells="0" formatRows="0" insertRows="0"/>
  <mergeCells count="9">
    <mergeCell ref="A2:B2"/>
    <mergeCell ref="D7:D8"/>
    <mergeCell ref="A4:F4"/>
    <mergeCell ref="A7:A8"/>
    <mergeCell ref="B7:B8"/>
    <mergeCell ref="C7:C8"/>
    <mergeCell ref="F7:F8"/>
    <mergeCell ref="E7:E8"/>
    <mergeCell ref="A3:F3"/>
  </mergeCells>
  <dataValidations count="2">
    <dataValidation type="list" allowBlank="1" showInputMessage="1" showErrorMessage="1" sqref="D10:D259" xr:uid="{00000000-0002-0000-2500-000000000000}">
      <formula1>ii511anvergură</formula1>
    </dataValidation>
    <dataValidation type="list" allowBlank="1" showInputMessage="1" showErrorMessage="1" sqref="E10:E259" xr:uid="{00000000-0002-0000-2500-000001000000}">
      <formula1>ii511rol</formula1>
    </dataValidation>
  </dataValidations>
  <pageMargins left="0.59055118110236227" right="0.59055118110236227" top="0.74803149606299213" bottom="1.1299999999999999" header="0.31496062992125984" footer="0.4"/>
  <pageSetup paperSize="9" scale="72" fitToHeight="100" orientation="landscape" r:id="rId1"/>
  <headerFooter>
    <oddFooter xml:space="preserve">&amp;L
&amp;RCandidat
</oddFooter>
  </headerFooter>
  <rowBreaks count="1" manualBreakCount="1">
    <brk id="40" max="9"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dimension ref="A1:F259"/>
  <sheetViews>
    <sheetView zoomScaleNormal="100" workbookViewId="0">
      <selection activeCell="B10" sqref="B10:E13"/>
    </sheetView>
  </sheetViews>
  <sheetFormatPr defaultColWidth="9.1328125" defaultRowHeight="15.75"/>
  <cols>
    <col min="1" max="1" width="5.6640625" style="49" customWidth="1"/>
    <col min="2" max="2" width="44.46484375" style="49" customWidth="1"/>
    <col min="3" max="3" width="9.86328125" style="53" customWidth="1"/>
    <col min="4" max="4" width="20.1328125" style="49" customWidth="1"/>
    <col min="5" max="5" width="46.1328125" style="49" customWidth="1"/>
    <col min="6" max="6" width="13.6640625" style="49" customWidth="1"/>
    <col min="7" max="16384" width="9.1328125" style="49"/>
  </cols>
  <sheetData>
    <row r="1" spans="1:6" s="45" customFormat="1">
      <c r="A1" s="44" t="s">
        <v>483</v>
      </c>
      <c r="C1" s="47"/>
      <c r="D1" s="46"/>
      <c r="E1" s="46"/>
      <c r="F1" s="48"/>
    </row>
    <row r="2" spans="1:6" s="45" customFormat="1">
      <c r="A2" s="525" t="s">
        <v>450</v>
      </c>
      <c r="B2" s="525"/>
      <c r="C2" s="47"/>
      <c r="D2" s="46"/>
      <c r="E2" s="46"/>
      <c r="F2" s="48"/>
    </row>
    <row r="3" spans="1:6">
      <c r="A3" s="526" t="s">
        <v>911</v>
      </c>
      <c r="B3" s="526"/>
      <c r="C3" s="526"/>
      <c r="D3" s="526"/>
      <c r="E3" s="526"/>
      <c r="F3" s="526"/>
    </row>
    <row r="4" spans="1:6" ht="68.25" customHeight="1">
      <c r="A4" s="478" t="s">
        <v>944</v>
      </c>
      <c r="B4" s="478"/>
      <c r="C4" s="478"/>
      <c r="D4" s="478"/>
      <c r="E4" s="478"/>
      <c r="F4" s="478"/>
    </row>
    <row r="6" spans="1:6" s="45" customFormat="1" ht="13.5" customHeight="1">
      <c r="A6" s="49"/>
      <c r="B6" s="49"/>
      <c r="C6" s="127"/>
      <c r="D6" s="49"/>
      <c r="E6" s="49"/>
      <c r="F6" s="295" t="str">
        <f>CONCATENATE(functie," ",nume_candidat)</f>
        <v>Conferențiar Bojan-Dragos Claudia-Adina</v>
      </c>
    </row>
    <row r="7" spans="1:6" ht="15" customHeight="1">
      <c r="A7" s="469" t="s">
        <v>338</v>
      </c>
      <c r="B7" s="469" t="s">
        <v>1037</v>
      </c>
      <c r="C7" s="469" t="s">
        <v>2</v>
      </c>
      <c r="D7" s="469" t="s">
        <v>460</v>
      </c>
      <c r="E7" s="469" t="s">
        <v>821</v>
      </c>
      <c r="F7" s="470" t="s">
        <v>544</v>
      </c>
    </row>
    <row r="8" spans="1:6">
      <c r="A8" s="469"/>
      <c r="B8" s="469"/>
      <c r="C8" s="469"/>
      <c r="D8" s="469"/>
      <c r="E8" s="469"/>
      <c r="F8" s="471"/>
    </row>
    <row r="9" spans="1:6">
      <c r="A9" s="71"/>
      <c r="B9" s="50"/>
      <c r="C9" s="134"/>
      <c r="D9" s="58"/>
      <c r="E9" s="58"/>
      <c r="F9" s="122">
        <f>SUMIF(F10:F1010,"&gt;0")</f>
        <v>0</v>
      </c>
    </row>
    <row r="10" spans="1:6">
      <c r="A10" s="5">
        <v>1</v>
      </c>
      <c r="B10" s="6"/>
      <c r="C10" s="179"/>
      <c r="D10" s="6"/>
      <c r="E10" s="6"/>
      <c r="F10" s="15" t="str">
        <f t="shared" ref="F10:F73" si="0">IF(OR($B10="",$C10="",$C10&lt;an_initial,$C10&gt;an_final,),"",
 (INDEX(ii512punctaje, MATCH(D10,ii512anvergură,0), MATCH(E10,ii512rol,0) ))
)</f>
        <v/>
      </c>
    </row>
    <row r="11" spans="1:6" s="64" customFormat="1">
      <c r="A11" s="5">
        <v>2</v>
      </c>
      <c r="B11" s="6"/>
      <c r="C11" s="179"/>
      <c r="D11" s="6"/>
      <c r="E11" s="6"/>
      <c r="F11" s="15" t="str">
        <f t="shared" si="0"/>
        <v/>
      </c>
    </row>
    <row r="12" spans="1:6">
      <c r="A12" s="5">
        <v>3</v>
      </c>
      <c r="B12" s="6"/>
      <c r="C12" s="179"/>
      <c r="D12" s="6"/>
      <c r="E12" s="6"/>
      <c r="F12" s="15" t="str">
        <f t="shared" si="0"/>
        <v/>
      </c>
    </row>
    <row r="13" spans="1:6">
      <c r="A13" s="5">
        <v>4</v>
      </c>
      <c r="B13" s="7"/>
      <c r="C13" s="180"/>
      <c r="D13" s="7"/>
      <c r="E13" s="7"/>
      <c r="F13" s="15" t="str">
        <f t="shared" si="0"/>
        <v/>
      </c>
    </row>
    <row r="14" spans="1:6">
      <c r="A14" s="5">
        <v>5</v>
      </c>
      <c r="B14" s="7"/>
      <c r="C14" s="180"/>
      <c r="D14" s="5"/>
      <c r="E14" s="169"/>
      <c r="F14" s="15" t="str">
        <f t="shared" si="0"/>
        <v/>
      </c>
    </row>
    <row r="15" spans="1:6">
      <c r="A15" s="5">
        <v>6</v>
      </c>
      <c r="B15" s="7"/>
      <c r="C15" s="180"/>
      <c r="D15" s="5"/>
      <c r="E15" s="169"/>
      <c r="F15" s="15" t="str">
        <f t="shared" si="0"/>
        <v/>
      </c>
    </row>
    <row r="16" spans="1:6">
      <c r="A16" s="5">
        <v>7</v>
      </c>
      <c r="B16" s="6"/>
      <c r="C16" s="179"/>
      <c r="D16" s="5"/>
      <c r="E16" s="169"/>
      <c r="F16" s="15" t="str">
        <f t="shared" si="0"/>
        <v/>
      </c>
    </row>
    <row r="17" spans="1:6">
      <c r="A17" s="5">
        <v>8</v>
      </c>
      <c r="B17" s="7"/>
      <c r="C17" s="180"/>
      <c r="D17" s="5"/>
      <c r="E17" s="169"/>
      <c r="F17" s="15" t="str">
        <f t="shared" si="0"/>
        <v/>
      </c>
    </row>
    <row r="18" spans="1:6">
      <c r="A18" s="5">
        <v>9</v>
      </c>
      <c r="B18" s="7"/>
      <c r="C18" s="180"/>
      <c r="D18" s="5"/>
      <c r="E18" s="169"/>
      <c r="F18" s="15" t="str">
        <f t="shared" si="0"/>
        <v/>
      </c>
    </row>
    <row r="19" spans="1:6">
      <c r="A19" s="5">
        <v>10</v>
      </c>
      <c r="B19" s="6"/>
      <c r="C19" s="180"/>
      <c r="D19" s="5"/>
      <c r="E19" s="169"/>
      <c r="F19" s="15" t="str">
        <f t="shared" si="0"/>
        <v/>
      </c>
    </row>
    <row r="20" spans="1:6">
      <c r="A20" s="5">
        <v>11</v>
      </c>
      <c r="B20" s="6"/>
      <c r="C20" s="180"/>
      <c r="D20" s="5"/>
      <c r="E20" s="169"/>
      <c r="F20" s="15" t="str">
        <f t="shared" si="0"/>
        <v/>
      </c>
    </row>
    <row r="21" spans="1:6">
      <c r="A21" s="5">
        <v>12</v>
      </c>
      <c r="B21" s="6"/>
      <c r="C21" s="179"/>
      <c r="D21" s="5"/>
      <c r="E21" s="169"/>
      <c r="F21" s="15" t="str">
        <f t="shared" si="0"/>
        <v/>
      </c>
    </row>
    <row r="22" spans="1:6">
      <c r="A22" s="5">
        <v>13</v>
      </c>
      <c r="B22" s="6"/>
      <c r="C22" s="179"/>
      <c r="D22" s="5"/>
      <c r="E22" s="169"/>
      <c r="F22" s="15" t="str">
        <f t="shared" si="0"/>
        <v/>
      </c>
    </row>
    <row r="23" spans="1:6">
      <c r="A23" s="5">
        <v>14</v>
      </c>
      <c r="B23" s="6"/>
      <c r="C23" s="179"/>
      <c r="D23" s="5"/>
      <c r="E23" s="169"/>
      <c r="F23" s="15" t="str">
        <f t="shared" si="0"/>
        <v/>
      </c>
    </row>
    <row r="24" spans="1:6">
      <c r="A24" s="5">
        <v>15</v>
      </c>
      <c r="B24" s="6"/>
      <c r="C24" s="179"/>
      <c r="D24" s="5"/>
      <c r="E24" s="169"/>
      <c r="F24" s="15" t="str">
        <f t="shared" si="0"/>
        <v/>
      </c>
    </row>
    <row r="25" spans="1:6">
      <c r="A25" s="5">
        <v>16</v>
      </c>
      <c r="B25" s="6"/>
      <c r="C25" s="179"/>
      <c r="D25" s="5"/>
      <c r="E25" s="169"/>
      <c r="F25" s="15" t="str">
        <f t="shared" si="0"/>
        <v/>
      </c>
    </row>
    <row r="26" spans="1:6">
      <c r="A26" s="5">
        <v>17</v>
      </c>
      <c r="B26" s="6"/>
      <c r="C26" s="179"/>
      <c r="D26" s="5"/>
      <c r="E26" s="169"/>
      <c r="F26" s="15" t="str">
        <f t="shared" si="0"/>
        <v/>
      </c>
    </row>
    <row r="27" spans="1:6">
      <c r="A27" s="5">
        <v>18</v>
      </c>
      <c r="B27" s="6"/>
      <c r="C27" s="179"/>
      <c r="D27" s="5"/>
      <c r="E27" s="169"/>
      <c r="F27" s="15" t="str">
        <f t="shared" si="0"/>
        <v/>
      </c>
    </row>
    <row r="28" spans="1:6">
      <c r="A28" s="5">
        <v>19</v>
      </c>
      <c r="B28" s="6"/>
      <c r="C28" s="179"/>
      <c r="D28" s="5"/>
      <c r="E28" s="169"/>
      <c r="F28" s="15" t="str">
        <f t="shared" si="0"/>
        <v/>
      </c>
    </row>
    <row r="29" spans="1:6">
      <c r="A29" s="5">
        <v>20</v>
      </c>
      <c r="B29" s="6"/>
      <c r="C29" s="179"/>
      <c r="D29" s="5"/>
      <c r="E29" s="169"/>
      <c r="F29" s="15" t="str">
        <f t="shared" si="0"/>
        <v/>
      </c>
    </row>
    <row r="30" spans="1:6">
      <c r="A30" s="5">
        <v>21</v>
      </c>
      <c r="B30" s="6"/>
      <c r="C30" s="179"/>
      <c r="D30" s="5"/>
      <c r="E30" s="169"/>
      <c r="F30" s="15" t="str">
        <f t="shared" si="0"/>
        <v/>
      </c>
    </row>
    <row r="31" spans="1:6">
      <c r="A31" s="5">
        <v>22</v>
      </c>
      <c r="B31" s="6"/>
      <c r="C31" s="179"/>
      <c r="D31" s="5"/>
      <c r="E31" s="169"/>
      <c r="F31" s="15" t="str">
        <f t="shared" si="0"/>
        <v/>
      </c>
    </row>
    <row r="32" spans="1:6">
      <c r="A32" s="5">
        <v>23</v>
      </c>
      <c r="B32" s="6"/>
      <c r="C32" s="179"/>
      <c r="D32" s="5"/>
      <c r="E32" s="169"/>
      <c r="F32" s="15" t="str">
        <f t="shared" si="0"/>
        <v/>
      </c>
    </row>
    <row r="33" spans="1:6">
      <c r="A33" s="5">
        <v>24</v>
      </c>
      <c r="B33" s="6"/>
      <c r="C33" s="179"/>
      <c r="D33" s="5"/>
      <c r="E33" s="169"/>
      <c r="F33" s="15" t="str">
        <f t="shared" si="0"/>
        <v/>
      </c>
    </row>
    <row r="34" spans="1:6">
      <c r="A34" s="5">
        <v>25</v>
      </c>
      <c r="B34" s="6"/>
      <c r="C34" s="179"/>
      <c r="D34" s="5"/>
      <c r="E34" s="169"/>
      <c r="F34" s="15" t="str">
        <f t="shared" si="0"/>
        <v/>
      </c>
    </row>
    <row r="35" spans="1:6">
      <c r="A35" s="5">
        <v>26</v>
      </c>
      <c r="B35" s="6"/>
      <c r="C35" s="179"/>
      <c r="D35" s="5"/>
      <c r="E35" s="169"/>
      <c r="F35" s="15" t="str">
        <f t="shared" si="0"/>
        <v/>
      </c>
    </row>
    <row r="36" spans="1:6">
      <c r="A36" s="5">
        <v>27</v>
      </c>
      <c r="B36" s="6"/>
      <c r="C36" s="179"/>
      <c r="D36" s="5"/>
      <c r="E36" s="169"/>
      <c r="F36" s="15" t="str">
        <f t="shared" si="0"/>
        <v/>
      </c>
    </row>
    <row r="37" spans="1:6">
      <c r="A37" s="5">
        <v>28</v>
      </c>
      <c r="B37" s="6"/>
      <c r="C37" s="179"/>
      <c r="D37" s="5"/>
      <c r="E37" s="169"/>
      <c r="F37" s="15" t="str">
        <f t="shared" si="0"/>
        <v/>
      </c>
    </row>
    <row r="38" spans="1:6">
      <c r="A38" s="5">
        <v>29</v>
      </c>
      <c r="B38" s="6"/>
      <c r="C38" s="179"/>
      <c r="D38" s="5"/>
      <c r="E38" s="169"/>
      <c r="F38" s="15" t="str">
        <f t="shared" si="0"/>
        <v/>
      </c>
    </row>
    <row r="39" spans="1:6">
      <c r="A39" s="5">
        <v>30</v>
      </c>
      <c r="B39" s="6"/>
      <c r="C39" s="179"/>
      <c r="D39" s="5"/>
      <c r="E39" s="169"/>
      <c r="F39" s="15" t="str">
        <f t="shared" si="0"/>
        <v/>
      </c>
    </row>
    <row r="40" spans="1:6">
      <c r="A40" s="5">
        <v>31</v>
      </c>
      <c r="B40" s="6"/>
      <c r="C40" s="179"/>
      <c r="D40" s="5"/>
      <c r="E40" s="169"/>
      <c r="F40" s="15" t="str">
        <f t="shared" si="0"/>
        <v/>
      </c>
    </row>
    <row r="41" spans="1:6">
      <c r="A41" s="5">
        <v>32</v>
      </c>
      <c r="B41" s="6"/>
      <c r="C41" s="179"/>
      <c r="D41" s="5"/>
      <c r="E41" s="169"/>
      <c r="F41" s="15" t="str">
        <f t="shared" si="0"/>
        <v/>
      </c>
    </row>
    <row r="42" spans="1:6">
      <c r="A42" s="5">
        <v>33</v>
      </c>
      <c r="B42" s="6"/>
      <c r="C42" s="179"/>
      <c r="D42" s="5"/>
      <c r="E42" s="169"/>
      <c r="F42" s="15" t="str">
        <f t="shared" si="0"/>
        <v/>
      </c>
    </row>
    <row r="43" spans="1:6">
      <c r="A43" s="5">
        <v>34</v>
      </c>
      <c r="B43" s="6"/>
      <c r="C43" s="179"/>
      <c r="D43" s="5"/>
      <c r="E43" s="169"/>
      <c r="F43" s="15" t="str">
        <f t="shared" si="0"/>
        <v/>
      </c>
    </row>
    <row r="44" spans="1:6">
      <c r="A44" s="5">
        <v>35</v>
      </c>
      <c r="B44" s="6"/>
      <c r="C44" s="179"/>
      <c r="D44" s="5"/>
      <c r="E44" s="169"/>
      <c r="F44" s="15" t="str">
        <f t="shared" si="0"/>
        <v/>
      </c>
    </row>
    <row r="45" spans="1:6">
      <c r="A45" s="5">
        <v>36</v>
      </c>
      <c r="B45" s="6"/>
      <c r="C45" s="179"/>
      <c r="D45" s="5"/>
      <c r="E45" s="169"/>
      <c r="F45" s="15" t="str">
        <f t="shared" si="0"/>
        <v/>
      </c>
    </row>
    <row r="46" spans="1:6">
      <c r="A46" s="5">
        <v>37</v>
      </c>
      <c r="B46" s="6"/>
      <c r="C46" s="179"/>
      <c r="D46" s="5"/>
      <c r="E46" s="169"/>
      <c r="F46" s="15" t="str">
        <f t="shared" si="0"/>
        <v/>
      </c>
    </row>
    <row r="47" spans="1:6">
      <c r="A47" s="5">
        <v>38</v>
      </c>
      <c r="B47" s="6"/>
      <c r="C47" s="179"/>
      <c r="D47" s="5"/>
      <c r="E47" s="169"/>
      <c r="F47" s="15" t="str">
        <f t="shared" si="0"/>
        <v/>
      </c>
    </row>
    <row r="48" spans="1:6">
      <c r="A48" s="5">
        <v>39</v>
      </c>
      <c r="B48" s="6"/>
      <c r="C48" s="179"/>
      <c r="D48" s="5"/>
      <c r="E48" s="169"/>
      <c r="F48" s="15" t="str">
        <f t="shared" si="0"/>
        <v/>
      </c>
    </row>
    <row r="49" spans="1:6">
      <c r="A49" s="5">
        <v>40</v>
      </c>
      <c r="B49" s="6"/>
      <c r="C49" s="179"/>
      <c r="D49" s="5"/>
      <c r="E49" s="169"/>
      <c r="F49" s="15" t="str">
        <f t="shared" si="0"/>
        <v/>
      </c>
    </row>
    <row r="50" spans="1:6">
      <c r="A50" s="5">
        <v>41</v>
      </c>
      <c r="B50" s="6"/>
      <c r="C50" s="179"/>
      <c r="D50" s="5"/>
      <c r="E50" s="169"/>
      <c r="F50" s="15" t="str">
        <f t="shared" si="0"/>
        <v/>
      </c>
    </row>
    <row r="51" spans="1:6">
      <c r="A51" s="5">
        <v>42</v>
      </c>
      <c r="B51" s="6"/>
      <c r="C51" s="179"/>
      <c r="D51" s="5"/>
      <c r="E51" s="169"/>
      <c r="F51" s="15" t="str">
        <f t="shared" si="0"/>
        <v/>
      </c>
    </row>
    <row r="52" spans="1:6">
      <c r="A52" s="5">
        <v>43</v>
      </c>
      <c r="B52" s="6"/>
      <c r="C52" s="179"/>
      <c r="D52" s="5"/>
      <c r="E52" s="169"/>
      <c r="F52" s="15" t="str">
        <f t="shared" si="0"/>
        <v/>
      </c>
    </row>
    <row r="53" spans="1:6">
      <c r="A53" s="5">
        <v>44</v>
      </c>
      <c r="B53" s="6"/>
      <c r="C53" s="179"/>
      <c r="D53" s="5"/>
      <c r="E53" s="169"/>
      <c r="F53" s="15" t="str">
        <f t="shared" si="0"/>
        <v/>
      </c>
    </row>
    <row r="54" spans="1:6">
      <c r="A54" s="5">
        <v>45</v>
      </c>
      <c r="B54" s="6"/>
      <c r="C54" s="179"/>
      <c r="D54" s="5"/>
      <c r="E54" s="169"/>
      <c r="F54" s="15" t="str">
        <f t="shared" si="0"/>
        <v/>
      </c>
    </row>
    <row r="55" spans="1:6">
      <c r="A55" s="5">
        <v>46</v>
      </c>
      <c r="B55" s="6"/>
      <c r="C55" s="179"/>
      <c r="D55" s="5"/>
      <c r="E55" s="169"/>
      <c r="F55" s="15" t="str">
        <f t="shared" si="0"/>
        <v/>
      </c>
    </row>
    <row r="56" spans="1:6">
      <c r="A56" s="5">
        <v>47</v>
      </c>
      <c r="B56" s="6"/>
      <c r="C56" s="179"/>
      <c r="D56" s="5"/>
      <c r="E56" s="169"/>
      <c r="F56" s="15" t="str">
        <f t="shared" si="0"/>
        <v/>
      </c>
    </row>
    <row r="57" spans="1:6">
      <c r="A57" s="5">
        <v>48</v>
      </c>
      <c r="B57" s="6"/>
      <c r="C57" s="179"/>
      <c r="D57" s="5"/>
      <c r="E57" s="169"/>
      <c r="F57" s="15" t="str">
        <f t="shared" si="0"/>
        <v/>
      </c>
    </row>
    <row r="58" spans="1:6">
      <c r="A58" s="5">
        <v>49</v>
      </c>
      <c r="B58" s="6"/>
      <c r="C58" s="179"/>
      <c r="D58" s="5"/>
      <c r="E58" s="169"/>
      <c r="F58" s="15" t="str">
        <f t="shared" si="0"/>
        <v/>
      </c>
    </row>
    <row r="59" spans="1:6">
      <c r="A59" s="5">
        <v>50</v>
      </c>
      <c r="B59" s="6"/>
      <c r="C59" s="179"/>
      <c r="D59" s="5"/>
      <c r="E59" s="169"/>
      <c r="F59" s="15" t="str">
        <f t="shared" si="0"/>
        <v/>
      </c>
    </row>
    <row r="60" spans="1:6">
      <c r="A60" s="5">
        <v>51</v>
      </c>
      <c r="B60" s="6"/>
      <c r="C60" s="179"/>
      <c r="D60" s="5"/>
      <c r="E60" s="169"/>
      <c r="F60" s="15" t="str">
        <f t="shared" si="0"/>
        <v/>
      </c>
    </row>
    <row r="61" spans="1:6">
      <c r="A61" s="5">
        <v>52</v>
      </c>
      <c r="B61" s="6"/>
      <c r="C61" s="179"/>
      <c r="D61" s="5"/>
      <c r="E61" s="169"/>
      <c r="F61" s="15" t="str">
        <f t="shared" si="0"/>
        <v/>
      </c>
    </row>
    <row r="62" spans="1:6">
      <c r="A62" s="5">
        <v>53</v>
      </c>
      <c r="B62" s="6"/>
      <c r="C62" s="179"/>
      <c r="D62" s="5"/>
      <c r="E62" s="169"/>
      <c r="F62" s="15" t="str">
        <f t="shared" si="0"/>
        <v/>
      </c>
    </row>
    <row r="63" spans="1:6">
      <c r="A63" s="5">
        <v>54</v>
      </c>
      <c r="B63" s="6"/>
      <c r="C63" s="179"/>
      <c r="D63" s="5"/>
      <c r="E63" s="169"/>
      <c r="F63" s="15" t="str">
        <f t="shared" si="0"/>
        <v/>
      </c>
    </row>
    <row r="64" spans="1:6">
      <c r="A64" s="5">
        <v>55</v>
      </c>
      <c r="B64" s="6"/>
      <c r="C64" s="179"/>
      <c r="D64" s="5"/>
      <c r="E64" s="169"/>
      <c r="F64" s="15" t="str">
        <f t="shared" si="0"/>
        <v/>
      </c>
    </row>
    <row r="65" spans="1:6">
      <c r="A65" s="5">
        <v>56</v>
      </c>
      <c r="B65" s="6"/>
      <c r="C65" s="179"/>
      <c r="D65" s="5"/>
      <c r="E65" s="169"/>
      <c r="F65" s="15" t="str">
        <f t="shared" si="0"/>
        <v/>
      </c>
    </row>
    <row r="66" spans="1:6">
      <c r="A66" s="5">
        <v>57</v>
      </c>
      <c r="B66" s="6"/>
      <c r="C66" s="179"/>
      <c r="D66" s="5"/>
      <c r="E66" s="169"/>
      <c r="F66" s="15" t="str">
        <f t="shared" si="0"/>
        <v/>
      </c>
    </row>
    <row r="67" spans="1:6">
      <c r="A67" s="5">
        <v>58</v>
      </c>
      <c r="B67" s="6"/>
      <c r="C67" s="179"/>
      <c r="D67" s="5"/>
      <c r="E67" s="169"/>
      <c r="F67" s="15" t="str">
        <f t="shared" si="0"/>
        <v/>
      </c>
    </row>
    <row r="68" spans="1:6">
      <c r="A68" s="5">
        <v>59</v>
      </c>
      <c r="B68" s="6"/>
      <c r="C68" s="179"/>
      <c r="D68" s="5"/>
      <c r="E68" s="169"/>
      <c r="F68" s="15" t="str">
        <f t="shared" si="0"/>
        <v/>
      </c>
    </row>
    <row r="69" spans="1:6">
      <c r="A69" s="5">
        <v>60</v>
      </c>
      <c r="B69" s="6"/>
      <c r="C69" s="179"/>
      <c r="D69" s="5"/>
      <c r="E69" s="169"/>
      <c r="F69" s="15" t="str">
        <f t="shared" si="0"/>
        <v/>
      </c>
    </row>
    <row r="70" spans="1:6">
      <c r="A70" s="5">
        <v>61</v>
      </c>
      <c r="B70" s="6"/>
      <c r="C70" s="179"/>
      <c r="D70" s="5"/>
      <c r="E70" s="169"/>
      <c r="F70" s="15" t="str">
        <f t="shared" si="0"/>
        <v/>
      </c>
    </row>
    <row r="71" spans="1:6">
      <c r="A71" s="5">
        <v>62</v>
      </c>
      <c r="B71" s="6"/>
      <c r="C71" s="179"/>
      <c r="D71" s="5"/>
      <c r="E71" s="169"/>
      <c r="F71" s="15" t="str">
        <f t="shared" si="0"/>
        <v/>
      </c>
    </row>
    <row r="72" spans="1:6">
      <c r="A72" s="5">
        <v>63</v>
      </c>
      <c r="B72" s="6"/>
      <c r="C72" s="179"/>
      <c r="D72" s="5"/>
      <c r="E72" s="169"/>
      <c r="F72" s="15" t="str">
        <f t="shared" si="0"/>
        <v/>
      </c>
    </row>
    <row r="73" spans="1:6">
      <c r="A73" s="5">
        <v>64</v>
      </c>
      <c r="B73" s="6"/>
      <c r="C73" s="179"/>
      <c r="D73" s="5"/>
      <c r="E73" s="169"/>
      <c r="F73" s="15" t="str">
        <f t="shared" si="0"/>
        <v/>
      </c>
    </row>
    <row r="74" spans="1:6">
      <c r="A74" s="5">
        <v>65</v>
      </c>
      <c r="B74" s="6"/>
      <c r="C74" s="179"/>
      <c r="D74" s="5"/>
      <c r="E74" s="169"/>
      <c r="F74" s="15" t="str">
        <f t="shared" ref="F74:F137" si="1">IF(OR($B74="",$C74="",$C74&lt;an_initial,$C74&gt;an_final,),"",
 (INDEX(ii512punctaje, MATCH(D74,ii512anvergură,0), MATCH(E74,ii512rol,0) ))
)</f>
        <v/>
      </c>
    </row>
    <row r="75" spans="1:6">
      <c r="A75" s="5">
        <v>66</v>
      </c>
      <c r="B75" s="6"/>
      <c r="C75" s="179"/>
      <c r="D75" s="5"/>
      <c r="E75" s="169"/>
      <c r="F75" s="15" t="str">
        <f t="shared" si="1"/>
        <v/>
      </c>
    </row>
    <row r="76" spans="1:6">
      <c r="A76" s="5">
        <v>67</v>
      </c>
      <c r="B76" s="6"/>
      <c r="C76" s="179"/>
      <c r="D76" s="5"/>
      <c r="E76" s="169"/>
      <c r="F76" s="15" t="str">
        <f t="shared" si="1"/>
        <v/>
      </c>
    </row>
    <row r="77" spans="1:6">
      <c r="A77" s="5">
        <v>68</v>
      </c>
      <c r="B77" s="6"/>
      <c r="C77" s="179"/>
      <c r="D77" s="5"/>
      <c r="E77" s="169"/>
      <c r="F77" s="15" t="str">
        <f t="shared" si="1"/>
        <v/>
      </c>
    </row>
    <row r="78" spans="1:6">
      <c r="A78" s="5">
        <v>69</v>
      </c>
      <c r="B78" s="6"/>
      <c r="C78" s="179"/>
      <c r="D78" s="5"/>
      <c r="E78" s="169"/>
      <c r="F78" s="15" t="str">
        <f t="shared" si="1"/>
        <v/>
      </c>
    </row>
    <row r="79" spans="1:6">
      <c r="A79" s="5">
        <v>70</v>
      </c>
      <c r="B79" s="6"/>
      <c r="C79" s="179"/>
      <c r="D79" s="5"/>
      <c r="E79" s="169"/>
      <c r="F79" s="15" t="str">
        <f t="shared" si="1"/>
        <v/>
      </c>
    </row>
    <row r="80" spans="1:6">
      <c r="A80" s="5">
        <v>71</v>
      </c>
      <c r="B80" s="6"/>
      <c r="C80" s="179"/>
      <c r="D80" s="5"/>
      <c r="E80" s="169"/>
      <c r="F80" s="15" t="str">
        <f t="shared" si="1"/>
        <v/>
      </c>
    </row>
    <row r="81" spans="1:6">
      <c r="A81" s="5">
        <v>72</v>
      </c>
      <c r="B81" s="6"/>
      <c r="C81" s="179"/>
      <c r="D81" s="5"/>
      <c r="E81" s="169"/>
      <c r="F81" s="15" t="str">
        <f t="shared" si="1"/>
        <v/>
      </c>
    </row>
    <row r="82" spans="1:6">
      <c r="A82" s="5">
        <v>73</v>
      </c>
      <c r="B82" s="6"/>
      <c r="C82" s="179"/>
      <c r="D82" s="5"/>
      <c r="E82" s="169"/>
      <c r="F82" s="15" t="str">
        <f t="shared" si="1"/>
        <v/>
      </c>
    </row>
    <row r="83" spans="1:6">
      <c r="A83" s="5">
        <v>74</v>
      </c>
      <c r="B83" s="6"/>
      <c r="C83" s="179"/>
      <c r="D83" s="5"/>
      <c r="E83" s="169"/>
      <c r="F83" s="15" t="str">
        <f t="shared" si="1"/>
        <v/>
      </c>
    </row>
    <row r="84" spans="1:6">
      <c r="A84" s="5">
        <v>75</v>
      </c>
      <c r="B84" s="6"/>
      <c r="C84" s="179"/>
      <c r="D84" s="5"/>
      <c r="E84" s="169"/>
      <c r="F84" s="15" t="str">
        <f t="shared" si="1"/>
        <v/>
      </c>
    </row>
    <row r="85" spans="1:6">
      <c r="A85" s="5">
        <v>76</v>
      </c>
      <c r="B85" s="6"/>
      <c r="C85" s="179"/>
      <c r="D85" s="5"/>
      <c r="E85" s="169"/>
      <c r="F85" s="15" t="str">
        <f t="shared" si="1"/>
        <v/>
      </c>
    </row>
    <row r="86" spans="1:6">
      <c r="A86" s="5">
        <v>77</v>
      </c>
      <c r="B86" s="6"/>
      <c r="C86" s="179"/>
      <c r="D86" s="5"/>
      <c r="E86" s="169"/>
      <c r="F86" s="15" t="str">
        <f t="shared" si="1"/>
        <v/>
      </c>
    </row>
    <row r="87" spans="1:6">
      <c r="A87" s="5">
        <v>78</v>
      </c>
      <c r="B87" s="6"/>
      <c r="C87" s="179"/>
      <c r="D87" s="5"/>
      <c r="E87" s="169"/>
      <c r="F87" s="15" t="str">
        <f t="shared" si="1"/>
        <v/>
      </c>
    </row>
    <row r="88" spans="1:6">
      <c r="A88" s="5">
        <v>79</v>
      </c>
      <c r="B88" s="6"/>
      <c r="C88" s="179"/>
      <c r="D88" s="5"/>
      <c r="E88" s="169"/>
      <c r="F88" s="15" t="str">
        <f t="shared" si="1"/>
        <v/>
      </c>
    </row>
    <row r="89" spans="1:6">
      <c r="A89" s="5">
        <v>80</v>
      </c>
      <c r="B89" s="6"/>
      <c r="C89" s="179"/>
      <c r="D89" s="5"/>
      <c r="E89" s="169"/>
      <c r="F89" s="15" t="str">
        <f t="shared" si="1"/>
        <v/>
      </c>
    </row>
    <row r="90" spans="1:6">
      <c r="A90" s="5">
        <v>81</v>
      </c>
      <c r="B90" s="6"/>
      <c r="C90" s="179"/>
      <c r="D90" s="5"/>
      <c r="E90" s="169"/>
      <c r="F90" s="15" t="str">
        <f t="shared" si="1"/>
        <v/>
      </c>
    </row>
    <row r="91" spans="1:6">
      <c r="A91" s="5">
        <v>82</v>
      </c>
      <c r="B91" s="6"/>
      <c r="C91" s="179"/>
      <c r="D91" s="5"/>
      <c r="E91" s="169"/>
      <c r="F91" s="15" t="str">
        <f t="shared" si="1"/>
        <v/>
      </c>
    </row>
    <row r="92" spans="1:6">
      <c r="A92" s="5">
        <v>83</v>
      </c>
      <c r="B92" s="6"/>
      <c r="C92" s="179"/>
      <c r="D92" s="5"/>
      <c r="E92" s="169"/>
      <c r="F92" s="15" t="str">
        <f t="shared" si="1"/>
        <v/>
      </c>
    </row>
    <row r="93" spans="1:6">
      <c r="A93" s="5">
        <v>84</v>
      </c>
      <c r="B93" s="6"/>
      <c r="C93" s="179"/>
      <c r="D93" s="5"/>
      <c r="E93" s="169"/>
      <c r="F93" s="15" t="str">
        <f t="shared" si="1"/>
        <v/>
      </c>
    </row>
    <row r="94" spans="1:6">
      <c r="A94" s="5">
        <v>85</v>
      </c>
      <c r="B94" s="6"/>
      <c r="C94" s="179"/>
      <c r="D94" s="5"/>
      <c r="E94" s="169"/>
      <c r="F94" s="15" t="str">
        <f t="shared" si="1"/>
        <v/>
      </c>
    </row>
    <row r="95" spans="1:6">
      <c r="A95" s="5">
        <v>86</v>
      </c>
      <c r="B95" s="6"/>
      <c r="C95" s="179"/>
      <c r="D95" s="5"/>
      <c r="E95" s="169"/>
      <c r="F95" s="15" t="str">
        <f t="shared" si="1"/>
        <v/>
      </c>
    </row>
    <row r="96" spans="1:6">
      <c r="A96" s="5">
        <v>87</v>
      </c>
      <c r="B96" s="6"/>
      <c r="C96" s="179"/>
      <c r="D96" s="5"/>
      <c r="E96" s="169"/>
      <c r="F96" s="15" t="str">
        <f t="shared" si="1"/>
        <v/>
      </c>
    </row>
    <row r="97" spans="1:6">
      <c r="A97" s="5">
        <v>88</v>
      </c>
      <c r="B97" s="6"/>
      <c r="C97" s="179"/>
      <c r="D97" s="5"/>
      <c r="E97" s="169"/>
      <c r="F97" s="15" t="str">
        <f t="shared" si="1"/>
        <v/>
      </c>
    </row>
    <row r="98" spans="1:6">
      <c r="A98" s="5">
        <v>89</v>
      </c>
      <c r="B98" s="6"/>
      <c r="C98" s="179"/>
      <c r="D98" s="5"/>
      <c r="E98" s="169"/>
      <c r="F98" s="15" t="str">
        <f t="shared" si="1"/>
        <v/>
      </c>
    </row>
    <row r="99" spans="1:6">
      <c r="A99" s="5">
        <v>90</v>
      </c>
      <c r="B99" s="6"/>
      <c r="C99" s="179"/>
      <c r="D99" s="5"/>
      <c r="E99" s="169"/>
      <c r="F99" s="15" t="str">
        <f t="shared" si="1"/>
        <v/>
      </c>
    </row>
    <row r="100" spans="1:6">
      <c r="A100" s="5">
        <v>91</v>
      </c>
      <c r="B100" s="6"/>
      <c r="C100" s="179"/>
      <c r="D100" s="5"/>
      <c r="E100" s="169"/>
      <c r="F100" s="15" t="str">
        <f t="shared" si="1"/>
        <v/>
      </c>
    </row>
    <row r="101" spans="1:6">
      <c r="A101" s="5">
        <v>92</v>
      </c>
      <c r="B101" s="6"/>
      <c r="C101" s="179"/>
      <c r="D101" s="5"/>
      <c r="E101" s="169"/>
      <c r="F101" s="15" t="str">
        <f t="shared" si="1"/>
        <v/>
      </c>
    </row>
    <row r="102" spans="1:6">
      <c r="A102" s="5">
        <v>93</v>
      </c>
      <c r="B102" s="6"/>
      <c r="C102" s="179"/>
      <c r="D102" s="5"/>
      <c r="E102" s="169"/>
      <c r="F102" s="15" t="str">
        <f t="shared" si="1"/>
        <v/>
      </c>
    </row>
    <row r="103" spans="1:6">
      <c r="A103" s="5">
        <v>94</v>
      </c>
      <c r="B103" s="6"/>
      <c r="C103" s="179"/>
      <c r="D103" s="5"/>
      <c r="E103" s="169"/>
      <c r="F103" s="15" t="str">
        <f t="shared" si="1"/>
        <v/>
      </c>
    </row>
    <row r="104" spans="1:6">
      <c r="A104" s="5">
        <v>95</v>
      </c>
      <c r="B104" s="6"/>
      <c r="C104" s="179"/>
      <c r="D104" s="5"/>
      <c r="E104" s="169"/>
      <c r="F104" s="15" t="str">
        <f t="shared" si="1"/>
        <v/>
      </c>
    </row>
    <row r="105" spans="1:6">
      <c r="A105" s="5">
        <v>96</v>
      </c>
      <c r="B105" s="6"/>
      <c r="C105" s="179"/>
      <c r="D105" s="5"/>
      <c r="E105" s="169"/>
      <c r="F105" s="15" t="str">
        <f t="shared" si="1"/>
        <v/>
      </c>
    </row>
    <row r="106" spans="1:6">
      <c r="A106" s="5">
        <v>97</v>
      </c>
      <c r="B106" s="6"/>
      <c r="C106" s="179"/>
      <c r="D106" s="5"/>
      <c r="E106" s="169"/>
      <c r="F106" s="15" t="str">
        <f t="shared" si="1"/>
        <v/>
      </c>
    </row>
    <row r="107" spans="1:6">
      <c r="A107" s="5">
        <v>98</v>
      </c>
      <c r="B107" s="6"/>
      <c r="C107" s="179"/>
      <c r="D107" s="5"/>
      <c r="E107" s="169"/>
      <c r="F107" s="15" t="str">
        <f t="shared" si="1"/>
        <v/>
      </c>
    </row>
    <row r="108" spans="1:6">
      <c r="A108" s="5">
        <v>99</v>
      </c>
      <c r="B108" s="6"/>
      <c r="C108" s="179"/>
      <c r="D108" s="5"/>
      <c r="E108" s="169"/>
      <c r="F108" s="15" t="str">
        <f t="shared" si="1"/>
        <v/>
      </c>
    </row>
    <row r="109" spans="1:6">
      <c r="A109" s="5">
        <v>100</v>
      </c>
      <c r="B109" s="6"/>
      <c r="C109" s="179"/>
      <c r="D109" s="5"/>
      <c r="E109" s="169"/>
      <c r="F109" s="15" t="str">
        <f t="shared" si="1"/>
        <v/>
      </c>
    </row>
    <row r="110" spans="1:6">
      <c r="A110" s="5">
        <v>101</v>
      </c>
      <c r="B110" s="6"/>
      <c r="C110" s="179"/>
      <c r="D110" s="5"/>
      <c r="E110" s="169"/>
      <c r="F110" s="15" t="str">
        <f t="shared" si="1"/>
        <v/>
      </c>
    </row>
    <row r="111" spans="1:6">
      <c r="A111" s="5">
        <v>102</v>
      </c>
      <c r="B111" s="6"/>
      <c r="C111" s="179"/>
      <c r="D111" s="5"/>
      <c r="E111" s="169"/>
      <c r="F111" s="15" t="str">
        <f t="shared" si="1"/>
        <v/>
      </c>
    </row>
    <row r="112" spans="1:6">
      <c r="A112" s="5">
        <v>103</v>
      </c>
      <c r="B112" s="6"/>
      <c r="C112" s="179"/>
      <c r="D112" s="5"/>
      <c r="E112" s="169"/>
      <c r="F112" s="15" t="str">
        <f t="shared" si="1"/>
        <v/>
      </c>
    </row>
    <row r="113" spans="1:6">
      <c r="A113" s="5">
        <v>104</v>
      </c>
      <c r="B113" s="6"/>
      <c r="C113" s="179"/>
      <c r="D113" s="5"/>
      <c r="E113" s="169"/>
      <c r="F113" s="15" t="str">
        <f t="shared" si="1"/>
        <v/>
      </c>
    </row>
    <row r="114" spans="1:6">
      <c r="A114" s="5">
        <v>105</v>
      </c>
      <c r="B114" s="6"/>
      <c r="C114" s="179"/>
      <c r="D114" s="5"/>
      <c r="E114" s="169"/>
      <c r="F114" s="15" t="str">
        <f t="shared" si="1"/>
        <v/>
      </c>
    </row>
    <row r="115" spans="1:6">
      <c r="A115" s="5">
        <v>106</v>
      </c>
      <c r="B115" s="6"/>
      <c r="C115" s="179"/>
      <c r="D115" s="5"/>
      <c r="E115" s="169"/>
      <c r="F115" s="15" t="str">
        <f t="shared" si="1"/>
        <v/>
      </c>
    </row>
    <row r="116" spans="1:6">
      <c r="A116" s="5">
        <v>107</v>
      </c>
      <c r="B116" s="6"/>
      <c r="C116" s="179"/>
      <c r="D116" s="5"/>
      <c r="E116" s="169"/>
      <c r="F116" s="15" t="str">
        <f t="shared" si="1"/>
        <v/>
      </c>
    </row>
    <row r="117" spans="1:6">
      <c r="A117" s="5">
        <v>108</v>
      </c>
      <c r="B117" s="6"/>
      <c r="C117" s="179"/>
      <c r="D117" s="5"/>
      <c r="E117" s="169"/>
      <c r="F117" s="15" t="str">
        <f t="shared" si="1"/>
        <v/>
      </c>
    </row>
    <row r="118" spans="1:6">
      <c r="A118" s="5">
        <v>109</v>
      </c>
      <c r="B118" s="6"/>
      <c r="C118" s="179"/>
      <c r="D118" s="5"/>
      <c r="E118" s="169"/>
      <c r="F118" s="15" t="str">
        <f t="shared" si="1"/>
        <v/>
      </c>
    </row>
    <row r="119" spans="1:6">
      <c r="A119" s="5">
        <v>110</v>
      </c>
      <c r="B119" s="6"/>
      <c r="C119" s="179"/>
      <c r="D119" s="5"/>
      <c r="E119" s="169"/>
      <c r="F119" s="15" t="str">
        <f t="shared" si="1"/>
        <v/>
      </c>
    </row>
    <row r="120" spans="1:6">
      <c r="A120" s="5">
        <v>111</v>
      </c>
      <c r="B120" s="6"/>
      <c r="C120" s="179"/>
      <c r="D120" s="5"/>
      <c r="E120" s="169"/>
      <c r="F120" s="15" t="str">
        <f t="shared" si="1"/>
        <v/>
      </c>
    </row>
    <row r="121" spans="1:6">
      <c r="A121" s="5">
        <v>112</v>
      </c>
      <c r="B121" s="6"/>
      <c r="C121" s="179"/>
      <c r="D121" s="5"/>
      <c r="E121" s="169"/>
      <c r="F121" s="15" t="str">
        <f t="shared" si="1"/>
        <v/>
      </c>
    </row>
    <row r="122" spans="1:6">
      <c r="A122" s="5">
        <v>113</v>
      </c>
      <c r="B122" s="6"/>
      <c r="C122" s="179"/>
      <c r="D122" s="5"/>
      <c r="E122" s="169"/>
      <c r="F122" s="15" t="str">
        <f t="shared" si="1"/>
        <v/>
      </c>
    </row>
    <row r="123" spans="1:6">
      <c r="A123" s="5">
        <v>114</v>
      </c>
      <c r="B123" s="6"/>
      <c r="C123" s="179"/>
      <c r="D123" s="5"/>
      <c r="E123" s="169"/>
      <c r="F123" s="15" t="str">
        <f t="shared" si="1"/>
        <v/>
      </c>
    </row>
    <row r="124" spans="1:6">
      <c r="A124" s="5">
        <v>115</v>
      </c>
      <c r="B124" s="6"/>
      <c r="C124" s="179"/>
      <c r="D124" s="5"/>
      <c r="E124" s="169"/>
      <c r="F124" s="15" t="str">
        <f t="shared" si="1"/>
        <v/>
      </c>
    </row>
    <row r="125" spans="1:6">
      <c r="A125" s="5">
        <v>116</v>
      </c>
      <c r="B125" s="6"/>
      <c r="C125" s="179"/>
      <c r="D125" s="5"/>
      <c r="E125" s="169"/>
      <c r="F125" s="15" t="str">
        <f t="shared" si="1"/>
        <v/>
      </c>
    </row>
    <row r="126" spans="1:6">
      <c r="A126" s="5">
        <v>117</v>
      </c>
      <c r="B126" s="6"/>
      <c r="C126" s="179"/>
      <c r="D126" s="5"/>
      <c r="E126" s="169"/>
      <c r="F126" s="15" t="str">
        <f t="shared" si="1"/>
        <v/>
      </c>
    </row>
    <row r="127" spans="1:6">
      <c r="A127" s="5">
        <v>118</v>
      </c>
      <c r="B127" s="6"/>
      <c r="C127" s="179"/>
      <c r="D127" s="5"/>
      <c r="E127" s="169"/>
      <c r="F127" s="15" t="str">
        <f t="shared" si="1"/>
        <v/>
      </c>
    </row>
    <row r="128" spans="1:6">
      <c r="A128" s="5">
        <v>119</v>
      </c>
      <c r="B128" s="6"/>
      <c r="C128" s="179"/>
      <c r="D128" s="5"/>
      <c r="E128" s="169"/>
      <c r="F128" s="15" t="str">
        <f t="shared" si="1"/>
        <v/>
      </c>
    </row>
    <row r="129" spans="1:6">
      <c r="A129" s="5">
        <v>120</v>
      </c>
      <c r="B129" s="6"/>
      <c r="C129" s="179"/>
      <c r="D129" s="5"/>
      <c r="E129" s="169"/>
      <c r="F129" s="15" t="str">
        <f t="shared" si="1"/>
        <v/>
      </c>
    </row>
    <row r="130" spans="1:6">
      <c r="A130" s="5">
        <v>121</v>
      </c>
      <c r="B130" s="6"/>
      <c r="C130" s="179"/>
      <c r="D130" s="5"/>
      <c r="E130" s="169"/>
      <c r="F130" s="15" t="str">
        <f t="shared" si="1"/>
        <v/>
      </c>
    </row>
    <row r="131" spans="1:6">
      <c r="A131" s="5">
        <v>122</v>
      </c>
      <c r="B131" s="6"/>
      <c r="C131" s="179"/>
      <c r="D131" s="5"/>
      <c r="E131" s="169"/>
      <c r="F131" s="15" t="str">
        <f t="shared" si="1"/>
        <v/>
      </c>
    </row>
    <row r="132" spans="1:6">
      <c r="A132" s="5">
        <v>123</v>
      </c>
      <c r="B132" s="6"/>
      <c r="C132" s="179"/>
      <c r="D132" s="5"/>
      <c r="E132" s="169"/>
      <c r="F132" s="15" t="str">
        <f t="shared" si="1"/>
        <v/>
      </c>
    </row>
    <row r="133" spans="1:6">
      <c r="A133" s="5">
        <v>124</v>
      </c>
      <c r="B133" s="6"/>
      <c r="C133" s="179"/>
      <c r="D133" s="5"/>
      <c r="E133" s="169"/>
      <c r="F133" s="15" t="str">
        <f t="shared" si="1"/>
        <v/>
      </c>
    </row>
    <row r="134" spans="1:6">
      <c r="A134" s="5">
        <v>125</v>
      </c>
      <c r="B134" s="6"/>
      <c r="C134" s="179"/>
      <c r="D134" s="5"/>
      <c r="E134" s="169"/>
      <c r="F134" s="15" t="str">
        <f t="shared" si="1"/>
        <v/>
      </c>
    </row>
    <row r="135" spans="1:6">
      <c r="A135" s="5">
        <v>126</v>
      </c>
      <c r="B135" s="6"/>
      <c r="C135" s="179"/>
      <c r="D135" s="5"/>
      <c r="E135" s="169"/>
      <c r="F135" s="15" t="str">
        <f t="shared" si="1"/>
        <v/>
      </c>
    </row>
    <row r="136" spans="1:6">
      <c r="A136" s="5">
        <v>127</v>
      </c>
      <c r="B136" s="6"/>
      <c r="C136" s="179"/>
      <c r="D136" s="5"/>
      <c r="E136" s="169"/>
      <c r="F136" s="15" t="str">
        <f t="shared" si="1"/>
        <v/>
      </c>
    </row>
    <row r="137" spans="1:6">
      <c r="A137" s="5">
        <v>128</v>
      </c>
      <c r="B137" s="6"/>
      <c r="C137" s="179"/>
      <c r="D137" s="5"/>
      <c r="E137" s="169"/>
      <c r="F137" s="15" t="str">
        <f t="shared" si="1"/>
        <v/>
      </c>
    </row>
    <row r="138" spans="1:6">
      <c r="A138" s="5">
        <v>129</v>
      </c>
      <c r="B138" s="6"/>
      <c r="C138" s="179"/>
      <c r="D138" s="5"/>
      <c r="E138" s="169"/>
      <c r="F138" s="15" t="str">
        <f t="shared" ref="F138:F201" si="2">IF(OR($B138="",$C138="",$C138&lt;an_initial,$C138&gt;an_final,),"",
 (INDEX(ii512punctaje, MATCH(D138,ii512anvergură,0), MATCH(E138,ii512rol,0) ))
)</f>
        <v/>
      </c>
    </row>
    <row r="139" spans="1:6">
      <c r="A139" s="5">
        <v>130</v>
      </c>
      <c r="B139" s="6"/>
      <c r="C139" s="179"/>
      <c r="D139" s="5"/>
      <c r="E139" s="169"/>
      <c r="F139" s="15" t="str">
        <f t="shared" si="2"/>
        <v/>
      </c>
    </row>
    <row r="140" spans="1:6">
      <c r="A140" s="5">
        <v>131</v>
      </c>
      <c r="B140" s="6"/>
      <c r="C140" s="179"/>
      <c r="D140" s="5"/>
      <c r="E140" s="169"/>
      <c r="F140" s="15" t="str">
        <f t="shared" si="2"/>
        <v/>
      </c>
    </row>
    <row r="141" spans="1:6">
      <c r="A141" s="5">
        <v>132</v>
      </c>
      <c r="B141" s="6"/>
      <c r="C141" s="179"/>
      <c r="D141" s="5"/>
      <c r="E141" s="169"/>
      <c r="F141" s="15" t="str">
        <f t="shared" si="2"/>
        <v/>
      </c>
    </row>
    <row r="142" spans="1:6">
      <c r="A142" s="5">
        <v>133</v>
      </c>
      <c r="B142" s="6"/>
      <c r="C142" s="179"/>
      <c r="D142" s="5"/>
      <c r="E142" s="169"/>
      <c r="F142" s="15" t="str">
        <f t="shared" si="2"/>
        <v/>
      </c>
    </row>
    <row r="143" spans="1:6">
      <c r="A143" s="5">
        <v>134</v>
      </c>
      <c r="B143" s="6"/>
      <c r="C143" s="179"/>
      <c r="D143" s="5"/>
      <c r="E143" s="169"/>
      <c r="F143" s="15" t="str">
        <f t="shared" si="2"/>
        <v/>
      </c>
    </row>
    <row r="144" spans="1:6">
      <c r="A144" s="5">
        <v>135</v>
      </c>
      <c r="B144" s="6"/>
      <c r="C144" s="179"/>
      <c r="D144" s="5"/>
      <c r="E144" s="169"/>
      <c r="F144" s="15" t="str">
        <f t="shared" si="2"/>
        <v/>
      </c>
    </row>
    <row r="145" spans="1:6">
      <c r="A145" s="5">
        <v>136</v>
      </c>
      <c r="B145" s="6"/>
      <c r="C145" s="179"/>
      <c r="D145" s="5"/>
      <c r="E145" s="169"/>
      <c r="F145" s="15" t="str">
        <f t="shared" si="2"/>
        <v/>
      </c>
    </row>
    <row r="146" spans="1:6">
      <c r="A146" s="5">
        <v>137</v>
      </c>
      <c r="B146" s="6"/>
      <c r="C146" s="179"/>
      <c r="D146" s="5"/>
      <c r="E146" s="169"/>
      <c r="F146" s="15" t="str">
        <f t="shared" si="2"/>
        <v/>
      </c>
    </row>
    <row r="147" spans="1:6">
      <c r="A147" s="5">
        <v>138</v>
      </c>
      <c r="B147" s="6"/>
      <c r="C147" s="179"/>
      <c r="D147" s="5"/>
      <c r="E147" s="169"/>
      <c r="F147" s="15" t="str">
        <f t="shared" si="2"/>
        <v/>
      </c>
    </row>
    <row r="148" spans="1:6">
      <c r="A148" s="5">
        <v>139</v>
      </c>
      <c r="B148" s="6"/>
      <c r="C148" s="179"/>
      <c r="D148" s="5"/>
      <c r="E148" s="169"/>
      <c r="F148" s="15" t="str">
        <f t="shared" si="2"/>
        <v/>
      </c>
    </row>
    <row r="149" spans="1:6">
      <c r="A149" s="5">
        <v>140</v>
      </c>
      <c r="B149" s="6"/>
      <c r="C149" s="179"/>
      <c r="D149" s="5"/>
      <c r="E149" s="169"/>
      <c r="F149" s="15" t="str">
        <f t="shared" si="2"/>
        <v/>
      </c>
    </row>
    <row r="150" spans="1:6">
      <c r="A150" s="5">
        <v>141</v>
      </c>
      <c r="B150" s="6"/>
      <c r="C150" s="179"/>
      <c r="D150" s="5"/>
      <c r="E150" s="169"/>
      <c r="F150" s="15" t="str">
        <f t="shared" si="2"/>
        <v/>
      </c>
    </row>
    <row r="151" spans="1:6">
      <c r="A151" s="5">
        <v>142</v>
      </c>
      <c r="B151" s="6"/>
      <c r="C151" s="179"/>
      <c r="D151" s="5"/>
      <c r="E151" s="169"/>
      <c r="F151" s="15" t="str">
        <f t="shared" si="2"/>
        <v/>
      </c>
    </row>
    <row r="152" spans="1:6">
      <c r="A152" s="5">
        <v>143</v>
      </c>
      <c r="B152" s="6"/>
      <c r="C152" s="179"/>
      <c r="D152" s="5"/>
      <c r="E152" s="169"/>
      <c r="F152" s="15" t="str">
        <f t="shared" si="2"/>
        <v/>
      </c>
    </row>
    <row r="153" spans="1:6">
      <c r="A153" s="5">
        <v>144</v>
      </c>
      <c r="B153" s="6"/>
      <c r="C153" s="179"/>
      <c r="D153" s="5"/>
      <c r="E153" s="169"/>
      <c r="F153" s="15" t="str">
        <f t="shared" si="2"/>
        <v/>
      </c>
    </row>
    <row r="154" spans="1:6">
      <c r="A154" s="5">
        <v>145</v>
      </c>
      <c r="B154" s="6"/>
      <c r="C154" s="179"/>
      <c r="D154" s="5"/>
      <c r="E154" s="169"/>
      <c r="F154" s="15" t="str">
        <f t="shared" si="2"/>
        <v/>
      </c>
    </row>
    <row r="155" spans="1:6">
      <c r="A155" s="5">
        <v>146</v>
      </c>
      <c r="B155" s="6"/>
      <c r="C155" s="179"/>
      <c r="D155" s="5"/>
      <c r="E155" s="169"/>
      <c r="F155" s="15" t="str">
        <f t="shared" si="2"/>
        <v/>
      </c>
    </row>
    <row r="156" spans="1:6">
      <c r="A156" s="5">
        <v>147</v>
      </c>
      <c r="B156" s="6"/>
      <c r="C156" s="179"/>
      <c r="D156" s="5"/>
      <c r="E156" s="169"/>
      <c r="F156" s="15" t="str">
        <f t="shared" si="2"/>
        <v/>
      </c>
    </row>
    <row r="157" spans="1:6">
      <c r="A157" s="5">
        <v>148</v>
      </c>
      <c r="B157" s="6"/>
      <c r="C157" s="179"/>
      <c r="D157" s="5"/>
      <c r="E157" s="169"/>
      <c r="F157" s="15" t="str">
        <f t="shared" si="2"/>
        <v/>
      </c>
    </row>
    <row r="158" spans="1:6">
      <c r="A158" s="5">
        <v>149</v>
      </c>
      <c r="B158" s="6"/>
      <c r="C158" s="179"/>
      <c r="D158" s="5"/>
      <c r="E158" s="169"/>
      <c r="F158" s="15" t="str">
        <f t="shared" si="2"/>
        <v/>
      </c>
    </row>
    <row r="159" spans="1:6">
      <c r="A159" s="5">
        <v>150</v>
      </c>
      <c r="B159" s="6"/>
      <c r="C159" s="179"/>
      <c r="D159" s="5"/>
      <c r="E159" s="169"/>
      <c r="F159" s="15" t="str">
        <f t="shared" si="2"/>
        <v/>
      </c>
    </row>
    <row r="160" spans="1:6">
      <c r="A160" s="5">
        <v>151</v>
      </c>
      <c r="B160" s="6"/>
      <c r="C160" s="179"/>
      <c r="D160" s="5"/>
      <c r="E160" s="169"/>
      <c r="F160" s="15" t="str">
        <f t="shared" si="2"/>
        <v/>
      </c>
    </row>
    <row r="161" spans="1:6">
      <c r="A161" s="5">
        <v>152</v>
      </c>
      <c r="B161" s="6"/>
      <c r="C161" s="179"/>
      <c r="D161" s="5"/>
      <c r="E161" s="169"/>
      <c r="F161" s="15" t="str">
        <f t="shared" si="2"/>
        <v/>
      </c>
    </row>
    <row r="162" spans="1:6">
      <c r="A162" s="5">
        <v>153</v>
      </c>
      <c r="B162" s="6"/>
      <c r="C162" s="179"/>
      <c r="D162" s="5"/>
      <c r="E162" s="169"/>
      <c r="F162" s="15" t="str">
        <f t="shared" si="2"/>
        <v/>
      </c>
    </row>
    <row r="163" spans="1:6">
      <c r="A163" s="5">
        <v>154</v>
      </c>
      <c r="B163" s="6"/>
      <c r="C163" s="179"/>
      <c r="D163" s="5"/>
      <c r="E163" s="169"/>
      <c r="F163" s="15" t="str">
        <f t="shared" si="2"/>
        <v/>
      </c>
    </row>
    <row r="164" spans="1:6">
      <c r="A164" s="5">
        <v>155</v>
      </c>
      <c r="B164" s="6"/>
      <c r="C164" s="179"/>
      <c r="D164" s="5"/>
      <c r="E164" s="169"/>
      <c r="F164" s="15" t="str">
        <f t="shared" si="2"/>
        <v/>
      </c>
    </row>
    <row r="165" spans="1:6">
      <c r="A165" s="5">
        <v>156</v>
      </c>
      <c r="B165" s="6"/>
      <c r="C165" s="179"/>
      <c r="D165" s="5"/>
      <c r="E165" s="169"/>
      <c r="F165" s="15" t="str">
        <f t="shared" si="2"/>
        <v/>
      </c>
    </row>
    <row r="166" spans="1:6">
      <c r="A166" s="5">
        <v>157</v>
      </c>
      <c r="B166" s="6"/>
      <c r="C166" s="179"/>
      <c r="D166" s="5"/>
      <c r="E166" s="169"/>
      <c r="F166" s="15" t="str">
        <f t="shared" si="2"/>
        <v/>
      </c>
    </row>
    <row r="167" spans="1:6">
      <c r="A167" s="5">
        <v>158</v>
      </c>
      <c r="B167" s="6"/>
      <c r="C167" s="179"/>
      <c r="D167" s="5"/>
      <c r="E167" s="169"/>
      <c r="F167" s="15" t="str">
        <f t="shared" si="2"/>
        <v/>
      </c>
    </row>
    <row r="168" spans="1:6">
      <c r="A168" s="5">
        <v>159</v>
      </c>
      <c r="B168" s="6"/>
      <c r="C168" s="179"/>
      <c r="D168" s="5"/>
      <c r="E168" s="169"/>
      <c r="F168" s="15" t="str">
        <f t="shared" si="2"/>
        <v/>
      </c>
    </row>
    <row r="169" spans="1:6">
      <c r="A169" s="5">
        <v>160</v>
      </c>
      <c r="B169" s="6"/>
      <c r="C169" s="179"/>
      <c r="D169" s="5"/>
      <c r="E169" s="169"/>
      <c r="F169" s="15" t="str">
        <f t="shared" si="2"/>
        <v/>
      </c>
    </row>
    <row r="170" spans="1:6">
      <c r="A170" s="5">
        <v>161</v>
      </c>
      <c r="B170" s="6"/>
      <c r="C170" s="179"/>
      <c r="D170" s="5"/>
      <c r="E170" s="169"/>
      <c r="F170" s="15" t="str">
        <f t="shared" si="2"/>
        <v/>
      </c>
    </row>
    <row r="171" spans="1:6">
      <c r="A171" s="5">
        <v>162</v>
      </c>
      <c r="B171" s="6"/>
      <c r="C171" s="179"/>
      <c r="D171" s="5"/>
      <c r="E171" s="169"/>
      <c r="F171" s="15" t="str">
        <f t="shared" si="2"/>
        <v/>
      </c>
    </row>
    <row r="172" spans="1:6">
      <c r="A172" s="5">
        <v>163</v>
      </c>
      <c r="B172" s="6"/>
      <c r="C172" s="179"/>
      <c r="D172" s="5"/>
      <c r="E172" s="169"/>
      <c r="F172" s="15" t="str">
        <f t="shared" si="2"/>
        <v/>
      </c>
    </row>
    <row r="173" spans="1:6">
      <c r="A173" s="5">
        <v>164</v>
      </c>
      <c r="B173" s="6"/>
      <c r="C173" s="179"/>
      <c r="D173" s="5"/>
      <c r="E173" s="169"/>
      <c r="F173" s="15" t="str">
        <f t="shared" si="2"/>
        <v/>
      </c>
    </row>
    <row r="174" spans="1:6">
      <c r="A174" s="5">
        <v>165</v>
      </c>
      <c r="B174" s="6"/>
      <c r="C174" s="179"/>
      <c r="D174" s="5"/>
      <c r="E174" s="169"/>
      <c r="F174" s="15" t="str">
        <f t="shared" si="2"/>
        <v/>
      </c>
    </row>
    <row r="175" spans="1:6">
      <c r="A175" s="5">
        <v>166</v>
      </c>
      <c r="B175" s="6"/>
      <c r="C175" s="179"/>
      <c r="D175" s="5"/>
      <c r="E175" s="169"/>
      <c r="F175" s="15" t="str">
        <f t="shared" si="2"/>
        <v/>
      </c>
    </row>
    <row r="176" spans="1:6">
      <c r="A176" s="5">
        <v>167</v>
      </c>
      <c r="B176" s="6"/>
      <c r="C176" s="179"/>
      <c r="D176" s="5"/>
      <c r="E176" s="169"/>
      <c r="F176" s="15" t="str">
        <f t="shared" si="2"/>
        <v/>
      </c>
    </row>
    <row r="177" spans="1:6">
      <c r="A177" s="5">
        <v>168</v>
      </c>
      <c r="B177" s="6"/>
      <c r="C177" s="179"/>
      <c r="D177" s="5"/>
      <c r="E177" s="169"/>
      <c r="F177" s="15" t="str">
        <f t="shared" si="2"/>
        <v/>
      </c>
    </row>
    <row r="178" spans="1:6">
      <c r="A178" s="5">
        <v>169</v>
      </c>
      <c r="B178" s="6"/>
      <c r="C178" s="179"/>
      <c r="D178" s="5"/>
      <c r="E178" s="169"/>
      <c r="F178" s="15" t="str">
        <f t="shared" si="2"/>
        <v/>
      </c>
    </row>
    <row r="179" spans="1:6">
      <c r="A179" s="5">
        <v>170</v>
      </c>
      <c r="B179" s="6"/>
      <c r="C179" s="179"/>
      <c r="D179" s="5"/>
      <c r="E179" s="169"/>
      <c r="F179" s="15" t="str">
        <f t="shared" si="2"/>
        <v/>
      </c>
    </row>
    <row r="180" spans="1:6">
      <c r="A180" s="5">
        <v>171</v>
      </c>
      <c r="B180" s="6"/>
      <c r="C180" s="179"/>
      <c r="D180" s="5"/>
      <c r="E180" s="169"/>
      <c r="F180" s="15" t="str">
        <f t="shared" si="2"/>
        <v/>
      </c>
    </row>
    <row r="181" spans="1:6">
      <c r="A181" s="5">
        <v>172</v>
      </c>
      <c r="B181" s="6"/>
      <c r="C181" s="179"/>
      <c r="D181" s="5"/>
      <c r="E181" s="169"/>
      <c r="F181" s="15" t="str">
        <f t="shared" si="2"/>
        <v/>
      </c>
    </row>
    <row r="182" spans="1:6">
      <c r="A182" s="5">
        <v>173</v>
      </c>
      <c r="B182" s="6"/>
      <c r="C182" s="179"/>
      <c r="D182" s="5"/>
      <c r="E182" s="169"/>
      <c r="F182" s="15" t="str">
        <f t="shared" si="2"/>
        <v/>
      </c>
    </row>
    <row r="183" spans="1:6">
      <c r="A183" s="5">
        <v>174</v>
      </c>
      <c r="B183" s="6"/>
      <c r="C183" s="179"/>
      <c r="D183" s="5"/>
      <c r="E183" s="169"/>
      <c r="F183" s="15" t="str">
        <f t="shared" si="2"/>
        <v/>
      </c>
    </row>
    <row r="184" spans="1:6">
      <c r="A184" s="5">
        <v>175</v>
      </c>
      <c r="B184" s="6"/>
      <c r="C184" s="179"/>
      <c r="D184" s="5"/>
      <c r="E184" s="169"/>
      <c r="F184" s="15" t="str">
        <f t="shared" si="2"/>
        <v/>
      </c>
    </row>
    <row r="185" spans="1:6">
      <c r="A185" s="5">
        <v>176</v>
      </c>
      <c r="B185" s="6"/>
      <c r="C185" s="179"/>
      <c r="D185" s="5"/>
      <c r="E185" s="169"/>
      <c r="F185" s="15" t="str">
        <f t="shared" si="2"/>
        <v/>
      </c>
    </row>
    <row r="186" spans="1:6">
      <c r="A186" s="5">
        <v>177</v>
      </c>
      <c r="B186" s="6"/>
      <c r="C186" s="179"/>
      <c r="D186" s="5"/>
      <c r="E186" s="169"/>
      <c r="F186" s="15" t="str">
        <f t="shared" si="2"/>
        <v/>
      </c>
    </row>
    <row r="187" spans="1:6">
      <c r="A187" s="5">
        <v>178</v>
      </c>
      <c r="B187" s="6"/>
      <c r="C187" s="179"/>
      <c r="D187" s="5"/>
      <c r="E187" s="169"/>
      <c r="F187" s="15" t="str">
        <f t="shared" si="2"/>
        <v/>
      </c>
    </row>
    <row r="188" spans="1:6">
      <c r="A188" s="5">
        <v>179</v>
      </c>
      <c r="B188" s="6"/>
      <c r="C188" s="179"/>
      <c r="D188" s="5"/>
      <c r="E188" s="169"/>
      <c r="F188" s="15" t="str">
        <f t="shared" si="2"/>
        <v/>
      </c>
    </row>
    <row r="189" spans="1:6">
      <c r="A189" s="5">
        <v>180</v>
      </c>
      <c r="B189" s="6"/>
      <c r="C189" s="179"/>
      <c r="D189" s="5"/>
      <c r="E189" s="169"/>
      <c r="F189" s="15" t="str">
        <f t="shared" si="2"/>
        <v/>
      </c>
    </row>
    <row r="190" spans="1:6">
      <c r="A190" s="5">
        <v>181</v>
      </c>
      <c r="B190" s="6"/>
      <c r="C190" s="179"/>
      <c r="D190" s="5"/>
      <c r="E190" s="169"/>
      <c r="F190" s="15" t="str">
        <f t="shared" si="2"/>
        <v/>
      </c>
    </row>
    <row r="191" spans="1:6">
      <c r="A191" s="5">
        <v>182</v>
      </c>
      <c r="B191" s="6"/>
      <c r="C191" s="179"/>
      <c r="D191" s="5"/>
      <c r="E191" s="169"/>
      <c r="F191" s="15" t="str">
        <f t="shared" si="2"/>
        <v/>
      </c>
    </row>
    <row r="192" spans="1:6">
      <c r="A192" s="5">
        <v>183</v>
      </c>
      <c r="B192" s="6"/>
      <c r="C192" s="179"/>
      <c r="D192" s="5"/>
      <c r="E192" s="169"/>
      <c r="F192" s="15" t="str">
        <f t="shared" si="2"/>
        <v/>
      </c>
    </row>
    <row r="193" spans="1:6">
      <c r="A193" s="5">
        <v>184</v>
      </c>
      <c r="B193" s="6"/>
      <c r="C193" s="179"/>
      <c r="D193" s="5"/>
      <c r="E193" s="169"/>
      <c r="F193" s="15" t="str">
        <f t="shared" si="2"/>
        <v/>
      </c>
    </row>
    <row r="194" spans="1:6">
      <c r="A194" s="5">
        <v>185</v>
      </c>
      <c r="B194" s="6"/>
      <c r="C194" s="179"/>
      <c r="D194" s="5"/>
      <c r="E194" s="169"/>
      <c r="F194" s="15" t="str">
        <f t="shared" si="2"/>
        <v/>
      </c>
    </row>
    <row r="195" spans="1:6">
      <c r="A195" s="5">
        <v>186</v>
      </c>
      <c r="B195" s="6"/>
      <c r="C195" s="179"/>
      <c r="D195" s="5"/>
      <c r="E195" s="169"/>
      <c r="F195" s="15" t="str">
        <f t="shared" si="2"/>
        <v/>
      </c>
    </row>
    <row r="196" spans="1:6">
      <c r="A196" s="5">
        <v>187</v>
      </c>
      <c r="B196" s="6"/>
      <c r="C196" s="179"/>
      <c r="D196" s="5"/>
      <c r="E196" s="169"/>
      <c r="F196" s="15" t="str">
        <f t="shared" si="2"/>
        <v/>
      </c>
    </row>
    <row r="197" spans="1:6">
      <c r="A197" s="5">
        <v>188</v>
      </c>
      <c r="B197" s="6"/>
      <c r="C197" s="179"/>
      <c r="D197" s="5"/>
      <c r="E197" s="169"/>
      <c r="F197" s="15" t="str">
        <f t="shared" si="2"/>
        <v/>
      </c>
    </row>
    <row r="198" spans="1:6">
      <c r="A198" s="5">
        <v>189</v>
      </c>
      <c r="B198" s="6"/>
      <c r="C198" s="179"/>
      <c r="D198" s="5"/>
      <c r="E198" s="169"/>
      <c r="F198" s="15" t="str">
        <f t="shared" si="2"/>
        <v/>
      </c>
    </row>
    <row r="199" spans="1:6">
      <c r="A199" s="5">
        <v>190</v>
      </c>
      <c r="B199" s="6"/>
      <c r="C199" s="179"/>
      <c r="D199" s="5"/>
      <c r="E199" s="169"/>
      <c r="F199" s="15" t="str">
        <f t="shared" si="2"/>
        <v/>
      </c>
    </row>
    <row r="200" spans="1:6">
      <c r="A200" s="5">
        <v>191</v>
      </c>
      <c r="B200" s="6"/>
      <c r="C200" s="179"/>
      <c r="D200" s="5"/>
      <c r="E200" s="169"/>
      <c r="F200" s="15" t="str">
        <f t="shared" si="2"/>
        <v/>
      </c>
    </row>
    <row r="201" spans="1:6">
      <c r="A201" s="5">
        <v>192</v>
      </c>
      <c r="B201" s="6"/>
      <c r="C201" s="179"/>
      <c r="D201" s="5"/>
      <c r="E201" s="169"/>
      <c r="F201" s="15" t="str">
        <f t="shared" si="2"/>
        <v/>
      </c>
    </row>
    <row r="202" spans="1:6">
      <c r="A202" s="5">
        <v>193</v>
      </c>
      <c r="B202" s="6"/>
      <c r="C202" s="179"/>
      <c r="D202" s="5"/>
      <c r="E202" s="169"/>
      <c r="F202" s="15" t="str">
        <f t="shared" ref="F202:F259" si="3">IF(OR($B202="",$C202="",$C202&lt;an_initial,$C202&gt;an_final,),"",
 (INDEX(ii512punctaje, MATCH(D202,ii512anvergură,0), MATCH(E202,ii512rol,0) ))
)</f>
        <v/>
      </c>
    </row>
    <row r="203" spans="1:6">
      <c r="A203" s="5">
        <v>194</v>
      </c>
      <c r="B203" s="6"/>
      <c r="C203" s="179"/>
      <c r="D203" s="5"/>
      <c r="E203" s="169"/>
      <c r="F203" s="15" t="str">
        <f t="shared" si="3"/>
        <v/>
      </c>
    </row>
    <row r="204" spans="1:6">
      <c r="A204" s="5">
        <v>195</v>
      </c>
      <c r="B204" s="6"/>
      <c r="C204" s="179"/>
      <c r="D204" s="5"/>
      <c r="E204" s="169"/>
      <c r="F204" s="15" t="str">
        <f t="shared" si="3"/>
        <v/>
      </c>
    </row>
    <row r="205" spans="1:6">
      <c r="A205" s="5">
        <v>196</v>
      </c>
      <c r="B205" s="6"/>
      <c r="C205" s="179"/>
      <c r="D205" s="5"/>
      <c r="E205" s="169"/>
      <c r="F205" s="15" t="str">
        <f t="shared" si="3"/>
        <v/>
      </c>
    </row>
    <row r="206" spans="1:6">
      <c r="A206" s="5">
        <v>197</v>
      </c>
      <c r="B206" s="6"/>
      <c r="C206" s="179"/>
      <c r="D206" s="5"/>
      <c r="E206" s="169"/>
      <c r="F206" s="15" t="str">
        <f t="shared" si="3"/>
        <v/>
      </c>
    </row>
    <row r="207" spans="1:6">
      <c r="A207" s="5">
        <v>198</v>
      </c>
      <c r="B207" s="6"/>
      <c r="C207" s="179"/>
      <c r="D207" s="5"/>
      <c r="E207" s="169"/>
      <c r="F207" s="15" t="str">
        <f t="shared" si="3"/>
        <v/>
      </c>
    </row>
    <row r="208" spans="1:6">
      <c r="A208" s="5">
        <v>199</v>
      </c>
      <c r="B208" s="6"/>
      <c r="C208" s="179"/>
      <c r="D208" s="5"/>
      <c r="E208" s="169"/>
      <c r="F208" s="15" t="str">
        <f t="shared" si="3"/>
        <v/>
      </c>
    </row>
    <row r="209" spans="1:6">
      <c r="A209" s="5">
        <v>200</v>
      </c>
      <c r="B209" s="6"/>
      <c r="C209" s="179"/>
      <c r="D209" s="5"/>
      <c r="E209" s="169"/>
      <c r="F209" s="15" t="str">
        <f t="shared" si="3"/>
        <v/>
      </c>
    </row>
    <row r="210" spans="1:6">
      <c r="A210" s="5">
        <v>201</v>
      </c>
      <c r="B210" s="6"/>
      <c r="C210" s="179"/>
      <c r="D210" s="5"/>
      <c r="E210" s="169"/>
      <c r="F210" s="15" t="str">
        <f t="shared" si="3"/>
        <v/>
      </c>
    </row>
    <row r="211" spans="1:6">
      <c r="A211" s="5">
        <v>202</v>
      </c>
      <c r="B211" s="6"/>
      <c r="C211" s="179"/>
      <c r="D211" s="5"/>
      <c r="E211" s="169"/>
      <c r="F211" s="15" t="str">
        <f t="shared" si="3"/>
        <v/>
      </c>
    </row>
    <row r="212" spans="1:6">
      <c r="A212" s="5">
        <v>203</v>
      </c>
      <c r="B212" s="6"/>
      <c r="C212" s="179"/>
      <c r="D212" s="5"/>
      <c r="E212" s="169"/>
      <c r="F212" s="15" t="str">
        <f t="shared" si="3"/>
        <v/>
      </c>
    </row>
    <row r="213" spans="1:6">
      <c r="A213" s="5">
        <v>204</v>
      </c>
      <c r="B213" s="6"/>
      <c r="C213" s="179"/>
      <c r="D213" s="5"/>
      <c r="E213" s="169"/>
      <c r="F213" s="15" t="str">
        <f t="shared" si="3"/>
        <v/>
      </c>
    </row>
    <row r="214" spans="1:6">
      <c r="A214" s="5">
        <v>205</v>
      </c>
      <c r="B214" s="6"/>
      <c r="C214" s="179"/>
      <c r="D214" s="5"/>
      <c r="E214" s="169"/>
      <c r="F214" s="15" t="str">
        <f t="shared" si="3"/>
        <v/>
      </c>
    </row>
    <row r="215" spans="1:6">
      <c r="A215" s="5">
        <v>206</v>
      </c>
      <c r="B215" s="6"/>
      <c r="C215" s="179"/>
      <c r="D215" s="5"/>
      <c r="E215" s="169"/>
      <c r="F215" s="15" t="str">
        <f t="shared" si="3"/>
        <v/>
      </c>
    </row>
    <row r="216" spans="1:6">
      <c r="A216" s="5">
        <v>207</v>
      </c>
      <c r="B216" s="6"/>
      <c r="C216" s="179"/>
      <c r="D216" s="5"/>
      <c r="E216" s="169"/>
      <c r="F216" s="15" t="str">
        <f t="shared" si="3"/>
        <v/>
      </c>
    </row>
    <row r="217" spans="1:6">
      <c r="A217" s="5">
        <v>208</v>
      </c>
      <c r="B217" s="6"/>
      <c r="C217" s="179"/>
      <c r="D217" s="5"/>
      <c r="E217" s="169"/>
      <c r="F217" s="15" t="str">
        <f t="shared" si="3"/>
        <v/>
      </c>
    </row>
    <row r="218" spans="1:6">
      <c r="A218" s="5">
        <v>209</v>
      </c>
      <c r="B218" s="6"/>
      <c r="C218" s="179"/>
      <c r="D218" s="5"/>
      <c r="E218" s="169"/>
      <c r="F218" s="15" t="str">
        <f t="shared" si="3"/>
        <v/>
      </c>
    </row>
    <row r="219" spans="1:6">
      <c r="A219" s="5">
        <v>210</v>
      </c>
      <c r="B219" s="6"/>
      <c r="C219" s="179"/>
      <c r="D219" s="5"/>
      <c r="E219" s="169"/>
      <c r="F219" s="15" t="str">
        <f t="shared" si="3"/>
        <v/>
      </c>
    </row>
    <row r="220" spans="1:6">
      <c r="A220" s="5">
        <v>211</v>
      </c>
      <c r="B220" s="6"/>
      <c r="C220" s="179"/>
      <c r="D220" s="5"/>
      <c r="E220" s="169"/>
      <c r="F220" s="15" t="str">
        <f t="shared" si="3"/>
        <v/>
      </c>
    </row>
    <row r="221" spans="1:6">
      <c r="A221" s="5">
        <v>212</v>
      </c>
      <c r="B221" s="6"/>
      <c r="C221" s="179"/>
      <c r="D221" s="5"/>
      <c r="E221" s="169"/>
      <c r="F221" s="15" t="str">
        <f t="shared" si="3"/>
        <v/>
      </c>
    </row>
    <row r="222" spans="1:6">
      <c r="A222" s="5">
        <v>213</v>
      </c>
      <c r="B222" s="6"/>
      <c r="C222" s="179"/>
      <c r="D222" s="5"/>
      <c r="E222" s="169"/>
      <c r="F222" s="15" t="str">
        <f t="shared" si="3"/>
        <v/>
      </c>
    </row>
    <row r="223" spans="1:6">
      <c r="A223" s="5">
        <v>214</v>
      </c>
      <c r="B223" s="6"/>
      <c r="C223" s="179"/>
      <c r="D223" s="5"/>
      <c r="E223" s="169"/>
      <c r="F223" s="15" t="str">
        <f t="shared" si="3"/>
        <v/>
      </c>
    </row>
    <row r="224" spans="1:6">
      <c r="A224" s="5">
        <v>215</v>
      </c>
      <c r="B224" s="6"/>
      <c r="C224" s="179"/>
      <c r="D224" s="5"/>
      <c r="E224" s="169"/>
      <c r="F224" s="15" t="str">
        <f t="shared" si="3"/>
        <v/>
      </c>
    </row>
    <row r="225" spans="1:6">
      <c r="A225" s="5">
        <v>216</v>
      </c>
      <c r="B225" s="6"/>
      <c r="C225" s="179"/>
      <c r="D225" s="5"/>
      <c r="E225" s="169"/>
      <c r="F225" s="15" t="str">
        <f t="shared" si="3"/>
        <v/>
      </c>
    </row>
    <row r="226" spans="1:6">
      <c r="A226" s="5">
        <v>217</v>
      </c>
      <c r="B226" s="6"/>
      <c r="C226" s="179"/>
      <c r="D226" s="5"/>
      <c r="E226" s="169"/>
      <c r="F226" s="15" t="str">
        <f t="shared" si="3"/>
        <v/>
      </c>
    </row>
    <row r="227" spans="1:6">
      <c r="A227" s="5">
        <v>218</v>
      </c>
      <c r="B227" s="6"/>
      <c r="C227" s="179"/>
      <c r="D227" s="5"/>
      <c r="E227" s="169"/>
      <c r="F227" s="15" t="str">
        <f t="shared" si="3"/>
        <v/>
      </c>
    </row>
    <row r="228" spans="1:6">
      <c r="A228" s="5">
        <v>219</v>
      </c>
      <c r="B228" s="6"/>
      <c r="C228" s="179"/>
      <c r="D228" s="5"/>
      <c r="E228" s="169"/>
      <c r="F228" s="15" t="str">
        <f t="shared" si="3"/>
        <v/>
      </c>
    </row>
    <row r="229" spans="1:6">
      <c r="A229" s="5">
        <v>220</v>
      </c>
      <c r="B229" s="6"/>
      <c r="C229" s="179"/>
      <c r="D229" s="5"/>
      <c r="E229" s="169"/>
      <c r="F229" s="15" t="str">
        <f t="shared" si="3"/>
        <v/>
      </c>
    </row>
    <row r="230" spans="1:6">
      <c r="A230" s="5">
        <v>221</v>
      </c>
      <c r="B230" s="6"/>
      <c r="C230" s="179"/>
      <c r="D230" s="5"/>
      <c r="E230" s="169"/>
      <c r="F230" s="15" t="str">
        <f t="shared" si="3"/>
        <v/>
      </c>
    </row>
    <row r="231" spans="1:6">
      <c r="A231" s="5">
        <v>222</v>
      </c>
      <c r="B231" s="6"/>
      <c r="C231" s="179"/>
      <c r="D231" s="5"/>
      <c r="E231" s="169"/>
      <c r="F231" s="15" t="str">
        <f t="shared" si="3"/>
        <v/>
      </c>
    </row>
    <row r="232" spans="1:6">
      <c r="A232" s="5">
        <v>223</v>
      </c>
      <c r="B232" s="6"/>
      <c r="C232" s="179"/>
      <c r="D232" s="5"/>
      <c r="E232" s="169"/>
      <c r="F232" s="15" t="str">
        <f t="shared" si="3"/>
        <v/>
      </c>
    </row>
    <row r="233" spans="1:6">
      <c r="A233" s="5">
        <v>224</v>
      </c>
      <c r="B233" s="6"/>
      <c r="C233" s="179"/>
      <c r="D233" s="5"/>
      <c r="E233" s="169"/>
      <c r="F233" s="15" t="str">
        <f t="shared" si="3"/>
        <v/>
      </c>
    </row>
    <row r="234" spans="1:6">
      <c r="A234" s="5">
        <v>225</v>
      </c>
      <c r="B234" s="6"/>
      <c r="C234" s="179"/>
      <c r="D234" s="5"/>
      <c r="E234" s="169"/>
      <c r="F234" s="15" t="str">
        <f t="shared" si="3"/>
        <v/>
      </c>
    </row>
    <row r="235" spans="1:6">
      <c r="A235" s="5">
        <v>226</v>
      </c>
      <c r="B235" s="6"/>
      <c r="C235" s="179"/>
      <c r="D235" s="5"/>
      <c r="E235" s="169"/>
      <c r="F235" s="15" t="str">
        <f t="shared" si="3"/>
        <v/>
      </c>
    </row>
    <row r="236" spans="1:6">
      <c r="A236" s="5">
        <v>227</v>
      </c>
      <c r="B236" s="6"/>
      <c r="C236" s="179"/>
      <c r="D236" s="5"/>
      <c r="E236" s="169"/>
      <c r="F236" s="15" t="str">
        <f t="shared" si="3"/>
        <v/>
      </c>
    </row>
    <row r="237" spans="1:6">
      <c r="A237" s="5">
        <v>228</v>
      </c>
      <c r="B237" s="6"/>
      <c r="C237" s="179"/>
      <c r="D237" s="5"/>
      <c r="E237" s="169"/>
      <c r="F237" s="15" t="str">
        <f t="shared" si="3"/>
        <v/>
      </c>
    </row>
    <row r="238" spans="1:6">
      <c r="A238" s="5">
        <v>229</v>
      </c>
      <c r="B238" s="6"/>
      <c r="C238" s="179"/>
      <c r="D238" s="5"/>
      <c r="E238" s="169"/>
      <c r="F238" s="15" t="str">
        <f t="shared" si="3"/>
        <v/>
      </c>
    </row>
    <row r="239" spans="1:6">
      <c r="A239" s="5">
        <v>230</v>
      </c>
      <c r="B239" s="6"/>
      <c r="C239" s="179"/>
      <c r="D239" s="5"/>
      <c r="E239" s="169"/>
      <c r="F239" s="15" t="str">
        <f t="shared" si="3"/>
        <v/>
      </c>
    </row>
    <row r="240" spans="1:6">
      <c r="A240" s="5">
        <v>231</v>
      </c>
      <c r="B240" s="6"/>
      <c r="C240" s="179"/>
      <c r="D240" s="5"/>
      <c r="E240" s="169"/>
      <c r="F240" s="15" t="str">
        <f t="shared" si="3"/>
        <v/>
      </c>
    </row>
    <row r="241" spans="1:6">
      <c r="A241" s="5">
        <v>232</v>
      </c>
      <c r="B241" s="6"/>
      <c r="C241" s="179"/>
      <c r="D241" s="5"/>
      <c r="E241" s="169"/>
      <c r="F241" s="15" t="str">
        <f t="shared" si="3"/>
        <v/>
      </c>
    </row>
    <row r="242" spans="1:6">
      <c r="A242" s="5">
        <v>233</v>
      </c>
      <c r="B242" s="6"/>
      <c r="C242" s="179"/>
      <c r="D242" s="5"/>
      <c r="E242" s="169"/>
      <c r="F242" s="15" t="str">
        <f t="shared" si="3"/>
        <v/>
      </c>
    </row>
    <row r="243" spans="1:6">
      <c r="A243" s="5">
        <v>234</v>
      </c>
      <c r="B243" s="6"/>
      <c r="C243" s="179"/>
      <c r="D243" s="5"/>
      <c r="E243" s="169"/>
      <c r="F243" s="15" t="str">
        <f t="shared" si="3"/>
        <v/>
      </c>
    </row>
    <row r="244" spans="1:6">
      <c r="A244" s="5">
        <v>235</v>
      </c>
      <c r="B244" s="6"/>
      <c r="C244" s="179"/>
      <c r="D244" s="5"/>
      <c r="E244" s="169"/>
      <c r="F244" s="15" t="str">
        <f t="shared" si="3"/>
        <v/>
      </c>
    </row>
    <row r="245" spans="1:6">
      <c r="A245" s="5">
        <v>236</v>
      </c>
      <c r="B245" s="6"/>
      <c r="C245" s="179"/>
      <c r="D245" s="5"/>
      <c r="E245" s="169"/>
      <c r="F245" s="15" t="str">
        <f t="shared" si="3"/>
        <v/>
      </c>
    </row>
    <row r="246" spans="1:6">
      <c r="A246" s="5">
        <v>237</v>
      </c>
      <c r="B246" s="6"/>
      <c r="C246" s="179"/>
      <c r="D246" s="5"/>
      <c r="E246" s="169"/>
      <c r="F246" s="15" t="str">
        <f t="shared" si="3"/>
        <v/>
      </c>
    </row>
    <row r="247" spans="1:6">
      <c r="A247" s="5">
        <v>238</v>
      </c>
      <c r="B247" s="6"/>
      <c r="C247" s="179"/>
      <c r="D247" s="5"/>
      <c r="E247" s="169"/>
      <c r="F247" s="15" t="str">
        <f t="shared" si="3"/>
        <v/>
      </c>
    </row>
    <row r="248" spans="1:6">
      <c r="A248" s="5">
        <v>239</v>
      </c>
      <c r="B248" s="6"/>
      <c r="C248" s="179"/>
      <c r="D248" s="5"/>
      <c r="E248" s="169"/>
      <c r="F248" s="15" t="str">
        <f t="shared" si="3"/>
        <v/>
      </c>
    </row>
    <row r="249" spans="1:6">
      <c r="A249" s="5">
        <v>240</v>
      </c>
      <c r="B249" s="6"/>
      <c r="C249" s="179"/>
      <c r="D249" s="5"/>
      <c r="E249" s="169"/>
      <c r="F249" s="15" t="str">
        <f t="shared" si="3"/>
        <v/>
      </c>
    </row>
    <row r="250" spans="1:6">
      <c r="A250" s="5">
        <v>241</v>
      </c>
      <c r="B250" s="6"/>
      <c r="C250" s="179"/>
      <c r="D250" s="5"/>
      <c r="E250" s="169"/>
      <c r="F250" s="15" t="str">
        <f t="shared" si="3"/>
        <v/>
      </c>
    </row>
    <row r="251" spans="1:6">
      <c r="A251" s="5">
        <v>242</v>
      </c>
      <c r="B251" s="6"/>
      <c r="C251" s="179"/>
      <c r="D251" s="5"/>
      <c r="E251" s="169"/>
      <c r="F251" s="15" t="str">
        <f t="shared" si="3"/>
        <v/>
      </c>
    </row>
    <row r="252" spans="1:6">
      <c r="A252" s="5">
        <v>243</v>
      </c>
      <c r="B252" s="6"/>
      <c r="C252" s="179"/>
      <c r="D252" s="5"/>
      <c r="E252" s="169"/>
      <c r="F252" s="15" t="str">
        <f t="shared" si="3"/>
        <v/>
      </c>
    </row>
    <row r="253" spans="1:6">
      <c r="A253" s="5">
        <v>244</v>
      </c>
      <c r="B253" s="6"/>
      <c r="C253" s="179"/>
      <c r="D253" s="5"/>
      <c r="E253" s="169"/>
      <c r="F253" s="15" t="str">
        <f t="shared" si="3"/>
        <v/>
      </c>
    </row>
    <row r="254" spans="1:6">
      <c r="A254" s="5">
        <v>245</v>
      </c>
      <c r="B254" s="6"/>
      <c r="C254" s="179"/>
      <c r="D254" s="5"/>
      <c r="E254" s="169"/>
      <c r="F254" s="15" t="str">
        <f t="shared" si="3"/>
        <v/>
      </c>
    </row>
    <row r="255" spans="1:6">
      <c r="A255" s="5">
        <v>246</v>
      </c>
      <c r="B255" s="6"/>
      <c r="C255" s="179"/>
      <c r="D255" s="5"/>
      <c r="E255" s="169"/>
      <c r="F255" s="15" t="str">
        <f t="shared" si="3"/>
        <v/>
      </c>
    </row>
    <row r="256" spans="1:6">
      <c r="A256" s="5">
        <v>247</v>
      </c>
      <c r="B256" s="6"/>
      <c r="C256" s="179"/>
      <c r="D256" s="5"/>
      <c r="E256" s="169"/>
      <c r="F256" s="15" t="str">
        <f t="shared" si="3"/>
        <v/>
      </c>
    </row>
    <row r="257" spans="1:6">
      <c r="A257" s="5">
        <v>248</v>
      </c>
      <c r="B257" s="6"/>
      <c r="C257" s="179"/>
      <c r="D257" s="5"/>
      <c r="E257" s="169"/>
      <c r="F257" s="15" t="str">
        <f t="shared" si="3"/>
        <v/>
      </c>
    </row>
    <row r="258" spans="1:6">
      <c r="A258" s="5">
        <v>249</v>
      </c>
      <c r="B258" s="6"/>
      <c r="C258" s="179"/>
      <c r="D258" s="5"/>
      <c r="E258" s="169"/>
      <c r="F258" s="15" t="str">
        <f t="shared" si="3"/>
        <v/>
      </c>
    </row>
    <row r="259" spans="1:6">
      <c r="A259" s="5">
        <v>250</v>
      </c>
      <c r="B259" s="6"/>
      <c r="C259" s="179"/>
      <c r="D259" s="5"/>
      <c r="E259" s="169"/>
      <c r="F259" s="15" t="str">
        <f t="shared" si="3"/>
        <v/>
      </c>
    </row>
  </sheetData>
  <sheetProtection algorithmName="SHA-512" hashValue="Aj1pBVtLAmbpFRkfG3PigJR0TcVpiM8XCP3rCWqL3dNKelZklGFneNl25dI+aes0URtECeF+Mg1c/uRuC/azHA==" saltValue="pj04I/ch9dPTIc2CiljwtQ==" spinCount="100000" sheet="1" objects="1" scenarios="1" formatCells="0" formatRows="0" insertRows="0"/>
  <mergeCells count="9">
    <mergeCell ref="A2:B2"/>
    <mergeCell ref="A4:F4"/>
    <mergeCell ref="A7:A8"/>
    <mergeCell ref="B7:B8"/>
    <mergeCell ref="C7:C8"/>
    <mergeCell ref="D7:D8"/>
    <mergeCell ref="E7:E8"/>
    <mergeCell ref="F7:F8"/>
    <mergeCell ref="A3:F3"/>
  </mergeCells>
  <dataValidations count="2">
    <dataValidation type="list" allowBlank="1" showInputMessage="1" showErrorMessage="1" sqref="E10:E259" xr:uid="{00000000-0002-0000-2600-000000000000}">
      <formula1>ii512rol</formula1>
    </dataValidation>
    <dataValidation type="list" allowBlank="1" showInputMessage="1" showErrorMessage="1" sqref="D10:D259" xr:uid="{00000000-0002-0000-2600-000001000000}">
      <formula1>ii512anvergură</formula1>
    </dataValidation>
  </dataValidations>
  <pageMargins left="0.59055118110236227" right="0.59055118110236227" top="0.74803149606299213" bottom="1.1299999999999999" header="0.31496062992125984" footer="0.4"/>
  <pageSetup paperSize="9" scale="72" fitToHeight="100" orientation="landscape" r:id="rId1"/>
  <headerFooter>
    <oddFooter xml:space="preserve">&amp;L
&amp;RCandidat
</oddFooter>
  </headerFooter>
  <rowBreaks count="1" manualBreakCount="1">
    <brk id="40" max="9"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5">
    <pageSetUpPr fitToPage="1"/>
  </sheetPr>
  <dimension ref="A1:E259"/>
  <sheetViews>
    <sheetView zoomScaleNormal="100" workbookViewId="0">
      <selection activeCell="B10" sqref="B10:D10"/>
    </sheetView>
  </sheetViews>
  <sheetFormatPr defaultColWidth="9.1328125" defaultRowHeight="15.75"/>
  <cols>
    <col min="1" max="1" width="5.6640625" style="49" customWidth="1"/>
    <col min="2" max="2" width="32" style="265" customWidth="1"/>
    <col min="3" max="3" width="9.6640625" style="49" customWidth="1"/>
    <col min="4" max="4" width="23.53125" style="49" bestFit="1" customWidth="1"/>
    <col min="5" max="5" width="13.6640625" style="49" customWidth="1"/>
    <col min="6" max="16384" width="9.1328125" style="49"/>
  </cols>
  <sheetData>
    <row r="1" spans="1:5" s="45" customFormat="1">
      <c r="A1" s="44" t="s">
        <v>483</v>
      </c>
      <c r="B1" s="328"/>
      <c r="D1" s="46"/>
      <c r="E1" s="46"/>
    </row>
    <row r="2" spans="1:5" s="45" customFormat="1">
      <c r="A2" s="525" t="s">
        <v>450</v>
      </c>
      <c r="B2" s="525"/>
      <c r="D2" s="46"/>
      <c r="E2" s="46"/>
    </row>
    <row r="3" spans="1:5">
      <c r="A3" s="526" t="s">
        <v>911</v>
      </c>
      <c r="B3" s="526"/>
      <c r="C3" s="526"/>
      <c r="D3" s="526"/>
      <c r="E3" s="526"/>
    </row>
    <row r="4" spans="1:5" ht="36" customHeight="1">
      <c r="A4" s="478" t="s">
        <v>946</v>
      </c>
      <c r="B4" s="478"/>
      <c r="C4" s="478"/>
      <c r="D4" s="478"/>
      <c r="E4" s="478"/>
    </row>
    <row r="6" spans="1:5" s="45" customFormat="1" ht="13.5" customHeight="1">
      <c r="A6" s="49"/>
      <c r="B6" s="265"/>
      <c r="C6" s="66"/>
      <c r="D6" s="49"/>
      <c r="E6" s="295" t="str">
        <f>CONCATENATE(functie," ",nume_candidat)</f>
        <v>Conferențiar Bojan-Dragos Claudia-Adina</v>
      </c>
    </row>
    <row r="7" spans="1:5" ht="15" customHeight="1">
      <c r="A7" s="469" t="s">
        <v>338</v>
      </c>
      <c r="B7" s="469" t="s">
        <v>1038</v>
      </c>
      <c r="C7" s="469" t="s">
        <v>2</v>
      </c>
      <c r="D7" s="469" t="s">
        <v>460</v>
      </c>
      <c r="E7" s="470" t="s">
        <v>544</v>
      </c>
    </row>
    <row r="8" spans="1:5" ht="54" customHeight="1">
      <c r="A8" s="469"/>
      <c r="B8" s="469"/>
      <c r="C8" s="469"/>
      <c r="D8" s="469"/>
      <c r="E8" s="471"/>
    </row>
    <row r="9" spans="1:5">
      <c r="A9" s="71"/>
      <c r="B9" s="50"/>
      <c r="C9" s="134"/>
      <c r="D9" s="58"/>
      <c r="E9" s="122">
        <f>SUMIF(E10:E1010,"&gt;0")</f>
        <v>0</v>
      </c>
    </row>
    <row r="10" spans="1:5">
      <c r="A10" s="5" t="s">
        <v>40</v>
      </c>
      <c r="B10" s="6"/>
      <c r="C10" s="6"/>
      <c r="D10" s="58"/>
      <c r="E10" s="304" t="str">
        <f t="shared" ref="E10:E73" si="0">IF(OR(,$B10="",$C10="",$C10&lt;an_initial,$C10&gt;an_final,),"",
(30*(D10="expoziție internațională")+20*(D10="expoziție națională")+10*(D10="expoziție locală"))
)</f>
        <v/>
      </c>
    </row>
    <row r="11" spans="1:5" s="64" customFormat="1">
      <c r="A11" s="5" t="s">
        <v>24</v>
      </c>
      <c r="B11" s="6"/>
      <c r="C11" s="6"/>
      <c r="D11" s="58"/>
      <c r="E11" s="304" t="str">
        <f t="shared" si="0"/>
        <v/>
      </c>
    </row>
    <row r="12" spans="1:5">
      <c r="A12" s="5" t="s">
        <v>25</v>
      </c>
      <c r="B12" s="6"/>
      <c r="C12" s="6"/>
      <c r="D12" s="58"/>
      <c r="E12" s="304" t="str">
        <f t="shared" si="0"/>
        <v/>
      </c>
    </row>
    <row r="13" spans="1:5">
      <c r="A13" s="5" t="s">
        <v>26</v>
      </c>
      <c r="B13" s="7"/>
      <c r="C13" s="7"/>
      <c r="D13" s="58"/>
      <c r="E13" s="304" t="str">
        <f t="shared" si="0"/>
        <v/>
      </c>
    </row>
    <row r="14" spans="1:5">
      <c r="A14" s="5" t="s">
        <v>63</v>
      </c>
      <c r="B14" s="7"/>
      <c r="C14" s="28"/>
      <c r="D14" s="58"/>
      <c r="E14" s="304" t="str">
        <f t="shared" si="0"/>
        <v/>
      </c>
    </row>
    <row r="15" spans="1:5">
      <c r="A15" s="5" t="s">
        <v>64</v>
      </c>
      <c r="B15" s="7"/>
      <c r="C15" s="28"/>
      <c r="D15" s="58"/>
      <c r="E15" s="304" t="str">
        <f t="shared" si="0"/>
        <v/>
      </c>
    </row>
    <row r="16" spans="1:5">
      <c r="A16" s="5" t="s">
        <v>65</v>
      </c>
      <c r="B16" s="6"/>
      <c r="C16" s="117"/>
      <c r="D16" s="58"/>
      <c r="E16" s="304" t="str">
        <f t="shared" si="0"/>
        <v/>
      </c>
    </row>
    <row r="17" spans="1:5">
      <c r="A17" s="5" t="s">
        <v>66</v>
      </c>
      <c r="B17" s="7"/>
      <c r="C17" s="28"/>
      <c r="D17" s="58"/>
      <c r="E17" s="304" t="str">
        <f t="shared" si="0"/>
        <v/>
      </c>
    </row>
    <row r="18" spans="1:5">
      <c r="A18" s="5" t="s">
        <v>67</v>
      </c>
      <c r="B18" s="7"/>
      <c r="C18" s="28"/>
      <c r="D18" s="58"/>
      <c r="E18" s="304" t="str">
        <f t="shared" si="0"/>
        <v/>
      </c>
    </row>
    <row r="19" spans="1:5">
      <c r="A19" s="5" t="s">
        <v>68</v>
      </c>
      <c r="B19" s="6"/>
      <c r="C19" s="28"/>
      <c r="D19" s="58"/>
      <c r="E19" s="304" t="str">
        <f t="shared" si="0"/>
        <v/>
      </c>
    </row>
    <row r="20" spans="1:5">
      <c r="A20" s="5" t="s">
        <v>69</v>
      </c>
      <c r="B20" s="6"/>
      <c r="C20" s="28"/>
      <c r="D20" s="58"/>
      <c r="E20" s="304" t="str">
        <f t="shared" si="0"/>
        <v/>
      </c>
    </row>
    <row r="21" spans="1:5">
      <c r="A21" s="5" t="s">
        <v>70</v>
      </c>
      <c r="B21" s="6"/>
      <c r="C21" s="117"/>
      <c r="D21" s="58"/>
      <c r="E21" s="304" t="str">
        <f t="shared" si="0"/>
        <v/>
      </c>
    </row>
    <row r="22" spans="1:5">
      <c r="A22" s="5" t="s">
        <v>71</v>
      </c>
      <c r="B22" s="6"/>
      <c r="C22" s="117"/>
      <c r="D22" s="58"/>
      <c r="E22" s="304" t="str">
        <f t="shared" si="0"/>
        <v/>
      </c>
    </row>
    <row r="23" spans="1:5">
      <c r="A23" s="5" t="s">
        <v>72</v>
      </c>
      <c r="B23" s="6"/>
      <c r="C23" s="117"/>
      <c r="D23" s="58"/>
      <c r="E23" s="304" t="str">
        <f t="shared" si="0"/>
        <v/>
      </c>
    </row>
    <row r="24" spans="1:5">
      <c r="A24" s="5" t="s">
        <v>73</v>
      </c>
      <c r="B24" s="6"/>
      <c r="C24" s="117"/>
      <c r="D24" s="58"/>
      <c r="E24" s="304" t="str">
        <f t="shared" si="0"/>
        <v/>
      </c>
    </row>
    <row r="25" spans="1:5">
      <c r="A25" s="5" t="s">
        <v>74</v>
      </c>
      <c r="B25" s="6"/>
      <c r="C25" s="117"/>
      <c r="D25" s="58"/>
      <c r="E25" s="304" t="str">
        <f t="shared" si="0"/>
        <v/>
      </c>
    </row>
    <row r="26" spans="1:5">
      <c r="A26" s="5" t="s">
        <v>75</v>
      </c>
      <c r="B26" s="6"/>
      <c r="C26" s="117"/>
      <c r="D26" s="58"/>
      <c r="E26" s="304" t="str">
        <f t="shared" si="0"/>
        <v/>
      </c>
    </row>
    <row r="27" spans="1:5">
      <c r="A27" s="5" t="s">
        <v>76</v>
      </c>
      <c r="B27" s="6"/>
      <c r="C27" s="117"/>
      <c r="D27" s="58"/>
      <c r="E27" s="304" t="str">
        <f t="shared" si="0"/>
        <v/>
      </c>
    </row>
    <row r="28" spans="1:5">
      <c r="A28" s="5" t="s">
        <v>77</v>
      </c>
      <c r="B28" s="6"/>
      <c r="C28" s="117"/>
      <c r="D28" s="58"/>
      <c r="E28" s="304" t="str">
        <f t="shared" si="0"/>
        <v/>
      </c>
    </row>
    <row r="29" spans="1:5">
      <c r="A29" s="5" t="s">
        <v>78</v>
      </c>
      <c r="B29" s="6"/>
      <c r="C29" s="117"/>
      <c r="D29" s="58"/>
      <c r="E29" s="304" t="str">
        <f t="shared" si="0"/>
        <v/>
      </c>
    </row>
    <row r="30" spans="1:5">
      <c r="A30" s="5" t="s">
        <v>79</v>
      </c>
      <c r="B30" s="6"/>
      <c r="C30" s="117"/>
      <c r="D30" s="58"/>
      <c r="E30" s="304" t="str">
        <f t="shared" si="0"/>
        <v/>
      </c>
    </row>
    <row r="31" spans="1:5">
      <c r="A31" s="5" t="s">
        <v>80</v>
      </c>
      <c r="B31" s="6"/>
      <c r="C31" s="117"/>
      <c r="D31" s="58"/>
      <c r="E31" s="304" t="str">
        <f t="shared" si="0"/>
        <v/>
      </c>
    </row>
    <row r="32" spans="1:5">
      <c r="A32" s="5" t="s">
        <v>81</v>
      </c>
      <c r="B32" s="6"/>
      <c r="C32" s="117"/>
      <c r="D32" s="58"/>
      <c r="E32" s="304" t="str">
        <f t="shared" si="0"/>
        <v/>
      </c>
    </row>
    <row r="33" spans="1:5">
      <c r="A33" s="5" t="s">
        <v>82</v>
      </c>
      <c r="B33" s="6"/>
      <c r="C33" s="117"/>
      <c r="D33" s="58"/>
      <c r="E33" s="304" t="str">
        <f t="shared" si="0"/>
        <v/>
      </c>
    </row>
    <row r="34" spans="1:5">
      <c r="A34" s="5" t="s">
        <v>83</v>
      </c>
      <c r="B34" s="6"/>
      <c r="C34" s="117"/>
      <c r="D34" s="58"/>
      <c r="E34" s="304" t="str">
        <f t="shared" si="0"/>
        <v/>
      </c>
    </row>
    <row r="35" spans="1:5">
      <c r="A35" s="5" t="s">
        <v>84</v>
      </c>
      <c r="B35" s="6"/>
      <c r="C35" s="117"/>
      <c r="D35" s="58"/>
      <c r="E35" s="304" t="str">
        <f t="shared" si="0"/>
        <v/>
      </c>
    </row>
    <row r="36" spans="1:5">
      <c r="A36" s="5" t="s">
        <v>85</v>
      </c>
      <c r="B36" s="6"/>
      <c r="C36" s="117"/>
      <c r="D36" s="58"/>
      <c r="E36" s="304" t="str">
        <f t="shared" si="0"/>
        <v/>
      </c>
    </row>
    <row r="37" spans="1:5">
      <c r="A37" s="5" t="s">
        <v>86</v>
      </c>
      <c r="B37" s="6"/>
      <c r="C37" s="117"/>
      <c r="D37" s="58"/>
      <c r="E37" s="304" t="str">
        <f t="shared" si="0"/>
        <v/>
      </c>
    </row>
    <row r="38" spans="1:5">
      <c r="A38" s="5" t="s">
        <v>87</v>
      </c>
      <c r="B38" s="6"/>
      <c r="C38" s="117"/>
      <c r="D38" s="58"/>
      <c r="E38" s="304" t="str">
        <f t="shared" si="0"/>
        <v/>
      </c>
    </row>
    <row r="39" spans="1:5">
      <c r="A39" s="5" t="s">
        <v>88</v>
      </c>
      <c r="B39" s="6"/>
      <c r="C39" s="117"/>
      <c r="D39" s="58"/>
      <c r="E39" s="304" t="str">
        <f t="shared" si="0"/>
        <v/>
      </c>
    </row>
    <row r="40" spans="1:5">
      <c r="A40" s="5" t="s">
        <v>96</v>
      </c>
      <c r="B40" s="6"/>
      <c r="C40" s="117"/>
      <c r="D40" s="58"/>
      <c r="E40" s="304" t="str">
        <f t="shared" si="0"/>
        <v/>
      </c>
    </row>
    <row r="41" spans="1:5">
      <c r="A41" s="5" t="s">
        <v>97</v>
      </c>
      <c r="B41" s="6"/>
      <c r="C41" s="117"/>
      <c r="D41" s="58"/>
      <c r="E41" s="304" t="str">
        <f t="shared" si="0"/>
        <v/>
      </c>
    </row>
    <row r="42" spans="1:5">
      <c r="A42" s="5" t="s">
        <v>98</v>
      </c>
      <c r="B42" s="6"/>
      <c r="C42" s="117"/>
      <c r="D42" s="58"/>
      <c r="E42" s="304" t="str">
        <f t="shared" si="0"/>
        <v/>
      </c>
    </row>
    <row r="43" spans="1:5">
      <c r="A43" s="5" t="s">
        <v>99</v>
      </c>
      <c r="B43" s="6"/>
      <c r="C43" s="117"/>
      <c r="D43" s="58"/>
      <c r="E43" s="304" t="str">
        <f t="shared" si="0"/>
        <v/>
      </c>
    </row>
    <row r="44" spans="1:5">
      <c r="A44" s="5" t="s">
        <v>100</v>
      </c>
      <c r="B44" s="6"/>
      <c r="C44" s="117"/>
      <c r="D44" s="58"/>
      <c r="E44" s="304" t="str">
        <f t="shared" si="0"/>
        <v/>
      </c>
    </row>
    <row r="45" spans="1:5">
      <c r="A45" s="5" t="s">
        <v>101</v>
      </c>
      <c r="B45" s="6"/>
      <c r="C45" s="117"/>
      <c r="D45" s="58"/>
      <c r="E45" s="304" t="str">
        <f t="shared" si="0"/>
        <v/>
      </c>
    </row>
    <row r="46" spans="1:5">
      <c r="A46" s="5" t="s">
        <v>103</v>
      </c>
      <c r="B46" s="6"/>
      <c r="C46" s="117"/>
      <c r="D46" s="58"/>
      <c r="E46" s="304" t="str">
        <f t="shared" si="0"/>
        <v/>
      </c>
    </row>
    <row r="47" spans="1:5">
      <c r="A47" s="5" t="s">
        <v>104</v>
      </c>
      <c r="B47" s="6"/>
      <c r="C47" s="117"/>
      <c r="D47" s="58"/>
      <c r="E47" s="304" t="str">
        <f t="shared" si="0"/>
        <v/>
      </c>
    </row>
    <row r="48" spans="1:5">
      <c r="A48" s="5" t="s">
        <v>105</v>
      </c>
      <c r="B48" s="6"/>
      <c r="C48" s="117"/>
      <c r="D48" s="58"/>
      <c r="E48" s="304" t="str">
        <f t="shared" si="0"/>
        <v/>
      </c>
    </row>
    <row r="49" spans="1:5">
      <c r="A49" s="5" t="s">
        <v>106</v>
      </c>
      <c r="B49" s="6"/>
      <c r="C49" s="117"/>
      <c r="D49" s="58"/>
      <c r="E49" s="304" t="str">
        <f t="shared" si="0"/>
        <v/>
      </c>
    </row>
    <row r="50" spans="1:5">
      <c r="A50" s="5" t="s">
        <v>107</v>
      </c>
      <c r="B50" s="6"/>
      <c r="C50" s="117"/>
      <c r="D50" s="58"/>
      <c r="E50" s="304" t="str">
        <f t="shared" si="0"/>
        <v/>
      </c>
    </row>
    <row r="51" spans="1:5">
      <c r="A51" s="5" t="s">
        <v>108</v>
      </c>
      <c r="B51" s="6"/>
      <c r="C51" s="117"/>
      <c r="D51" s="58"/>
      <c r="E51" s="304" t="str">
        <f t="shared" si="0"/>
        <v/>
      </c>
    </row>
    <row r="52" spans="1:5">
      <c r="A52" s="5" t="s">
        <v>109</v>
      </c>
      <c r="B52" s="6"/>
      <c r="C52" s="117"/>
      <c r="D52" s="58"/>
      <c r="E52" s="304" t="str">
        <f t="shared" si="0"/>
        <v/>
      </c>
    </row>
    <row r="53" spans="1:5">
      <c r="A53" s="5" t="s">
        <v>110</v>
      </c>
      <c r="B53" s="6"/>
      <c r="C53" s="117"/>
      <c r="D53" s="58"/>
      <c r="E53" s="304" t="str">
        <f t="shared" si="0"/>
        <v/>
      </c>
    </row>
    <row r="54" spans="1:5">
      <c r="A54" s="5" t="s">
        <v>111</v>
      </c>
      <c r="B54" s="6"/>
      <c r="C54" s="117"/>
      <c r="D54" s="58"/>
      <c r="E54" s="304" t="str">
        <f t="shared" si="0"/>
        <v/>
      </c>
    </row>
    <row r="55" spans="1:5">
      <c r="A55" s="5" t="s">
        <v>112</v>
      </c>
      <c r="B55" s="6"/>
      <c r="C55" s="117"/>
      <c r="D55" s="58"/>
      <c r="E55" s="304" t="str">
        <f t="shared" si="0"/>
        <v/>
      </c>
    </row>
    <row r="56" spans="1:5">
      <c r="A56" s="5" t="s">
        <v>113</v>
      </c>
      <c r="B56" s="6"/>
      <c r="C56" s="117"/>
      <c r="D56" s="58"/>
      <c r="E56" s="304" t="str">
        <f t="shared" si="0"/>
        <v/>
      </c>
    </row>
    <row r="57" spans="1:5">
      <c r="A57" s="5" t="s">
        <v>114</v>
      </c>
      <c r="B57" s="6"/>
      <c r="C57" s="117"/>
      <c r="D57" s="58"/>
      <c r="E57" s="304" t="str">
        <f t="shared" si="0"/>
        <v/>
      </c>
    </row>
    <row r="58" spans="1:5">
      <c r="A58" s="5" t="s">
        <v>115</v>
      </c>
      <c r="B58" s="6"/>
      <c r="C58" s="117"/>
      <c r="D58" s="58"/>
      <c r="E58" s="304" t="str">
        <f t="shared" si="0"/>
        <v/>
      </c>
    </row>
    <row r="59" spans="1:5">
      <c r="A59" s="5" t="s">
        <v>116</v>
      </c>
      <c r="B59" s="6"/>
      <c r="C59" s="117"/>
      <c r="D59" s="58"/>
      <c r="E59" s="304" t="str">
        <f t="shared" si="0"/>
        <v/>
      </c>
    </row>
    <row r="60" spans="1:5">
      <c r="A60" s="5" t="s">
        <v>117</v>
      </c>
      <c r="B60" s="6"/>
      <c r="C60" s="117"/>
      <c r="D60" s="58"/>
      <c r="E60" s="304" t="str">
        <f t="shared" si="0"/>
        <v/>
      </c>
    </row>
    <row r="61" spans="1:5">
      <c r="A61" s="5" t="s">
        <v>118</v>
      </c>
      <c r="B61" s="6"/>
      <c r="C61" s="117"/>
      <c r="D61" s="58"/>
      <c r="E61" s="304" t="str">
        <f t="shared" si="0"/>
        <v/>
      </c>
    </row>
    <row r="62" spans="1:5">
      <c r="A62" s="5" t="s">
        <v>119</v>
      </c>
      <c r="B62" s="6"/>
      <c r="C62" s="117"/>
      <c r="D62" s="58"/>
      <c r="E62" s="304" t="str">
        <f t="shared" si="0"/>
        <v/>
      </c>
    </row>
    <row r="63" spans="1:5">
      <c r="A63" s="5" t="s">
        <v>120</v>
      </c>
      <c r="B63" s="6"/>
      <c r="C63" s="117"/>
      <c r="D63" s="58"/>
      <c r="E63" s="304" t="str">
        <f t="shared" si="0"/>
        <v/>
      </c>
    </row>
    <row r="64" spans="1:5">
      <c r="A64" s="5" t="s">
        <v>121</v>
      </c>
      <c r="B64" s="6"/>
      <c r="C64" s="117"/>
      <c r="D64" s="58"/>
      <c r="E64" s="304" t="str">
        <f t="shared" si="0"/>
        <v/>
      </c>
    </row>
    <row r="65" spans="1:5">
      <c r="A65" s="5" t="s">
        <v>122</v>
      </c>
      <c r="B65" s="6"/>
      <c r="C65" s="117"/>
      <c r="D65" s="58"/>
      <c r="E65" s="304" t="str">
        <f t="shared" si="0"/>
        <v/>
      </c>
    </row>
    <row r="66" spans="1:5">
      <c r="A66" s="5" t="s">
        <v>123</v>
      </c>
      <c r="B66" s="6"/>
      <c r="C66" s="117"/>
      <c r="D66" s="58"/>
      <c r="E66" s="304" t="str">
        <f t="shared" si="0"/>
        <v/>
      </c>
    </row>
    <row r="67" spans="1:5">
      <c r="A67" s="5" t="s">
        <v>124</v>
      </c>
      <c r="B67" s="6"/>
      <c r="C67" s="117"/>
      <c r="D67" s="58"/>
      <c r="E67" s="304" t="str">
        <f t="shared" si="0"/>
        <v/>
      </c>
    </row>
    <row r="68" spans="1:5">
      <c r="A68" s="5" t="s">
        <v>125</v>
      </c>
      <c r="B68" s="6"/>
      <c r="C68" s="117"/>
      <c r="D68" s="58"/>
      <c r="E68" s="304" t="str">
        <f t="shared" si="0"/>
        <v/>
      </c>
    </row>
    <row r="69" spans="1:5">
      <c r="A69" s="5" t="s">
        <v>126</v>
      </c>
      <c r="B69" s="6"/>
      <c r="C69" s="117"/>
      <c r="D69" s="58"/>
      <c r="E69" s="304" t="str">
        <f t="shared" si="0"/>
        <v/>
      </c>
    </row>
    <row r="70" spans="1:5">
      <c r="A70" s="5" t="s">
        <v>127</v>
      </c>
      <c r="B70" s="6"/>
      <c r="C70" s="117"/>
      <c r="D70" s="58"/>
      <c r="E70" s="304" t="str">
        <f t="shared" si="0"/>
        <v/>
      </c>
    </row>
    <row r="71" spans="1:5">
      <c r="A71" s="5" t="s">
        <v>128</v>
      </c>
      <c r="B71" s="6"/>
      <c r="C71" s="117"/>
      <c r="D71" s="58"/>
      <c r="E71" s="304" t="str">
        <f t="shared" si="0"/>
        <v/>
      </c>
    </row>
    <row r="72" spans="1:5">
      <c r="A72" s="5" t="s">
        <v>129</v>
      </c>
      <c r="B72" s="6"/>
      <c r="C72" s="117"/>
      <c r="D72" s="58"/>
      <c r="E72" s="304" t="str">
        <f t="shared" si="0"/>
        <v/>
      </c>
    </row>
    <row r="73" spans="1:5">
      <c r="A73" s="5" t="s">
        <v>130</v>
      </c>
      <c r="B73" s="6"/>
      <c r="C73" s="117"/>
      <c r="D73" s="58"/>
      <c r="E73" s="304" t="str">
        <f t="shared" si="0"/>
        <v/>
      </c>
    </row>
    <row r="74" spans="1:5">
      <c r="A74" s="5" t="s">
        <v>131</v>
      </c>
      <c r="B74" s="6"/>
      <c r="C74" s="117"/>
      <c r="D74" s="58"/>
      <c r="E74" s="304" t="str">
        <f t="shared" ref="E74:E137" si="1">IF(OR(,$B74="",$C74="",$C74&lt;an_initial,$C74&gt;an_final,),"",
(30*(D74="expoziție internațională")+20*(D74="expoziție națională")+10*(D74="expoziție locală"))
)</f>
        <v/>
      </c>
    </row>
    <row r="75" spans="1:5">
      <c r="A75" s="5" t="s">
        <v>132</v>
      </c>
      <c r="B75" s="6"/>
      <c r="C75" s="117"/>
      <c r="D75" s="58"/>
      <c r="E75" s="304" t="str">
        <f t="shared" si="1"/>
        <v/>
      </c>
    </row>
    <row r="76" spans="1:5">
      <c r="A76" s="5" t="s">
        <v>133</v>
      </c>
      <c r="B76" s="6"/>
      <c r="C76" s="117"/>
      <c r="D76" s="58"/>
      <c r="E76" s="304" t="str">
        <f t="shared" si="1"/>
        <v/>
      </c>
    </row>
    <row r="77" spans="1:5">
      <c r="A77" s="5" t="s">
        <v>134</v>
      </c>
      <c r="B77" s="6"/>
      <c r="C77" s="117"/>
      <c r="D77" s="58"/>
      <c r="E77" s="304" t="str">
        <f t="shared" si="1"/>
        <v/>
      </c>
    </row>
    <row r="78" spans="1:5">
      <c r="A78" s="5" t="s">
        <v>135</v>
      </c>
      <c r="B78" s="6"/>
      <c r="C78" s="117"/>
      <c r="D78" s="58"/>
      <c r="E78" s="304" t="str">
        <f t="shared" si="1"/>
        <v/>
      </c>
    </row>
    <row r="79" spans="1:5">
      <c r="A79" s="5" t="s">
        <v>136</v>
      </c>
      <c r="B79" s="6"/>
      <c r="C79" s="117"/>
      <c r="D79" s="58"/>
      <c r="E79" s="304" t="str">
        <f t="shared" si="1"/>
        <v/>
      </c>
    </row>
    <row r="80" spans="1:5">
      <c r="A80" s="5" t="s">
        <v>137</v>
      </c>
      <c r="B80" s="6"/>
      <c r="C80" s="117"/>
      <c r="D80" s="58"/>
      <c r="E80" s="304" t="str">
        <f t="shared" si="1"/>
        <v/>
      </c>
    </row>
    <row r="81" spans="1:5">
      <c r="A81" s="5" t="s">
        <v>138</v>
      </c>
      <c r="B81" s="6"/>
      <c r="C81" s="117"/>
      <c r="D81" s="58"/>
      <c r="E81" s="304" t="str">
        <f t="shared" si="1"/>
        <v/>
      </c>
    </row>
    <row r="82" spans="1:5">
      <c r="A82" s="5" t="s">
        <v>139</v>
      </c>
      <c r="B82" s="6"/>
      <c r="C82" s="117"/>
      <c r="D82" s="58"/>
      <c r="E82" s="304" t="str">
        <f t="shared" si="1"/>
        <v/>
      </c>
    </row>
    <row r="83" spans="1:5">
      <c r="A83" s="5" t="s">
        <v>140</v>
      </c>
      <c r="B83" s="6"/>
      <c r="C83" s="117"/>
      <c r="D83" s="58"/>
      <c r="E83" s="304" t="str">
        <f t="shared" si="1"/>
        <v/>
      </c>
    </row>
    <row r="84" spans="1:5">
      <c r="A84" s="5" t="s">
        <v>141</v>
      </c>
      <c r="B84" s="6"/>
      <c r="C84" s="117"/>
      <c r="D84" s="58"/>
      <c r="E84" s="304" t="str">
        <f t="shared" si="1"/>
        <v/>
      </c>
    </row>
    <row r="85" spans="1:5">
      <c r="A85" s="5" t="s">
        <v>142</v>
      </c>
      <c r="B85" s="6"/>
      <c r="C85" s="117"/>
      <c r="D85" s="58"/>
      <c r="E85" s="304" t="str">
        <f t="shared" si="1"/>
        <v/>
      </c>
    </row>
    <row r="86" spans="1:5">
      <c r="A86" s="5" t="s">
        <v>143</v>
      </c>
      <c r="B86" s="6"/>
      <c r="C86" s="117"/>
      <c r="D86" s="58"/>
      <c r="E86" s="304" t="str">
        <f t="shared" si="1"/>
        <v/>
      </c>
    </row>
    <row r="87" spans="1:5">
      <c r="A87" s="5" t="s">
        <v>144</v>
      </c>
      <c r="B87" s="6"/>
      <c r="C87" s="117"/>
      <c r="D87" s="58"/>
      <c r="E87" s="304" t="str">
        <f t="shared" si="1"/>
        <v/>
      </c>
    </row>
    <row r="88" spans="1:5">
      <c r="A88" s="5" t="s">
        <v>145</v>
      </c>
      <c r="B88" s="6"/>
      <c r="C88" s="117"/>
      <c r="D88" s="58"/>
      <c r="E88" s="304" t="str">
        <f t="shared" si="1"/>
        <v/>
      </c>
    </row>
    <row r="89" spans="1:5">
      <c r="A89" s="5" t="s">
        <v>146</v>
      </c>
      <c r="B89" s="6"/>
      <c r="C89" s="117"/>
      <c r="D89" s="58"/>
      <c r="E89" s="304" t="str">
        <f t="shared" si="1"/>
        <v/>
      </c>
    </row>
    <row r="90" spans="1:5">
      <c r="A90" s="5" t="s">
        <v>147</v>
      </c>
      <c r="B90" s="6"/>
      <c r="C90" s="117"/>
      <c r="D90" s="58"/>
      <c r="E90" s="304" t="str">
        <f t="shared" si="1"/>
        <v/>
      </c>
    </row>
    <row r="91" spans="1:5">
      <c r="A91" s="5" t="s">
        <v>148</v>
      </c>
      <c r="B91" s="6"/>
      <c r="C91" s="117"/>
      <c r="D91" s="58"/>
      <c r="E91" s="304" t="str">
        <f t="shared" si="1"/>
        <v/>
      </c>
    </row>
    <row r="92" spans="1:5">
      <c r="A92" s="5" t="s">
        <v>149</v>
      </c>
      <c r="B92" s="6"/>
      <c r="C92" s="117"/>
      <c r="D92" s="58"/>
      <c r="E92" s="304" t="str">
        <f t="shared" si="1"/>
        <v/>
      </c>
    </row>
    <row r="93" spans="1:5">
      <c r="A93" s="5" t="s">
        <v>150</v>
      </c>
      <c r="B93" s="6"/>
      <c r="C93" s="117"/>
      <c r="D93" s="58"/>
      <c r="E93" s="304" t="str">
        <f t="shared" si="1"/>
        <v/>
      </c>
    </row>
    <row r="94" spans="1:5">
      <c r="A94" s="5" t="s">
        <v>151</v>
      </c>
      <c r="B94" s="6"/>
      <c r="C94" s="117"/>
      <c r="D94" s="58"/>
      <c r="E94" s="304" t="str">
        <f t="shared" si="1"/>
        <v/>
      </c>
    </row>
    <row r="95" spans="1:5">
      <c r="A95" s="5" t="s">
        <v>152</v>
      </c>
      <c r="B95" s="6"/>
      <c r="C95" s="117"/>
      <c r="D95" s="58"/>
      <c r="E95" s="304" t="str">
        <f t="shared" si="1"/>
        <v/>
      </c>
    </row>
    <row r="96" spans="1:5">
      <c r="A96" s="5" t="s">
        <v>153</v>
      </c>
      <c r="B96" s="6"/>
      <c r="C96" s="117"/>
      <c r="D96" s="58"/>
      <c r="E96" s="304" t="str">
        <f t="shared" si="1"/>
        <v/>
      </c>
    </row>
    <row r="97" spans="1:5">
      <c r="A97" s="5" t="s">
        <v>154</v>
      </c>
      <c r="B97" s="6"/>
      <c r="C97" s="117"/>
      <c r="D97" s="58"/>
      <c r="E97" s="304" t="str">
        <f t="shared" si="1"/>
        <v/>
      </c>
    </row>
    <row r="98" spans="1:5">
      <c r="A98" s="5" t="s">
        <v>155</v>
      </c>
      <c r="B98" s="6"/>
      <c r="C98" s="117"/>
      <c r="D98" s="58"/>
      <c r="E98" s="304" t="str">
        <f t="shared" si="1"/>
        <v/>
      </c>
    </row>
    <row r="99" spans="1:5">
      <c r="A99" s="5" t="s">
        <v>156</v>
      </c>
      <c r="B99" s="6"/>
      <c r="C99" s="117"/>
      <c r="D99" s="58"/>
      <c r="E99" s="304" t="str">
        <f t="shared" si="1"/>
        <v/>
      </c>
    </row>
    <row r="100" spans="1:5">
      <c r="A100" s="5" t="s">
        <v>157</v>
      </c>
      <c r="B100" s="6"/>
      <c r="C100" s="117"/>
      <c r="D100" s="58"/>
      <c r="E100" s="304" t="str">
        <f t="shared" si="1"/>
        <v/>
      </c>
    </row>
    <row r="101" spans="1:5">
      <c r="A101" s="5" t="s">
        <v>158</v>
      </c>
      <c r="B101" s="6"/>
      <c r="C101" s="117"/>
      <c r="D101" s="58"/>
      <c r="E101" s="304" t="str">
        <f t="shared" si="1"/>
        <v/>
      </c>
    </row>
    <row r="102" spans="1:5">
      <c r="A102" s="5" t="s">
        <v>159</v>
      </c>
      <c r="B102" s="6"/>
      <c r="C102" s="117"/>
      <c r="D102" s="58"/>
      <c r="E102" s="304" t="str">
        <f t="shared" si="1"/>
        <v/>
      </c>
    </row>
    <row r="103" spans="1:5">
      <c r="A103" s="5" t="s">
        <v>160</v>
      </c>
      <c r="B103" s="6"/>
      <c r="C103" s="117"/>
      <c r="D103" s="58"/>
      <c r="E103" s="304" t="str">
        <f t="shared" si="1"/>
        <v/>
      </c>
    </row>
    <row r="104" spans="1:5">
      <c r="A104" s="5" t="s">
        <v>161</v>
      </c>
      <c r="B104" s="6"/>
      <c r="C104" s="117"/>
      <c r="D104" s="58"/>
      <c r="E104" s="304" t="str">
        <f t="shared" si="1"/>
        <v/>
      </c>
    </row>
    <row r="105" spans="1:5">
      <c r="A105" s="5" t="s">
        <v>162</v>
      </c>
      <c r="B105" s="6"/>
      <c r="C105" s="117"/>
      <c r="D105" s="58"/>
      <c r="E105" s="304" t="str">
        <f t="shared" si="1"/>
        <v/>
      </c>
    </row>
    <row r="106" spans="1:5">
      <c r="A106" s="5" t="s">
        <v>163</v>
      </c>
      <c r="B106" s="6"/>
      <c r="C106" s="117"/>
      <c r="D106" s="58"/>
      <c r="E106" s="304" t="str">
        <f t="shared" si="1"/>
        <v/>
      </c>
    </row>
    <row r="107" spans="1:5">
      <c r="A107" s="5" t="s">
        <v>164</v>
      </c>
      <c r="B107" s="6"/>
      <c r="C107" s="117"/>
      <c r="D107" s="58"/>
      <c r="E107" s="304" t="str">
        <f t="shared" si="1"/>
        <v/>
      </c>
    </row>
    <row r="108" spans="1:5">
      <c r="A108" s="5" t="s">
        <v>165</v>
      </c>
      <c r="B108" s="6"/>
      <c r="C108" s="117"/>
      <c r="D108" s="58"/>
      <c r="E108" s="304" t="str">
        <f t="shared" si="1"/>
        <v/>
      </c>
    </row>
    <row r="109" spans="1:5">
      <c r="A109" s="5" t="s">
        <v>166</v>
      </c>
      <c r="B109" s="6"/>
      <c r="C109" s="117"/>
      <c r="D109" s="58"/>
      <c r="E109" s="304" t="str">
        <f t="shared" si="1"/>
        <v/>
      </c>
    </row>
    <row r="110" spans="1:5">
      <c r="A110" s="5" t="s">
        <v>167</v>
      </c>
      <c r="B110" s="6"/>
      <c r="C110" s="117"/>
      <c r="D110" s="58"/>
      <c r="E110" s="304" t="str">
        <f t="shared" si="1"/>
        <v/>
      </c>
    </row>
    <row r="111" spans="1:5">
      <c r="A111" s="5" t="s">
        <v>168</v>
      </c>
      <c r="B111" s="6"/>
      <c r="C111" s="117"/>
      <c r="D111" s="58"/>
      <c r="E111" s="304" t="str">
        <f t="shared" si="1"/>
        <v/>
      </c>
    </row>
    <row r="112" spans="1:5">
      <c r="A112" s="5" t="s">
        <v>169</v>
      </c>
      <c r="B112" s="6"/>
      <c r="C112" s="117"/>
      <c r="D112" s="58"/>
      <c r="E112" s="304" t="str">
        <f t="shared" si="1"/>
        <v/>
      </c>
    </row>
    <row r="113" spans="1:5">
      <c r="A113" s="5" t="s">
        <v>170</v>
      </c>
      <c r="B113" s="6"/>
      <c r="C113" s="117"/>
      <c r="D113" s="58"/>
      <c r="E113" s="304" t="str">
        <f t="shared" si="1"/>
        <v/>
      </c>
    </row>
    <row r="114" spans="1:5">
      <c r="A114" s="5" t="s">
        <v>171</v>
      </c>
      <c r="B114" s="6"/>
      <c r="C114" s="117"/>
      <c r="D114" s="58"/>
      <c r="E114" s="304" t="str">
        <f t="shared" si="1"/>
        <v/>
      </c>
    </row>
    <row r="115" spans="1:5">
      <c r="A115" s="5" t="s">
        <v>172</v>
      </c>
      <c r="B115" s="6"/>
      <c r="C115" s="117"/>
      <c r="D115" s="58"/>
      <c r="E115" s="304" t="str">
        <f t="shared" si="1"/>
        <v/>
      </c>
    </row>
    <row r="116" spans="1:5">
      <c r="A116" s="5" t="s">
        <v>173</v>
      </c>
      <c r="B116" s="6"/>
      <c r="C116" s="117"/>
      <c r="D116" s="58"/>
      <c r="E116" s="304" t="str">
        <f t="shared" si="1"/>
        <v/>
      </c>
    </row>
    <row r="117" spans="1:5">
      <c r="A117" s="5" t="s">
        <v>174</v>
      </c>
      <c r="B117" s="6"/>
      <c r="C117" s="117"/>
      <c r="D117" s="58"/>
      <c r="E117" s="304" t="str">
        <f t="shared" si="1"/>
        <v/>
      </c>
    </row>
    <row r="118" spans="1:5">
      <c r="A118" s="5" t="s">
        <v>175</v>
      </c>
      <c r="B118" s="6"/>
      <c r="C118" s="117"/>
      <c r="D118" s="58"/>
      <c r="E118" s="304" t="str">
        <f t="shared" si="1"/>
        <v/>
      </c>
    </row>
    <row r="119" spans="1:5">
      <c r="A119" s="5" t="s">
        <v>176</v>
      </c>
      <c r="B119" s="6"/>
      <c r="C119" s="117"/>
      <c r="D119" s="58"/>
      <c r="E119" s="304" t="str">
        <f t="shared" si="1"/>
        <v/>
      </c>
    </row>
    <row r="120" spans="1:5">
      <c r="A120" s="5" t="s">
        <v>177</v>
      </c>
      <c r="B120" s="6"/>
      <c r="C120" s="117"/>
      <c r="D120" s="58"/>
      <c r="E120" s="304" t="str">
        <f t="shared" si="1"/>
        <v/>
      </c>
    </row>
    <row r="121" spans="1:5">
      <c r="A121" s="5" t="s">
        <v>178</v>
      </c>
      <c r="B121" s="6"/>
      <c r="C121" s="117"/>
      <c r="D121" s="58"/>
      <c r="E121" s="304" t="str">
        <f t="shared" si="1"/>
        <v/>
      </c>
    </row>
    <row r="122" spans="1:5">
      <c r="A122" s="5" t="s">
        <v>179</v>
      </c>
      <c r="B122" s="6"/>
      <c r="C122" s="117"/>
      <c r="D122" s="58"/>
      <c r="E122" s="304" t="str">
        <f t="shared" si="1"/>
        <v/>
      </c>
    </row>
    <row r="123" spans="1:5">
      <c r="A123" s="5" t="s">
        <v>180</v>
      </c>
      <c r="B123" s="6"/>
      <c r="C123" s="117"/>
      <c r="D123" s="58"/>
      <c r="E123" s="304" t="str">
        <f t="shared" si="1"/>
        <v/>
      </c>
    </row>
    <row r="124" spans="1:5">
      <c r="A124" s="5" t="s">
        <v>181</v>
      </c>
      <c r="B124" s="6"/>
      <c r="C124" s="117"/>
      <c r="D124" s="58"/>
      <c r="E124" s="304" t="str">
        <f t="shared" si="1"/>
        <v/>
      </c>
    </row>
    <row r="125" spans="1:5">
      <c r="A125" s="5" t="s">
        <v>182</v>
      </c>
      <c r="B125" s="6"/>
      <c r="C125" s="117"/>
      <c r="D125" s="58"/>
      <c r="E125" s="304" t="str">
        <f t="shared" si="1"/>
        <v/>
      </c>
    </row>
    <row r="126" spans="1:5">
      <c r="A126" s="5" t="s">
        <v>183</v>
      </c>
      <c r="B126" s="6"/>
      <c r="C126" s="117"/>
      <c r="D126" s="58"/>
      <c r="E126" s="304" t="str">
        <f t="shared" si="1"/>
        <v/>
      </c>
    </row>
    <row r="127" spans="1:5">
      <c r="A127" s="5" t="s">
        <v>184</v>
      </c>
      <c r="B127" s="6"/>
      <c r="C127" s="117"/>
      <c r="D127" s="58"/>
      <c r="E127" s="304" t="str">
        <f t="shared" si="1"/>
        <v/>
      </c>
    </row>
    <row r="128" spans="1:5">
      <c r="A128" s="5" t="s">
        <v>185</v>
      </c>
      <c r="B128" s="6"/>
      <c r="C128" s="117"/>
      <c r="D128" s="58"/>
      <c r="E128" s="304" t="str">
        <f t="shared" si="1"/>
        <v/>
      </c>
    </row>
    <row r="129" spans="1:5">
      <c r="A129" s="5" t="s">
        <v>186</v>
      </c>
      <c r="B129" s="6"/>
      <c r="C129" s="117"/>
      <c r="D129" s="58"/>
      <c r="E129" s="304" t="str">
        <f t="shared" si="1"/>
        <v/>
      </c>
    </row>
    <row r="130" spans="1:5">
      <c r="A130" s="5" t="s">
        <v>187</v>
      </c>
      <c r="B130" s="6"/>
      <c r="C130" s="117"/>
      <c r="D130" s="58"/>
      <c r="E130" s="304" t="str">
        <f t="shared" si="1"/>
        <v/>
      </c>
    </row>
    <row r="131" spans="1:5">
      <c r="A131" s="5" t="s">
        <v>188</v>
      </c>
      <c r="B131" s="6"/>
      <c r="C131" s="117"/>
      <c r="D131" s="58"/>
      <c r="E131" s="304" t="str">
        <f t="shared" si="1"/>
        <v/>
      </c>
    </row>
    <row r="132" spans="1:5">
      <c r="A132" s="5" t="s">
        <v>189</v>
      </c>
      <c r="B132" s="6"/>
      <c r="C132" s="117"/>
      <c r="D132" s="58"/>
      <c r="E132" s="304" t="str">
        <f t="shared" si="1"/>
        <v/>
      </c>
    </row>
    <row r="133" spans="1:5">
      <c r="A133" s="5" t="s">
        <v>190</v>
      </c>
      <c r="B133" s="6"/>
      <c r="C133" s="117"/>
      <c r="D133" s="58"/>
      <c r="E133" s="304" t="str">
        <f t="shared" si="1"/>
        <v/>
      </c>
    </row>
    <row r="134" spans="1:5">
      <c r="A134" s="5" t="s">
        <v>191</v>
      </c>
      <c r="B134" s="6"/>
      <c r="C134" s="117"/>
      <c r="D134" s="58"/>
      <c r="E134" s="304" t="str">
        <f t="shared" si="1"/>
        <v/>
      </c>
    </row>
    <row r="135" spans="1:5">
      <c r="A135" s="5" t="s">
        <v>192</v>
      </c>
      <c r="B135" s="6"/>
      <c r="C135" s="117"/>
      <c r="D135" s="58"/>
      <c r="E135" s="304" t="str">
        <f t="shared" si="1"/>
        <v/>
      </c>
    </row>
    <row r="136" spans="1:5">
      <c r="A136" s="5" t="s">
        <v>193</v>
      </c>
      <c r="B136" s="6"/>
      <c r="C136" s="117"/>
      <c r="D136" s="58"/>
      <c r="E136" s="304" t="str">
        <f t="shared" si="1"/>
        <v/>
      </c>
    </row>
    <row r="137" spans="1:5">
      <c r="A137" s="5" t="s">
        <v>194</v>
      </c>
      <c r="B137" s="6"/>
      <c r="C137" s="117"/>
      <c r="D137" s="58"/>
      <c r="E137" s="304" t="str">
        <f t="shared" si="1"/>
        <v/>
      </c>
    </row>
    <row r="138" spans="1:5">
      <c r="A138" s="5" t="s">
        <v>195</v>
      </c>
      <c r="B138" s="6"/>
      <c r="C138" s="117"/>
      <c r="D138" s="58"/>
      <c r="E138" s="304" t="str">
        <f t="shared" ref="E138:E201" si="2">IF(OR(,$B138="",$C138="",$C138&lt;an_initial,$C138&gt;an_final,),"",
(30*(D138="expoziție internațională")+20*(D138="expoziție națională")+10*(D138="expoziție locală"))
)</f>
        <v/>
      </c>
    </row>
    <row r="139" spans="1:5">
      <c r="A139" s="5" t="s">
        <v>196</v>
      </c>
      <c r="B139" s="6"/>
      <c r="C139" s="117"/>
      <c r="D139" s="58"/>
      <c r="E139" s="304" t="str">
        <f t="shared" si="2"/>
        <v/>
      </c>
    </row>
    <row r="140" spans="1:5">
      <c r="A140" s="5" t="s">
        <v>197</v>
      </c>
      <c r="B140" s="6"/>
      <c r="C140" s="117"/>
      <c r="D140" s="58"/>
      <c r="E140" s="304" t="str">
        <f t="shared" si="2"/>
        <v/>
      </c>
    </row>
    <row r="141" spans="1:5">
      <c r="A141" s="5" t="s">
        <v>198</v>
      </c>
      <c r="B141" s="6"/>
      <c r="C141" s="117"/>
      <c r="D141" s="58"/>
      <c r="E141" s="304" t="str">
        <f t="shared" si="2"/>
        <v/>
      </c>
    </row>
    <row r="142" spans="1:5">
      <c r="A142" s="5" t="s">
        <v>199</v>
      </c>
      <c r="B142" s="6"/>
      <c r="C142" s="117"/>
      <c r="D142" s="58"/>
      <c r="E142" s="304" t="str">
        <f t="shared" si="2"/>
        <v/>
      </c>
    </row>
    <row r="143" spans="1:5">
      <c r="A143" s="5" t="s">
        <v>200</v>
      </c>
      <c r="B143" s="6"/>
      <c r="C143" s="117"/>
      <c r="D143" s="58"/>
      <c r="E143" s="304" t="str">
        <f t="shared" si="2"/>
        <v/>
      </c>
    </row>
    <row r="144" spans="1:5">
      <c r="A144" s="5" t="s">
        <v>201</v>
      </c>
      <c r="B144" s="6"/>
      <c r="C144" s="117"/>
      <c r="D144" s="58"/>
      <c r="E144" s="304" t="str">
        <f t="shared" si="2"/>
        <v/>
      </c>
    </row>
    <row r="145" spans="1:5">
      <c r="A145" s="5" t="s">
        <v>202</v>
      </c>
      <c r="B145" s="6"/>
      <c r="C145" s="117"/>
      <c r="D145" s="58"/>
      <c r="E145" s="304" t="str">
        <f t="shared" si="2"/>
        <v/>
      </c>
    </row>
    <row r="146" spans="1:5">
      <c r="A146" s="5" t="s">
        <v>203</v>
      </c>
      <c r="B146" s="6"/>
      <c r="C146" s="117"/>
      <c r="D146" s="58"/>
      <c r="E146" s="304" t="str">
        <f t="shared" si="2"/>
        <v/>
      </c>
    </row>
    <row r="147" spans="1:5">
      <c r="A147" s="5" t="s">
        <v>204</v>
      </c>
      <c r="B147" s="6"/>
      <c r="C147" s="117"/>
      <c r="D147" s="58"/>
      <c r="E147" s="304" t="str">
        <f t="shared" si="2"/>
        <v/>
      </c>
    </row>
    <row r="148" spans="1:5">
      <c r="A148" s="5" t="s">
        <v>205</v>
      </c>
      <c r="B148" s="6"/>
      <c r="C148" s="117"/>
      <c r="D148" s="58"/>
      <c r="E148" s="304" t="str">
        <f t="shared" si="2"/>
        <v/>
      </c>
    </row>
    <row r="149" spans="1:5">
      <c r="A149" s="5" t="s">
        <v>206</v>
      </c>
      <c r="B149" s="6"/>
      <c r="C149" s="117"/>
      <c r="D149" s="58"/>
      <c r="E149" s="304" t="str">
        <f t="shared" si="2"/>
        <v/>
      </c>
    </row>
    <row r="150" spans="1:5">
      <c r="A150" s="5" t="s">
        <v>207</v>
      </c>
      <c r="B150" s="6"/>
      <c r="C150" s="117"/>
      <c r="D150" s="58"/>
      <c r="E150" s="304" t="str">
        <f t="shared" si="2"/>
        <v/>
      </c>
    </row>
    <row r="151" spans="1:5">
      <c r="A151" s="5" t="s">
        <v>208</v>
      </c>
      <c r="B151" s="6"/>
      <c r="C151" s="117"/>
      <c r="D151" s="58"/>
      <c r="E151" s="304" t="str">
        <f t="shared" si="2"/>
        <v/>
      </c>
    </row>
    <row r="152" spans="1:5">
      <c r="A152" s="5" t="s">
        <v>209</v>
      </c>
      <c r="B152" s="6"/>
      <c r="C152" s="117"/>
      <c r="D152" s="58"/>
      <c r="E152" s="304" t="str">
        <f t="shared" si="2"/>
        <v/>
      </c>
    </row>
    <row r="153" spans="1:5">
      <c r="A153" s="5" t="s">
        <v>210</v>
      </c>
      <c r="B153" s="6"/>
      <c r="C153" s="117"/>
      <c r="D153" s="58"/>
      <c r="E153" s="304" t="str">
        <f t="shared" si="2"/>
        <v/>
      </c>
    </row>
    <row r="154" spans="1:5">
      <c r="A154" s="5" t="s">
        <v>211</v>
      </c>
      <c r="B154" s="6"/>
      <c r="C154" s="117"/>
      <c r="D154" s="58"/>
      <c r="E154" s="304" t="str">
        <f t="shared" si="2"/>
        <v/>
      </c>
    </row>
    <row r="155" spans="1:5">
      <c r="A155" s="5" t="s">
        <v>212</v>
      </c>
      <c r="B155" s="6"/>
      <c r="C155" s="117"/>
      <c r="D155" s="58"/>
      <c r="E155" s="304" t="str">
        <f t="shared" si="2"/>
        <v/>
      </c>
    </row>
    <row r="156" spans="1:5">
      <c r="A156" s="5" t="s">
        <v>213</v>
      </c>
      <c r="B156" s="6"/>
      <c r="C156" s="117"/>
      <c r="D156" s="58"/>
      <c r="E156" s="304" t="str">
        <f t="shared" si="2"/>
        <v/>
      </c>
    </row>
    <row r="157" spans="1:5">
      <c r="A157" s="5" t="s">
        <v>214</v>
      </c>
      <c r="B157" s="6"/>
      <c r="C157" s="117"/>
      <c r="D157" s="58"/>
      <c r="E157" s="304" t="str">
        <f t="shared" si="2"/>
        <v/>
      </c>
    </row>
    <row r="158" spans="1:5">
      <c r="A158" s="5" t="s">
        <v>215</v>
      </c>
      <c r="B158" s="6"/>
      <c r="C158" s="117"/>
      <c r="D158" s="58"/>
      <c r="E158" s="304" t="str">
        <f t="shared" si="2"/>
        <v/>
      </c>
    </row>
    <row r="159" spans="1:5">
      <c r="A159" s="5" t="s">
        <v>216</v>
      </c>
      <c r="B159" s="6"/>
      <c r="C159" s="117"/>
      <c r="D159" s="58"/>
      <c r="E159" s="304" t="str">
        <f t="shared" si="2"/>
        <v/>
      </c>
    </row>
    <row r="160" spans="1:5">
      <c r="A160" s="5" t="s">
        <v>217</v>
      </c>
      <c r="B160" s="6"/>
      <c r="C160" s="117"/>
      <c r="D160" s="58"/>
      <c r="E160" s="304" t="str">
        <f t="shared" si="2"/>
        <v/>
      </c>
    </row>
    <row r="161" spans="1:5">
      <c r="A161" s="5" t="s">
        <v>218</v>
      </c>
      <c r="B161" s="6"/>
      <c r="C161" s="117"/>
      <c r="D161" s="58"/>
      <c r="E161" s="304" t="str">
        <f t="shared" si="2"/>
        <v/>
      </c>
    </row>
    <row r="162" spans="1:5">
      <c r="A162" s="5" t="s">
        <v>219</v>
      </c>
      <c r="B162" s="6"/>
      <c r="C162" s="117"/>
      <c r="D162" s="58"/>
      <c r="E162" s="304" t="str">
        <f t="shared" si="2"/>
        <v/>
      </c>
    </row>
    <row r="163" spans="1:5">
      <c r="A163" s="5" t="s">
        <v>220</v>
      </c>
      <c r="B163" s="6"/>
      <c r="C163" s="117"/>
      <c r="D163" s="58"/>
      <c r="E163" s="304" t="str">
        <f t="shared" si="2"/>
        <v/>
      </c>
    </row>
    <row r="164" spans="1:5">
      <c r="A164" s="5" t="s">
        <v>221</v>
      </c>
      <c r="B164" s="6"/>
      <c r="C164" s="117"/>
      <c r="D164" s="58"/>
      <c r="E164" s="304" t="str">
        <f t="shared" si="2"/>
        <v/>
      </c>
    </row>
    <row r="165" spans="1:5">
      <c r="A165" s="5" t="s">
        <v>222</v>
      </c>
      <c r="B165" s="6"/>
      <c r="C165" s="117"/>
      <c r="D165" s="58"/>
      <c r="E165" s="304" t="str">
        <f t="shared" si="2"/>
        <v/>
      </c>
    </row>
    <row r="166" spans="1:5">
      <c r="A166" s="5" t="s">
        <v>223</v>
      </c>
      <c r="B166" s="6"/>
      <c r="C166" s="117"/>
      <c r="D166" s="58"/>
      <c r="E166" s="304" t="str">
        <f t="shared" si="2"/>
        <v/>
      </c>
    </row>
    <row r="167" spans="1:5">
      <c r="A167" s="5" t="s">
        <v>224</v>
      </c>
      <c r="B167" s="6"/>
      <c r="C167" s="117"/>
      <c r="D167" s="58"/>
      <c r="E167" s="304" t="str">
        <f t="shared" si="2"/>
        <v/>
      </c>
    </row>
    <row r="168" spans="1:5">
      <c r="A168" s="5" t="s">
        <v>225</v>
      </c>
      <c r="B168" s="6"/>
      <c r="C168" s="117"/>
      <c r="D168" s="58"/>
      <c r="E168" s="304" t="str">
        <f t="shared" si="2"/>
        <v/>
      </c>
    </row>
    <row r="169" spans="1:5">
      <c r="A169" s="5" t="s">
        <v>226</v>
      </c>
      <c r="B169" s="6"/>
      <c r="C169" s="117"/>
      <c r="D169" s="58"/>
      <c r="E169" s="304" t="str">
        <f t="shared" si="2"/>
        <v/>
      </c>
    </row>
    <row r="170" spans="1:5">
      <c r="A170" s="5" t="s">
        <v>227</v>
      </c>
      <c r="B170" s="6"/>
      <c r="C170" s="117"/>
      <c r="D170" s="58"/>
      <c r="E170" s="304" t="str">
        <f t="shared" si="2"/>
        <v/>
      </c>
    </row>
    <row r="171" spans="1:5">
      <c r="A171" s="5" t="s">
        <v>228</v>
      </c>
      <c r="B171" s="6"/>
      <c r="C171" s="117"/>
      <c r="D171" s="58"/>
      <c r="E171" s="304" t="str">
        <f t="shared" si="2"/>
        <v/>
      </c>
    </row>
    <row r="172" spans="1:5">
      <c r="A172" s="5" t="s">
        <v>229</v>
      </c>
      <c r="B172" s="6"/>
      <c r="C172" s="117"/>
      <c r="D172" s="58"/>
      <c r="E172" s="304" t="str">
        <f t="shared" si="2"/>
        <v/>
      </c>
    </row>
    <row r="173" spans="1:5">
      <c r="A173" s="5" t="s">
        <v>230</v>
      </c>
      <c r="B173" s="6"/>
      <c r="C173" s="117"/>
      <c r="D173" s="58"/>
      <c r="E173" s="304" t="str">
        <f t="shared" si="2"/>
        <v/>
      </c>
    </row>
    <row r="174" spans="1:5">
      <c r="A174" s="5" t="s">
        <v>231</v>
      </c>
      <c r="B174" s="6"/>
      <c r="C174" s="117"/>
      <c r="D174" s="58"/>
      <c r="E174" s="304" t="str">
        <f t="shared" si="2"/>
        <v/>
      </c>
    </row>
    <row r="175" spans="1:5">
      <c r="A175" s="5" t="s">
        <v>232</v>
      </c>
      <c r="B175" s="6"/>
      <c r="C175" s="117"/>
      <c r="D175" s="58"/>
      <c r="E175" s="304" t="str">
        <f t="shared" si="2"/>
        <v/>
      </c>
    </row>
    <row r="176" spans="1:5">
      <c r="A176" s="5" t="s">
        <v>233</v>
      </c>
      <c r="B176" s="6"/>
      <c r="C176" s="117"/>
      <c r="D176" s="58"/>
      <c r="E176" s="304" t="str">
        <f t="shared" si="2"/>
        <v/>
      </c>
    </row>
    <row r="177" spans="1:5">
      <c r="A177" s="5" t="s">
        <v>234</v>
      </c>
      <c r="B177" s="6"/>
      <c r="C177" s="117"/>
      <c r="D177" s="58"/>
      <c r="E177" s="304" t="str">
        <f t="shared" si="2"/>
        <v/>
      </c>
    </row>
    <row r="178" spans="1:5">
      <c r="A178" s="5" t="s">
        <v>235</v>
      </c>
      <c r="B178" s="6"/>
      <c r="C178" s="117"/>
      <c r="D178" s="58"/>
      <c r="E178" s="304" t="str">
        <f t="shared" si="2"/>
        <v/>
      </c>
    </row>
    <row r="179" spans="1:5">
      <c r="A179" s="5" t="s">
        <v>236</v>
      </c>
      <c r="B179" s="6"/>
      <c r="C179" s="117"/>
      <c r="D179" s="58"/>
      <c r="E179" s="304" t="str">
        <f t="shared" si="2"/>
        <v/>
      </c>
    </row>
    <row r="180" spans="1:5">
      <c r="A180" s="5" t="s">
        <v>237</v>
      </c>
      <c r="B180" s="6"/>
      <c r="C180" s="117"/>
      <c r="D180" s="58"/>
      <c r="E180" s="304" t="str">
        <f t="shared" si="2"/>
        <v/>
      </c>
    </row>
    <row r="181" spans="1:5">
      <c r="A181" s="5" t="s">
        <v>238</v>
      </c>
      <c r="B181" s="6"/>
      <c r="C181" s="117"/>
      <c r="D181" s="58"/>
      <c r="E181" s="304" t="str">
        <f t="shared" si="2"/>
        <v/>
      </c>
    </row>
    <row r="182" spans="1:5">
      <c r="A182" s="5" t="s">
        <v>239</v>
      </c>
      <c r="B182" s="6"/>
      <c r="C182" s="117"/>
      <c r="D182" s="58"/>
      <c r="E182" s="304" t="str">
        <f t="shared" si="2"/>
        <v/>
      </c>
    </row>
    <row r="183" spans="1:5">
      <c r="A183" s="5" t="s">
        <v>240</v>
      </c>
      <c r="B183" s="6"/>
      <c r="C183" s="117"/>
      <c r="D183" s="58"/>
      <c r="E183" s="304" t="str">
        <f t="shared" si="2"/>
        <v/>
      </c>
    </row>
    <row r="184" spans="1:5">
      <c r="A184" s="5" t="s">
        <v>241</v>
      </c>
      <c r="B184" s="6"/>
      <c r="C184" s="117"/>
      <c r="D184" s="58"/>
      <c r="E184" s="304" t="str">
        <f t="shared" si="2"/>
        <v/>
      </c>
    </row>
    <row r="185" spans="1:5">
      <c r="A185" s="5" t="s">
        <v>242</v>
      </c>
      <c r="B185" s="6"/>
      <c r="C185" s="117"/>
      <c r="D185" s="58"/>
      <c r="E185" s="304" t="str">
        <f t="shared" si="2"/>
        <v/>
      </c>
    </row>
    <row r="186" spans="1:5">
      <c r="A186" s="5" t="s">
        <v>243</v>
      </c>
      <c r="B186" s="6"/>
      <c r="C186" s="117"/>
      <c r="D186" s="58"/>
      <c r="E186" s="304" t="str">
        <f t="shared" si="2"/>
        <v/>
      </c>
    </row>
    <row r="187" spans="1:5">
      <c r="A187" s="5" t="s">
        <v>244</v>
      </c>
      <c r="B187" s="6"/>
      <c r="C187" s="117"/>
      <c r="D187" s="58"/>
      <c r="E187" s="304" t="str">
        <f t="shared" si="2"/>
        <v/>
      </c>
    </row>
    <row r="188" spans="1:5">
      <c r="A188" s="5" t="s">
        <v>245</v>
      </c>
      <c r="B188" s="6"/>
      <c r="C188" s="117"/>
      <c r="D188" s="58"/>
      <c r="E188" s="304" t="str">
        <f t="shared" si="2"/>
        <v/>
      </c>
    </row>
    <row r="189" spans="1:5">
      <c r="A189" s="5" t="s">
        <v>246</v>
      </c>
      <c r="B189" s="6"/>
      <c r="C189" s="117"/>
      <c r="D189" s="58"/>
      <c r="E189" s="304" t="str">
        <f t="shared" si="2"/>
        <v/>
      </c>
    </row>
    <row r="190" spans="1:5">
      <c r="A190" s="5" t="s">
        <v>247</v>
      </c>
      <c r="B190" s="6"/>
      <c r="C190" s="117"/>
      <c r="D190" s="58"/>
      <c r="E190" s="304" t="str">
        <f t="shared" si="2"/>
        <v/>
      </c>
    </row>
    <row r="191" spans="1:5">
      <c r="A191" s="5" t="s">
        <v>248</v>
      </c>
      <c r="B191" s="6"/>
      <c r="C191" s="117"/>
      <c r="D191" s="58"/>
      <c r="E191" s="304" t="str">
        <f t="shared" si="2"/>
        <v/>
      </c>
    </row>
    <row r="192" spans="1:5">
      <c r="A192" s="5" t="s">
        <v>249</v>
      </c>
      <c r="B192" s="6"/>
      <c r="C192" s="117"/>
      <c r="D192" s="58"/>
      <c r="E192" s="304" t="str">
        <f t="shared" si="2"/>
        <v/>
      </c>
    </row>
    <row r="193" spans="1:5">
      <c r="A193" s="5" t="s">
        <v>250</v>
      </c>
      <c r="B193" s="6"/>
      <c r="C193" s="117"/>
      <c r="D193" s="58"/>
      <c r="E193" s="304" t="str">
        <f t="shared" si="2"/>
        <v/>
      </c>
    </row>
    <row r="194" spans="1:5">
      <c r="A194" s="5" t="s">
        <v>251</v>
      </c>
      <c r="B194" s="6"/>
      <c r="C194" s="117"/>
      <c r="D194" s="58"/>
      <c r="E194" s="304" t="str">
        <f t="shared" si="2"/>
        <v/>
      </c>
    </row>
    <row r="195" spans="1:5">
      <c r="A195" s="5" t="s">
        <v>252</v>
      </c>
      <c r="B195" s="6"/>
      <c r="C195" s="117"/>
      <c r="D195" s="58"/>
      <c r="E195" s="304" t="str">
        <f t="shared" si="2"/>
        <v/>
      </c>
    </row>
    <row r="196" spans="1:5">
      <c r="A196" s="5" t="s">
        <v>253</v>
      </c>
      <c r="B196" s="6"/>
      <c r="C196" s="117"/>
      <c r="D196" s="58"/>
      <c r="E196" s="304" t="str">
        <f t="shared" si="2"/>
        <v/>
      </c>
    </row>
    <row r="197" spans="1:5">
      <c r="A197" s="5" t="s">
        <v>254</v>
      </c>
      <c r="B197" s="6"/>
      <c r="C197" s="117"/>
      <c r="D197" s="58"/>
      <c r="E197" s="304" t="str">
        <f t="shared" si="2"/>
        <v/>
      </c>
    </row>
    <row r="198" spans="1:5">
      <c r="A198" s="5" t="s">
        <v>255</v>
      </c>
      <c r="B198" s="6"/>
      <c r="C198" s="117"/>
      <c r="D198" s="58"/>
      <c r="E198" s="304" t="str">
        <f t="shared" si="2"/>
        <v/>
      </c>
    </row>
    <row r="199" spans="1:5">
      <c r="A199" s="5" t="s">
        <v>256</v>
      </c>
      <c r="B199" s="6"/>
      <c r="C199" s="117"/>
      <c r="D199" s="58"/>
      <c r="E199" s="304" t="str">
        <f t="shared" si="2"/>
        <v/>
      </c>
    </row>
    <row r="200" spans="1:5">
      <c r="A200" s="5" t="s">
        <v>257</v>
      </c>
      <c r="B200" s="6"/>
      <c r="C200" s="117"/>
      <c r="D200" s="58"/>
      <c r="E200" s="304" t="str">
        <f t="shared" si="2"/>
        <v/>
      </c>
    </row>
    <row r="201" spans="1:5">
      <c r="A201" s="5" t="s">
        <v>258</v>
      </c>
      <c r="B201" s="6"/>
      <c r="C201" s="117"/>
      <c r="D201" s="58"/>
      <c r="E201" s="304" t="str">
        <f t="shared" si="2"/>
        <v/>
      </c>
    </row>
    <row r="202" spans="1:5">
      <c r="A202" s="5" t="s">
        <v>259</v>
      </c>
      <c r="B202" s="6"/>
      <c r="C202" s="117"/>
      <c r="D202" s="58"/>
      <c r="E202" s="304" t="str">
        <f t="shared" ref="E202:E259" si="3">IF(OR(,$B202="",$C202="",$C202&lt;an_initial,$C202&gt;an_final,),"",
(30*(D202="expoziție internațională")+20*(D202="expoziție națională")+10*(D202="expoziție locală"))
)</f>
        <v/>
      </c>
    </row>
    <row r="203" spans="1:5">
      <c r="A203" s="5" t="s">
        <v>260</v>
      </c>
      <c r="B203" s="6"/>
      <c r="C203" s="117"/>
      <c r="D203" s="58"/>
      <c r="E203" s="304" t="str">
        <f t="shared" si="3"/>
        <v/>
      </c>
    </row>
    <row r="204" spans="1:5">
      <c r="A204" s="5" t="s">
        <v>261</v>
      </c>
      <c r="B204" s="6"/>
      <c r="C204" s="117"/>
      <c r="D204" s="58"/>
      <c r="E204" s="304" t="str">
        <f t="shared" si="3"/>
        <v/>
      </c>
    </row>
    <row r="205" spans="1:5">
      <c r="A205" s="5" t="s">
        <v>262</v>
      </c>
      <c r="B205" s="6"/>
      <c r="C205" s="117"/>
      <c r="D205" s="58"/>
      <c r="E205" s="304" t="str">
        <f t="shared" si="3"/>
        <v/>
      </c>
    </row>
    <row r="206" spans="1:5">
      <c r="A206" s="5" t="s">
        <v>263</v>
      </c>
      <c r="B206" s="6"/>
      <c r="C206" s="117"/>
      <c r="D206" s="58"/>
      <c r="E206" s="304" t="str">
        <f t="shared" si="3"/>
        <v/>
      </c>
    </row>
    <row r="207" spans="1:5">
      <c r="A207" s="5" t="s">
        <v>264</v>
      </c>
      <c r="B207" s="6"/>
      <c r="C207" s="117"/>
      <c r="D207" s="58"/>
      <c r="E207" s="304" t="str">
        <f t="shared" si="3"/>
        <v/>
      </c>
    </row>
    <row r="208" spans="1:5">
      <c r="A208" s="5" t="s">
        <v>265</v>
      </c>
      <c r="B208" s="6"/>
      <c r="C208" s="117"/>
      <c r="D208" s="58"/>
      <c r="E208" s="304" t="str">
        <f t="shared" si="3"/>
        <v/>
      </c>
    </row>
    <row r="209" spans="1:5">
      <c r="A209" s="5" t="s">
        <v>266</v>
      </c>
      <c r="B209" s="6"/>
      <c r="C209" s="117"/>
      <c r="D209" s="58"/>
      <c r="E209" s="304" t="str">
        <f t="shared" si="3"/>
        <v/>
      </c>
    </row>
    <row r="210" spans="1:5">
      <c r="A210" s="5" t="s">
        <v>267</v>
      </c>
      <c r="B210" s="6"/>
      <c r="C210" s="117"/>
      <c r="D210" s="58"/>
      <c r="E210" s="304" t="str">
        <f t="shared" si="3"/>
        <v/>
      </c>
    </row>
    <row r="211" spans="1:5">
      <c r="A211" s="5" t="s">
        <v>268</v>
      </c>
      <c r="B211" s="6"/>
      <c r="C211" s="117"/>
      <c r="D211" s="58"/>
      <c r="E211" s="304" t="str">
        <f t="shared" si="3"/>
        <v/>
      </c>
    </row>
    <row r="212" spans="1:5">
      <c r="A212" s="5" t="s">
        <v>269</v>
      </c>
      <c r="B212" s="6"/>
      <c r="C212" s="117"/>
      <c r="D212" s="58"/>
      <c r="E212" s="304" t="str">
        <f t="shared" si="3"/>
        <v/>
      </c>
    </row>
    <row r="213" spans="1:5">
      <c r="A213" s="5" t="s">
        <v>270</v>
      </c>
      <c r="B213" s="6"/>
      <c r="C213" s="117"/>
      <c r="D213" s="58"/>
      <c r="E213" s="304" t="str">
        <f t="shared" si="3"/>
        <v/>
      </c>
    </row>
    <row r="214" spans="1:5">
      <c r="A214" s="5" t="s">
        <v>271</v>
      </c>
      <c r="B214" s="6"/>
      <c r="C214" s="117"/>
      <c r="D214" s="58"/>
      <c r="E214" s="304" t="str">
        <f t="shared" si="3"/>
        <v/>
      </c>
    </row>
    <row r="215" spans="1:5">
      <c r="A215" s="5" t="s">
        <v>272</v>
      </c>
      <c r="B215" s="6"/>
      <c r="C215" s="117"/>
      <c r="D215" s="58"/>
      <c r="E215" s="304" t="str">
        <f t="shared" si="3"/>
        <v/>
      </c>
    </row>
    <row r="216" spans="1:5">
      <c r="A216" s="5" t="s">
        <v>273</v>
      </c>
      <c r="B216" s="6"/>
      <c r="C216" s="117"/>
      <c r="D216" s="58"/>
      <c r="E216" s="304" t="str">
        <f t="shared" si="3"/>
        <v/>
      </c>
    </row>
    <row r="217" spans="1:5">
      <c r="A217" s="5" t="s">
        <v>274</v>
      </c>
      <c r="B217" s="6"/>
      <c r="C217" s="117"/>
      <c r="D217" s="58"/>
      <c r="E217" s="304" t="str">
        <f t="shared" si="3"/>
        <v/>
      </c>
    </row>
    <row r="218" spans="1:5">
      <c r="A218" s="5" t="s">
        <v>275</v>
      </c>
      <c r="B218" s="6"/>
      <c r="C218" s="117"/>
      <c r="D218" s="58"/>
      <c r="E218" s="304" t="str">
        <f t="shared" si="3"/>
        <v/>
      </c>
    </row>
    <row r="219" spans="1:5">
      <c r="A219" s="5" t="s">
        <v>276</v>
      </c>
      <c r="B219" s="6"/>
      <c r="C219" s="117"/>
      <c r="D219" s="58"/>
      <c r="E219" s="304" t="str">
        <f t="shared" si="3"/>
        <v/>
      </c>
    </row>
    <row r="220" spans="1:5">
      <c r="A220" s="5" t="s">
        <v>277</v>
      </c>
      <c r="B220" s="6"/>
      <c r="C220" s="117"/>
      <c r="D220" s="58"/>
      <c r="E220" s="304" t="str">
        <f t="shared" si="3"/>
        <v/>
      </c>
    </row>
    <row r="221" spans="1:5">
      <c r="A221" s="5" t="s">
        <v>278</v>
      </c>
      <c r="B221" s="6"/>
      <c r="C221" s="117"/>
      <c r="D221" s="58"/>
      <c r="E221" s="304" t="str">
        <f t="shared" si="3"/>
        <v/>
      </c>
    </row>
    <row r="222" spans="1:5">
      <c r="A222" s="5" t="s">
        <v>279</v>
      </c>
      <c r="B222" s="6"/>
      <c r="C222" s="117"/>
      <c r="D222" s="58"/>
      <c r="E222" s="304" t="str">
        <f t="shared" si="3"/>
        <v/>
      </c>
    </row>
    <row r="223" spans="1:5">
      <c r="A223" s="5" t="s">
        <v>280</v>
      </c>
      <c r="B223" s="6"/>
      <c r="C223" s="117"/>
      <c r="D223" s="58"/>
      <c r="E223" s="304" t="str">
        <f t="shared" si="3"/>
        <v/>
      </c>
    </row>
    <row r="224" spans="1:5">
      <c r="A224" s="5" t="s">
        <v>281</v>
      </c>
      <c r="B224" s="6"/>
      <c r="C224" s="117"/>
      <c r="D224" s="58"/>
      <c r="E224" s="304" t="str">
        <f t="shared" si="3"/>
        <v/>
      </c>
    </row>
    <row r="225" spans="1:5">
      <c r="A225" s="5" t="s">
        <v>282</v>
      </c>
      <c r="B225" s="6"/>
      <c r="C225" s="117"/>
      <c r="D225" s="58"/>
      <c r="E225" s="304" t="str">
        <f t="shared" si="3"/>
        <v/>
      </c>
    </row>
    <row r="226" spans="1:5">
      <c r="A226" s="5" t="s">
        <v>283</v>
      </c>
      <c r="B226" s="6"/>
      <c r="C226" s="117"/>
      <c r="D226" s="58"/>
      <c r="E226" s="304" t="str">
        <f t="shared" si="3"/>
        <v/>
      </c>
    </row>
    <row r="227" spans="1:5">
      <c r="A227" s="5" t="s">
        <v>284</v>
      </c>
      <c r="B227" s="6"/>
      <c r="C227" s="117"/>
      <c r="D227" s="58"/>
      <c r="E227" s="304" t="str">
        <f t="shared" si="3"/>
        <v/>
      </c>
    </row>
    <row r="228" spans="1:5">
      <c r="A228" s="5" t="s">
        <v>285</v>
      </c>
      <c r="B228" s="6"/>
      <c r="C228" s="117"/>
      <c r="D228" s="58"/>
      <c r="E228" s="304" t="str">
        <f t="shared" si="3"/>
        <v/>
      </c>
    </row>
    <row r="229" spans="1:5">
      <c r="A229" s="5" t="s">
        <v>286</v>
      </c>
      <c r="B229" s="6"/>
      <c r="C229" s="117"/>
      <c r="D229" s="58"/>
      <c r="E229" s="304" t="str">
        <f t="shared" si="3"/>
        <v/>
      </c>
    </row>
    <row r="230" spans="1:5">
      <c r="A230" s="5" t="s">
        <v>287</v>
      </c>
      <c r="B230" s="6"/>
      <c r="C230" s="117"/>
      <c r="D230" s="58"/>
      <c r="E230" s="304" t="str">
        <f t="shared" si="3"/>
        <v/>
      </c>
    </row>
    <row r="231" spans="1:5">
      <c r="A231" s="5" t="s">
        <v>288</v>
      </c>
      <c r="B231" s="6"/>
      <c r="C231" s="117"/>
      <c r="D231" s="58"/>
      <c r="E231" s="304" t="str">
        <f t="shared" si="3"/>
        <v/>
      </c>
    </row>
    <row r="232" spans="1:5">
      <c r="A232" s="5" t="s">
        <v>289</v>
      </c>
      <c r="B232" s="6"/>
      <c r="C232" s="117"/>
      <c r="D232" s="58"/>
      <c r="E232" s="304" t="str">
        <f t="shared" si="3"/>
        <v/>
      </c>
    </row>
    <row r="233" spans="1:5">
      <c r="A233" s="5" t="s">
        <v>290</v>
      </c>
      <c r="B233" s="6"/>
      <c r="C233" s="117"/>
      <c r="D233" s="58"/>
      <c r="E233" s="304" t="str">
        <f t="shared" si="3"/>
        <v/>
      </c>
    </row>
    <row r="234" spans="1:5">
      <c r="A234" s="5" t="s">
        <v>291</v>
      </c>
      <c r="B234" s="6"/>
      <c r="C234" s="117"/>
      <c r="D234" s="58"/>
      <c r="E234" s="304" t="str">
        <f t="shared" si="3"/>
        <v/>
      </c>
    </row>
    <row r="235" spans="1:5">
      <c r="A235" s="5" t="s">
        <v>292</v>
      </c>
      <c r="B235" s="6"/>
      <c r="C235" s="117"/>
      <c r="D235" s="58"/>
      <c r="E235" s="304" t="str">
        <f t="shared" si="3"/>
        <v/>
      </c>
    </row>
    <row r="236" spans="1:5">
      <c r="A236" s="5" t="s">
        <v>293</v>
      </c>
      <c r="B236" s="6"/>
      <c r="C236" s="117"/>
      <c r="D236" s="58"/>
      <c r="E236" s="304" t="str">
        <f t="shared" si="3"/>
        <v/>
      </c>
    </row>
    <row r="237" spans="1:5">
      <c r="A237" s="5" t="s">
        <v>294</v>
      </c>
      <c r="B237" s="6"/>
      <c r="C237" s="117"/>
      <c r="D237" s="58"/>
      <c r="E237" s="304" t="str">
        <f t="shared" si="3"/>
        <v/>
      </c>
    </row>
    <row r="238" spans="1:5">
      <c r="A238" s="5" t="s">
        <v>295</v>
      </c>
      <c r="B238" s="6"/>
      <c r="C238" s="117"/>
      <c r="D238" s="58"/>
      <c r="E238" s="304" t="str">
        <f t="shared" si="3"/>
        <v/>
      </c>
    </row>
    <row r="239" spans="1:5">
      <c r="A239" s="5" t="s">
        <v>296</v>
      </c>
      <c r="B239" s="6"/>
      <c r="C239" s="117"/>
      <c r="D239" s="58"/>
      <c r="E239" s="304" t="str">
        <f t="shared" si="3"/>
        <v/>
      </c>
    </row>
    <row r="240" spans="1:5">
      <c r="A240" s="5" t="s">
        <v>297</v>
      </c>
      <c r="B240" s="6"/>
      <c r="C240" s="117"/>
      <c r="D240" s="58"/>
      <c r="E240" s="304" t="str">
        <f t="shared" si="3"/>
        <v/>
      </c>
    </row>
    <row r="241" spans="1:5">
      <c r="A241" s="5" t="s">
        <v>298</v>
      </c>
      <c r="B241" s="6"/>
      <c r="C241" s="117"/>
      <c r="D241" s="58"/>
      <c r="E241" s="304" t="str">
        <f t="shared" si="3"/>
        <v/>
      </c>
    </row>
    <row r="242" spans="1:5">
      <c r="A242" s="5" t="s">
        <v>299</v>
      </c>
      <c r="B242" s="6"/>
      <c r="C242" s="117"/>
      <c r="D242" s="58"/>
      <c r="E242" s="304" t="str">
        <f t="shared" si="3"/>
        <v/>
      </c>
    </row>
    <row r="243" spans="1:5">
      <c r="A243" s="5" t="s">
        <v>300</v>
      </c>
      <c r="B243" s="6"/>
      <c r="C243" s="117"/>
      <c r="D243" s="58"/>
      <c r="E243" s="304" t="str">
        <f t="shared" si="3"/>
        <v/>
      </c>
    </row>
    <row r="244" spans="1:5">
      <c r="A244" s="5" t="s">
        <v>301</v>
      </c>
      <c r="B244" s="6"/>
      <c r="C244" s="117"/>
      <c r="D244" s="58"/>
      <c r="E244" s="304" t="str">
        <f t="shared" si="3"/>
        <v/>
      </c>
    </row>
    <row r="245" spans="1:5">
      <c r="A245" s="5" t="s">
        <v>302</v>
      </c>
      <c r="B245" s="6"/>
      <c r="C245" s="117"/>
      <c r="D245" s="58"/>
      <c r="E245" s="304" t="str">
        <f t="shared" si="3"/>
        <v/>
      </c>
    </row>
    <row r="246" spans="1:5">
      <c r="A246" s="5" t="s">
        <v>303</v>
      </c>
      <c r="B246" s="6"/>
      <c r="C246" s="117"/>
      <c r="D246" s="58"/>
      <c r="E246" s="304" t="str">
        <f t="shared" si="3"/>
        <v/>
      </c>
    </row>
    <row r="247" spans="1:5">
      <c r="A247" s="5" t="s">
        <v>304</v>
      </c>
      <c r="B247" s="6"/>
      <c r="C247" s="117"/>
      <c r="D247" s="58"/>
      <c r="E247" s="304" t="str">
        <f t="shared" si="3"/>
        <v/>
      </c>
    </row>
    <row r="248" spans="1:5">
      <c r="A248" s="5" t="s">
        <v>305</v>
      </c>
      <c r="B248" s="6"/>
      <c r="C248" s="117"/>
      <c r="D248" s="58"/>
      <c r="E248" s="304" t="str">
        <f t="shared" si="3"/>
        <v/>
      </c>
    </row>
    <row r="249" spans="1:5">
      <c r="A249" s="5" t="s">
        <v>306</v>
      </c>
      <c r="B249" s="6"/>
      <c r="C249" s="117"/>
      <c r="D249" s="58"/>
      <c r="E249" s="304" t="str">
        <f t="shared" si="3"/>
        <v/>
      </c>
    </row>
    <row r="250" spans="1:5">
      <c r="A250" s="5" t="s">
        <v>307</v>
      </c>
      <c r="B250" s="6"/>
      <c r="C250" s="117"/>
      <c r="D250" s="58"/>
      <c r="E250" s="304" t="str">
        <f t="shared" si="3"/>
        <v/>
      </c>
    </row>
    <row r="251" spans="1:5">
      <c r="A251" s="5" t="s">
        <v>308</v>
      </c>
      <c r="B251" s="6"/>
      <c r="C251" s="117"/>
      <c r="D251" s="58"/>
      <c r="E251" s="304" t="str">
        <f t="shared" si="3"/>
        <v/>
      </c>
    </row>
    <row r="252" spans="1:5">
      <c r="A252" s="5" t="s">
        <v>309</v>
      </c>
      <c r="B252" s="6"/>
      <c r="C252" s="117"/>
      <c r="D252" s="58"/>
      <c r="E252" s="304" t="str">
        <f t="shared" si="3"/>
        <v/>
      </c>
    </row>
    <row r="253" spans="1:5">
      <c r="A253" s="5" t="s">
        <v>310</v>
      </c>
      <c r="B253" s="6"/>
      <c r="C253" s="117"/>
      <c r="D253" s="58"/>
      <c r="E253" s="304" t="str">
        <f t="shared" si="3"/>
        <v/>
      </c>
    </row>
    <row r="254" spans="1:5">
      <c r="A254" s="5" t="s">
        <v>311</v>
      </c>
      <c r="B254" s="6"/>
      <c r="C254" s="117"/>
      <c r="D254" s="58"/>
      <c r="E254" s="304" t="str">
        <f t="shared" si="3"/>
        <v/>
      </c>
    </row>
    <row r="255" spans="1:5">
      <c r="A255" s="5" t="s">
        <v>312</v>
      </c>
      <c r="B255" s="6"/>
      <c r="C255" s="117"/>
      <c r="D255" s="58"/>
      <c r="E255" s="304" t="str">
        <f t="shared" si="3"/>
        <v/>
      </c>
    </row>
    <row r="256" spans="1:5">
      <c r="A256" s="5" t="s">
        <v>313</v>
      </c>
      <c r="B256" s="6"/>
      <c r="C256" s="117"/>
      <c r="D256" s="58"/>
      <c r="E256" s="304" t="str">
        <f t="shared" si="3"/>
        <v/>
      </c>
    </row>
    <row r="257" spans="1:5">
      <c r="A257" s="5" t="s">
        <v>314</v>
      </c>
      <c r="B257" s="6"/>
      <c r="C257" s="117"/>
      <c r="D257" s="58"/>
      <c r="E257" s="304" t="str">
        <f t="shared" si="3"/>
        <v/>
      </c>
    </row>
    <row r="258" spans="1:5">
      <c r="A258" s="5" t="s">
        <v>315</v>
      </c>
      <c r="B258" s="6"/>
      <c r="C258" s="117"/>
      <c r="D258" s="58"/>
      <c r="E258" s="304" t="str">
        <f t="shared" si="3"/>
        <v/>
      </c>
    </row>
    <row r="259" spans="1:5">
      <c r="A259" s="5" t="s">
        <v>316</v>
      </c>
      <c r="B259" s="6"/>
      <c r="C259" s="117"/>
      <c r="D259" s="58"/>
      <c r="E259" s="304" t="str">
        <f t="shared" si="3"/>
        <v/>
      </c>
    </row>
  </sheetData>
  <sheetProtection algorithmName="SHA-512" hashValue="JBkTEMOrOXmN1bsWQTLjGEWnUCTPfpsrThUjTtA7JrnD9XsTCmtj3/T7783Zfa10cQ/hOKBjn/41aI/WfsLeHA==" saltValue="aiQzxNYV9ZgAJ4/FeQg7aQ==" spinCount="100000" sheet="1" objects="1" scenarios="1" formatCells="0" formatRows="0" insertRows="0"/>
  <mergeCells count="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700-000000000000}">
      <formula1>arh_list_2a</formula1>
    </dataValidation>
  </dataValidations>
  <pageMargins left="0.59055118110236227" right="0.59055118110236227" top="0.74803149606299213" bottom="1.1417322834645669" header="0.31496062992125984" footer="0.59055118110236227"/>
  <pageSetup paperSize="9" fitToHeight="100" orientation="landscape" r:id="rId1"/>
  <headerFooter>
    <oddFooter>&amp;L
Director de departament&amp;RCandidat</oddFooter>
  </headerFooter>
  <rowBreaks count="1" manualBreakCount="1">
    <brk id="28" max="16383"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6"/>
  <dimension ref="A1:G259"/>
  <sheetViews>
    <sheetView zoomScaleNormal="100" workbookViewId="0">
      <selection activeCell="B10" sqref="B10:D10"/>
    </sheetView>
  </sheetViews>
  <sheetFormatPr defaultColWidth="9.1328125" defaultRowHeight="15.75"/>
  <cols>
    <col min="1" max="1" width="5.6640625" style="49" customWidth="1"/>
    <col min="2" max="2" width="32" style="49" customWidth="1"/>
    <col min="3" max="3" width="8.6640625" style="49" customWidth="1"/>
    <col min="4" max="4" width="23.53125" style="49" bestFit="1" customWidth="1"/>
    <col min="5" max="5" width="13.6640625" style="49" customWidth="1"/>
    <col min="6" max="6" width="10.6640625" style="55" hidden="1" customWidth="1"/>
    <col min="7" max="7" width="9.1328125" style="49" hidden="1" customWidth="1"/>
    <col min="8" max="16384" width="9.1328125" style="49"/>
  </cols>
  <sheetData>
    <row r="1" spans="1:7" s="45" customFormat="1">
      <c r="A1" s="44" t="s">
        <v>483</v>
      </c>
      <c r="D1" s="46"/>
      <c r="E1" s="46"/>
      <c r="F1" s="47"/>
    </row>
    <row r="2" spans="1:7" s="45" customFormat="1">
      <c r="A2" s="525" t="s">
        <v>450</v>
      </c>
      <c r="B2" s="525"/>
      <c r="D2" s="46"/>
      <c r="E2" s="46"/>
      <c r="F2" s="47"/>
    </row>
    <row r="3" spans="1:7">
      <c r="A3" s="526" t="s">
        <v>911</v>
      </c>
      <c r="B3" s="526"/>
      <c r="C3" s="526"/>
      <c r="D3" s="526"/>
      <c r="E3" s="526"/>
      <c r="F3" s="49"/>
    </row>
    <row r="4" spans="1:7">
      <c r="A4" s="478" t="s">
        <v>947</v>
      </c>
      <c r="B4" s="478"/>
      <c r="C4" s="478"/>
      <c r="D4" s="478"/>
      <c r="E4" s="478"/>
    </row>
    <row r="6" spans="1:7" s="45" customFormat="1" ht="13.5" customHeight="1">
      <c r="A6" s="49"/>
      <c r="B6" s="49"/>
      <c r="C6" s="66"/>
      <c r="D6" s="49"/>
      <c r="E6" s="295" t="str">
        <f>CONCATENATE(functie," ",nume_candidat)</f>
        <v>Conferențiar Bojan-Dragos Claudia-Adina</v>
      </c>
      <c r="F6" s="55"/>
    </row>
    <row r="7" spans="1:7" ht="15" customHeight="1">
      <c r="A7" s="469" t="s">
        <v>338</v>
      </c>
      <c r="B7" s="469" t="s">
        <v>1038</v>
      </c>
      <c r="C7" s="469" t="s">
        <v>2</v>
      </c>
      <c r="D7" s="469" t="s">
        <v>460</v>
      </c>
      <c r="E7" s="470" t="s">
        <v>544</v>
      </c>
      <c r="F7" s="476" t="s">
        <v>541</v>
      </c>
    </row>
    <row r="8" spans="1:7" ht="54" customHeight="1">
      <c r="A8" s="469"/>
      <c r="B8" s="469"/>
      <c r="C8" s="469"/>
      <c r="D8" s="469"/>
      <c r="E8" s="471"/>
      <c r="F8" s="476"/>
      <c r="G8" s="49" t="s">
        <v>461</v>
      </c>
    </row>
    <row r="9" spans="1:7">
      <c r="A9" s="71"/>
      <c r="B9" s="50"/>
      <c r="C9" s="134"/>
      <c r="D9" s="58"/>
      <c r="E9" s="122">
        <f>SUMIF(E10:E1010,"&gt;0")</f>
        <v>0</v>
      </c>
      <c r="F9" s="252"/>
    </row>
    <row r="10" spans="1:7">
      <c r="A10" s="5" t="s">
        <v>40</v>
      </c>
      <c r="B10" s="6"/>
      <c r="C10" s="6"/>
      <c r="D10" s="58"/>
      <c r="E10" s="304" t="str">
        <f t="shared" ref="E10:E73" si="0">IF(OR(,$B10="",$C10="",$C10&lt;an_initial,$C10&gt;an_final),"",
(30*(D10="expoziție internațională")+15*(D10="expoziție națională"))
)</f>
        <v/>
      </c>
      <c r="F10" s="302" t="b">
        <f>IF(nume_candidat="",FALSE,ISNUMBER(SEARCH(nume_candidat,#REF!)))</f>
        <v>0</v>
      </c>
      <c r="G10" s="303" t="e">
        <f>LEN(#REF!)-LEN(SUBSTITUTE(#REF!,",",""))+1</f>
        <v>#REF!</v>
      </c>
    </row>
    <row r="11" spans="1:7" s="64" customFormat="1">
      <c r="A11" s="5" t="s">
        <v>24</v>
      </c>
      <c r="B11" s="6"/>
      <c r="C11" s="6"/>
      <c r="D11" s="58"/>
      <c r="E11" s="304" t="str">
        <f t="shared" si="0"/>
        <v/>
      </c>
      <c r="F11" s="302" t="b">
        <f>IF(nume_candidat="",FALSE,ISNUMBER(SEARCH(nume_candidat,#REF!)))</f>
        <v>0</v>
      </c>
      <c r="G11" s="303" t="e">
        <f>LEN(#REF!)-LEN(SUBSTITUTE(#REF!,",",""))+1</f>
        <v>#REF!</v>
      </c>
    </row>
    <row r="12" spans="1:7">
      <c r="A12" s="5" t="s">
        <v>25</v>
      </c>
      <c r="B12" s="6"/>
      <c r="C12" s="6"/>
      <c r="D12" s="58"/>
      <c r="E12" s="304" t="str">
        <f t="shared" si="0"/>
        <v/>
      </c>
      <c r="F12" s="302" t="b">
        <f>IF(nume_candidat="",FALSE,ISNUMBER(SEARCH(nume_candidat,#REF!)))</f>
        <v>0</v>
      </c>
      <c r="G12" s="303" t="e">
        <f>LEN(#REF!)-LEN(SUBSTITUTE(#REF!,",",""))+1</f>
        <v>#REF!</v>
      </c>
    </row>
    <row r="13" spans="1:7">
      <c r="A13" s="5" t="s">
        <v>26</v>
      </c>
      <c r="B13" s="7"/>
      <c r="C13" s="7"/>
      <c r="D13" s="58"/>
      <c r="E13" s="304" t="str">
        <f t="shared" si="0"/>
        <v/>
      </c>
      <c r="F13" s="302" t="b">
        <f>IF(nume_candidat="",FALSE,ISNUMBER(SEARCH(nume_candidat,#REF!)))</f>
        <v>0</v>
      </c>
      <c r="G13" s="303" t="e">
        <f>LEN(#REF!)-LEN(SUBSTITUTE(#REF!,",",""))+1</f>
        <v>#REF!</v>
      </c>
    </row>
    <row r="14" spans="1:7">
      <c r="A14" s="5" t="s">
        <v>63</v>
      </c>
      <c r="B14" s="7"/>
      <c r="C14" s="28"/>
      <c r="D14" s="58"/>
      <c r="E14" s="304" t="str">
        <f t="shared" si="0"/>
        <v/>
      </c>
      <c r="F14" s="302" t="b">
        <f>IF(nume_candidat="",FALSE,ISNUMBER(SEARCH(nume_candidat,#REF!)))</f>
        <v>0</v>
      </c>
      <c r="G14" s="303" t="e">
        <f>LEN(#REF!)-LEN(SUBSTITUTE(#REF!,",",""))+1</f>
        <v>#REF!</v>
      </c>
    </row>
    <row r="15" spans="1:7">
      <c r="A15" s="5" t="s">
        <v>64</v>
      </c>
      <c r="B15" s="7"/>
      <c r="C15" s="28"/>
      <c r="D15" s="58"/>
      <c r="E15" s="304" t="str">
        <f t="shared" si="0"/>
        <v/>
      </c>
      <c r="F15" s="302" t="b">
        <f>IF(nume_candidat="",FALSE,ISNUMBER(SEARCH(nume_candidat,#REF!)))</f>
        <v>0</v>
      </c>
      <c r="G15" s="303" t="e">
        <f>LEN(#REF!)-LEN(SUBSTITUTE(#REF!,",",""))+1</f>
        <v>#REF!</v>
      </c>
    </row>
    <row r="16" spans="1:7">
      <c r="A16" s="5" t="s">
        <v>65</v>
      </c>
      <c r="B16" s="6"/>
      <c r="C16" s="117"/>
      <c r="D16" s="58"/>
      <c r="E16" s="304" t="str">
        <f t="shared" si="0"/>
        <v/>
      </c>
      <c r="F16" s="302" t="b">
        <f>IF(nume_candidat="",FALSE,ISNUMBER(SEARCH(nume_candidat,#REF!)))</f>
        <v>0</v>
      </c>
      <c r="G16" s="303" t="e">
        <f>LEN(#REF!)-LEN(SUBSTITUTE(#REF!,",",""))+1</f>
        <v>#REF!</v>
      </c>
    </row>
    <row r="17" spans="1:7">
      <c r="A17" s="5" t="s">
        <v>66</v>
      </c>
      <c r="B17" s="7"/>
      <c r="C17" s="28"/>
      <c r="D17" s="58"/>
      <c r="E17" s="304" t="str">
        <f t="shared" si="0"/>
        <v/>
      </c>
      <c r="F17" s="302" t="b">
        <f>IF(nume_candidat="",FALSE,ISNUMBER(SEARCH(nume_candidat,#REF!)))</f>
        <v>0</v>
      </c>
      <c r="G17" s="303" t="e">
        <f>LEN(#REF!)-LEN(SUBSTITUTE(#REF!,",",""))+1</f>
        <v>#REF!</v>
      </c>
    </row>
    <row r="18" spans="1:7">
      <c r="A18" s="5" t="s">
        <v>67</v>
      </c>
      <c r="B18" s="7"/>
      <c r="C18" s="28"/>
      <c r="D18" s="58"/>
      <c r="E18" s="304" t="str">
        <f t="shared" si="0"/>
        <v/>
      </c>
      <c r="F18" s="302" t="b">
        <f>IF(nume_candidat="",FALSE,ISNUMBER(SEARCH(nume_candidat,#REF!)))</f>
        <v>0</v>
      </c>
      <c r="G18" s="303" t="e">
        <f>LEN(#REF!)-LEN(SUBSTITUTE(#REF!,",",""))+1</f>
        <v>#REF!</v>
      </c>
    </row>
    <row r="19" spans="1:7">
      <c r="A19" s="5" t="s">
        <v>68</v>
      </c>
      <c r="B19" s="6"/>
      <c r="C19" s="28"/>
      <c r="D19" s="58"/>
      <c r="E19" s="304" t="str">
        <f t="shared" si="0"/>
        <v/>
      </c>
      <c r="F19" s="302" t="b">
        <f>IF(nume_candidat="",FALSE,ISNUMBER(SEARCH(nume_candidat,#REF!)))</f>
        <v>0</v>
      </c>
      <c r="G19" s="303" t="e">
        <f>LEN(#REF!)-LEN(SUBSTITUTE(#REF!,",",""))+1</f>
        <v>#REF!</v>
      </c>
    </row>
    <row r="20" spans="1:7">
      <c r="A20" s="5" t="s">
        <v>69</v>
      </c>
      <c r="B20" s="6"/>
      <c r="C20" s="28"/>
      <c r="D20" s="58"/>
      <c r="E20" s="304" t="str">
        <f t="shared" si="0"/>
        <v/>
      </c>
      <c r="F20" s="302" t="b">
        <f>IF(nume_candidat="",FALSE,ISNUMBER(SEARCH(nume_candidat,#REF!)))</f>
        <v>0</v>
      </c>
      <c r="G20" s="303" t="e">
        <f>LEN(#REF!)-LEN(SUBSTITUTE(#REF!,",",""))+1</f>
        <v>#REF!</v>
      </c>
    </row>
    <row r="21" spans="1:7">
      <c r="A21" s="5" t="s">
        <v>70</v>
      </c>
      <c r="B21" s="6"/>
      <c r="C21" s="117"/>
      <c r="D21" s="58"/>
      <c r="E21" s="304" t="str">
        <f t="shared" si="0"/>
        <v/>
      </c>
      <c r="F21" s="302" t="b">
        <f>IF(nume_candidat="",FALSE,ISNUMBER(SEARCH(nume_candidat,#REF!)))</f>
        <v>0</v>
      </c>
      <c r="G21" s="303" t="e">
        <f>LEN(#REF!)-LEN(SUBSTITUTE(#REF!,",",""))+1</f>
        <v>#REF!</v>
      </c>
    </row>
    <row r="22" spans="1:7">
      <c r="A22" s="5" t="s">
        <v>71</v>
      </c>
      <c r="B22" s="6"/>
      <c r="C22" s="117"/>
      <c r="D22" s="58"/>
      <c r="E22" s="304" t="str">
        <f t="shared" si="0"/>
        <v/>
      </c>
      <c r="F22" s="302" t="b">
        <f>IF(nume_candidat="",FALSE,ISNUMBER(SEARCH(nume_candidat,#REF!)))</f>
        <v>0</v>
      </c>
      <c r="G22" s="303" t="e">
        <f>LEN(#REF!)-LEN(SUBSTITUTE(#REF!,",",""))+1</f>
        <v>#REF!</v>
      </c>
    </row>
    <row r="23" spans="1:7">
      <c r="A23" s="5" t="s">
        <v>72</v>
      </c>
      <c r="B23" s="6"/>
      <c r="C23" s="117"/>
      <c r="D23" s="58"/>
      <c r="E23" s="304" t="str">
        <f t="shared" si="0"/>
        <v/>
      </c>
      <c r="F23" s="302" t="b">
        <f>IF(nume_candidat="",FALSE,ISNUMBER(SEARCH(nume_candidat,#REF!)))</f>
        <v>0</v>
      </c>
      <c r="G23" s="303" t="e">
        <f>LEN(#REF!)-LEN(SUBSTITUTE(#REF!,",",""))+1</f>
        <v>#REF!</v>
      </c>
    </row>
    <row r="24" spans="1:7">
      <c r="A24" s="5" t="s">
        <v>73</v>
      </c>
      <c r="B24" s="6"/>
      <c r="C24" s="117"/>
      <c r="D24" s="58"/>
      <c r="E24" s="304" t="str">
        <f t="shared" si="0"/>
        <v/>
      </c>
      <c r="F24" s="302" t="b">
        <f>IF(nume_candidat="",FALSE,ISNUMBER(SEARCH(nume_candidat,#REF!)))</f>
        <v>0</v>
      </c>
      <c r="G24" s="303" t="e">
        <f>LEN(#REF!)-LEN(SUBSTITUTE(#REF!,",",""))+1</f>
        <v>#REF!</v>
      </c>
    </row>
    <row r="25" spans="1:7">
      <c r="A25" s="5" t="s">
        <v>74</v>
      </c>
      <c r="B25" s="6"/>
      <c r="C25" s="117"/>
      <c r="D25" s="58"/>
      <c r="E25" s="304" t="str">
        <f t="shared" si="0"/>
        <v/>
      </c>
      <c r="F25" s="302" t="b">
        <f>IF(nume_candidat="",FALSE,ISNUMBER(SEARCH(nume_candidat,#REF!)))</f>
        <v>0</v>
      </c>
      <c r="G25" s="303" t="e">
        <f>LEN(#REF!)-LEN(SUBSTITUTE(#REF!,",",""))+1</f>
        <v>#REF!</v>
      </c>
    </row>
    <row r="26" spans="1:7">
      <c r="A26" s="5" t="s">
        <v>75</v>
      </c>
      <c r="B26" s="6"/>
      <c r="C26" s="117"/>
      <c r="D26" s="58"/>
      <c r="E26" s="304" t="str">
        <f t="shared" si="0"/>
        <v/>
      </c>
      <c r="F26" s="302" t="b">
        <f>IF(nume_candidat="",FALSE,ISNUMBER(SEARCH(nume_candidat,#REF!)))</f>
        <v>0</v>
      </c>
      <c r="G26" s="303" t="e">
        <f>LEN(#REF!)-LEN(SUBSTITUTE(#REF!,",",""))+1</f>
        <v>#REF!</v>
      </c>
    </row>
    <row r="27" spans="1:7">
      <c r="A27" s="5" t="s">
        <v>76</v>
      </c>
      <c r="B27" s="6"/>
      <c r="C27" s="117"/>
      <c r="D27" s="58"/>
      <c r="E27" s="304" t="str">
        <f t="shared" si="0"/>
        <v/>
      </c>
      <c r="F27" s="302" t="b">
        <f>IF(nume_candidat="",FALSE,ISNUMBER(SEARCH(nume_candidat,#REF!)))</f>
        <v>0</v>
      </c>
      <c r="G27" s="303" t="e">
        <f>LEN(#REF!)-LEN(SUBSTITUTE(#REF!,",",""))+1</f>
        <v>#REF!</v>
      </c>
    </row>
    <row r="28" spans="1:7">
      <c r="A28" s="5" t="s">
        <v>77</v>
      </c>
      <c r="B28" s="6"/>
      <c r="C28" s="117"/>
      <c r="D28" s="58"/>
      <c r="E28" s="304" t="str">
        <f t="shared" si="0"/>
        <v/>
      </c>
      <c r="F28" s="302" t="b">
        <f>IF(nume_candidat="",FALSE,ISNUMBER(SEARCH(nume_candidat,#REF!)))</f>
        <v>0</v>
      </c>
      <c r="G28" s="303" t="e">
        <f>LEN(#REF!)-LEN(SUBSTITUTE(#REF!,",",""))+1</f>
        <v>#REF!</v>
      </c>
    </row>
    <row r="29" spans="1:7">
      <c r="A29" s="5" t="s">
        <v>78</v>
      </c>
      <c r="B29" s="6"/>
      <c r="C29" s="117"/>
      <c r="D29" s="58"/>
      <c r="E29" s="304" t="str">
        <f t="shared" si="0"/>
        <v/>
      </c>
      <c r="F29" s="302" t="b">
        <f>IF(nume_candidat="",FALSE,ISNUMBER(SEARCH(nume_candidat,#REF!)))</f>
        <v>0</v>
      </c>
      <c r="G29" s="303" t="e">
        <f>LEN(#REF!)-LEN(SUBSTITUTE(#REF!,",",""))+1</f>
        <v>#REF!</v>
      </c>
    </row>
    <row r="30" spans="1:7">
      <c r="A30" s="5" t="s">
        <v>79</v>
      </c>
      <c r="B30" s="6"/>
      <c r="C30" s="117"/>
      <c r="D30" s="58"/>
      <c r="E30" s="304" t="str">
        <f t="shared" si="0"/>
        <v/>
      </c>
      <c r="F30" s="302" t="b">
        <f>IF(nume_candidat="",FALSE,ISNUMBER(SEARCH(nume_candidat,#REF!)))</f>
        <v>0</v>
      </c>
      <c r="G30" s="303" t="e">
        <f>LEN(#REF!)-LEN(SUBSTITUTE(#REF!,",",""))+1</f>
        <v>#REF!</v>
      </c>
    </row>
    <row r="31" spans="1:7">
      <c r="A31" s="5" t="s">
        <v>80</v>
      </c>
      <c r="B31" s="6"/>
      <c r="C31" s="117"/>
      <c r="D31" s="58"/>
      <c r="E31" s="304" t="str">
        <f t="shared" si="0"/>
        <v/>
      </c>
      <c r="F31" s="302" t="b">
        <f>IF(nume_candidat="",FALSE,ISNUMBER(SEARCH(nume_candidat,#REF!)))</f>
        <v>0</v>
      </c>
      <c r="G31" s="303" t="e">
        <f>LEN(#REF!)-LEN(SUBSTITUTE(#REF!,",",""))+1</f>
        <v>#REF!</v>
      </c>
    </row>
    <row r="32" spans="1:7">
      <c r="A32" s="5" t="s">
        <v>81</v>
      </c>
      <c r="B32" s="6"/>
      <c r="C32" s="117"/>
      <c r="D32" s="58"/>
      <c r="E32" s="304" t="str">
        <f t="shared" si="0"/>
        <v/>
      </c>
      <c r="F32" s="302" t="b">
        <f>IF(nume_candidat="",FALSE,ISNUMBER(SEARCH(nume_candidat,#REF!)))</f>
        <v>0</v>
      </c>
      <c r="G32" s="303" t="e">
        <f>LEN(#REF!)-LEN(SUBSTITUTE(#REF!,",",""))+1</f>
        <v>#REF!</v>
      </c>
    </row>
    <row r="33" spans="1:7">
      <c r="A33" s="5" t="s">
        <v>82</v>
      </c>
      <c r="B33" s="6"/>
      <c r="C33" s="117"/>
      <c r="D33" s="58"/>
      <c r="E33" s="304" t="str">
        <f t="shared" si="0"/>
        <v/>
      </c>
      <c r="F33" s="302" t="b">
        <f>IF(nume_candidat="",FALSE,ISNUMBER(SEARCH(nume_candidat,#REF!)))</f>
        <v>0</v>
      </c>
      <c r="G33" s="303" t="e">
        <f>LEN(#REF!)-LEN(SUBSTITUTE(#REF!,",",""))+1</f>
        <v>#REF!</v>
      </c>
    </row>
    <row r="34" spans="1:7">
      <c r="A34" s="5" t="s">
        <v>83</v>
      </c>
      <c r="B34" s="6"/>
      <c r="C34" s="117"/>
      <c r="D34" s="58"/>
      <c r="E34" s="304" t="str">
        <f t="shared" si="0"/>
        <v/>
      </c>
      <c r="F34" s="302" t="b">
        <f>IF(nume_candidat="",FALSE,ISNUMBER(SEARCH(nume_candidat,#REF!)))</f>
        <v>0</v>
      </c>
      <c r="G34" s="303" t="e">
        <f>LEN(#REF!)-LEN(SUBSTITUTE(#REF!,",",""))+1</f>
        <v>#REF!</v>
      </c>
    </row>
    <row r="35" spans="1:7">
      <c r="A35" s="5" t="s">
        <v>84</v>
      </c>
      <c r="B35" s="6"/>
      <c r="C35" s="117"/>
      <c r="D35" s="58"/>
      <c r="E35" s="304" t="str">
        <f t="shared" si="0"/>
        <v/>
      </c>
      <c r="F35" s="302" t="b">
        <f>IF(nume_candidat="",FALSE,ISNUMBER(SEARCH(nume_candidat,#REF!)))</f>
        <v>0</v>
      </c>
      <c r="G35" s="303" t="e">
        <f>LEN(#REF!)-LEN(SUBSTITUTE(#REF!,",",""))+1</f>
        <v>#REF!</v>
      </c>
    </row>
    <row r="36" spans="1:7">
      <c r="A36" s="5" t="s">
        <v>85</v>
      </c>
      <c r="B36" s="6"/>
      <c r="C36" s="117"/>
      <c r="D36" s="58"/>
      <c r="E36" s="304" t="str">
        <f t="shared" si="0"/>
        <v/>
      </c>
      <c r="F36" s="302" t="b">
        <f>IF(nume_candidat="",FALSE,ISNUMBER(SEARCH(nume_candidat,#REF!)))</f>
        <v>0</v>
      </c>
      <c r="G36" s="303" t="e">
        <f>LEN(#REF!)-LEN(SUBSTITUTE(#REF!,",",""))+1</f>
        <v>#REF!</v>
      </c>
    </row>
    <row r="37" spans="1:7">
      <c r="A37" s="5" t="s">
        <v>86</v>
      </c>
      <c r="B37" s="6"/>
      <c r="C37" s="117"/>
      <c r="D37" s="58"/>
      <c r="E37" s="304" t="str">
        <f t="shared" si="0"/>
        <v/>
      </c>
      <c r="F37" s="302" t="b">
        <f>IF(nume_candidat="",FALSE,ISNUMBER(SEARCH(nume_candidat,#REF!)))</f>
        <v>0</v>
      </c>
      <c r="G37" s="303" t="e">
        <f>LEN(#REF!)-LEN(SUBSTITUTE(#REF!,",",""))+1</f>
        <v>#REF!</v>
      </c>
    </row>
    <row r="38" spans="1:7">
      <c r="A38" s="5" t="s">
        <v>87</v>
      </c>
      <c r="B38" s="6"/>
      <c r="C38" s="117"/>
      <c r="D38" s="58"/>
      <c r="E38" s="304" t="str">
        <f t="shared" si="0"/>
        <v/>
      </c>
      <c r="F38" s="302" t="b">
        <f>IF(nume_candidat="",FALSE,ISNUMBER(SEARCH(nume_candidat,#REF!)))</f>
        <v>0</v>
      </c>
      <c r="G38" s="303" t="e">
        <f>LEN(#REF!)-LEN(SUBSTITUTE(#REF!,",",""))+1</f>
        <v>#REF!</v>
      </c>
    </row>
    <row r="39" spans="1:7">
      <c r="A39" s="5" t="s">
        <v>88</v>
      </c>
      <c r="B39" s="6"/>
      <c r="C39" s="117"/>
      <c r="D39" s="58"/>
      <c r="E39" s="304" t="str">
        <f t="shared" si="0"/>
        <v/>
      </c>
      <c r="F39" s="302" t="b">
        <f>IF(nume_candidat="",FALSE,ISNUMBER(SEARCH(nume_candidat,#REF!)))</f>
        <v>0</v>
      </c>
      <c r="G39" s="303" t="e">
        <f>LEN(#REF!)-LEN(SUBSTITUTE(#REF!,",",""))+1</f>
        <v>#REF!</v>
      </c>
    </row>
    <row r="40" spans="1:7">
      <c r="A40" s="5" t="s">
        <v>96</v>
      </c>
      <c r="B40" s="6"/>
      <c r="C40" s="117"/>
      <c r="D40" s="58"/>
      <c r="E40" s="304" t="str">
        <f t="shared" si="0"/>
        <v/>
      </c>
      <c r="F40" s="302" t="b">
        <f>IF(nume_candidat="",FALSE,ISNUMBER(SEARCH(nume_candidat,#REF!)))</f>
        <v>0</v>
      </c>
      <c r="G40" s="303" t="e">
        <f>LEN(#REF!)-LEN(SUBSTITUTE(#REF!,",",""))+1</f>
        <v>#REF!</v>
      </c>
    </row>
    <row r="41" spans="1:7">
      <c r="A41" s="5" t="s">
        <v>97</v>
      </c>
      <c r="B41" s="6"/>
      <c r="C41" s="117"/>
      <c r="D41" s="58"/>
      <c r="E41" s="304" t="str">
        <f t="shared" si="0"/>
        <v/>
      </c>
      <c r="F41" s="302" t="b">
        <f>IF(nume_candidat="",FALSE,ISNUMBER(SEARCH(nume_candidat,#REF!)))</f>
        <v>0</v>
      </c>
      <c r="G41" s="303" t="e">
        <f>LEN(#REF!)-LEN(SUBSTITUTE(#REF!,",",""))+1</f>
        <v>#REF!</v>
      </c>
    </row>
    <row r="42" spans="1:7">
      <c r="A42" s="5" t="s">
        <v>98</v>
      </c>
      <c r="B42" s="6"/>
      <c r="C42" s="117"/>
      <c r="D42" s="58"/>
      <c r="E42" s="304" t="str">
        <f t="shared" si="0"/>
        <v/>
      </c>
      <c r="F42" s="302" t="b">
        <f>IF(nume_candidat="",FALSE,ISNUMBER(SEARCH(nume_candidat,#REF!)))</f>
        <v>0</v>
      </c>
      <c r="G42" s="303" t="e">
        <f>LEN(#REF!)-LEN(SUBSTITUTE(#REF!,",",""))+1</f>
        <v>#REF!</v>
      </c>
    </row>
    <row r="43" spans="1:7">
      <c r="A43" s="5" t="s">
        <v>99</v>
      </c>
      <c r="B43" s="6"/>
      <c r="C43" s="117"/>
      <c r="D43" s="58"/>
      <c r="E43" s="304" t="str">
        <f t="shared" si="0"/>
        <v/>
      </c>
      <c r="F43" s="302" t="b">
        <f>IF(nume_candidat="",FALSE,ISNUMBER(SEARCH(nume_candidat,#REF!)))</f>
        <v>0</v>
      </c>
      <c r="G43" s="303" t="e">
        <f>LEN(#REF!)-LEN(SUBSTITUTE(#REF!,",",""))+1</f>
        <v>#REF!</v>
      </c>
    </row>
    <row r="44" spans="1:7">
      <c r="A44" s="5" t="s">
        <v>100</v>
      </c>
      <c r="B44" s="6"/>
      <c r="C44" s="117"/>
      <c r="D44" s="58"/>
      <c r="E44" s="304" t="str">
        <f t="shared" si="0"/>
        <v/>
      </c>
      <c r="F44" s="302" t="b">
        <f>IF(nume_candidat="",FALSE,ISNUMBER(SEARCH(nume_candidat,#REF!)))</f>
        <v>0</v>
      </c>
      <c r="G44" s="303" t="e">
        <f>LEN(#REF!)-LEN(SUBSTITUTE(#REF!,",",""))+1</f>
        <v>#REF!</v>
      </c>
    </row>
    <row r="45" spans="1:7">
      <c r="A45" s="5" t="s">
        <v>101</v>
      </c>
      <c r="B45" s="6"/>
      <c r="C45" s="117"/>
      <c r="D45" s="58"/>
      <c r="E45" s="304" t="str">
        <f t="shared" si="0"/>
        <v/>
      </c>
      <c r="F45" s="302" t="b">
        <f>IF(nume_candidat="",FALSE,ISNUMBER(SEARCH(nume_candidat,#REF!)))</f>
        <v>0</v>
      </c>
      <c r="G45" s="303" t="e">
        <f>LEN(#REF!)-LEN(SUBSTITUTE(#REF!,",",""))+1</f>
        <v>#REF!</v>
      </c>
    </row>
    <row r="46" spans="1:7">
      <c r="A46" s="5" t="s">
        <v>103</v>
      </c>
      <c r="B46" s="6"/>
      <c r="C46" s="117"/>
      <c r="D46" s="58"/>
      <c r="E46" s="304" t="str">
        <f t="shared" si="0"/>
        <v/>
      </c>
      <c r="F46" s="302" t="b">
        <f>IF(nume_candidat="",FALSE,ISNUMBER(SEARCH(nume_candidat,#REF!)))</f>
        <v>0</v>
      </c>
      <c r="G46" s="303" t="e">
        <f>LEN(#REF!)-LEN(SUBSTITUTE(#REF!,",",""))+1</f>
        <v>#REF!</v>
      </c>
    </row>
    <row r="47" spans="1:7">
      <c r="A47" s="5" t="s">
        <v>104</v>
      </c>
      <c r="B47" s="6"/>
      <c r="C47" s="117"/>
      <c r="D47" s="58"/>
      <c r="E47" s="304" t="str">
        <f t="shared" si="0"/>
        <v/>
      </c>
      <c r="F47" s="302" t="b">
        <f>IF(nume_candidat="",FALSE,ISNUMBER(SEARCH(nume_candidat,#REF!)))</f>
        <v>0</v>
      </c>
      <c r="G47" s="303" t="e">
        <f>LEN(#REF!)-LEN(SUBSTITUTE(#REF!,",",""))+1</f>
        <v>#REF!</v>
      </c>
    </row>
    <row r="48" spans="1:7">
      <c r="A48" s="5" t="s">
        <v>105</v>
      </c>
      <c r="B48" s="6"/>
      <c r="C48" s="117"/>
      <c r="D48" s="58"/>
      <c r="E48" s="304" t="str">
        <f t="shared" si="0"/>
        <v/>
      </c>
      <c r="F48" s="302" t="b">
        <f>IF(nume_candidat="",FALSE,ISNUMBER(SEARCH(nume_candidat,#REF!)))</f>
        <v>0</v>
      </c>
      <c r="G48" s="303" t="e">
        <f>LEN(#REF!)-LEN(SUBSTITUTE(#REF!,",",""))+1</f>
        <v>#REF!</v>
      </c>
    </row>
    <row r="49" spans="1:7">
      <c r="A49" s="5" t="s">
        <v>106</v>
      </c>
      <c r="B49" s="6"/>
      <c r="C49" s="117"/>
      <c r="D49" s="58"/>
      <c r="E49" s="304" t="str">
        <f t="shared" si="0"/>
        <v/>
      </c>
      <c r="F49" s="302" t="b">
        <f>IF(nume_candidat="",FALSE,ISNUMBER(SEARCH(nume_candidat,#REF!)))</f>
        <v>0</v>
      </c>
      <c r="G49" s="303" t="e">
        <f>LEN(#REF!)-LEN(SUBSTITUTE(#REF!,",",""))+1</f>
        <v>#REF!</v>
      </c>
    </row>
    <row r="50" spans="1:7">
      <c r="A50" s="5" t="s">
        <v>107</v>
      </c>
      <c r="B50" s="6"/>
      <c r="C50" s="117"/>
      <c r="D50" s="58"/>
      <c r="E50" s="304" t="str">
        <f t="shared" si="0"/>
        <v/>
      </c>
      <c r="F50" s="302" t="b">
        <f>IF(nume_candidat="",FALSE,ISNUMBER(SEARCH(nume_candidat,#REF!)))</f>
        <v>0</v>
      </c>
      <c r="G50" s="303" t="e">
        <f>LEN(#REF!)-LEN(SUBSTITUTE(#REF!,",",""))+1</f>
        <v>#REF!</v>
      </c>
    </row>
    <row r="51" spans="1:7">
      <c r="A51" s="5" t="s">
        <v>108</v>
      </c>
      <c r="B51" s="6"/>
      <c r="C51" s="117"/>
      <c r="D51" s="58"/>
      <c r="E51" s="304" t="str">
        <f t="shared" si="0"/>
        <v/>
      </c>
      <c r="F51" s="302" t="b">
        <f>IF(nume_candidat="",FALSE,ISNUMBER(SEARCH(nume_candidat,#REF!)))</f>
        <v>0</v>
      </c>
      <c r="G51" s="303" t="e">
        <f>LEN(#REF!)-LEN(SUBSTITUTE(#REF!,",",""))+1</f>
        <v>#REF!</v>
      </c>
    </row>
    <row r="52" spans="1:7">
      <c r="A52" s="5" t="s">
        <v>109</v>
      </c>
      <c r="B52" s="6"/>
      <c r="C52" s="117"/>
      <c r="D52" s="58"/>
      <c r="E52" s="304" t="str">
        <f t="shared" si="0"/>
        <v/>
      </c>
      <c r="F52" s="302" t="b">
        <f>IF(nume_candidat="",FALSE,ISNUMBER(SEARCH(nume_candidat,#REF!)))</f>
        <v>0</v>
      </c>
      <c r="G52" s="303" t="e">
        <f>LEN(#REF!)-LEN(SUBSTITUTE(#REF!,",",""))+1</f>
        <v>#REF!</v>
      </c>
    </row>
    <row r="53" spans="1:7">
      <c r="A53" s="5" t="s">
        <v>110</v>
      </c>
      <c r="B53" s="6"/>
      <c r="C53" s="117"/>
      <c r="D53" s="58"/>
      <c r="E53" s="304" t="str">
        <f t="shared" si="0"/>
        <v/>
      </c>
      <c r="F53" s="302" t="b">
        <f>IF(nume_candidat="",FALSE,ISNUMBER(SEARCH(nume_candidat,#REF!)))</f>
        <v>0</v>
      </c>
      <c r="G53" s="303" t="e">
        <f>LEN(#REF!)-LEN(SUBSTITUTE(#REF!,",",""))+1</f>
        <v>#REF!</v>
      </c>
    </row>
    <row r="54" spans="1:7">
      <c r="A54" s="5" t="s">
        <v>111</v>
      </c>
      <c r="B54" s="6"/>
      <c r="C54" s="117"/>
      <c r="D54" s="58"/>
      <c r="E54" s="304" t="str">
        <f t="shared" si="0"/>
        <v/>
      </c>
      <c r="F54" s="302" t="b">
        <f>IF(nume_candidat="",FALSE,ISNUMBER(SEARCH(nume_candidat,#REF!)))</f>
        <v>0</v>
      </c>
      <c r="G54" s="303" t="e">
        <f>LEN(#REF!)-LEN(SUBSTITUTE(#REF!,",",""))+1</f>
        <v>#REF!</v>
      </c>
    </row>
    <row r="55" spans="1:7">
      <c r="A55" s="5" t="s">
        <v>112</v>
      </c>
      <c r="B55" s="6"/>
      <c r="C55" s="117"/>
      <c r="D55" s="58"/>
      <c r="E55" s="304" t="str">
        <f t="shared" si="0"/>
        <v/>
      </c>
      <c r="F55" s="302" t="b">
        <f>IF(nume_candidat="",FALSE,ISNUMBER(SEARCH(nume_candidat,#REF!)))</f>
        <v>0</v>
      </c>
      <c r="G55" s="303" t="e">
        <f>LEN(#REF!)-LEN(SUBSTITUTE(#REF!,",",""))+1</f>
        <v>#REF!</v>
      </c>
    </row>
    <row r="56" spans="1:7">
      <c r="A56" s="5" t="s">
        <v>113</v>
      </c>
      <c r="B56" s="6"/>
      <c r="C56" s="117"/>
      <c r="D56" s="58"/>
      <c r="E56" s="304" t="str">
        <f t="shared" si="0"/>
        <v/>
      </c>
      <c r="F56" s="302" t="b">
        <f>IF(nume_candidat="",FALSE,ISNUMBER(SEARCH(nume_candidat,#REF!)))</f>
        <v>0</v>
      </c>
      <c r="G56" s="303" t="e">
        <f>LEN(#REF!)-LEN(SUBSTITUTE(#REF!,",",""))+1</f>
        <v>#REF!</v>
      </c>
    </row>
    <row r="57" spans="1:7">
      <c r="A57" s="5" t="s">
        <v>114</v>
      </c>
      <c r="B57" s="6"/>
      <c r="C57" s="117"/>
      <c r="D57" s="58"/>
      <c r="E57" s="304" t="str">
        <f t="shared" si="0"/>
        <v/>
      </c>
      <c r="F57" s="302" t="b">
        <f>IF(nume_candidat="",FALSE,ISNUMBER(SEARCH(nume_candidat,#REF!)))</f>
        <v>0</v>
      </c>
      <c r="G57" s="303" t="e">
        <f>LEN(#REF!)-LEN(SUBSTITUTE(#REF!,",",""))+1</f>
        <v>#REF!</v>
      </c>
    </row>
    <row r="58" spans="1:7">
      <c r="A58" s="5" t="s">
        <v>115</v>
      </c>
      <c r="B58" s="6"/>
      <c r="C58" s="117"/>
      <c r="D58" s="58"/>
      <c r="E58" s="304" t="str">
        <f t="shared" si="0"/>
        <v/>
      </c>
      <c r="F58" s="302" t="b">
        <f>IF(nume_candidat="",FALSE,ISNUMBER(SEARCH(nume_candidat,#REF!)))</f>
        <v>0</v>
      </c>
      <c r="G58" s="303" t="e">
        <f>LEN(#REF!)-LEN(SUBSTITUTE(#REF!,",",""))+1</f>
        <v>#REF!</v>
      </c>
    </row>
    <row r="59" spans="1:7">
      <c r="A59" s="5" t="s">
        <v>116</v>
      </c>
      <c r="B59" s="6"/>
      <c r="C59" s="117"/>
      <c r="D59" s="58"/>
      <c r="E59" s="304" t="str">
        <f t="shared" si="0"/>
        <v/>
      </c>
      <c r="F59" s="302" t="b">
        <f>IF(nume_candidat="",FALSE,ISNUMBER(SEARCH(nume_candidat,#REF!)))</f>
        <v>0</v>
      </c>
      <c r="G59" s="303" t="e">
        <f>LEN(#REF!)-LEN(SUBSTITUTE(#REF!,",",""))+1</f>
        <v>#REF!</v>
      </c>
    </row>
    <row r="60" spans="1:7">
      <c r="A60" s="5" t="s">
        <v>117</v>
      </c>
      <c r="B60" s="6"/>
      <c r="C60" s="117"/>
      <c r="D60" s="58"/>
      <c r="E60" s="304" t="str">
        <f t="shared" si="0"/>
        <v/>
      </c>
      <c r="F60" s="302" t="b">
        <f>IF(nume_candidat="",FALSE,ISNUMBER(SEARCH(nume_candidat,#REF!)))</f>
        <v>0</v>
      </c>
      <c r="G60" s="303" t="e">
        <f>LEN(#REF!)-LEN(SUBSTITUTE(#REF!,",",""))+1</f>
        <v>#REF!</v>
      </c>
    </row>
    <row r="61" spans="1:7">
      <c r="A61" s="5" t="s">
        <v>118</v>
      </c>
      <c r="B61" s="6"/>
      <c r="C61" s="117"/>
      <c r="D61" s="58"/>
      <c r="E61" s="304" t="str">
        <f t="shared" si="0"/>
        <v/>
      </c>
      <c r="F61" s="302" t="b">
        <f>IF(nume_candidat="",FALSE,ISNUMBER(SEARCH(nume_candidat,#REF!)))</f>
        <v>0</v>
      </c>
      <c r="G61" s="303" t="e">
        <f>LEN(#REF!)-LEN(SUBSTITUTE(#REF!,",",""))+1</f>
        <v>#REF!</v>
      </c>
    </row>
    <row r="62" spans="1:7">
      <c r="A62" s="5" t="s">
        <v>119</v>
      </c>
      <c r="B62" s="6"/>
      <c r="C62" s="117"/>
      <c r="D62" s="58"/>
      <c r="E62" s="304" t="str">
        <f t="shared" si="0"/>
        <v/>
      </c>
      <c r="F62" s="302" t="b">
        <f>IF(nume_candidat="",FALSE,ISNUMBER(SEARCH(nume_candidat,#REF!)))</f>
        <v>0</v>
      </c>
      <c r="G62" s="303" t="e">
        <f>LEN(#REF!)-LEN(SUBSTITUTE(#REF!,",",""))+1</f>
        <v>#REF!</v>
      </c>
    </row>
    <row r="63" spans="1:7">
      <c r="A63" s="5" t="s">
        <v>120</v>
      </c>
      <c r="B63" s="6"/>
      <c r="C63" s="117"/>
      <c r="D63" s="58"/>
      <c r="E63" s="304" t="str">
        <f t="shared" si="0"/>
        <v/>
      </c>
      <c r="F63" s="302" t="b">
        <f>IF(nume_candidat="",FALSE,ISNUMBER(SEARCH(nume_candidat,#REF!)))</f>
        <v>0</v>
      </c>
      <c r="G63" s="303" t="e">
        <f>LEN(#REF!)-LEN(SUBSTITUTE(#REF!,",",""))+1</f>
        <v>#REF!</v>
      </c>
    </row>
    <row r="64" spans="1:7">
      <c r="A64" s="5" t="s">
        <v>121</v>
      </c>
      <c r="B64" s="6"/>
      <c r="C64" s="117"/>
      <c r="D64" s="58"/>
      <c r="E64" s="304" t="str">
        <f t="shared" si="0"/>
        <v/>
      </c>
      <c r="F64" s="302" t="b">
        <f>IF(nume_candidat="",FALSE,ISNUMBER(SEARCH(nume_candidat,#REF!)))</f>
        <v>0</v>
      </c>
      <c r="G64" s="303" t="e">
        <f>LEN(#REF!)-LEN(SUBSTITUTE(#REF!,",",""))+1</f>
        <v>#REF!</v>
      </c>
    </row>
    <row r="65" spans="1:7">
      <c r="A65" s="5" t="s">
        <v>122</v>
      </c>
      <c r="B65" s="6"/>
      <c r="C65" s="117"/>
      <c r="D65" s="58"/>
      <c r="E65" s="304" t="str">
        <f t="shared" si="0"/>
        <v/>
      </c>
      <c r="F65" s="302" t="b">
        <f>IF(nume_candidat="",FALSE,ISNUMBER(SEARCH(nume_candidat,#REF!)))</f>
        <v>0</v>
      </c>
      <c r="G65" s="303" t="e">
        <f>LEN(#REF!)-LEN(SUBSTITUTE(#REF!,",",""))+1</f>
        <v>#REF!</v>
      </c>
    </row>
    <row r="66" spans="1:7">
      <c r="A66" s="5" t="s">
        <v>123</v>
      </c>
      <c r="B66" s="6"/>
      <c r="C66" s="117"/>
      <c r="D66" s="58"/>
      <c r="E66" s="304" t="str">
        <f t="shared" si="0"/>
        <v/>
      </c>
      <c r="F66" s="302" t="b">
        <f>IF(nume_candidat="",FALSE,ISNUMBER(SEARCH(nume_candidat,#REF!)))</f>
        <v>0</v>
      </c>
      <c r="G66" s="303" t="e">
        <f>LEN(#REF!)-LEN(SUBSTITUTE(#REF!,",",""))+1</f>
        <v>#REF!</v>
      </c>
    </row>
    <row r="67" spans="1:7">
      <c r="A67" s="5" t="s">
        <v>124</v>
      </c>
      <c r="B67" s="6"/>
      <c r="C67" s="117"/>
      <c r="D67" s="58"/>
      <c r="E67" s="304" t="str">
        <f t="shared" si="0"/>
        <v/>
      </c>
      <c r="F67" s="302" t="b">
        <f>IF(nume_candidat="",FALSE,ISNUMBER(SEARCH(nume_candidat,#REF!)))</f>
        <v>0</v>
      </c>
      <c r="G67" s="303" t="e">
        <f>LEN(#REF!)-LEN(SUBSTITUTE(#REF!,",",""))+1</f>
        <v>#REF!</v>
      </c>
    </row>
    <row r="68" spans="1:7">
      <c r="A68" s="5" t="s">
        <v>125</v>
      </c>
      <c r="B68" s="6"/>
      <c r="C68" s="117"/>
      <c r="D68" s="58"/>
      <c r="E68" s="304" t="str">
        <f t="shared" si="0"/>
        <v/>
      </c>
      <c r="F68" s="302" t="b">
        <f>IF(nume_candidat="",FALSE,ISNUMBER(SEARCH(nume_candidat,#REF!)))</f>
        <v>0</v>
      </c>
      <c r="G68" s="303" t="e">
        <f>LEN(#REF!)-LEN(SUBSTITUTE(#REF!,",",""))+1</f>
        <v>#REF!</v>
      </c>
    </row>
    <row r="69" spans="1:7">
      <c r="A69" s="5" t="s">
        <v>126</v>
      </c>
      <c r="B69" s="6"/>
      <c r="C69" s="117"/>
      <c r="D69" s="58"/>
      <c r="E69" s="304" t="str">
        <f t="shared" si="0"/>
        <v/>
      </c>
      <c r="F69" s="302" t="b">
        <f>IF(nume_candidat="",FALSE,ISNUMBER(SEARCH(nume_candidat,#REF!)))</f>
        <v>0</v>
      </c>
      <c r="G69" s="303" t="e">
        <f>LEN(#REF!)-LEN(SUBSTITUTE(#REF!,",",""))+1</f>
        <v>#REF!</v>
      </c>
    </row>
    <row r="70" spans="1:7">
      <c r="A70" s="5" t="s">
        <v>127</v>
      </c>
      <c r="B70" s="6"/>
      <c r="C70" s="117"/>
      <c r="D70" s="58"/>
      <c r="E70" s="304" t="str">
        <f t="shared" si="0"/>
        <v/>
      </c>
      <c r="F70" s="302" t="b">
        <f>IF(nume_candidat="",FALSE,ISNUMBER(SEARCH(nume_candidat,#REF!)))</f>
        <v>0</v>
      </c>
      <c r="G70" s="303" t="e">
        <f>LEN(#REF!)-LEN(SUBSTITUTE(#REF!,",",""))+1</f>
        <v>#REF!</v>
      </c>
    </row>
    <row r="71" spans="1:7">
      <c r="A71" s="5" t="s">
        <v>128</v>
      </c>
      <c r="B71" s="6"/>
      <c r="C71" s="117"/>
      <c r="D71" s="58"/>
      <c r="E71" s="304" t="str">
        <f t="shared" si="0"/>
        <v/>
      </c>
      <c r="F71" s="302" t="b">
        <f>IF(nume_candidat="",FALSE,ISNUMBER(SEARCH(nume_candidat,#REF!)))</f>
        <v>0</v>
      </c>
      <c r="G71" s="303" t="e">
        <f>LEN(#REF!)-LEN(SUBSTITUTE(#REF!,",",""))+1</f>
        <v>#REF!</v>
      </c>
    </row>
    <row r="72" spans="1:7">
      <c r="A72" s="5" t="s">
        <v>129</v>
      </c>
      <c r="B72" s="6"/>
      <c r="C72" s="117"/>
      <c r="D72" s="58"/>
      <c r="E72" s="304" t="str">
        <f t="shared" si="0"/>
        <v/>
      </c>
      <c r="F72" s="302" t="b">
        <f>IF(nume_candidat="",FALSE,ISNUMBER(SEARCH(nume_candidat,#REF!)))</f>
        <v>0</v>
      </c>
      <c r="G72" s="303" t="e">
        <f>LEN(#REF!)-LEN(SUBSTITUTE(#REF!,",",""))+1</f>
        <v>#REF!</v>
      </c>
    </row>
    <row r="73" spans="1:7">
      <c r="A73" s="5" t="s">
        <v>130</v>
      </c>
      <c r="B73" s="6"/>
      <c r="C73" s="117"/>
      <c r="D73" s="58"/>
      <c r="E73" s="304" t="str">
        <f t="shared" si="0"/>
        <v/>
      </c>
      <c r="F73" s="302" t="b">
        <f>IF(nume_candidat="",FALSE,ISNUMBER(SEARCH(nume_candidat,#REF!)))</f>
        <v>0</v>
      </c>
      <c r="G73" s="303" t="e">
        <f>LEN(#REF!)-LEN(SUBSTITUTE(#REF!,",",""))+1</f>
        <v>#REF!</v>
      </c>
    </row>
    <row r="74" spans="1:7">
      <c r="A74" s="5" t="s">
        <v>131</v>
      </c>
      <c r="B74" s="6"/>
      <c r="C74" s="117"/>
      <c r="D74" s="58"/>
      <c r="E74" s="304" t="str">
        <f t="shared" ref="E74:E137" si="1">IF(OR(,$B74="",$C74="",$C74&lt;an_initial,$C74&gt;an_final),"",
(30*(D74="expoziție internațională")+15*(D74="expoziție națională"))
)</f>
        <v/>
      </c>
      <c r="F74" s="302" t="b">
        <f>IF(nume_candidat="",FALSE,ISNUMBER(SEARCH(nume_candidat,#REF!)))</f>
        <v>0</v>
      </c>
      <c r="G74" s="303" t="e">
        <f>LEN(#REF!)-LEN(SUBSTITUTE(#REF!,",",""))+1</f>
        <v>#REF!</v>
      </c>
    </row>
    <row r="75" spans="1:7">
      <c r="A75" s="5" t="s">
        <v>132</v>
      </c>
      <c r="B75" s="6"/>
      <c r="C75" s="117"/>
      <c r="D75" s="58"/>
      <c r="E75" s="304" t="str">
        <f t="shared" si="1"/>
        <v/>
      </c>
      <c r="F75" s="302" t="b">
        <f>IF(nume_candidat="",FALSE,ISNUMBER(SEARCH(nume_candidat,#REF!)))</f>
        <v>0</v>
      </c>
      <c r="G75" s="303" t="e">
        <f>LEN(#REF!)-LEN(SUBSTITUTE(#REF!,",",""))+1</f>
        <v>#REF!</v>
      </c>
    </row>
    <row r="76" spans="1:7">
      <c r="A76" s="5" t="s">
        <v>133</v>
      </c>
      <c r="B76" s="6"/>
      <c r="C76" s="117"/>
      <c r="D76" s="58"/>
      <c r="E76" s="304" t="str">
        <f t="shared" si="1"/>
        <v/>
      </c>
      <c r="F76" s="302" t="b">
        <f>IF(nume_candidat="",FALSE,ISNUMBER(SEARCH(nume_candidat,#REF!)))</f>
        <v>0</v>
      </c>
      <c r="G76" s="303" t="e">
        <f>LEN(#REF!)-LEN(SUBSTITUTE(#REF!,",",""))+1</f>
        <v>#REF!</v>
      </c>
    </row>
    <row r="77" spans="1:7">
      <c r="A77" s="5" t="s">
        <v>134</v>
      </c>
      <c r="B77" s="6"/>
      <c r="C77" s="117"/>
      <c r="D77" s="58"/>
      <c r="E77" s="304" t="str">
        <f t="shared" si="1"/>
        <v/>
      </c>
      <c r="F77" s="302" t="b">
        <f>IF(nume_candidat="",FALSE,ISNUMBER(SEARCH(nume_candidat,#REF!)))</f>
        <v>0</v>
      </c>
      <c r="G77" s="303" t="e">
        <f>LEN(#REF!)-LEN(SUBSTITUTE(#REF!,",",""))+1</f>
        <v>#REF!</v>
      </c>
    </row>
    <row r="78" spans="1:7">
      <c r="A78" s="5" t="s">
        <v>135</v>
      </c>
      <c r="B78" s="6"/>
      <c r="C78" s="117"/>
      <c r="D78" s="58"/>
      <c r="E78" s="304" t="str">
        <f t="shared" si="1"/>
        <v/>
      </c>
      <c r="F78" s="302" t="b">
        <f>IF(nume_candidat="",FALSE,ISNUMBER(SEARCH(nume_candidat,#REF!)))</f>
        <v>0</v>
      </c>
      <c r="G78" s="303" t="e">
        <f>LEN(#REF!)-LEN(SUBSTITUTE(#REF!,",",""))+1</f>
        <v>#REF!</v>
      </c>
    </row>
    <row r="79" spans="1:7">
      <c r="A79" s="5" t="s">
        <v>136</v>
      </c>
      <c r="B79" s="6"/>
      <c r="C79" s="117"/>
      <c r="D79" s="58"/>
      <c r="E79" s="304" t="str">
        <f t="shared" si="1"/>
        <v/>
      </c>
      <c r="F79" s="302" t="b">
        <f>IF(nume_candidat="",FALSE,ISNUMBER(SEARCH(nume_candidat,#REF!)))</f>
        <v>0</v>
      </c>
      <c r="G79" s="303" t="e">
        <f>LEN(#REF!)-LEN(SUBSTITUTE(#REF!,",",""))+1</f>
        <v>#REF!</v>
      </c>
    </row>
    <row r="80" spans="1:7">
      <c r="A80" s="5" t="s">
        <v>137</v>
      </c>
      <c r="B80" s="6"/>
      <c r="C80" s="117"/>
      <c r="D80" s="58"/>
      <c r="E80" s="304" t="str">
        <f t="shared" si="1"/>
        <v/>
      </c>
      <c r="F80" s="302" t="b">
        <f>IF(nume_candidat="",FALSE,ISNUMBER(SEARCH(nume_candidat,#REF!)))</f>
        <v>0</v>
      </c>
      <c r="G80" s="303" t="e">
        <f>LEN(#REF!)-LEN(SUBSTITUTE(#REF!,",",""))+1</f>
        <v>#REF!</v>
      </c>
    </row>
    <row r="81" spans="1:7">
      <c r="A81" s="5" t="s">
        <v>138</v>
      </c>
      <c r="B81" s="6"/>
      <c r="C81" s="117"/>
      <c r="D81" s="58"/>
      <c r="E81" s="304" t="str">
        <f t="shared" si="1"/>
        <v/>
      </c>
      <c r="F81" s="302" t="b">
        <f>IF(nume_candidat="",FALSE,ISNUMBER(SEARCH(nume_candidat,#REF!)))</f>
        <v>0</v>
      </c>
      <c r="G81" s="303" t="e">
        <f>LEN(#REF!)-LEN(SUBSTITUTE(#REF!,",",""))+1</f>
        <v>#REF!</v>
      </c>
    </row>
    <row r="82" spans="1:7">
      <c r="A82" s="5" t="s">
        <v>139</v>
      </c>
      <c r="B82" s="6"/>
      <c r="C82" s="117"/>
      <c r="D82" s="58"/>
      <c r="E82" s="304" t="str">
        <f t="shared" si="1"/>
        <v/>
      </c>
      <c r="F82" s="302" t="b">
        <f>IF(nume_candidat="",FALSE,ISNUMBER(SEARCH(nume_candidat,#REF!)))</f>
        <v>0</v>
      </c>
      <c r="G82" s="303" t="e">
        <f>LEN(#REF!)-LEN(SUBSTITUTE(#REF!,",",""))+1</f>
        <v>#REF!</v>
      </c>
    </row>
    <row r="83" spans="1:7">
      <c r="A83" s="5" t="s">
        <v>140</v>
      </c>
      <c r="B83" s="6"/>
      <c r="C83" s="117"/>
      <c r="D83" s="58"/>
      <c r="E83" s="304" t="str">
        <f t="shared" si="1"/>
        <v/>
      </c>
      <c r="F83" s="302" t="b">
        <f>IF(nume_candidat="",FALSE,ISNUMBER(SEARCH(nume_candidat,#REF!)))</f>
        <v>0</v>
      </c>
      <c r="G83" s="303" t="e">
        <f>LEN(#REF!)-LEN(SUBSTITUTE(#REF!,",",""))+1</f>
        <v>#REF!</v>
      </c>
    </row>
    <row r="84" spans="1:7">
      <c r="A84" s="5" t="s">
        <v>141</v>
      </c>
      <c r="B84" s="6"/>
      <c r="C84" s="117"/>
      <c r="D84" s="58"/>
      <c r="E84" s="304" t="str">
        <f t="shared" si="1"/>
        <v/>
      </c>
      <c r="F84" s="302" t="b">
        <f>IF(nume_candidat="",FALSE,ISNUMBER(SEARCH(nume_candidat,#REF!)))</f>
        <v>0</v>
      </c>
      <c r="G84" s="303" t="e">
        <f>LEN(#REF!)-LEN(SUBSTITUTE(#REF!,",",""))+1</f>
        <v>#REF!</v>
      </c>
    </row>
    <row r="85" spans="1:7">
      <c r="A85" s="5" t="s">
        <v>142</v>
      </c>
      <c r="B85" s="6"/>
      <c r="C85" s="117"/>
      <c r="D85" s="58"/>
      <c r="E85" s="304" t="str">
        <f t="shared" si="1"/>
        <v/>
      </c>
      <c r="F85" s="302" t="b">
        <f>IF(nume_candidat="",FALSE,ISNUMBER(SEARCH(nume_candidat,#REF!)))</f>
        <v>0</v>
      </c>
      <c r="G85" s="303" t="e">
        <f>LEN(#REF!)-LEN(SUBSTITUTE(#REF!,",",""))+1</f>
        <v>#REF!</v>
      </c>
    </row>
    <row r="86" spans="1:7">
      <c r="A86" s="5" t="s">
        <v>143</v>
      </c>
      <c r="B86" s="6"/>
      <c r="C86" s="117"/>
      <c r="D86" s="58"/>
      <c r="E86" s="304" t="str">
        <f t="shared" si="1"/>
        <v/>
      </c>
      <c r="F86" s="302" t="b">
        <f>IF(nume_candidat="",FALSE,ISNUMBER(SEARCH(nume_candidat,#REF!)))</f>
        <v>0</v>
      </c>
      <c r="G86" s="303" t="e">
        <f>LEN(#REF!)-LEN(SUBSTITUTE(#REF!,",",""))+1</f>
        <v>#REF!</v>
      </c>
    </row>
    <row r="87" spans="1:7">
      <c r="A87" s="5" t="s">
        <v>144</v>
      </c>
      <c r="B87" s="6"/>
      <c r="C87" s="117"/>
      <c r="D87" s="58"/>
      <c r="E87" s="304" t="str">
        <f t="shared" si="1"/>
        <v/>
      </c>
      <c r="F87" s="302" t="b">
        <f>IF(nume_candidat="",FALSE,ISNUMBER(SEARCH(nume_candidat,#REF!)))</f>
        <v>0</v>
      </c>
      <c r="G87" s="303" t="e">
        <f>LEN(#REF!)-LEN(SUBSTITUTE(#REF!,",",""))+1</f>
        <v>#REF!</v>
      </c>
    </row>
    <row r="88" spans="1:7">
      <c r="A88" s="5" t="s">
        <v>145</v>
      </c>
      <c r="B88" s="6"/>
      <c r="C88" s="117"/>
      <c r="D88" s="58"/>
      <c r="E88" s="304" t="str">
        <f t="shared" si="1"/>
        <v/>
      </c>
      <c r="F88" s="302" t="b">
        <f>IF(nume_candidat="",FALSE,ISNUMBER(SEARCH(nume_candidat,#REF!)))</f>
        <v>0</v>
      </c>
      <c r="G88" s="303" t="e">
        <f>LEN(#REF!)-LEN(SUBSTITUTE(#REF!,",",""))+1</f>
        <v>#REF!</v>
      </c>
    </row>
    <row r="89" spans="1:7">
      <c r="A89" s="5" t="s">
        <v>146</v>
      </c>
      <c r="B89" s="6"/>
      <c r="C89" s="117"/>
      <c r="D89" s="58"/>
      <c r="E89" s="304" t="str">
        <f t="shared" si="1"/>
        <v/>
      </c>
      <c r="F89" s="302" t="b">
        <f>IF(nume_candidat="",FALSE,ISNUMBER(SEARCH(nume_candidat,#REF!)))</f>
        <v>0</v>
      </c>
      <c r="G89" s="303" t="e">
        <f>LEN(#REF!)-LEN(SUBSTITUTE(#REF!,",",""))+1</f>
        <v>#REF!</v>
      </c>
    </row>
    <row r="90" spans="1:7">
      <c r="A90" s="5" t="s">
        <v>147</v>
      </c>
      <c r="B90" s="6"/>
      <c r="C90" s="117"/>
      <c r="D90" s="58"/>
      <c r="E90" s="304" t="str">
        <f t="shared" si="1"/>
        <v/>
      </c>
      <c r="F90" s="302" t="b">
        <f>IF(nume_candidat="",FALSE,ISNUMBER(SEARCH(nume_candidat,#REF!)))</f>
        <v>0</v>
      </c>
      <c r="G90" s="303" t="e">
        <f>LEN(#REF!)-LEN(SUBSTITUTE(#REF!,",",""))+1</f>
        <v>#REF!</v>
      </c>
    </row>
    <row r="91" spans="1:7">
      <c r="A91" s="5" t="s">
        <v>148</v>
      </c>
      <c r="B91" s="6"/>
      <c r="C91" s="117"/>
      <c r="D91" s="58"/>
      <c r="E91" s="304" t="str">
        <f t="shared" si="1"/>
        <v/>
      </c>
      <c r="F91" s="302" t="b">
        <f>IF(nume_candidat="",FALSE,ISNUMBER(SEARCH(nume_candidat,#REF!)))</f>
        <v>0</v>
      </c>
      <c r="G91" s="303" t="e">
        <f>LEN(#REF!)-LEN(SUBSTITUTE(#REF!,",",""))+1</f>
        <v>#REF!</v>
      </c>
    </row>
    <row r="92" spans="1:7">
      <c r="A92" s="5" t="s">
        <v>149</v>
      </c>
      <c r="B92" s="6"/>
      <c r="C92" s="117"/>
      <c r="D92" s="58"/>
      <c r="E92" s="304" t="str">
        <f t="shared" si="1"/>
        <v/>
      </c>
      <c r="F92" s="302" t="b">
        <f>IF(nume_candidat="",FALSE,ISNUMBER(SEARCH(nume_candidat,#REF!)))</f>
        <v>0</v>
      </c>
      <c r="G92" s="303" t="e">
        <f>LEN(#REF!)-LEN(SUBSTITUTE(#REF!,",",""))+1</f>
        <v>#REF!</v>
      </c>
    </row>
    <row r="93" spans="1:7">
      <c r="A93" s="5" t="s">
        <v>150</v>
      </c>
      <c r="B93" s="6"/>
      <c r="C93" s="117"/>
      <c r="D93" s="58"/>
      <c r="E93" s="304" t="str">
        <f t="shared" si="1"/>
        <v/>
      </c>
      <c r="F93" s="302" t="b">
        <f>IF(nume_candidat="",FALSE,ISNUMBER(SEARCH(nume_candidat,#REF!)))</f>
        <v>0</v>
      </c>
      <c r="G93" s="303" t="e">
        <f>LEN(#REF!)-LEN(SUBSTITUTE(#REF!,",",""))+1</f>
        <v>#REF!</v>
      </c>
    </row>
    <row r="94" spans="1:7">
      <c r="A94" s="5" t="s">
        <v>151</v>
      </c>
      <c r="B94" s="6"/>
      <c r="C94" s="117"/>
      <c r="D94" s="58"/>
      <c r="E94" s="304" t="str">
        <f t="shared" si="1"/>
        <v/>
      </c>
      <c r="F94" s="302" t="b">
        <f>IF(nume_candidat="",FALSE,ISNUMBER(SEARCH(nume_candidat,#REF!)))</f>
        <v>0</v>
      </c>
      <c r="G94" s="303" t="e">
        <f>LEN(#REF!)-LEN(SUBSTITUTE(#REF!,",",""))+1</f>
        <v>#REF!</v>
      </c>
    </row>
    <row r="95" spans="1:7">
      <c r="A95" s="5" t="s">
        <v>152</v>
      </c>
      <c r="B95" s="6"/>
      <c r="C95" s="117"/>
      <c r="D95" s="58"/>
      <c r="E95" s="304" t="str">
        <f t="shared" si="1"/>
        <v/>
      </c>
      <c r="F95" s="302" t="b">
        <f>IF(nume_candidat="",FALSE,ISNUMBER(SEARCH(nume_candidat,#REF!)))</f>
        <v>0</v>
      </c>
      <c r="G95" s="303" t="e">
        <f>LEN(#REF!)-LEN(SUBSTITUTE(#REF!,",",""))+1</f>
        <v>#REF!</v>
      </c>
    </row>
    <row r="96" spans="1:7">
      <c r="A96" s="5" t="s">
        <v>153</v>
      </c>
      <c r="B96" s="6"/>
      <c r="C96" s="117"/>
      <c r="D96" s="58"/>
      <c r="E96" s="304" t="str">
        <f t="shared" si="1"/>
        <v/>
      </c>
      <c r="F96" s="302" t="b">
        <f>IF(nume_candidat="",FALSE,ISNUMBER(SEARCH(nume_candidat,#REF!)))</f>
        <v>0</v>
      </c>
      <c r="G96" s="303" t="e">
        <f>LEN(#REF!)-LEN(SUBSTITUTE(#REF!,",",""))+1</f>
        <v>#REF!</v>
      </c>
    </row>
    <row r="97" spans="1:7">
      <c r="A97" s="5" t="s">
        <v>154</v>
      </c>
      <c r="B97" s="6"/>
      <c r="C97" s="117"/>
      <c r="D97" s="58"/>
      <c r="E97" s="304" t="str">
        <f t="shared" si="1"/>
        <v/>
      </c>
      <c r="F97" s="302" t="b">
        <f>IF(nume_candidat="",FALSE,ISNUMBER(SEARCH(nume_candidat,#REF!)))</f>
        <v>0</v>
      </c>
      <c r="G97" s="303" t="e">
        <f>LEN(#REF!)-LEN(SUBSTITUTE(#REF!,",",""))+1</f>
        <v>#REF!</v>
      </c>
    </row>
    <row r="98" spans="1:7">
      <c r="A98" s="5" t="s">
        <v>155</v>
      </c>
      <c r="B98" s="6"/>
      <c r="C98" s="117"/>
      <c r="D98" s="58"/>
      <c r="E98" s="304" t="str">
        <f t="shared" si="1"/>
        <v/>
      </c>
      <c r="F98" s="302" t="b">
        <f>IF(nume_candidat="",FALSE,ISNUMBER(SEARCH(nume_candidat,#REF!)))</f>
        <v>0</v>
      </c>
      <c r="G98" s="303" t="e">
        <f>LEN(#REF!)-LEN(SUBSTITUTE(#REF!,",",""))+1</f>
        <v>#REF!</v>
      </c>
    </row>
    <row r="99" spans="1:7">
      <c r="A99" s="5" t="s">
        <v>156</v>
      </c>
      <c r="B99" s="6"/>
      <c r="C99" s="117"/>
      <c r="D99" s="58"/>
      <c r="E99" s="304" t="str">
        <f t="shared" si="1"/>
        <v/>
      </c>
      <c r="F99" s="302" t="b">
        <f>IF(nume_candidat="",FALSE,ISNUMBER(SEARCH(nume_candidat,#REF!)))</f>
        <v>0</v>
      </c>
      <c r="G99" s="303" t="e">
        <f>LEN(#REF!)-LEN(SUBSTITUTE(#REF!,",",""))+1</f>
        <v>#REF!</v>
      </c>
    </row>
    <row r="100" spans="1:7">
      <c r="A100" s="5" t="s">
        <v>157</v>
      </c>
      <c r="B100" s="6"/>
      <c r="C100" s="117"/>
      <c r="D100" s="58"/>
      <c r="E100" s="304" t="str">
        <f t="shared" si="1"/>
        <v/>
      </c>
      <c r="F100" s="302" t="b">
        <f>IF(nume_candidat="",FALSE,ISNUMBER(SEARCH(nume_candidat,#REF!)))</f>
        <v>0</v>
      </c>
      <c r="G100" s="303" t="e">
        <f>LEN(#REF!)-LEN(SUBSTITUTE(#REF!,",",""))+1</f>
        <v>#REF!</v>
      </c>
    </row>
    <row r="101" spans="1:7">
      <c r="A101" s="5" t="s">
        <v>158</v>
      </c>
      <c r="B101" s="6"/>
      <c r="C101" s="117"/>
      <c r="D101" s="58"/>
      <c r="E101" s="304" t="str">
        <f t="shared" si="1"/>
        <v/>
      </c>
      <c r="F101" s="302" t="b">
        <f>IF(nume_candidat="",FALSE,ISNUMBER(SEARCH(nume_candidat,#REF!)))</f>
        <v>0</v>
      </c>
      <c r="G101" s="303" t="e">
        <f>LEN(#REF!)-LEN(SUBSTITUTE(#REF!,",",""))+1</f>
        <v>#REF!</v>
      </c>
    </row>
    <row r="102" spans="1:7">
      <c r="A102" s="5" t="s">
        <v>159</v>
      </c>
      <c r="B102" s="6"/>
      <c r="C102" s="117"/>
      <c r="D102" s="58"/>
      <c r="E102" s="304" t="str">
        <f t="shared" si="1"/>
        <v/>
      </c>
      <c r="F102" s="302" t="b">
        <f>IF(nume_candidat="",FALSE,ISNUMBER(SEARCH(nume_candidat,#REF!)))</f>
        <v>0</v>
      </c>
      <c r="G102" s="303" t="e">
        <f>LEN(#REF!)-LEN(SUBSTITUTE(#REF!,",",""))+1</f>
        <v>#REF!</v>
      </c>
    </row>
    <row r="103" spans="1:7">
      <c r="A103" s="5" t="s">
        <v>160</v>
      </c>
      <c r="B103" s="6"/>
      <c r="C103" s="117"/>
      <c r="D103" s="58"/>
      <c r="E103" s="304" t="str">
        <f t="shared" si="1"/>
        <v/>
      </c>
      <c r="F103" s="302" t="b">
        <f>IF(nume_candidat="",FALSE,ISNUMBER(SEARCH(nume_candidat,#REF!)))</f>
        <v>0</v>
      </c>
      <c r="G103" s="303" t="e">
        <f>LEN(#REF!)-LEN(SUBSTITUTE(#REF!,",",""))+1</f>
        <v>#REF!</v>
      </c>
    </row>
    <row r="104" spans="1:7">
      <c r="A104" s="5" t="s">
        <v>161</v>
      </c>
      <c r="B104" s="6"/>
      <c r="C104" s="117"/>
      <c r="D104" s="58"/>
      <c r="E104" s="304" t="str">
        <f t="shared" si="1"/>
        <v/>
      </c>
      <c r="F104" s="302" t="b">
        <f>IF(nume_candidat="",FALSE,ISNUMBER(SEARCH(nume_candidat,#REF!)))</f>
        <v>0</v>
      </c>
      <c r="G104" s="303" t="e">
        <f>LEN(#REF!)-LEN(SUBSTITUTE(#REF!,",",""))+1</f>
        <v>#REF!</v>
      </c>
    </row>
    <row r="105" spans="1:7">
      <c r="A105" s="5" t="s">
        <v>162</v>
      </c>
      <c r="B105" s="6"/>
      <c r="C105" s="117"/>
      <c r="D105" s="58"/>
      <c r="E105" s="304" t="str">
        <f t="shared" si="1"/>
        <v/>
      </c>
      <c r="F105" s="302" t="b">
        <f>IF(nume_candidat="",FALSE,ISNUMBER(SEARCH(nume_candidat,#REF!)))</f>
        <v>0</v>
      </c>
      <c r="G105" s="303" t="e">
        <f>LEN(#REF!)-LEN(SUBSTITUTE(#REF!,",",""))+1</f>
        <v>#REF!</v>
      </c>
    </row>
    <row r="106" spans="1:7">
      <c r="A106" s="5" t="s">
        <v>163</v>
      </c>
      <c r="B106" s="6"/>
      <c r="C106" s="117"/>
      <c r="D106" s="58"/>
      <c r="E106" s="304" t="str">
        <f t="shared" si="1"/>
        <v/>
      </c>
      <c r="F106" s="302" t="b">
        <f>IF(nume_candidat="",FALSE,ISNUMBER(SEARCH(nume_candidat,#REF!)))</f>
        <v>0</v>
      </c>
      <c r="G106" s="303" t="e">
        <f>LEN(#REF!)-LEN(SUBSTITUTE(#REF!,",",""))+1</f>
        <v>#REF!</v>
      </c>
    </row>
    <row r="107" spans="1:7">
      <c r="A107" s="5" t="s">
        <v>164</v>
      </c>
      <c r="B107" s="6"/>
      <c r="C107" s="117"/>
      <c r="D107" s="58"/>
      <c r="E107" s="304" t="str">
        <f t="shared" si="1"/>
        <v/>
      </c>
      <c r="F107" s="302" t="b">
        <f>IF(nume_candidat="",FALSE,ISNUMBER(SEARCH(nume_candidat,#REF!)))</f>
        <v>0</v>
      </c>
      <c r="G107" s="303" t="e">
        <f>LEN(#REF!)-LEN(SUBSTITUTE(#REF!,",",""))+1</f>
        <v>#REF!</v>
      </c>
    </row>
    <row r="108" spans="1:7">
      <c r="A108" s="5" t="s">
        <v>165</v>
      </c>
      <c r="B108" s="6"/>
      <c r="C108" s="117"/>
      <c r="D108" s="58"/>
      <c r="E108" s="304" t="str">
        <f t="shared" si="1"/>
        <v/>
      </c>
      <c r="F108" s="302" t="b">
        <f>IF(nume_candidat="",FALSE,ISNUMBER(SEARCH(nume_candidat,#REF!)))</f>
        <v>0</v>
      </c>
      <c r="G108" s="303" t="e">
        <f>LEN(#REF!)-LEN(SUBSTITUTE(#REF!,",",""))+1</f>
        <v>#REF!</v>
      </c>
    </row>
    <row r="109" spans="1:7">
      <c r="A109" s="5" t="s">
        <v>166</v>
      </c>
      <c r="B109" s="6"/>
      <c r="C109" s="117"/>
      <c r="D109" s="58"/>
      <c r="E109" s="304" t="str">
        <f t="shared" si="1"/>
        <v/>
      </c>
      <c r="F109" s="302" t="b">
        <f>IF(nume_candidat="",FALSE,ISNUMBER(SEARCH(nume_candidat,#REF!)))</f>
        <v>0</v>
      </c>
      <c r="G109" s="303" t="e">
        <f>LEN(#REF!)-LEN(SUBSTITUTE(#REF!,",",""))+1</f>
        <v>#REF!</v>
      </c>
    </row>
    <row r="110" spans="1:7">
      <c r="A110" s="5" t="s">
        <v>167</v>
      </c>
      <c r="B110" s="6"/>
      <c r="C110" s="117"/>
      <c r="D110" s="58"/>
      <c r="E110" s="304" t="str">
        <f t="shared" si="1"/>
        <v/>
      </c>
      <c r="F110" s="302" t="b">
        <f>IF(nume_candidat="",FALSE,ISNUMBER(SEARCH(nume_candidat,#REF!)))</f>
        <v>0</v>
      </c>
      <c r="G110" s="303" t="e">
        <f>LEN(#REF!)-LEN(SUBSTITUTE(#REF!,",",""))+1</f>
        <v>#REF!</v>
      </c>
    </row>
    <row r="111" spans="1:7">
      <c r="A111" s="5" t="s">
        <v>168</v>
      </c>
      <c r="B111" s="6"/>
      <c r="C111" s="117"/>
      <c r="D111" s="58"/>
      <c r="E111" s="304" t="str">
        <f t="shared" si="1"/>
        <v/>
      </c>
      <c r="F111" s="302" t="b">
        <f>IF(nume_candidat="",FALSE,ISNUMBER(SEARCH(nume_candidat,#REF!)))</f>
        <v>0</v>
      </c>
      <c r="G111" s="303" t="e">
        <f>LEN(#REF!)-LEN(SUBSTITUTE(#REF!,",",""))+1</f>
        <v>#REF!</v>
      </c>
    </row>
    <row r="112" spans="1:7">
      <c r="A112" s="5" t="s">
        <v>169</v>
      </c>
      <c r="B112" s="6"/>
      <c r="C112" s="117"/>
      <c r="D112" s="58"/>
      <c r="E112" s="304" t="str">
        <f t="shared" si="1"/>
        <v/>
      </c>
      <c r="F112" s="302" t="b">
        <f>IF(nume_candidat="",FALSE,ISNUMBER(SEARCH(nume_candidat,#REF!)))</f>
        <v>0</v>
      </c>
      <c r="G112" s="303" t="e">
        <f>LEN(#REF!)-LEN(SUBSTITUTE(#REF!,",",""))+1</f>
        <v>#REF!</v>
      </c>
    </row>
    <row r="113" spans="1:7">
      <c r="A113" s="5" t="s">
        <v>170</v>
      </c>
      <c r="B113" s="6"/>
      <c r="C113" s="117"/>
      <c r="D113" s="58"/>
      <c r="E113" s="304" t="str">
        <f t="shared" si="1"/>
        <v/>
      </c>
      <c r="F113" s="302" t="b">
        <f>IF(nume_candidat="",FALSE,ISNUMBER(SEARCH(nume_candidat,#REF!)))</f>
        <v>0</v>
      </c>
      <c r="G113" s="303" t="e">
        <f>LEN(#REF!)-LEN(SUBSTITUTE(#REF!,",",""))+1</f>
        <v>#REF!</v>
      </c>
    </row>
    <row r="114" spans="1:7">
      <c r="A114" s="5" t="s">
        <v>171</v>
      </c>
      <c r="B114" s="6"/>
      <c r="C114" s="117"/>
      <c r="D114" s="58"/>
      <c r="E114" s="304" t="str">
        <f t="shared" si="1"/>
        <v/>
      </c>
      <c r="F114" s="302" t="b">
        <f>IF(nume_candidat="",FALSE,ISNUMBER(SEARCH(nume_candidat,#REF!)))</f>
        <v>0</v>
      </c>
      <c r="G114" s="303" t="e">
        <f>LEN(#REF!)-LEN(SUBSTITUTE(#REF!,",",""))+1</f>
        <v>#REF!</v>
      </c>
    </row>
    <row r="115" spans="1:7">
      <c r="A115" s="5" t="s">
        <v>172</v>
      </c>
      <c r="B115" s="6"/>
      <c r="C115" s="117"/>
      <c r="D115" s="58"/>
      <c r="E115" s="304" t="str">
        <f t="shared" si="1"/>
        <v/>
      </c>
      <c r="F115" s="302" t="b">
        <f>IF(nume_candidat="",FALSE,ISNUMBER(SEARCH(nume_candidat,#REF!)))</f>
        <v>0</v>
      </c>
      <c r="G115" s="303" t="e">
        <f>LEN(#REF!)-LEN(SUBSTITUTE(#REF!,",",""))+1</f>
        <v>#REF!</v>
      </c>
    </row>
    <row r="116" spans="1:7">
      <c r="A116" s="5" t="s">
        <v>173</v>
      </c>
      <c r="B116" s="6"/>
      <c r="C116" s="117"/>
      <c r="D116" s="58"/>
      <c r="E116" s="304" t="str">
        <f t="shared" si="1"/>
        <v/>
      </c>
      <c r="F116" s="302" t="b">
        <f>IF(nume_candidat="",FALSE,ISNUMBER(SEARCH(nume_candidat,#REF!)))</f>
        <v>0</v>
      </c>
      <c r="G116" s="303" t="e">
        <f>LEN(#REF!)-LEN(SUBSTITUTE(#REF!,",",""))+1</f>
        <v>#REF!</v>
      </c>
    </row>
    <row r="117" spans="1:7">
      <c r="A117" s="5" t="s">
        <v>174</v>
      </c>
      <c r="B117" s="6"/>
      <c r="C117" s="117"/>
      <c r="D117" s="58"/>
      <c r="E117" s="304" t="str">
        <f t="shared" si="1"/>
        <v/>
      </c>
      <c r="F117" s="302" t="b">
        <f>IF(nume_candidat="",FALSE,ISNUMBER(SEARCH(nume_candidat,#REF!)))</f>
        <v>0</v>
      </c>
      <c r="G117" s="303" t="e">
        <f>LEN(#REF!)-LEN(SUBSTITUTE(#REF!,",",""))+1</f>
        <v>#REF!</v>
      </c>
    </row>
    <row r="118" spans="1:7">
      <c r="A118" s="5" t="s">
        <v>175</v>
      </c>
      <c r="B118" s="6"/>
      <c r="C118" s="117"/>
      <c r="D118" s="58"/>
      <c r="E118" s="304" t="str">
        <f t="shared" si="1"/>
        <v/>
      </c>
      <c r="F118" s="302" t="b">
        <f>IF(nume_candidat="",FALSE,ISNUMBER(SEARCH(nume_candidat,#REF!)))</f>
        <v>0</v>
      </c>
      <c r="G118" s="303" t="e">
        <f>LEN(#REF!)-LEN(SUBSTITUTE(#REF!,",",""))+1</f>
        <v>#REF!</v>
      </c>
    </row>
    <row r="119" spans="1:7">
      <c r="A119" s="5" t="s">
        <v>176</v>
      </c>
      <c r="B119" s="6"/>
      <c r="C119" s="117"/>
      <c r="D119" s="58"/>
      <c r="E119" s="304" t="str">
        <f t="shared" si="1"/>
        <v/>
      </c>
      <c r="F119" s="302" t="b">
        <f>IF(nume_candidat="",FALSE,ISNUMBER(SEARCH(nume_candidat,#REF!)))</f>
        <v>0</v>
      </c>
      <c r="G119" s="303" t="e">
        <f>LEN(#REF!)-LEN(SUBSTITUTE(#REF!,",",""))+1</f>
        <v>#REF!</v>
      </c>
    </row>
    <row r="120" spans="1:7">
      <c r="A120" s="5" t="s">
        <v>177</v>
      </c>
      <c r="B120" s="6"/>
      <c r="C120" s="117"/>
      <c r="D120" s="58"/>
      <c r="E120" s="304" t="str">
        <f t="shared" si="1"/>
        <v/>
      </c>
      <c r="F120" s="302" t="b">
        <f>IF(nume_candidat="",FALSE,ISNUMBER(SEARCH(nume_candidat,#REF!)))</f>
        <v>0</v>
      </c>
      <c r="G120" s="303" t="e">
        <f>LEN(#REF!)-LEN(SUBSTITUTE(#REF!,",",""))+1</f>
        <v>#REF!</v>
      </c>
    </row>
    <row r="121" spans="1:7">
      <c r="A121" s="5" t="s">
        <v>178</v>
      </c>
      <c r="B121" s="6"/>
      <c r="C121" s="117"/>
      <c r="D121" s="58"/>
      <c r="E121" s="304" t="str">
        <f t="shared" si="1"/>
        <v/>
      </c>
      <c r="F121" s="302" t="b">
        <f>IF(nume_candidat="",FALSE,ISNUMBER(SEARCH(nume_candidat,#REF!)))</f>
        <v>0</v>
      </c>
      <c r="G121" s="303" t="e">
        <f>LEN(#REF!)-LEN(SUBSTITUTE(#REF!,",",""))+1</f>
        <v>#REF!</v>
      </c>
    </row>
    <row r="122" spans="1:7">
      <c r="A122" s="5" t="s">
        <v>179</v>
      </c>
      <c r="B122" s="6"/>
      <c r="C122" s="117"/>
      <c r="D122" s="58"/>
      <c r="E122" s="304" t="str">
        <f t="shared" si="1"/>
        <v/>
      </c>
      <c r="F122" s="302" t="b">
        <f>IF(nume_candidat="",FALSE,ISNUMBER(SEARCH(nume_candidat,#REF!)))</f>
        <v>0</v>
      </c>
      <c r="G122" s="303" t="e">
        <f>LEN(#REF!)-LEN(SUBSTITUTE(#REF!,",",""))+1</f>
        <v>#REF!</v>
      </c>
    </row>
    <row r="123" spans="1:7">
      <c r="A123" s="5" t="s">
        <v>180</v>
      </c>
      <c r="B123" s="6"/>
      <c r="C123" s="117"/>
      <c r="D123" s="58"/>
      <c r="E123" s="304" t="str">
        <f t="shared" si="1"/>
        <v/>
      </c>
      <c r="F123" s="302" t="b">
        <f>IF(nume_candidat="",FALSE,ISNUMBER(SEARCH(nume_candidat,#REF!)))</f>
        <v>0</v>
      </c>
      <c r="G123" s="303" t="e">
        <f>LEN(#REF!)-LEN(SUBSTITUTE(#REF!,",",""))+1</f>
        <v>#REF!</v>
      </c>
    </row>
    <row r="124" spans="1:7">
      <c r="A124" s="5" t="s">
        <v>181</v>
      </c>
      <c r="B124" s="6"/>
      <c r="C124" s="117"/>
      <c r="D124" s="58"/>
      <c r="E124" s="304" t="str">
        <f t="shared" si="1"/>
        <v/>
      </c>
      <c r="F124" s="302" t="b">
        <f>IF(nume_candidat="",FALSE,ISNUMBER(SEARCH(nume_candidat,#REF!)))</f>
        <v>0</v>
      </c>
      <c r="G124" s="303" t="e">
        <f>LEN(#REF!)-LEN(SUBSTITUTE(#REF!,",",""))+1</f>
        <v>#REF!</v>
      </c>
    </row>
    <row r="125" spans="1:7">
      <c r="A125" s="5" t="s">
        <v>182</v>
      </c>
      <c r="B125" s="6"/>
      <c r="C125" s="117"/>
      <c r="D125" s="58"/>
      <c r="E125" s="304" t="str">
        <f t="shared" si="1"/>
        <v/>
      </c>
      <c r="F125" s="302" t="b">
        <f>IF(nume_candidat="",FALSE,ISNUMBER(SEARCH(nume_candidat,#REF!)))</f>
        <v>0</v>
      </c>
      <c r="G125" s="303" t="e">
        <f>LEN(#REF!)-LEN(SUBSTITUTE(#REF!,",",""))+1</f>
        <v>#REF!</v>
      </c>
    </row>
    <row r="126" spans="1:7">
      <c r="A126" s="5" t="s">
        <v>183</v>
      </c>
      <c r="B126" s="6"/>
      <c r="C126" s="117"/>
      <c r="D126" s="58"/>
      <c r="E126" s="304" t="str">
        <f t="shared" si="1"/>
        <v/>
      </c>
      <c r="F126" s="302" t="b">
        <f>IF(nume_candidat="",FALSE,ISNUMBER(SEARCH(nume_candidat,#REF!)))</f>
        <v>0</v>
      </c>
      <c r="G126" s="303" t="e">
        <f>LEN(#REF!)-LEN(SUBSTITUTE(#REF!,",",""))+1</f>
        <v>#REF!</v>
      </c>
    </row>
    <row r="127" spans="1:7">
      <c r="A127" s="5" t="s">
        <v>184</v>
      </c>
      <c r="B127" s="6"/>
      <c r="C127" s="117"/>
      <c r="D127" s="58"/>
      <c r="E127" s="304" t="str">
        <f t="shared" si="1"/>
        <v/>
      </c>
      <c r="F127" s="302" t="b">
        <f>IF(nume_candidat="",FALSE,ISNUMBER(SEARCH(nume_candidat,#REF!)))</f>
        <v>0</v>
      </c>
      <c r="G127" s="303" t="e">
        <f>LEN(#REF!)-LEN(SUBSTITUTE(#REF!,",",""))+1</f>
        <v>#REF!</v>
      </c>
    </row>
    <row r="128" spans="1:7">
      <c r="A128" s="5" t="s">
        <v>185</v>
      </c>
      <c r="B128" s="6"/>
      <c r="C128" s="117"/>
      <c r="D128" s="58"/>
      <c r="E128" s="304" t="str">
        <f t="shared" si="1"/>
        <v/>
      </c>
      <c r="F128" s="302" t="b">
        <f>IF(nume_candidat="",FALSE,ISNUMBER(SEARCH(nume_candidat,#REF!)))</f>
        <v>0</v>
      </c>
      <c r="G128" s="303" t="e">
        <f>LEN(#REF!)-LEN(SUBSTITUTE(#REF!,",",""))+1</f>
        <v>#REF!</v>
      </c>
    </row>
    <row r="129" spans="1:7">
      <c r="A129" s="5" t="s">
        <v>186</v>
      </c>
      <c r="B129" s="6"/>
      <c r="C129" s="117"/>
      <c r="D129" s="58"/>
      <c r="E129" s="304" t="str">
        <f t="shared" si="1"/>
        <v/>
      </c>
      <c r="F129" s="302" t="b">
        <f>IF(nume_candidat="",FALSE,ISNUMBER(SEARCH(nume_candidat,#REF!)))</f>
        <v>0</v>
      </c>
      <c r="G129" s="303" t="e">
        <f>LEN(#REF!)-LEN(SUBSTITUTE(#REF!,",",""))+1</f>
        <v>#REF!</v>
      </c>
    </row>
    <row r="130" spans="1:7">
      <c r="A130" s="5" t="s">
        <v>187</v>
      </c>
      <c r="B130" s="6"/>
      <c r="C130" s="117"/>
      <c r="D130" s="58"/>
      <c r="E130" s="304" t="str">
        <f t="shared" si="1"/>
        <v/>
      </c>
      <c r="F130" s="302" t="b">
        <f>IF(nume_candidat="",FALSE,ISNUMBER(SEARCH(nume_candidat,#REF!)))</f>
        <v>0</v>
      </c>
      <c r="G130" s="303" t="e">
        <f>LEN(#REF!)-LEN(SUBSTITUTE(#REF!,",",""))+1</f>
        <v>#REF!</v>
      </c>
    </row>
    <row r="131" spans="1:7">
      <c r="A131" s="5" t="s">
        <v>188</v>
      </c>
      <c r="B131" s="6"/>
      <c r="C131" s="117"/>
      <c r="D131" s="58"/>
      <c r="E131" s="304" t="str">
        <f t="shared" si="1"/>
        <v/>
      </c>
      <c r="F131" s="302" t="b">
        <f>IF(nume_candidat="",FALSE,ISNUMBER(SEARCH(nume_candidat,#REF!)))</f>
        <v>0</v>
      </c>
      <c r="G131" s="303" t="e">
        <f>LEN(#REF!)-LEN(SUBSTITUTE(#REF!,",",""))+1</f>
        <v>#REF!</v>
      </c>
    </row>
    <row r="132" spans="1:7">
      <c r="A132" s="5" t="s">
        <v>189</v>
      </c>
      <c r="B132" s="6"/>
      <c r="C132" s="117"/>
      <c r="D132" s="58"/>
      <c r="E132" s="304" t="str">
        <f t="shared" si="1"/>
        <v/>
      </c>
      <c r="F132" s="302" t="b">
        <f>IF(nume_candidat="",FALSE,ISNUMBER(SEARCH(nume_candidat,#REF!)))</f>
        <v>0</v>
      </c>
      <c r="G132" s="303" t="e">
        <f>LEN(#REF!)-LEN(SUBSTITUTE(#REF!,",",""))+1</f>
        <v>#REF!</v>
      </c>
    </row>
    <row r="133" spans="1:7">
      <c r="A133" s="5" t="s">
        <v>190</v>
      </c>
      <c r="B133" s="6"/>
      <c r="C133" s="117"/>
      <c r="D133" s="58"/>
      <c r="E133" s="304" t="str">
        <f t="shared" si="1"/>
        <v/>
      </c>
      <c r="F133" s="302" t="b">
        <f>IF(nume_candidat="",FALSE,ISNUMBER(SEARCH(nume_candidat,#REF!)))</f>
        <v>0</v>
      </c>
      <c r="G133" s="303" t="e">
        <f>LEN(#REF!)-LEN(SUBSTITUTE(#REF!,",",""))+1</f>
        <v>#REF!</v>
      </c>
    </row>
    <row r="134" spans="1:7">
      <c r="A134" s="5" t="s">
        <v>191</v>
      </c>
      <c r="B134" s="6"/>
      <c r="C134" s="117"/>
      <c r="D134" s="58"/>
      <c r="E134" s="304" t="str">
        <f t="shared" si="1"/>
        <v/>
      </c>
      <c r="F134" s="302" t="b">
        <f>IF(nume_candidat="",FALSE,ISNUMBER(SEARCH(nume_candidat,#REF!)))</f>
        <v>0</v>
      </c>
      <c r="G134" s="303" t="e">
        <f>LEN(#REF!)-LEN(SUBSTITUTE(#REF!,",",""))+1</f>
        <v>#REF!</v>
      </c>
    </row>
    <row r="135" spans="1:7">
      <c r="A135" s="5" t="s">
        <v>192</v>
      </c>
      <c r="B135" s="6"/>
      <c r="C135" s="117"/>
      <c r="D135" s="58"/>
      <c r="E135" s="304" t="str">
        <f t="shared" si="1"/>
        <v/>
      </c>
      <c r="F135" s="302" t="b">
        <f>IF(nume_candidat="",FALSE,ISNUMBER(SEARCH(nume_candidat,#REF!)))</f>
        <v>0</v>
      </c>
      <c r="G135" s="303" t="e">
        <f>LEN(#REF!)-LEN(SUBSTITUTE(#REF!,",",""))+1</f>
        <v>#REF!</v>
      </c>
    </row>
    <row r="136" spans="1:7">
      <c r="A136" s="5" t="s">
        <v>193</v>
      </c>
      <c r="B136" s="6"/>
      <c r="C136" s="117"/>
      <c r="D136" s="58"/>
      <c r="E136" s="304" t="str">
        <f t="shared" si="1"/>
        <v/>
      </c>
      <c r="F136" s="302" t="b">
        <f>IF(nume_candidat="",FALSE,ISNUMBER(SEARCH(nume_candidat,#REF!)))</f>
        <v>0</v>
      </c>
      <c r="G136" s="303" t="e">
        <f>LEN(#REF!)-LEN(SUBSTITUTE(#REF!,",",""))+1</f>
        <v>#REF!</v>
      </c>
    </row>
    <row r="137" spans="1:7">
      <c r="A137" s="5" t="s">
        <v>194</v>
      </c>
      <c r="B137" s="6"/>
      <c r="C137" s="117"/>
      <c r="D137" s="58"/>
      <c r="E137" s="304" t="str">
        <f t="shared" si="1"/>
        <v/>
      </c>
      <c r="F137" s="302" t="b">
        <f>IF(nume_candidat="",FALSE,ISNUMBER(SEARCH(nume_candidat,#REF!)))</f>
        <v>0</v>
      </c>
      <c r="G137" s="303" t="e">
        <f>LEN(#REF!)-LEN(SUBSTITUTE(#REF!,",",""))+1</f>
        <v>#REF!</v>
      </c>
    </row>
    <row r="138" spans="1:7">
      <c r="A138" s="5" t="s">
        <v>195</v>
      </c>
      <c r="B138" s="6"/>
      <c r="C138" s="117"/>
      <c r="D138" s="58"/>
      <c r="E138" s="304" t="str">
        <f t="shared" ref="E138:E201" si="2">IF(OR(,$B138="",$C138="",$C138&lt;an_initial,$C138&gt;an_final),"",
(30*(D138="expoziție internațională")+15*(D138="expoziție națională"))
)</f>
        <v/>
      </c>
      <c r="F138" s="302" t="b">
        <f>IF(nume_candidat="",FALSE,ISNUMBER(SEARCH(nume_candidat,#REF!)))</f>
        <v>0</v>
      </c>
      <c r="G138" s="303" t="e">
        <f>LEN(#REF!)-LEN(SUBSTITUTE(#REF!,",",""))+1</f>
        <v>#REF!</v>
      </c>
    </row>
    <row r="139" spans="1:7">
      <c r="A139" s="5" t="s">
        <v>196</v>
      </c>
      <c r="B139" s="6"/>
      <c r="C139" s="117"/>
      <c r="D139" s="58"/>
      <c r="E139" s="304" t="str">
        <f t="shared" si="2"/>
        <v/>
      </c>
      <c r="F139" s="302" t="b">
        <f>IF(nume_candidat="",FALSE,ISNUMBER(SEARCH(nume_candidat,#REF!)))</f>
        <v>0</v>
      </c>
      <c r="G139" s="303" t="e">
        <f>LEN(#REF!)-LEN(SUBSTITUTE(#REF!,",",""))+1</f>
        <v>#REF!</v>
      </c>
    </row>
    <row r="140" spans="1:7">
      <c r="A140" s="5" t="s">
        <v>197</v>
      </c>
      <c r="B140" s="6"/>
      <c r="C140" s="117"/>
      <c r="D140" s="58"/>
      <c r="E140" s="304" t="str">
        <f t="shared" si="2"/>
        <v/>
      </c>
      <c r="F140" s="302" t="b">
        <f>IF(nume_candidat="",FALSE,ISNUMBER(SEARCH(nume_candidat,#REF!)))</f>
        <v>0</v>
      </c>
      <c r="G140" s="303" t="e">
        <f>LEN(#REF!)-LEN(SUBSTITUTE(#REF!,",",""))+1</f>
        <v>#REF!</v>
      </c>
    </row>
    <row r="141" spans="1:7">
      <c r="A141" s="5" t="s">
        <v>198</v>
      </c>
      <c r="B141" s="6"/>
      <c r="C141" s="117"/>
      <c r="D141" s="58"/>
      <c r="E141" s="304" t="str">
        <f t="shared" si="2"/>
        <v/>
      </c>
      <c r="F141" s="302" t="b">
        <f>IF(nume_candidat="",FALSE,ISNUMBER(SEARCH(nume_candidat,#REF!)))</f>
        <v>0</v>
      </c>
      <c r="G141" s="303" t="e">
        <f>LEN(#REF!)-LEN(SUBSTITUTE(#REF!,",",""))+1</f>
        <v>#REF!</v>
      </c>
    </row>
    <row r="142" spans="1:7">
      <c r="A142" s="5" t="s">
        <v>199</v>
      </c>
      <c r="B142" s="6"/>
      <c r="C142" s="117"/>
      <c r="D142" s="58"/>
      <c r="E142" s="304" t="str">
        <f t="shared" si="2"/>
        <v/>
      </c>
      <c r="F142" s="302" t="b">
        <f>IF(nume_candidat="",FALSE,ISNUMBER(SEARCH(nume_candidat,#REF!)))</f>
        <v>0</v>
      </c>
      <c r="G142" s="303" t="e">
        <f>LEN(#REF!)-LEN(SUBSTITUTE(#REF!,",",""))+1</f>
        <v>#REF!</v>
      </c>
    </row>
    <row r="143" spans="1:7">
      <c r="A143" s="5" t="s">
        <v>200</v>
      </c>
      <c r="B143" s="6"/>
      <c r="C143" s="117"/>
      <c r="D143" s="58"/>
      <c r="E143" s="304" t="str">
        <f t="shared" si="2"/>
        <v/>
      </c>
      <c r="F143" s="302" t="b">
        <f>IF(nume_candidat="",FALSE,ISNUMBER(SEARCH(nume_candidat,#REF!)))</f>
        <v>0</v>
      </c>
      <c r="G143" s="303" t="e">
        <f>LEN(#REF!)-LEN(SUBSTITUTE(#REF!,",",""))+1</f>
        <v>#REF!</v>
      </c>
    </row>
    <row r="144" spans="1:7">
      <c r="A144" s="5" t="s">
        <v>201</v>
      </c>
      <c r="B144" s="6"/>
      <c r="C144" s="117"/>
      <c r="D144" s="58"/>
      <c r="E144" s="304" t="str">
        <f t="shared" si="2"/>
        <v/>
      </c>
      <c r="F144" s="302" t="b">
        <f>IF(nume_candidat="",FALSE,ISNUMBER(SEARCH(nume_candidat,#REF!)))</f>
        <v>0</v>
      </c>
      <c r="G144" s="303" t="e">
        <f>LEN(#REF!)-LEN(SUBSTITUTE(#REF!,",",""))+1</f>
        <v>#REF!</v>
      </c>
    </row>
    <row r="145" spans="1:7">
      <c r="A145" s="5" t="s">
        <v>202</v>
      </c>
      <c r="B145" s="6"/>
      <c r="C145" s="117"/>
      <c r="D145" s="58"/>
      <c r="E145" s="304" t="str">
        <f t="shared" si="2"/>
        <v/>
      </c>
      <c r="F145" s="302" t="b">
        <f>IF(nume_candidat="",FALSE,ISNUMBER(SEARCH(nume_candidat,#REF!)))</f>
        <v>0</v>
      </c>
      <c r="G145" s="303" t="e">
        <f>LEN(#REF!)-LEN(SUBSTITUTE(#REF!,",",""))+1</f>
        <v>#REF!</v>
      </c>
    </row>
    <row r="146" spans="1:7">
      <c r="A146" s="5" t="s">
        <v>203</v>
      </c>
      <c r="B146" s="6"/>
      <c r="C146" s="117"/>
      <c r="D146" s="58"/>
      <c r="E146" s="304" t="str">
        <f t="shared" si="2"/>
        <v/>
      </c>
      <c r="F146" s="302" t="b">
        <f>IF(nume_candidat="",FALSE,ISNUMBER(SEARCH(nume_candidat,#REF!)))</f>
        <v>0</v>
      </c>
      <c r="G146" s="303" t="e">
        <f>LEN(#REF!)-LEN(SUBSTITUTE(#REF!,",",""))+1</f>
        <v>#REF!</v>
      </c>
    </row>
    <row r="147" spans="1:7">
      <c r="A147" s="5" t="s">
        <v>204</v>
      </c>
      <c r="B147" s="6"/>
      <c r="C147" s="117"/>
      <c r="D147" s="58"/>
      <c r="E147" s="304" t="str">
        <f t="shared" si="2"/>
        <v/>
      </c>
      <c r="F147" s="302" t="b">
        <f>IF(nume_candidat="",FALSE,ISNUMBER(SEARCH(nume_candidat,#REF!)))</f>
        <v>0</v>
      </c>
      <c r="G147" s="303" t="e">
        <f>LEN(#REF!)-LEN(SUBSTITUTE(#REF!,",",""))+1</f>
        <v>#REF!</v>
      </c>
    </row>
    <row r="148" spans="1:7">
      <c r="A148" s="5" t="s">
        <v>205</v>
      </c>
      <c r="B148" s="6"/>
      <c r="C148" s="117"/>
      <c r="D148" s="58"/>
      <c r="E148" s="304" t="str">
        <f t="shared" si="2"/>
        <v/>
      </c>
      <c r="F148" s="302" t="b">
        <f>IF(nume_candidat="",FALSE,ISNUMBER(SEARCH(nume_candidat,#REF!)))</f>
        <v>0</v>
      </c>
      <c r="G148" s="303" t="e">
        <f>LEN(#REF!)-LEN(SUBSTITUTE(#REF!,",",""))+1</f>
        <v>#REF!</v>
      </c>
    </row>
    <row r="149" spans="1:7">
      <c r="A149" s="5" t="s">
        <v>206</v>
      </c>
      <c r="B149" s="6"/>
      <c r="C149" s="117"/>
      <c r="D149" s="58"/>
      <c r="E149" s="304" t="str">
        <f t="shared" si="2"/>
        <v/>
      </c>
      <c r="F149" s="302" t="b">
        <f>IF(nume_candidat="",FALSE,ISNUMBER(SEARCH(nume_candidat,#REF!)))</f>
        <v>0</v>
      </c>
      <c r="G149" s="303" t="e">
        <f>LEN(#REF!)-LEN(SUBSTITUTE(#REF!,",",""))+1</f>
        <v>#REF!</v>
      </c>
    </row>
    <row r="150" spans="1:7">
      <c r="A150" s="5" t="s">
        <v>207</v>
      </c>
      <c r="B150" s="6"/>
      <c r="C150" s="117"/>
      <c r="D150" s="58"/>
      <c r="E150" s="304" t="str">
        <f t="shared" si="2"/>
        <v/>
      </c>
      <c r="F150" s="302" t="b">
        <f>IF(nume_candidat="",FALSE,ISNUMBER(SEARCH(nume_candidat,#REF!)))</f>
        <v>0</v>
      </c>
      <c r="G150" s="303" t="e">
        <f>LEN(#REF!)-LEN(SUBSTITUTE(#REF!,",",""))+1</f>
        <v>#REF!</v>
      </c>
    </row>
    <row r="151" spans="1:7">
      <c r="A151" s="5" t="s">
        <v>208</v>
      </c>
      <c r="B151" s="6"/>
      <c r="C151" s="117"/>
      <c r="D151" s="58"/>
      <c r="E151" s="304" t="str">
        <f t="shared" si="2"/>
        <v/>
      </c>
      <c r="F151" s="302" t="b">
        <f>IF(nume_candidat="",FALSE,ISNUMBER(SEARCH(nume_candidat,#REF!)))</f>
        <v>0</v>
      </c>
      <c r="G151" s="303" t="e">
        <f>LEN(#REF!)-LEN(SUBSTITUTE(#REF!,",",""))+1</f>
        <v>#REF!</v>
      </c>
    </row>
    <row r="152" spans="1:7">
      <c r="A152" s="5" t="s">
        <v>209</v>
      </c>
      <c r="B152" s="6"/>
      <c r="C152" s="117"/>
      <c r="D152" s="58"/>
      <c r="E152" s="304" t="str">
        <f t="shared" si="2"/>
        <v/>
      </c>
      <c r="F152" s="302" t="b">
        <f>IF(nume_candidat="",FALSE,ISNUMBER(SEARCH(nume_candidat,#REF!)))</f>
        <v>0</v>
      </c>
      <c r="G152" s="303" t="e">
        <f>LEN(#REF!)-LEN(SUBSTITUTE(#REF!,",",""))+1</f>
        <v>#REF!</v>
      </c>
    </row>
    <row r="153" spans="1:7">
      <c r="A153" s="5" t="s">
        <v>210</v>
      </c>
      <c r="B153" s="6"/>
      <c r="C153" s="117"/>
      <c r="D153" s="58"/>
      <c r="E153" s="304" t="str">
        <f t="shared" si="2"/>
        <v/>
      </c>
      <c r="F153" s="302" t="b">
        <f>IF(nume_candidat="",FALSE,ISNUMBER(SEARCH(nume_candidat,#REF!)))</f>
        <v>0</v>
      </c>
      <c r="G153" s="303" t="e">
        <f>LEN(#REF!)-LEN(SUBSTITUTE(#REF!,",",""))+1</f>
        <v>#REF!</v>
      </c>
    </row>
    <row r="154" spans="1:7">
      <c r="A154" s="5" t="s">
        <v>211</v>
      </c>
      <c r="B154" s="6"/>
      <c r="C154" s="117"/>
      <c r="D154" s="58"/>
      <c r="E154" s="304" t="str">
        <f t="shared" si="2"/>
        <v/>
      </c>
      <c r="F154" s="302" t="b">
        <f>IF(nume_candidat="",FALSE,ISNUMBER(SEARCH(nume_candidat,#REF!)))</f>
        <v>0</v>
      </c>
      <c r="G154" s="303" t="e">
        <f>LEN(#REF!)-LEN(SUBSTITUTE(#REF!,",",""))+1</f>
        <v>#REF!</v>
      </c>
    </row>
    <row r="155" spans="1:7">
      <c r="A155" s="5" t="s">
        <v>212</v>
      </c>
      <c r="B155" s="6"/>
      <c r="C155" s="117"/>
      <c r="D155" s="58"/>
      <c r="E155" s="304" t="str">
        <f t="shared" si="2"/>
        <v/>
      </c>
      <c r="F155" s="302" t="b">
        <f>IF(nume_candidat="",FALSE,ISNUMBER(SEARCH(nume_candidat,#REF!)))</f>
        <v>0</v>
      </c>
      <c r="G155" s="303" t="e">
        <f>LEN(#REF!)-LEN(SUBSTITUTE(#REF!,",",""))+1</f>
        <v>#REF!</v>
      </c>
    </row>
    <row r="156" spans="1:7">
      <c r="A156" s="5" t="s">
        <v>213</v>
      </c>
      <c r="B156" s="6"/>
      <c r="C156" s="117"/>
      <c r="D156" s="58"/>
      <c r="E156" s="304" t="str">
        <f t="shared" si="2"/>
        <v/>
      </c>
      <c r="F156" s="302" t="b">
        <f>IF(nume_candidat="",FALSE,ISNUMBER(SEARCH(nume_candidat,#REF!)))</f>
        <v>0</v>
      </c>
      <c r="G156" s="303" t="e">
        <f>LEN(#REF!)-LEN(SUBSTITUTE(#REF!,",",""))+1</f>
        <v>#REF!</v>
      </c>
    </row>
    <row r="157" spans="1:7">
      <c r="A157" s="5" t="s">
        <v>214</v>
      </c>
      <c r="B157" s="6"/>
      <c r="C157" s="117"/>
      <c r="D157" s="58"/>
      <c r="E157" s="304" t="str">
        <f t="shared" si="2"/>
        <v/>
      </c>
      <c r="F157" s="302" t="b">
        <f>IF(nume_candidat="",FALSE,ISNUMBER(SEARCH(nume_candidat,#REF!)))</f>
        <v>0</v>
      </c>
      <c r="G157" s="303" t="e">
        <f>LEN(#REF!)-LEN(SUBSTITUTE(#REF!,",",""))+1</f>
        <v>#REF!</v>
      </c>
    </row>
    <row r="158" spans="1:7">
      <c r="A158" s="5" t="s">
        <v>215</v>
      </c>
      <c r="B158" s="6"/>
      <c r="C158" s="117"/>
      <c r="D158" s="58"/>
      <c r="E158" s="304" t="str">
        <f t="shared" si="2"/>
        <v/>
      </c>
      <c r="F158" s="302" t="b">
        <f>IF(nume_candidat="",FALSE,ISNUMBER(SEARCH(nume_candidat,#REF!)))</f>
        <v>0</v>
      </c>
      <c r="G158" s="303" t="e">
        <f>LEN(#REF!)-LEN(SUBSTITUTE(#REF!,",",""))+1</f>
        <v>#REF!</v>
      </c>
    </row>
    <row r="159" spans="1:7">
      <c r="A159" s="5" t="s">
        <v>216</v>
      </c>
      <c r="B159" s="6"/>
      <c r="C159" s="117"/>
      <c r="D159" s="58"/>
      <c r="E159" s="304" t="str">
        <f t="shared" si="2"/>
        <v/>
      </c>
      <c r="F159" s="302" t="b">
        <f>IF(nume_candidat="",FALSE,ISNUMBER(SEARCH(nume_candidat,#REF!)))</f>
        <v>0</v>
      </c>
      <c r="G159" s="303" t="e">
        <f>LEN(#REF!)-LEN(SUBSTITUTE(#REF!,",",""))+1</f>
        <v>#REF!</v>
      </c>
    </row>
    <row r="160" spans="1:7">
      <c r="A160" s="5" t="s">
        <v>217</v>
      </c>
      <c r="B160" s="6"/>
      <c r="C160" s="117"/>
      <c r="D160" s="58"/>
      <c r="E160" s="304" t="str">
        <f t="shared" si="2"/>
        <v/>
      </c>
      <c r="F160" s="302" t="b">
        <f>IF(nume_candidat="",FALSE,ISNUMBER(SEARCH(nume_candidat,#REF!)))</f>
        <v>0</v>
      </c>
      <c r="G160" s="303" t="e">
        <f>LEN(#REF!)-LEN(SUBSTITUTE(#REF!,",",""))+1</f>
        <v>#REF!</v>
      </c>
    </row>
    <row r="161" spans="1:7">
      <c r="A161" s="5" t="s">
        <v>218</v>
      </c>
      <c r="B161" s="6"/>
      <c r="C161" s="117"/>
      <c r="D161" s="58"/>
      <c r="E161" s="304" t="str">
        <f t="shared" si="2"/>
        <v/>
      </c>
      <c r="F161" s="302" t="b">
        <f>IF(nume_candidat="",FALSE,ISNUMBER(SEARCH(nume_candidat,#REF!)))</f>
        <v>0</v>
      </c>
      <c r="G161" s="303" t="e">
        <f>LEN(#REF!)-LEN(SUBSTITUTE(#REF!,",",""))+1</f>
        <v>#REF!</v>
      </c>
    </row>
    <row r="162" spans="1:7">
      <c r="A162" s="5" t="s">
        <v>219</v>
      </c>
      <c r="B162" s="6"/>
      <c r="C162" s="117"/>
      <c r="D162" s="58"/>
      <c r="E162" s="304" t="str">
        <f t="shared" si="2"/>
        <v/>
      </c>
      <c r="F162" s="302" t="b">
        <f>IF(nume_candidat="",FALSE,ISNUMBER(SEARCH(nume_candidat,#REF!)))</f>
        <v>0</v>
      </c>
      <c r="G162" s="303" t="e">
        <f>LEN(#REF!)-LEN(SUBSTITUTE(#REF!,",",""))+1</f>
        <v>#REF!</v>
      </c>
    </row>
    <row r="163" spans="1:7">
      <c r="A163" s="5" t="s">
        <v>220</v>
      </c>
      <c r="B163" s="6"/>
      <c r="C163" s="117"/>
      <c r="D163" s="58"/>
      <c r="E163" s="304" t="str">
        <f t="shared" si="2"/>
        <v/>
      </c>
      <c r="F163" s="302" t="b">
        <f>IF(nume_candidat="",FALSE,ISNUMBER(SEARCH(nume_candidat,#REF!)))</f>
        <v>0</v>
      </c>
      <c r="G163" s="303" t="e">
        <f>LEN(#REF!)-LEN(SUBSTITUTE(#REF!,",",""))+1</f>
        <v>#REF!</v>
      </c>
    </row>
    <row r="164" spans="1:7">
      <c r="A164" s="5" t="s">
        <v>221</v>
      </c>
      <c r="B164" s="6"/>
      <c r="C164" s="117"/>
      <c r="D164" s="58"/>
      <c r="E164" s="304" t="str">
        <f t="shared" si="2"/>
        <v/>
      </c>
      <c r="F164" s="302" t="b">
        <f>IF(nume_candidat="",FALSE,ISNUMBER(SEARCH(nume_candidat,#REF!)))</f>
        <v>0</v>
      </c>
      <c r="G164" s="303" t="e">
        <f>LEN(#REF!)-LEN(SUBSTITUTE(#REF!,",",""))+1</f>
        <v>#REF!</v>
      </c>
    </row>
    <row r="165" spans="1:7">
      <c r="A165" s="5" t="s">
        <v>222</v>
      </c>
      <c r="B165" s="6"/>
      <c r="C165" s="117"/>
      <c r="D165" s="58"/>
      <c r="E165" s="304" t="str">
        <f t="shared" si="2"/>
        <v/>
      </c>
      <c r="F165" s="302" t="b">
        <f>IF(nume_candidat="",FALSE,ISNUMBER(SEARCH(nume_candidat,#REF!)))</f>
        <v>0</v>
      </c>
      <c r="G165" s="303" t="e">
        <f>LEN(#REF!)-LEN(SUBSTITUTE(#REF!,",",""))+1</f>
        <v>#REF!</v>
      </c>
    </row>
    <row r="166" spans="1:7">
      <c r="A166" s="5" t="s">
        <v>223</v>
      </c>
      <c r="B166" s="6"/>
      <c r="C166" s="117"/>
      <c r="D166" s="58"/>
      <c r="E166" s="304" t="str">
        <f t="shared" si="2"/>
        <v/>
      </c>
      <c r="F166" s="302" t="b">
        <f>IF(nume_candidat="",FALSE,ISNUMBER(SEARCH(nume_candidat,#REF!)))</f>
        <v>0</v>
      </c>
      <c r="G166" s="303" t="e">
        <f>LEN(#REF!)-LEN(SUBSTITUTE(#REF!,",",""))+1</f>
        <v>#REF!</v>
      </c>
    </row>
    <row r="167" spans="1:7">
      <c r="A167" s="5" t="s">
        <v>224</v>
      </c>
      <c r="B167" s="6"/>
      <c r="C167" s="117"/>
      <c r="D167" s="58"/>
      <c r="E167" s="304" t="str">
        <f t="shared" si="2"/>
        <v/>
      </c>
      <c r="F167" s="302" t="b">
        <f>IF(nume_candidat="",FALSE,ISNUMBER(SEARCH(nume_candidat,#REF!)))</f>
        <v>0</v>
      </c>
      <c r="G167" s="303" t="e">
        <f>LEN(#REF!)-LEN(SUBSTITUTE(#REF!,",",""))+1</f>
        <v>#REF!</v>
      </c>
    </row>
    <row r="168" spans="1:7">
      <c r="A168" s="5" t="s">
        <v>225</v>
      </c>
      <c r="B168" s="6"/>
      <c r="C168" s="117"/>
      <c r="D168" s="58"/>
      <c r="E168" s="304" t="str">
        <f t="shared" si="2"/>
        <v/>
      </c>
      <c r="F168" s="302" t="b">
        <f>IF(nume_candidat="",FALSE,ISNUMBER(SEARCH(nume_candidat,#REF!)))</f>
        <v>0</v>
      </c>
      <c r="G168" s="303" t="e">
        <f>LEN(#REF!)-LEN(SUBSTITUTE(#REF!,",",""))+1</f>
        <v>#REF!</v>
      </c>
    </row>
    <row r="169" spans="1:7">
      <c r="A169" s="5" t="s">
        <v>226</v>
      </c>
      <c r="B169" s="6"/>
      <c r="C169" s="117"/>
      <c r="D169" s="58"/>
      <c r="E169" s="304" t="str">
        <f t="shared" si="2"/>
        <v/>
      </c>
      <c r="F169" s="302" t="b">
        <f>IF(nume_candidat="",FALSE,ISNUMBER(SEARCH(nume_candidat,#REF!)))</f>
        <v>0</v>
      </c>
      <c r="G169" s="303" t="e">
        <f>LEN(#REF!)-LEN(SUBSTITUTE(#REF!,",",""))+1</f>
        <v>#REF!</v>
      </c>
    </row>
    <row r="170" spans="1:7">
      <c r="A170" s="5" t="s">
        <v>227</v>
      </c>
      <c r="B170" s="6"/>
      <c r="C170" s="117"/>
      <c r="D170" s="58"/>
      <c r="E170" s="304" t="str">
        <f t="shared" si="2"/>
        <v/>
      </c>
      <c r="F170" s="302" t="b">
        <f>IF(nume_candidat="",FALSE,ISNUMBER(SEARCH(nume_candidat,#REF!)))</f>
        <v>0</v>
      </c>
      <c r="G170" s="303" t="e">
        <f>LEN(#REF!)-LEN(SUBSTITUTE(#REF!,",",""))+1</f>
        <v>#REF!</v>
      </c>
    </row>
    <row r="171" spans="1:7">
      <c r="A171" s="5" t="s">
        <v>228</v>
      </c>
      <c r="B171" s="6"/>
      <c r="C171" s="117"/>
      <c r="D171" s="58"/>
      <c r="E171" s="304" t="str">
        <f t="shared" si="2"/>
        <v/>
      </c>
      <c r="F171" s="302" t="b">
        <f>IF(nume_candidat="",FALSE,ISNUMBER(SEARCH(nume_candidat,#REF!)))</f>
        <v>0</v>
      </c>
      <c r="G171" s="303" t="e">
        <f>LEN(#REF!)-LEN(SUBSTITUTE(#REF!,",",""))+1</f>
        <v>#REF!</v>
      </c>
    </row>
    <row r="172" spans="1:7">
      <c r="A172" s="5" t="s">
        <v>229</v>
      </c>
      <c r="B172" s="6"/>
      <c r="C172" s="117"/>
      <c r="D172" s="58"/>
      <c r="E172" s="304" t="str">
        <f t="shared" si="2"/>
        <v/>
      </c>
      <c r="F172" s="302" t="b">
        <f>IF(nume_candidat="",FALSE,ISNUMBER(SEARCH(nume_candidat,#REF!)))</f>
        <v>0</v>
      </c>
      <c r="G172" s="303" t="e">
        <f>LEN(#REF!)-LEN(SUBSTITUTE(#REF!,",",""))+1</f>
        <v>#REF!</v>
      </c>
    </row>
    <row r="173" spans="1:7">
      <c r="A173" s="5" t="s">
        <v>230</v>
      </c>
      <c r="B173" s="6"/>
      <c r="C173" s="117"/>
      <c r="D173" s="58"/>
      <c r="E173" s="304" t="str">
        <f t="shared" si="2"/>
        <v/>
      </c>
      <c r="F173" s="302" t="b">
        <f>IF(nume_candidat="",FALSE,ISNUMBER(SEARCH(nume_candidat,#REF!)))</f>
        <v>0</v>
      </c>
      <c r="G173" s="303" t="e">
        <f>LEN(#REF!)-LEN(SUBSTITUTE(#REF!,",",""))+1</f>
        <v>#REF!</v>
      </c>
    </row>
    <row r="174" spans="1:7">
      <c r="A174" s="5" t="s">
        <v>231</v>
      </c>
      <c r="B174" s="6"/>
      <c r="C174" s="117"/>
      <c r="D174" s="58"/>
      <c r="E174" s="304" t="str">
        <f t="shared" si="2"/>
        <v/>
      </c>
      <c r="F174" s="302" t="b">
        <f>IF(nume_candidat="",FALSE,ISNUMBER(SEARCH(nume_candidat,#REF!)))</f>
        <v>0</v>
      </c>
      <c r="G174" s="303" t="e">
        <f>LEN(#REF!)-LEN(SUBSTITUTE(#REF!,",",""))+1</f>
        <v>#REF!</v>
      </c>
    </row>
    <row r="175" spans="1:7">
      <c r="A175" s="5" t="s">
        <v>232</v>
      </c>
      <c r="B175" s="6"/>
      <c r="C175" s="117"/>
      <c r="D175" s="58"/>
      <c r="E175" s="304" t="str">
        <f t="shared" si="2"/>
        <v/>
      </c>
      <c r="F175" s="302" t="b">
        <f>IF(nume_candidat="",FALSE,ISNUMBER(SEARCH(nume_candidat,#REF!)))</f>
        <v>0</v>
      </c>
      <c r="G175" s="303" t="e">
        <f>LEN(#REF!)-LEN(SUBSTITUTE(#REF!,",",""))+1</f>
        <v>#REF!</v>
      </c>
    </row>
    <row r="176" spans="1:7">
      <c r="A176" s="5" t="s">
        <v>233</v>
      </c>
      <c r="B176" s="6"/>
      <c r="C176" s="117"/>
      <c r="D176" s="58"/>
      <c r="E176" s="304" t="str">
        <f t="shared" si="2"/>
        <v/>
      </c>
      <c r="F176" s="302" t="b">
        <f>IF(nume_candidat="",FALSE,ISNUMBER(SEARCH(nume_candidat,#REF!)))</f>
        <v>0</v>
      </c>
      <c r="G176" s="303" t="e">
        <f>LEN(#REF!)-LEN(SUBSTITUTE(#REF!,",",""))+1</f>
        <v>#REF!</v>
      </c>
    </row>
    <row r="177" spans="1:7">
      <c r="A177" s="5" t="s">
        <v>234</v>
      </c>
      <c r="B177" s="6"/>
      <c r="C177" s="117"/>
      <c r="D177" s="58"/>
      <c r="E177" s="304" t="str">
        <f t="shared" si="2"/>
        <v/>
      </c>
      <c r="F177" s="302" t="b">
        <f>IF(nume_candidat="",FALSE,ISNUMBER(SEARCH(nume_candidat,#REF!)))</f>
        <v>0</v>
      </c>
      <c r="G177" s="303" t="e">
        <f>LEN(#REF!)-LEN(SUBSTITUTE(#REF!,",",""))+1</f>
        <v>#REF!</v>
      </c>
    </row>
    <row r="178" spans="1:7">
      <c r="A178" s="5" t="s">
        <v>235</v>
      </c>
      <c r="B178" s="6"/>
      <c r="C178" s="117"/>
      <c r="D178" s="58"/>
      <c r="E178" s="304" t="str">
        <f t="shared" si="2"/>
        <v/>
      </c>
      <c r="F178" s="302" t="b">
        <f>IF(nume_candidat="",FALSE,ISNUMBER(SEARCH(nume_candidat,#REF!)))</f>
        <v>0</v>
      </c>
      <c r="G178" s="303" t="e">
        <f>LEN(#REF!)-LEN(SUBSTITUTE(#REF!,",",""))+1</f>
        <v>#REF!</v>
      </c>
    </row>
    <row r="179" spans="1:7">
      <c r="A179" s="5" t="s">
        <v>236</v>
      </c>
      <c r="B179" s="6"/>
      <c r="C179" s="117"/>
      <c r="D179" s="58"/>
      <c r="E179" s="304" t="str">
        <f t="shared" si="2"/>
        <v/>
      </c>
      <c r="F179" s="302" t="b">
        <f>IF(nume_candidat="",FALSE,ISNUMBER(SEARCH(nume_candidat,#REF!)))</f>
        <v>0</v>
      </c>
      <c r="G179" s="303" t="e">
        <f>LEN(#REF!)-LEN(SUBSTITUTE(#REF!,",",""))+1</f>
        <v>#REF!</v>
      </c>
    </row>
    <row r="180" spans="1:7">
      <c r="A180" s="5" t="s">
        <v>237</v>
      </c>
      <c r="B180" s="6"/>
      <c r="C180" s="117"/>
      <c r="D180" s="58"/>
      <c r="E180" s="304" t="str">
        <f t="shared" si="2"/>
        <v/>
      </c>
      <c r="F180" s="302" t="b">
        <f>IF(nume_candidat="",FALSE,ISNUMBER(SEARCH(nume_candidat,#REF!)))</f>
        <v>0</v>
      </c>
      <c r="G180" s="303" t="e">
        <f>LEN(#REF!)-LEN(SUBSTITUTE(#REF!,",",""))+1</f>
        <v>#REF!</v>
      </c>
    </row>
    <row r="181" spans="1:7">
      <c r="A181" s="5" t="s">
        <v>238</v>
      </c>
      <c r="B181" s="6"/>
      <c r="C181" s="117"/>
      <c r="D181" s="58"/>
      <c r="E181" s="304" t="str">
        <f t="shared" si="2"/>
        <v/>
      </c>
      <c r="F181" s="302" t="b">
        <f>IF(nume_candidat="",FALSE,ISNUMBER(SEARCH(nume_candidat,#REF!)))</f>
        <v>0</v>
      </c>
      <c r="G181" s="303" t="e">
        <f>LEN(#REF!)-LEN(SUBSTITUTE(#REF!,",",""))+1</f>
        <v>#REF!</v>
      </c>
    </row>
    <row r="182" spans="1:7">
      <c r="A182" s="5" t="s">
        <v>239</v>
      </c>
      <c r="B182" s="6"/>
      <c r="C182" s="117"/>
      <c r="D182" s="58"/>
      <c r="E182" s="304" t="str">
        <f t="shared" si="2"/>
        <v/>
      </c>
      <c r="F182" s="302" t="b">
        <f>IF(nume_candidat="",FALSE,ISNUMBER(SEARCH(nume_candidat,#REF!)))</f>
        <v>0</v>
      </c>
      <c r="G182" s="303" t="e">
        <f>LEN(#REF!)-LEN(SUBSTITUTE(#REF!,",",""))+1</f>
        <v>#REF!</v>
      </c>
    </row>
    <row r="183" spans="1:7">
      <c r="A183" s="5" t="s">
        <v>240</v>
      </c>
      <c r="B183" s="6"/>
      <c r="C183" s="117"/>
      <c r="D183" s="58"/>
      <c r="E183" s="304" t="str">
        <f t="shared" si="2"/>
        <v/>
      </c>
      <c r="F183" s="302" t="b">
        <f>IF(nume_candidat="",FALSE,ISNUMBER(SEARCH(nume_candidat,#REF!)))</f>
        <v>0</v>
      </c>
      <c r="G183" s="303" t="e">
        <f>LEN(#REF!)-LEN(SUBSTITUTE(#REF!,",",""))+1</f>
        <v>#REF!</v>
      </c>
    </row>
    <row r="184" spans="1:7">
      <c r="A184" s="5" t="s">
        <v>241</v>
      </c>
      <c r="B184" s="6"/>
      <c r="C184" s="117"/>
      <c r="D184" s="58"/>
      <c r="E184" s="304" t="str">
        <f t="shared" si="2"/>
        <v/>
      </c>
      <c r="F184" s="302" t="b">
        <f>IF(nume_candidat="",FALSE,ISNUMBER(SEARCH(nume_candidat,#REF!)))</f>
        <v>0</v>
      </c>
      <c r="G184" s="303" t="e">
        <f>LEN(#REF!)-LEN(SUBSTITUTE(#REF!,",",""))+1</f>
        <v>#REF!</v>
      </c>
    </row>
    <row r="185" spans="1:7">
      <c r="A185" s="5" t="s">
        <v>242</v>
      </c>
      <c r="B185" s="6"/>
      <c r="C185" s="117"/>
      <c r="D185" s="58"/>
      <c r="E185" s="304" t="str">
        <f t="shared" si="2"/>
        <v/>
      </c>
      <c r="F185" s="302" t="b">
        <f>IF(nume_candidat="",FALSE,ISNUMBER(SEARCH(nume_candidat,#REF!)))</f>
        <v>0</v>
      </c>
      <c r="G185" s="303" t="e">
        <f>LEN(#REF!)-LEN(SUBSTITUTE(#REF!,",",""))+1</f>
        <v>#REF!</v>
      </c>
    </row>
    <row r="186" spans="1:7">
      <c r="A186" s="5" t="s">
        <v>243</v>
      </c>
      <c r="B186" s="6"/>
      <c r="C186" s="117"/>
      <c r="D186" s="58"/>
      <c r="E186" s="304" t="str">
        <f t="shared" si="2"/>
        <v/>
      </c>
      <c r="F186" s="302" t="b">
        <f>IF(nume_candidat="",FALSE,ISNUMBER(SEARCH(nume_candidat,#REF!)))</f>
        <v>0</v>
      </c>
      <c r="G186" s="303" t="e">
        <f>LEN(#REF!)-LEN(SUBSTITUTE(#REF!,",",""))+1</f>
        <v>#REF!</v>
      </c>
    </row>
    <row r="187" spans="1:7">
      <c r="A187" s="5" t="s">
        <v>244</v>
      </c>
      <c r="B187" s="6"/>
      <c r="C187" s="117"/>
      <c r="D187" s="58"/>
      <c r="E187" s="304" t="str">
        <f t="shared" si="2"/>
        <v/>
      </c>
      <c r="F187" s="302" t="b">
        <f>IF(nume_candidat="",FALSE,ISNUMBER(SEARCH(nume_candidat,#REF!)))</f>
        <v>0</v>
      </c>
      <c r="G187" s="303" t="e">
        <f>LEN(#REF!)-LEN(SUBSTITUTE(#REF!,",",""))+1</f>
        <v>#REF!</v>
      </c>
    </row>
    <row r="188" spans="1:7">
      <c r="A188" s="5" t="s">
        <v>245</v>
      </c>
      <c r="B188" s="6"/>
      <c r="C188" s="117"/>
      <c r="D188" s="58"/>
      <c r="E188" s="304" t="str">
        <f t="shared" si="2"/>
        <v/>
      </c>
      <c r="F188" s="302" t="b">
        <f>IF(nume_candidat="",FALSE,ISNUMBER(SEARCH(nume_candidat,#REF!)))</f>
        <v>0</v>
      </c>
      <c r="G188" s="303" t="e">
        <f>LEN(#REF!)-LEN(SUBSTITUTE(#REF!,",",""))+1</f>
        <v>#REF!</v>
      </c>
    </row>
    <row r="189" spans="1:7">
      <c r="A189" s="5" t="s">
        <v>246</v>
      </c>
      <c r="B189" s="6"/>
      <c r="C189" s="117"/>
      <c r="D189" s="58"/>
      <c r="E189" s="304" t="str">
        <f t="shared" si="2"/>
        <v/>
      </c>
      <c r="F189" s="302" t="b">
        <f>IF(nume_candidat="",FALSE,ISNUMBER(SEARCH(nume_candidat,#REF!)))</f>
        <v>0</v>
      </c>
      <c r="G189" s="303" t="e">
        <f>LEN(#REF!)-LEN(SUBSTITUTE(#REF!,",",""))+1</f>
        <v>#REF!</v>
      </c>
    </row>
    <row r="190" spans="1:7">
      <c r="A190" s="5" t="s">
        <v>247</v>
      </c>
      <c r="B190" s="6"/>
      <c r="C190" s="117"/>
      <c r="D190" s="58"/>
      <c r="E190" s="304" t="str">
        <f t="shared" si="2"/>
        <v/>
      </c>
      <c r="F190" s="302" t="b">
        <f>IF(nume_candidat="",FALSE,ISNUMBER(SEARCH(nume_candidat,#REF!)))</f>
        <v>0</v>
      </c>
      <c r="G190" s="303" t="e">
        <f>LEN(#REF!)-LEN(SUBSTITUTE(#REF!,",",""))+1</f>
        <v>#REF!</v>
      </c>
    </row>
    <row r="191" spans="1:7">
      <c r="A191" s="5" t="s">
        <v>248</v>
      </c>
      <c r="B191" s="6"/>
      <c r="C191" s="117"/>
      <c r="D191" s="58"/>
      <c r="E191" s="304" t="str">
        <f t="shared" si="2"/>
        <v/>
      </c>
      <c r="F191" s="302" t="b">
        <f>IF(nume_candidat="",FALSE,ISNUMBER(SEARCH(nume_candidat,#REF!)))</f>
        <v>0</v>
      </c>
      <c r="G191" s="303" t="e">
        <f>LEN(#REF!)-LEN(SUBSTITUTE(#REF!,",",""))+1</f>
        <v>#REF!</v>
      </c>
    </row>
    <row r="192" spans="1:7">
      <c r="A192" s="5" t="s">
        <v>249</v>
      </c>
      <c r="B192" s="6"/>
      <c r="C192" s="117"/>
      <c r="D192" s="58"/>
      <c r="E192" s="304" t="str">
        <f t="shared" si="2"/>
        <v/>
      </c>
      <c r="F192" s="302" t="b">
        <f>IF(nume_candidat="",FALSE,ISNUMBER(SEARCH(nume_candidat,#REF!)))</f>
        <v>0</v>
      </c>
      <c r="G192" s="303" t="e">
        <f>LEN(#REF!)-LEN(SUBSTITUTE(#REF!,",",""))+1</f>
        <v>#REF!</v>
      </c>
    </row>
    <row r="193" spans="1:7">
      <c r="A193" s="5" t="s">
        <v>250</v>
      </c>
      <c r="B193" s="6"/>
      <c r="C193" s="117"/>
      <c r="D193" s="58"/>
      <c r="E193" s="304" t="str">
        <f t="shared" si="2"/>
        <v/>
      </c>
      <c r="F193" s="302" t="b">
        <f>IF(nume_candidat="",FALSE,ISNUMBER(SEARCH(nume_candidat,#REF!)))</f>
        <v>0</v>
      </c>
      <c r="G193" s="303" t="e">
        <f>LEN(#REF!)-LEN(SUBSTITUTE(#REF!,",",""))+1</f>
        <v>#REF!</v>
      </c>
    </row>
    <row r="194" spans="1:7">
      <c r="A194" s="5" t="s">
        <v>251</v>
      </c>
      <c r="B194" s="6"/>
      <c r="C194" s="117"/>
      <c r="D194" s="58"/>
      <c r="E194" s="304" t="str">
        <f t="shared" si="2"/>
        <v/>
      </c>
      <c r="F194" s="302" t="b">
        <f>IF(nume_candidat="",FALSE,ISNUMBER(SEARCH(nume_candidat,#REF!)))</f>
        <v>0</v>
      </c>
      <c r="G194" s="303" t="e">
        <f>LEN(#REF!)-LEN(SUBSTITUTE(#REF!,",",""))+1</f>
        <v>#REF!</v>
      </c>
    </row>
    <row r="195" spans="1:7">
      <c r="A195" s="5" t="s">
        <v>252</v>
      </c>
      <c r="B195" s="6"/>
      <c r="C195" s="117"/>
      <c r="D195" s="58"/>
      <c r="E195" s="304" t="str">
        <f t="shared" si="2"/>
        <v/>
      </c>
      <c r="F195" s="302" t="b">
        <f>IF(nume_candidat="",FALSE,ISNUMBER(SEARCH(nume_candidat,#REF!)))</f>
        <v>0</v>
      </c>
      <c r="G195" s="303" t="e">
        <f>LEN(#REF!)-LEN(SUBSTITUTE(#REF!,",",""))+1</f>
        <v>#REF!</v>
      </c>
    </row>
    <row r="196" spans="1:7">
      <c r="A196" s="5" t="s">
        <v>253</v>
      </c>
      <c r="B196" s="6"/>
      <c r="C196" s="117"/>
      <c r="D196" s="58"/>
      <c r="E196" s="304" t="str">
        <f t="shared" si="2"/>
        <v/>
      </c>
      <c r="F196" s="302" t="b">
        <f>IF(nume_candidat="",FALSE,ISNUMBER(SEARCH(nume_candidat,#REF!)))</f>
        <v>0</v>
      </c>
      <c r="G196" s="303" t="e">
        <f>LEN(#REF!)-LEN(SUBSTITUTE(#REF!,",",""))+1</f>
        <v>#REF!</v>
      </c>
    </row>
    <row r="197" spans="1:7">
      <c r="A197" s="5" t="s">
        <v>254</v>
      </c>
      <c r="B197" s="6"/>
      <c r="C197" s="117"/>
      <c r="D197" s="58"/>
      <c r="E197" s="304" t="str">
        <f t="shared" si="2"/>
        <v/>
      </c>
      <c r="F197" s="302" t="b">
        <f>IF(nume_candidat="",FALSE,ISNUMBER(SEARCH(nume_candidat,#REF!)))</f>
        <v>0</v>
      </c>
      <c r="G197" s="303" t="e">
        <f>LEN(#REF!)-LEN(SUBSTITUTE(#REF!,",",""))+1</f>
        <v>#REF!</v>
      </c>
    </row>
    <row r="198" spans="1:7">
      <c r="A198" s="5" t="s">
        <v>255</v>
      </c>
      <c r="B198" s="6"/>
      <c r="C198" s="117"/>
      <c r="D198" s="58"/>
      <c r="E198" s="304" t="str">
        <f t="shared" si="2"/>
        <v/>
      </c>
      <c r="F198" s="302" t="b">
        <f>IF(nume_candidat="",FALSE,ISNUMBER(SEARCH(nume_candidat,#REF!)))</f>
        <v>0</v>
      </c>
      <c r="G198" s="303" t="e">
        <f>LEN(#REF!)-LEN(SUBSTITUTE(#REF!,",",""))+1</f>
        <v>#REF!</v>
      </c>
    </row>
    <row r="199" spans="1:7">
      <c r="A199" s="5" t="s">
        <v>256</v>
      </c>
      <c r="B199" s="6"/>
      <c r="C199" s="117"/>
      <c r="D199" s="58"/>
      <c r="E199" s="304" t="str">
        <f t="shared" si="2"/>
        <v/>
      </c>
      <c r="F199" s="302" t="b">
        <f>IF(nume_candidat="",FALSE,ISNUMBER(SEARCH(nume_candidat,#REF!)))</f>
        <v>0</v>
      </c>
      <c r="G199" s="303" t="e">
        <f>LEN(#REF!)-LEN(SUBSTITUTE(#REF!,",",""))+1</f>
        <v>#REF!</v>
      </c>
    </row>
    <row r="200" spans="1:7">
      <c r="A200" s="5" t="s">
        <v>257</v>
      </c>
      <c r="B200" s="6"/>
      <c r="C200" s="117"/>
      <c r="D200" s="58"/>
      <c r="E200" s="304" t="str">
        <f t="shared" si="2"/>
        <v/>
      </c>
      <c r="F200" s="302" t="b">
        <f>IF(nume_candidat="",FALSE,ISNUMBER(SEARCH(nume_candidat,#REF!)))</f>
        <v>0</v>
      </c>
      <c r="G200" s="303" t="e">
        <f>LEN(#REF!)-LEN(SUBSTITUTE(#REF!,",",""))+1</f>
        <v>#REF!</v>
      </c>
    </row>
    <row r="201" spans="1:7">
      <c r="A201" s="5" t="s">
        <v>258</v>
      </c>
      <c r="B201" s="6"/>
      <c r="C201" s="117"/>
      <c r="D201" s="58"/>
      <c r="E201" s="304" t="str">
        <f t="shared" si="2"/>
        <v/>
      </c>
      <c r="F201" s="302" t="b">
        <f>IF(nume_candidat="",FALSE,ISNUMBER(SEARCH(nume_candidat,#REF!)))</f>
        <v>0</v>
      </c>
      <c r="G201" s="303" t="e">
        <f>LEN(#REF!)-LEN(SUBSTITUTE(#REF!,",",""))+1</f>
        <v>#REF!</v>
      </c>
    </row>
    <row r="202" spans="1:7">
      <c r="A202" s="5" t="s">
        <v>259</v>
      </c>
      <c r="B202" s="6"/>
      <c r="C202" s="117"/>
      <c r="D202" s="58"/>
      <c r="E202" s="304" t="str">
        <f t="shared" ref="E202:E259" si="3">IF(OR(,$B202="",$C202="",$C202&lt;an_initial,$C202&gt;an_final),"",
(30*(D202="expoziție internațională")+15*(D202="expoziție națională"))
)</f>
        <v/>
      </c>
      <c r="F202" s="302" t="b">
        <f>IF(nume_candidat="",FALSE,ISNUMBER(SEARCH(nume_candidat,#REF!)))</f>
        <v>0</v>
      </c>
      <c r="G202" s="303" t="e">
        <f>LEN(#REF!)-LEN(SUBSTITUTE(#REF!,",",""))+1</f>
        <v>#REF!</v>
      </c>
    </row>
    <row r="203" spans="1:7">
      <c r="A203" s="5" t="s">
        <v>260</v>
      </c>
      <c r="B203" s="6"/>
      <c r="C203" s="117"/>
      <c r="D203" s="58"/>
      <c r="E203" s="304" t="str">
        <f t="shared" si="3"/>
        <v/>
      </c>
      <c r="F203" s="302" t="b">
        <f>IF(nume_candidat="",FALSE,ISNUMBER(SEARCH(nume_candidat,#REF!)))</f>
        <v>0</v>
      </c>
      <c r="G203" s="303" t="e">
        <f>LEN(#REF!)-LEN(SUBSTITUTE(#REF!,",",""))+1</f>
        <v>#REF!</v>
      </c>
    </row>
    <row r="204" spans="1:7">
      <c r="A204" s="5" t="s">
        <v>261</v>
      </c>
      <c r="B204" s="6"/>
      <c r="C204" s="117"/>
      <c r="D204" s="58"/>
      <c r="E204" s="304" t="str">
        <f t="shared" si="3"/>
        <v/>
      </c>
      <c r="F204" s="302" t="b">
        <f>IF(nume_candidat="",FALSE,ISNUMBER(SEARCH(nume_candidat,#REF!)))</f>
        <v>0</v>
      </c>
      <c r="G204" s="303" t="e">
        <f>LEN(#REF!)-LEN(SUBSTITUTE(#REF!,",",""))+1</f>
        <v>#REF!</v>
      </c>
    </row>
    <row r="205" spans="1:7">
      <c r="A205" s="5" t="s">
        <v>262</v>
      </c>
      <c r="B205" s="6"/>
      <c r="C205" s="117"/>
      <c r="D205" s="58"/>
      <c r="E205" s="304" t="str">
        <f t="shared" si="3"/>
        <v/>
      </c>
      <c r="F205" s="302" t="b">
        <f>IF(nume_candidat="",FALSE,ISNUMBER(SEARCH(nume_candidat,#REF!)))</f>
        <v>0</v>
      </c>
      <c r="G205" s="303" t="e">
        <f>LEN(#REF!)-LEN(SUBSTITUTE(#REF!,",",""))+1</f>
        <v>#REF!</v>
      </c>
    </row>
    <row r="206" spans="1:7">
      <c r="A206" s="5" t="s">
        <v>263</v>
      </c>
      <c r="B206" s="6"/>
      <c r="C206" s="117"/>
      <c r="D206" s="58"/>
      <c r="E206" s="304" t="str">
        <f t="shared" si="3"/>
        <v/>
      </c>
      <c r="F206" s="302" t="b">
        <f>IF(nume_candidat="",FALSE,ISNUMBER(SEARCH(nume_candidat,#REF!)))</f>
        <v>0</v>
      </c>
      <c r="G206" s="303" t="e">
        <f>LEN(#REF!)-LEN(SUBSTITUTE(#REF!,",",""))+1</f>
        <v>#REF!</v>
      </c>
    </row>
    <row r="207" spans="1:7">
      <c r="A207" s="5" t="s">
        <v>264</v>
      </c>
      <c r="B207" s="6"/>
      <c r="C207" s="117"/>
      <c r="D207" s="58"/>
      <c r="E207" s="304" t="str">
        <f t="shared" si="3"/>
        <v/>
      </c>
      <c r="F207" s="302" t="b">
        <f>IF(nume_candidat="",FALSE,ISNUMBER(SEARCH(nume_candidat,#REF!)))</f>
        <v>0</v>
      </c>
      <c r="G207" s="303" t="e">
        <f>LEN(#REF!)-LEN(SUBSTITUTE(#REF!,",",""))+1</f>
        <v>#REF!</v>
      </c>
    </row>
    <row r="208" spans="1:7">
      <c r="A208" s="5" t="s">
        <v>265</v>
      </c>
      <c r="B208" s="6"/>
      <c r="C208" s="117"/>
      <c r="D208" s="58"/>
      <c r="E208" s="304" t="str">
        <f t="shared" si="3"/>
        <v/>
      </c>
      <c r="F208" s="302" t="b">
        <f>IF(nume_candidat="",FALSE,ISNUMBER(SEARCH(nume_candidat,#REF!)))</f>
        <v>0</v>
      </c>
      <c r="G208" s="303" t="e">
        <f>LEN(#REF!)-LEN(SUBSTITUTE(#REF!,",",""))+1</f>
        <v>#REF!</v>
      </c>
    </row>
    <row r="209" spans="1:7">
      <c r="A209" s="5" t="s">
        <v>266</v>
      </c>
      <c r="B209" s="6"/>
      <c r="C209" s="117"/>
      <c r="D209" s="58"/>
      <c r="E209" s="304" t="str">
        <f t="shared" si="3"/>
        <v/>
      </c>
      <c r="F209" s="302" t="b">
        <f>IF(nume_candidat="",FALSE,ISNUMBER(SEARCH(nume_candidat,#REF!)))</f>
        <v>0</v>
      </c>
      <c r="G209" s="303" t="e">
        <f>LEN(#REF!)-LEN(SUBSTITUTE(#REF!,",",""))+1</f>
        <v>#REF!</v>
      </c>
    </row>
    <row r="210" spans="1:7">
      <c r="A210" s="5" t="s">
        <v>267</v>
      </c>
      <c r="B210" s="6"/>
      <c r="C210" s="117"/>
      <c r="D210" s="58"/>
      <c r="E210" s="304" t="str">
        <f t="shared" si="3"/>
        <v/>
      </c>
      <c r="F210" s="302" t="b">
        <f>IF(nume_candidat="",FALSE,ISNUMBER(SEARCH(nume_candidat,#REF!)))</f>
        <v>0</v>
      </c>
      <c r="G210" s="303" t="e">
        <f>LEN(#REF!)-LEN(SUBSTITUTE(#REF!,",",""))+1</f>
        <v>#REF!</v>
      </c>
    </row>
    <row r="211" spans="1:7">
      <c r="A211" s="5" t="s">
        <v>268</v>
      </c>
      <c r="B211" s="6"/>
      <c r="C211" s="117"/>
      <c r="D211" s="58"/>
      <c r="E211" s="304" t="str">
        <f t="shared" si="3"/>
        <v/>
      </c>
      <c r="F211" s="302" t="b">
        <f>IF(nume_candidat="",FALSE,ISNUMBER(SEARCH(nume_candidat,#REF!)))</f>
        <v>0</v>
      </c>
      <c r="G211" s="303" t="e">
        <f>LEN(#REF!)-LEN(SUBSTITUTE(#REF!,",",""))+1</f>
        <v>#REF!</v>
      </c>
    </row>
    <row r="212" spans="1:7">
      <c r="A212" s="5" t="s">
        <v>269</v>
      </c>
      <c r="B212" s="6"/>
      <c r="C212" s="117"/>
      <c r="D212" s="58"/>
      <c r="E212" s="304" t="str">
        <f t="shared" si="3"/>
        <v/>
      </c>
      <c r="F212" s="302" t="b">
        <f>IF(nume_candidat="",FALSE,ISNUMBER(SEARCH(nume_candidat,#REF!)))</f>
        <v>0</v>
      </c>
      <c r="G212" s="303" t="e">
        <f>LEN(#REF!)-LEN(SUBSTITUTE(#REF!,",",""))+1</f>
        <v>#REF!</v>
      </c>
    </row>
    <row r="213" spans="1:7">
      <c r="A213" s="5" t="s">
        <v>270</v>
      </c>
      <c r="B213" s="6"/>
      <c r="C213" s="117"/>
      <c r="D213" s="58"/>
      <c r="E213" s="304" t="str">
        <f t="shared" si="3"/>
        <v/>
      </c>
      <c r="F213" s="302" t="b">
        <f>IF(nume_candidat="",FALSE,ISNUMBER(SEARCH(nume_candidat,#REF!)))</f>
        <v>0</v>
      </c>
      <c r="G213" s="303" t="e">
        <f>LEN(#REF!)-LEN(SUBSTITUTE(#REF!,",",""))+1</f>
        <v>#REF!</v>
      </c>
    </row>
    <row r="214" spans="1:7">
      <c r="A214" s="5" t="s">
        <v>271</v>
      </c>
      <c r="B214" s="6"/>
      <c r="C214" s="117"/>
      <c r="D214" s="58"/>
      <c r="E214" s="304" t="str">
        <f t="shared" si="3"/>
        <v/>
      </c>
      <c r="F214" s="302" t="b">
        <f>IF(nume_candidat="",FALSE,ISNUMBER(SEARCH(nume_candidat,#REF!)))</f>
        <v>0</v>
      </c>
      <c r="G214" s="303" t="e">
        <f>LEN(#REF!)-LEN(SUBSTITUTE(#REF!,",",""))+1</f>
        <v>#REF!</v>
      </c>
    </row>
    <row r="215" spans="1:7">
      <c r="A215" s="5" t="s">
        <v>272</v>
      </c>
      <c r="B215" s="6"/>
      <c r="C215" s="117"/>
      <c r="D215" s="58"/>
      <c r="E215" s="304" t="str">
        <f t="shared" si="3"/>
        <v/>
      </c>
      <c r="F215" s="302" t="b">
        <f>IF(nume_candidat="",FALSE,ISNUMBER(SEARCH(nume_candidat,#REF!)))</f>
        <v>0</v>
      </c>
      <c r="G215" s="303" t="e">
        <f>LEN(#REF!)-LEN(SUBSTITUTE(#REF!,",",""))+1</f>
        <v>#REF!</v>
      </c>
    </row>
    <row r="216" spans="1:7">
      <c r="A216" s="5" t="s">
        <v>273</v>
      </c>
      <c r="B216" s="6"/>
      <c r="C216" s="117"/>
      <c r="D216" s="58"/>
      <c r="E216" s="304" t="str">
        <f t="shared" si="3"/>
        <v/>
      </c>
      <c r="F216" s="302" t="b">
        <f>IF(nume_candidat="",FALSE,ISNUMBER(SEARCH(nume_candidat,#REF!)))</f>
        <v>0</v>
      </c>
      <c r="G216" s="303" t="e">
        <f>LEN(#REF!)-LEN(SUBSTITUTE(#REF!,",",""))+1</f>
        <v>#REF!</v>
      </c>
    </row>
    <row r="217" spans="1:7">
      <c r="A217" s="5" t="s">
        <v>274</v>
      </c>
      <c r="B217" s="6"/>
      <c r="C217" s="117"/>
      <c r="D217" s="58"/>
      <c r="E217" s="304" t="str">
        <f t="shared" si="3"/>
        <v/>
      </c>
      <c r="F217" s="302" t="b">
        <f>IF(nume_candidat="",FALSE,ISNUMBER(SEARCH(nume_candidat,#REF!)))</f>
        <v>0</v>
      </c>
      <c r="G217" s="303" t="e">
        <f>LEN(#REF!)-LEN(SUBSTITUTE(#REF!,",",""))+1</f>
        <v>#REF!</v>
      </c>
    </row>
    <row r="218" spans="1:7">
      <c r="A218" s="5" t="s">
        <v>275</v>
      </c>
      <c r="B218" s="6"/>
      <c r="C218" s="117"/>
      <c r="D218" s="58"/>
      <c r="E218" s="304" t="str">
        <f t="shared" si="3"/>
        <v/>
      </c>
      <c r="F218" s="302" t="b">
        <f>IF(nume_candidat="",FALSE,ISNUMBER(SEARCH(nume_candidat,#REF!)))</f>
        <v>0</v>
      </c>
      <c r="G218" s="303" t="e">
        <f>LEN(#REF!)-LEN(SUBSTITUTE(#REF!,",",""))+1</f>
        <v>#REF!</v>
      </c>
    </row>
    <row r="219" spans="1:7">
      <c r="A219" s="5" t="s">
        <v>276</v>
      </c>
      <c r="B219" s="6"/>
      <c r="C219" s="117"/>
      <c r="D219" s="58"/>
      <c r="E219" s="304" t="str">
        <f t="shared" si="3"/>
        <v/>
      </c>
      <c r="F219" s="302" t="b">
        <f>IF(nume_candidat="",FALSE,ISNUMBER(SEARCH(nume_candidat,#REF!)))</f>
        <v>0</v>
      </c>
      <c r="G219" s="303" t="e">
        <f>LEN(#REF!)-LEN(SUBSTITUTE(#REF!,",",""))+1</f>
        <v>#REF!</v>
      </c>
    </row>
    <row r="220" spans="1:7">
      <c r="A220" s="5" t="s">
        <v>277</v>
      </c>
      <c r="B220" s="6"/>
      <c r="C220" s="117"/>
      <c r="D220" s="58"/>
      <c r="E220" s="304" t="str">
        <f t="shared" si="3"/>
        <v/>
      </c>
      <c r="F220" s="302" t="b">
        <f>IF(nume_candidat="",FALSE,ISNUMBER(SEARCH(nume_candidat,#REF!)))</f>
        <v>0</v>
      </c>
      <c r="G220" s="303" t="e">
        <f>LEN(#REF!)-LEN(SUBSTITUTE(#REF!,",",""))+1</f>
        <v>#REF!</v>
      </c>
    </row>
    <row r="221" spans="1:7">
      <c r="A221" s="5" t="s">
        <v>278</v>
      </c>
      <c r="B221" s="6"/>
      <c r="C221" s="117"/>
      <c r="D221" s="58"/>
      <c r="E221" s="304" t="str">
        <f t="shared" si="3"/>
        <v/>
      </c>
      <c r="F221" s="302" t="b">
        <f>IF(nume_candidat="",FALSE,ISNUMBER(SEARCH(nume_candidat,#REF!)))</f>
        <v>0</v>
      </c>
      <c r="G221" s="303" t="e">
        <f>LEN(#REF!)-LEN(SUBSTITUTE(#REF!,",",""))+1</f>
        <v>#REF!</v>
      </c>
    </row>
    <row r="222" spans="1:7">
      <c r="A222" s="5" t="s">
        <v>279</v>
      </c>
      <c r="B222" s="6"/>
      <c r="C222" s="117"/>
      <c r="D222" s="58"/>
      <c r="E222" s="304" t="str">
        <f t="shared" si="3"/>
        <v/>
      </c>
      <c r="F222" s="302" t="b">
        <f>IF(nume_candidat="",FALSE,ISNUMBER(SEARCH(nume_candidat,#REF!)))</f>
        <v>0</v>
      </c>
      <c r="G222" s="303" t="e">
        <f>LEN(#REF!)-LEN(SUBSTITUTE(#REF!,",",""))+1</f>
        <v>#REF!</v>
      </c>
    </row>
    <row r="223" spans="1:7">
      <c r="A223" s="5" t="s">
        <v>280</v>
      </c>
      <c r="B223" s="6"/>
      <c r="C223" s="117"/>
      <c r="D223" s="58"/>
      <c r="E223" s="304" t="str">
        <f t="shared" si="3"/>
        <v/>
      </c>
      <c r="F223" s="302" t="b">
        <f>IF(nume_candidat="",FALSE,ISNUMBER(SEARCH(nume_candidat,#REF!)))</f>
        <v>0</v>
      </c>
      <c r="G223" s="303" t="e">
        <f>LEN(#REF!)-LEN(SUBSTITUTE(#REF!,",",""))+1</f>
        <v>#REF!</v>
      </c>
    </row>
    <row r="224" spans="1:7">
      <c r="A224" s="5" t="s">
        <v>281</v>
      </c>
      <c r="B224" s="6"/>
      <c r="C224" s="117"/>
      <c r="D224" s="58"/>
      <c r="E224" s="304" t="str">
        <f t="shared" si="3"/>
        <v/>
      </c>
      <c r="F224" s="302" t="b">
        <f>IF(nume_candidat="",FALSE,ISNUMBER(SEARCH(nume_candidat,#REF!)))</f>
        <v>0</v>
      </c>
      <c r="G224" s="303" t="e">
        <f>LEN(#REF!)-LEN(SUBSTITUTE(#REF!,",",""))+1</f>
        <v>#REF!</v>
      </c>
    </row>
    <row r="225" spans="1:7">
      <c r="A225" s="5" t="s">
        <v>282</v>
      </c>
      <c r="B225" s="6"/>
      <c r="C225" s="117"/>
      <c r="D225" s="58"/>
      <c r="E225" s="304" t="str">
        <f t="shared" si="3"/>
        <v/>
      </c>
      <c r="F225" s="302" t="b">
        <f>IF(nume_candidat="",FALSE,ISNUMBER(SEARCH(nume_candidat,#REF!)))</f>
        <v>0</v>
      </c>
      <c r="G225" s="303" t="e">
        <f>LEN(#REF!)-LEN(SUBSTITUTE(#REF!,",",""))+1</f>
        <v>#REF!</v>
      </c>
    </row>
    <row r="226" spans="1:7">
      <c r="A226" s="5" t="s">
        <v>283</v>
      </c>
      <c r="B226" s="6"/>
      <c r="C226" s="117"/>
      <c r="D226" s="58"/>
      <c r="E226" s="304" t="str">
        <f t="shared" si="3"/>
        <v/>
      </c>
      <c r="F226" s="302" t="b">
        <f>IF(nume_candidat="",FALSE,ISNUMBER(SEARCH(nume_candidat,#REF!)))</f>
        <v>0</v>
      </c>
      <c r="G226" s="303" t="e">
        <f>LEN(#REF!)-LEN(SUBSTITUTE(#REF!,",",""))+1</f>
        <v>#REF!</v>
      </c>
    </row>
    <row r="227" spans="1:7">
      <c r="A227" s="5" t="s">
        <v>284</v>
      </c>
      <c r="B227" s="6"/>
      <c r="C227" s="117"/>
      <c r="D227" s="58"/>
      <c r="E227" s="304" t="str">
        <f t="shared" si="3"/>
        <v/>
      </c>
      <c r="F227" s="302" t="b">
        <f>IF(nume_candidat="",FALSE,ISNUMBER(SEARCH(nume_candidat,#REF!)))</f>
        <v>0</v>
      </c>
      <c r="G227" s="303" t="e">
        <f>LEN(#REF!)-LEN(SUBSTITUTE(#REF!,",",""))+1</f>
        <v>#REF!</v>
      </c>
    </row>
    <row r="228" spans="1:7">
      <c r="A228" s="5" t="s">
        <v>285</v>
      </c>
      <c r="B228" s="6"/>
      <c r="C228" s="117"/>
      <c r="D228" s="58"/>
      <c r="E228" s="304" t="str">
        <f t="shared" si="3"/>
        <v/>
      </c>
      <c r="F228" s="302" t="b">
        <f>IF(nume_candidat="",FALSE,ISNUMBER(SEARCH(nume_candidat,#REF!)))</f>
        <v>0</v>
      </c>
      <c r="G228" s="303" t="e">
        <f>LEN(#REF!)-LEN(SUBSTITUTE(#REF!,",",""))+1</f>
        <v>#REF!</v>
      </c>
    </row>
    <row r="229" spans="1:7">
      <c r="A229" s="5" t="s">
        <v>286</v>
      </c>
      <c r="B229" s="6"/>
      <c r="C229" s="117"/>
      <c r="D229" s="58"/>
      <c r="E229" s="304" t="str">
        <f t="shared" si="3"/>
        <v/>
      </c>
      <c r="F229" s="302" t="b">
        <f>IF(nume_candidat="",FALSE,ISNUMBER(SEARCH(nume_candidat,#REF!)))</f>
        <v>0</v>
      </c>
      <c r="G229" s="303" t="e">
        <f>LEN(#REF!)-LEN(SUBSTITUTE(#REF!,",",""))+1</f>
        <v>#REF!</v>
      </c>
    </row>
    <row r="230" spans="1:7">
      <c r="A230" s="5" t="s">
        <v>287</v>
      </c>
      <c r="B230" s="6"/>
      <c r="C230" s="117"/>
      <c r="D230" s="58"/>
      <c r="E230" s="304" t="str">
        <f t="shared" si="3"/>
        <v/>
      </c>
      <c r="F230" s="302" t="b">
        <f>IF(nume_candidat="",FALSE,ISNUMBER(SEARCH(nume_candidat,#REF!)))</f>
        <v>0</v>
      </c>
      <c r="G230" s="303" t="e">
        <f>LEN(#REF!)-LEN(SUBSTITUTE(#REF!,",",""))+1</f>
        <v>#REF!</v>
      </c>
    </row>
    <row r="231" spans="1:7">
      <c r="A231" s="5" t="s">
        <v>288</v>
      </c>
      <c r="B231" s="6"/>
      <c r="C231" s="117"/>
      <c r="D231" s="58"/>
      <c r="E231" s="304" t="str">
        <f t="shared" si="3"/>
        <v/>
      </c>
      <c r="F231" s="302" t="b">
        <f>IF(nume_candidat="",FALSE,ISNUMBER(SEARCH(nume_candidat,#REF!)))</f>
        <v>0</v>
      </c>
      <c r="G231" s="303" t="e">
        <f>LEN(#REF!)-LEN(SUBSTITUTE(#REF!,",",""))+1</f>
        <v>#REF!</v>
      </c>
    </row>
    <row r="232" spans="1:7">
      <c r="A232" s="5" t="s">
        <v>289</v>
      </c>
      <c r="B232" s="6"/>
      <c r="C232" s="117"/>
      <c r="D232" s="58"/>
      <c r="E232" s="304" t="str">
        <f t="shared" si="3"/>
        <v/>
      </c>
      <c r="F232" s="302" t="b">
        <f>IF(nume_candidat="",FALSE,ISNUMBER(SEARCH(nume_candidat,#REF!)))</f>
        <v>0</v>
      </c>
      <c r="G232" s="303" t="e">
        <f>LEN(#REF!)-LEN(SUBSTITUTE(#REF!,",",""))+1</f>
        <v>#REF!</v>
      </c>
    </row>
    <row r="233" spans="1:7">
      <c r="A233" s="5" t="s">
        <v>290</v>
      </c>
      <c r="B233" s="6"/>
      <c r="C233" s="117"/>
      <c r="D233" s="58"/>
      <c r="E233" s="304" t="str">
        <f t="shared" si="3"/>
        <v/>
      </c>
      <c r="F233" s="302" t="b">
        <f>IF(nume_candidat="",FALSE,ISNUMBER(SEARCH(nume_candidat,#REF!)))</f>
        <v>0</v>
      </c>
      <c r="G233" s="303" t="e">
        <f>LEN(#REF!)-LEN(SUBSTITUTE(#REF!,",",""))+1</f>
        <v>#REF!</v>
      </c>
    </row>
    <row r="234" spans="1:7">
      <c r="A234" s="5" t="s">
        <v>291</v>
      </c>
      <c r="B234" s="6"/>
      <c r="C234" s="117"/>
      <c r="D234" s="58"/>
      <c r="E234" s="304" t="str">
        <f t="shared" si="3"/>
        <v/>
      </c>
      <c r="F234" s="302" t="b">
        <f>IF(nume_candidat="",FALSE,ISNUMBER(SEARCH(nume_candidat,#REF!)))</f>
        <v>0</v>
      </c>
      <c r="G234" s="303" t="e">
        <f>LEN(#REF!)-LEN(SUBSTITUTE(#REF!,",",""))+1</f>
        <v>#REF!</v>
      </c>
    </row>
    <row r="235" spans="1:7">
      <c r="A235" s="5" t="s">
        <v>292</v>
      </c>
      <c r="B235" s="6"/>
      <c r="C235" s="117"/>
      <c r="D235" s="58"/>
      <c r="E235" s="304" t="str">
        <f t="shared" si="3"/>
        <v/>
      </c>
      <c r="F235" s="302" t="b">
        <f>IF(nume_candidat="",FALSE,ISNUMBER(SEARCH(nume_candidat,#REF!)))</f>
        <v>0</v>
      </c>
      <c r="G235" s="303" t="e">
        <f>LEN(#REF!)-LEN(SUBSTITUTE(#REF!,",",""))+1</f>
        <v>#REF!</v>
      </c>
    </row>
    <row r="236" spans="1:7">
      <c r="A236" s="5" t="s">
        <v>293</v>
      </c>
      <c r="B236" s="6"/>
      <c r="C236" s="117"/>
      <c r="D236" s="58"/>
      <c r="E236" s="304" t="str">
        <f t="shared" si="3"/>
        <v/>
      </c>
      <c r="F236" s="302" t="b">
        <f>IF(nume_candidat="",FALSE,ISNUMBER(SEARCH(nume_candidat,#REF!)))</f>
        <v>0</v>
      </c>
      <c r="G236" s="303" t="e">
        <f>LEN(#REF!)-LEN(SUBSTITUTE(#REF!,",",""))+1</f>
        <v>#REF!</v>
      </c>
    </row>
    <row r="237" spans="1:7">
      <c r="A237" s="5" t="s">
        <v>294</v>
      </c>
      <c r="B237" s="6"/>
      <c r="C237" s="117"/>
      <c r="D237" s="58"/>
      <c r="E237" s="304" t="str">
        <f t="shared" si="3"/>
        <v/>
      </c>
      <c r="F237" s="302" t="b">
        <f>IF(nume_candidat="",FALSE,ISNUMBER(SEARCH(nume_candidat,#REF!)))</f>
        <v>0</v>
      </c>
      <c r="G237" s="303" t="e">
        <f>LEN(#REF!)-LEN(SUBSTITUTE(#REF!,",",""))+1</f>
        <v>#REF!</v>
      </c>
    </row>
    <row r="238" spans="1:7">
      <c r="A238" s="5" t="s">
        <v>295</v>
      </c>
      <c r="B238" s="6"/>
      <c r="C238" s="117"/>
      <c r="D238" s="58"/>
      <c r="E238" s="304" t="str">
        <f t="shared" si="3"/>
        <v/>
      </c>
      <c r="F238" s="302" t="b">
        <f>IF(nume_candidat="",FALSE,ISNUMBER(SEARCH(nume_candidat,#REF!)))</f>
        <v>0</v>
      </c>
      <c r="G238" s="303" t="e">
        <f>LEN(#REF!)-LEN(SUBSTITUTE(#REF!,",",""))+1</f>
        <v>#REF!</v>
      </c>
    </row>
    <row r="239" spans="1:7">
      <c r="A239" s="5" t="s">
        <v>296</v>
      </c>
      <c r="B239" s="6"/>
      <c r="C239" s="117"/>
      <c r="D239" s="58"/>
      <c r="E239" s="304" t="str">
        <f t="shared" si="3"/>
        <v/>
      </c>
      <c r="F239" s="302" t="b">
        <f>IF(nume_candidat="",FALSE,ISNUMBER(SEARCH(nume_candidat,#REF!)))</f>
        <v>0</v>
      </c>
      <c r="G239" s="303" t="e">
        <f>LEN(#REF!)-LEN(SUBSTITUTE(#REF!,",",""))+1</f>
        <v>#REF!</v>
      </c>
    </row>
    <row r="240" spans="1:7">
      <c r="A240" s="5" t="s">
        <v>297</v>
      </c>
      <c r="B240" s="6"/>
      <c r="C240" s="117"/>
      <c r="D240" s="58"/>
      <c r="E240" s="304" t="str">
        <f t="shared" si="3"/>
        <v/>
      </c>
      <c r="F240" s="302" t="b">
        <f>IF(nume_candidat="",FALSE,ISNUMBER(SEARCH(nume_candidat,#REF!)))</f>
        <v>0</v>
      </c>
      <c r="G240" s="303" t="e">
        <f>LEN(#REF!)-LEN(SUBSTITUTE(#REF!,",",""))+1</f>
        <v>#REF!</v>
      </c>
    </row>
    <row r="241" spans="1:7">
      <c r="A241" s="5" t="s">
        <v>298</v>
      </c>
      <c r="B241" s="6"/>
      <c r="C241" s="117"/>
      <c r="D241" s="58"/>
      <c r="E241" s="304" t="str">
        <f t="shared" si="3"/>
        <v/>
      </c>
      <c r="F241" s="302" t="b">
        <f>IF(nume_candidat="",FALSE,ISNUMBER(SEARCH(nume_candidat,#REF!)))</f>
        <v>0</v>
      </c>
      <c r="G241" s="303" t="e">
        <f>LEN(#REF!)-LEN(SUBSTITUTE(#REF!,",",""))+1</f>
        <v>#REF!</v>
      </c>
    </row>
    <row r="242" spans="1:7">
      <c r="A242" s="5" t="s">
        <v>299</v>
      </c>
      <c r="B242" s="6"/>
      <c r="C242" s="117"/>
      <c r="D242" s="58"/>
      <c r="E242" s="304" t="str">
        <f t="shared" si="3"/>
        <v/>
      </c>
      <c r="F242" s="302" t="b">
        <f>IF(nume_candidat="",FALSE,ISNUMBER(SEARCH(nume_candidat,#REF!)))</f>
        <v>0</v>
      </c>
      <c r="G242" s="303" t="e">
        <f>LEN(#REF!)-LEN(SUBSTITUTE(#REF!,",",""))+1</f>
        <v>#REF!</v>
      </c>
    </row>
    <row r="243" spans="1:7">
      <c r="A243" s="5" t="s">
        <v>300</v>
      </c>
      <c r="B243" s="6"/>
      <c r="C243" s="117"/>
      <c r="D243" s="58"/>
      <c r="E243" s="304" t="str">
        <f t="shared" si="3"/>
        <v/>
      </c>
      <c r="F243" s="302" t="b">
        <f>IF(nume_candidat="",FALSE,ISNUMBER(SEARCH(nume_candidat,#REF!)))</f>
        <v>0</v>
      </c>
      <c r="G243" s="303" t="e">
        <f>LEN(#REF!)-LEN(SUBSTITUTE(#REF!,",",""))+1</f>
        <v>#REF!</v>
      </c>
    </row>
    <row r="244" spans="1:7">
      <c r="A244" s="5" t="s">
        <v>301</v>
      </c>
      <c r="B244" s="6"/>
      <c r="C244" s="117"/>
      <c r="D244" s="58"/>
      <c r="E244" s="304" t="str">
        <f t="shared" si="3"/>
        <v/>
      </c>
      <c r="F244" s="302" t="b">
        <f>IF(nume_candidat="",FALSE,ISNUMBER(SEARCH(nume_candidat,#REF!)))</f>
        <v>0</v>
      </c>
      <c r="G244" s="303" t="e">
        <f>LEN(#REF!)-LEN(SUBSTITUTE(#REF!,",",""))+1</f>
        <v>#REF!</v>
      </c>
    </row>
    <row r="245" spans="1:7">
      <c r="A245" s="5" t="s">
        <v>302</v>
      </c>
      <c r="B245" s="6"/>
      <c r="C245" s="117"/>
      <c r="D245" s="58"/>
      <c r="E245" s="304" t="str">
        <f t="shared" si="3"/>
        <v/>
      </c>
      <c r="F245" s="302" t="b">
        <f>IF(nume_candidat="",FALSE,ISNUMBER(SEARCH(nume_candidat,#REF!)))</f>
        <v>0</v>
      </c>
      <c r="G245" s="303" t="e">
        <f>LEN(#REF!)-LEN(SUBSTITUTE(#REF!,",",""))+1</f>
        <v>#REF!</v>
      </c>
    </row>
    <row r="246" spans="1:7">
      <c r="A246" s="5" t="s">
        <v>303</v>
      </c>
      <c r="B246" s="6"/>
      <c r="C246" s="117"/>
      <c r="D246" s="58"/>
      <c r="E246" s="304" t="str">
        <f t="shared" si="3"/>
        <v/>
      </c>
      <c r="F246" s="302" t="b">
        <f>IF(nume_candidat="",FALSE,ISNUMBER(SEARCH(nume_candidat,#REF!)))</f>
        <v>0</v>
      </c>
      <c r="G246" s="303" t="e">
        <f>LEN(#REF!)-LEN(SUBSTITUTE(#REF!,",",""))+1</f>
        <v>#REF!</v>
      </c>
    </row>
    <row r="247" spans="1:7">
      <c r="A247" s="5" t="s">
        <v>304</v>
      </c>
      <c r="B247" s="6"/>
      <c r="C247" s="117"/>
      <c r="D247" s="58"/>
      <c r="E247" s="304" t="str">
        <f t="shared" si="3"/>
        <v/>
      </c>
      <c r="F247" s="302" t="b">
        <f>IF(nume_candidat="",FALSE,ISNUMBER(SEARCH(nume_candidat,#REF!)))</f>
        <v>0</v>
      </c>
      <c r="G247" s="303" t="e">
        <f>LEN(#REF!)-LEN(SUBSTITUTE(#REF!,",",""))+1</f>
        <v>#REF!</v>
      </c>
    </row>
    <row r="248" spans="1:7">
      <c r="A248" s="5" t="s">
        <v>305</v>
      </c>
      <c r="B248" s="6"/>
      <c r="C248" s="117"/>
      <c r="D248" s="58"/>
      <c r="E248" s="304" t="str">
        <f t="shared" si="3"/>
        <v/>
      </c>
      <c r="F248" s="302" t="b">
        <f>IF(nume_candidat="",FALSE,ISNUMBER(SEARCH(nume_candidat,#REF!)))</f>
        <v>0</v>
      </c>
      <c r="G248" s="303" t="e">
        <f>LEN(#REF!)-LEN(SUBSTITUTE(#REF!,",",""))+1</f>
        <v>#REF!</v>
      </c>
    </row>
    <row r="249" spans="1:7">
      <c r="A249" s="5" t="s">
        <v>306</v>
      </c>
      <c r="B249" s="6"/>
      <c r="C249" s="117"/>
      <c r="D249" s="58"/>
      <c r="E249" s="304" t="str">
        <f t="shared" si="3"/>
        <v/>
      </c>
      <c r="F249" s="302" t="b">
        <f>IF(nume_candidat="",FALSE,ISNUMBER(SEARCH(nume_candidat,#REF!)))</f>
        <v>0</v>
      </c>
      <c r="G249" s="303" t="e">
        <f>LEN(#REF!)-LEN(SUBSTITUTE(#REF!,",",""))+1</f>
        <v>#REF!</v>
      </c>
    </row>
    <row r="250" spans="1:7">
      <c r="A250" s="5" t="s">
        <v>307</v>
      </c>
      <c r="B250" s="6"/>
      <c r="C250" s="117"/>
      <c r="D250" s="58"/>
      <c r="E250" s="304" t="str">
        <f t="shared" si="3"/>
        <v/>
      </c>
      <c r="F250" s="302" t="b">
        <f>IF(nume_candidat="",FALSE,ISNUMBER(SEARCH(nume_candidat,#REF!)))</f>
        <v>0</v>
      </c>
      <c r="G250" s="303" t="e">
        <f>LEN(#REF!)-LEN(SUBSTITUTE(#REF!,",",""))+1</f>
        <v>#REF!</v>
      </c>
    </row>
    <row r="251" spans="1:7">
      <c r="A251" s="5" t="s">
        <v>308</v>
      </c>
      <c r="B251" s="6"/>
      <c r="C251" s="117"/>
      <c r="D251" s="58"/>
      <c r="E251" s="304" t="str">
        <f t="shared" si="3"/>
        <v/>
      </c>
      <c r="F251" s="302" t="b">
        <f>IF(nume_candidat="",FALSE,ISNUMBER(SEARCH(nume_candidat,#REF!)))</f>
        <v>0</v>
      </c>
      <c r="G251" s="303" t="e">
        <f>LEN(#REF!)-LEN(SUBSTITUTE(#REF!,",",""))+1</f>
        <v>#REF!</v>
      </c>
    </row>
    <row r="252" spans="1:7">
      <c r="A252" s="5" t="s">
        <v>309</v>
      </c>
      <c r="B252" s="6"/>
      <c r="C252" s="117"/>
      <c r="D252" s="58"/>
      <c r="E252" s="304" t="str">
        <f t="shared" si="3"/>
        <v/>
      </c>
      <c r="F252" s="302" t="b">
        <f>IF(nume_candidat="",FALSE,ISNUMBER(SEARCH(nume_candidat,#REF!)))</f>
        <v>0</v>
      </c>
      <c r="G252" s="303" t="e">
        <f>LEN(#REF!)-LEN(SUBSTITUTE(#REF!,",",""))+1</f>
        <v>#REF!</v>
      </c>
    </row>
    <row r="253" spans="1:7">
      <c r="A253" s="5" t="s">
        <v>310</v>
      </c>
      <c r="B253" s="6"/>
      <c r="C253" s="117"/>
      <c r="D253" s="58"/>
      <c r="E253" s="304" t="str">
        <f t="shared" si="3"/>
        <v/>
      </c>
      <c r="F253" s="302" t="b">
        <f>IF(nume_candidat="",FALSE,ISNUMBER(SEARCH(nume_candidat,#REF!)))</f>
        <v>0</v>
      </c>
      <c r="G253" s="303" t="e">
        <f>LEN(#REF!)-LEN(SUBSTITUTE(#REF!,",",""))+1</f>
        <v>#REF!</v>
      </c>
    </row>
    <row r="254" spans="1:7">
      <c r="A254" s="5" t="s">
        <v>311</v>
      </c>
      <c r="B254" s="6"/>
      <c r="C254" s="117"/>
      <c r="D254" s="58"/>
      <c r="E254" s="304" t="str">
        <f t="shared" si="3"/>
        <v/>
      </c>
      <c r="F254" s="302" t="b">
        <f>IF(nume_candidat="",FALSE,ISNUMBER(SEARCH(nume_candidat,#REF!)))</f>
        <v>0</v>
      </c>
      <c r="G254" s="303" t="e">
        <f>LEN(#REF!)-LEN(SUBSTITUTE(#REF!,",",""))+1</f>
        <v>#REF!</v>
      </c>
    </row>
    <row r="255" spans="1:7">
      <c r="A255" s="5" t="s">
        <v>312</v>
      </c>
      <c r="B255" s="6"/>
      <c r="C255" s="117"/>
      <c r="D255" s="58"/>
      <c r="E255" s="304" t="str">
        <f t="shared" si="3"/>
        <v/>
      </c>
      <c r="F255" s="302" t="b">
        <f>IF(nume_candidat="",FALSE,ISNUMBER(SEARCH(nume_candidat,#REF!)))</f>
        <v>0</v>
      </c>
      <c r="G255" s="303" t="e">
        <f>LEN(#REF!)-LEN(SUBSTITUTE(#REF!,",",""))+1</f>
        <v>#REF!</v>
      </c>
    </row>
    <row r="256" spans="1:7">
      <c r="A256" s="5" t="s">
        <v>313</v>
      </c>
      <c r="B256" s="6"/>
      <c r="C256" s="117"/>
      <c r="D256" s="58"/>
      <c r="E256" s="304" t="str">
        <f t="shared" si="3"/>
        <v/>
      </c>
      <c r="F256" s="302" t="b">
        <f>IF(nume_candidat="",FALSE,ISNUMBER(SEARCH(nume_candidat,#REF!)))</f>
        <v>0</v>
      </c>
      <c r="G256" s="303" t="e">
        <f>LEN(#REF!)-LEN(SUBSTITUTE(#REF!,",",""))+1</f>
        <v>#REF!</v>
      </c>
    </row>
    <row r="257" spans="1:7">
      <c r="A257" s="5" t="s">
        <v>314</v>
      </c>
      <c r="B257" s="6"/>
      <c r="C257" s="117"/>
      <c r="D257" s="58"/>
      <c r="E257" s="304" t="str">
        <f t="shared" si="3"/>
        <v/>
      </c>
      <c r="F257" s="302" t="b">
        <f>IF(nume_candidat="",FALSE,ISNUMBER(SEARCH(nume_candidat,#REF!)))</f>
        <v>0</v>
      </c>
      <c r="G257" s="303" t="e">
        <f>LEN(#REF!)-LEN(SUBSTITUTE(#REF!,",",""))+1</f>
        <v>#REF!</v>
      </c>
    </row>
    <row r="258" spans="1:7">
      <c r="A258" s="5" t="s">
        <v>315</v>
      </c>
      <c r="B258" s="6"/>
      <c r="C258" s="117"/>
      <c r="D258" s="58"/>
      <c r="E258" s="304" t="str">
        <f t="shared" si="3"/>
        <v/>
      </c>
      <c r="F258" s="302" t="b">
        <f>IF(nume_candidat="",FALSE,ISNUMBER(SEARCH(nume_candidat,#REF!)))</f>
        <v>0</v>
      </c>
      <c r="G258" s="303" t="e">
        <f>LEN(#REF!)-LEN(SUBSTITUTE(#REF!,",",""))+1</f>
        <v>#REF!</v>
      </c>
    </row>
    <row r="259" spans="1:7">
      <c r="A259" s="5" t="s">
        <v>316</v>
      </c>
      <c r="B259" s="6"/>
      <c r="C259" s="117"/>
      <c r="D259" s="58"/>
      <c r="E259" s="304" t="str">
        <f t="shared" si="3"/>
        <v/>
      </c>
      <c r="F259" s="302" t="b">
        <f>IF(nume_candidat="",FALSE,ISNUMBER(SEARCH(nume_candidat,#REF!)))</f>
        <v>0</v>
      </c>
      <c r="G259" s="303" t="e">
        <f>LEN(#REF!)-LEN(SUBSTITUTE(#REF!,",",""))+1</f>
        <v>#REF!</v>
      </c>
    </row>
  </sheetData>
  <sheetProtection algorithmName="SHA-512" hashValue="oTckhbcuFUc2FG904Wt3NA/OyDVuYopo0cA6Agyq2IxPQMZ21z1jJhmoeSGBJAsMaEUXjNtKKbWGXSjEG38VFw==" saltValue="XMjXTmwn+P7V/rGSnK7a9g=="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800-000000000000}">
      <formula1>arh_list_2b</formula1>
    </dataValidation>
  </dataValidations>
  <pageMargins left="0.70866141732283472" right="0.70866141732283472" top="0.74803149606299213" bottom="0.98425196850393704" header="0.31496062992125984" footer="0.59055118110236227"/>
  <pageSetup paperSize="9" fitToHeight="100" orientation="landscape" r:id="rId1"/>
  <headerFooter>
    <oddFooter>&amp;L
Director de departament&amp;RCandidat</oddFooter>
  </headerFooter>
  <rowBreaks count="1" manualBreakCount="1">
    <brk id="29" max="6"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7"/>
  <dimension ref="A1:G258"/>
  <sheetViews>
    <sheetView zoomScaleNormal="100" workbookViewId="0">
      <selection activeCell="B9" sqref="B9:D10"/>
    </sheetView>
  </sheetViews>
  <sheetFormatPr defaultColWidth="9.1328125" defaultRowHeight="15.75"/>
  <cols>
    <col min="1" max="1" width="5.6640625" style="49" customWidth="1"/>
    <col min="2" max="2" width="42.86328125" style="49" customWidth="1"/>
    <col min="3" max="3" width="10.1328125" style="49" customWidth="1"/>
    <col min="4" max="4" width="31.86328125" style="49" customWidth="1"/>
    <col min="5" max="5" width="13.6640625" style="49" customWidth="1"/>
    <col min="6" max="6" width="10.6640625" style="55" hidden="1" customWidth="1"/>
    <col min="7" max="7" width="9.1328125" style="49" hidden="1" customWidth="1"/>
    <col min="8" max="16384" width="9.1328125" style="49"/>
  </cols>
  <sheetData>
    <row r="1" spans="1:7" s="45" customFormat="1">
      <c r="A1" s="44" t="s">
        <v>483</v>
      </c>
      <c r="D1" s="46"/>
      <c r="E1" s="46"/>
      <c r="F1" s="47"/>
    </row>
    <row r="2" spans="1:7" s="45" customFormat="1">
      <c r="A2" s="525" t="s">
        <v>450</v>
      </c>
      <c r="B2" s="525"/>
      <c r="D2" s="46"/>
      <c r="E2" s="46"/>
      <c r="F2" s="47"/>
    </row>
    <row r="3" spans="1:7">
      <c r="A3" s="526" t="s">
        <v>911</v>
      </c>
      <c r="B3" s="526"/>
      <c r="C3" s="526"/>
      <c r="D3" s="526"/>
      <c r="E3" s="526"/>
      <c r="F3" s="49"/>
    </row>
    <row r="4" spans="1:7" ht="105.75" customHeight="1">
      <c r="A4" s="478" t="s">
        <v>948</v>
      </c>
      <c r="B4" s="478"/>
      <c r="C4" s="478"/>
      <c r="D4" s="478"/>
      <c r="E4" s="478"/>
    </row>
    <row r="5" spans="1:7" s="45" customFormat="1" ht="13.5" customHeight="1">
      <c r="A5" s="49"/>
      <c r="B5" s="49"/>
      <c r="C5" s="66"/>
      <c r="D5" s="49"/>
      <c r="E5" s="295" t="str">
        <f>CONCATENATE(functie," ",nume_candidat)</f>
        <v>Conferențiar Bojan-Dragos Claudia-Adina</v>
      </c>
      <c r="F5" s="55"/>
    </row>
    <row r="6" spans="1:7" ht="15" customHeight="1">
      <c r="A6" s="469" t="s">
        <v>338</v>
      </c>
      <c r="B6" s="469" t="s">
        <v>1039</v>
      </c>
      <c r="C6" s="469" t="s">
        <v>2</v>
      </c>
      <c r="D6" s="469" t="s">
        <v>460</v>
      </c>
      <c r="E6" s="470" t="s">
        <v>544</v>
      </c>
      <c r="F6" s="476" t="s">
        <v>541</v>
      </c>
    </row>
    <row r="7" spans="1:7" ht="54" customHeight="1">
      <c r="A7" s="469"/>
      <c r="B7" s="469"/>
      <c r="C7" s="469"/>
      <c r="D7" s="469"/>
      <c r="E7" s="471"/>
      <c r="F7" s="476"/>
      <c r="G7" s="49" t="s">
        <v>461</v>
      </c>
    </row>
    <row r="8" spans="1:7">
      <c r="A8" s="71"/>
      <c r="B8" s="50"/>
      <c r="C8" s="134"/>
      <c r="D8" s="58"/>
      <c r="E8" s="122">
        <f>SUMIF(E9:E1009,"&gt;0")</f>
        <v>0</v>
      </c>
      <c r="F8" s="252"/>
    </row>
    <row r="9" spans="1:7">
      <c r="A9" s="5" t="s">
        <v>40</v>
      </c>
      <c r="B9" s="6"/>
      <c r="C9" s="6"/>
      <c r="D9" s="58"/>
      <c r="E9" s="304" t="str">
        <f t="shared" ref="E9:E72" si="0">IF(OR(,$B9="",$C9="",$C9&lt;an_initial,$C9&gt;an_final),"",
(100*(D9="premiu")+50*(D9="nominalizare"))
)</f>
        <v/>
      </c>
      <c r="F9" s="302" t="b">
        <f>IF(nume_candidat="",FALSE,ISNUMBER(SEARCH(nume_candidat,#REF!)))</f>
        <v>0</v>
      </c>
      <c r="G9" s="303" t="e">
        <f>LEN(#REF!)-LEN(SUBSTITUTE(#REF!,",",""))+1</f>
        <v>#REF!</v>
      </c>
    </row>
    <row r="10" spans="1:7" s="64" customFormat="1">
      <c r="A10" s="5" t="s">
        <v>24</v>
      </c>
      <c r="B10" s="6"/>
      <c r="C10" s="6"/>
      <c r="D10" s="58"/>
      <c r="E10" s="304" t="str">
        <f t="shared" si="0"/>
        <v/>
      </c>
      <c r="F10" s="302" t="b">
        <f>IF(nume_candidat="",FALSE,ISNUMBER(SEARCH(nume_candidat,#REF!)))</f>
        <v>0</v>
      </c>
      <c r="G10" s="303" t="e">
        <f>LEN(#REF!)-LEN(SUBSTITUTE(#REF!,",",""))+1</f>
        <v>#REF!</v>
      </c>
    </row>
    <row r="11" spans="1:7">
      <c r="A11" s="5" t="s">
        <v>25</v>
      </c>
      <c r="B11" s="6"/>
      <c r="C11" s="6"/>
      <c r="D11" s="58"/>
      <c r="E11" s="304" t="str">
        <f t="shared" si="0"/>
        <v/>
      </c>
      <c r="F11" s="302" t="b">
        <f>IF(nume_candidat="",FALSE,ISNUMBER(SEARCH(nume_candidat,#REF!)))</f>
        <v>0</v>
      </c>
      <c r="G11" s="303" t="e">
        <f>LEN(#REF!)-LEN(SUBSTITUTE(#REF!,",",""))+1</f>
        <v>#REF!</v>
      </c>
    </row>
    <row r="12" spans="1:7">
      <c r="A12" s="5" t="s">
        <v>26</v>
      </c>
      <c r="B12" s="7"/>
      <c r="C12" s="7"/>
      <c r="D12" s="58"/>
      <c r="E12" s="304" t="str">
        <f t="shared" si="0"/>
        <v/>
      </c>
      <c r="F12" s="302" t="b">
        <f>IF(nume_candidat="",FALSE,ISNUMBER(SEARCH(nume_candidat,#REF!)))</f>
        <v>0</v>
      </c>
      <c r="G12" s="303" t="e">
        <f>LEN(#REF!)-LEN(SUBSTITUTE(#REF!,",",""))+1</f>
        <v>#REF!</v>
      </c>
    </row>
    <row r="13" spans="1:7">
      <c r="A13" s="5" t="s">
        <v>63</v>
      </c>
      <c r="B13" s="7"/>
      <c r="C13" s="28"/>
      <c r="D13" s="58"/>
      <c r="E13" s="304" t="str">
        <f t="shared" si="0"/>
        <v/>
      </c>
      <c r="F13" s="302" t="b">
        <f>IF(nume_candidat="",FALSE,ISNUMBER(SEARCH(nume_candidat,#REF!)))</f>
        <v>0</v>
      </c>
      <c r="G13" s="303" t="e">
        <f>LEN(#REF!)-LEN(SUBSTITUTE(#REF!,",",""))+1</f>
        <v>#REF!</v>
      </c>
    </row>
    <row r="14" spans="1:7">
      <c r="A14" s="5" t="s">
        <v>64</v>
      </c>
      <c r="B14" s="7"/>
      <c r="C14" s="28"/>
      <c r="D14" s="58"/>
      <c r="E14" s="304" t="str">
        <f t="shared" si="0"/>
        <v/>
      </c>
      <c r="F14" s="302" t="b">
        <f>IF(nume_candidat="",FALSE,ISNUMBER(SEARCH(nume_candidat,#REF!)))</f>
        <v>0</v>
      </c>
      <c r="G14" s="303" t="e">
        <f>LEN(#REF!)-LEN(SUBSTITUTE(#REF!,",",""))+1</f>
        <v>#REF!</v>
      </c>
    </row>
    <row r="15" spans="1:7">
      <c r="A15" s="5" t="s">
        <v>65</v>
      </c>
      <c r="B15" s="6"/>
      <c r="C15" s="117"/>
      <c r="D15" s="58"/>
      <c r="E15" s="304" t="str">
        <f t="shared" si="0"/>
        <v/>
      </c>
      <c r="F15" s="302" t="b">
        <f>IF(nume_candidat="",FALSE,ISNUMBER(SEARCH(nume_candidat,#REF!)))</f>
        <v>0</v>
      </c>
      <c r="G15" s="303" t="e">
        <f>LEN(#REF!)-LEN(SUBSTITUTE(#REF!,",",""))+1</f>
        <v>#REF!</v>
      </c>
    </row>
    <row r="16" spans="1:7">
      <c r="A16" s="5" t="s">
        <v>66</v>
      </c>
      <c r="B16" s="7"/>
      <c r="C16" s="28"/>
      <c r="D16" s="58"/>
      <c r="E16" s="304" t="str">
        <f t="shared" si="0"/>
        <v/>
      </c>
      <c r="F16" s="302" t="b">
        <f>IF(nume_candidat="",FALSE,ISNUMBER(SEARCH(nume_candidat,#REF!)))</f>
        <v>0</v>
      </c>
      <c r="G16" s="303" t="e">
        <f>LEN(#REF!)-LEN(SUBSTITUTE(#REF!,",",""))+1</f>
        <v>#REF!</v>
      </c>
    </row>
    <row r="17" spans="1:7">
      <c r="A17" s="5" t="s">
        <v>67</v>
      </c>
      <c r="B17" s="7"/>
      <c r="C17" s="28"/>
      <c r="D17" s="58"/>
      <c r="E17" s="304" t="str">
        <f t="shared" si="0"/>
        <v/>
      </c>
      <c r="F17" s="302" t="b">
        <f>IF(nume_candidat="",FALSE,ISNUMBER(SEARCH(nume_candidat,#REF!)))</f>
        <v>0</v>
      </c>
      <c r="G17" s="303" t="e">
        <f>LEN(#REF!)-LEN(SUBSTITUTE(#REF!,",",""))+1</f>
        <v>#REF!</v>
      </c>
    </row>
    <row r="18" spans="1:7">
      <c r="A18" s="5" t="s">
        <v>68</v>
      </c>
      <c r="B18" s="6"/>
      <c r="C18" s="28"/>
      <c r="D18" s="58"/>
      <c r="E18" s="304" t="str">
        <f t="shared" si="0"/>
        <v/>
      </c>
      <c r="F18" s="302" t="b">
        <f>IF(nume_candidat="",FALSE,ISNUMBER(SEARCH(nume_candidat,#REF!)))</f>
        <v>0</v>
      </c>
      <c r="G18" s="303" t="e">
        <f>LEN(#REF!)-LEN(SUBSTITUTE(#REF!,",",""))+1</f>
        <v>#REF!</v>
      </c>
    </row>
    <row r="19" spans="1:7">
      <c r="A19" s="5" t="s">
        <v>69</v>
      </c>
      <c r="B19" s="6"/>
      <c r="C19" s="28"/>
      <c r="D19" s="58"/>
      <c r="E19" s="304" t="str">
        <f t="shared" si="0"/>
        <v/>
      </c>
      <c r="F19" s="302" t="b">
        <f>IF(nume_candidat="",FALSE,ISNUMBER(SEARCH(nume_candidat,#REF!)))</f>
        <v>0</v>
      </c>
      <c r="G19" s="303" t="e">
        <f>LEN(#REF!)-LEN(SUBSTITUTE(#REF!,",",""))+1</f>
        <v>#REF!</v>
      </c>
    </row>
    <row r="20" spans="1:7">
      <c r="A20" s="5" t="s">
        <v>70</v>
      </c>
      <c r="B20" s="6"/>
      <c r="C20" s="117"/>
      <c r="D20" s="58"/>
      <c r="E20" s="304" t="str">
        <f t="shared" si="0"/>
        <v/>
      </c>
      <c r="F20" s="302" t="b">
        <f>IF(nume_candidat="",FALSE,ISNUMBER(SEARCH(nume_candidat,#REF!)))</f>
        <v>0</v>
      </c>
      <c r="G20" s="303" t="e">
        <f>LEN(#REF!)-LEN(SUBSTITUTE(#REF!,",",""))+1</f>
        <v>#REF!</v>
      </c>
    </row>
    <row r="21" spans="1:7">
      <c r="A21" s="5" t="s">
        <v>71</v>
      </c>
      <c r="B21" s="6"/>
      <c r="C21" s="117"/>
      <c r="D21" s="58"/>
      <c r="E21" s="304" t="str">
        <f t="shared" si="0"/>
        <v/>
      </c>
      <c r="F21" s="302" t="b">
        <f>IF(nume_candidat="",FALSE,ISNUMBER(SEARCH(nume_candidat,#REF!)))</f>
        <v>0</v>
      </c>
      <c r="G21" s="303" t="e">
        <f>LEN(#REF!)-LEN(SUBSTITUTE(#REF!,",",""))+1</f>
        <v>#REF!</v>
      </c>
    </row>
    <row r="22" spans="1:7">
      <c r="A22" s="5" t="s">
        <v>72</v>
      </c>
      <c r="B22" s="6"/>
      <c r="C22" s="117"/>
      <c r="D22" s="58"/>
      <c r="E22" s="304" t="str">
        <f t="shared" si="0"/>
        <v/>
      </c>
      <c r="F22" s="302" t="b">
        <f>IF(nume_candidat="",FALSE,ISNUMBER(SEARCH(nume_candidat,#REF!)))</f>
        <v>0</v>
      </c>
      <c r="G22" s="303" t="e">
        <f>LEN(#REF!)-LEN(SUBSTITUTE(#REF!,",",""))+1</f>
        <v>#REF!</v>
      </c>
    </row>
    <row r="23" spans="1:7">
      <c r="A23" s="5" t="s">
        <v>73</v>
      </c>
      <c r="B23" s="6"/>
      <c r="C23" s="117"/>
      <c r="D23" s="58"/>
      <c r="E23" s="304" t="str">
        <f t="shared" si="0"/>
        <v/>
      </c>
      <c r="F23" s="302" t="b">
        <f>IF(nume_candidat="",FALSE,ISNUMBER(SEARCH(nume_candidat,#REF!)))</f>
        <v>0</v>
      </c>
      <c r="G23" s="303" t="e">
        <f>LEN(#REF!)-LEN(SUBSTITUTE(#REF!,",",""))+1</f>
        <v>#REF!</v>
      </c>
    </row>
    <row r="24" spans="1:7">
      <c r="A24" s="5" t="s">
        <v>74</v>
      </c>
      <c r="B24" s="6"/>
      <c r="C24" s="117"/>
      <c r="D24" s="58"/>
      <c r="E24" s="304" t="str">
        <f t="shared" si="0"/>
        <v/>
      </c>
      <c r="F24" s="302" t="b">
        <f>IF(nume_candidat="",FALSE,ISNUMBER(SEARCH(nume_candidat,#REF!)))</f>
        <v>0</v>
      </c>
      <c r="G24" s="303" t="e">
        <f>LEN(#REF!)-LEN(SUBSTITUTE(#REF!,",",""))+1</f>
        <v>#REF!</v>
      </c>
    </row>
    <row r="25" spans="1:7">
      <c r="A25" s="5" t="s">
        <v>75</v>
      </c>
      <c r="B25" s="6"/>
      <c r="C25" s="117"/>
      <c r="D25" s="58"/>
      <c r="E25" s="304" t="str">
        <f t="shared" si="0"/>
        <v/>
      </c>
      <c r="F25" s="302" t="b">
        <f>IF(nume_candidat="",FALSE,ISNUMBER(SEARCH(nume_candidat,#REF!)))</f>
        <v>0</v>
      </c>
      <c r="G25" s="303" t="e">
        <f>LEN(#REF!)-LEN(SUBSTITUTE(#REF!,",",""))+1</f>
        <v>#REF!</v>
      </c>
    </row>
    <row r="26" spans="1:7">
      <c r="A26" s="5" t="s">
        <v>76</v>
      </c>
      <c r="B26" s="6"/>
      <c r="C26" s="117"/>
      <c r="D26" s="58"/>
      <c r="E26" s="304" t="str">
        <f t="shared" si="0"/>
        <v/>
      </c>
      <c r="F26" s="302" t="b">
        <f>IF(nume_candidat="",FALSE,ISNUMBER(SEARCH(nume_candidat,#REF!)))</f>
        <v>0</v>
      </c>
      <c r="G26" s="303" t="e">
        <f>LEN(#REF!)-LEN(SUBSTITUTE(#REF!,",",""))+1</f>
        <v>#REF!</v>
      </c>
    </row>
    <row r="27" spans="1:7">
      <c r="A27" s="5" t="s">
        <v>77</v>
      </c>
      <c r="B27" s="6"/>
      <c r="C27" s="117"/>
      <c r="D27" s="58"/>
      <c r="E27" s="304" t="str">
        <f t="shared" si="0"/>
        <v/>
      </c>
      <c r="F27" s="302" t="b">
        <f>IF(nume_candidat="",FALSE,ISNUMBER(SEARCH(nume_candidat,#REF!)))</f>
        <v>0</v>
      </c>
      <c r="G27" s="303" t="e">
        <f>LEN(#REF!)-LEN(SUBSTITUTE(#REF!,",",""))+1</f>
        <v>#REF!</v>
      </c>
    </row>
    <row r="28" spans="1:7">
      <c r="A28" s="5" t="s">
        <v>78</v>
      </c>
      <c r="B28" s="6"/>
      <c r="C28" s="117"/>
      <c r="D28" s="58"/>
      <c r="E28" s="304" t="str">
        <f t="shared" si="0"/>
        <v/>
      </c>
      <c r="F28" s="302" t="b">
        <f>IF(nume_candidat="",FALSE,ISNUMBER(SEARCH(nume_candidat,#REF!)))</f>
        <v>0</v>
      </c>
      <c r="G28" s="303" t="e">
        <f>LEN(#REF!)-LEN(SUBSTITUTE(#REF!,",",""))+1</f>
        <v>#REF!</v>
      </c>
    </row>
    <row r="29" spans="1:7">
      <c r="A29" s="5" t="s">
        <v>79</v>
      </c>
      <c r="B29" s="6"/>
      <c r="C29" s="117"/>
      <c r="D29" s="58"/>
      <c r="E29" s="304" t="str">
        <f t="shared" si="0"/>
        <v/>
      </c>
      <c r="F29" s="302" t="b">
        <f>IF(nume_candidat="",FALSE,ISNUMBER(SEARCH(nume_candidat,#REF!)))</f>
        <v>0</v>
      </c>
      <c r="G29" s="303" t="e">
        <f>LEN(#REF!)-LEN(SUBSTITUTE(#REF!,",",""))+1</f>
        <v>#REF!</v>
      </c>
    </row>
    <row r="30" spans="1:7">
      <c r="A30" s="5" t="s">
        <v>80</v>
      </c>
      <c r="B30" s="6"/>
      <c r="C30" s="117"/>
      <c r="D30" s="58"/>
      <c r="E30" s="304" t="str">
        <f t="shared" si="0"/>
        <v/>
      </c>
      <c r="F30" s="302" t="b">
        <f>IF(nume_candidat="",FALSE,ISNUMBER(SEARCH(nume_candidat,#REF!)))</f>
        <v>0</v>
      </c>
      <c r="G30" s="303" t="e">
        <f>LEN(#REF!)-LEN(SUBSTITUTE(#REF!,",",""))+1</f>
        <v>#REF!</v>
      </c>
    </row>
    <row r="31" spans="1:7">
      <c r="A31" s="5" t="s">
        <v>81</v>
      </c>
      <c r="B31" s="6"/>
      <c r="C31" s="117"/>
      <c r="D31" s="58"/>
      <c r="E31" s="304" t="str">
        <f t="shared" si="0"/>
        <v/>
      </c>
      <c r="F31" s="302" t="b">
        <f>IF(nume_candidat="",FALSE,ISNUMBER(SEARCH(nume_candidat,#REF!)))</f>
        <v>0</v>
      </c>
      <c r="G31" s="303" t="e">
        <f>LEN(#REF!)-LEN(SUBSTITUTE(#REF!,",",""))+1</f>
        <v>#REF!</v>
      </c>
    </row>
    <row r="32" spans="1:7">
      <c r="A32" s="5" t="s">
        <v>82</v>
      </c>
      <c r="B32" s="6"/>
      <c r="C32" s="117"/>
      <c r="D32" s="58"/>
      <c r="E32" s="304" t="str">
        <f t="shared" si="0"/>
        <v/>
      </c>
      <c r="F32" s="302" t="b">
        <f>IF(nume_candidat="",FALSE,ISNUMBER(SEARCH(nume_candidat,#REF!)))</f>
        <v>0</v>
      </c>
      <c r="G32" s="303" t="e">
        <f>LEN(#REF!)-LEN(SUBSTITUTE(#REF!,",",""))+1</f>
        <v>#REF!</v>
      </c>
    </row>
    <row r="33" spans="1:7">
      <c r="A33" s="5" t="s">
        <v>83</v>
      </c>
      <c r="B33" s="6"/>
      <c r="C33" s="117"/>
      <c r="D33" s="58"/>
      <c r="E33" s="304" t="str">
        <f t="shared" si="0"/>
        <v/>
      </c>
      <c r="F33" s="302" t="b">
        <f>IF(nume_candidat="",FALSE,ISNUMBER(SEARCH(nume_candidat,#REF!)))</f>
        <v>0</v>
      </c>
      <c r="G33" s="303" t="e">
        <f>LEN(#REF!)-LEN(SUBSTITUTE(#REF!,",",""))+1</f>
        <v>#REF!</v>
      </c>
    </row>
    <row r="34" spans="1:7">
      <c r="A34" s="5" t="s">
        <v>84</v>
      </c>
      <c r="B34" s="6"/>
      <c r="C34" s="117"/>
      <c r="D34" s="58"/>
      <c r="E34" s="304" t="str">
        <f t="shared" si="0"/>
        <v/>
      </c>
      <c r="F34" s="302" t="b">
        <f>IF(nume_candidat="",FALSE,ISNUMBER(SEARCH(nume_candidat,#REF!)))</f>
        <v>0</v>
      </c>
      <c r="G34" s="303" t="e">
        <f>LEN(#REF!)-LEN(SUBSTITUTE(#REF!,",",""))+1</f>
        <v>#REF!</v>
      </c>
    </row>
    <row r="35" spans="1:7">
      <c r="A35" s="5" t="s">
        <v>85</v>
      </c>
      <c r="B35" s="6"/>
      <c r="C35" s="117"/>
      <c r="D35" s="58"/>
      <c r="E35" s="304" t="str">
        <f t="shared" si="0"/>
        <v/>
      </c>
      <c r="F35" s="302" t="b">
        <f>IF(nume_candidat="",FALSE,ISNUMBER(SEARCH(nume_candidat,#REF!)))</f>
        <v>0</v>
      </c>
      <c r="G35" s="303" t="e">
        <f>LEN(#REF!)-LEN(SUBSTITUTE(#REF!,",",""))+1</f>
        <v>#REF!</v>
      </c>
    </row>
    <row r="36" spans="1:7">
      <c r="A36" s="5" t="s">
        <v>86</v>
      </c>
      <c r="B36" s="6"/>
      <c r="C36" s="117"/>
      <c r="D36" s="58"/>
      <c r="E36" s="304" t="str">
        <f t="shared" si="0"/>
        <v/>
      </c>
      <c r="F36" s="302" t="b">
        <f>IF(nume_candidat="",FALSE,ISNUMBER(SEARCH(nume_candidat,#REF!)))</f>
        <v>0</v>
      </c>
      <c r="G36" s="303" t="e">
        <f>LEN(#REF!)-LEN(SUBSTITUTE(#REF!,",",""))+1</f>
        <v>#REF!</v>
      </c>
    </row>
    <row r="37" spans="1:7">
      <c r="A37" s="5" t="s">
        <v>87</v>
      </c>
      <c r="B37" s="6"/>
      <c r="C37" s="117"/>
      <c r="D37" s="58"/>
      <c r="E37" s="304" t="str">
        <f t="shared" si="0"/>
        <v/>
      </c>
      <c r="F37" s="302" t="b">
        <f>IF(nume_candidat="",FALSE,ISNUMBER(SEARCH(nume_candidat,#REF!)))</f>
        <v>0</v>
      </c>
      <c r="G37" s="303" t="e">
        <f>LEN(#REF!)-LEN(SUBSTITUTE(#REF!,",",""))+1</f>
        <v>#REF!</v>
      </c>
    </row>
    <row r="38" spans="1:7">
      <c r="A38" s="5" t="s">
        <v>88</v>
      </c>
      <c r="B38" s="6"/>
      <c r="C38" s="117"/>
      <c r="D38" s="58"/>
      <c r="E38" s="304" t="str">
        <f t="shared" si="0"/>
        <v/>
      </c>
      <c r="F38" s="302" t="b">
        <f>IF(nume_candidat="",FALSE,ISNUMBER(SEARCH(nume_candidat,#REF!)))</f>
        <v>0</v>
      </c>
      <c r="G38" s="303" t="e">
        <f>LEN(#REF!)-LEN(SUBSTITUTE(#REF!,",",""))+1</f>
        <v>#REF!</v>
      </c>
    </row>
    <row r="39" spans="1:7">
      <c r="A39" s="5" t="s">
        <v>96</v>
      </c>
      <c r="B39" s="6"/>
      <c r="C39" s="117"/>
      <c r="D39" s="58"/>
      <c r="E39" s="304" t="str">
        <f t="shared" si="0"/>
        <v/>
      </c>
      <c r="F39" s="302" t="b">
        <f>IF(nume_candidat="",FALSE,ISNUMBER(SEARCH(nume_candidat,#REF!)))</f>
        <v>0</v>
      </c>
      <c r="G39" s="303" t="e">
        <f>LEN(#REF!)-LEN(SUBSTITUTE(#REF!,",",""))+1</f>
        <v>#REF!</v>
      </c>
    </row>
    <row r="40" spans="1:7">
      <c r="A40" s="5" t="s">
        <v>97</v>
      </c>
      <c r="B40" s="6"/>
      <c r="C40" s="117"/>
      <c r="D40" s="58"/>
      <c r="E40" s="304" t="str">
        <f t="shared" si="0"/>
        <v/>
      </c>
      <c r="F40" s="302" t="b">
        <f>IF(nume_candidat="",FALSE,ISNUMBER(SEARCH(nume_candidat,#REF!)))</f>
        <v>0</v>
      </c>
      <c r="G40" s="303" t="e">
        <f>LEN(#REF!)-LEN(SUBSTITUTE(#REF!,",",""))+1</f>
        <v>#REF!</v>
      </c>
    </row>
    <row r="41" spans="1:7">
      <c r="A41" s="5" t="s">
        <v>98</v>
      </c>
      <c r="B41" s="6"/>
      <c r="C41" s="117"/>
      <c r="D41" s="58"/>
      <c r="E41" s="304" t="str">
        <f t="shared" si="0"/>
        <v/>
      </c>
      <c r="F41" s="302" t="b">
        <f>IF(nume_candidat="",FALSE,ISNUMBER(SEARCH(nume_candidat,#REF!)))</f>
        <v>0</v>
      </c>
      <c r="G41" s="303" t="e">
        <f>LEN(#REF!)-LEN(SUBSTITUTE(#REF!,",",""))+1</f>
        <v>#REF!</v>
      </c>
    </row>
    <row r="42" spans="1:7">
      <c r="A42" s="5" t="s">
        <v>99</v>
      </c>
      <c r="B42" s="6"/>
      <c r="C42" s="117"/>
      <c r="D42" s="58"/>
      <c r="E42" s="304" t="str">
        <f t="shared" si="0"/>
        <v/>
      </c>
      <c r="F42" s="302" t="b">
        <f>IF(nume_candidat="",FALSE,ISNUMBER(SEARCH(nume_candidat,#REF!)))</f>
        <v>0</v>
      </c>
      <c r="G42" s="303" t="e">
        <f>LEN(#REF!)-LEN(SUBSTITUTE(#REF!,",",""))+1</f>
        <v>#REF!</v>
      </c>
    </row>
    <row r="43" spans="1:7">
      <c r="A43" s="5" t="s">
        <v>100</v>
      </c>
      <c r="B43" s="6"/>
      <c r="C43" s="117"/>
      <c r="D43" s="58"/>
      <c r="E43" s="304" t="str">
        <f t="shared" si="0"/>
        <v/>
      </c>
      <c r="F43" s="302" t="b">
        <f>IF(nume_candidat="",FALSE,ISNUMBER(SEARCH(nume_candidat,#REF!)))</f>
        <v>0</v>
      </c>
      <c r="G43" s="303" t="e">
        <f>LEN(#REF!)-LEN(SUBSTITUTE(#REF!,",",""))+1</f>
        <v>#REF!</v>
      </c>
    </row>
    <row r="44" spans="1:7">
      <c r="A44" s="5" t="s">
        <v>101</v>
      </c>
      <c r="B44" s="6"/>
      <c r="C44" s="117"/>
      <c r="D44" s="58"/>
      <c r="E44" s="304" t="str">
        <f t="shared" si="0"/>
        <v/>
      </c>
      <c r="F44" s="302" t="b">
        <f>IF(nume_candidat="",FALSE,ISNUMBER(SEARCH(nume_candidat,#REF!)))</f>
        <v>0</v>
      </c>
      <c r="G44" s="303" t="e">
        <f>LEN(#REF!)-LEN(SUBSTITUTE(#REF!,",",""))+1</f>
        <v>#REF!</v>
      </c>
    </row>
    <row r="45" spans="1:7">
      <c r="A45" s="5" t="s">
        <v>103</v>
      </c>
      <c r="B45" s="6"/>
      <c r="C45" s="117"/>
      <c r="D45" s="58"/>
      <c r="E45" s="304" t="str">
        <f t="shared" si="0"/>
        <v/>
      </c>
      <c r="F45" s="302" t="b">
        <f>IF(nume_candidat="",FALSE,ISNUMBER(SEARCH(nume_candidat,#REF!)))</f>
        <v>0</v>
      </c>
      <c r="G45" s="303" t="e">
        <f>LEN(#REF!)-LEN(SUBSTITUTE(#REF!,",",""))+1</f>
        <v>#REF!</v>
      </c>
    </row>
    <row r="46" spans="1:7">
      <c r="A46" s="5" t="s">
        <v>104</v>
      </c>
      <c r="B46" s="6"/>
      <c r="C46" s="117"/>
      <c r="D46" s="58"/>
      <c r="E46" s="304" t="str">
        <f t="shared" si="0"/>
        <v/>
      </c>
      <c r="F46" s="302" t="b">
        <f>IF(nume_candidat="",FALSE,ISNUMBER(SEARCH(nume_candidat,#REF!)))</f>
        <v>0</v>
      </c>
      <c r="G46" s="303" t="e">
        <f>LEN(#REF!)-LEN(SUBSTITUTE(#REF!,",",""))+1</f>
        <v>#REF!</v>
      </c>
    </row>
    <row r="47" spans="1:7">
      <c r="A47" s="5" t="s">
        <v>105</v>
      </c>
      <c r="B47" s="6"/>
      <c r="C47" s="117"/>
      <c r="D47" s="58"/>
      <c r="E47" s="304" t="str">
        <f t="shared" si="0"/>
        <v/>
      </c>
      <c r="F47" s="302" t="b">
        <f>IF(nume_candidat="",FALSE,ISNUMBER(SEARCH(nume_candidat,#REF!)))</f>
        <v>0</v>
      </c>
      <c r="G47" s="303" t="e">
        <f>LEN(#REF!)-LEN(SUBSTITUTE(#REF!,",",""))+1</f>
        <v>#REF!</v>
      </c>
    </row>
    <row r="48" spans="1:7">
      <c r="A48" s="5" t="s">
        <v>106</v>
      </c>
      <c r="B48" s="6"/>
      <c r="C48" s="117"/>
      <c r="D48" s="58"/>
      <c r="E48" s="304" t="str">
        <f t="shared" si="0"/>
        <v/>
      </c>
      <c r="F48" s="302" t="b">
        <f>IF(nume_candidat="",FALSE,ISNUMBER(SEARCH(nume_candidat,#REF!)))</f>
        <v>0</v>
      </c>
      <c r="G48" s="303" t="e">
        <f>LEN(#REF!)-LEN(SUBSTITUTE(#REF!,",",""))+1</f>
        <v>#REF!</v>
      </c>
    </row>
    <row r="49" spans="1:7">
      <c r="A49" s="5" t="s">
        <v>107</v>
      </c>
      <c r="B49" s="6"/>
      <c r="C49" s="117"/>
      <c r="D49" s="58"/>
      <c r="E49" s="304" t="str">
        <f t="shared" si="0"/>
        <v/>
      </c>
      <c r="F49" s="302" t="b">
        <f>IF(nume_candidat="",FALSE,ISNUMBER(SEARCH(nume_candidat,#REF!)))</f>
        <v>0</v>
      </c>
      <c r="G49" s="303" t="e">
        <f>LEN(#REF!)-LEN(SUBSTITUTE(#REF!,",",""))+1</f>
        <v>#REF!</v>
      </c>
    </row>
    <row r="50" spans="1:7">
      <c r="A50" s="5" t="s">
        <v>108</v>
      </c>
      <c r="B50" s="6"/>
      <c r="C50" s="117"/>
      <c r="D50" s="58"/>
      <c r="E50" s="304" t="str">
        <f t="shared" si="0"/>
        <v/>
      </c>
      <c r="F50" s="302" t="b">
        <f>IF(nume_candidat="",FALSE,ISNUMBER(SEARCH(nume_candidat,#REF!)))</f>
        <v>0</v>
      </c>
      <c r="G50" s="303" t="e">
        <f>LEN(#REF!)-LEN(SUBSTITUTE(#REF!,",",""))+1</f>
        <v>#REF!</v>
      </c>
    </row>
    <row r="51" spans="1:7">
      <c r="A51" s="5" t="s">
        <v>109</v>
      </c>
      <c r="B51" s="6"/>
      <c r="C51" s="117"/>
      <c r="D51" s="58"/>
      <c r="E51" s="304" t="str">
        <f t="shared" si="0"/>
        <v/>
      </c>
      <c r="F51" s="302" t="b">
        <f>IF(nume_candidat="",FALSE,ISNUMBER(SEARCH(nume_candidat,#REF!)))</f>
        <v>0</v>
      </c>
      <c r="G51" s="303" t="e">
        <f>LEN(#REF!)-LEN(SUBSTITUTE(#REF!,",",""))+1</f>
        <v>#REF!</v>
      </c>
    </row>
    <row r="52" spans="1:7">
      <c r="A52" s="5" t="s">
        <v>110</v>
      </c>
      <c r="B52" s="6"/>
      <c r="C52" s="117"/>
      <c r="D52" s="58"/>
      <c r="E52" s="304" t="str">
        <f t="shared" si="0"/>
        <v/>
      </c>
      <c r="F52" s="302" t="b">
        <f>IF(nume_candidat="",FALSE,ISNUMBER(SEARCH(nume_candidat,#REF!)))</f>
        <v>0</v>
      </c>
      <c r="G52" s="303" t="e">
        <f>LEN(#REF!)-LEN(SUBSTITUTE(#REF!,",",""))+1</f>
        <v>#REF!</v>
      </c>
    </row>
    <row r="53" spans="1:7">
      <c r="A53" s="5" t="s">
        <v>111</v>
      </c>
      <c r="B53" s="6"/>
      <c r="C53" s="117"/>
      <c r="D53" s="58"/>
      <c r="E53" s="304" t="str">
        <f t="shared" si="0"/>
        <v/>
      </c>
      <c r="F53" s="302" t="b">
        <f>IF(nume_candidat="",FALSE,ISNUMBER(SEARCH(nume_candidat,#REF!)))</f>
        <v>0</v>
      </c>
      <c r="G53" s="303" t="e">
        <f>LEN(#REF!)-LEN(SUBSTITUTE(#REF!,",",""))+1</f>
        <v>#REF!</v>
      </c>
    </row>
    <row r="54" spans="1:7">
      <c r="A54" s="5" t="s">
        <v>112</v>
      </c>
      <c r="B54" s="6"/>
      <c r="C54" s="117"/>
      <c r="D54" s="58"/>
      <c r="E54" s="304" t="str">
        <f t="shared" si="0"/>
        <v/>
      </c>
      <c r="F54" s="302" t="b">
        <f>IF(nume_candidat="",FALSE,ISNUMBER(SEARCH(nume_candidat,#REF!)))</f>
        <v>0</v>
      </c>
      <c r="G54" s="303" t="e">
        <f>LEN(#REF!)-LEN(SUBSTITUTE(#REF!,",",""))+1</f>
        <v>#REF!</v>
      </c>
    </row>
    <row r="55" spans="1:7">
      <c r="A55" s="5" t="s">
        <v>113</v>
      </c>
      <c r="B55" s="6"/>
      <c r="C55" s="117"/>
      <c r="D55" s="58"/>
      <c r="E55" s="304" t="str">
        <f t="shared" si="0"/>
        <v/>
      </c>
      <c r="F55" s="302" t="b">
        <f>IF(nume_candidat="",FALSE,ISNUMBER(SEARCH(nume_candidat,#REF!)))</f>
        <v>0</v>
      </c>
      <c r="G55" s="303" t="e">
        <f>LEN(#REF!)-LEN(SUBSTITUTE(#REF!,",",""))+1</f>
        <v>#REF!</v>
      </c>
    </row>
    <row r="56" spans="1:7">
      <c r="A56" s="5" t="s">
        <v>114</v>
      </c>
      <c r="B56" s="6"/>
      <c r="C56" s="117"/>
      <c r="D56" s="58"/>
      <c r="E56" s="304" t="str">
        <f t="shared" si="0"/>
        <v/>
      </c>
      <c r="F56" s="302" t="b">
        <f>IF(nume_candidat="",FALSE,ISNUMBER(SEARCH(nume_candidat,#REF!)))</f>
        <v>0</v>
      </c>
      <c r="G56" s="303" t="e">
        <f>LEN(#REF!)-LEN(SUBSTITUTE(#REF!,",",""))+1</f>
        <v>#REF!</v>
      </c>
    </row>
    <row r="57" spans="1:7">
      <c r="A57" s="5" t="s">
        <v>115</v>
      </c>
      <c r="B57" s="6"/>
      <c r="C57" s="117"/>
      <c r="D57" s="58"/>
      <c r="E57" s="304" t="str">
        <f t="shared" si="0"/>
        <v/>
      </c>
      <c r="F57" s="302" t="b">
        <f>IF(nume_candidat="",FALSE,ISNUMBER(SEARCH(nume_candidat,#REF!)))</f>
        <v>0</v>
      </c>
      <c r="G57" s="303" t="e">
        <f>LEN(#REF!)-LEN(SUBSTITUTE(#REF!,",",""))+1</f>
        <v>#REF!</v>
      </c>
    </row>
    <row r="58" spans="1:7">
      <c r="A58" s="5" t="s">
        <v>116</v>
      </c>
      <c r="B58" s="6"/>
      <c r="C58" s="117"/>
      <c r="D58" s="58"/>
      <c r="E58" s="304" t="str">
        <f t="shared" si="0"/>
        <v/>
      </c>
      <c r="F58" s="302" t="b">
        <f>IF(nume_candidat="",FALSE,ISNUMBER(SEARCH(nume_candidat,#REF!)))</f>
        <v>0</v>
      </c>
      <c r="G58" s="303" t="e">
        <f>LEN(#REF!)-LEN(SUBSTITUTE(#REF!,",",""))+1</f>
        <v>#REF!</v>
      </c>
    </row>
    <row r="59" spans="1:7">
      <c r="A59" s="5" t="s">
        <v>117</v>
      </c>
      <c r="B59" s="6"/>
      <c r="C59" s="117"/>
      <c r="D59" s="58"/>
      <c r="E59" s="304" t="str">
        <f t="shared" si="0"/>
        <v/>
      </c>
      <c r="F59" s="302" t="b">
        <f>IF(nume_candidat="",FALSE,ISNUMBER(SEARCH(nume_candidat,#REF!)))</f>
        <v>0</v>
      </c>
      <c r="G59" s="303" t="e">
        <f>LEN(#REF!)-LEN(SUBSTITUTE(#REF!,",",""))+1</f>
        <v>#REF!</v>
      </c>
    </row>
    <row r="60" spans="1:7">
      <c r="A60" s="5" t="s">
        <v>118</v>
      </c>
      <c r="B60" s="6"/>
      <c r="C60" s="117"/>
      <c r="D60" s="58"/>
      <c r="E60" s="304" t="str">
        <f t="shared" si="0"/>
        <v/>
      </c>
      <c r="F60" s="302" t="b">
        <f>IF(nume_candidat="",FALSE,ISNUMBER(SEARCH(nume_candidat,#REF!)))</f>
        <v>0</v>
      </c>
      <c r="G60" s="303" t="e">
        <f>LEN(#REF!)-LEN(SUBSTITUTE(#REF!,",",""))+1</f>
        <v>#REF!</v>
      </c>
    </row>
    <row r="61" spans="1:7">
      <c r="A61" s="5" t="s">
        <v>119</v>
      </c>
      <c r="B61" s="6"/>
      <c r="C61" s="117"/>
      <c r="D61" s="58"/>
      <c r="E61" s="304" t="str">
        <f t="shared" si="0"/>
        <v/>
      </c>
      <c r="F61" s="302" t="b">
        <f>IF(nume_candidat="",FALSE,ISNUMBER(SEARCH(nume_candidat,#REF!)))</f>
        <v>0</v>
      </c>
      <c r="G61" s="303" t="e">
        <f>LEN(#REF!)-LEN(SUBSTITUTE(#REF!,",",""))+1</f>
        <v>#REF!</v>
      </c>
    </row>
    <row r="62" spans="1:7">
      <c r="A62" s="5" t="s">
        <v>120</v>
      </c>
      <c r="B62" s="6"/>
      <c r="C62" s="117"/>
      <c r="D62" s="58"/>
      <c r="E62" s="304" t="str">
        <f t="shared" si="0"/>
        <v/>
      </c>
      <c r="F62" s="302" t="b">
        <f>IF(nume_candidat="",FALSE,ISNUMBER(SEARCH(nume_candidat,#REF!)))</f>
        <v>0</v>
      </c>
      <c r="G62" s="303" t="e">
        <f>LEN(#REF!)-LEN(SUBSTITUTE(#REF!,",",""))+1</f>
        <v>#REF!</v>
      </c>
    </row>
    <row r="63" spans="1:7">
      <c r="A63" s="5" t="s">
        <v>121</v>
      </c>
      <c r="B63" s="6"/>
      <c r="C63" s="117"/>
      <c r="D63" s="58"/>
      <c r="E63" s="304" t="str">
        <f t="shared" si="0"/>
        <v/>
      </c>
      <c r="F63" s="302" t="b">
        <f>IF(nume_candidat="",FALSE,ISNUMBER(SEARCH(nume_candidat,#REF!)))</f>
        <v>0</v>
      </c>
      <c r="G63" s="303" t="e">
        <f>LEN(#REF!)-LEN(SUBSTITUTE(#REF!,",",""))+1</f>
        <v>#REF!</v>
      </c>
    </row>
    <row r="64" spans="1:7">
      <c r="A64" s="5" t="s">
        <v>122</v>
      </c>
      <c r="B64" s="6"/>
      <c r="C64" s="117"/>
      <c r="D64" s="58"/>
      <c r="E64" s="304" t="str">
        <f t="shared" si="0"/>
        <v/>
      </c>
      <c r="F64" s="302" t="b">
        <f>IF(nume_candidat="",FALSE,ISNUMBER(SEARCH(nume_candidat,#REF!)))</f>
        <v>0</v>
      </c>
      <c r="G64" s="303" t="e">
        <f>LEN(#REF!)-LEN(SUBSTITUTE(#REF!,",",""))+1</f>
        <v>#REF!</v>
      </c>
    </row>
    <row r="65" spans="1:7">
      <c r="A65" s="5" t="s">
        <v>123</v>
      </c>
      <c r="B65" s="6"/>
      <c r="C65" s="117"/>
      <c r="D65" s="58"/>
      <c r="E65" s="304" t="str">
        <f t="shared" si="0"/>
        <v/>
      </c>
      <c r="F65" s="302" t="b">
        <f>IF(nume_candidat="",FALSE,ISNUMBER(SEARCH(nume_candidat,#REF!)))</f>
        <v>0</v>
      </c>
      <c r="G65" s="303" t="e">
        <f>LEN(#REF!)-LEN(SUBSTITUTE(#REF!,",",""))+1</f>
        <v>#REF!</v>
      </c>
    </row>
    <row r="66" spans="1:7">
      <c r="A66" s="5" t="s">
        <v>124</v>
      </c>
      <c r="B66" s="6"/>
      <c r="C66" s="117"/>
      <c r="D66" s="58"/>
      <c r="E66" s="304" t="str">
        <f t="shared" si="0"/>
        <v/>
      </c>
      <c r="F66" s="302" t="b">
        <f>IF(nume_candidat="",FALSE,ISNUMBER(SEARCH(nume_candidat,#REF!)))</f>
        <v>0</v>
      </c>
      <c r="G66" s="303" t="e">
        <f>LEN(#REF!)-LEN(SUBSTITUTE(#REF!,",",""))+1</f>
        <v>#REF!</v>
      </c>
    </row>
    <row r="67" spans="1:7">
      <c r="A67" s="5" t="s">
        <v>125</v>
      </c>
      <c r="B67" s="6"/>
      <c r="C67" s="117"/>
      <c r="D67" s="58"/>
      <c r="E67" s="304" t="str">
        <f t="shared" si="0"/>
        <v/>
      </c>
      <c r="F67" s="302" t="b">
        <f>IF(nume_candidat="",FALSE,ISNUMBER(SEARCH(nume_candidat,#REF!)))</f>
        <v>0</v>
      </c>
      <c r="G67" s="303" t="e">
        <f>LEN(#REF!)-LEN(SUBSTITUTE(#REF!,",",""))+1</f>
        <v>#REF!</v>
      </c>
    </row>
    <row r="68" spans="1:7">
      <c r="A68" s="5" t="s">
        <v>126</v>
      </c>
      <c r="B68" s="6"/>
      <c r="C68" s="117"/>
      <c r="D68" s="58"/>
      <c r="E68" s="304" t="str">
        <f t="shared" si="0"/>
        <v/>
      </c>
      <c r="F68" s="302" t="b">
        <f>IF(nume_candidat="",FALSE,ISNUMBER(SEARCH(nume_candidat,#REF!)))</f>
        <v>0</v>
      </c>
      <c r="G68" s="303" t="e">
        <f>LEN(#REF!)-LEN(SUBSTITUTE(#REF!,",",""))+1</f>
        <v>#REF!</v>
      </c>
    </row>
    <row r="69" spans="1:7">
      <c r="A69" s="5" t="s">
        <v>127</v>
      </c>
      <c r="B69" s="6"/>
      <c r="C69" s="117"/>
      <c r="D69" s="58"/>
      <c r="E69" s="304" t="str">
        <f t="shared" si="0"/>
        <v/>
      </c>
      <c r="F69" s="302" t="b">
        <f>IF(nume_candidat="",FALSE,ISNUMBER(SEARCH(nume_candidat,#REF!)))</f>
        <v>0</v>
      </c>
      <c r="G69" s="303" t="e">
        <f>LEN(#REF!)-LEN(SUBSTITUTE(#REF!,",",""))+1</f>
        <v>#REF!</v>
      </c>
    </row>
    <row r="70" spans="1:7">
      <c r="A70" s="5" t="s">
        <v>128</v>
      </c>
      <c r="B70" s="6"/>
      <c r="C70" s="117"/>
      <c r="D70" s="58"/>
      <c r="E70" s="304" t="str">
        <f t="shared" si="0"/>
        <v/>
      </c>
      <c r="F70" s="302" t="b">
        <f>IF(nume_candidat="",FALSE,ISNUMBER(SEARCH(nume_candidat,#REF!)))</f>
        <v>0</v>
      </c>
      <c r="G70" s="303" t="e">
        <f>LEN(#REF!)-LEN(SUBSTITUTE(#REF!,",",""))+1</f>
        <v>#REF!</v>
      </c>
    </row>
    <row r="71" spans="1:7">
      <c r="A71" s="5" t="s">
        <v>129</v>
      </c>
      <c r="B71" s="6"/>
      <c r="C71" s="117"/>
      <c r="D71" s="58"/>
      <c r="E71" s="304" t="str">
        <f t="shared" si="0"/>
        <v/>
      </c>
      <c r="F71" s="302" t="b">
        <f>IF(nume_candidat="",FALSE,ISNUMBER(SEARCH(nume_candidat,#REF!)))</f>
        <v>0</v>
      </c>
      <c r="G71" s="303" t="e">
        <f>LEN(#REF!)-LEN(SUBSTITUTE(#REF!,",",""))+1</f>
        <v>#REF!</v>
      </c>
    </row>
    <row r="72" spans="1:7">
      <c r="A72" s="5" t="s">
        <v>130</v>
      </c>
      <c r="B72" s="6"/>
      <c r="C72" s="117"/>
      <c r="D72" s="58"/>
      <c r="E72" s="304" t="str">
        <f t="shared" si="0"/>
        <v/>
      </c>
      <c r="F72" s="302" t="b">
        <f>IF(nume_candidat="",FALSE,ISNUMBER(SEARCH(nume_candidat,#REF!)))</f>
        <v>0</v>
      </c>
      <c r="G72" s="303" t="e">
        <f>LEN(#REF!)-LEN(SUBSTITUTE(#REF!,",",""))+1</f>
        <v>#REF!</v>
      </c>
    </row>
    <row r="73" spans="1:7">
      <c r="A73" s="5" t="s">
        <v>131</v>
      </c>
      <c r="B73" s="6"/>
      <c r="C73" s="117"/>
      <c r="D73" s="58"/>
      <c r="E73" s="304" t="str">
        <f t="shared" ref="E73:E136" si="1">IF(OR(,$B73="",$C73="",$C73&lt;an_initial,$C73&gt;an_final),"",
(100*(D73="premiu")+50*(D73="nominalizare"))
)</f>
        <v/>
      </c>
      <c r="F73" s="302" t="b">
        <f>IF(nume_candidat="",FALSE,ISNUMBER(SEARCH(nume_candidat,#REF!)))</f>
        <v>0</v>
      </c>
      <c r="G73" s="303" t="e">
        <f>LEN(#REF!)-LEN(SUBSTITUTE(#REF!,",",""))+1</f>
        <v>#REF!</v>
      </c>
    </row>
    <row r="74" spans="1:7">
      <c r="A74" s="5" t="s">
        <v>132</v>
      </c>
      <c r="B74" s="6"/>
      <c r="C74" s="117"/>
      <c r="D74" s="58"/>
      <c r="E74" s="304" t="str">
        <f t="shared" si="1"/>
        <v/>
      </c>
      <c r="F74" s="302" t="b">
        <f>IF(nume_candidat="",FALSE,ISNUMBER(SEARCH(nume_candidat,#REF!)))</f>
        <v>0</v>
      </c>
      <c r="G74" s="303" t="e">
        <f>LEN(#REF!)-LEN(SUBSTITUTE(#REF!,",",""))+1</f>
        <v>#REF!</v>
      </c>
    </row>
    <row r="75" spans="1:7">
      <c r="A75" s="5" t="s">
        <v>133</v>
      </c>
      <c r="B75" s="6"/>
      <c r="C75" s="117"/>
      <c r="D75" s="58"/>
      <c r="E75" s="304" t="str">
        <f t="shared" si="1"/>
        <v/>
      </c>
      <c r="F75" s="302" t="b">
        <f>IF(nume_candidat="",FALSE,ISNUMBER(SEARCH(nume_candidat,#REF!)))</f>
        <v>0</v>
      </c>
      <c r="G75" s="303" t="e">
        <f>LEN(#REF!)-LEN(SUBSTITUTE(#REF!,",",""))+1</f>
        <v>#REF!</v>
      </c>
    </row>
    <row r="76" spans="1:7">
      <c r="A76" s="5" t="s">
        <v>134</v>
      </c>
      <c r="B76" s="6"/>
      <c r="C76" s="117"/>
      <c r="D76" s="58"/>
      <c r="E76" s="304" t="str">
        <f t="shared" si="1"/>
        <v/>
      </c>
      <c r="F76" s="302" t="b">
        <f>IF(nume_candidat="",FALSE,ISNUMBER(SEARCH(nume_candidat,#REF!)))</f>
        <v>0</v>
      </c>
      <c r="G76" s="303" t="e">
        <f>LEN(#REF!)-LEN(SUBSTITUTE(#REF!,",",""))+1</f>
        <v>#REF!</v>
      </c>
    </row>
    <row r="77" spans="1:7">
      <c r="A77" s="5" t="s">
        <v>135</v>
      </c>
      <c r="B77" s="6"/>
      <c r="C77" s="117"/>
      <c r="D77" s="58"/>
      <c r="E77" s="304" t="str">
        <f t="shared" si="1"/>
        <v/>
      </c>
      <c r="F77" s="302" t="b">
        <f>IF(nume_candidat="",FALSE,ISNUMBER(SEARCH(nume_candidat,#REF!)))</f>
        <v>0</v>
      </c>
      <c r="G77" s="303" t="e">
        <f>LEN(#REF!)-LEN(SUBSTITUTE(#REF!,",",""))+1</f>
        <v>#REF!</v>
      </c>
    </row>
    <row r="78" spans="1:7">
      <c r="A78" s="5" t="s">
        <v>136</v>
      </c>
      <c r="B78" s="6"/>
      <c r="C78" s="117"/>
      <c r="D78" s="58"/>
      <c r="E78" s="304" t="str">
        <f t="shared" si="1"/>
        <v/>
      </c>
      <c r="F78" s="302" t="b">
        <f>IF(nume_candidat="",FALSE,ISNUMBER(SEARCH(nume_candidat,#REF!)))</f>
        <v>0</v>
      </c>
      <c r="G78" s="303" t="e">
        <f>LEN(#REF!)-LEN(SUBSTITUTE(#REF!,",",""))+1</f>
        <v>#REF!</v>
      </c>
    </row>
    <row r="79" spans="1:7">
      <c r="A79" s="5" t="s">
        <v>137</v>
      </c>
      <c r="B79" s="6"/>
      <c r="C79" s="117"/>
      <c r="D79" s="58"/>
      <c r="E79" s="304" t="str">
        <f t="shared" si="1"/>
        <v/>
      </c>
      <c r="F79" s="302" t="b">
        <f>IF(nume_candidat="",FALSE,ISNUMBER(SEARCH(nume_candidat,#REF!)))</f>
        <v>0</v>
      </c>
      <c r="G79" s="303" t="e">
        <f>LEN(#REF!)-LEN(SUBSTITUTE(#REF!,",",""))+1</f>
        <v>#REF!</v>
      </c>
    </row>
    <row r="80" spans="1:7">
      <c r="A80" s="5" t="s">
        <v>138</v>
      </c>
      <c r="B80" s="6"/>
      <c r="C80" s="117"/>
      <c r="D80" s="58"/>
      <c r="E80" s="304" t="str">
        <f t="shared" si="1"/>
        <v/>
      </c>
      <c r="F80" s="302" t="b">
        <f>IF(nume_candidat="",FALSE,ISNUMBER(SEARCH(nume_candidat,#REF!)))</f>
        <v>0</v>
      </c>
      <c r="G80" s="303" t="e">
        <f>LEN(#REF!)-LEN(SUBSTITUTE(#REF!,",",""))+1</f>
        <v>#REF!</v>
      </c>
    </row>
    <row r="81" spans="1:7">
      <c r="A81" s="5" t="s">
        <v>139</v>
      </c>
      <c r="B81" s="6"/>
      <c r="C81" s="117"/>
      <c r="D81" s="58"/>
      <c r="E81" s="304" t="str">
        <f t="shared" si="1"/>
        <v/>
      </c>
      <c r="F81" s="302" t="b">
        <f>IF(nume_candidat="",FALSE,ISNUMBER(SEARCH(nume_candidat,#REF!)))</f>
        <v>0</v>
      </c>
      <c r="G81" s="303" t="e">
        <f>LEN(#REF!)-LEN(SUBSTITUTE(#REF!,",",""))+1</f>
        <v>#REF!</v>
      </c>
    </row>
    <row r="82" spans="1:7">
      <c r="A82" s="5" t="s">
        <v>140</v>
      </c>
      <c r="B82" s="6"/>
      <c r="C82" s="117"/>
      <c r="D82" s="58"/>
      <c r="E82" s="304" t="str">
        <f t="shared" si="1"/>
        <v/>
      </c>
      <c r="F82" s="302" t="b">
        <f>IF(nume_candidat="",FALSE,ISNUMBER(SEARCH(nume_candidat,#REF!)))</f>
        <v>0</v>
      </c>
      <c r="G82" s="303" t="e">
        <f>LEN(#REF!)-LEN(SUBSTITUTE(#REF!,",",""))+1</f>
        <v>#REF!</v>
      </c>
    </row>
    <row r="83" spans="1:7">
      <c r="A83" s="5" t="s">
        <v>141</v>
      </c>
      <c r="B83" s="6"/>
      <c r="C83" s="117"/>
      <c r="D83" s="58"/>
      <c r="E83" s="304" t="str">
        <f t="shared" si="1"/>
        <v/>
      </c>
      <c r="F83" s="302" t="b">
        <f>IF(nume_candidat="",FALSE,ISNUMBER(SEARCH(nume_candidat,#REF!)))</f>
        <v>0</v>
      </c>
      <c r="G83" s="303" t="e">
        <f>LEN(#REF!)-LEN(SUBSTITUTE(#REF!,",",""))+1</f>
        <v>#REF!</v>
      </c>
    </row>
    <row r="84" spans="1:7">
      <c r="A84" s="5" t="s">
        <v>142</v>
      </c>
      <c r="B84" s="6"/>
      <c r="C84" s="117"/>
      <c r="D84" s="58"/>
      <c r="E84" s="304" t="str">
        <f t="shared" si="1"/>
        <v/>
      </c>
      <c r="F84" s="302" t="b">
        <f>IF(nume_candidat="",FALSE,ISNUMBER(SEARCH(nume_candidat,#REF!)))</f>
        <v>0</v>
      </c>
      <c r="G84" s="303" t="e">
        <f>LEN(#REF!)-LEN(SUBSTITUTE(#REF!,",",""))+1</f>
        <v>#REF!</v>
      </c>
    </row>
    <row r="85" spans="1:7">
      <c r="A85" s="5" t="s">
        <v>143</v>
      </c>
      <c r="B85" s="6"/>
      <c r="C85" s="117"/>
      <c r="D85" s="58"/>
      <c r="E85" s="304" t="str">
        <f t="shared" si="1"/>
        <v/>
      </c>
      <c r="F85" s="302" t="b">
        <f>IF(nume_candidat="",FALSE,ISNUMBER(SEARCH(nume_candidat,#REF!)))</f>
        <v>0</v>
      </c>
      <c r="G85" s="303" t="e">
        <f>LEN(#REF!)-LEN(SUBSTITUTE(#REF!,",",""))+1</f>
        <v>#REF!</v>
      </c>
    </row>
    <row r="86" spans="1:7">
      <c r="A86" s="5" t="s">
        <v>144</v>
      </c>
      <c r="B86" s="6"/>
      <c r="C86" s="117"/>
      <c r="D86" s="58"/>
      <c r="E86" s="304" t="str">
        <f t="shared" si="1"/>
        <v/>
      </c>
      <c r="F86" s="302" t="b">
        <f>IF(nume_candidat="",FALSE,ISNUMBER(SEARCH(nume_candidat,#REF!)))</f>
        <v>0</v>
      </c>
      <c r="G86" s="303" t="e">
        <f>LEN(#REF!)-LEN(SUBSTITUTE(#REF!,",",""))+1</f>
        <v>#REF!</v>
      </c>
    </row>
    <row r="87" spans="1:7">
      <c r="A87" s="5" t="s">
        <v>145</v>
      </c>
      <c r="B87" s="6"/>
      <c r="C87" s="117"/>
      <c r="D87" s="58"/>
      <c r="E87" s="304" t="str">
        <f t="shared" si="1"/>
        <v/>
      </c>
      <c r="F87" s="302" t="b">
        <f>IF(nume_candidat="",FALSE,ISNUMBER(SEARCH(nume_candidat,#REF!)))</f>
        <v>0</v>
      </c>
      <c r="G87" s="303" t="e">
        <f>LEN(#REF!)-LEN(SUBSTITUTE(#REF!,",",""))+1</f>
        <v>#REF!</v>
      </c>
    </row>
    <row r="88" spans="1:7">
      <c r="A88" s="5" t="s">
        <v>146</v>
      </c>
      <c r="B88" s="6"/>
      <c r="C88" s="117"/>
      <c r="D88" s="58"/>
      <c r="E88" s="304" t="str">
        <f t="shared" si="1"/>
        <v/>
      </c>
      <c r="F88" s="302" t="b">
        <f>IF(nume_candidat="",FALSE,ISNUMBER(SEARCH(nume_candidat,#REF!)))</f>
        <v>0</v>
      </c>
      <c r="G88" s="303" t="e">
        <f>LEN(#REF!)-LEN(SUBSTITUTE(#REF!,",",""))+1</f>
        <v>#REF!</v>
      </c>
    </row>
    <row r="89" spans="1:7">
      <c r="A89" s="5" t="s">
        <v>147</v>
      </c>
      <c r="B89" s="6"/>
      <c r="C89" s="117"/>
      <c r="D89" s="58"/>
      <c r="E89" s="304" t="str">
        <f t="shared" si="1"/>
        <v/>
      </c>
      <c r="F89" s="302" t="b">
        <f>IF(nume_candidat="",FALSE,ISNUMBER(SEARCH(nume_candidat,#REF!)))</f>
        <v>0</v>
      </c>
      <c r="G89" s="303" t="e">
        <f>LEN(#REF!)-LEN(SUBSTITUTE(#REF!,",",""))+1</f>
        <v>#REF!</v>
      </c>
    </row>
    <row r="90" spans="1:7">
      <c r="A90" s="5" t="s">
        <v>148</v>
      </c>
      <c r="B90" s="6"/>
      <c r="C90" s="117"/>
      <c r="D90" s="58"/>
      <c r="E90" s="304" t="str">
        <f t="shared" si="1"/>
        <v/>
      </c>
      <c r="F90" s="302" t="b">
        <f>IF(nume_candidat="",FALSE,ISNUMBER(SEARCH(nume_candidat,#REF!)))</f>
        <v>0</v>
      </c>
      <c r="G90" s="303" t="e">
        <f>LEN(#REF!)-LEN(SUBSTITUTE(#REF!,",",""))+1</f>
        <v>#REF!</v>
      </c>
    </row>
    <row r="91" spans="1:7">
      <c r="A91" s="5" t="s">
        <v>149</v>
      </c>
      <c r="B91" s="6"/>
      <c r="C91" s="117"/>
      <c r="D91" s="58"/>
      <c r="E91" s="304" t="str">
        <f t="shared" si="1"/>
        <v/>
      </c>
      <c r="F91" s="302" t="b">
        <f>IF(nume_candidat="",FALSE,ISNUMBER(SEARCH(nume_candidat,#REF!)))</f>
        <v>0</v>
      </c>
      <c r="G91" s="303" t="e">
        <f>LEN(#REF!)-LEN(SUBSTITUTE(#REF!,",",""))+1</f>
        <v>#REF!</v>
      </c>
    </row>
    <row r="92" spans="1:7">
      <c r="A92" s="5" t="s">
        <v>150</v>
      </c>
      <c r="B92" s="6"/>
      <c r="C92" s="117"/>
      <c r="D92" s="58"/>
      <c r="E92" s="304" t="str">
        <f t="shared" si="1"/>
        <v/>
      </c>
      <c r="F92" s="302" t="b">
        <f>IF(nume_candidat="",FALSE,ISNUMBER(SEARCH(nume_candidat,#REF!)))</f>
        <v>0</v>
      </c>
      <c r="G92" s="303" t="e">
        <f>LEN(#REF!)-LEN(SUBSTITUTE(#REF!,",",""))+1</f>
        <v>#REF!</v>
      </c>
    </row>
    <row r="93" spans="1:7">
      <c r="A93" s="5" t="s">
        <v>151</v>
      </c>
      <c r="B93" s="6"/>
      <c r="C93" s="117"/>
      <c r="D93" s="58"/>
      <c r="E93" s="304" t="str">
        <f t="shared" si="1"/>
        <v/>
      </c>
      <c r="F93" s="302" t="b">
        <f>IF(nume_candidat="",FALSE,ISNUMBER(SEARCH(nume_candidat,#REF!)))</f>
        <v>0</v>
      </c>
      <c r="G93" s="303" t="e">
        <f>LEN(#REF!)-LEN(SUBSTITUTE(#REF!,",",""))+1</f>
        <v>#REF!</v>
      </c>
    </row>
    <row r="94" spans="1:7">
      <c r="A94" s="5" t="s">
        <v>152</v>
      </c>
      <c r="B94" s="6"/>
      <c r="C94" s="117"/>
      <c r="D94" s="58"/>
      <c r="E94" s="304" t="str">
        <f t="shared" si="1"/>
        <v/>
      </c>
      <c r="F94" s="302" t="b">
        <f>IF(nume_candidat="",FALSE,ISNUMBER(SEARCH(nume_candidat,#REF!)))</f>
        <v>0</v>
      </c>
      <c r="G94" s="303" t="e">
        <f>LEN(#REF!)-LEN(SUBSTITUTE(#REF!,",",""))+1</f>
        <v>#REF!</v>
      </c>
    </row>
    <row r="95" spans="1:7">
      <c r="A95" s="5" t="s">
        <v>153</v>
      </c>
      <c r="B95" s="6"/>
      <c r="C95" s="117"/>
      <c r="D95" s="58"/>
      <c r="E95" s="304" t="str">
        <f t="shared" si="1"/>
        <v/>
      </c>
      <c r="F95" s="302" t="b">
        <f>IF(nume_candidat="",FALSE,ISNUMBER(SEARCH(nume_candidat,#REF!)))</f>
        <v>0</v>
      </c>
      <c r="G95" s="303" t="e">
        <f>LEN(#REF!)-LEN(SUBSTITUTE(#REF!,",",""))+1</f>
        <v>#REF!</v>
      </c>
    </row>
    <row r="96" spans="1:7">
      <c r="A96" s="5" t="s">
        <v>154</v>
      </c>
      <c r="B96" s="6"/>
      <c r="C96" s="117"/>
      <c r="D96" s="58"/>
      <c r="E96" s="304" t="str">
        <f t="shared" si="1"/>
        <v/>
      </c>
      <c r="F96" s="302" t="b">
        <f>IF(nume_candidat="",FALSE,ISNUMBER(SEARCH(nume_candidat,#REF!)))</f>
        <v>0</v>
      </c>
      <c r="G96" s="303" t="e">
        <f>LEN(#REF!)-LEN(SUBSTITUTE(#REF!,",",""))+1</f>
        <v>#REF!</v>
      </c>
    </row>
    <row r="97" spans="1:7">
      <c r="A97" s="5" t="s">
        <v>155</v>
      </c>
      <c r="B97" s="6"/>
      <c r="C97" s="117"/>
      <c r="D97" s="58"/>
      <c r="E97" s="304" t="str">
        <f t="shared" si="1"/>
        <v/>
      </c>
      <c r="F97" s="302" t="b">
        <f>IF(nume_candidat="",FALSE,ISNUMBER(SEARCH(nume_candidat,#REF!)))</f>
        <v>0</v>
      </c>
      <c r="G97" s="303" t="e">
        <f>LEN(#REF!)-LEN(SUBSTITUTE(#REF!,",",""))+1</f>
        <v>#REF!</v>
      </c>
    </row>
    <row r="98" spans="1:7">
      <c r="A98" s="5" t="s">
        <v>156</v>
      </c>
      <c r="B98" s="6"/>
      <c r="C98" s="117"/>
      <c r="D98" s="58"/>
      <c r="E98" s="304" t="str">
        <f t="shared" si="1"/>
        <v/>
      </c>
      <c r="F98" s="302" t="b">
        <f>IF(nume_candidat="",FALSE,ISNUMBER(SEARCH(nume_candidat,#REF!)))</f>
        <v>0</v>
      </c>
      <c r="G98" s="303" t="e">
        <f>LEN(#REF!)-LEN(SUBSTITUTE(#REF!,",",""))+1</f>
        <v>#REF!</v>
      </c>
    </row>
    <row r="99" spans="1:7">
      <c r="A99" s="5" t="s">
        <v>157</v>
      </c>
      <c r="B99" s="6"/>
      <c r="C99" s="117"/>
      <c r="D99" s="58"/>
      <c r="E99" s="304" t="str">
        <f t="shared" si="1"/>
        <v/>
      </c>
      <c r="F99" s="302" t="b">
        <f>IF(nume_candidat="",FALSE,ISNUMBER(SEARCH(nume_candidat,#REF!)))</f>
        <v>0</v>
      </c>
      <c r="G99" s="303" t="e">
        <f>LEN(#REF!)-LEN(SUBSTITUTE(#REF!,",",""))+1</f>
        <v>#REF!</v>
      </c>
    </row>
    <row r="100" spans="1:7">
      <c r="A100" s="5" t="s">
        <v>158</v>
      </c>
      <c r="B100" s="6"/>
      <c r="C100" s="117"/>
      <c r="D100" s="58"/>
      <c r="E100" s="304" t="str">
        <f t="shared" si="1"/>
        <v/>
      </c>
      <c r="F100" s="302" t="b">
        <f>IF(nume_candidat="",FALSE,ISNUMBER(SEARCH(nume_candidat,#REF!)))</f>
        <v>0</v>
      </c>
      <c r="G100" s="303" t="e">
        <f>LEN(#REF!)-LEN(SUBSTITUTE(#REF!,",",""))+1</f>
        <v>#REF!</v>
      </c>
    </row>
    <row r="101" spans="1:7">
      <c r="A101" s="5" t="s">
        <v>159</v>
      </c>
      <c r="B101" s="6"/>
      <c r="C101" s="117"/>
      <c r="D101" s="58"/>
      <c r="E101" s="304" t="str">
        <f t="shared" si="1"/>
        <v/>
      </c>
      <c r="F101" s="302" t="b">
        <f>IF(nume_candidat="",FALSE,ISNUMBER(SEARCH(nume_candidat,#REF!)))</f>
        <v>0</v>
      </c>
      <c r="G101" s="303" t="e">
        <f>LEN(#REF!)-LEN(SUBSTITUTE(#REF!,",",""))+1</f>
        <v>#REF!</v>
      </c>
    </row>
    <row r="102" spans="1:7">
      <c r="A102" s="5" t="s">
        <v>160</v>
      </c>
      <c r="B102" s="6"/>
      <c r="C102" s="117"/>
      <c r="D102" s="58"/>
      <c r="E102" s="304" t="str">
        <f t="shared" si="1"/>
        <v/>
      </c>
      <c r="F102" s="302" t="b">
        <f>IF(nume_candidat="",FALSE,ISNUMBER(SEARCH(nume_candidat,#REF!)))</f>
        <v>0</v>
      </c>
      <c r="G102" s="303" t="e">
        <f>LEN(#REF!)-LEN(SUBSTITUTE(#REF!,",",""))+1</f>
        <v>#REF!</v>
      </c>
    </row>
    <row r="103" spans="1:7">
      <c r="A103" s="5" t="s">
        <v>161</v>
      </c>
      <c r="B103" s="6"/>
      <c r="C103" s="117"/>
      <c r="D103" s="58"/>
      <c r="E103" s="304" t="str">
        <f t="shared" si="1"/>
        <v/>
      </c>
      <c r="F103" s="302" t="b">
        <f>IF(nume_candidat="",FALSE,ISNUMBER(SEARCH(nume_candidat,#REF!)))</f>
        <v>0</v>
      </c>
      <c r="G103" s="303" t="e">
        <f>LEN(#REF!)-LEN(SUBSTITUTE(#REF!,",",""))+1</f>
        <v>#REF!</v>
      </c>
    </row>
    <row r="104" spans="1:7">
      <c r="A104" s="5" t="s">
        <v>162</v>
      </c>
      <c r="B104" s="6"/>
      <c r="C104" s="117"/>
      <c r="D104" s="58"/>
      <c r="E104" s="304" t="str">
        <f t="shared" si="1"/>
        <v/>
      </c>
      <c r="F104" s="302" t="b">
        <f>IF(nume_candidat="",FALSE,ISNUMBER(SEARCH(nume_candidat,#REF!)))</f>
        <v>0</v>
      </c>
      <c r="G104" s="303" t="e">
        <f>LEN(#REF!)-LEN(SUBSTITUTE(#REF!,",",""))+1</f>
        <v>#REF!</v>
      </c>
    </row>
    <row r="105" spans="1:7">
      <c r="A105" s="5" t="s">
        <v>163</v>
      </c>
      <c r="B105" s="6"/>
      <c r="C105" s="117"/>
      <c r="D105" s="58"/>
      <c r="E105" s="304" t="str">
        <f t="shared" si="1"/>
        <v/>
      </c>
      <c r="F105" s="302" t="b">
        <f>IF(nume_candidat="",FALSE,ISNUMBER(SEARCH(nume_candidat,#REF!)))</f>
        <v>0</v>
      </c>
      <c r="G105" s="303" t="e">
        <f>LEN(#REF!)-LEN(SUBSTITUTE(#REF!,",",""))+1</f>
        <v>#REF!</v>
      </c>
    </row>
    <row r="106" spans="1:7">
      <c r="A106" s="5" t="s">
        <v>164</v>
      </c>
      <c r="B106" s="6"/>
      <c r="C106" s="117"/>
      <c r="D106" s="58"/>
      <c r="E106" s="304" t="str">
        <f t="shared" si="1"/>
        <v/>
      </c>
      <c r="F106" s="302" t="b">
        <f>IF(nume_candidat="",FALSE,ISNUMBER(SEARCH(nume_candidat,#REF!)))</f>
        <v>0</v>
      </c>
      <c r="G106" s="303" t="e">
        <f>LEN(#REF!)-LEN(SUBSTITUTE(#REF!,",",""))+1</f>
        <v>#REF!</v>
      </c>
    </row>
    <row r="107" spans="1:7">
      <c r="A107" s="5" t="s">
        <v>165</v>
      </c>
      <c r="B107" s="6"/>
      <c r="C107" s="117"/>
      <c r="D107" s="58"/>
      <c r="E107" s="304" t="str">
        <f t="shared" si="1"/>
        <v/>
      </c>
      <c r="F107" s="302" t="b">
        <f>IF(nume_candidat="",FALSE,ISNUMBER(SEARCH(nume_candidat,#REF!)))</f>
        <v>0</v>
      </c>
      <c r="G107" s="303" t="e">
        <f>LEN(#REF!)-LEN(SUBSTITUTE(#REF!,",",""))+1</f>
        <v>#REF!</v>
      </c>
    </row>
    <row r="108" spans="1:7">
      <c r="A108" s="5" t="s">
        <v>166</v>
      </c>
      <c r="B108" s="6"/>
      <c r="C108" s="117"/>
      <c r="D108" s="58"/>
      <c r="E108" s="304" t="str">
        <f t="shared" si="1"/>
        <v/>
      </c>
      <c r="F108" s="302" t="b">
        <f>IF(nume_candidat="",FALSE,ISNUMBER(SEARCH(nume_candidat,#REF!)))</f>
        <v>0</v>
      </c>
      <c r="G108" s="303" t="e">
        <f>LEN(#REF!)-LEN(SUBSTITUTE(#REF!,",",""))+1</f>
        <v>#REF!</v>
      </c>
    </row>
    <row r="109" spans="1:7">
      <c r="A109" s="5" t="s">
        <v>167</v>
      </c>
      <c r="B109" s="6"/>
      <c r="C109" s="117"/>
      <c r="D109" s="58"/>
      <c r="E109" s="304" t="str">
        <f t="shared" si="1"/>
        <v/>
      </c>
      <c r="F109" s="302" t="b">
        <f>IF(nume_candidat="",FALSE,ISNUMBER(SEARCH(nume_candidat,#REF!)))</f>
        <v>0</v>
      </c>
      <c r="G109" s="303" t="e">
        <f>LEN(#REF!)-LEN(SUBSTITUTE(#REF!,",",""))+1</f>
        <v>#REF!</v>
      </c>
    </row>
    <row r="110" spans="1:7">
      <c r="A110" s="5" t="s">
        <v>168</v>
      </c>
      <c r="B110" s="6"/>
      <c r="C110" s="117"/>
      <c r="D110" s="58"/>
      <c r="E110" s="304" t="str">
        <f t="shared" si="1"/>
        <v/>
      </c>
      <c r="F110" s="302" t="b">
        <f>IF(nume_candidat="",FALSE,ISNUMBER(SEARCH(nume_candidat,#REF!)))</f>
        <v>0</v>
      </c>
      <c r="G110" s="303" t="e">
        <f>LEN(#REF!)-LEN(SUBSTITUTE(#REF!,",",""))+1</f>
        <v>#REF!</v>
      </c>
    </row>
    <row r="111" spans="1:7">
      <c r="A111" s="5" t="s">
        <v>169</v>
      </c>
      <c r="B111" s="6"/>
      <c r="C111" s="117"/>
      <c r="D111" s="58"/>
      <c r="E111" s="304" t="str">
        <f t="shared" si="1"/>
        <v/>
      </c>
      <c r="F111" s="302" t="b">
        <f>IF(nume_candidat="",FALSE,ISNUMBER(SEARCH(nume_candidat,#REF!)))</f>
        <v>0</v>
      </c>
      <c r="G111" s="303" t="e">
        <f>LEN(#REF!)-LEN(SUBSTITUTE(#REF!,",",""))+1</f>
        <v>#REF!</v>
      </c>
    </row>
    <row r="112" spans="1:7">
      <c r="A112" s="5" t="s">
        <v>170</v>
      </c>
      <c r="B112" s="6"/>
      <c r="C112" s="117"/>
      <c r="D112" s="58"/>
      <c r="E112" s="304" t="str">
        <f t="shared" si="1"/>
        <v/>
      </c>
      <c r="F112" s="302" t="b">
        <f>IF(nume_candidat="",FALSE,ISNUMBER(SEARCH(nume_candidat,#REF!)))</f>
        <v>0</v>
      </c>
      <c r="G112" s="303" t="e">
        <f>LEN(#REF!)-LEN(SUBSTITUTE(#REF!,",",""))+1</f>
        <v>#REF!</v>
      </c>
    </row>
    <row r="113" spans="1:7">
      <c r="A113" s="5" t="s">
        <v>171</v>
      </c>
      <c r="B113" s="6"/>
      <c r="C113" s="117"/>
      <c r="D113" s="58"/>
      <c r="E113" s="304" t="str">
        <f t="shared" si="1"/>
        <v/>
      </c>
      <c r="F113" s="302" t="b">
        <f>IF(nume_candidat="",FALSE,ISNUMBER(SEARCH(nume_candidat,#REF!)))</f>
        <v>0</v>
      </c>
      <c r="G113" s="303" t="e">
        <f>LEN(#REF!)-LEN(SUBSTITUTE(#REF!,",",""))+1</f>
        <v>#REF!</v>
      </c>
    </row>
    <row r="114" spans="1:7">
      <c r="A114" s="5" t="s">
        <v>172</v>
      </c>
      <c r="B114" s="6"/>
      <c r="C114" s="117"/>
      <c r="D114" s="58"/>
      <c r="E114" s="304" t="str">
        <f t="shared" si="1"/>
        <v/>
      </c>
      <c r="F114" s="302" t="b">
        <f>IF(nume_candidat="",FALSE,ISNUMBER(SEARCH(nume_candidat,#REF!)))</f>
        <v>0</v>
      </c>
      <c r="G114" s="303" t="e">
        <f>LEN(#REF!)-LEN(SUBSTITUTE(#REF!,",",""))+1</f>
        <v>#REF!</v>
      </c>
    </row>
    <row r="115" spans="1:7">
      <c r="A115" s="5" t="s">
        <v>173</v>
      </c>
      <c r="B115" s="6"/>
      <c r="C115" s="117"/>
      <c r="D115" s="58"/>
      <c r="E115" s="304" t="str">
        <f t="shared" si="1"/>
        <v/>
      </c>
      <c r="F115" s="302" t="b">
        <f>IF(nume_candidat="",FALSE,ISNUMBER(SEARCH(nume_candidat,#REF!)))</f>
        <v>0</v>
      </c>
      <c r="G115" s="303" t="e">
        <f>LEN(#REF!)-LEN(SUBSTITUTE(#REF!,",",""))+1</f>
        <v>#REF!</v>
      </c>
    </row>
    <row r="116" spans="1:7">
      <c r="A116" s="5" t="s">
        <v>174</v>
      </c>
      <c r="B116" s="6"/>
      <c r="C116" s="117"/>
      <c r="D116" s="58"/>
      <c r="E116" s="304" t="str">
        <f t="shared" si="1"/>
        <v/>
      </c>
      <c r="F116" s="302" t="b">
        <f>IF(nume_candidat="",FALSE,ISNUMBER(SEARCH(nume_candidat,#REF!)))</f>
        <v>0</v>
      </c>
      <c r="G116" s="303" t="e">
        <f>LEN(#REF!)-LEN(SUBSTITUTE(#REF!,",",""))+1</f>
        <v>#REF!</v>
      </c>
    </row>
    <row r="117" spans="1:7">
      <c r="A117" s="5" t="s">
        <v>175</v>
      </c>
      <c r="B117" s="6"/>
      <c r="C117" s="117"/>
      <c r="D117" s="58"/>
      <c r="E117" s="304" t="str">
        <f t="shared" si="1"/>
        <v/>
      </c>
      <c r="F117" s="302" t="b">
        <f>IF(nume_candidat="",FALSE,ISNUMBER(SEARCH(nume_candidat,#REF!)))</f>
        <v>0</v>
      </c>
      <c r="G117" s="303" t="e">
        <f>LEN(#REF!)-LEN(SUBSTITUTE(#REF!,",",""))+1</f>
        <v>#REF!</v>
      </c>
    </row>
    <row r="118" spans="1:7">
      <c r="A118" s="5" t="s">
        <v>176</v>
      </c>
      <c r="B118" s="6"/>
      <c r="C118" s="117"/>
      <c r="D118" s="58"/>
      <c r="E118" s="304" t="str">
        <f t="shared" si="1"/>
        <v/>
      </c>
      <c r="F118" s="302" t="b">
        <f>IF(nume_candidat="",FALSE,ISNUMBER(SEARCH(nume_candidat,#REF!)))</f>
        <v>0</v>
      </c>
      <c r="G118" s="303" t="e">
        <f>LEN(#REF!)-LEN(SUBSTITUTE(#REF!,",",""))+1</f>
        <v>#REF!</v>
      </c>
    </row>
    <row r="119" spans="1:7">
      <c r="A119" s="5" t="s">
        <v>177</v>
      </c>
      <c r="B119" s="6"/>
      <c r="C119" s="117"/>
      <c r="D119" s="58"/>
      <c r="E119" s="304" t="str">
        <f t="shared" si="1"/>
        <v/>
      </c>
      <c r="F119" s="302" t="b">
        <f>IF(nume_candidat="",FALSE,ISNUMBER(SEARCH(nume_candidat,#REF!)))</f>
        <v>0</v>
      </c>
      <c r="G119" s="303" t="e">
        <f>LEN(#REF!)-LEN(SUBSTITUTE(#REF!,",",""))+1</f>
        <v>#REF!</v>
      </c>
    </row>
    <row r="120" spans="1:7">
      <c r="A120" s="5" t="s">
        <v>178</v>
      </c>
      <c r="B120" s="6"/>
      <c r="C120" s="117"/>
      <c r="D120" s="58"/>
      <c r="E120" s="304" t="str">
        <f t="shared" si="1"/>
        <v/>
      </c>
      <c r="F120" s="302" t="b">
        <f>IF(nume_candidat="",FALSE,ISNUMBER(SEARCH(nume_candidat,#REF!)))</f>
        <v>0</v>
      </c>
      <c r="G120" s="303" t="e">
        <f>LEN(#REF!)-LEN(SUBSTITUTE(#REF!,",",""))+1</f>
        <v>#REF!</v>
      </c>
    </row>
    <row r="121" spans="1:7">
      <c r="A121" s="5" t="s">
        <v>179</v>
      </c>
      <c r="B121" s="6"/>
      <c r="C121" s="117"/>
      <c r="D121" s="58"/>
      <c r="E121" s="304" t="str">
        <f t="shared" si="1"/>
        <v/>
      </c>
      <c r="F121" s="302" t="b">
        <f>IF(nume_candidat="",FALSE,ISNUMBER(SEARCH(nume_candidat,#REF!)))</f>
        <v>0</v>
      </c>
      <c r="G121" s="303" t="e">
        <f>LEN(#REF!)-LEN(SUBSTITUTE(#REF!,",",""))+1</f>
        <v>#REF!</v>
      </c>
    </row>
    <row r="122" spans="1:7">
      <c r="A122" s="5" t="s">
        <v>180</v>
      </c>
      <c r="B122" s="6"/>
      <c r="C122" s="117"/>
      <c r="D122" s="58"/>
      <c r="E122" s="304" t="str">
        <f t="shared" si="1"/>
        <v/>
      </c>
      <c r="F122" s="302" t="b">
        <f>IF(nume_candidat="",FALSE,ISNUMBER(SEARCH(nume_candidat,#REF!)))</f>
        <v>0</v>
      </c>
      <c r="G122" s="303" t="e">
        <f>LEN(#REF!)-LEN(SUBSTITUTE(#REF!,",",""))+1</f>
        <v>#REF!</v>
      </c>
    </row>
    <row r="123" spans="1:7">
      <c r="A123" s="5" t="s">
        <v>181</v>
      </c>
      <c r="B123" s="6"/>
      <c r="C123" s="117"/>
      <c r="D123" s="58"/>
      <c r="E123" s="304" t="str">
        <f t="shared" si="1"/>
        <v/>
      </c>
      <c r="F123" s="302" t="b">
        <f>IF(nume_candidat="",FALSE,ISNUMBER(SEARCH(nume_candidat,#REF!)))</f>
        <v>0</v>
      </c>
      <c r="G123" s="303" t="e">
        <f>LEN(#REF!)-LEN(SUBSTITUTE(#REF!,",",""))+1</f>
        <v>#REF!</v>
      </c>
    </row>
    <row r="124" spans="1:7">
      <c r="A124" s="5" t="s">
        <v>182</v>
      </c>
      <c r="B124" s="6"/>
      <c r="C124" s="117"/>
      <c r="D124" s="58"/>
      <c r="E124" s="304" t="str">
        <f t="shared" si="1"/>
        <v/>
      </c>
      <c r="F124" s="302" t="b">
        <f>IF(nume_candidat="",FALSE,ISNUMBER(SEARCH(nume_candidat,#REF!)))</f>
        <v>0</v>
      </c>
      <c r="G124" s="303" t="e">
        <f>LEN(#REF!)-LEN(SUBSTITUTE(#REF!,",",""))+1</f>
        <v>#REF!</v>
      </c>
    </row>
    <row r="125" spans="1:7">
      <c r="A125" s="5" t="s">
        <v>183</v>
      </c>
      <c r="B125" s="6"/>
      <c r="C125" s="117"/>
      <c r="D125" s="58"/>
      <c r="E125" s="304" t="str">
        <f t="shared" si="1"/>
        <v/>
      </c>
      <c r="F125" s="302" t="b">
        <f>IF(nume_candidat="",FALSE,ISNUMBER(SEARCH(nume_candidat,#REF!)))</f>
        <v>0</v>
      </c>
      <c r="G125" s="303" t="e">
        <f>LEN(#REF!)-LEN(SUBSTITUTE(#REF!,",",""))+1</f>
        <v>#REF!</v>
      </c>
    </row>
    <row r="126" spans="1:7">
      <c r="A126" s="5" t="s">
        <v>184</v>
      </c>
      <c r="B126" s="6"/>
      <c r="C126" s="117"/>
      <c r="D126" s="58"/>
      <c r="E126" s="304" t="str">
        <f t="shared" si="1"/>
        <v/>
      </c>
      <c r="F126" s="302" t="b">
        <f>IF(nume_candidat="",FALSE,ISNUMBER(SEARCH(nume_candidat,#REF!)))</f>
        <v>0</v>
      </c>
      <c r="G126" s="303" t="e">
        <f>LEN(#REF!)-LEN(SUBSTITUTE(#REF!,",",""))+1</f>
        <v>#REF!</v>
      </c>
    </row>
    <row r="127" spans="1:7">
      <c r="A127" s="5" t="s">
        <v>185</v>
      </c>
      <c r="B127" s="6"/>
      <c r="C127" s="117"/>
      <c r="D127" s="58"/>
      <c r="E127" s="304" t="str">
        <f t="shared" si="1"/>
        <v/>
      </c>
      <c r="F127" s="302" t="b">
        <f>IF(nume_candidat="",FALSE,ISNUMBER(SEARCH(nume_candidat,#REF!)))</f>
        <v>0</v>
      </c>
      <c r="G127" s="303" t="e">
        <f>LEN(#REF!)-LEN(SUBSTITUTE(#REF!,",",""))+1</f>
        <v>#REF!</v>
      </c>
    </row>
    <row r="128" spans="1:7">
      <c r="A128" s="5" t="s">
        <v>186</v>
      </c>
      <c r="B128" s="6"/>
      <c r="C128" s="117"/>
      <c r="D128" s="58"/>
      <c r="E128" s="304" t="str">
        <f t="shared" si="1"/>
        <v/>
      </c>
      <c r="F128" s="302" t="b">
        <f>IF(nume_candidat="",FALSE,ISNUMBER(SEARCH(nume_candidat,#REF!)))</f>
        <v>0</v>
      </c>
      <c r="G128" s="303" t="e">
        <f>LEN(#REF!)-LEN(SUBSTITUTE(#REF!,",",""))+1</f>
        <v>#REF!</v>
      </c>
    </row>
    <row r="129" spans="1:7">
      <c r="A129" s="5" t="s">
        <v>187</v>
      </c>
      <c r="B129" s="6"/>
      <c r="C129" s="117"/>
      <c r="D129" s="58"/>
      <c r="E129" s="304" t="str">
        <f t="shared" si="1"/>
        <v/>
      </c>
      <c r="F129" s="302" t="b">
        <f>IF(nume_candidat="",FALSE,ISNUMBER(SEARCH(nume_candidat,#REF!)))</f>
        <v>0</v>
      </c>
      <c r="G129" s="303" t="e">
        <f>LEN(#REF!)-LEN(SUBSTITUTE(#REF!,",",""))+1</f>
        <v>#REF!</v>
      </c>
    </row>
    <row r="130" spans="1:7">
      <c r="A130" s="5" t="s">
        <v>188</v>
      </c>
      <c r="B130" s="6"/>
      <c r="C130" s="117"/>
      <c r="D130" s="58"/>
      <c r="E130" s="304" t="str">
        <f t="shared" si="1"/>
        <v/>
      </c>
      <c r="F130" s="302" t="b">
        <f>IF(nume_candidat="",FALSE,ISNUMBER(SEARCH(nume_candidat,#REF!)))</f>
        <v>0</v>
      </c>
      <c r="G130" s="303" t="e">
        <f>LEN(#REF!)-LEN(SUBSTITUTE(#REF!,",",""))+1</f>
        <v>#REF!</v>
      </c>
    </row>
    <row r="131" spans="1:7">
      <c r="A131" s="5" t="s">
        <v>189</v>
      </c>
      <c r="B131" s="6"/>
      <c r="C131" s="117"/>
      <c r="D131" s="58"/>
      <c r="E131" s="304" t="str">
        <f t="shared" si="1"/>
        <v/>
      </c>
      <c r="F131" s="302" t="b">
        <f>IF(nume_candidat="",FALSE,ISNUMBER(SEARCH(nume_candidat,#REF!)))</f>
        <v>0</v>
      </c>
      <c r="G131" s="303" t="e">
        <f>LEN(#REF!)-LEN(SUBSTITUTE(#REF!,",",""))+1</f>
        <v>#REF!</v>
      </c>
    </row>
    <row r="132" spans="1:7">
      <c r="A132" s="5" t="s">
        <v>190</v>
      </c>
      <c r="B132" s="6"/>
      <c r="C132" s="117"/>
      <c r="D132" s="58"/>
      <c r="E132" s="304" t="str">
        <f t="shared" si="1"/>
        <v/>
      </c>
      <c r="F132" s="302" t="b">
        <f>IF(nume_candidat="",FALSE,ISNUMBER(SEARCH(nume_candidat,#REF!)))</f>
        <v>0</v>
      </c>
      <c r="G132" s="303" t="e">
        <f>LEN(#REF!)-LEN(SUBSTITUTE(#REF!,",",""))+1</f>
        <v>#REF!</v>
      </c>
    </row>
    <row r="133" spans="1:7">
      <c r="A133" s="5" t="s">
        <v>191</v>
      </c>
      <c r="B133" s="6"/>
      <c r="C133" s="117"/>
      <c r="D133" s="58"/>
      <c r="E133" s="304" t="str">
        <f t="shared" si="1"/>
        <v/>
      </c>
      <c r="F133" s="302" t="b">
        <f>IF(nume_candidat="",FALSE,ISNUMBER(SEARCH(nume_candidat,#REF!)))</f>
        <v>0</v>
      </c>
      <c r="G133" s="303" t="e">
        <f>LEN(#REF!)-LEN(SUBSTITUTE(#REF!,",",""))+1</f>
        <v>#REF!</v>
      </c>
    </row>
    <row r="134" spans="1:7">
      <c r="A134" s="5" t="s">
        <v>192</v>
      </c>
      <c r="B134" s="6"/>
      <c r="C134" s="117"/>
      <c r="D134" s="58"/>
      <c r="E134" s="304" t="str">
        <f t="shared" si="1"/>
        <v/>
      </c>
      <c r="F134" s="302" t="b">
        <f>IF(nume_candidat="",FALSE,ISNUMBER(SEARCH(nume_candidat,#REF!)))</f>
        <v>0</v>
      </c>
      <c r="G134" s="303" t="e">
        <f>LEN(#REF!)-LEN(SUBSTITUTE(#REF!,",",""))+1</f>
        <v>#REF!</v>
      </c>
    </row>
    <row r="135" spans="1:7">
      <c r="A135" s="5" t="s">
        <v>193</v>
      </c>
      <c r="B135" s="6"/>
      <c r="C135" s="117"/>
      <c r="D135" s="58"/>
      <c r="E135" s="304" t="str">
        <f t="shared" si="1"/>
        <v/>
      </c>
      <c r="F135" s="302" t="b">
        <f>IF(nume_candidat="",FALSE,ISNUMBER(SEARCH(nume_candidat,#REF!)))</f>
        <v>0</v>
      </c>
      <c r="G135" s="303" t="e">
        <f>LEN(#REF!)-LEN(SUBSTITUTE(#REF!,",",""))+1</f>
        <v>#REF!</v>
      </c>
    </row>
    <row r="136" spans="1:7">
      <c r="A136" s="5" t="s">
        <v>194</v>
      </c>
      <c r="B136" s="6"/>
      <c r="C136" s="117"/>
      <c r="D136" s="58"/>
      <c r="E136" s="304" t="str">
        <f t="shared" si="1"/>
        <v/>
      </c>
      <c r="F136" s="302" t="b">
        <f>IF(nume_candidat="",FALSE,ISNUMBER(SEARCH(nume_candidat,#REF!)))</f>
        <v>0</v>
      </c>
      <c r="G136" s="303" t="e">
        <f>LEN(#REF!)-LEN(SUBSTITUTE(#REF!,",",""))+1</f>
        <v>#REF!</v>
      </c>
    </row>
    <row r="137" spans="1:7">
      <c r="A137" s="5" t="s">
        <v>195</v>
      </c>
      <c r="B137" s="6"/>
      <c r="C137" s="117"/>
      <c r="D137" s="58"/>
      <c r="E137" s="304" t="str">
        <f t="shared" ref="E137:E200" si="2">IF(OR(,$B137="",$C137="",$C137&lt;an_initial,$C137&gt;an_final),"",
(100*(D137="premiu")+50*(D137="nominalizare"))
)</f>
        <v/>
      </c>
      <c r="F137" s="302" t="b">
        <f>IF(nume_candidat="",FALSE,ISNUMBER(SEARCH(nume_candidat,#REF!)))</f>
        <v>0</v>
      </c>
      <c r="G137" s="303" t="e">
        <f>LEN(#REF!)-LEN(SUBSTITUTE(#REF!,",",""))+1</f>
        <v>#REF!</v>
      </c>
    </row>
    <row r="138" spans="1:7">
      <c r="A138" s="5" t="s">
        <v>196</v>
      </c>
      <c r="B138" s="6"/>
      <c r="C138" s="117"/>
      <c r="D138" s="58"/>
      <c r="E138" s="304" t="str">
        <f t="shared" si="2"/>
        <v/>
      </c>
      <c r="F138" s="302" t="b">
        <f>IF(nume_candidat="",FALSE,ISNUMBER(SEARCH(nume_candidat,#REF!)))</f>
        <v>0</v>
      </c>
      <c r="G138" s="303" t="e">
        <f>LEN(#REF!)-LEN(SUBSTITUTE(#REF!,",",""))+1</f>
        <v>#REF!</v>
      </c>
    </row>
    <row r="139" spans="1:7">
      <c r="A139" s="5" t="s">
        <v>197</v>
      </c>
      <c r="B139" s="6"/>
      <c r="C139" s="117"/>
      <c r="D139" s="58"/>
      <c r="E139" s="304" t="str">
        <f t="shared" si="2"/>
        <v/>
      </c>
      <c r="F139" s="302" t="b">
        <f>IF(nume_candidat="",FALSE,ISNUMBER(SEARCH(nume_candidat,#REF!)))</f>
        <v>0</v>
      </c>
      <c r="G139" s="303" t="e">
        <f>LEN(#REF!)-LEN(SUBSTITUTE(#REF!,",",""))+1</f>
        <v>#REF!</v>
      </c>
    </row>
    <row r="140" spans="1:7">
      <c r="A140" s="5" t="s">
        <v>198</v>
      </c>
      <c r="B140" s="6"/>
      <c r="C140" s="117"/>
      <c r="D140" s="58"/>
      <c r="E140" s="304" t="str">
        <f t="shared" si="2"/>
        <v/>
      </c>
      <c r="F140" s="302" t="b">
        <f>IF(nume_candidat="",FALSE,ISNUMBER(SEARCH(nume_candidat,#REF!)))</f>
        <v>0</v>
      </c>
      <c r="G140" s="303" t="e">
        <f>LEN(#REF!)-LEN(SUBSTITUTE(#REF!,",",""))+1</f>
        <v>#REF!</v>
      </c>
    </row>
    <row r="141" spans="1:7">
      <c r="A141" s="5" t="s">
        <v>199</v>
      </c>
      <c r="B141" s="6"/>
      <c r="C141" s="117"/>
      <c r="D141" s="58"/>
      <c r="E141" s="304" t="str">
        <f t="shared" si="2"/>
        <v/>
      </c>
      <c r="F141" s="302" t="b">
        <f>IF(nume_candidat="",FALSE,ISNUMBER(SEARCH(nume_candidat,#REF!)))</f>
        <v>0</v>
      </c>
      <c r="G141" s="303" t="e">
        <f>LEN(#REF!)-LEN(SUBSTITUTE(#REF!,",",""))+1</f>
        <v>#REF!</v>
      </c>
    </row>
    <row r="142" spans="1:7">
      <c r="A142" s="5" t="s">
        <v>200</v>
      </c>
      <c r="B142" s="6"/>
      <c r="C142" s="117"/>
      <c r="D142" s="58"/>
      <c r="E142" s="304" t="str">
        <f t="shared" si="2"/>
        <v/>
      </c>
      <c r="F142" s="302" t="b">
        <f>IF(nume_candidat="",FALSE,ISNUMBER(SEARCH(nume_candidat,#REF!)))</f>
        <v>0</v>
      </c>
      <c r="G142" s="303" t="e">
        <f>LEN(#REF!)-LEN(SUBSTITUTE(#REF!,",",""))+1</f>
        <v>#REF!</v>
      </c>
    </row>
    <row r="143" spans="1:7">
      <c r="A143" s="5" t="s">
        <v>201</v>
      </c>
      <c r="B143" s="6"/>
      <c r="C143" s="117"/>
      <c r="D143" s="58"/>
      <c r="E143" s="304" t="str">
        <f t="shared" si="2"/>
        <v/>
      </c>
      <c r="F143" s="302" t="b">
        <f>IF(nume_candidat="",FALSE,ISNUMBER(SEARCH(nume_candidat,#REF!)))</f>
        <v>0</v>
      </c>
      <c r="G143" s="303" t="e">
        <f>LEN(#REF!)-LEN(SUBSTITUTE(#REF!,",",""))+1</f>
        <v>#REF!</v>
      </c>
    </row>
    <row r="144" spans="1:7">
      <c r="A144" s="5" t="s">
        <v>202</v>
      </c>
      <c r="B144" s="6"/>
      <c r="C144" s="117"/>
      <c r="D144" s="58"/>
      <c r="E144" s="304" t="str">
        <f t="shared" si="2"/>
        <v/>
      </c>
      <c r="F144" s="302" t="b">
        <f>IF(nume_candidat="",FALSE,ISNUMBER(SEARCH(nume_candidat,#REF!)))</f>
        <v>0</v>
      </c>
      <c r="G144" s="303" t="e">
        <f>LEN(#REF!)-LEN(SUBSTITUTE(#REF!,",",""))+1</f>
        <v>#REF!</v>
      </c>
    </row>
    <row r="145" spans="1:7">
      <c r="A145" s="5" t="s">
        <v>203</v>
      </c>
      <c r="B145" s="6"/>
      <c r="C145" s="117"/>
      <c r="D145" s="58"/>
      <c r="E145" s="304" t="str">
        <f t="shared" si="2"/>
        <v/>
      </c>
      <c r="F145" s="302" t="b">
        <f>IF(nume_candidat="",FALSE,ISNUMBER(SEARCH(nume_candidat,#REF!)))</f>
        <v>0</v>
      </c>
      <c r="G145" s="303" t="e">
        <f>LEN(#REF!)-LEN(SUBSTITUTE(#REF!,",",""))+1</f>
        <v>#REF!</v>
      </c>
    </row>
    <row r="146" spans="1:7">
      <c r="A146" s="5" t="s">
        <v>204</v>
      </c>
      <c r="B146" s="6"/>
      <c r="C146" s="117"/>
      <c r="D146" s="58"/>
      <c r="E146" s="304" t="str">
        <f t="shared" si="2"/>
        <v/>
      </c>
      <c r="F146" s="302" t="b">
        <f>IF(nume_candidat="",FALSE,ISNUMBER(SEARCH(nume_candidat,#REF!)))</f>
        <v>0</v>
      </c>
      <c r="G146" s="303" t="e">
        <f>LEN(#REF!)-LEN(SUBSTITUTE(#REF!,",",""))+1</f>
        <v>#REF!</v>
      </c>
    </row>
    <row r="147" spans="1:7">
      <c r="A147" s="5" t="s">
        <v>205</v>
      </c>
      <c r="B147" s="6"/>
      <c r="C147" s="117"/>
      <c r="D147" s="58"/>
      <c r="E147" s="304" t="str">
        <f t="shared" si="2"/>
        <v/>
      </c>
      <c r="F147" s="302" t="b">
        <f>IF(nume_candidat="",FALSE,ISNUMBER(SEARCH(nume_candidat,#REF!)))</f>
        <v>0</v>
      </c>
      <c r="G147" s="303" t="e">
        <f>LEN(#REF!)-LEN(SUBSTITUTE(#REF!,",",""))+1</f>
        <v>#REF!</v>
      </c>
    </row>
    <row r="148" spans="1:7">
      <c r="A148" s="5" t="s">
        <v>206</v>
      </c>
      <c r="B148" s="6"/>
      <c r="C148" s="117"/>
      <c r="D148" s="58"/>
      <c r="E148" s="304" t="str">
        <f t="shared" si="2"/>
        <v/>
      </c>
      <c r="F148" s="302" t="b">
        <f>IF(nume_candidat="",FALSE,ISNUMBER(SEARCH(nume_candidat,#REF!)))</f>
        <v>0</v>
      </c>
      <c r="G148" s="303" t="e">
        <f>LEN(#REF!)-LEN(SUBSTITUTE(#REF!,",",""))+1</f>
        <v>#REF!</v>
      </c>
    </row>
    <row r="149" spans="1:7">
      <c r="A149" s="5" t="s">
        <v>207</v>
      </c>
      <c r="B149" s="6"/>
      <c r="C149" s="117"/>
      <c r="D149" s="58"/>
      <c r="E149" s="304" t="str">
        <f t="shared" si="2"/>
        <v/>
      </c>
      <c r="F149" s="302" t="b">
        <f>IF(nume_candidat="",FALSE,ISNUMBER(SEARCH(nume_candidat,#REF!)))</f>
        <v>0</v>
      </c>
      <c r="G149" s="303" t="e">
        <f>LEN(#REF!)-LEN(SUBSTITUTE(#REF!,",",""))+1</f>
        <v>#REF!</v>
      </c>
    </row>
    <row r="150" spans="1:7">
      <c r="A150" s="5" t="s">
        <v>208</v>
      </c>
      <c r="B150" s="6"/>
      <c r="C150" s="117"/>
      <c r="D150" s="58"/>
      <c r="E150" s="304" t="str">
        <f t="shared" si="2"/>
        <v/>
      </c>
      <c r="F150" s="302" t="b">
        <f>IF(nume_candidat="",FALSE,ISNUMBER(SEARCH(nume_candidat,#REF!)))</f>
        <v>0</v>
      </c>
      <c r="G150" s="303" t="e">
        <f>LEN(#REF!)-LEN(SUBSTITUTE(#REF!,",",""))+1</f>
        <v>#REF!</v>
      </c>
    </row>
    <row r="151" spans="1:7">
      <c r="A151" s="5" t="s">
        <v>209</v>
      </c>
      <c r="B151" s="6"/>
      <c r="C151" s="117"/>
      <c r="D151" s="58"/>
      <c r="E151" s="304" t="str">
        <f t="shared" si="2"/>
        <v/>
      </c>
      <c r="F151" s="302" t="b">
        <f>IF(nume_candidat="",FALSE,ISNUMBER(SEARCH(nume_candidat,#REF!)))</f>
        <v>0</v>
      </c>
      <c r="G151" s="303" t="e">
        <f>LEN(#REF!)-LEN(SUBSTITUTE(#REF!,",",""))+1</f>
        <v>#REF!</v>
      </c>
    </row>
    <row r="152" spans="1:7">
      <c r="A152" s="5" t="s">
        <v>210</v>
      </c>
      <c r="B152" s="6"/>
      <c r="C152" s="117"/>
      <c r="D152" s="58"/>
      <c r="E152" s="304" t="str">
        <f t="shared" si="2"/>
        <v/>
      </c>
      <c r="F152" s="302" t="b">
        <f>IF(nume_candidat="",FALSE,ISNUMBER(SEARCH(nume_candidat,#REF!)))</f>
        <v>0</v>
      </c>
      <c r="G152" s="303" t="e">
        <f>LEN(#REF!)-LEN(SUBSTITUTE(#REF!,",",""))+1</f>
        <v>#REF!</v>
      </c>
    </row>
    <row r="153" spans="1:7">
      <c r="A153" s="5" t="s">
        <v>211</v>
      </c>
      <c r="B153" s="6"/>
      <c r="C153" s="117"/>
      <c r="D153" s="58"/>
      <c r="E153" s="304" t="str">
        <f t="shared" si="2"/>
        <v/>
      </c>
      <c r="F153" s="302" t="b">
        <f>IF(nume_candidat="",FALSE,ISNUMBER(SEARCH(nume_candidat,#REF!)))</f>
        <v>0</v>
      </c>
      <c r="G153" s="303" t="e">
        <f>LEN(#REF!)-LEN(SUBSTITUTE(#REF!,",",""))+1</f>
        <v>#REF!</v>
      </c>
    </row>
    <row r="154" spans="1:7">
      <c r="A154" s="5" t="s">
        <v>212</v>
      </c>
      <c r="B154" s="6"/>
      <c r="C154" s="117"/>
      <c r="D154" s="58"/>
      <c r="E154" s="304" t="str">
        <f t="shared" si="2"/>
        <v/>
      </c>
      <c r="F154" s="302" t="b">
        <f>IF(nume_candidat="",FALSE,ISNUMBER(SEARCH(nume_candidat,#REF!)))</f>
        <v>0</v>
      </c>
      <c r="G154" s="303" t="e">
        <f>LEN(#REF!)-LEN(SUBSTITUTE(#REF!,",",""))+1</f>
        <v>#REF!</v>
      </c>
    </row>
    <row r="155" spans="1:7">
      <c r="A155" s="5" t="s">
        <v>213</v>
      </c>
      <c r="B155" s="6"/>
      <c r="C155" s="117"/>
      <c r="D155" s="58"/>
      <c r="E155" s="304" t="str">
        <f t="shared" si="2"/>
        <v/>
      </c>
      <c r="F155" s="302" t="b">
        <f>IF(nume_candidat="",FALSE,ISNUMBER(SEARCH(nume_candidat,#REF!)))</f>
        <v>0</v>
      </c>
      <c r="G155" s="303" t="e">
        <f>LEN(#REF!)-LEN(SUBSTITUTE(#REF!,",",""))+1</f>
        <v>#REF!</v>
      </c>
    </row>
    <row r="156" spans="1:7">
      <c r="A156" s="5" t="s">
        <v>214</v>
      </c>
      <c r="B156" s="6"/>
      <c r="C156" s="117"/>
      <c r="D156" s="58"/>
      <c r="E156" s="304" t="str">
        <f t="shared" si="2"/>
        <v/>
      </c>
      <c r="F156" s="302" t="b">
        <f>IF(nume_candidat="",FALSE,ISNUMBER(SEARCH(nume_candidat,#REF!)))</f>
        <v>0</v>
      </c>
      <c r="G156" s="303" t="e">
        <f>LEN(#REF!)-LEN(SUBSTITUTE(#REF!,",",""))+1</f>
        <v>#REF!</v>
      </c>
    </row>
    <row r="157" spans="1:7">
      <c r="A157" s="5" t="s">
        <v>215</v>
      </c>
      <c r="B157" s="6"/>
      <c r="C157" s="117"/>
      <c r="D157" s="58"/>
      <c r="E157" s="304" t="str">
        <f t="shared" si="2"/>
        <v/>
      </c>
      <c r="F157" s="302" t="b">
        <f>IF(nume_candidat="",FALSE,ISNUMBER(SEARCH(nume_candidat,#REF!)))</f>
        <v>0</v>
      </c>
      <c r="G157" s="303" t="e">
        <f>LEN(#REF!)-LEN(SUBSTITUTE(#REF!,",",""))+1</f>
        <v>#REF!</v>
      </c>
    </row>
    <row r="158" spans="1:7">
      <c r="A158" s="5" t="s">
        <v>216</v>
      </c>
      <c r="B158" s="6"/>
      <c r="C158" s="117"/>
      <c r="D158" s="58"/>
      <c r="E158" s="304" t="str">
        <f t="shared" si="2"/>
        <v/>
      </c>
      <c r="F158" s="302" t="b">
        <f>IF(nume_candidat="",FALSE,ISNUMBER(SEARCH(nume_candidat,#REF!)))</f>
        <v>0</v>
      </c>
      <c r="G158" s="303" t="e">
        <f>LEN(#REF!)-LEN(SUBSTITUTE(#REF!,",",""))+1</f>
        <v>#REF!</v>
      </c>
    </row>
    <row r="159" spans="1:7">
      <c r="A159" s="5" t="s">
        <v>217</v>
      </c>
      <c r="B159" s="6"/>
      <c r="C159" s="117"/>
      <c r="D159" s="58"/>
      <c r="E159" s="304" t="str">
        <f t="shared" si="2"/>
        <v/>
      </c>
      <c r="F159" s="302" t="b">
        <f>IF(nume_candidat="",FALSE,ISNUMBER(SEARCH(nume_candidat,#REF!)))</f>
        <v>0</v>
      </c>
      <c r="G159" s="303" t="e">
        <f>LEN(#REF!)-LEN(SUBSTITUTE(#REF!,",",""))+1</f>
        <v>#REF!</v>
      </c>
    </row>
    <row r="160" spans="1:7">
      <c r="A160" s="5" t="s">
        <v>218</v>
      </c>
      <c r="B160" s="6"/>
      <c r="C160" s="117"/>
      <c r="D160" s="58"/>
      <c r="E160" s="304" t="str">
        <f t="shared" si="2"/>
        <v/>
      </c>
      <c r="F160" s="302" t="b">
        <f>IF(nume_candidat="",FALSE,ISNUMBER(SEARCH(nume_candidat,#REF!)))</f>
        <v>0</v>
      </c>
      <c r="G160" s="303" t="e">
        <f>LEN(#REF!)-LEN(SUBSTITUTE(#REF!,",",""))+1</f>
        <v>#REF!</v>
      </c>
    </row>
    <row r="161" spans="1:7">
      <c r="A161" s="5" t="s">
        <v>219</v>
      </c>
      <c r="B161" s="6"/>
      <c r="C161" s="117"/>
      <c r="D161" s="58"/>
      <c r="E161" s="304" t="str">
        <f t="shared" si="2"/>
        <v/>
      </c>
      <c r="F161" s="302" t="b">
        <f>IF(nume_candidat="",FALSE,ISNUMBER(SEARCH(nume_candidat,#REF!)))</f>
        <v>0</v>
      </c>
      <c r="G161" s="303" t="e">
        <f>LEN(#REF!)-LEN(SUBSTITUTE(#REF!,",",""))+1</f>
        <v>#REF!</v>
      </c>
    </row>
    <row r="162" spans="1:7">
      <c r="A162" s="5" t="s">
        <v>220</v>
      </c>
      <c r="B162" s="6"/>
      <c r="C162" s="117"/>
      <c r="D162" s="58"/>
      <c r="E162" s="304" t="str">
        <f t="shared" si="2"/>
        <v/>
      </c>
      <c r="F162" s="302" t="b">
        <f>IF(nume_candidat="",FALSE,ISNUMBER(SEARCH(nume_candidat,#REF!)))</f>
        <v>0</v>
      </c>
      <c r="G162" s="303" t="e">
        <f>LEN(#REF!)-LEN(SUBSTITUTE(#REF!,",",""))+1</f>
        <v>#REF!</v>
      </c>
    </row>
    <row r="163" spans="1:7">
      <c r="A163" s="5" t="s">
        <v>221</v>
      </c>
      <c r="B163" s="6"/>
      <c r="C163" s="117"/>
      <c r="D163" s="58"/>
      <c r="E163" s="304" t="str">
        <f t="shared" si="2"/>
        <v/>
      </c>
      <c r="F163" s="302" t="b">
        <f>IF(nume_candidat="",FALSE,ISNUMBER(SEARCH(nume_candidat,#REF!)))</f>
        <v>0</v>
      </c>
      <c r="G163" s="303" t="e">
        <f>LEN(#REF!)-LEN(SUBSTITUTE(#REF!,",",""))+1</f>
        <v>#REF!</v>
      </c>
    </row>
    <row r="164" spans="1:7">
      <c r="A164" s="5" t="s">
        <v>222</v>
      </c>
      <c r="B164" s="6"/>
      <c r="C164" s="117"/>
      <c r="D164" s="58"/>
      <c r="E164" s="304" t="str">
        <f t="shared" si="2"/>
        <v/>
      </c>
      <c r="F164" s="302" t="b">
        <f>IF(nume_candidat="",FALSE,ISNUMBER(SEARCH(nume_candidat,#REF!)))</f>
        <v>0</v>
      </c>
      <c r="G164" s="303" t="e">
        <f>LEN(#REF!)-LEN(SUBSTITUTE(#REF!,",",""))+1</f>
        <v>#REF!</v>
      </c>
    </row>
    <row r="165" spans="1:7">
      <c r="A165" s="5" t="s">
        <v>223</v>
      </c>
      <c r="B165" s="6"/>
      <c r="C165" s="117"/>
      <c r="D165" s="58"/>
      <c r="E165" s="304" t="str">
        <f t="shared" si="2"/>
        <v/>
      </c>
      <c r="F165" s="302" t="b">
        <f>IF(nume_candidat="",FALSE,ISNUMBER(SEARCH(nume_candidat,#REF!)))</f>
        <v>0</v>
      </c>
      <c r="G165" s="303" t="e">
        <f>LEN(#REF!)-LEN(SUBSTITUTE(#REF!,",",""))+1</f>
        <v>#REF!</v>
      </c>
    </row>
    <row r="166" spans="1:7">
      <c r="A166" s="5" t="s">
        <v>224</v>
      </c>
      <c r="B166" s="6"/>
      <c r="C166" s="117"/>
      <c r="D166" s="58"/>
      <c r="E166" s="304" t="str">
        <f t="shared" si="2"/>
        <v/>
      </c>
      <c r="F166" s="302" t="b">
        <f>IF(nume_candidat="",FALSE,ISNUMBER(SEARCH(nume_candidat,#REF!)))</f>
        <v>0</v>
      </c>
      <c r="G166" s="303" t="e">
        <f>LEN(#REF!)-LEN(SUBSTITUTE(#REF!,",",""))+1</f>
        <v>#REF!</v>
      </c>
    </row>
    <row r="167" spans="1:7">
      <c r="A167" s="5" t="s">
        <v>225</v>
      </c>
      <c r="B167" s="6"/>
      <c r="C167" s="117"/>
      <c r="D167" s="58"/>
      <c r="E167" s="304" t="str">
        <f t="shared" si="2"/>
        <v/>
      </c>
      <c r="F167" s="302" t="b">
        <f>IF(nume_candidat="",FALSE,ISNUMBER(SEARCH(nume_candidat,#REF!)))</f>
        <v>0</v>
      </c>
      <c r="G167" s="303" t="e">
        <f>LEN(#REF!)-LEN(SUBSTITUTE(#REF!,",",""))+1</f>
        <v>#REF!</v>
      </c>
    </row>
    <row r="168" spans="1:7">
      <c r="A168" s="5" t="s">
        <v>226</v>
      </c>
      <c r="B168" s="6"/>
      <c r="C168" s="117"/>
      <c r="D168" s="58"/>
      <c r="E168" s="304" t="str">
        <f t="shared" si="2"/>
        <v/>
      </c>
      <c r="F168" s="302" t="b">
        <f>IF(nume_candidat="",FALSE,ISNUMBER(SEARCH(nume_candidat,#REF!)))</f>
        <v>0</v>
      </c>
      <c r="G168" s="303" t="e">
        <f>LEN(#REF!)-LEN(SUBSTITUTE(#REF!,",",""))+1</f>
        <v>#REF!</v>
      </c>
    </row>
    <row r="169" spans="1:7">
      <c r="A169" s="5" t="s">
        <v>227</v>
      </c>
      <c r="B169" s="6"/>
      <c r="C169" s="117"/>
      <c r="D169" s="58"/>
      <c r="E169" s="304" t="str">
        <f t="shared" si="2"/>
        <v/>
      </c>
      <c r="F169" s="302" t="b">
        <f>IF(nume_candidat="",FALSE,ISNUMBER(SEARCH(nume_candidat,#REF!)))</f>
        <v>0</v>
      </c>
      <c r="G169" s="303" t="e">
        <f>LEN(#REF!)-LEN(SUBSTITUTE(#REF!,",",""))+1</f>
        <v>#REF!</v>
      </c>
    </row>
    <row r="170" spans="1:7">
      <c r="A170" s="5" t="s">
        <v>228</v>
      </c>
      <c r="B170" s="6"/>
      <c r="C170" s="117"/>
      <c r="D170" s="58"/>
      <c r="E170" s="304" t="str">
        <f t="shared" si="2"/>
        <v/>
      </c>
      <c r="F170" s="302" t="b">
        <f>IF(nume_candidat="",FALSE,ISNUMBER(SEARCH(nume_candidat,#REF!)))</f>
        <v>0</v>
      </c>
      <c r="G170" s="303" t="e">
        <f>LEN(#REF!)-LEN(SUBSTITUTE(#REF!,",",""))+1</f>
        <v>#REF!</v>
      </c>
    </row>
    <row r="171" spans="1:7">
      <c r="A171" s="5" t="s">
        <v>229</v>
      </c>
      <c r="B171" s="6"/>
      <c r="C171" s="117"/>
      <c r="D171" s="58"/>
      <c r="E171" s="304" t="str">
        <f t="shared" si="2"/>
        <v/>
      </c>
      <c r="F171" s="302" t="b">
        <f>IF(nume_candidat="",FALSE,ISNUMBER(SEARCH(nume_candidat,#REF!)))</f>
        <v>0</v>
      </c>
      <c r="G171" s="303" t="e">
        <f>LEN(#REF!)-LEN(SUBSTITUTE(#REF!,",",""))+1</f>
        <v>#REF!</v>
      </c>
    </row>
    <row r="172" spans="1:7">
      <c r="A172" s="5" t="s">
        <v>230</v>
      </c>
      <c r="B172" s="6"/>
      <c r="C172" s="117"/>
      <c r="D172" s="58"/>
      <c r="E172" s="304" t="str">
        <f t="shared" si="2"/>
        <v/>
      </c>
      <c r="F172" s="302" t="b">
        <f>IF(nume_candidat="",FALSE,ISNUMBER(SEARCH(nume_candidat,#REF!)))</f>
        <v>0</v>
      </c>
      <c r="G172" s="303" t="e">
        <f>LEN(#REF!)-LEN(SUBSTITUTE(#REF!,",",""))+1</f>
        <v>#REF!</v>
      </c>
    </row>
    <row r="173" spans="1:7">
      <c r="A173" s="5" t="s">
        <v>231</v>
      </c>
      <c r="B173" s="6"/>
      <c r="C173" s="117"/>
      <c r="D173" s="58"/>
      <c r="E173" s="304" t="str">
        <f t="shared" si="2"/>
        <v/>
      </c>
      <c r="F173" s="302" t="b">
        <f>IF(nume_candidat="",FALSE,ISNUMBER(SEARCH(nume_candidat,#REF!)))</f>
        <v>0</v>
      </c>
      <c r="G173" s="303" t="e">
        <f>LEN(#REF!)-LEN(SUBSTITUTE(#REF!,",",""))+1</f>
        <v>#REF!</v>
      </c>
    </row>
    <row r="174" spans="1:7">
      <c r="A174" s="5" t="s">
        <v>232</v>
      </c>
      <c r="B174" s="6"/>
      <c r="C174" s="117"/>
      <c r="D174" s="58"/>
      <c r="E174" s="304" t="str">
        <f t="shared" si="2"/>
        <v/>
      </c>
      <c r="F174" s="302" t="b">
        <f>IF(nume_candidat="",FALSE,ISNUMBER(SEARCH(nume_candidat,#REF!)))</f>
        <v>0</v>
      </c>
      <c r="G174" s="303" t="e">
        <f>LEN(#REF!)-LEN(SUBSTITUTE(#REF!,",",""))+1</f>
        <v>#REF!</v>
      </c>
    </row>
    <row r="175" spans="1:7">
      <c r="A175" s="5" t="s">
        <v>233</v>
      </c>
      <c r="B175" s="6"/>
      <c r="C175" s="117"/>
      <c r="D175" s="58"/>
      <c r="E175" s="304" t="str">
        <f t="shared" si="2"/>
        <v/>
      </c>
      <c r="F175" s="302" t="b">
        <f>IF(nume_candidat="",FALSE,ISNUMBER(SEARCH(nume_candidat,#REF!)))</f>
        <v>0</v>
      </c>
      <c r="G175" s="303" t="e">
        <f>LEN(#REF!)-LEN(SUBSTITUTE(#REF!,",",""))+1</f>
        <v>#REF!</v>
      </c>
    </row>
    <row r="176" spans="1:7">
      <c r="A176" s="5" t="s">
        <v>234</v>
      </c>
      <c r="B176" s="6"/>
      <c r="C176" s="117"/>
      <c r="D176" s="58"/>
      <c r="E176" s="304" t="str">
        <f t="shared" si="2"/>
        <v/>
      </c>
      <c r="F176" s="302" t="b">
        <f>IF(nume_candidat="",FALSE,ISNUMBER(SEARCH(nume_candidat,#REF!)))</f>
        <v>0</v>
      </c>
      <c r="G176" s="303" t="e">
        <f>LEN(#REF!)-LEN(SUBSTITUTE(#REF!,",",""))+1</f>
        <v>#REF!</v>
      </c>
    </row>
    <row r="177" spans="1:7">
      <c r="A177" s="5" t="s">
        <v>235</v>
      </c>
      <c r="B177" s="6"/>
      <c r="C177" s="117"/>
      <c r="D177" s="58"/>
      <c r="E177" s="304" t="str">
        <f t="shared" si="2"/>
        <v/>
      </c>
      <c r="F177" s="302" t="b">
        <f>IF(nume_candidat="",FALSE,ISNUMBER(SEARCH(nume_candidat,#REF!)))</f>
        <v>0</v>
      </c>
      <c r="G177" s="303" t="e">
        <f>LEN(#REF!)-LEN(SUBSTITUTE(#REF!,",",""))+1</f>
        <v>#REF!</v>
      </c>
    </row>
    <row r="178" spans="1:7">
      <c r="A178" s="5" t="s">
        <v>236</v>
      </c>
      <c r="B178" s="6"/>
      <c r="C178" s="117"/>
      <c r="D178" s="58"/>
      <c r="E178" s="304" t="str">
        <f t="shared" si="2"/>
        <v/>
      </c>
      <c r="F178" s="302" t="b">
        <f>IF(nume_candidat="",FALSE,ISNUMBER(SEARCH(nume_candidat,#REF!)))</f>
        <v>0</v>
      </c>
      <c r="G178" s="303" t="e">
        <f>LEN(#REF!)-LEN(SUBSTITUTE(#REF!,",",""))+1</f>
        <v>#REF!</v>
      </c>
    </row>
    <row r="179" spans="1:7">
      <c r="A179" s="5" t="s">
        <v>237</v>
      </c>
      <c r="B179" s="6"/>
      <c r="C179" s="117"/>
      <c r="D179" s="58"/>
      <c r="E179" s="304" t="str">
        <f t="shared" si="2"/>
        <v/>
      </c>
      <c r="F179" s="302" t="b">
        <f>IF(nume_candidat="",FALSE,ISNUMBER(SEARCH(nume_candidat,#REF!)))</f>
        <v>0</v>
      </c>
      <c r="G179" s="303" t="e">
        <f>LEN(#REF!)-LEN(SUBSTITUTE(#REF!,",",""))+1</f>
        <v>#REF!</v>
      </c>
    </row>
    <row r="180" spans="1:7">
      <c r="A180" s="5" t="s">
        <v>238</v>
      </c>
      <c r="B180" s="6"/>
      <c r="C180" s="117"/>
      <c r="D180" s="58"/>
      <c r="E180" s="304" t="str">
        <f t="shared" si="2"/>
        <v/>
      </c>
      <c r="F180" s="302" t="b">
        <f>IF(nume_candidat="",FALSE,ISNUMBER(SEARCH(nume_candidat,#REF!)))</f>
        <v>0</v>
      </c>
      <c r="G180" s="303" t="e">
        <f>LEN(#REF!)-LEN(SUBSTITUTE(#REF!,",",""))+1</f>
        <v>#REF!</v>
      </c>
    </row>
    <row r="181" spans="1:7">
      <c r="A181" s="5" t="s">
        <v>239</v>
      </c>
      <c r="B181" s="6"/>
      <c r="C181" s="117"/>
      <c r="D181" s="58"/>
      <c r="E181" s="304" t="str">
        <f t="shared" si="2"/>
        <v/>
      </c>
      <c r="F181" s="302" t="b">
        <f>IF(nume_candidat="",FALSE,ISNUMBER(SEARCH(nume_candidat,#REF!)))</f>
        <v>0</v>
      </c>
      <c r="G181" s="303" t="e">
        <f>LEN(#REF!)-LEN(SUBSTITUTE(#REF!,",",""))+1</f>
        <v>#REF!</v>
      </c>
    </row>
    <row r="182" spans="1:7">
      <c r="A182" s="5" t="s">
        <v>240</v>
      </c>
      <c r="B182" s="6"/>
      <c r="C182" s="117"/>
      <c r="D182" s="58"/>
      <c r="E182" s="304" t="str">
        <f t="shared" si="2"/>
        <v/>
      </c>
      <c r="F182" s="302" t="b">
        <f>IF(nume_candidat="",FALSE,ISNUMBER(SEARCH(nume_candidat,#REF!)))</f>
        <v>0</v>
      </c>
      <c r="G182" s="303" t="e">
        <f>LEN(#REF!)-LEN(SUBSTITUTE(#REF!,",",""))+1</f>
        <v>#REF!</v>
      </c>
    </row>
    <row r="183" spans="1:7">
      <c r="A183" s="5" t="s">
        <v>241</v>
      </c>
      <c r="B183" s="6"/>
      <c r="C183" s="117"/>
      <c r="D183" s="58"/>
      <c r="E183" s="304" t="str">
        <f t="shared" si="2"/>
        <v/>
      </c>
      <c r="F183" s="302" t="b">
        <f>IF(nume_candidat="",FALSE,ISNUMBER(SEARCH(nume_candidat,#REF!)))</f>
        <v>0</v>
      </c>
      <c r="G183" s="303" t="e">
        <f>LEN(#REF!)-LEN(SUBSTITUTE(#REF!,",",""))+1</f>
        <v>#REF!</v>
      </c>
    </row>
    <row r="184" spans="1:7">
      <c r="A184" s="5" t="s">
        <v>242</v>
      </c>
      <c r="B184" s="6"/>
      <c r="C184" s="117"/>
      <c r="D184" s="58"/>
      <c r="E184" s="304" t="str">
        <f t="shared" si="2"/>
        <v/>
      </c>
      <c r="F184" s="302" t="b">
        <f>IF(nume_candidat="",FALSE,ISNUMBER(SEARCH(nume_candidat,#REF!)))</f>
        <v>0</v>
      </c>
      <c r="G184" s="303" t="e">
        <f>LEN(#REF!)-LEN(SUBSTITUTE(#REF!,",",""))+1</f>
        <v>#REF!</v>
      </c>
    </row>
    <row r="185" spans="1:7">
      <c r="A185" s="5" t="s">
        <v>243</v>
      </c>
      <c r="B185" s="6"/>
      <c r="C185" s="117"/>
      <c r="D185" s="58"/>
      <c r="E185" s="304" t="str">
        <f t="shared" si="2"/>
        <v/>
      </c>
      <c r="F185" s="302" t="b">
        <f>IF(nume_candidat="",FALSE,ISNUMBER(SEARCH(nume_candidat,#REF!)))</f>
        <v>0</v>
      </c>
      <c r="G185" s="303" t="e">
        <f>LEN(#REF!)-LEN(SUBSTITUTE(#REF!,",",""))+1</f>
        <v>#REF!</v>
      </c>
    </row>
    <row r="186" spans="1:7">
      <c r="A186" s="5" t="s">
        <v>244</v>
      </c>
      <c r="B186" s="6"/>
      <c r="C186" s="117"/>
      <c r="D186" s="58"/>
      <c r="E186" s="304" t="str">
        <f t="shared" si="2"/>
        <v/>
      </c>
      <c r="F186" s="302" t="b">
        <f>IF(nume_candidat="",FALSE,ISNUMBER(SEARCH(nume_candidat,#REF!)))</f>
        <v>0</v>
      </c>
      <c r="G186" s="303" t="e">
        <f>LEN(#REF!)-LEN(SUBSTITUTE(#REF!,",",""))+1</f>
        <v>#REF!</v>
      </c>
    </row>
    <row r="187" spans="1:7">
      <c r="A187" s="5" t="s">
        <v>245</v>
      </c>
      <c r="B187" s="6"/>
      <c r="C187" s="117"/>
      <c r="D187" s="58"/>
      <c r="E187" s="304" t="str">
        <f t="shared" si="2"/>
        <v/>
      </c>
      <c r="F187" s="302" t="b">
        <f>IF(nume_candidat="",FALSE,ISNUMBER(SEARCH(nume_candidat,#REF!)))</f>
        <v>0</v>
      </c>
      <c r="G187" s="303" t="e">
        <f>LEN(#REF!)-LEN(SUBSTITUTE(#REF!,",",""))+1</f>
        <v>#REF!</v>
      </c>
    </row>
    <row r="188" spans="1:7">
      <c r="A188" s="5" t="s">
        <v>246</v>
      </c>
      <c r="B188" s="6"/>
      <c r="C188" s="117"/>
      <c r="D188" s="58"/>
      <c r="E188" s="304" t="str">
        <f t="shared" si="2"/>
        <v/>
      </c>
      <c r="F188" s="302" t="b">
        <f>IF(nume_candidat="",FALSE,ISNUMBER(SEARCH(nume_candidat,#REF!)))</f>
        <v>0</v>
      </c>
      <c r="G188" s="303" t="e">
        <f>LEN(#REF!)-LEN(SUBSTITUTE(#REF!,",",""))+1</f>
        <v>#REF!</v>
      </c>
    </row>
    <row r="189" spans="1:7">
      <c r="A189" s="5" t="s">
        <v>247</v>
      </c>
      <c r="B189" s="6"/>
      <c r="C189" s="117"/>
      <c r="D189" s="58"/>
      <c r="E189" s="304" t="str">
        <f t="shared" si="2"/>
        <v/>
      </c>
      <c r="F189" s="302" t="b">
        <f>IF(nume_candidat="",FALSE,ISNUMBER(SEARCH(nume_candidat,#REF!)))</f>
        <v>0</v>
      </c>
      <c r="G189" s="303" t="e">
        <f>LEN(#REF!)-LEN(SUBSTITUTE(#REF!,",",""))+1</f>
        <v>#REF!</v>
      </c>
    </row>
    <row r="190" spans="1:7">
      <c r="A190" s="5" t="s">
        <v>248</v>
      </c>
      <c r="B190" s="6"/>
      <c r="C190" s="117"/>
      <c r="D190" s="58"/>
      <c r="E190" s="304" t="str">
        <f t="shared" si="2"/>
        <v/>
      </c>
      <c r="F190" s="302" t="b">
        <f>IF(nume_candidat="",FALSE,ISNUMBER(SEARCH(nume_candidat,#REF!)))</f>
        <v>0</v>
      </c>
      <c r="G190" s="303" t="e">
        <f>LEN(#REF!)-LEN(SUBSTITUTE(#REF!,",",""))+1</f>
        <v>#REF!</v>
      </c>
    </row>
    <row r="191" spans="1:7">
      <c r="A191" s="5" t="s">
        <v>249</v>
      </c>
      <c r="B191" s="6"/>
      <c r="C191" s="117"/>
      <c r="D191" s="58"/>
      <c r="E191" s="304" t="str">
        <f t="shared" si="2"/>
        <v/>
      </c>
      <c r="F191" s="302" t="b">
        <f>IF(nume_candidat="",FALSE,ISNUMBER(SEARCH(nume_candidat,#REF!)))</f>
        <v>0</v>
      </c>
      <c r="G191" s="303" t="e">
        <f>LEN(#REF!)-LEN(SUBSTITUTE(#REF!,",",""))+1</f>
        <v>#REF!</v>
      </c>
    </row>
    <row r="192" spans="1:7">
      <c r="A192" s="5" t="s">
        <v>250</v>
      </c>
      <c r="B192" s="6"/>
      <c r="C192" s="117"/>
      <c r="D192" s="58"/>
      <c r="E192" s="304" t="str">
        <f t="shared" si="2"/>
        <v/>
      </c>
      <c r="F192" s="302" t="b">
        <f>IF(nume_candidat="",FALSE,ISNUMBER(SEARCH(nume_candidat,#REF!)))</f>
        <v>0</v>
      </c>
      <c r="G192" s="303" t="e">
        <f>LEN(#REF!)-LEN(SUBSTITUTE(#REF!,",",""))+1</f>
        <v>#REF!</v>
      </c>
    </row>
    <row r="193" spans="1:7">
      <c r="A193" s="5" t="s">
        <v>251</v>
      </c>
      <c r="B193" s="6"/>
      <c r="C193" s="117"/>
      <c r="D193" s="58"/>
      <c r="E193" s="304" t="str">
        <f t="shared" si="2"/>
        <v/>
      </c>
      <c r="F193" s="302" t="b">
        <f>IF(nume_candidat="",FALSE,ISNUMBER(SEARCH(nume_candidat,#REF!)))</f>
        <v>0</v>
      </c>
      <c r="G193" s="303" t="e">
        <f>LEN(#REF!)-LEN(SUBSTITUTE(#REF!,",",""))+1</f>
        <v>#REF!</v>
      </c>
    </row>
    <row r="194" spans="1:7">
      <c r="A194" s="5" t="s">
        <v>252</v>
      </c>
      <c r="B194" s="6"/>
      <c r="C194" s="117"/>
      <c r="D194" s="58"/>
      <c r="E194" s="304" t="str">
        <f t="shared" si="2"/>
        <v/>
      </c>
      <c r="F194" s="302" t="b">
        <f>IF(nume_candidat="",FALSE,ISNUMBER(SEARCH(nume_candidat,#REF!)))</f>
        <v>0</v>
      </c>
      <c r="G194" s="303" t="e">
        <f>LEN(#REF!)-LEN(SUBSTITUTE(#REF!,",",""))+1</f>
        <v>#REF!</v>
      </c>
    </row>
    <row r="195" spans="1:7">
      <c r="A195" s="5" t="s">
        <v>253</v>
      </c>
      <c r="B195" s="6"/>
      <c r="C195" s="117"/>
      <c r="D195" s="58"/>
      <c r="E195" s="304" t="str">
        <f t="shared" si="2"/>
        <v/>
      </c>
      <c r="F195" s="302" t="b">
        <f>IF(nume_candidat="",FALSE,ISNUMBER(SEARCH(nume_candidat,#REF!)))</f>
        <v>0</v>
      </c>
      <c r="G195" s="303" t="e">
        <f>LEN(#REF!)-LEN(SUBSTITUTE(#REF!,",",""))+1</f>
        <v>#REF!</v>
      </c>
    </row>
    <row r="196" spans="1:7">
      <c r="A196" s="5" t="s">
        <v>254</v>
      </c>
      <c r="B196" s="6"/>
      <c r="C196" s="117"/>
      <c r="D196" s="58"/>
      <c r="E196" s="304" t="str">
        <f t="shared" si="2"/>
        <v/>
      </c>
      <c r="F196" s="302" t="b">
        <f>IF(nume_candidat="",FALSE,ISNUMBER(SEARCH(nume_candidat,#REF!)))</f>
        <v>0</v>
      </c>
      <c r="G196" s="303" t="e">
        <f>LEN(#REF!)-LEN(SUBSTITUTE(#REF!,",",""))+1</f>
        <v>#REF!</v>
      </c>
    </row>
    <row r="197" spans="1:7">
      <c r="A197" s="5" t="s">
        <v>255</v>
      </c>
      <c r="B197" s="6"/>
      <c r="C197" s="117"/>
      <c r="D197" s="58"/>
      <c r="E197" s="304" t="str">
        <f t="shared" si="2"/>
        <v/>
      </c>
      <c r="F197" s="302" t="b">
        <f>IF(nume_candidat="",FALSE,ISNUMBER(SEARCH(nume_candidat,#REF!)))</f>
        <v>0</v>
      </c>
      <c r="G197" s="303" t="e">
        <f>LEN(#REF!)-LEN(SUBSTITUTE(#REF!,",",""))+1</f>
        <v>#REF!</v>
      </c>
    </row>
    <row r="198" spans="1:7">
      <c r="A198" s="5" t="s">
        <v>256</v>
      </c>
      <c r="B198" s="6"/>
      <c r="C198" s="117"/>
      <c r="D198" s="58"/>
      <c r="E198" s="304" t="str">
        <f t="shared" si="2"/>
        <v/>
      </c>
      <c r="F198" s="302" t="b">
        <f>IF(nume_candidat="",FALSE,ISNUMBER(SEARCH(nume_candidat,#REF!)))</f>
        <v>0</v>
      </c>
      <c r="G198" s="303" t="e">
        <f>LEN(#REF!)-LEN(SUBSTITUTE(#REF!,",",""))+1</f>
        <v>#REF!</v>
      </c>
    </row>
    <row r="199" spans="1:7">
      <c r="A199" s="5" t="s">
        <v>257</v>
      </c>
      <c r="B199" s="6"/>
      <c r="C199" s="117"/>
      <c r="D199" s="58"/>
      <c r="E199" s="304" t="str">
        <f t="shared" si="2"/>
        <v/>
      </c>
      <c r="F199" s="302" t="b">
        <f>IF(nume_candidat="",FALSE,ISNUMBER(SEARCH(nume_candidat,#REF!)))</f>
        <v>0</v>
      </c>
      <c r="G199" s="303" t="e">
        <f>LEN(#REF!)-LEN(SUBSTITUTE(#REF!,",",""))+1</f>
        <v>#REF!</v>
      </c>
    </row>
    <row r="200" spans="1:7">
      <c r="A200" s="5" t="s">
        <v>258</v>
      </c>
      <c r="B200" s="6"/>
      <c r="C200" s="117"/>
      <c r="D200" s="58"/>
      <c r="E200" s="304" t="str">
        <f t="shared" si="2"/>
        <v/>
      </c>
      <c r="F200" s="302" t="b">
        <f>IF(nume_candidat="",FALSE,ISNUMBER(SEARCH(nume_candidat,#REF!)))</f>
        <v>0</v>
      </c>
      <c r="G200" s="303" t="e">
        <f>LEN(#REF!)-LEN(SUBSTITUTE(#REF!,",",""))+1</f>
        <v>#REF!</v>
      </c>
    </row>
    <row r="201" spans="1:7">
      <c r="A201" s="5" t="s">
        <v>259</v>
      </c>
      <c r="B201" s="6"/>
      <c r="C201" s="117"/>
      <c r="D201" s="58"/>
      <c r="E201" s="304" t="str">
        <f t="shared" ref="E201:E258" si="3">IF(OR(,$B201="",$C201="",$C201&lt;an_initial,$C201&gt;an_final),"",
(100*(D201="premiu")+50*(D201="nominalizare"))
)</f>
        <v/>
      </c>
      <c r="F201" s="302" t="b">
        <f>IF(nume_candidat="",FALSE,ISNUMBER(SEARCH(nume_candidat,#REF!)))</f>
        <v>0</v>
      </c>
      <c r="G201" s="303" t="e">
        <f>LEN(#REF!)-LEN(SUBSTITUTE(#REF!,",",""))+1</f>
        <v>#REF!</v>
      </c>
    </row>
    <row r="202" spans="1:7">
      <c r="A202" s="5" t="s">
        <v>260</v>
      </c>
      <c r="B202" s="6"/>
      <c r="C202" s="117"/>
      <c r="D202" s="58"/>
      <c r="E202" s="304" t="str">
        <f t="shared" si="3"/>
        <v/>
      </c>
      <c r="F202" s="302" t="b">
        <f>IF(nume_candidat="",FALSE,ISNUMBER(SEARCH(nume_candidat,#REF!)))</f>
        <v>0</v>
      </c>
      <c r="G202" s="303" t="e">
        <f>LEN(#REF!)-LEN(SUBSTITUTE(#REF!,",",""))+1</f>
        <v>#REF!</v>
      </c>
    </row>
    <row r="203" spans="1:7">
      <c r="A203" s="5" t="s">
        <v>261</v>
      </c>
      <c r="B203" s="6"/>
      <c r="C203" s="117"/>
      <c r="D203" s="58"/>
      <c r="E203" s="304" t="str">
        <f t="shared" si="3"/>
        <v/>
      </c>
      <c r="F203" s="302" t="b">
        <f>IF(nume_candidat="",FALSE,ISNUMBER(SEARCH(nume_candidat,#REF!)))</f>
        <v>0</v>
      </c>
      <c r="G203" s="303" t="e">
        <f>LEN(#REF!)-LEN(SUBSTITUTE(#REF!,",",""))+1</f>
        <v>#REF!</v>
      </c>
    </row>
    <row r="204" spans="1:7">
      <c r="A204" s="5" t="s">
        <v>262</v>
      </c>
      <c r="B204" s="6"/>
      <c r="C204" s="117"/>
      <c r="D204" s="58"/>
      <c r="E204" s="304" t="str">
        <f t="shared" si="3"/>
        <v/>
      </c>
      <c r="F204" s="302" t="b">
        <f>IF(nume_candidat="",FALSE,ISNUMBER(SEARCH(nume_candidat,#REF!)))</f>
        <v>0</v>
      </c>
      <c r="G204" s="303" t="e">
        <f>LEN(#REF!)-LEN(SUBSTITUTE(#REF!,",",""))+1</f>
        <v>#REF!</v>
      </c>
    </row>
    <row r="205" spans="1:7">
      <c r="A205" s="5" t="s">
        <v>263</v>
      </c>
      <c r="B205" s="6"/>
      <c r="C205" s="117"/>
      <c r="D205" s="58"/>
      <c r="E205" s="304" t="str">
        <f t="shared" si="3"/>
        <v/>
      </c>
      <c r="F205" s="302" t="b">
        <f>IF(nume_candidat="",FALSE,ISNUMBER(SEARCH(nume_candidat,#REF!)))</f>
        <v>0</v>
      </c>
      <c r="G205" s="303" t="e">
        <f>LEN(#REF!)-LEN(SUBSTITUTE(#REF!,",",""))+1</f>
        <v>#REF!</v>
      </c>
    </row>
    <row r="206" spans="1:7">
      <c r="A206" s="5" t="s">
        <v>264</v>
      </c>
      <c r="B206" s="6"/>
      <c r="C206" s="117"/>
      <c r="D206" s="58"/>
      <c r="E206" s="304" t="str">
        <f t="shared" si="3"/>
        <v/>
      </c>
      <c r="F206" s="302" t="b">
        <f>IF(nume_candidat="",FALSE,ISNUMBER(SEARCH(nume_candidat,#REF!)))</f>
        <v>0</v>
      </c>
      <c r="G206" s="303" t="e">
        <f>LEN(#REF!)-LEN(SUBSTITUTE(#REF!,",",""))+1</f>
        <v>#REF!</v>
      </c>
    </row>
    <row r="207" spans="1:7">
      <c r="A207" s="5" t="s">
        <v>265</v>
      </c>
      <c r="B207" s="6"/>
      <c r="C207" s="117"/>
      <c r="D207" s="58"/>
      <c r="E207" s="304" t="str">
        <f t="shared" si="3"/>
        <v/>
      </c>
      <c r="F207" s="302" t="b">
        <f>IF(nume_candidat="",FALSE,ISNUMBER(SEARCH(nume_candidat,#REF!)))</f>
        <v>0</v>
      </c>
      <c r="G207" s="303" t="e">
        <f>LEN(#REF!)-LEN(SUBSTITUTE(#REF!,",",""))+1</f>
        <v>#REF!</v>
      </c>
    </row>
    <row r="208" spans="1:7">
      <c r="A208" s="5" t="s">
        <v>266</v>
      </c>
      <c r="B208" s="6"/>
      <c r="C208" s="117"/>
      <c r="D208" s="58"/>
      <c r="E208" s="304" t="str">
        <f t="shared" si="3"/>
        <v/>
      </c>
      <c r="F208" s="302" t="b">
        <f>IF(nume_candidat="",FALSE,ISNUMBER(SEARCH(nume_candidat,#REF!)))</f>
        <v>0</v>
      </c>
      <c r="G208" s="303" t="e">
        <f>LEN(#REF!)-LEN(SUBSTITUTE(#REF!,",",""))+1</f>
        <v>#REF!</v>
      </c>
    </row>
    <row r="209" spans="1:7">
      <c r="A209" s="5" t="s">
        <v>267</v>
      </c>
      <c r="B209" s="6"/>
      <c r="C209" s="117"/>
      <c r="D209" s="58"/>
      <c r="E209" s="304" t="str">
        <f t="shared" si="3"/>
        <v/>
      </c>
      <c r="F209" s="302" t="b">
        <f>IF(nume_candidat="",FALSE,ISNUMBER(SEARCH(nume_candidat,#REF!)))</f>
        <v>0</v>
      </c>
      <c r="G209" s="303" t="e">
        <f>LEN(#REF!)-LEN(SUBSTITUTE(#REF!,",",""))+1</f>
        <v>#REF!</v>
      </c>
    </row>
    <row r="210" spans="1:7">
      <c r="A210" s="5" t="s">
        <v>268</v>
      </c>
      <c r="B210" s="6"/>
      <c r="C210" s="117"/>
      <c r="D210" s="58"/>
      <c r="E210" s="304" t="str">
        <f t="shared" si="3"/>
        <v/>
      </c>
      <c r="F210" s="302" t="b">
        <f>IF(nume_candidat="",FALSE,ISNUMBER(SEARCH(nume_candidat,#REF!)))</f>
        <v>0</v>
      </c>
      <c r="G210" s="303" t="e">
        <f>LEN(#REF!)-LEN(SUBSTITUTE(#REF!,",",""))+1</f>
        <v>#REF!</v>
      </c>
    </row>
    <row r="211" spans="1:7">
      <c r="A211" s="5" t="s">
        <v>269</v>
      </c>
      <c r="B211" s="6"/>
      <c r="C211" s="117"/>
      <c r="D211" s="58"/>
      <c r="E211" s="304" t="str">
        <f t="shared" si="3"/>
        <v/>
      </c>
      <c r="F211" s="302" t="b">
        <f>IF(nume_candidat="",FALSE,ISNUMBER(SEARCH(nume_candidat,#REF!)))</f>
        <v>0</v>
      </c>
      <c r="G211" s="303" t="e">
        <f>LEN(#REF!)-LEN(SUBSTITUTE(#REF!,",",""))+1</f>
        <v>#REF!</v>
      </c>
    </row>
    <row r="212" spans="1:7">
      <c r="A212" s="5" t="s">
        <v>270</v>
      </c>
      <c r="B212" s="6"/>
      <c r="C212" s="117"/>
      <c r="D212" s="58"/>
      <c r="E212" s="304" t="str">
        <f t="shared" si="3"/>
        <v/>
      </c>
      <c r="F212" s="302" t="b">
        <f>IF(nume_candidat="",FALSE,ISNUMBER(SEARCH(nume_candidat,#REF!)))</f>
        <v>0</v>
      </c>
      <c r="G212" s="303" t="e">
        <f>LEN(#REF!)-LEN(SUBSTITUTE(#REF!,",",""))+1</f>
        <v>#REF!</v>
      </c>
    </row>
    <row r="213" spans="1:7">
      <c r="A213" s="5" t="s">
        <v>271</v>
      </c>
      <c r="B213" s="6"/>
      <c r="C213" s="117"/>
      <c r="D213" s="58"/>
      <c r="E213" s="304" t="str">
        <f t="shared" si="3"/>
        <v/>
      </c>
      <c r="F213" s="302" t="b">
        <f>IF(nume_candidat="",FALSE,ISNUMBER(SEARCH(nume_candidat,#REF!)))</f>
        <v>0</v>
      </c>
      <c r="G213" s="303" t="e">
        <f>LEN(#REF!)-LEN(SUBSTITUTE(#REF!,",",""))+1</f>
        <v>#REF!</v>
      </c>
    </row>
    <row r="214" spans="1:7">
      <c r="A214" s="5" t="s">
        <v>272</v>
      </c>
      <c r="B214" s="6"/>
      <c r="C214" s="117"/>
      <c r="D214" s="58"/>
      <c r="E214" s="304" t="str">
        <f t="shared" si="3"/>
        <v/>
      </c>
      <c r="F214" s="302" t="b">
        <f>IF(nume_candidat="",FALSE,ISNUMBER(SEARCH(nume_candidat,#REF!)))</f>
        <v>0</v>
      </c>
      <c r="G214" s="303" t="e">
        <f>LEN(#REF!)-LEN(SUBSTITUTE(#REF!,",",""))+1</f>
        <v>#REF!</v>
      </c>
    </row>
    <row r="215" spans="1:7">
      <c r="A215" s="5" t="s">
        <v>273</v>
      </c>
      <c r="B215" s="6"/>
      <c r="C215" s="117"/>
      <c r="D215" s="58"/>
      <c r="E215" s="304" t="str">
        <f t="shared" si="3"/>
        <v/>
      </c>
      <c r="F215" s="302" t="b">
        <f>IF(nume_candidat="",FALSE,ISNUMBER(SEARCH(nume_candidat,#REF!)))</f>
        <v>0</v>
      </c>
      <c r="G215" s="303" t="e">
        <f>LEN(#REF!)-LEN(SUBSTITUTE(#REF!,",",""))+1</f>
        <v>#REF!</v>
      </c>
    </row>
    <row r="216" spans="1:7">
      <c r="A216" s="5" t="s">
        <v>274</v>
      </c>
      <c r="B216" s="6"/>
      <c r="C216" s="117"/>
      <c r="D216" s="58"/>
      <c r="E216" s="304" t="str">
        <f t="shared" si="3"/>
        <v/>
      </c>
      <c r="F216" s="302" t="b">
        <f>IF(nume_candidat="",FALSE,ISNUMBER(SEARCH(nume_candidat,#REF!)))</f>
        <v>0</v>
      </c>
      <c r="G216" s="303" t="e">
        <f>LEN(#REF!)-LEN(SUBSTITUTE(#REF!,",",""))+1</f>
        <v>#REF!</v>
      </c>
    </row>
    <row r="217" spans="1:7">
      <c r="A217" s="5" t="s">
        <v>275</v>
      </c>
      <c r="B217" s="6"/>
      <c r="C217" s="117"/>
      <c r="D217" s="58"/>
      <c r="E217" s="304" t="str">
        <f t="shared" si="3"/>
        <v/>
      </c>
      <c r="F217" s="302" t="b">
        <f>IF(nume_candidat="",FALSE,ISNUMBER(SEARCH(nume_candidat,#REF!)))</f>
        <v>0</v>
      </c>
      <c r="G217" s="303" t="e">
        <f>LEN(#REF!)-LEN(SUBSTITUTE(#REF!,",",""))+1</f>
        <v>#REF!</v>
      </c>
    </row>
    <row r="218" spans="1:7">
      <c r="A218" s="5" t="s">
        <v>276</v>
      </c>
      <c r="B218" s="6"/>
      <c r="C218" s="117"/>
      <c r="D218" s="58"/>
      <c r="E218" s="304" t="str">
        <f t="shared" si="3"/>
        <v/>
      </c>
      <c r="F218" s="302" t="b">
        <f>IF(nume_candidat="",FALSE,ISNUMBER(SEARCH(nume_candidat,#REF!)))</f>
        <v>0</v>
      </c>
      <c r="G218" s="303" t="e">
        <f>LEN(#REF!)-LEN(SUBSTITUTE(#REF!,",",""))+1</f>
        <v>#REF!</v>
      </c>
    </row>
    <row r="219" spans="1:7">
      <c r="A219" s="5" t="s">
        <v>277</v>
      </c>
      <c r="B219" s="6"/>
      <c r="C219" s="117"/>
      <c r="D219" s="58"/>
      <c r="E219" s="304" t="str">
        <f t="shared" si="3"/>
        <v/>
      </c>
      <c r="F219" s="302" t="b">
        <f>IF(nume_candidat="",FALSE,ISNUMBER(SEARCH(nume_candidat,#REF!)))</f>
        <v>0</v>
      </c>
      <c r="G219" s="303" t="e">
        <f>LEN(#REF!)-LEN(SUBSTITUTE(#REF!,",",""))+1</f>
        <v>#REF!</v>
      </c>
    </row>
    <row r="220" spans="1:7">
      <c r="A220" s="5" t="s">
        <v>278</v>
      </c>
      <c r="B220" s="6"/>
      <c r="C220" s="117"/>
      <c r="D220" s="58"/>
      <c r="E220" s="304" t="str">
        <f t="shared" si="3"/>
        <v/>
      </c>
      <c r="F220" s="302" t="b">
        <f>IF(nume_candidat="",FALSE,ISNUMBER(SEARCH(nume_candidat,#REF!)))</f>
        <v>0</v>
      </c>
      <c r="G220" s="303" t="e">
        <f>LEN(#REF!)-LEN(SUBSTITUTE(#REF!,",",""))+1</f>
        <v>#REF!</v>
      </c>
    </row>
    <row r="221" spans="1:7">
      <c r="A221" s="5" t="s">
        <v>279</v>
      </c>
      <c r="B221" s="6"/>
      <c r="C221" s="117"/>
      <c r="D221" s="58"/>
      <c r="E221" s="304" t="str">
        <f t="shared" si="3"/>
        <v/>
      </c>
      <c r="F221" s="302" t="b">
        <f>IF(nume_candidat="",FALSE,ISNUMBER(SEARCH(nume_candidat,#REF!)))</f>
        <v>0</v>
      </c>
      <c r="G221" s="303" t="e">
        <f>LEN(#REF!)-LEN(SUBSTITUTE(#REF!,",",""))+1</f>
        <v>#REF!</v>
      </c>
    </row>
    <row r="222" spans="1:7">
      <c r="A222" s="5" t="s">
        <v>280</v>
      </c>
      <c r="B222" s="6"/>
      <c r="C222" s="117"/>
      <c r="D222" s="58"/>
      <c r="E222" s="304" t="str">
        <f t="shared" si="3"/>
        <v/>
      </c>
      <c r="F222" s="302" t="b">
        <f>IF(nume_candidat="",FALSE,ISNUMBER(SEARCH(nume_candidat,#REF!)))</f>
        <v>0</v>
      </c>
      <c r="G222" s="303" t="e">
        <f>LEN(#REF!)-LEN(SUBSTITUTE(#REF!,",",""))+1</f>
        <v>#REF!</v>
      </c>
    </row>
    <row r="223" spans="1:7">
      <c r="A223" s="5" t="s">
        <v>281</v>
      </c>
      <c r="B223" s="6"/>
      <c r="C223" s="117"/>
      <c r="D223" s="58"/>
      <c r="E223" s="304" t="str">
        <f t="shared" si="3"/>
        <v/>
      </c>
      <c r="F223" s="302" t="b">
        <f>IF(nume_candidat="",FALSE,ISNUMBER(SEARCH(nume_candidat,#REF!)))</f>
        <v>0</v>
      </c>
      <c r="G223" s="303" t="e">
        <f>LEN(#REF!)-LEN(SUBSTITUTE(#REF!,",",""))+1</f>
        <v>#REF!</v>
      </c>
    </row>
    <row r="224" spans="1:7">
      <c r="A224" s="5" t="s">
        <v>282</v>
      </c>
      <c r="B224" s="6"/>
      <c r="C224" s="117"/>
      <c r="D224" s="58"/>
      <c r="E224" s="304" t="str">
        <f t="shared" si="3"/>
        <v/>
      </c>
      <c r="F224" s="302" t="b">
        <f>IF(nume_candidat="",FALSE,ISNUMBER(SEARCH(nume_candidat,#REF!)))</f>
        <v>0</v>
      </c>
      <c r="G224" s="303" t="e">
        <f>LEN(#REF!)-LEN(SUBSTITUTE(#REF!,",",""))+1</f>
        <v>#REF!</v>
      </c>
    </row>
    <row r="225" spans="1:7">
      <c r="A225" s="5" t="s">
        <v>283</v>
      </c>
      <c r="B225" s="6"/>
      <c r="C225" s="117"/>
      <c r="D225" s="58"/>
      <c r="E225" s="304" t="str">
        <f t="shared" si="3"/>
        <v/>
      </c>
      <c r="F225" s="302" t="b">
        <f>IF(nume_candidat="",FALSE,ISNUMBER(SEARCH(nume_candidat,#REF!)))</f>
        <v>0</v>
      </c>
      <c r="G225" s="303" t="e">
        <f>LEN(#REF!)-LEN(SUBSTITUTE(#REF!,",",""))+1</f>
        <v>#REF!</v>
      </c>
    </row>
    <row r="226" spans="1:7">
      <c r="A226" s="5" t="s">
        <v>284</v>
      </c>
      <c r="B226" s="6"/>
      <c r="C226" s="117"/>
      <c r="D226" s="58"/>
      <c r="E226" s="304" t="str">
        <f t="shared" si="3"/>
        <v/>
      </c>
      <c r="F226" s="302" t="b">
        <f>IF(nume_candidat="",FALSE,ISNUMBER(SEARCH(nume_candidat,#REF!)))</f>
        <v>0</v>
      </c>
      <c r="G226" s="303" t="e">
        <f>LEN(#REF!)-LEN(SUBSTITUTE(#REF!,",",""))+1</f>
        <v>#REF!</v>
      </c>
    </row>
    <row r="227" spans="1:7">
      <c r="A227" s="5" t="s">
        <v>285</v>
      </c>
      <c r="B227" s="6"/>
      <c r="C227" s="117"/>
      <c r="D227" s="58"/>
      <c r="E227" s="304" t="str">
        <f t="shared" si="3"/>
        <v/>
      </c>
      <c r="F227" s="302" t="b">
        <f>IF(nume_candidat="",FALSE,ISNUMBER(SEARCH(nume_candidat,#REF!)))</f>
        <v>0</v>
      </c>
      <c r="G227" s="303" t="e">
        <f>LEN(#REF!)-LEN(SUBSTITUTE(#REF!,",",""))+1</f>
        <v>#REF!</v>
      </c>
    </row>
    <row r="228" spans="1:7">
      <c r="A228" s="5" t="s">
        <v>286</v>
      </c>
      <c r="B228" s="6"/>
      <c r="C228" s="117"/>
      <c r="D228" s="58"/>
      <c r="E228" s="304" t="str">
        <f t="shared" si="3"/>
        <v/>
      </c>
      <c r="F228" s="302" t="b">
        <f>IF(nume_candidat="",FALSE,ISNUMBER(SEARCH(nume_candidat,#REF!)))</f>
        <v>0</v>
      </c>
      <c r="G228" s="303" t="e">
        <f>LEN(#REF!)-LEN(SUBSTITUTE(#REF!,",",""))+1</f>
        <v>#REF!</v>
      </c>
    </row>
    <row r="229" spans="1:7">
      <c r="A229" s="5" t="s">
        <v>287</v>
      </c>
      <c r="B229" s="6"/>
      <c r="C229" s="117"/>
      <c r="D229" s="58"/>
      <c r="E229" s="304" t="str">
        <f t="shared" si="3"/>
        <v/>
      </c>
      <c r="F229" s="302" t="b">
        <f>IF(nume_candidat="",FALSE,ISNUMBER(SEARCH(nume_candidat,#REF!)))</f>
        <v>0</v>
      </c>
      <c r="G229" s="303" t="e">
        <f>LEN(#REF!)-LEN(SUBSTITUTE(#REF!,",",""))+1</f>
        <v>#REF!</v>
      </c>
    </row>
    <row r="230" spans="1:7">
      <c r="A230" s="5" t="s">
        <v>288</v>
      </c>
      <c r="B230" s="6"/>
      <c r="C230" s="117"/>
      <c r="D230" s="58"/>
      <c r="E230" s="304" t="str">
        <f t="shared" si="3"/>
        <v/>
      </c>
      <c r="F230" s="302" t="b">
        <f>IF(nume_candidat="",FALSE,ISNUMBER(SEARCH(nume_candidat,#REF!)))</f>
        <v>0</v>
      </c>
      <c r="G230" s="303" t="e">
        <f>LEN(#REF!)-LEN(SUBSTITUTE(#REF!,",",""))+1</f>
        <v>#REF!</v>
      </c>
    </row>
    <row r="231" spans="1:7">
      <c r="A231" s="5" t="s">
        <v>289</v>
      </c>
      <c r="B231" s="6"/>
      <c r="C231" s="117"/>
      <c r="D231" s="58"/>
      <c r="E231" s="304" t="str">
        <f t="shared" si="3"/>
        <v/>
      </c>
      <c r="F231" s="302" t="b">
        <f>IF(nume_candidat="",FALSE,ISNUMBER(SEARCH(nume_candidat,#REF!)))</f>
        <v>0</v>
      </c>
      <c r="G231" s="303" t="e">
        <f>LEN(#REF!)-LEN(SUBSTITUTE(#REF!,",",""))+1</f>
        <v>#REF!</v>
      </c>
    </row>
    <row r="232" spans="1:7">
      <c r="A232" s="5" t="s">
        <v>290</v>
      </c>
      <c r="B232" s="6"/>
      <c r="C232" s="117"/>
      <c r="D232" s="58"/>
      <c r="E232" s="304" t="str">
        <f t="shared" si="3"/>
        <v/>
      </c>
      <c r="F232" s="302" t="b">
        <f>IF(nume_candidat="",FALSE,ISNUMBER(SEARCH(nume_candidat,#REF!)))</f>
        <v>0</v>
      </c>
      <c r="G232" s="303" t="e">
        <f>LEN(#REF!)-LEN(SUBSTITUTE(#REF!,",",""))+1</f>
        <v>#REF!</v>
      </c>
    </row>
    <row r="233" spans="1:7">
      <c r="A233" s="5" t="s">
        <v>291</v>
      </c>
      <c r="B233" s="6"/>
      <c r="C233" s="117"/>
      <c r="D233" s="58"/>
      <c r="E233" s="304" t="str">
        <f t="shared" si="3"/>
        <v/>
      </c>
      <c r="F233" s="302" t="b">
        <f>IF(nume_candidat="",FALSE,ISNUMBER(SEARCH(nume_candidat,#REF!)))</f>
        <v>0</v>
      </c>
      <c r="G233" s="303" t="e">
        <f>LEN(#REF!)-LEN(SUBSTITUTE(#REF!,",",""))+1</f>
        <v>#REF!</v>
      </c>
    </row>
    <row r="234" spans="1:7">
      <c r="A234" s="5" t="s">
        <v>292</v>
      </c>
      <c r="B234" s="6"/>
      <c r="C234" s="117"/>
      <c r="D234" s="58"/>
      <c r="E234" s="304" t="str">
        <f t="shared" si="3"/>
        <v/>
      </c>
      <c r="F234" s="302" t="b">
        <f>IF(nume_candidat="",FALSE,ISNUMBER(SEARCH(nume_candidat,#REF!)))</f>
        <v>0</v>
      </c>
      <c r="G234" s="303" t="e">
        <f>LEN(#REF!)-LEN(SUBSTITUTE(#REF!,",",""))+1</f>
        <v>#REF!</v>
      </c>
    </row>
    <row r="235" spans="1:7">
      <c r="A235" s="5" t="s">
        <v>293</v>
      </c>
      <c r="B235" s="6"/>
      <c r="C235" s="117"/>
      <c r="D235" s="58"/>
      <c r="E235" s="304" t="str">
        <f t="shared" si="3"/>
        <v/>
      </c>
      <c r="F235" s="302" t="b">
        <f>IF(nume_candidat="",FALSE,ISNUMBER(SEARCH(nume_candidat,#REF!)))</f>
        <v>0</v>
      </c>
      <c r="G235" s="303" t="e">
        <f>LEN(#REF!)-LEN(SUBSTITUTE(#REF!,",",""))+1</f>
        <v>#REF!</v>
      </c>
    </row>
    <row r="236" spans="1:7">
      <c r="A236" s="5" t="s">
        <v>294</v>
      </c>
      <c r="B236" s="6"/>
      <c r="C236" s="117"/>
      <c r="D236" s="58"/>
      <c r="E236" s="304" t="str">
        <f t="shared" si="3"/>
        <v/>
      </c>
      <c r="F236" s="302" t="b">
        <f>IF(nume_candidat="",FALSE,ISNUMBER(SEARCH(nume_candidat,#REF!)))</f>
        <v>0</v>
      </c>
      <c r="G236" s="303" t="e">
        <f>LEN(#REF!)-LEN(SUBSTITUTE(#REF!,",",""))+1</f>
        <v>#REF!</v>
      </c>
    </row>
    <row r="237" spans="1:7">
      <c r="A237" s="5" t="s">
        <v>295</v>
      </c>
      <c r="B237" s="6"/>
      <c r="C237" s="117"/>
      <c r="D237" s="58"/>
      <c r="E237" s="304" t="str">
        <f t="shared" si="3"/>
        <v/>
      </c>
      <c r="F237" s="302" t="b">
        <f>IF(nume_candidat="",FALSE,ISNUMBER(SEARCH(nume_candidat,#REF!)))</f>
        <v>0</v>
      </c>
      <c r="G237" s="303" t="e">
        <f>LEN(#REF!)-LEN(SUBSTITUTE(#REF!,",",""))+1</f>
        <v>#REF!</v>
      </c>
    </row>
    <row r="238" spans="1:7">
      <c r="A238" s="5" t="s">
        <v>296</v>
      </c>
      <c r="B238" s="6"/>
      <c r="C238" s="117"/>
      <c r="D238" s="58"/>
      <c r="E238" s="304" t="str">
        <f t="shared" si="3"/>
        <v/>
      </c>
      <c r="F238" s="302" t="b">
        <f>IF(nume_candidat="",FALSE,ISNUMBER(SEARCH(nume_candidat,#REF!)))</f>
        <v>0</v>
      </c>
      <c r="G238" s="303" t="e">
        <f>LEN(#REF!)-LEN(SUBSTITUTE(#REF!,",",""))+1</f>
        <v>#REF!</v>
      </c>
    </row>
    <row r="239" spans="1:7">
      <c r="A239" s="5" t="s">
        <v>297</v>
      </c>
      <c r="B239" s="6"/>
      <c r="C239" s="117"/>
      <c r="D239" s="58"/>
      <c r="E239" s="304" t="str">
        <f t="shared" si="3"/>
        <v/>
      </c>
      <c r="F239" s="302" t="b">
        <f>IF(nume_candidat="",FALSE,ISNUMBER(SEARCH(nume_candidat,#REF!)))</f>
        <v>0</v>
      </c>
      <c r="G239" s="303" t="e">
        <f>LEN(#REF!)-LEN(SUBSTITUTE(#REF!,",",""))+1</f>
        <v>#REF!</v>
      </c>
    </row>
    <row r="240" spans="1:7">
      <c r="A240" s="5" t="s">
        <v>298</v>
      </c>
      <c r="B240" s="6"/>
      <c r="C240" s="117"/>
      <c r="D240" s="58"/>
      <c r="E240" s="304" t="str">
        <f t="shared" si="3"/>
        <v/>
      </c>
      <c r="F240" s="302" t="b">
        <f>IF(nume_candidat="",FALSE,ISNUMBER(SEARCH(nume_candidat,#REF!)))</f>
        <v>0</v>
      </c>
      <c r="G240" s="303" t="e">
        <f>LEN(#REF!)-LEN(SUBSTITUTE(#REF!,",",""))+1</f>
        <v>#REF!</v>
      </c>
    </row>
    <row r="241" spans="1:7">
      <c r="A241" s="5" t="s">
        <v>299</v>
      </c>
      <c r="B241" s="6"/>
      <c r="C241" s="117"/>
      <c r="D241" s="58"/>
      <c r="E241" s="304" t="str">
        <f t="shared" si="3"/>
        <v/>
      </c>
      <c r="F241" s="302" t="b">
        <f>IF(nume_candidat="",FALSE,ISNUMBER(SEARCH(nume_candidat,#REF!)))</f>
        <v>0</v>
      </c>
      <c r="G241" s="303" t="e">
        <f>LEN(#REF!)-LEN(SUBSTITUTE(#REF!,",",""))+1</f>
        <v>#REF!</v>
      </c>
    </row>
    <row r="242" spans="1:7">
      <c r="A242" s="5" t="s">
        <v>300</v>
      </c>
      <c r="B242" s="6"/>
      <c r="C242" s="117"/>
      <c r="D242" s="58"/>
      <c r="E242" s="304" t="str">
        <f t="shared" si="3"/>
        <v/>
      </c>
      <c r="F242" s="302" t="b">
        <f>IF(nume_candidat="",FALSE,ISNUMBER(SEARCH(nume_candidat,#REF!)))</f>
        <v>0</v>
      </c>
      <c r="G242" s="303" t="e">
        <f>LEN(#REF!)-LEN(SUBSTITUTE(#REF!,",",""))+1</f>
        <v>#REF!</v>
      </c>
    </row>
    <row r="243" spans="1:7">
      <c r="A243" s="5" t="s">
        <v>301</v>
      </c>
      <c r="B243" s="6"/>
      <c r="C243" s="117"/>
      <c r="D243" s="58"/>
      <c r="E243" s="304" t="str">
        <f t="shared" si="3"/>
        <v/>
      </c>
      <c r="F243" s="302" t="b">
        <f>IF(nume_candidat="",FALSE,ISNUMBER(SEARCH(nume_candidat,#REF!)))</f>
        <v>0</v>
      </c>
      <c r="G243" s="303" t="e">
        <f>LEN(#REF!)-LEN(SUBSTITUTE(#REF!,",",""))+1</f>
        <v>#REF!</v>
      </c>
    </row>
    <row r="244" spans="1:7">
      <c r="A244" s="5" t="s">
        <v>302</v>
      </c>
      <c r="B244" s="6"/>
      <c r="C244" s="117"/>
      <c r="D244" s="58"/>
      <c r="E244" s="304" t="str">
        <f t="shared" si="3"/>
        <v/>
      </c>
      <c r="F244" s="302" t="b">
        <f>IF(nume_candidat="",FALSE,ISNUMBER(SEARCH(nume_candidat,#REF!)))</f>
        <v>0</v>
      </c>
      <c r="G244" s="303" t="e">
        <f>LEN(#REF!)-LEN(SUBSTITUTE(#REF!,",",""))+1</f>
        <v>#REF!</v>
      </c>
    </row>
    <row r="245" spans="1:7">
      <c r="A245" s="5" t="s">
        <v>303</v>
      </c>
      <c r="B245" s="6"/>
      <c r="C245" s="117"/>
      <c r="D245" s="58"/>
      <c r="E245" s="304" t="str">
        <f t="shared" si="3"/>
        <v/>
      </c>
      <c r="F245" s="302" t="b">
        <f>IF(nume_candidat="",FALSE,ISNUMBER(SEARCH(nume_candidat,#REF!)))</f>
        <v>0</v>
      </c>
      <c r="G245" s="303" t="e">
        <f>LEN(#REF!)-LEN(SUBSTITUTE(#REF!,",",""))+1</f>
        <v>#REF!</v>
      </c>
    </row>
    <row r="246" spans="1:7">
      <c r="A246" s="5" t="s">
        <v>304</v>
      </c>
      <c r="B246" s="6"/>
      <c r="C246" s="117"/>
      <c r="D246" s="58"/>
      <c r="E246" s="304" t="str">
        <f t="shared" si="3"/>
        <v/>
      </c>
      <c r="F246" s="302" t="b">
        <f>IF(nume_candidat="",FALSE,ISNUMBER(SEARCH(nume_candidat,#REF!)))</f>
        <v>0</v>
      </c>
      <c r="G246" s="303" t="e">
        <f>LEN(#REF!)-LEN(SUBSTITUTE(#REF!,",",""))+1</f>
        <v>#REF!</v>
      </c>
    </row>
    <row r="247" spans="1:7">
      <c r="A247" s="5" t="s">
        <v>305</v>
      </c>
      <c r="B247" s="6"/>
      <c r="C247" s="117"/>
      <c r="D247" s="58"/>
      <c r="E247" s="304" t="str">
        <f t="shared" si="3"/>
        <v/>
      </c>
      <c r="F247" s="302" t="b">
        <f>IF(nume_candidat="",FALSE,ISNUMBER(SEARCH(nume_candidat,#REF!)))</f>
        <v>0</v>
      </c>
      <c r="G247" s="303" t="e">
        <f>LEN(#REF!)-LEN(SUBSTITUTE(#REF!,",",""))+1</f>
        <v>#REF!</v>
      </c>
    </row>
    <row r="248" spans="1:7">
      <c r="A248" s="5" t="s">
        <v>306</v>
      </c>
      <c r="B248" s="6"/>
      <c r="C248" s="117"/>
      <c r="D248" s="58"/>
      <c r="E248" s="304" t="str">
        <f t="shared" si="3"/>
        <v/>
      </c>
      <c r="F248" s="302" t="b">
        <f>IF(nume_candidat="",FALSE,ISNUMBER(SEARCH(nume_candidat,#REF!)))</f>
        <v>0</v>
      </c>
      <c r="G248" s="303" t="e">
        <f>LEN(#REF!)-LEN(SUBSTITUTE(#REF!,",",""))+1</f>
        <v>#REF!</v>
      </c>
    </row>
    <row r="249" spans="1:7">
      <c r="A249" s="5" t="s">
        <v>307</v>
      </c>
      <c r="B249" s="6"/>
      <c r="C249" s="117"/>
      <c r="D249" s="58"/>
      <c r="E249" s="304" t="str">
        <f t="shared" si="3"/>
        <v/>
      </c>
      <c r="F249" s="302" t="b">
        <f>IF(nume_candidat="",FALSE,ISNUMBER(SEARCH(nume_candidat,#REF!)))</f>
        <v>0</v>
      </c>
      <c r="G249" s="303" t="e">
        <f>LEN(#REF!)-LEN(SUBSTITUTE(#REF!,",",""))+1</f>
        <v>#REF!</v>
      </c>
    </row>
    <row r="250" spans="1:7">
      <c r="A250" s="5" t="s">
        <v>308</v>
      </c>
      <c r="B250" s="6"/>
      <c r="C250" s="117"/>
      <c r="D250" s="58"/>
      <c r="E250" s="304" t="str">
        <f t="shared" si="3"/>
        <v/>
      </c>
      <c r="F250" s="302" t="b">
        <f>IF(nume_candidat="",FALSE,ISNUMBER(SEARCH(nume_candidat,#REF!)))</f>
        <v>0</v>
      </c>
      <c r="G250" s="303" t="e">
        <f>LEN(#REF!)-LEN(SUBSTITUTE(#REF!,",",""))+1</f>
        <v>#REF!</v>
      </c>
    </row>
    <row r="251" spans="1:7">
      <c r="A251" s="5" t="s">
        <v>309</v>
      </c>
      <c r="B251" s="6"/>
      <c r="C251" s="117"/>
      <c r="D251" s="58"/>
      <c r="E251" s="304" t="str">
        <f t="shared" si="3"/>
        <v/>
      </c>
      <c r="F251" s="302" t="b">
        <f>IF(nume_candidat="",FALSE,ISNUMBER(SEARCH(nume_candidat,#REF!)))</f>
        <v>0</v>
      </c>
      <c r="G251" s="303" t="e">
        <f>LEN(#REF!)-LEN(SUBSTITUTE(#REF!,",",""))+1</f>
        <v>#REF!</v>
      </c>
    </row>
    <row r="252" spans="1:7">
      <c r="A252" s="5" t="s">
        <v>310</v>
      </c>
      <c r="B252" s="6"/>
      <c r="C252" s="117"/>
      <c r="D252" s="58"/>
      <c r="E252" s="304" t="str">
        <f t="shared" si="3"/>
        <v/>
      </c>
      <c r="F252" s="302" t="b">
        <f>IF(nume_candidat="",FALSE,ISNUMBER(SEARCH(nume_candidat,#REF!)))</f>
        <v>0</v>
      </c>
      <c r="G252" s="303" t="e">
        <f>LEN(#REF!)-LEN(SUBSTITUTE(#REF!,",",""))+1</f>
        <v>#REF!</v>
      </c>
    </row>
    <row r="253" spans="1:7">
      <c r="A253" s="5" t="s">
        <v>311</v>
      </c>
      <c r="B253" s="6"/>
      <c r="C253" s="117"/>
      <c r="D253" s="58"/>
      <c r="E253" s="304" t="str">
        <f t="shared" si="3"/>
        <v/>
      </c>
      <c r="F253" s="302" t="b">
        <f>IF(nume_candidat="",FALSE,ISNUMBER(SEARCH(nume_candidat,#REF!)))</f>
        <v>0</v>
      </c>
      <c r="G253" s="303" t="e">
        <f>LEN(#REF!)-LEN(SUBSTITUTE(#REF!,",",""))+1</f>
        <v>#REF!</v>
      </c>
    </row>
    <row r="254" spans="1:7">
      <c r="A254" s="5" t="s">
        <v>312</v>
      </c>
      <c r="B254" s="6"/>
      <c r="C254" s="117"/>
      <c r="D254" s="58"/>
      <c r="E254" s="304" t="str">
        <f t="shared" si="3"/>
        <v/>
      </c>
      <c r="F254" s="302" t="b">
        <f>IF(nume_candidat="",FALSE,ISNUMBER(SEARCH(nume_candidat,#REF!)))</f>
        <v>0</v>
      </c>
      <c r="G254" s="303" t="e">
        <f>LEN(#REF!)-LEN(SUBSTITUTE(#REF!,",",""))+1</f>
        <v>#REF!</v>
      </c>
    </row>
    <row r="255" spans="1:7">
      <c r="A255" s="5" t="s">
        <v>313</v>
      </c>
      <c r="B255" s="6"/>
      <c r="C255" s="117"/>
      <c r="D255" s="58"/>
      <c r="E255" s="304" t="str">
        <f t="shared" si="3"/>
        <v/>
      </c>
      <c r="F255" s="302" t="b">
        <f>IF(nume_candidat="",FALSE,ISNUMBER(SEARCH(nume_candidat,#REF!)))</f>
        <v>0</v>
      </c>
      <c r="G255" s="303" t="e">
        <f>LEN(#REF!)-LEN(SUBSTITUTE(#REF!,",",""))+1</f>
        <v>#REF!</v>
      </c>
    </row>
    <row r="256" spans="1:7">
      <c r="A256" s="5" t="s">
        <v>314</v>
      </c>
      <c r="B256" s="6"/>
      <c r="C256" s="117"/>
      <c r="D256" s="58"/>
      <c r="E256" s="304" t="str">
        <f t="shared" si="3"/>
        <v/>
      </c>
      <c r="F256" s="302" t="b">
        <f>IF(nume_candidat="",FALSE,ISNUMBER(SEARCH(nume_candidat,#REF!)))</f>
        <v>0</v>
      </c>
      <c r="G256" s="303" t="e">
        <f>LEN(#REF!)-LEN(SUBSTITUTE(#REF!,",",""))+1</f>
        <v>#REF!</v>
      </c>
    </row>
    <row r="257" spans="1:7">
      <c r="A257" s="5" t="s">
        <v>315</v>
      </c>
      <c r="B257" s="6"/>
      <c r="C257" s="117"/>
      <c r="D257" s="58"/>
      <c r="E257" s="304" t="str">
        <f t="shared" si="3"/>
        <v/>
      </c>
      <c r="F257" s="302" t="b">
        <f>IF(nume_candidat="",FALSE,ISNUMBER(SEARCH(nume_candidat,#REF!)))</f>
        <v>0</v>
      </c>
      <c r="G257" s="303" t="e">
        <f>LEN(#REF!)-LEN(SUBSTITUTE(#REF!,",",""))+1</f>
        <v>#REF!</v>
      </c>
    </row>
    <row r="258" spans="1:7">
      <c r="A258" s="5" t="s">
        <v>316</v>
      </c>
      <c r="B258" s="6"/>
      <c r="C258" s="117"/>
      <c r="D258" s="58"/>
      <c r="E258" s="304" t="str">
        <f t="shared" si="3"/>
        <v/>
      </c>
      <c r="F258" s="302" t="b">
        <f>IF(nume_candidat="",FALSE,ISNUMBER(SEARCH(nume_candidat,#REF!)))</f>
        <v>0</v>
      </c>
      <c r="G258" s="303" t="e">
        <f>LEN(#REF!)-LEN(SUBSTITUTE(#REF!,",",""))+1</f>
        <v>#REF!</v>
      </c>
    </row>
  </sheetData>
  <sheetProtection algorithmName="SHA-512" hashValue="zk3BgZgNp/iE0a7FAPiicXHIn8NoUH6y29knfa/PIQAC1mdVVYP37xUbiJI/5PPKyvlnzIhCv7IJ2WXlEmagBQ==" saltValue="gESLRllbH911fadQmgqenQ==" spinCount="100000" sheet="1" objects="1" scenarios="1" formatCells="0" formatRows="0" insertRows="0"/>
  <mergeCells count="9">
    <mergeCell ref="F6:F7"/>
    <mergeCell ref="A2:B2"/>
    <mergeCell ref="A4:E4"/>
    <mergeCell ref="A6:A7"/>
    <mergeCell ref="B6:B7"/>
    <mergeCell ref="C6:C7"/>
    <mergeCell ref="D6:D7"/>
    <mergeCell ref="E6:E7"/>
    <mergeCell ref="A3:E3"/>
  </mergeCells>
  <dataValidations count="1">
    <dataValidation type="list" allowBlank="1" showInputMessage="1" showErrorMessage="1" sqref="D9:D258" xr:uid="{00000000-0002-0000-2900-000000000000}">
      <formula1>arh_list_3a</formula1>
    </dataValidation>
  </dataValidations>
  <pageMargins left="0.70866141732283472" right="1.0629921259842521" top="0.74803149606299213" bottom="1.04" header="0.31496062992125984" footer="0.59055118110236227"/>
  <pageSetup paperSize="9" fitToHeight="100" orientation="landscape" r:id="rId1"/>
  <headerFooter>
    <oddFooter>&amp;L
Director de departament&amp;RCandidat</oddFooter>
  </headerFooter>
  <rowBreaks count="1" manualBreakCount="1">
    <brk id="23" max="6"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8">
    <pageSetUpPr fitToPage="1"/>
  </sheetPr>
  <dimension ref="A1:G470"/>
  <sheetViews>
    <sheetView zoomScaleNormal="100" workbookViewId="0">
      <selection activeCell="B10" sqref="B10:D10"/>
    </sheetView>
  </sheetViews>
  <sheetFormatPr defaultColWidth="9.1328125" defaultRowHeight="15.75"/>
  <cols>
    <col min="1" max="1" width="5.6640625" style="49" customWidth="1"/>
    <col min="2" max="2" width="80" style="265" customWidth="1"/>
    <col min="3" max="3" width="9.86328125" style="49" customWidth="1"/>
    <col min="4" max="4" width="23.53125" style="49" bestFit="1" customWidth="1"/>
    <col min="5" max="5" width="13.6640625" style="49" customWidth="1"/>
    <col min="6" max="6" width="10.6640625" style="55" hidden="1" customWidth="1"/>
    <col min="7" max="7" width="9.1328125" style="49" hidden="1" customWidth="1"/>
    <col min="8" max="16384" width="9.1328125" style="49"/>
  </cols>
  <sheetData>
    <row r="1" spans="1:7" s="45" customFormat="1">
      <c r="A1" s="44" t="s">
        <v>483</v>
      </c>
      <c r="B1" s="328"/>
      <c r="D1" s="46"/>
      <c r="E1" s="46"/>
      <c r="F1" s="47"/>
    </row>
    <row r="2" spans="1:7" s="45" customFormat="1">
      <c r="A2" s="525" t="s">
        <v>450</v>
      </c>
      <c r="B2" s="525"/>
      <c r="D2" s="46"/>
      <c r="E2" s="46"/>
      <c r="F2" s="47"/>
    </row>
    <row r="3" spans="1:7">
      <c r="A3" s="526" t="s">
        <v>911</v>
      </c>
      <c r="B3" s="526"/>
      <c r="C3" s="526"/>
      <c r="D3" s="526"/>
      <c r="E3" s="526"/>
      <c r="F3" s="49"/>
    </row>
    <row r="4" spans="1:7" ht="43.5" customHeight="1">
      <c r="A4" s="478" t="s">
        <v>949</v>
      </c>
      <c r="B4" s="478"/>
      <c r="C4" s="478"/>
      <c r="D4" s="478"/>
      <c r="E4" s="478"/>
    </row>
    <row r="6" spans="1:7" s="45" customFormat="1" ht="13.5" customHeight="1">
      <c r="A6" s="49"/>
      <c r="B6" s="265"/>
      <c r="C6" s="66"/>
      <c r="D6" s="49"/>
      <c r="E6" s="295" t="str">
        <f>CONCATENATE(functie," ",nume_candidat)</f>
        <v>Conferențiar Bojan-Dragos Claudia-Adina</v>
      </c>
      <c r="F6" s="55"/>
    </row>
    <row r="7" spans="1:7" ht="15" customHeight="1">
      <c r="A7" s="469" t="s">
        <v>338</v>
      </c>
      <c r="B7" s="469" t="s">
        <v>1039</v>
      </c>
      <c r="C7" s="469" t="s">
        <v>2</v>
      </c>
      <c r="D7" s="469" t="s">
        <v>460</v>
      </c>
      <c r="E7" s="470" t="s">
        <v>544</v>
      </c>
      <c r="F7" s="476" t="s">
        <v>541</v>
      </c>
    </row>
    <row r="8" spans="1:7" ht="54" customHeight="1">
      <c r="A8" s="469"/>
      <c r="B8" s="469"/>
      <c r="C8" s="469"/>
      <c r="D8" s="469"/>
      <c r="E8" s="471"/>
      <c r="F8" s="476"/>
      <c r="G8" s="49" t="s">
        <v>461</v>
      </c>
    </row>
    <row r="9" spans="1:7">
      <c r="A9" s="71"/>
      <c r="B9" s="50"/>
      <c r="C9" s="134"/>
      <c r="D9" s="58"/>
      <c r="E9" s="122">
        <f>SUMIF(E10:E1010,"&gt;0")</f>
        <v>0</v>
      </c>
      <c r="F9" s="252"/>
    </row>
    <row r="10" spans="1:7">
      <c r="A10" s="5" t="s">
        <v>40</v>
      </c>
      <c r="B10" s="117"/>
      <c r="C10" s="117"/>
      <c r="D10" s="58"/>
      <c r="E10" s="15" t="str">
        <f t="shared" ref="E10:E73" si="0">IF(OR(,$B10="",$C10="",$C10&lt;an_initial,$C10&gt;an_final,),"",
(80*(D10="premiu")+40*(D10="nominalizare")+20*(D10="selecționare"))
)</f>
        <v/>
      </c>
      <c r="F10" s="302" t="b">
        <f>IF(nume_candidat="",FALSE,ISNUMBER(SEARCH(nume_candidat,#REF!)))</f>
        <v>0</v>
      </c>
      <c r="G10" s="303" t="e">
        <f>LEN(#REF!)-LEN(SUBSTITUTE(#REF!,",",""))+1</f>
        <v>#REF!</v>
      </c>
    </row>
    <row r="11" spans="1:7" s="64" customFormat="1">
      <c r="A11" s="5" t="s">
        <v>24</v>
      </c>
      <c r="B11" s="117"/>
      <c r="C11" s="117"/>
      <c r="D11" s="58"/>
      <c r="E11" s="15" t="str">
        <f t="shared" si="0"/>
        <v/>
      </c>
      <c r="F11" s="302" t="b">
        <f>IF(nume_candidat="",FALSE,ISNUMBER(SEARCH(nume_candidat,#REF!)))</f>
        <v>0</v>
      </c>
      <c r="G11" s="303" t="e">
        <f>LEN(#REF!)-LEN(SUBSTITUTE(#REF!,",",""))+1</f>
        <v>#REF!</v>
      </c>
    </row>
    <row r="12" spans="1:7">
      <c r="A12" s="5" t="s">
        <v>25</v>
      </c>
      <c r="B12" s="117"/>
      <c r="C12" s="117"/>
      <c r="D12" s="58"/>
      <c r="E12" s="15" t="str">
        <f t="shared" si="0"/>
        <v/>
      </c>
      <c r="F12" s="302" t="b">
        <f>IF(nume_candidat="",FALSE,ISNUMBER(SEARCH(nume_candidat,#REF!)))</f>
        <v>0</v>
      </c>
      <c r="G12" s="303" t="e">
        <f>LEN(#REF!)-LEN(SUBSTITUTE(#REF!,",",""))+1</f>
        <v>#REF!</v>
      </c>
    </row>
    <row r="13" spans="1:7">
      <c r="A13" s="5" t="s">
        <v>26</v>
      </c>
      <c r="B13" s="5"/>
      <c r="C13" s="5"/>
      <c r="D13" s="58"/>
      <c r="E13" s="15" t="str">
        <f t="shared" si="0"/>
        <v/>
      </c>
      <c r="F13" s="302" t="b">
        <f>IF(nume_candidat="",FALSE,ISNUMBER(SEARCH(nume_candidat,#REF!)))</f>
        <v>0</v>
      </c>
      <c r="G13" s="303" t="e">
        <f>LEN(#REF!)-LEN(SUBSTITUTE(#REF!,",",""))+1</f>
        <v>#REF!</v>
      </c>
    </row>
    <row r="14" spans="1:7">
      <c r="A14" s="5" t="s">
        <v>63</v>
      </c>
      <c r="B14" s="5"/>
      <c r="C14" s="28"/>
      <c r="D14" s="58"/>
      <c r="E14" s="15" t="str">
        <f t="shared" si="0"/>
        <v/>
      </c>
      <c r="F14" s="302" t="b">
        <f>IF(nume_candidat="",FALSE,ISNUMBER(SEARCH(nume_candidat,#REF!)))</f>
        <v>0</v>
      </c>
      <c r="G14" s="303" t="e">
        <f>LEN(#REF!)-LEN(SUBSTITUTE(#REF!,",",""))+1</f>
        <v>#REF!</v>
      </c>
    </row>
    <row r="15" spans="1:7">
      <c r="A15" s="5" t="s">
        <v>64</v>
      </c>
      <c r="B15" s="5"/>
      <c r="C15" s="28"/>
      <c r="D15" s="58"/>
      <c r="E15" s="15" t="str">
        <f t="shared" si="0"/>
        <v/>
      </c>
      <c r="F15" s="302" t="b">
        <f>IF(nume_candidat="",FALSE,ISNUMBER(SEARCH(nume_candidat,#REF!)))</f>
        <v>0</v>
      </c>
      <c r="G15" s="303" t="e">
        <f>LEN(#REF!)-LEN(SUBSTITUTE(#REF!,",",""))+1</f>
        <v>#REF!</v>
      </c>
    </row>
    <row r="16" spans="1:7">
      <c r="A16" s="5" t="s">
        <v>65</v>
      </c>
      <c r="B16" s="117"/>
      <c r="C16" s="117"/>
      <c r="D16" s="58"/>
      <c r="E16" s="15" t="str">
        <f t="shared" si="0"/>
        <v/>
      </c>
      <c r="F16" s="302" t="b">
        <f>IF(nume_candidat="",FALSE,ISNUMBER(SEARCH(nume_candidat,#REF!)))</f>
        <v>0</v>
      </c>
      <c r="G16" s="303" t="e">
        <f>LEN(#REF!)-LEN(SUBSTITUTE(#REF!,",",""))+1</f>
        <v>#REF!</v>
      </c>
    </row>
    <row r="17" spans="1:7">
      <c r="A17" s="5" t="s">
        <v>66</v>
      </c>
      <c r="B17" s="5"/>
      <c r="C17" s="28"/>
      <c r="D17" s="58"/>
      <c r="E17" s="15" t="str">
        <f t="shared" si="0"/>
        <v/>
      </c>
      <c r="F17" s="302" t="b">
        <f>IF(nume_candidat="",FALSE,ISNUMBER(SEARCH(nume_candidat,#REF!)))</f>
        <v>0</v>
      </c>
      <c r="G17" s="303" t="e">
        <f>LEN(#REF!)-LEN(SUBSTITUTE(#REF!,",",""))+1</f>
        <v>#REF!</v>
      </c>
    </row>
    <row r="18" spans="1:7">
      <c r="A18" s="5" t="s">
        <v>67</v>
      </c>
      <c r="B18" s="5"/>
      <c r="C18" s="28"/>
      <c r="D18" s="58"/>
      <c r="E18" s="15" t="str">
        <f t="shared" si="0"/>
        <v/>
      </c>
      <c r="F18" s="302" t="b">
        <f>IF(nume_candidat="",FALSE,ISNUMBER(SEARCH(nume_candidat,#REF!)))</f>
        <v>0</v>
      </c>
      <c r="G18" s="303" t="e">
        <f>LEN(#REF!)-LEN(SUBSTITUTE(#REF!,",",""))+1</f>
        <v>#REF!</v>
      </c>
    </row>
    <row r="19" spans="1:7">
      <c r="A19" s="5" t="s">
        <v>68</v>
      </c>
      <c r="B19" s="117"/>
      <c r="C19" s="28"/>
      <c r="D19" s="58"/>
      <c r="E19" s="15" t="str">
        <f t="shared" si="0"/>
        <v/>
      </c>
      <c r="F19" s="302" t="b">
        <f>IF(nume_candidat="",FALSE,ISNUMBER(SEARCH(nume_candidat,#REF!)))</f>
        <v>0</v>
      </c>
      <c r="G19" s="303" t="e">
        <f>LEN(#REF!)-LEN(SUBSTITUTE(#REF!,",",""))+1</f>
        <v>#REF!</v>
      </c>
    </row>
    <row r="20" spans="1:7">
      <c r="A20" s="5" t="s">
        <v>69</v>
      </c>
      <c r="B20" s="117"/>
      <c r="C20" s="28"/>
      <c r="D20" s="58"/>
      <c r="E20" s="15" t="str">
        <f t="shared" si="0"/>
        <v/>
      </c>
      <c r="F20" s="302" t="b">
        <f>IF(nume_candidat="",FALSE,ISNUMBER(SEARCH(nume_candidat,#REF!)))</f>
        <v>0</v>
      </c>
      <c r="G20" s="303" t="e">
        <f>LEN(#REF!)-LEN(SUBSTITUTE(#REF!,",",""))+1</f>
        <v>#REF!</v>
      </c>
    </row>
    <row r="21" spans="1:7">
      <c r="A21" s="5" t="s">
        <v>70</v>
      </c>
      <c r="B21" s="117"/>
      <c r="C21" s="117"/>
      <c r="D21" s="58"/>
      <c r="E21" s="15" t="str">
        <f t="shared" si="0"/>
        <v/>
      </c>
      <c r="F21" s="302" t="b">
        <f>IF(nume_candidat="",FALSE,ISNUMBER(SEARCH(nume_candidat,#REF!)))</f>
        <v>0</v>
      </c>
      <c r="G21" s="303" t="e">
        <f>LEN(#REF!)-LEN(SUBSTITUTE(#REF!,",",""))+1</f>
        <v>#REF!</v>
      </c>
    </row>
    <row r="22" spans="1:7">
      <c r="A22" s="5" t="s">
        <v>71</v>
      </c>
      <c r="B22" s="117"/>
      <c r="C22" s="117"/>
      <c r="D22" s="58"/>
      <c r="E22" s="15" t="str">
        <f t="shared" si="0"/>
        <v/>
      </c>
      <c r="F22" s="302" t="b">
        <f>IF(nume_candidat="",FALSE,ISNUMBER(SEARCH(nume_candidat,#REF!)))</f>
        <v>0</v>
      </c>
      <c r="G22" s="303" t="e">
        <f>LEN(#REF!)-LEN(SUBSTITUTE(#REF!,",",""))+1</f>
        <v>#REF!</v>
      </c>
    </row>
    <row r="23" spans="1:7">
      <c r="A23" s="5" t="s">
        <v>72</v>
      </c>
      <c r="B23" s="117"/>
      <c r="C23" s="117"/>
      <c r="D23" s="58"/>
      <c r="E23" s="15" t="str">
        <f t="shared" si="0"/>
        <v/>
      </c>
      <c r="F23" s="302" t="b">
        <f>IF(nume_candidat="",FALSE,ISNUMBER(SEARCH(nume_candidat,#REF!)))</f>
        <v>0</v>
      </c>
      <c r="G23" s="303" t="e">
        <f>LEN(#REF!)-LEN(SUBSTITUTE(#REF!,",",""))+1</f>
        <v>#REF!</v>
      </c>
    </row>
    <row r="24" spans="1:7">
      <c r="A24" s="5" t="s">
        <v>73</v>
      </c>
      <c r="B24" s="117"/>
      <c r="C24" s="117"/>
      <c r="D24" s="58"/>
      <c r="E24" s="15" t="str">
        <f t="shared" si="0"/>
        <v/>
      </c>
      <c r="F24" s="302" t="b">
        <f>IF(nume_candidat="",FALSE,ISNUMBER(SEARCH(nume_candidat,#REF!)))</f>
        <v>0</v>
      </c>
      <c r="G24" s="303" t="e">
        <f>LEN(#REF!)-LEN(SUBSTITUTE(#REF!,",",""))+1</f>
        <v>#REF!</v>
      </c>
    </row>
    <row r="25" spans="1:7">
      <c r="A25" s="5" t="s">
        <v>74</v>
      </c>
      <c r="B25" s="117"/>
      <c r="C25" s="117"/>
      <c r="D25" s="58"/>
      <c r="E25" s="15" t="str">
        <f t="shared" si="0"/>
        <v/>
      </c>
      <c r="F25" s="302" t="b">
        <f>IF(nume_candidat="",FALSE,ISNUMBER(SEARCH(nume_candidat,#REF!)))</f>
        <v>0</v>
      </c>
      <c r="G25" s="303" t="e">
        <f>LEN(#REF!)-LEN(SUBSTITUTE(#REF!,",",""))+1</f>
        <v>#REF!</v>
      </c>
    </row>
    <row r="26" spans="1:7">
      <c r="A26" s="5" t="s">
        <v>75</v>
      </c>
      <c r="B26" s="117"/>
      <c r="C26" s="117"/>
      <c r="D26" s="58"/>
      <c r="E26" s="15" t="str">
        <f t="shared" si="0"/>
        <v/>
      </c>
      <c r="F26" s="302" t="b">
        <f>IF(nume_candidat="",FALSE,ISNUMBER(SEARCH(nume_candidat,#REF!)))</f>
        <v>0</v>
      </c>
      <c r="G26" s="303" t="e">
        <f>LEN(#REF!)-LEN(SUBSTITUTE(#REF!,",",""))+1</f>
        <v>#REF!</v>
      </c>
    </row>
    <row r="27" spans="1:7">
      <c r="A27" s="5" t="s">
        <v>76</v>
      </c>
      <c r="B27" s="117"/>
      <c r="C27" s="117"/>
      <c r="D27" s="58"/>
      <c r="E27" s="15" t="str">
        <f t="shared" si="0"/>
        <v/>
      </c>
      <c r="F27" s="302" t="b">
        <f>IF(nume_candidat="",FALSE,ISNUMBER(SEARCH(nume_candidat,#REF!)))</f>
        <v>0</v>
      </c>
      <c r="G27" s="303" t="e">
        <f>LEN(#REF!)-LEN(SUBSTITUTE(#REF!,",",""))+1</f>
        <v>#REF!</v>
      </c>
    </row>
    <row r="28" spans="1:7">
      <c r="A28" s="5" t="s">
        <v>77</v>
      </c>
      <c r="B28" s="117"/>
      <c r="C28" s="117"/>
      <c r="D28" s="58"/>
      <c r="E28" s="15" t="str">
        <f t="shared" si="0"/>
        <v/>
      </c>
      <c r="F28" s="302" t="b">
        <f>IF(nume_candidat="",FALSE,ISNUMBER(SEARCH(nume_candidat,#REF!)))</f>
        <v>0</v>
      </c>
      <c r="G28" s="303" t="e">
        <f>LEN(#REF!)-LEN(SUBSTITUTE(#REF!,",",""))+1</f>
        <v>#REF!</v>
      </c>
    </row>
    <row r="29" spans="1:7">
      <c r="A29" s="5" t="s">
        <v>78</v>
      </c>
      <c r="B29" s="117"/>
      <c r="C29" s="117"/>
      <c r="D29" s="58"/>
      <c r="E29" s="15" t="str">
        <f t="shared" si="0"/>
        <v/>
      </c>
      <c r="F29" s="302" t="b">
        <f>IF(nume_candidat="",FALSE,ISNUMBER(SEARCH(nume_candidat,#REF!)))</f>
        <v>0</v>
      </c>
      <c r="G29" s="303" t="e">
        <f>LEN(#REF!)-LEN(SUBSTITUTE(#REF!,",",""))+1</f>
        <v>#REF!</v>
      </c>
    </row>
    <row r="30" spans="1:7">
      <c r="A30" s="5" t="s">
        <v>79</v>
      </c>
      <c r="B30" s="117"/>
      <c r="C30" s="117"/>
      <c r="D30" s="58"/>
      <c r="E30" s="15" t="str">
        <f t="shared" si="0"/>
        <v/>
      </c>
      <c r="F30" s="302" t="b">
        <f>IF(nume_candidat="",FALSE,ISNUMBER(SEARCH(nume_candidat,#REF!)))</f>
        <v>0</v>
      </c>
      <c r="G30" s="303" t="e">
        <f>LEN(#REF!)-LEN(SUBSTITUTE(#REF!,",",""))+1</f>
        <v>#REF!</v>
      </c>
    </row>
    <row r="31" spans="1:7">
      <c r="A31" s="5" t="s">
        <v>80</v>
      </c>
      <c r="B31" s="117"/>
      <c r="C31" s="117"/>
      <c r="D31" s="58"/>
      <c r="E31" s="15" t="str">
        <f t="shared" si="0"/>
        <v/>
      </c>
      <c r="F31" s="302" t="b">
        <f>IF(nume_candidat="",FALSE,ISNUMBER(SEARCH(nume_candidat,#REF!)))</f>
        <v>0</v>
      </c>
      <c r="G31" s="303" t="e">
        <f>LEN(#REF!)-LEN(SUBSTITUTE(#REF!,",",""))+1</f>
        <v>#REF!</v>
      </c>
    </row>
    <row r="32" spans="1:7">
      <c r="A32" s="5" t="s">
        <v>81</v>
      </c>
      <c r="B32" s="117"/>
      <c r="C32" s="117"/>
      <c r="D32" s="58"/>
      <c r="E32" s="15" t="str">
        <f t="shared" si="0"/>
        <v/>
      </c>
      <c r="F32" s="302" t="b">
        <f>IF(nume_candidat="",FALSE,ISNUMBER(SEARCH(nume_candidat,#REF!)))</f>
        <v>0</v>
      </c>
      <c r="G32" s="303" t="e">
        <f>LEN(#REF!)-LEN(SUBSTITUTE(#REF!,",",""))+1</f>
        <v>#REF!</v>
      </c>
    </row>
    <row r="33" spans="1:7">
      <c r="A33" s="5" t="s">
        <v>82</v>
      </c>
      <c r="B33" s="117"/>
      <c r="C33" s="117"/>
      <c r="D33" s="58"/>
      <c r="E33" s="15" t="str">
        <f t="shared" si="0"/>
        <v/>
      </c>
      <c r="F33" s="302" t="b">
        <f>IF(nume_candidat="",FALSE,ISNUMBER(SEARCH(nume_candidat,#REF!)))</f>
        <v>0</v>
      </c>
      <c r="G33" s="303" t="e">
        <f>LEN(#REF!)-LEN(SUBSTITUTE(#REF!,",",""))+1</f>
        <v>#REF!</v>
      </c>
    </row>
    <row r="34" spans="1:7">
      <c r="A34" s="5" t="s">
        <v>83</v>
      </c>
      <c r="B34" s="117"/>
      <c r="C34" s="117"/>
      <c r="D34" s="58"/>
      <c r="E34" s="15" t="str">
        <f t="shared" si="0"/>
        <v/>
      </c>
      <c r="F34" s="302" t="b">
        <f>IF(nume_candidat="",FALSE,ISNUMBER(SEARCH(nume_candidat,#REF!)))</f>
        <v>0</v>
      </c>
      <c r="G34" s="303" t="e">
        <f>LEN(#REF!)-LEN(SUBSTITUTE(#REF!,",",""))+1</f>
        <v>#REF!</v>
      </c>
    </row>
    <row r="35" spans="1:7">
      <c r="A35" s="5" t="s">
        <v>84</v>
      </c>
      <c r="B35" s="117"/>
      <c r="C35" s="117"/>
      <c r="D35" s="58"/>
      <c r="E35" s="15" t="str">
        <f t="shared" si="0"/>
        <v/>
      </c>
      <c r="F35" s="302" t="b">
        <f>IF(nume_candidat="",FALSE,ISNUMBER(SEARCH(nume_candidat,#REF!)))</f>
        <v>0</v>
      </c>
      <c r="G35" s="303" t="e">
        <f>LEN(#REF!)-LEN(SUBSTITUTE(#REF!,",",""))+1</f>
        <v>#REF!</v>
      </c>
    </row>
    <row r="36" spans="1:7">
      <c r="A36" s="5" t="s">
        <v>85</v>
      </c>
      <c r="B36" s="117"/>
      <c r="C36" s="117"/>
      <c r="D36" s="58"/>
      <c r="E36" s="15" t="str">
        <f t="shared" si="0"/>
        <v/>
      </c>
      <c r="F36" s="302" t="b">
        <f>IF(nume_candidat="",FALSE,ISNUMBER(SEARCH(nume_candidat,#REF!)))</f>
        <v>0</v>
      </c>
      <c r="G36" s="303" t="e">
        <f>LEN(#REF!)-LEN(SUBSTITUTE(#REF!,",",""))+1</f>
        <v>#REF!</v>
      </c>
    </row>
    <row r="37" spans="1:7">
      <c r="A37" s="5" t="s">
        <v>86</v>
      </c>
      <c r="B37" s="117"/>
      <c r="C37" s="117"/>
      <c r="D37" s="58"/>
      <c r="E37" s="15" t="str">
        <f t="shared" si="0"/>
        <v/>
      </c>
      <c r="F37" s="302" t="b">
        <f>IF(nume_candidat="",FALSE,ISNUMBER(SEARCH(nume_candidat,#REF!)))</f>
        <v>0</v>
      </c>
      <c r="G37" s="303" t="e">
        <f>LEN(#REF!)-LEN(SUBSTITUTE(#REF!,",",""))+1</f>
        <v>#REF!</v>
      </c>
    </row>
    <row r="38" spans="1:7">
      <c r="A38" s="5" t="s">
        <v>87</v>
      </c>
      <c r="B38" s="117"/>
      <c r="C38" s="117"/>
      <c r="D38" s="58"/>
      <c r="E38" s="15" t="str">
        <f t="shared" si="0"/>
        <v/>
      </c>
      <c r="F38" s="302" t="b">
        <f>IF(nume_candidat="",FALSE,ISNUMBER(SEARCH(nume_candidat,#REF!)))</f>
        <v>0</v>
      </c>
      <c r="G38" s="303" t="e">
        <f>LEN(#REF!)-LEN(SUBSTITUTE(#REF!,",",""))+1</f>
        <v>#REF!</v>
      </c>
    </row>
    <row r="39" spans="1:7">
      <c r="A39" s="5" t="s">
        <v>88</v>
      </c>
      <c r="B39" s="117"/>
      <c r="C39" s="117"/>
      <c r="D39" s="58"/>
      <c r="E39" s="15" t="str">
        <f t="shared" si="0"/>
        <v/>
      </c>
      <c r="F39" s="302" t="b">
        <f>IF(nume_candidat="",FALSE,ISNUMBER(SEARCH(nume_candidat,#REF!)))</f>
        <v>0</v>
      </c>
      <c r="G39" s="303" t="e">
        <f>LEN(#REF!)-LEN(SUBSTITUTE(#REF!,",",""))+1</f>
        <v>#REF!</v>
      </c>
    </row>
    <row r="40" spans="1:7">
      <c r="A40" s="5" t="s">
        <v>96</v>
      </c>
      <c r="B40" s="117"/>
      <c r="C40" s="117"/>
      <c r="D40" s="58"/>
      <c r="E40" s="15" t="str">
        <f t="shared" si="0"/>
        <v/>
      </c>
      <c r="F40" s="302" t="b">
        <f>IF(nume_candidat="",FALSE,ISNUMBER(SEARCH(nume_candidat,#REF!)))</f>
        <v>0</v>
      </c>
      <c r="G40" s="303" t="e">
        <f>LEN(#REF!)-LEN(SUBSTITUTE(#REF!,",",""))+1</f>
        <v>#REF!</v>
      </c>
    </row>
    <row r="41" spans="1:7">
      <c r="A41" s="5" t="s">
        <v>97</v>
      </c>
      <c r="B41" s="117"/>
      <c r="C41" s="117"/>
      <c r="D41" s="58"/>
      <c r="E41" s="15" t="str">
        <f t="shared" si="0"/>
        <v/>
      </c>
      <c r="F41" s="302" t="b">
        <f>IF(nume_candidat="",FALSE,ISNUMBER(SEARCH(nume_candidat,#REF!)))</f>
        <v>0</v>
      </c>
      <c r="G41" s="303" t="e">
        <f>LEN(#REF!)-LEN(SUBSTITUTE(#REF!,",",""))+1</f>
        <v>#REF!</v>
      </c>
    </row>
    <row r="42" spans="1:7">
      <c r="A42" s="5" t="s">
        <v>98</v>
      </c>
      <c r="B42" s="117"/>
      <c r="C42" s="117"/>
      <c r="D42" s="58"/>
      <c r="E42" s="15" t="str">
        <f t="shared" si="0"/>
        <v/>
      </c>
      <c r="F42" s="302" t="b">
        <f>IF(nume_candidat="",FALSE,ISNUMBER(SEARCH(nume_candidat,#REF!)))</f>
        <v>0</v>
      </c>
      <c r="G42" s="303" t="e">
        <f>LEN(#REF!)-LEN(SUBSTITUTE(#REF!,",",""))+1</f>
        <v>#REF!</v>
      </c>
    </row>
    <row r="43" spans="1:7">
      <c r="A43" s="5" t="s">
        <v>99</v>
      </c>
      <c r="B43" s="117"/>
      <c r="C43" s="117"/>
      <c r="D43" s="58"/>
      <c r="E43" s="15" t="str">
        <f t="shared" si="0"/>
        <v/>
      </c>
      <c r="F43" s="302" t="b">
        <f>IF(nume_candidat="",FALSE,ISNUMBER(SEARCH(nume_candidat,#REF!)))</f>
        <v>0</v>
      </c>
      <c r="G43" s="303" t="e">
        <f>LEN(#REF!)-LEN(SUBSTITUTE(#REF!,",",""))+1</f>
        <v>#REF!</v>
      </c>
    </row>
    <row r="44" spans="1:7">
      <c r="A44" s="5" t="s">
        <v>100</v>
      </c>
      <c r="B44" s="117"/>
      <c r="C44" s="117"/>
      <c r="D44" s="58"/>
      <c r="E44" s="15" t="str">
        <f t="shared" si="0"/>
        <v/>
      </c>
      <c r="F44" s="302" t="b">
        <f>IF(nume_candidat="",FALSE,ISNUMBER(SEARCH(nume_candidat,#REF!)))</f>
        <v>0</v>
      </c>
      <c r="G44" s="303" t="e">
        <f>LEN(#REF!)-LEN(SUBSTITUTE(#REF!,",",""))+1</f>
        <v>#REF!</v>
      </c>
    </row>
    <row r="45" spans="1:7">
      <c r="A45" s="5" t="s">
        <v>101</v>
      </c>
      <c r="B45" s="117"/>
      <c r="C45" s="117"/>
      <c r="D45" s="58"/>
      <c r="E45" s="15" t="str">
        <f t="shared" si="0"/>
        <v/>
      </c>
      <c r="F45" s="302" t="b">
        <f>IF(nume_candidat="",FALSE,ISNUMBER(SEARCH(nume_candidat,#REF!)))</f>
        <v>0</v>
      </c>
      <c r="G45" s="303" t="e">
        <f>LEN(#REF!)-LEN(SUBSTITUTE(#REF!,",",""))+1</f>
        <v>#REF!</v>
      </c>
    </row>
    <row r="46" spans="1:7">
      <c r="A46" s="5" t="s">
        <v>103</v>
      </c>
      <c r="B46" s="117"/>
      <c r="C46" s="117"/>
      <c r="D46" s="58"/>
      <c r="E46" s="15" t="str">
        <f t="shared" si="0"/>
        <v/>
      </c>
      <c r="F46" s="302" t="b">
        <f>IF(nume_candidat="",FALSE,ISNUMBER(SEARCH(nume_candidat,#REF!)))</f>
        <v>0</v>
      </c>
      <c r="G46" s="303" t="e">
        <f>LEN(#REF!)-LEN(SUBSTITUTE(#REF!,",",""))+1</f>
        <v>#REF!</v>
      </c>
    </row>
    <row r="47" spans="1:7">
      <c r="A47" s="5" t="s">
        <v>104</v>
      </c>
      <c r="B47" s="117"/>
      <c r="C47" s="117"/>
      <c r="D47" s="58"/>
      <c r="E47" s="15" t="str">
        <f t="shared" si="0"/>
        <v/>
      </c>
      <c r="F47" s="302" t="b">
        <f>IF(nume_candidat="",FALSE,ISNUMBER(SEARCH(nume_candidat,#REF!)))</f>
        <v>0</v>
      </c>
      <c r="G47" s="303" t="e">
        <f>LEN(#REF!)-LEN(SUBSTITUTE(#REF!,",",""))+1</f>
        <v>#REF!</v>
      </c>
    </row>
    <row r="48" spans="1:7">
      <c r="A48" s="5" t="s">
        <v>105</v>
      </c>
      <c r="B48" s="117"/>
      <c r="C48" s="117"/>
      <c r="D48" s="58"/>
      <c r="E48" s="15" t="str">
        <f t="shared" si="0"/>
        <v/>
      </c>
      <c r="F48" s="302" t="b">
        <f>IF(nume_candidat="",FALSE,ISNUMBER(SEARCH(nume_candidat,#REF!)))</f>
        <v>0</v>
      </c>
      <c r="G48" s="303" t="e">
        <f>LEN(#REF!)-LEN(SUBSTITUTE(#REF!,",",""))+1</f>
        <v>#REF!</v>
      </c>
    </row>
    <row r="49" spans="1:7">
      <c r="A49" s="5" t="s">
        <v>106</v>
      </c>
      <c r="B49" s="117"/>
      <c r="C49" s="117"/>
      <c r="D49" s="58"/>
      <c r="E49" s="15" t="str">
        <f t="shared" si="0"/>
        <v/>
      </c>
      <c r="F49" s="302" t="b">
        <f>IF(nume_candidat="",FALSE,ISNUMBER(SEARCH(nume_candidat,#REF!)))</f>
        <v>0</v>
      </c>
      <c r="G49" s="303" t="e">
        <f>LEN(#REF!)-LEN(SUBSTITUTE(#REF!,",",""))+1</f>
        <v>#REF!</v>
      </c>
    </row>
    <row r="50" spans="1:7">
      <c r="A50" s="5" t="s">
        <v>107</v>
      </c>
      <c r="B50" s="117"/>
      <c r="C50" s="117"/>
      <c r="D50" s="58"/>
      <c r="E50" s="15" t="str">
        <f t="shared" si="0"/>
        <v/>
      </c>
      <c r="F50" s="302" t="b">
        <f>IF(nume_candidat="",FALSE,ISNUMBER(SEARCH(nume_candidat,#REF!)))</f>
        <v>0</v>
      </c>
      <c r="G50" s="303" t="e">
        <f>LEN(#REF!)-LEN(SUBSTITUTE(#REF!,",",""))+1</f>
        <v>#REF!</v>
      </c>
    </row>
    <row r="51" spans="1:7">
      <c r="A51" s="5" t="s">
        <v>108</v>
      </c>
      <c r="B51" s="117"/>
      <c r="C51" s="117"/>
      <c r="D51" s="58"/>
      <c r="E51" s="15" t="str">
        <f t="shared" si="0"/>
        <v/>
      </c>
      <c r="F51" s="302" t="b">
        <f>IF(nume_candidat="",FALSE,ISNUMBER(SEARCH(nume_candidat,#REF!)))</f>
        <v>0</v>
      </c>
      <c r="G51" s="303" t="e">
        <f>LEN(#REF!)-LEN(SUBSTITUTE(#REF!,",",""))+1</f>
        <v>#REF!</v>
      </c>
    </row>
    <row r="52" spans="1:7">
      <c r="A52" s="5" t="s">
        <v>109</v>
      </c>
      <c r="B52" s="117"/>
      <c r="C52" s="117"/>
      <c r="D52" s="58"/>
      <c r="E52" s="15" t="str">
        <f t="shared" si="0"/>
        <v/>
      </c>
      <c r="F52" s="302" t="b">
        <f>IF(nume_candidat="",FALSE,ISNUMBER(SEARCH(nume_candidat,#REF!)))</f>
        <v>0</v>
      </c>
      <c r="G52" s="303" t="e">
        <f>LEN(#REF!)-LEN(SUBSTITUTE(#REF!,",",""))+1</f>
        <v>#REF!</v>
      </c>
    </row>
    <row r="53" spans="1:7">
      <c r="A53" s="5" t="s">
        <v>110</v>
      </c>
      <c r="B53" s="117"/>
      <c r="C53" s="117"/>
      <c r="D53" s="58"/>
      <c r="E53" s="15" t="str">
        <f t="shared" si="0"/>
        <v/>
      </c>
      <c r="F53" s="302" t="b">
        <f>IF(nume_candidat="",FALSE,ISNUMBER(SEARCH(nume_candidat,#REF!)))</f>
        <v>0</v>
      </c>
      <c r="G53" s="303" t="e">
        <f>LEN(#REF!)-LEN(SUBSTITUTE(#REF!,",",""))+1</f>
        <v>#REF!</v>
      </c>
    </row>
    <row r="54" spans="1:7">
      <c r="A54" s="5" t="s">
        <v>111</v>
      </c>
      <c r="B54" s="117"/>
      <c r="C54" s="117"/>
      <c r="D54" s="58"/>
      <c r="E54" s="15" t="str">
        <f t="shared" si="0"/>
        <v/>
      </c>
      <c r="F54" s="302" t="b">
        <f>IF(nume_candidat="",FALSE,ISNUMBER(SEARCH(nume_candidat,#REF!)))</f>
        <v>0</v>
      </c>
      <c r="G54" s="303" t="e">
        <f>LEN(#REF!)-LEN(SUBSTITUTE(#REF!,",",""))+1</f>
        <v>#REF!</v>
      </c>
    </row>
    <row r="55" spans="1:7">
      <c r="A55" s="5" t="s">
        <v>112</v>
      </c>
      <c r="B55" s="117"/>
      <c r="C55" s="117"/>
      <c r="D55" s="58"/>
      <c r="E55" s="15" t="str">
        <f t="shared" si="0"/>
        <v/>
      </c>
      <c r="F55" s="302" t="b">
        <f>IF(nume_candidat="",FALSE,ISNUMBER(SEARCH(nume_candidat,#REF!)))</f>
        <v>0</v>
      </c>
      <c r="G55" s="303" t="e">
        <f>LEN(#REF!)-LEN(SUBSTITUTE(#REF!,",",""))+1</f>
        <v>#REF!</v>
      </c>
    </row>
    <row r="56" spans="1:7">
      <c r="A56" s="5" t="s">
        <v>113</v>
      </c>
      <c r="B56" s="117"/>
      <c r="C56" s="117"/>
      <c r="D56" s="58"/>
      <c r="E56" s="15" t="str">
        <f t="shared" si="0"/>
        <v/>
      </c>
      <c r="F56" s="302" t="b">
        <f>IF(nume_candidat="",FALSE,ISNUMBER(SEARCH(nume_candidat,#REF!)))</f>
        <v>0</v>
      </c>
      <c r="G56" s="303" t="e">
        <f>LEN(#REF!)-LEN(SUBSTITUTE(#REF!,",",""))+1</f>
        <v>#REF!</v>
      </c>
    </row>
    <row r="57" spans="1:7">
      <c r="A57" s="5" t="s">
        <v>114</v>
      </c>
      <c r="B57" s="117"/>
      <c r="C57" s="117"/>
      <c r="D57" s="58"/>
      <c r="E57" s="15" t="str">
        <f t="shared" si="0"/>
        <v/>
      </c>
      <c r="F57" s="302" t="b">
        <f>IF(nume_candidat="",FALSE,ISNUMBER(SEARCH(nume_candidat,#REF!)))</f>
        <v>0</v>
      </c>
      <c r="G57" s="303" t="e">
        <f>LEN(#REF!)-LEN(SUBSTITUTE(#REF!,",",""))+1</f>
        <v>#REF!</v>
      </c>
    </row>
    <row r="58" spans="1:7">
      <c r="A58" s="5" t="s">
        <v>115</v>
      </c>
      <c r="B58" s="117"/>
      <c r="C58" s="117"/>
      <c r="D58" s="58"/>
      <c r="E58" s="15" t="str">
        <f t="shared" si="0"/>
        <v/>
      </c>
      <c r="F58" s="302" t="b">
        <f>IF(nume_candidat="",FALSE,ISNUMBER(SEARCH(nume_candidat,#REF!)))</f>
        <v>0</v>
      </c>
      <c r="G58" s="303" t="e">
        <f>LEN(#REF!)-LEN(SUBSTITUTE(#REF!,",",""))+1</f>
        <v>#REF!</v>
      </c>
    </row>
    <row r="59" spans="1:7">
      <c r="A59" s="5" t="s">
        <v>116</v>
      </c>
      <c r="B59" s="117"/>
      <c r="C59" s="117"/>
      <c r="D59" s="58"/>
      <c r="E59" s="15" t="str">
        <f t="shared" si="0"/>
        <v/>
      </c>
      <c r="F59" s="302" t="b">
        <f>IF(nume_candidat="",FALSE,ISNUMBER(SEARCH(nume_candidat,#REF!)))</f>
        <v>0</v>
      </c>
      <c r="G59" s="303" t="e">
        <f>LEN(#REF!)-LEN(SUBSTITUTE(#REF!,",",""))+1</f>
        <v>#REF!</v>
      </c>
    </row>
    <row r="60" spans="1:7">
      <c r="A60" s="5" t="s">
        <v>117</v>
      </c>
      <c r="B60" s="117"/>
      <c r="C60" s="117"/>
      <c r="D60" s="58"/>
      <c r="E60" s="15" t="str">
        <f t="shared" si="0"/>
        <v/>
      </c>
      <c r="F60" s="302" t="b">
        <f>IF(nume_candidat="",FALSE,ISNUMBER(SEARCH(nume_candidat,#REF!)))</f>
        <v>0</v>
      </c>
      <c r="G60" s="303" t="e">
        <f>LEN(#REF!)-LEN(SUBSTITUTE(#REF!,",",""))+1</f>
        <v>#REF!</v>
      </c>
    </row>
    <row r="61" spans="1:7">
      <c r="A61" s="5" t="s">
        <v>118</v>
      </c>
      <c r="B61" s="117"/>
      <c r="C61" s="117"/>
      <c r="D61" s="58"/>
      <c r="E61" s="15" t="str">
        <f t="shared" si="0"/>
        <v/>
      </c>
      <c r="F61" s="302" t="b">
        <f>IF(nume_candidat="",FALSE,ISNUMBER(SEARCH(nume_candidat,#REF!)))</f>
        <v>0</v>
      </c>
      <c r="G61" s="303" t="e">
        <f>LEN(#REF!)-LEN(SUBSTITUTE(#REF!,",",""))+1</f>
        <v>#REF!</v>
      </c>
    </row>
    <row r="62" spans="1:7">
      <c r="A62" s="5" t="s">
        <v>119</v>
      </c>
      <c r="B62" s="117"/>
      <c r="C62" s="117"/>
      <c r="D62" s="58"/>
      <c r="E62" s="15" t="str">
        <f t="shared" si="0"/>
        <v/>
      </c>
      <c r="F62" s="302" t="b">
        <f>IF(nume_candidat="",FALSE,ISNUMBER(SEARCH(nume_candidat,#REF!)))</f>
        <v>0</v>
      </c>
      <c r="G62" s="303" t="e">
        <f>LEN(#REF!)-LEN(SUBSTITUTE(#REF!,",",""))+1</f>
        <v>#REF!</v>
      </c>
    </row>
    <row r="63" spans="1:7">
      <c r="A63" s="5" t="s">
        <v>120</v>
      </c>
      <c r="B63" s="117"/>
      <c r="C63" s="117"/>
      <c r="D63" s="58"/>
      <c r="E63" s="15" t="str">
        <f t="shared" si="0"/>
        <v/>
      </c>
      <c r="F63" s="302" t="b">
        <f>IF(nume_candidat="",FALSE,ISNUMBER(SEARCH(nume_candidat,#REF!)))</f>
        <v>0</v>
      </c>
      <c r="G63" s="303" t="e">
        <f>LEN(#REF!)-LEN(SUBSTITUTE(#REF!,",",""))+1</f>
        <v>#REF!</v>
      </c>
    </row>
    <row r="64" spans="1:7">
      <c r="A64" s="5" t="s">
        <v>121</v>
      </c>
      <c r="B64" s="117"/>
      <c r="C64" s="117"/>
      <c r="D64" s="58"/>
      <c r="E64" s="15" t="str">
        <f t="shared" si="0"/>
        <v/>
      </c>
      <c r="F64" s="302" t="b">
        <f>IF(nume_candidat="",FALSE,ISNUMBER(SEARCH(nume_candidat,#REF!)))</f>
        <v>0</v>
      </c>
      <c r="G64" s="303" t="e">
        <f>LEN(#REF!)-LEN(SUBSTITUTE(#REF!,",",""))+1</f>
        <v>#REF!</v>
      </c>
    </row>
    <row r="65" spans="1:7">
      <c r="A65" s="5" t="s">
        <v>122</v>
      </c>
      <c r="B65" s="117"/>
      <c r="C65" s="117"/>
      <c r="D65" s="58"/>
      <c r="E65" s="15" t="str">
        <f t="shared" si="0"/>
        <v/>
      </c>
      <c r="F65" s="302" t="b">
        <f>IF(nume_candidat="",FALSE,ISNUMBER(SEARCH(nume_candidat,#REF!)))</f>
        <v>0</v>
      </c>
      <c r="G65" s="303" t="e">
        <f>LEN(#REF!)-LEN(SUBSTITUTE(#REF!,",",""))+1</f>
        <v>#REF!</v>
      </c>
    </row>
    <row r="66" spans="1:7">
      <c r="A66" s="5" t="s">
        <v>123</v>
      </c>
      <c r="B66" s="117"/>
      <c r="C66" s="117"/>
      <c r="D66" s="58"/>
      <c r="E66" s="15" t="str">
        <f t="shared" si="0"/>
        <v/>
      </c>
      <c r="F66" s="302" t="b">
        <f>IF(nume_candidat="",FALSE,ISNUMBER(SEARCH(nume_candidat,#REF!)))</f>
        <v>0</v>
      </c>
      <c r="G66" s="303" t="e">
        <f>LEN(#REF!)-LEN(SUBSTITUTE(#REF!,",",""))+1</f>
        <v>#REF!</v>
      </c>
    </row>
    <row r="67" spans="1:7">
      <c r="A67" s="5" t="s">
        <v>124</v>
      </c>
      <c r="B67" s="117"/>
      <c r="C67" s="117"/>
      <c r="D67" s="58"/>
      <c r="E67" s="15" t="str">
        <f t="shared" si="0"/>
        <v/>
      </c>
      <c r="F67" s="302" t="b">
        <f>IF(nume_candidat="",FALSE,ISNUMBER(SEARCH(nume_candidat,#REF!)))</f>
        <v>0</v>
      </c>
      <c r="G67" s="303" t="e">
        <f>LEN(#REF!)-LEN(SUBSTITUTE(#REF!,",",""))+1</f>
        <v>#REF!</v>
      </c>
    </row>
    <row r="68" spans="1:7">
      <c r="A68" s="5" t="s">
        <v>125</v>
      </c>
      <c r="B68" s="117"/>
      <c r="C68" s="117"/>
      <c r="D68" s="58"/>
      <c r="E68" s="15" t="str">
        <f t="shared" si="0"/>
        <v/>
      </c>
      <c r="F68" s="302" t="b">
        <f>IF(nume_candidat="",FALSE,ISNUMBER(SEARCH(nume_candidat,#REF!)))</f>
        <v>0</v>
      </c>
      <c r="G68" s="303" t="e">
        <f>LEN(#REF!)-LEN(SUBSTITUTE(#REF!,",",""))+1</f>
        <v>#REF!</v>
      </c>
    </row>
    <row r="69" spans="1:7">
      <c r="A69" s="5" t="s">
        <v>126</v>
      </c>
      <c r="B69" s="117"/>
      <c r="C69" s="117"/>
      <c r="D69" s="58"/>
      <c r="E69" s="15" t="str">
        <f t="shared" si="0"/>
        <v/>
      </c>
      <c r="F69" s="302" t="b">
        <f>IF(nume_candidat="",FALSE,ISNUMBER(SEARCH(nume_candidat,#REF!)))</f>
        <v>0</v>
      </c>
      <c r="G69" s="303" t="e">
        <f>LEN(#REF!)-LEN(SUBSTITUTE(#REF!,",",""))+1</f>
        <v>#REF!</v>
      </c>
    </row>
    <row r="70" spans="1:7">
      <c r="A70" s="5" t="s">
        <v>127</v>
      </c>
      <c r="B70" s="117"/>
      <c r="C70" s="117"/>
      <c r="D70" s="58"/>
      <c r="E70" s="15" t="str">
        <f t="shared" si="0"/>
        <v/>
      </c>
      <c r="F70" s="302" t="b">
        <f>IF(nume_candidat="",FALSE,ISNUMBER(SEARCH(nume_candidat,#REF!)))</f>
        <v>0</v>
      </c>
      <c r="G70" s="303" t="e">
        <f>LEN(#REF!)-LEN(SUBSTITUTE(#REF!,",",""))+1</f>
        <v>#REF!</v>
      </c>
    </row>
    <row r="71" spans="1:7">
      <c r="A71" s="5" t="s">
        <v>128</v>
      </c>
      <c r="B71" s="117"/>
      <c r="C71" s="117"/>
      <c r="D71" s="58"/>
      <c r="E71" s="15" t="str">
        <f t="shared" si="0"/>
        <v/>
      </c>
      <c r="F71" s="302" t="b">
        <f>IF(nume_candidat="",FALSE,ISNUMBER(SEARCH(nume_candidat,#REF!)))</f>
        <v>0</v>
      </c>
      <c r="G71" s="303" t="e">
        <f>LEN(#REF!)-LEN(SUBSTITUTE(#REF!,",",""))+1</f>
        <v>#REF!</v>
      </c>
    </row>
    <row r="72" spans="1:7">
      <c r="A72" s="5" t="s">
        <v>129</v>
      </c>
      <c r="B72" s="117"/>
      <c r="C72" s="117"/>
      <c r="D72" s="58"/>
      <c r="E72" s="15" t="str">
        <f t="shared" si="0"/>
        <v/>
      </c>
      <c r="F72" s="302" t="b">
        <f>IF(nume_candidat="",FALSE,ISNUMBER(SEARCH(nume_candidat,#REF!)))</f>
        <v>0</v>
      </c>
      <c r="G72" s="303" t="e">
        <f>LEN(#REF!)-LEN(SUBSTITUTE(#REF!,",",""))+1</f>
        <v>#REF!</v>
      </c>
    </row>
    <row r="73" spans="1:7">
      <c r="A73" s="5" t="s">
        <v>130</v>
      </c>
      <c r="B73" s="117"/>
      <c r="C73" s="117"/>
      <c r="D73" s="58"/>
      <c r="E73" s="15" t="str">
        <f t="shared" si="0"/>
        <v/>
      </c>
      <c r="F73" s="302" t="b">
        <f>IF(nume_candidat="",FALSE,ISNUMBER(SEARCH(nume_candidat,#REF!)))</f>
        <v>0</v>
      </c>
      <c r="G73" s="303" t="e">
        <f>LEN(#REF!)-LEN(SUBSTITUTE(#REF!,",",""))+1</f>
        <v>#REF!</v>
      </c>
    </row>
    <row r="74" spans="1:7">
      <c r="A74" s="5" t="s">
        <v>131</v>
      </c>
      <c r="B74" s="117"/>
      <c r="C74" s="117"/>
      <c r="D74" s="58"/>
      <c r="E74" s="15" t="str">
        <f t="shared" ref="E74:E137" si="1">IF(OR(,$B74="",$C74="",$C74&lt;an_initial,$C74&gt;an_final,),"",
(80*(D74="premiu")+40*(D74="nominalizare")+20*(D74="selecționare"))
)</f>
        <v/>
      </c>
      <c r="F74" s="302" t="b">
        <f>IF(nume_candidat="",FALSE,ISNUMBER(SEARCH(nume_candidat,#REF!)))</f>
        <v>0</v>
      </c>
      <c r="G74" s="303" t="e">
        <f>LEN(#REF!)-LEN(SUBSTITUTE(#REF!,",",""))+1</f>
        <v>#REF!</v>
      </c>
    </row>
    <row r="75" spans="1:7">
      <c r="A75" s="5" t="s">
        <v>132</v>
      </c>
      <c r="B75" s="117"/>
      <c r="C75" s="117"/>
      <c r="D75" s="58"/>
      <c r="E75" s="15" t="str">
        <f t="shared" si="1"/>
        <v/>
      </c>
      <c r="F75" s="302" t="b">
        <f>IF(nume_candidat="",FALSE,ISNUMBER(SEARCH(nume_candidat,#REF!)))</f>
        <v>0</v>
      </c>
      <c r="G75" s="303" t="e">
        <f>LEN(#REF!)-LEN(SUBSTITUTE(#REF!,",",""))+1</f>
        <v>#REF!</v>
      </c>
    </row>
    <row r="76" spans="1:7">
      <c r="A76" s="5" t="s">
        <v>133</v>
      </c>
      <c r="B76" s="117"/>
      <c r="C76" s="117"/>
      <c r="D76" s="58"/>
      <c r="E76" s="15" t="str">
        <f t="shared" si="1"/>
        <v/>
      </c>
      <c r="F76" s="302" t="b">
        <f>IF(nume_candidat="",FALSE,ISNUMBER(SEARCH(nume_candidat,#REF!)))</f>
        <v>0</v>
      </c>
      <c r="G76" s="303" t="e">
        <f>LEN(#REF!)-LEN(SUBSTITUTE(#REF!,",",""))+1</f>
        <v>#REF!</v>
      </c>
    </row>
    <row r="77" spans="1:7">
      <c r="A77" s="5" t="s">
        <v>134</v>
      </c>
      <c r="B77" s="117"/>
      <c r="C77" s="117"/>
      <c r="D77" s="58"/>
      <c r="E77" s="15" t="str">
        <f t="shared" si="1"/>
        <v/>
      </c>
      <c r="F77" s="302" t="b">
        <f>IF(nume_candidat="",FALSE,ISNUMBER(SEARCH(nume_candidat,#REF!)))</f>
        <v>0</v>
      </c>
      <c r="G77" s="303" t="e">
        <f>LEN(#REF!)-LEN(SUBSTITUTE(#REF!,",",""))+1</f>
        <v>#REF!</v>
      </c>
    </row>
    <row r="78" spans="1:7">
      <c r="A78" s="5" t="s">
        <v>135</v>
      </c>
      <c r="B78" s="117"/>
      <c r="C78" s="117"/>
      <c r="D78" s="58"/>
      <c r="E78" s="15" t="str">
        <f t="shared" si="1"/>
        <v/>
      </c>
      <c r="F78" s="302" t="b">
        <f>IF(nume_candidat="",FALSE,ISNUMBER(SEARCH(nume_candidat,#REF!)))</f>
        <v>0</v>
      </c>
      <c r="G78" s="303" t="e">
        <f>LEN(#REF!)-LEN(SUBSTITUTE(#REF!,",",""))+1</f>
        <v>#REF!</v>
      </c>
    </row>
    <row r="79" spans="1:7">
      <c r="A79" s="5" t="s">
        <v>136</v>
      </c>
      <c r="B79" s="117"/>
      <c r="C79" s="117"/>
      <c r="D79" s="58"/>
      <c r="E79" s="15" t="str">
        <f t="shared" si="1"/>
        <v/>
      </c>
      <c r="F79" s="302" t="b">
        <f>IF(nume_candidat="",FALSE,ISNUMBER(SEARCH(nume_candidat,#REF!)))</f>
        <v>0</v>
      </c>
      <c r="G79" s="303" t="e">
        <f>LEN(#REF!)-LEN(SUBSTITUTE(#REF!,",",""))+1</f>
        <v>#REF!</v>
      </c>
    </row>
    <row r="80" spans="1:7">
      <c r="A80" s="5" t="s">
        <v>137</v>
      </c>
      <c r="B80" s="117"/>
      <c r="C80" s="117"/>
      <c r="D80" s="58"/>
      <c r="E80" s="15" t="str">
        <f t="shared" si="1"/>
        <v/>
      </c>
      <c r="F80" s="302" t="b">
        <f>IF(nume_candidat="",FALSE,ISNUMBER(SEARCH(nume_candidat,#REF!)))</f>
        <v>0</v>
      </c>
      <c r="G80" s="303" t="e">
        <f>LEN(#REF!)-LEN(SUBSTITUTE(#REF!,",",""))+1</f>
        <v>#REF!</v>
      </c>
    </row>
    <row r="81" spans="1:7">
      <c r="A81" s="5" t="s">
        <v>138</v>
      </c>
      <c r="B81" s="117"/>
      <c r="C81" s="117"/>
      <c r="D81" s="58"/>
      <c r="E81" s="15" t="str">
        <f t="shared" si="1"/>
        <v/>
      </c>
      <c r="F81" s="302" t="b">
        <f>IF(nume_candidat="",FALSE,ISNUMBER(SEARCH(nume_candidat,#REF!)))</f>
        <v>0</v>
      </c>
      <c r="G81" s="303" t="e">
        <f>LEN(#REF!)-LEN(SUBSTITUTE(#REF!,",",""))+1</f>
        <v>#REF!</v>
      </c>
    </row>
    <row r="82" spans="1:7">
      <c r="A82" s="5" t="s">
        <v>139</v>
      </c>
      <c r="B82" s="117"/>
      <c r="C82" s="117"/>
      <c r="D82" s="58"/>
      <c r="E82" s="15" t="str">
        <f t="shared" si="1"/>
        <v/>
      </c>
      <c r="F82" s="302" t="b">
        <f>IF(nume_candidat="",FALSE,ISNUMBER(SEARCH(nume_candidat,#REF!)))</f>
        <v>0</v>
      </c>
      <c r="G82" s="303" t="e">
        <f>LEN(#REF!)-LEN(SUBSTITUTE(#REF!,",",""))+1</f>
        <v>#REF!</v>
      </c>
    </row>
    <row r="83" spans="1:7">
      <c r="A83" s="5" t="s">
        <v>140</v>
      </c>
      <c r="B83" s="117"/>
      <c r="C83" s="117"/>
      <c r="D83" s="58"/>
      <c r="E83" s="15" t="str">
        <f t="shared" si="1"/>
        <v/>
      </c>
      <c r="F83" s="302" t="b">
        <f>IF(nume_candidat="",FALSE,ISNUMBER(SEARCH(nume_candidat,#REF!)))</f>
        <v>0</v>
      </c>
      <c r="G83" s="303" t="e">
        <f>LEN(#REF!)-LEN(SUBSTITUTE(#REF!,",",""))+1</f>
        <v>#REF!</v>
      </c>
    </row>
    <row r="84" spans="1:7">
      <c r="A84" s="5" t="s">
        <v>141</v>
      </c>
      <c r="B84" s="117"/>
      <c r="C84" s="117"/>
      <c r="D84" s="58"/>
      <c r="E84" s="15" t="str">
        <f t="shared" si="1"/>
        <v/>
      </c>
      <c r="F84" s="302" t="b">
        <f>IF(nume_candidat="",FALSE,ISNUMBER(SEARCH(nume_candidat,#REF!)))</f>
        <v>0</v>
      </c>
      <c r="G84" s="303" t="e">
        <f>LEN(#REF!)-LEN(SUBSTITUTE(#REF!,",",""))+1</f>
        <v>#REF!</v>
      </c>
    </row>
    <row r="85" spans="1:7">
      <c r="A85" s="5" t="s">
        <v>142</v>
      </c>
      <c r="B85" s="117"/>
      <c r="C85" s="117"/>
      <c r="D85" s="58"/>
      <c r="E85" s="15" t="str">
        <f t="shared" si="1"/>
        <v/>
      </c>
      <c r="F85" s="302" t="b">
        <f>IF(nume_candidat="",FALSE,ISNUMBER(SEARCH(nume_candidat,#REF!)))</f>
        <v>0</v>
      </c>
      <c r="G85" s="303" t="e">
        <f>LEN(#REF!)-LEN(SUBSTITUTE(#REF!,",",""))+1</f>
        <v>#REF!</v>
      </c>
    </row>
    <row r="86" spans="1:7">
      <c r="A86" s="5" t="s">
        <v>143</v>
      </c>
      <c r="B86" s="117"/>
      <c r="C86" s="117"/>
      <c r="D86" s="58"/>
      <c r="E86" s="15" t="str">
        <f t="shared" si="1"/>
        <v/>
      </c>
      <c r="F86" s="302" t="b">
        <f>IF(nume_candidat="",FALSE,ISNUMBER(SEARCH(nume_candidat,#REF!)))</f>
        <v>0</v>
      </c>
      <c r="G86" s="303" t="e">
        <f>LEN(#REF!)-LEN(SUBSTITUTE(#REF!,",",""))+1</f>
        <v>#REF!</v>
      </c>
    </row>
    <row r="87" spans="1:7">
      <c r="A87" s="5" t="s">
        <v>144</v>
      </c>
      <c r="B87" s="117"/>
      <c r="C87" s="117"/>
      <c r="D87" s="58"/>
      <c r="E87" s="15" t="str">
        <f t="shared" si="1"/>
        <v/>
      </c>
      <c r="F87" s="302" t="b">
        <f>IF(nume_candidat="",FALSE,ISNUMBER(SEARCH(nume_candidat,#REF!)))</f>
        <v>0</v>
      </c>
      <c r="G87" s="303" t="e">
        <f>LEN(#REF!)-LEN(SUBSTITUTE(#REF!,",",""))+1</f>
        <v>#REF!</v>
      </c>
    </row>
    <row r="88" spans="1:7">
      <c r="A88" s="5" t="s">
        <v>145</v>
      </c>
      <c r="B88" s="117"/>
      <c r="C88" s="117"/>
      <c r="D88" s="58"/>
      <c r="E88" s="15" t="str">
        <f t="shared" si="1"/>
        <v/>
      </c>
      <c r="F88" s="302" t="b">
        <f>IF(nume_candidat="",FALSE,ISNUMBER(SEARCH(nume_candidat,#REF!)))</f>
        <v>0</v>
      </c>
      <c r="G88" s="303" t="e">
        <f>LEN(#REF!)-LEN(SUBSTITUTE(#REF!,",",""))+1</f>
        <v>#REF!</v>
      </c>
    </row>
    <row r="89" spans="1:7">
      <c r="A89" s="5" t="s">
        <v>146</v>
      </c>
      <c r="B89" s="117"/>
      <c r="C89" s="117"/>
      <c r="D89" s="58"/>
      <c r="E89" s="15" t="str">
        <f t="shared" si="1"/>
        <v/>
      </c>
      <c r="F89" s="302" t="b">
        <f>IF(nume_candidat="",FALSE,ISNUMBER(SEARCH(nume_candidat,#REF!)))</f>
        <v>0</v>
      </c>
      <c r="G89" s="303" t="e">
        <f>LEN(#REF!)-LEN(SUBSTITUTE(#REF!,",",""))+1</f>
        <v>#REF!</v>
      </c>
    </row>
    <row r="90" spans="1:7">
      <c r="A90" s="5" t="s">
        <v>147</v>
      </c>
      <c r="B90" s="117"/>
      <c r="C90" s="117"/>
      <c r="D90" s="58"/>
      <c r="E90" s="15" t="str">
        <f t="shared" si="1"/>
        <v/>
      </c>
      <c r="F90" s="302" t="b">
        <f>IF(nume_candidat="",FALSE,ISNUMBER(SEARCH(nume_candidat,#REF!)))</f>
        <v>0</v>
      </c>
      <c r="G90" s="303" t="e">
        <f>LEN(#REF!)-LEN(SUBSTITUTE(#REF!,",",""))+1</f>
        <v>#REF!</v>
      </c>
    </row>
    <row r="91" spans="1:7">
      <c r="A91" s="5" t="s">
        <v>148</v>
      </c>
      <c r="B91" s="117"/>
      <c r="C91" s="117"/>
      <c r="D91" s="58"/>
      <c r="E91" s="15" t="str">
        <f t="shared" si="1"/>
        <v/>
      </c>
      <c r="F91" s="302" t="b">
        <f>IF(nume_candidat="",FALSE,ISNUMBER(SEARCH(nume_candidat,#REF!)))</f>
        <v>0</v>
      </c>
      <c r="G91" s="303" t="e">
        <f>LEN(#REF!)-LEN(SUBSTITUTE(#REF!,",",""))+1</f>
        <v>#REF!</v>
      </c>
    </row>
    <row r="92" spans="1:7">
      <c r="A92" s="5" t="s">
        <v>149</v>
      </c>
      <c r="B92" s="117"/>
      <c r="C92" s="117"/>
      <c r="D92" s="58"/>
      <c r="E92" s="15" t="str">
        <f t="shared" si="1"/>
        <v/>
      </c>
      <c r="F92" s="302" t="b">
        <f>IF(nume_candidat="",FALSE,ISNUMBER(SEARCH(nume_candidat,#REF!)))</f>
        <v>0</v>
      </c>
      <c r="G92" s="303" t="e">
        <f>LEN(#REF!)-LEN(SUBSTITUTE(#REF!,",",""))+1</f>
        <v>#REF!</v>
      </c>
    </row>
    <row r="93" spans="1:7">
      <c r="A93" s="5" t="s">
        <v>150</v>
      </c>
      <c r="B93" s="117"/>
      <c r="C93" s="117"/>
      <c r="D93" s="58"/>
      <c r="E93" s="15" t="str">
        <f t="shared" si="1"/>
        <v/>
      </c>
      <c r="F93" s="302" t="b">
        <f>IF(nume_candidat="",FALSE,ISNUMBER(SEARCH(nume_candidat,#REF!)))</f>
        <v>0</v>
      </c>
      <c r="G93" s="303" t="e">
        <f>LEN(#REF!)-LEN(SUBSTITUTE(#REF!,",",""))+1</f>
        <v>#REF!</v>
      </c>
    </row>
    <row r="94" spans="1:7">
      <c r="A94" s="5" t="s">
        <v>151</v>
      </c>
      <c r="B94" s="117"/>
      <c r="C94" s="117"/>
      <c r="D94" s="58"/>
      <c r="E94" s="15" t="str">
        <f t="shared" si="1"/>
        <v/>
      </c>
      <c r="F94" s="302" t="b">
        <f>IF(nume_candidat="",FALSE,ISNUMBER(SEARCH(nume_candidat,#REF!)))</f>
        <v>0</v>
      </c>
      <c r="G94" s="303" t="e">
        <f>LEN(#REF!)-LEN(SUBSTITUTE(#REF!,",",""))+1</f>
        <v>#REF!</v>
      </c>
    </row>
    <row r="95" spans="1:7">
      <c r="A95" s="5" t="s">
        <v>152</v>
      </c>
      <c r="B95" s="117"/>
      <c r="C95" s="117"/>
      <c r="D95" s="58"/>
      <c r="E95" s="15" t="str">
        <f t="shared" si="1"/>
        <v/>
      </c>
      <c r="F95" s="302" t="b">
        <f>IF(nume_candidat="",FALSE,ISNUMBER(SEARCH(nume_candidat,#REF!)))</f>
        <v>0</v>
      </c>
      <c r="G95" s="303" t="e">
        <f>LEN(#REF!)-LEN(SUBSTITUTE(#REF!,",",""))+1</f>
        <v>#REF!</v>
      </c>
    </row>
    <row r="96" spans="1:7">
      <c r="A96" s="5" t="s">
        <v>153</v>
      </c>
      <c r="B96" s="117"/>
      <c r="C96" s="117"/>
      <c r="D96" s="58"/>
      <c r="E96" s="15" t="str">
        <f t="shared" si="1"/>
        <v/>
      </c>
      <c r="F96" s="302" t="b">
        <f>IF(nume_candidat="",FALSE,ISNUMBER(SEARCH(nume_candidat,#REF!)))</f>
        <v>0</v>
      </c>
      <c r="G96" s="303" t="e">
        <f>LEN(#REF!)-LEN(SUBSTITUTE(#REF!,",",""))+1</f>
        <v>#REF!</v>
      </c>
    </row>
    <row r="97" spans="1:7">
      <c r="A97" s="5" t="s">
        <v>154</v>
      </c>
      <c r="B97" s="117"/>
      <c r="C97" s="117"/>
      <c r="D97" s="58"/>
      <c r="E97" s="15" t="str">
        <f t="shared" si="1"/>
        <v/>
      </c>
      <c r="F97" s="302" t="b">
        <f>IF(nume_candidat="",FALSE,ISNUMBER(SEARCH(nume_candidat,#REF!)))</f>
        <v>0</v>
      </c>
      <c r="G97" s="303" t="e">
        <f>LEN(#REF!)-LEN(SUBSTITUTE(#REF!,",",""))+1</f>
        <v>#REF!</v>
      </c>
    </row>
    <row r="98" spans="1:7">
      <c r="A98" s="5" t="s">
        <v>155</v>
      </c>
      <c r="B98" s="117"/>
      <c r="C98" s="117"/>
      <c r="D98" s="58"/>
      <c r="E98" s="15" t="str">
        <f t="shared" si="1"/>
        <v/>
      </c>
      <c r="F98" s="302" t="b">
        <f>IF(nume_candidat="",FALSE,ISNUMBER(SEARCH(nume_candidat,#REF!)))</f>
        <v>0</v>
      </c>
      <c r="G98" s="303" t="e">
        <f>LEN(#REF!)-LEN(SUBSTITUTE(#REF!,",",""))+1</f>
        <v>#REF!</v>
      </c>
    </row>
    <row r="99" spans="1:7">
      <c r="A99" s="5" t="s">
        <v>156</v>
      </c>
      <c r="B99" s="117"/>
      <c r="C99" s="117"/>
      <c r="D99" s="58"/>
      <c r="E99" s="15" t="str">
        <f t="shared" si="1"/>
        <v/>
      </c>
      <c r="F99" s="302" t="b">
        <f>IF(nume_candidat="",FALSE,ISNUMBER(SEARCH(nume_candidat,#REF!)))</f>
        <v>0</v>
      </c>
      <c r="G99" s="303" t="e">
        <f>LEN(#REF!)-LEN(SUBSTITUTE(#REF!,",",""))+1</f>
        <v>#REF!</v>
      </c>
    </row>
    <row r="100" spans="1:7">
      <c r="A100" s="5" t="s">
        <v>157</v>
      </c>
      <c r="B100" s="117"/>
      <c r="C100" s="117"/>
      <c r="D100" s="58"/>
      <c r="E100" s="15" t="str">
        <f t="shared" si="1"/>
        <v/>
      </c>
      <c r="F100" s="302" t="b">
        <f>IF(nume_candidat="",FALSE,ISNUMBER(SEARCH(nume_candidat,#REF!)))</f>
        <v>0</v>
      </c>
      <c r="G100" s="303" t="e">
        <f>LEN(#REF!)-LEN(SUBSTITUTE(#REF!,",",""))+1</f>
        <v>#REF!</v>
      </c>
    </row>
    <row r="101" spans="1:7">
      <c r="A101" s="5" t="s">
        <v>158</v>
      </c>
      <c r="B101" s="117"/>
      <c r="C101" s="117"/>
      <c r="D101" s="58"/>
      <c r="E101" s="15" t="str">
        <f t="shared" si="1"/>
        <v/>
      </c>
      <c r="F101" s="302" t="b">
        <f>IF(nume_candidat="",FALSE,ISNUMBER(SEARCH(nume_candidat,#REF!)))</f>
        <v>0</v>
      </c>
      <c r="G101" s="303" t="e">
        <f>LEN(#REF!)-LEN(SUBSTITUTE(#REF!,",",""))+1</f>
        <v>#REF!</v>
      </c>
    </row>
    <row r="102" spans="1:7">
      <c r="A102" s="5" t="s">
        <v>159</v>
      </c>
      <c r="B102" s="117"/>
      <c r="C102" s="117"/>
      <c r="D102" s="58"/>
      <c r="E102" s="15" t="str">
        <f t="shared" si="1"/>
        <v/>
      </c>
      <c r="F102" s="302" t="b">
        <f>IF(nume_candidat="",FALSE,ISNUMBER(SEARCH(nume_candidat,#REF!)))</f>
        <v>0</v>
      </c>
      <c r="G102" s="303" t="e">
        <f>LEN(#REF!)-LEN(SUBSTITUTE(#REF!,",",""))+1</f>
        <v>#REF!</v>
      </c>
    </row>
    <row r="103" spans="1:7">
      <c r="A103" s="5" t="s">
        <v>160</v>
      </c>
      <c r="B103" s="117"/>
      <c r="C103" s="117"/>
      <c r="D103" s="58"/>
      <c r="E103" s="15" t="str">
        <f t="shared" si="1"/>
        <v/>
      </c>
      <c r="F103" s="302" t="b">
        <f>IF(nume_candidat="",FALSE,ISNUMBER(SEARCH(nume_candidat,#REF!)))</f>
        <v>0</v>
      </c>
      <c r="G103" s="303" t="e">
        <f>LEN(#REF!)-LEN(SUBSTITUTE(#REF!,",",""))+1</f>
        <v>#REF!</v>
      </c>
    </row>
    <row r="104" spans="1:7">
      <c r="A104" s="5" t="s">
        <v>161</v>
      </c>
      <c r="B104" s="117"/>
      <c r="C104" s="117"/>
      <c r="D104" s="58"/>
      <c r="E104" s="15" t="str">
        <f t="shared" si="1"/>
        <v/>
      </c>
      <c r="F104" s="302" t="b">
        <f>IF(nume_candidat="",FALSE,ISNUMBER(SEARCH(nume_candidat,#REF!)))</f>
        <v>0</v>
      </c>
      <c r="G104" s="303" t="e">
        <f>LEN(#REF!)-LEN(SUBSTITUTE(#REF!,",",""))+1</f>
        <v>#REF!</v>
      </c>
    </row>
    <row r="105" spans="1:7">
      <c r="A105" s="5" t="s">
        <v>162</v>
      </c>
      <c r="B105" s="117"/>
      <c r="C105" s="117"/>
      <c r="D105" s="58"/>
      <c r="E105" s="15" t="str">
        <f t="shared" si="1"/>
        <v/>
      </c>
      <c r="F105" s="302" t="b">
        <f>IF(nume_candidat="",FALSE,ISNUMBER(SEARCH(nume_candidat,#REF!)))</f>
        <v>0</v>
      </c>
      <c r="G105" s="303" t="e">
        <f>LEN(#REF!)-LEN(SUBSTITUTE(#REF!,",",""))+1</f>
        <v>#REF!</v>
      </c>
    </row>
    <row r="106" spans="1:7">
      <c r="A106" s="5" t="s">
        <v>163</v>
      </c>
      <c r="B106" s="117"/>
      <c r="C106" s="117"/>
      <c r="D106" s="58"/>
      <c r="E106" s="15" t="str">
        <f t="shared" si="1"/>
        <v/>
      </c>
      <c r="F106" s="302" t="b">
        <f>IF(nume_candidat="",FALSE,ISNUMBER(SEARCH(nume_candidat,#REF!)))</f>
        <v>0</v>
      </c>
      <c r="G106" s="303" t="e">
        <f>LEN(#REF!)-LEN(SUBSTITUTE(#REF!,",",""))+1</f>
        <v>#REF!</v>
      </c>
    </row>
    <row r="107" spans="1:7">
      <c r="A107" s="5" t="s">
        <v>164</v>
      </c>
      <c r="B107" s="117"/>
      <c r="C107" s="117"/>
      <c r="D107" s="58"/>
      <c r="E107" s="15" t="str">
        <f t="shared" si="1"/>
        <v/>
      </c>
      <c r="F107" s="302" t="b">
        <f>IF(nume_candidat="",FALSE,ISNUMBER(SEARCH(nume_candidat,#REF!)))</f>
        <v>0</v>
      </c>
      <c r="G107" s="303" t="e">
        <f>LEN(#REF!)-LEN(SUBSTITUTE(#REF!,",",""))+1</f>
        <v>#REF!</v>
      </c>
    </row>
    <row r="108" spans="1:7">
      <c r="A108" s="5" t="s">
        <v>165</v>
      </c>
      <c r="B108" s="117"/>
      <c r="C108" s="117"/>
      <c r="D108" s="58"/>
      <c r="E108" s="15" t="str">
        <f t="shared" si="1"/>
        <v/>
      </c>
      <c r="F108" s="302" t="b">
        <f>IF(nume_candidat="",FALSE,ISNUMBER(SEARCH(nume_candidat,#REF!)))</f>
        <v>0</v>
      </c>
      <c r="G108" s="303" t="e">
        <f>LEN(#REF!)-LEN(SUBSTITUTE(#REF!,",",""))+1</f>
        <v>#REF!</v>
      </c>
    </row>
    <row r="109" spans="1:7">
      <c r="A109" s="5" t="s">
        <v>166</v>
      </c>
      <c r="B109" s="117"/>
      <c r="C109" s="117"/>
      <c r="D109" s="58"/>
      <c r="E109" s="15" t="str">
        <f t="shared" si="1"/>
        <v/>
      </c>
      <c r="F109" s="302" t="b">
        <f>IF(nume_candidat="",FALSE,ISNUMBER(SEARCH(nume_candidat,#REF!)))</f>
        <v>0</v>
      </c>
      <c r="G109" s="303" t="e">
        <f>LEN(#REF!)-LEN(SUBSTITUTE(#REF!,",",""))+1</f>
        <v>#REF!</v>
      </c>
    </row>
    <row r="110" spans="1:7">
      <c r="A110" s="5" t="s">
        <v>167</v>
      </c>
      <c r="B110" s="117"/>
      <c r="C110" s="117"/>
      <c r="D110" s="58"/>
      <c r="E110" s="15" t="str">
        <f t="shared" si="1"/>
        <v/>
      </c>
      <c r="F110" s="302" t="b">
        <f>IF(nume_candidat="",FALSE,ISNUMBER(SEARCH(nume_candidat,#REF!)))</f>
        <v>0</v>
      </c>
      <c r="G110" s="303" t="e">
        <f>LEN(#REF!)-LEN(SUBSTITUTE(#REF!,",",""))+1</f>
        <v>#REF!</v>
      </c>
    </row>
    <row r="111" spans="1:7">
      <c r="A111" s="5" t="s">
        <v>168</v>
      </c>
      <c r="B111" s="117"/>
      <c r="C111" s="117"/>
      <c r="D111" s="58"/>
      <c r="E111" s="15" t="str">
        <f t="shared" si="1"/>
        <v/>
      </c>
      <c r="F111" s="302" t="b">
        <f>IF(nume_candidat="",FALSE,ISNUMBER(SEARCH(nume_candidat,#REF!)))</f>
        <v>0</v>
      </c>
      <c r="G111" s="303" t="e">
        <f>LEN(#REF!)-LEN(SUBSTITUTE(#REF!,",",""))+1</f>
        <v>#REF!</v>
      </c>
    </row>
    <row r="112" spans="1:7">
      <c r="A112" s="5" t="s">
        <v>169</v>
      </c>
      <c r="B112" s="117"/>
      <c r="C112" s="117"/>
      <c r="D112" s="58"/>
      <c r="E112" s="15" t="str">
        <f t="shared" si="1"/>
        <v/>
      </c>
      <c r="F112" s="302" t="b">
        <f>IF(nume_candidat="",FALSE,ISNUMBER(SEARCH(nume_candidat,#REF!)))</f>
        <v>0</v>
      </c>
      <c r="G112" s="303" t="e">
        <f>LEN(#REF!)-LEN(SUBSTITUTE(#REF!,",",""))+1</f>
        <v>#REF!</v>
      </c>
    </row>
    <row r="113" spans="1:7">
      <c r="A113" s="5" t="s">
        <v>170</v>
      </c>
      <c r="B113" s="117"/>
      <c r="C113" s="117"/>
      <c r="D113" s="58"/>
      <c r="E113" s="15" t="str">
        <f t="shared" si="1"/>
        <v/>
      </c>
      <c r="F113" s="302" t="b">
        <f>IF(nume_candidat="",FALSE,ISNUMBER(SEARCH(nume_candidat,#REF!)))</f>
        <v>0</v>
      </c>
      <c r="G113" s="303" t="e">
        <f>LEN(#REF!)-LEN(SUBSTITUTE(#REF!,",",""))+1</f>
        <v>#REF!</v>
      </c>
    </row>
    <row r="114" spans="1:7">
      <c r="A114" s="5" t="s">
        <v>171</v>
      </c>
      <c r="B114" s="117"/>
      <c r="C114" s="117"/>
      <c r="D114" s="58"/>
      <c r="E114" s="15" t="str">
        <f t="shared" si="1"/>
        <v/>
      </c>
      <c r="F114" s="302" t="b">
        <f>IF(nume_candidat="",FALSE,ISNUMBER(SEARCH(nume_candidat,#REF!)))</f>
        <v>0</v>
      </c>
      <c r="G114" s="303" t="e">
        <f>LEN(#REF!)-LEN(SUBSTITUTE(#REF!,",",""))+1</f>
        <v>#REF!</v>
      </c>
    </row>
    <row r="115" spans="1:7">
      <c r="A115" s="5" t="s">
        <v>172</v>
      </c>
      <c r="B115" s="117"/>
      <c r="C115" s="117"/>
      <c r="D115" s="58"/>
      <c r="E115" s="15" t="str">
        <f t="shared" si="1"/>
        <v/>
      </c>
      <c r="F115" s="302" t="b">
        <f>IF(nume_candidat="",FALSE,ISNUMBER(SEARCH(nume_candidat,#REF!)))</f>
        <v>0</v>
      </c>
      <c r="G115" s="303" t="e">
        <f>LEN(#REF!)-LEN(SUBSTITUTE(#REF!,",",""))+1</f>
        <v>#REF!</v>
      </c>
    </row>
    <row r="116" spans="1:7">
      <c r="A116" s="5" t="s">
        <v>173</v>
      </c>
      <c r="B116" s="117"/>
      <c r="C116" s="117"/>
      <c r="D116" s="58"/>
      <c r="E116" s="15" t="str">
        <f t="shared" si="1"/>
        <v/>
      </c>
      <c r="F116" s="302" t="b">
        <f>IF(nume_candidat="",FALSE,ISNUMBER(SEARCH(nume_candidat,#REF!)))</f>
        <v>0</v>
      </c>
      <c r="G116" s="303" t="e">
        <f>LEN(#REF!)-LEN(SUBSTITUTE(#REF!,",",""))+1</f>
        <v>#REF!</v>
      </c>
    </row>
    <row r="117" spans="1:7">
      <c r="A117" s="5" t="s">
        <v>174</v>
      </c>
      <c r="B117" s="117"/>
      <c r="C117" s="117"/>
      <c r="D117" s="58"/>
      <c r="E117" s="15" t="str">
        <f t="shared" si="1"/>
        <v/>
      </c>
      <c r="F117" s="302" t="b">
        <f>IF(nume_candidat="",FALSE,ISNUMBER(SEARCH(nume_candidat,#REF!)))</f>
        <v>0</v>
      </c>
      <c r="G117" s="303" t="e">
        <f>LEN(#REF!)-LEN(SUBSTITUTE(#REF!,",",""))+1</f>
        <v>#REF!</v>
      </c>
    </row>
    <row r="118" spans="1:7">
      <c r="A118" s="5" t="s">
        <v>175</v>
      </c>
      <c r="B118" s="117"/>
      <c r="C118" s="117"/>
      <c r="D118" s="58"/>
      <c r="E118" s="15" t="str">
        <f t="shared" si="1"/>
        <v/>
      </c>
      <c r="F118" s="302" t="b">
        <f>IF(nume_candidat="",FALSE,ISNUMBER(SEARCH(nume_candidat,#REF!)))</f>
        <v>0</v>
      </c>
      <c r="G118" s="303" t="e">
        <f>LEN(#REF!)-LEN(SUBSTITUTE(#REF!,",",""))+1</f>
        <v>#REF!</v>
      </c>
    </row>
    <row r="119" spans="1:7">
      <c r="A119" s="5" t="s">
        <v>176</v>
      </c>
      <c r="B119" s="117"/>
      <c r="C119" s="117"/>
      <c r="D119" s="58"/>
      <c r="E119" s="15" t="str">
        <f t="shared" si="1"/>
        <v/>
      </c>
      <c r="F119" s="302" t="b">
        <f>IF(nume_candidat="",FALSE,ISNUMBER(SEARCH(nume_candidat,#REF!)))</f>
        <v>0</v>
      </c>
      <c r="G119" s="303" t="e">
        <f>LEN(#REF!)-LEN(SUBSTITUTE(#REF!,",",""))+1</f>
        <v>#REF!</v>
      </c>
    </row>
    <row r="120" spans="1:7">
      <c r="A120" s="5" t="s">
        <v>177</v>
      </c>
      <c r="B120" s="117"/>
      <c r="C120" s="117"/>
      <c r="D120" s="58"/>
      <c r="E120" s="15" t="str">
        <f t="shared" si="1"/>
        <v/>
      </c>
      <c r="F120" s="302" t="b">
        <f>IF(nume_candidat="",FALSE,ISNUMBER(SEARCH(nume_candidat,#REF!)))</f>
        <v>0</v>
      </c>
      <c r="G120" s="303" t="e">
        <f>LEN(#REF!)-LEN(SUBSTITUTE(#REF!,",",""))+1</f>
        <v>#REF!</v>
      </c>
    </row>
    <row r="121" spans="1:7">
      <c r="A121" s="5" t="s">
        <v>178</v>
      </c>
      <c r="B121" s="117"/>
      <c r="C121" s="117"/>
      <c r="D121" s="58"/>
      <c r="E121" s="15" t="str">
        <f t="shared" si="1"/>
        <v/>
      </c>
      <c r="F121" s="302" t="b">
        <f>IF(nume_candidat="",FALSE,ISNUMBER(SEARCH(nume_candidat,#REF!)))</f>
        <v>0</v>
      </c>
      <c r="G121" s="303" t="e">
        <f>LEN(#REF!)-LEN(SUBSTITUTE(#REF!,",",""))+1</f>
        <v>#REF!</v>
      </c>
    </row>
    <row r="122" spans="1:7">
      <c r="A122" s="5" t="s">
        <v>179</v>
      </c>
      <c r="B122" s="117"/>
      <c r="C122" s="117"/>
      <c r="D122" s="58"/>
      <c r="E122" s="15" t="str">
        <f t="shared" si="1"/>
        <v/>
      </c>
      <c r="F122" s="302" t="b">
        <f>IF(nume_candidat="",FALSE,ISNUMBER(SEARCH(nume_candidat,#REF!)))</f>
        <v>0</v>
      </c>
      <c r="G122" s="303" t="e">
        <f>LEN(#REF!)-LEN(SUBSTITUTE(#REF!,",",""))+1</f>
        <v>#REF!</v>
      </c>
    </row>
    <row r="123" spans="1:7">
      <c r="A123" s="5" t="s">
        <v>180</v>
      </c>
      <c r="B123" s="117"/>
      <c r="C123" s="117"/>
      <c r="D123" s="58"/>
      <c r="E123" s="15" t="str">
        <f t="shared" si="1"/>
        <v/>
      </c>
      <c r="F123" s="302" t="b">
        <f>IF(nume_candidat="",FALSE,ISNUMBER(SEARCH(nume_candidat,#REF!)))</f>
        <v>0</v>
      </c>
      <c r="G123" s="303" t="e">
        <f>LEN(#REF!)-LEN(SUBSTITUTE(#REF!,",",""))+1</f>
        <v>#REF!</v>
      </c>
    </row>
    <row r="124" spans="1:7">
      <c r="A124" s="5" t="s">
        <v>181</v>
      </c>
      <c r="B124" s="117"/>
      <c r="C124" s="117"/>
      <c r="D124" s="58"/>
      <c r="E124" s="15" t="str">
        <f t="shared" si="1"/>
        <v/>
      </c>
      <c r="F124" s="302" t="b">
        <f>IF(nume_candidat="",FALSE,ISNUMBER(SEARCH(nume_candidat,#REF!)))</f>
        <v>0</v>
      </c>
      <c r="G124" s="303" t="e">
        <f>LEN(#REF!)-LEN(SUBSTITUTE(#REF!,",",""))+1</f>
        <v>#REF!</v>
      </c>
    </row>
    <row r="125" spans="1:7">
      <c r="A125" s="5" t="s">
        <v>182</v>
      </c>
      <c r="B125" s="117"/>
      <c r="C125" s="117"/>
      <c r="D125" s="58"/>
      <c r="E125" s="15" t="str">
        <f t="shared" si="1"/>
        <v/>
      </c>
      <c r="F125" s="302" t="b">
        <f>IF(nume_candidat="",FALSE,ISNUMBER(SEARCH(nume_candidat,#REF!)))</f>
        <v>0</v>
      </c>
      <c r="G125" s="303" t="e">
        <f>LEN(#REF!)-LEN(SUBSTITUTE(#REF!,",",""))+1</f>
        <v>#REF!</v>
      </c>
    </row>
    <row r="126" spans="1:7">
      <c r="A126" s="5" t="s">
        <v>183</v>
      </c>
      <c r="B126" s="117"/>
      <c r="C126" s="117"/>
      <c r="D126" s="58"/>
      <c r="E126" s="15" t="str">
        <f t="shared" si="1"/>
        <v/>
      </c>
      <c r="F126" s="302" t="b">
        <f>IF(nume_candidat="",FALSE,ISNUMBER(SEARCH(nume_candidat,#REF!)))</f>
        <v>0</v>
      </c>
      <c r="G126" s="303" t="e">
        <f>LEN(#REF!)-LEN(SUBSTITUTE(#REF!,",",""))+1</f>
        <v>#REF!</v>
      </c>
    </row>
    <row r="127" spans="1:7">
      <c r="A127" s="5" t="s">
        <v>184</v>
      </c>
      <c r="B127" s="117"/>
      <c r="C127" s="117"/>
      <c r="D127" s="58"/>
      <c r="E127" s="15" t="str">
        <f t="shared" si="1"/>
        <v/>
      </c>
      <c r="F127" s="302" t="b">
        <f>IF(nume_candidat="",FALSE,ISNUMBER(SEARCH(nume_candidat,#REF!)))</f>
        <v>0</v>
      </c>
      <c r="G127" s="303" t="e">
        <f>LEN(#REF!)-LEN(SUBSTITUTE(#REF!,",",""))+1</f>
        <v>#REF!</v>
      </c>
    </row>
    <row r="128" spans="1:7">
      <c r="A128" s="5" t="s">
        <v>185</v>
      </c>
      <c r="B128" s="117"/>
      <c r="C128" s="117"/>
      <c r="D128" s="58"/>
      <c r="E128" s="15" t="str">
        <f t="shared" si="1"/>
        <v/>
      </c>
      <c r="F128" s="302" t="b">
        <f>IF(nume_candidat="",FALSE,ISNUMBER(SEARCH(nume_candidat,#REF!)))</f>
        <v>0</v>
      </c>
      <c r="G128" s="303" t="e">
        <f>LEN(#REF!)-LEN(SUBSTITUTE(#REF!,",",""))+1</f>
        <v>#REF!</v>
      </c>
    </row>
    <row r="129" spans="1:7">
      <c r="A129" s="5" t="s">
        <v>186</v>
      </c>
      <c r="B129" s="117"/>
      <c r="C129" s="117"/>
      <c r="D129" s="58"/>
      <c r="E129" s="15" t="str">
        <f t="shared" si="1"/>
        <v/>
      </c>
      <c r="F129" s="302" t="b">
        <f>IF(nume_candidat="",FALSE,ISNUMBER(SEARCH(nume_candidat,#REF!)))</f>
        <v>0</v>
      </c>
      <c r="G129" s="303" t="e">
        <f>LEN(#REF!)-LEN(SUBSTITUTE(#REF!,",",""))+1</f>
        <v>#REF!</v>
      </c>
    </row>
    <row r="130" spans="1:7">
      <c r="A130" s="5" t="s">
        <v>187</v>
      </c>
      <c r="B130" s="117"/>
      <c r="C130" s="117"/>
      <c r="D130" s="58"/>
      <c r="E130" s="15" t="str">
        <f t="shared" si="1"/>
        <v/>
      </c>
      <c r="F130" s="302" t="b">
        <f>IF(nume_candidat="",FALSE,ISNUMBER(SEARCH(nume_candidat,#REF!)))</f>
        <v>0</v>
      </c>
      <c r="G130" s="303" t="e">
        <f>LEN(#REF!)-LEN(SUBSTITUTE(#REF!,",",""))+1</f>
        <v>#REF!</v>
      </c>
    </row>
    <row r="131" spans="1:7">
      <c r="A131" s="5" t="s">
        <v>188</v>
      </c>
      <c r="B131" s="117"/>
      <c r="C131" s="117"/>
      <c r="D131" s="58"/>
      <c r="E131" s="15" t="str">
        <f t="shared" si="1"/>
        <v/>
      </c>
      <c r="F131" s="302" t="b">
        <f>IF(nume_candidat="",FALSE,ISNUMBER(SEARCH(nume_candidat,#REF!)))</f>
        <v>0</v>
      </c>
      <c r="G131" s="303" t="e">
        <f>LEN(#REF!)-LEN(SUBSTITUTE(#REF!,",",""))+1</f>
        <v>#REF!</v>
      </c>
    </row>
    <row r="132" spans="1:7">
      <c r="A132" s="5" t="s">
        <v>189</v>
      </c>
      <c r="B132" s="117"/>
      <c r="C132" s="117"/>
      <c r="D132" s="58"/>
      <c r="E132" s="15" t="str">
        <f t="shared" si="1"/>
        <v/>
      </c>
      <c r="F132" s="302" t="b">
        <f>IF(nume_candidat="",FALSE,ISNUMBER(SEARCH(nume_candidat,#REF!)))</f>
        <v>0</v>
      </c>
      <c r="G132" s="303" t="e">
        <f>LEN(#REF!)-LEN(SUBSTITUTE(#REF!,",",""))+1</f>
        <v>#REF!</v>
      </c>
    </row>
    <row r="133" spans="1:7">
      <c r="A133" s="5" t="s">
        <v>190</v>
      </c>
      <c r="B133" s="117"/>
      <c r="C133" s="117"/>
      <c r="D133" s="58"/>
      <c r="E133" s="15" t="str">
        <f t="shared" si="1"/>
        <v/>
      </c>
      <c r="F133" s="302" t="b">
        <f>IF(nume_candidat="",FALSE,ISNUMBER(SEARCH(nume_candidat,#REF!)))</f>
        <v>0</v>
      </c>
      <c r="G133" s="303" t="e">
        <f>LEN(#REF!)-LEN(SUBSTITUTE(#REF!,",",""))+1</f>
        <v>#REF!</v>
      </c>
    </row>
    <row r="134" spans="1:7">
      <c r="A134" s="5" t="s">
        <v>191</v>
      </c>
      <c r="B134" s="117"/>
      <c r="C134" s="117"/>
      <c r="D134" s="58"/>
      <c r="E134" s="15" t="str">
        <f t="shared" si="1"/>
        <v/>
      </c>
      <c r="F134" s="302" t="b">
        <f>IF(nume_candidat="",FALSE,ISNUMBER(SEARCH(nume_candidat,#REF!)))</f>
        <v>0</v>
      </c>
      <c r="G134" s="303" t="e">
        <f>LEN(#REF!)-LEN(SUBSTITUTE(#REF!,",",""))+1</f>
        <v>#REF!</v>
      </c>
    </row>
    <row r="135" spans="1:7">
      <c r="A135" s="5" t="s">
        <v>192</v>
      </c>
      <c r="B135" s="117"/>
      <c r="C135" s="117"/>
      <c r="D135" s="58"/>
      <c r="E135" s="15" t="str">
        <f t="shared" si="1"/>
        <v/>
      </c>
      <c r="F135" s="302" t="b">
        <f>IF(nume_candidat="",FALSE,ISNUMBER(SEARCH(nume_candidat,#REF!)))</f>
        <v>0</v>
      </c>
      <c r="G135" s="303" t="e">
        <f>LEN(#REF!)-LEN(SUBSTITUTE(#REF!,",",""))+1</f>
        <v>#REF!</v>
      </c>
    </row>
    <row r="136" spans="1:7">
      <c r="A136" s="5" t="s">
        <v>193</v>
      </c>
      <c r="B136" s="117"/>
      <c r="C136" s="117"/>
      <c r="D136" s="58"/>
      <c r="E136" s="15" t="str">
        <f t="shared" si="1"/>
        <v/>
      </c>
      <c r="F136" s="302" t="b">
        <f>IF(nume_candidat="",FALSE,ISNUMBER(SEARCH(nume_candidat,#REF!)))</f>
        <v>0</v>
      </c>
      <c r="G136" s="303" t="e">
        <f>LEN(#REF!)-LEN(SUBSTITUTE(#REF!,",",""))+1</f>
        <v>#REF!</v>
      </c>
    </row>
    <row r="137" spans="1:7">
      <c r="A137" s="5" t="s">
        <v>194</v>
      </c>
      <c r="B137" s="117"/>
      <c r="C137" s="117"/>
      <c r="D137" s="58"/>
      <c r="E137" s="15" t="str">
        <f t="shared" si="1"/>
        <v/>
      </c>
      <c r="F137" s="302" t="b">
        <f>IF(nume_candidat="",FALSE,ISNUMBER(SEARCH(nume_candidat,#REF!)))</f>
        <v>0</v>
      </c>
      <c r="G137" s="303" t="e">
        <f>LEN(#REF!)-LEN(SUBSTITUTE(#REF!,",",""))+1</f>
        <v>#REF!</v>
      </c>
    </row>
    <row r="138" spans="1:7">
      <c r="A138" s="5" t="s">
        <v>195</v>
      </c>
      <c r="B138" s="117"/>
      <c r="C138" s="117"/>
      <c r="D138" s="58"/>
      <c r="E138" s="15" t="str">
        <f t="shared" ref="E138:E201" si="2">IF(OR(,$B138="",$C138="",$C138&lt;an_initial,$C138&gt;an_final,),"",
(80*(D138="premiu")+40*(D138="nominalizare")+20*(D138="selecționare"))
)</f>
        <v/>
      </c>
      <c r="F138" s="302" t="b">
        <f>IF(nume_candidat="",FALSE,ISNUMBER(SEARCH(nume_candidat,#REF!)))</f>
        <v>0</v>
      </c>
      <c r="G138" s="303" t="e">
        <f>LEN(#REF!)-LEN(SUBSTITUTE(#REF!,",",""))+1</f>
        <v>#REF!</v>
      </c>
    </row>
    <row r="139" spans="1:7">
      <c r="A139" s="5" t="s">
        <v>196</v>
      </c>
      <c r="B139" s="117"/>
      <c r="C139" s="117"/>
      <c r="D139" s="58"/>
      <c r="E139" s="15" t="str">
        <f t="shared" si="2"/>
        <v/>
      </c>
      <c r="F139" s="302" t="b">
        <f>IF(nume_candidat="",FALSE,ISNUMBER(SEARCH(nume_candidat,#REF!)))</f>
        <v>0</v>
      </c>
      <c r="G139" s="303" t="e">
        <f>LEN(#REF!)-LEN(SUBSTITUTE(#REF!,",",""))+1</f>
        <v>#REF!</v>
      </c>
    </row>
    <row r="140" spans="1:7">
      <c r="A140" s="5" t="s">
        <v>197</v>
      </c>
      <c r="B140" s="117"/>
      <c r="C140" s="117"/>
      <c r="D140" s="58"/>
      <c r="E140" s="15" t="str">
        <f t="shared" si="2"/>
        <v/>
      </c>
      <c r="F140" s="302" t="b">
        <f>IF(nume_candidat="",FALSE,ISNUMBER(SEARCH(nume_candidat,#REF!)))</f>
        <v>0</v>
      </c>
      <c r="G140" s="303" t="e">
        <f>LEN(#REF!)-LEN(SUBSTITUTE(#REF!,",",""))+1</f>
        <v>#REF!</v>
      </c>
    </row>
    <row r="141" spans="1:7">
      <c r="A141" s="5" t="s">
        <v>198</v>
      </c>
      <c r="B141" s="117"/>
      <c r="C141" s="117"/>
      <c r="D141" s="58"/>
      <c r="E141" s="15" t="str">
        <f t="shared" si="2"/>
        <v/>
      </c>
      <c r="F141" s="302" t="b">
        <f>IF(nume_candidat="",FALSE,ISNUMBER(SEARCH(nume_candidat,#REF!)))</f>
        <v>0</v>
      </c>
      <c r="G141" s="303" t="e">
        <f>LEN(#REF!)-LEN(SUBSTITUTE(#REF!,",",""))+1</f>
        <v>#REF!</v>
      </c>
    </row>
    <row r="142" spans="1:7">
      <c r="A142" s="5" t="s">
        <v>199</v>
      </c>
      <c r="B142" s="117"/>
      <c r="C142" s="117"/>
      <c r="D142" s="58"/>
      <c r="E142" s="15" t="str">
        <f t="shared" si="2"/>
        <v/>
      </c>
      <c r="F142" s="302" t="b">
        <f>IF(nume_candidat="",FALSE,ISNUMBER(SEARCH(nume_candidat,#REF!)))</f>
        <v>0</v>
      </c>
      <c r="G142" s="303" t="e">
        <f>LEN(#REF!)-LEN(SUBSTITUTE(#REF!,",",""))+1</f>
        <v>#REF!</v>
      </c>
    </row>
    <row r="143" spans="1:7">
      <c r="A143" s="5" t="s">
        <v>200</v>
      </c>
      <c r="B143" s="117"/>
      <c r="C143" s="117"/>
      <c r="D143" s="58"/>
      <c r="E143" s="15" t="str">
        <f t="shared" si="2"/>
        <v/>
      </c>
      <c r="F143" s="302" t="b">
        <f>IF(nume_candidat="",FALSE,ISNUMBER(SEARCH(nume_candidat,#REF!)))</f>
        <v>0</v>
      </c>
      <c r="G143" s="303" t="e">
        <f>LEN(#REF!)-LEN(SUBSTITUTE(#REF!,",",""))+1</f>
        <v>#REF!</v>
      </c>
    </row>
    <row r="144" spans="1:7">
      <c r="A144" s="5" t="s">
        <v>201</v>
      </c>
      <c r="B144" s="117"/>
      <c r="C144" s="117"/>
      <c r="D144" s="58"/>
      <c r="E144" s="15" t="str">
        <f t="shared" si="2"/>
        <v/>
      </c>
      <c r="F144" s="302" t="b">
        <f>IF(nume_candidat="",FALSE,ISNUMBER(SEARCH(nume_candidat,#REF!)))</f>
        <v>0</v>
      </c>
      <c r="G144" s="303" t="e">
        <f>LEN(#REF!)-LEN(SUBSTITUTE(#REF!,",",""))+1</f>
        <v>#REF!</v>
      </c>
    </row>
    <row r="145" spans="1:7">
      <c r="A145" s="5" t="s">
        <v>202</v>
      </c>
      <c r="B145" s="117"/>
      <c r="C145" s="117"/>
      <c r="D145" s="58"/>
      <c r="E145" s="15" t="str">
        <f t="shared" si="2"/>
        <v/>
      </c>
      <c r="F145" s="302" t="b">
        <f>IF(nume_candidat="",FALSE,ISNUMBER(SEARCH(nume_candidat,#REF!)))</f>
        <v>0</v>
      </c>
      <c r="G145" s="303" t="e">
        <f>LEN(#REF!)-LEN(SUBSTITUTE(#REF!,",",""))+1</f>
        <v>#REF!</v>
      </c>
    </row>
    <row r="146" spans="1:7">
      <c r="A146" s="5" t="s">
        <v>203</v>
      </c>
      <c r="B146" s="117"/>
      <c r="C146" s="117"/>
      <c r="D146" s="58"/>
      <c r="E146" s="15" t="str">
        <f t="shared" si="2"/>
        <v/>
      </c>
      <c r="F146" s="302" t="b">
        <f>IF(nume_candidat="",FALSE,ISNUMBER(SEARCH(nume_candidat,#REF!)))</f>
        <v>0</v>
      </c>
      <c r="G146" s="303" t="e">
        <f>LEN(#REF!)-LEN(SUBSTITUTE(#REF!,",",""))+1</f>
        <v>#REF!</v>
      </c>
    </row>
    <row r="147" spans="1:7">
      <c r="A147" s="5" t="s">
        <v>204</v>
      </c>
      <c r="B147" s="117"/>
      <c r="C147" s="117"/>
      <c r="D147" s="58"/>
      <c r="E147" s="15" t="str">
        <f t="shared" si="2"/>
        <v/>
      </c>
      <c r="F147" s="302" t="b">
        <f>IF(nume_candidat="",FALSE,ISNUMBER(SEARCH(nume_candidat,#REF!)))</f>
        <v>0</v>
      </c>
      <c r="G147" s="303" t="e">
        <f>LEN(#REF!)-LEN(SUBSTITUTE(#REF!,",",""))+1</f>
        <v>#REF!</v>
      </c>
    </row>
    <row r="148" spans="1:7">
      <c r="A148" s="5" t="s">
        <v>205</v>
      </c>
      <c r="B148" s="117"/>
      <c r="C148" s="117"/>
      <c r="D148" s="58"/>
      <c r="E148" s="15" t="str">
        <f t="shared" si="2"/>
        <v/>
      </c>
      <c r="F148" s="302" t="b">
        <f>IF(nume_candidat="",FALSE,ISNUMBER(SEARCH(nume_candidat,#REF!)))</f>
        <v>0</v>
      </c>
      <c r="G148" s="303" t="e">
        <f>LEN(#REF!)-LEN(SUBSTITUTE(#REF!,",",""))+1</f>
        <v>#REF!</v>
      </c>
    </row>
    <row r="149" spans="1:7">
      <c r="A149" s="5" t="s">
        <v>206</v>
      </c>
      <c r="B149" s="117"/>
      <c r="C149" s="117"/>
      <c r="D149" s="58"/>
      <c r="E149" s="15" t="str">
        <f t="shared" si="2"/>
        <v/>
      </c>
      <c r="F149" s="302" t="b">
        <f>IF(nume_candidat="",FALSE,ISNUMBER(SEARCH(nume_candidat,#REF!)))</f>
        <v>0</v>
      </c>
      <c r="G149" s="303" t="e">
        <f>LEN(#REF!)-LEN(SUBSTITUTE(#REF!,",",""))+1</f>
        <v>#REF!</v>
      </c>
    </row>
    <row r="150" spans="1:7">
      <c r="A150" s="5" t="s">
        <v>207</v>
      </c>
      <c r="B150" s="117"/>
      <c r="C150" s="117"/>
      <c r="D150" s="58"/>
      <c r="E150" s="15" t="str">
        <f t="shared" si="2"/>
        <v/>
      </c>
      <c r="F150" s="302" t="b">
        <f>IF(nume_candidat="",FALSE,ISNUMBER(SEARCH(nume_candidat,#REF!)))</f>
        <v>0</v>
      </c>
      <c r="G150" s="303" t="e">
        <f>LEN(#REF!)-LEN(SUBSTITUTE(#REF!,",",""))+1</f>
        <v>#REF!</v>
      </c>
    </row>
    <row r="151" spans="1:7">
      <c r="A151" s="5" t="s">
        <v>208</v>
      </c>
      <c r="B151" s="117"/>
      <c r="C151" s="117"/>
      <c r="D151" s="58"/>
      <c r="E151" s="15" t="str">
        <f t="shared" si="2"/>
        <v/>
      </c>
      <c r="F151" s="302" t="b">
        <f>IF(nume_candidat="",FALSE,ISNUMBER(SEARCH(nume_candidat,#REF!)))</f>
        <v>0</v>
      </c>
      <c r="G151" s="303" t="e">
        <f>LEN(#REF!)-LEN(SUBSTITUTE(#REF!,",",""))+1</f>
        <v>#REF!</v>
      </c>
    </row>
    <row r="152" spans="1:7">
      <c r="A152" s="5" t="s">
        <v>209</v>
      </c>
      <c r="B152" s="117"/>
      <c r="C152" s="117"/>
      <c r="D152" s="58"/>
      <c r="E152" s="15" t="str">
        <f t="shared" si="2"/>
        <v/>
      </c>
      <c r="F152" s="302" t="b">
        <f>IF(nume_candidat="",FALSE,ISNUMBER(SEARCH(nume_candidat,#REF!)))</f>
        <v>0</v>
      </c>
      <c r="G152" s="303" t="e">
        <f>LEN(#REF!)-LEN(SUBSTITUTE(#REF!,",",""))+1</f>
        <v>#REF!</v>
      </c>
    </row>
    <row r="153" spans="1:7">
      <c r="A153" s="5" t="s">
        <v>210</v>
      </c>
      <c r="B153" s="117"/>
      <c r="C153" s="117"/>
      <c r="D153" s="58"/>
      <c r="E153" s="15" t="str">
        <f t="shared" si="2"/>
        <v/>
      </c>
      <c r="F153" s="302" t="b">
        <f>IF(nume_candidat="",FALSE,ISNUMBER(SEARCH(nume_candidat,#REF!)))</f>
        <v>0</v>
      </c>
      <c r="G153" s="303" t="e">
        <f>LEN(#REF!)-LEN(SUBSTITUTE(#REF!,",",""))+1</f>
        <v>#REF!</v>
      </c>
    </row>
    <row r="154" spans="1:7">
      <c r="A154" s="5" t="s">
        <v>211</v>
      </c>
      <c r="B154" s="117"/>
      <c r="C154" s="117"/>
      <c r="D154" s="58"/>
      <c r="E154" s="15" t="str">
        <f t="shared" si="2"/>
        <v/>
      </c>
      <c r="F154" s="302" t="b">
        <f>IF(nume_candidat="",FALSE,ISNUMBER(SEARCH(nume_candidat,#REF!)))</f>
        <v>0</v>
      </c>
      <c r="G154" s="303" t="e">
        <f>LEN(#REF!)-LEN(SUBSTITUTE(#REF!,",",""))+1</f>
        <v>#REF!</v>
      </c>
    </row>
    <row r="155" spans="1:7">
      <c r="A155" s="5" t="s">
        <v>212</v>
      </c>
      <c r="B155" s="117"/>
      <c r="C155" s="117"/>
      <c r="D155" s="58"/>
      <c r="E155" s="15" t="str">
        <f t="shared" si="2"/>
        <v/>
      </c>
      <c r="F155" s="302" t="b">
        <f>IF(nume_candidat="",FALSE,ISNUMBER(SEARCH(nume_candidat,#REF!)))</f>
        <v>0</v>
      </c>
      <c r="G155" s="303" t="e">
        <f>LEN(#REF!)-LEN(SUBSTITUTE(#REF!,",",""))+1</f>
        <v>#REF!</v>
      </c>
    </row>
    <row r="156" spans="1:7">
      <c r="A156" s="5" t="s">
        <v>213</v>
      </c>
      <c r="B156" s="117"/>
      <c r="C156" s="117"/>
      <c r="D156" s="58"/>
      <c r="E156" s="15" t="str">
        <f t="shared" si="2"/>
        <v/>
      </c>
      <c r="F156" s="302" t="b">
        <f>IF(nume_candidat="",FALSE,ISNUMBER(SEARCH(nume_candidat,#REF!)))</f>
        <v>0</v>
      </c>
      <c r="G156" s="303" t="e">
        <f>LEN(#REF!)-LEN(SUBSTITUTE(#REF!,",",""))+1</f>
        <v>#REF!</v>
      </c>
    </row>
    <row r="157" spans="1:7">
      <c r="A157" s="5" t="s">
        <v>214</v>
      </c>
      <c r="B157" s="117"/>
      <c r="C157" s="117"/>
      <c r="D157" s="58"/>
      <c r="E157" s="15" t="str">
        <f t="shared" si="2"/>
        <v/>
      </c>
      <c r="F157" s="302" t="b">
        <f>IF(nume_candidat="",FALSE,ISNUMBER(SEARCH(nume_candidat,#REF!)))</f>
        <v>0</v>
      </c>
      <c r="G157" s="303" t="e">
        <f>LEN(#REF!)-LEN(SUBSTITUTE(#REF!,",",""))+1</f>
        <v>#REF!</v>
      </c>
    </row>
    <row r="158" spans="1:7">
      <c r="A158" s="5" t="s">
        <v>215</v>
      </c>
      <c r="B158" s="117"/>
      <c r="C158" s="117"/>
      <c r="D158" s="58"/>
      <c r="E158" s="15" t="str">
        <f t="shared" si="2"/>
        <v/>
      </c>
      <c r="F158" s="302" t="b">
        <f>IF(nume_candidat="",FALSE,ISNUMBER(SEARCH(nume_candidat,#REF!)))</f>
        <v>0</v>
      </c>
      <c r="G158" s="303" t="e">
        <f>LEN(#REF!)-LEN(SUBSTITUTE(#REF!,",",""))+1</f>
        <v>#REF!</v>
      </c>
    </row>
    <row r="159" spans="1:7">
      <c r="A159" s="5" t="s">
        <v>216</v>
      </c>
      <c r="B159" s="117"/>
      <c r="C159" s="117"/>
      <c r="D159" s="58"/>
      <c r="E159" s="15" t="str">
        <f t="shared" si="2"/>
        <v/>
      </c>
      <c r="F159" s="302" t="b">
        <f>IF(nume_candidat="",FALSE,ISNUMBER(SEARCH(nume_candidat,#REF!)))</f>
        <v>0</v>
      </c>
      <c r="G159" s="303" t="e">
        <f>LEN(#REF!)-LEN(SUBSTITUTE(#REF!,",",""))+1</f>
        <v>#REF!</v>
      </c>
    </row>
    <row r="160" spans="1:7">
      <c r="A160" s="5" t="s">
        <v>217</v>
      </c>
      <c r="B160" s="117"/>
      <c r="C160" s="117"/>
      <c r="D160" s="58"/>
      <c r="E160" s="15" t="str">
        <f t="shared" si="2"/>
        <v/>
      </c>
      <c r="F160" s="302" t="b">
        <f>IF(nume_candidat="",FALSE,ISNUMBER(SEARCH(nume_candidat,#REF!)))</f>
        <v>0</v>
      </c>
      <c r="G160" s="303" t="e">
        <f>LEN(#REF!)-LEN(SUBSTITUTE(#REF!,",",""))+1</f>
        <v>#REF!</v>
      </c>
    </row>
    <row r="161" spans="1:7">
      <c r="A161" s="5" t="s">
        <v>218</v>
      </c>
      <c r="B161" s="117"/>
      <c r="C161" s="117"/>
      <c r="D161" s="58"/>
      <c r="E161" s="15" t="str">
        <f t="shared" si="2"/>
        <v/>
      </c>
      <c r="F161" s="302" t="b">
        <f>IF(nume_candidat="",FALSE,ISNUMBER(SEARCH(nume_candidat,#REF!)))</f>
        <v>0</v>
      </c>
      <c r="G161" s="303" t="e">
        <f>LEN(#REF!)-LEN(SUBSTITUTE(#REF!,",",""))+1</f>
        <v>#REF!</v>
      </c>
    </row>
    <row r="162" spans="1:7">
      <c r="A162" s="5" t="s">
        <v>219</v>
      </c>
      <c r="B162" s="117"/>
      <c r="C162" s="117"/>
      <c r="D162" s="58"/>
      <c r="E162" s="15" t="str">
        <f t="shared" si="2"/>
        <v/>
      </c>
      <c r="F162" s="302" t="b">
        <f>IF(nume_candidat="",FALSE,ISNUMBER(SEARCH(nume_candidat,#REF!)))</f>
        <v>0</v>
      </c>
      <c r="G162" s="303" t="e">
        <f>LEN(#REF!)-LEN(SUBSTITUTE(#REF!,",",""))+1</f>
        <v>#REF!</v>
      </c>
    </row>
    <row r="163" spans="1:7">
      <c r="A163" s="5" t="s">
        <v>220</v>
      </c>
      <c r="B163" s="117"/>
      <c r="C163" s="117"/>
      <c r="D163" s="58"/>
      <c r="E163" s="15" t="str">
        <f t="shared" si="2"/>
        <v/>
      </c>
      <c r="F163" s="302" t="b">
        <f>IF(nume_candidat="",FALSE,ISNUMBER(SEARCH(nume_candidat,#REF!)))</f>
        <v>0</v>
      </c>
      <c r="G163" s="303" t="e">
        <f>LEN(#REF!)-LEN(SUBSTITUTE(#REF!,",",""))+1</f>
        <v>#REF!</v>
      </c>
    </row>
    <row r="164" spans="1:7">
      <c r="A164" s="5" t="s">
        <v>221</v>
      </c>
      <c r="B164" s="117"/>
      <c r="C164" s="117"/>
      <c r="D164" s="58"/>
      <c r="E164" s="15" t="str">
        <f t="shared" si="2"/>
        <v/>
      </c>
      <c r="F164" s="302" t="b">
        <f>IF(nume_candidat="",FALSE,ISNUMBER(SEARCH(nume_candidat,#REF!)))</f>
        <v>0</v>
      </c>
      <c r="G164" s="303" t="e">
        <f>LEN(#REF!)-LEN(SUBSTITUTE(#REF!,",",""))+1</f>
        <v>#REF!</v>
      </c>
    </row>
    <row r="165" spans="1:7">
      <c r="A165" s="5" t="s">
        <v>222</v>
      </c>
      <c r="B165" s="117"/>
      <c r="C165" s="117"/>
      <c r="D165" s="58"/>
      <c r="E165" s="15" t="str">
        <f t="shared" si="2"/>
        <v/>
      </c>
      <c r="F165" s="302" t="b">
        <f>IF(nume_candidat="",FALSE,ISNUMBER(SEARCH(nume_candidat,#REF!)))</f>
        <v>0</v>
      </c>
      <c r="G165" s="303" t="e">
        <f>LEN(#REF!)-LEN(SUBSTITUTE(#REF!,",",""))+1</f>
        <v>#REF!</v>
      </c>
    </row>
    <row r="166" spans="1:7">
      <c r="A166" s="5" t="s">
        <v>223</v>
      </c>
      <c r="B166" s="117"/>
      <c r="C166" s="117"/>
      <c r="D166" s="58"/>
      <c r="E166" s="15" t="str">
        <f t="shared" si="2"/>
        <v/>
      </c>
      <c r="F166" s="302" t="b">
        <f>IF(nume_candidat="",FALSE,ISNUMBER(SEARCH(nume_candidat,#REF!)))</f>
        <v>0</v>
      </c>
      <c r="G166" s="303" t="e">
        <f>LEN(#REF!)-LEN(SUBSTITUTE(#REF!,",",""))+1</f>
        <v>#REF!</v>
      </c>
    </row>
    <row r="167" spans="1:7">
      <c r="A167" s="5" t="s">
        <v>224</v>
      </c>
      <c r="B167" s="117"/>
      <c r="C167" s="117"/>
      <c r="D167" s="58"/>
      <c r="E167" s="15" t="str">
        <f t="shared" si="2"/>
        <v/>
      </c>
      <c r="F167" s="302" t="b">
        <f>IF(nume_candidat="",FALSE,ISNUMBER(SEARCH(nume_candidat,#REF!)))</f>
        <v>0</v>
      </c>
      <c r="G167" s="303" t="e">
        <f>LEN(#REF!)-LEN(SUBSTITUTE(#REF!,",",""))+1</f>
        <v>#REF!</v>
      </c>
    </row>
    <row r="168" spans="1:7">
      <c r="A168" s="5" t="s">
        <v>225</v>
      </c>
      <c r="B168" s="117"/>
      <c r="C168" s="117"/>
      <c r="D168" s="58"/>
      <c r="E168" s="15" t="str">
        <f t="shared" si="2"/>
        <v/>
      </c>
      <c r="F168" s="302" t="b">
        <f>IF(nume_candidat="",FALSE,ISNUMBER(SEARCH(nume_candidat,#REF!)))</f>
        <v>0</v>
      </c>
      <c r="G168" s="303" t="e">
        <f>LEN(#REF!)-LEN(SUBSTITUTE(#REF!,",",""))+1</f>
        <v>#REF!</v>
      </c>
    </row>
    <row r="169" spans="1:7">
      <c r="A169" s="5" t="s">
        <v>226</v>
      </c>
      <c r="B169" s="117"/>
      <c r="C169" s="117"/>
      <c r="D169" s="58"/>
      <c r="E169" s="15" t="str">
        <f t="shared" si="2"/>
        <v/>
      </c>
      <c r="F169" s="302" t="b">
        <f>IF(nume_candidat="",FALSE,ISNUMBER(SEARCH(nume_candidat,#REF!)))</f>
        <v>0</v>
      </c>
      <c r="G169" s="303" t="e">
        <f>LEN(#REF!)-LEN(SUBSTITUTE(#REF!,",",""))+1</f>
        <v>#REF!</v>
      </c>
    </row>
    <row r="170" spans="1:7">
      <c r="A170" s="5" t="s">
        <v>227</v>
      </c>
      <c r="B170" s="117"/>
      <c r="C170" s="117"/>
      <c r="D170" s="58"/>
      <c r="E170" s="15" t="str">
        <f t="shared" si="2"/>
        <v/>
      </c>
      <c r="F170" s="302" t="b">
        <f>IF(nume_candidat="",FALSE,ISNUMBER(SEARCH(nume_candidat,#REF!)))</f>
        <v>0</v>
      </c>
      <c r="G170" s="303" t="e">
        <f>LEN(#REF!)-LEN(SUBSTITUTE(#REF!,",",""))+1</f>
        <v>#REF!</v>
      </c>
    </row>
    <row r="171" spans="1:7">
      <c r="A171" s="5" t="s">
        <v>228</v>
      </c>
      <c r="B171" s="117"/>
      <c r="C171" s="117"/>
      <c r="D171" s="58"/>
      <c r="E171" s="15" t="str">
        <f t="shared" si="2"/>
        <v/>
      </c>
      <c r="F171" s="302" t="b">
        <f>IF(nume_candidat="",FALSE,ISNUMBER(SEARCH(nume_candidat,#REF!)))</f>
        <v>0</v>
      </c>
      <c r="G171" s="303" t="e">
        <f>LEN(#REF!)-LEN(SUBSTITUTE(#REF!,",",""))+1</f>
        <v>#REF!</v>
      </c>
    </row>
    <row r="172" spans="1:7">
      <c r="A172" s="5" t="s">
        <v>229</v>
      </c>
      <c r="B172" s="117"/>
      <c r="C172" s="117"/>
      <c r="D172" s="58"/>
      <c r="E172" s="15" t="str">
        <f t="shared" si="2"/>
        <v/>
      </c>
      <c r="F172" s="302" t="b">
        <f>IF(nume_candidat="",FALSE,ISNUMBER(SEARCH(nume_candidat,#REF!)))</f>
        <v>0</v>
      </c>
      <c r="G172" s="303" t="e">
        <f>LEN(#REF!)-LEN(SUBSTITUTE(#REF!,",",""))+1</f>
        <v>#REF!</v>
      </c>
    </row>
    <row r="173" spans="1:7">
      <c r="A173" s="5" t="s">
        <v>230</v>
      </c>
      <c r="B173" s="117"/>
      <c r="C173" s="117"/>
      <c r="D173" s="58"/>
      <c r="E173" s="15" t="str">
        <f t="shared" si="2"/>
        <v/>
      </c>
      <c r="F173" s="302" t="b">
        <f>IF(nume_candidat="",FALSE,ISNUMBER(SEARCH(nume_candidat,#REF!)))</f>
        <v>0</v>
      </c>
      <c r="G173" s="303" t="e">
        <f>LEN(#REF!)-LEN(SUBSTITUTE(#REF!,",",""))+1</f>
        <v>#REF!</v>
      </c>
    </row>
    <row r="174" spans="1:7">
      <c r="A174" s="5" t="s">
        <v>231</v>
      </c>
      <c r="B174" s="117"/>
      <c r="C174" s="117"/>
      <c r="D174" s="58"/>
      <c r="E174" s="15" t="str">
        <f t="shared" si="2"/>
        <v/>
      </c>
      <c r="F174" s="302" t="b">
        <f>IF(nume_candidat="",FALSE,ISNUMBER(SEARCH(nume_candidat,#REF!)))</f>
        <v>0</v>
      </c>
      <c r="G174" s="303" t="e">
        <f>LEN(#REF!)-LEN(SUBSTITUTE(#REF!,",",""))+1</f>
        <v>#REF!</v>
      </c>
    </row>
    <row r="175" spans="1:7">
      <c r="A175" s="5" t="s">
        <v>232</v>
      </c>
      <c r="B175" s="117"/>
      <c r="C175" s="117"/>
      <c r="D175" s="58"/>
      <c r="E175" s="15" t="str">
        <f t="shared" si="2"/>
        <v/>
      </c>
      <c r="F175" s="302" t="b">
        <f>IF(nume_candidat="",FALSE,ISNUMBER(SEARCH(nume_candidat,#REF!)))</f>
        <v>0</v>
      </c>
      <c r="G175" s="303" t="e">
        <f>LEN(#REF!)-LEN(SUBSTITUTE(#REF!,",",""))+1</f>
        <v>#REF!</v>
      </c>
    </row>
    <row r="176" spans="1:7">
      <c r="A176" s="5" t="s">
        <v>233</v>
      </c>
      <c r="B176" s="117"/>
      <c r="C176" s="117"/>
      <c r="D176" s="58"/>
      <c r="E176" s="15" t="str">
        <f t="shared" si="2"/>
        <v/>
      </c>
      <c r="F176" s="302" t="b">
        <f>IF(nume_candidat="",FALSE,ISNUMBER(SEARCH(nume_candidat,#REF!)))</f>
        <v>0</v>
      </c>
      <c r="G176" s="303" t="e">
        <f>LEN(#REF!)-LEN(SUBSTITUTE(#REF!,",",""))+1</f>
        <v>#REF!</v>
      </c>
    </row>
    <row r="177" spans="1:7">
      <c r="A177" s="5" t="s">
        <v>234</v>
      </c>
      <c r="B177" s="117"/>
      <c r="C177" s="117"/>
      <c r="D177" s="58"/>
      <c r="E177" s="15" t="str">
        <f t="shared" si="2"/>
        <v/>
      </c>
      <c r="F177" s="302" t="b">
        <f>IF(nume_candidat="",FALSE,ISNUMBER(SEARCH(nume_candidat,#REF!)))</f>
        <v>0</v>
      </c>
      <c r="G177" s="303" t="e">
        <f>LEN(#REF!)-LEN(SUBSTITUTE(#REF!,",",""))+1</f>
        <v>#REF!</v>
      </c>
    </row>
    <row r="178" spans="1:7">
      <c r="A178" s="5" t="s">
        <v>235</v>
      </c>
      <c r="B178" s="117"/>
      <c r="C178" s="117"/>
      <c r="D178" s="58"/>
      <c r="E178" s="15" t="str">
        <f t="shared" si="2"/>
        <v/>
      </c>
      <c r="F178" s="302" t="b">
        <f>IF(nume_candidat="",FALSE,ISNUMBER(SEARCH(nume_candidat,#REF!)))</f>
        <v>0</v>
      </c>
      <c r="G178" s="303" t="e">
        <f>LEN(#REF!)-LEN(SUBSTITUTE(#REF!,",",""))+1</f>
        <v>#REF!</v>
      </c>
    </row>
    <row r="179" spans="1:7">
      <c r="A179" s="5" t="s">
        <v>236</v>
      </c>
      <c r="B179" s="117"/>
      <c r="C179" s="117"/>
      <c r="D179" s="58"/>
      <c r="E179" s="15" t="str">
        <f t="shared" si="2"/>
        <v/>
      </c>
      <c r="F179" s="302" t="b">
        <f>IF(nume_candidat="",FALSE,ISNUMBER(SEARCH(nume_candidat,#REF!)))</f>
        <v>0</v>
      </c>
      <c r="G179" s="303" t="e">
        <f>LEN(#REF!)-LEN(SUBSTITUTE(#REF!,",",""))+1</f>
        <v>#REF!</v>
      </c>
    </row>
    <row r="180" spans="1:7">
      <c r="A180" s="5" t="s">
        <v>237</v>
      </c>
      <c r="B180" s="117"/>
      <c r="C180" s="117"/>
      <c r="D180" s="58"/>
      <c r="E180" s="15" t="str">
        <f t="shared" si="2"/>
        <v/>
      </c>
      <c r="F180" s="302" t="b">
        <f>IF(nume_candidat="",FALSE,ISNUMBER(SEARCH(nume_candidat,#REF!)))</f>
        <v>0</v>
      </c>
      <c r="G180" s="303" t="e">
        <f>LEN(#REF!)-LEN(SUBSTITUTE(#REF!,",",""))+1</f>
        <v>#REF!</v>
      </c>
    </row>
    <row r="181" spans="1:7">
      <c r="A181" s="5" t="s">
        <v>238</v>
      </c>
      <c r="B181" s="117"/>
      <c r="C181" s="117"/>
      <c r="D181" s="58"/>
      <c r="E181" s="15" t="str">
        <f t="shared" si="2"/>
        <v/>
      </c>
      <c r="F181" s="302" t="b">
        <f>IF(nume_candidat="",FALSE,ISNUMBER(SEARCH(nume_candidat,#REF!)))</f>
        <v>0</v>
      </c>
      <c r="G181" s="303" t="e">
        <f>LEN(#REF!)-LEN(SUBSTITUTE(#REF!,",",""))+1</f>
        <v>#REF!</v>
      </c>
    </row>
    <row r="182" spans="1:7">
      <c r="A182" s="5" t="s">
        <v>239</v>
      </c>
      <c r="B182" s="117"/>
      <c r="C182" s="117"/>
      <c r="D182" s="58"/>
      <c r="E182" s="15" t="str">
        <f t="shared" si="2"/>
        <v/>
      </c>
      <c r="F182" s="302" t="b">
        <f>IF(nume_candidat="",FALSE,ISNUMBER(SEARCH(nume_candidat,#REF!)))</f>
        <v>0</v>
      </c>
      <c r="G182" s="303" t="e">
        <f>LEN(#REF!)-LEN(SUBSTITUTE(#REF!,",",""))+1</f>
        <v>#REF!</v>
      </c>
    </row>
    <row r="183" spans="1:7">
      <c r="A183" s="5" t="s">
        <v>240</v>
      </c>
      <c r="B183" s="117"/>
      <c r="C183" s="117"/>
      <c r="D183" s="58"/>
      <c r="E183" s="15" t="str">
        <f t="shared" si="2"/>
        <v/>
      </c>
      <c r="F183" s="302" t="b">
        <f>IF(nume_candidat="",FALSE,ISNUMBER(SEARCH(nume_candidat,#REF!)))</f>
        <v>0</v>
      </c>
      <c r="G183" s="303" t="e">
        <f>LEN(#REF!)-LEN(SUBSTITUTE(#REF!,",",""))+1</f>
        <v>#REF!</v>
      </c>
    </row>
    <row r="184" spans="1:7">
      <c r="A184" s="5" t="s">
        <v>241</v>
      </c>
      <c r="B184" s="117"/>
      <c r="C184" s="117"/>
      <c r="D184" s="58"/>
      <c r="E184" s="15" t="str">
        <f t="shared" si="2"/>
        <v/>
      </c>
      <c r="F184" s="302" t="b">
        <f>IF(nume_candidat="",FALSE,ISNUMBER(SEARCH(nume_candidat,#REF!)))</f>
        <v>0</v>
      </c>
      <c r="G184" s="303" t="e">
        <f>LEN(#REF!)-LEN(SUBSTITUTE(#REF!,",",""))+1</f>
        <v>#REF!</v>
      </c>
    </row>
    <row r="185" spans="1:7">
      <c r="A185" s="5" t="s">
        <v>242</v>
      </c>
      <c r="B185" s="117"/>
      <c r="C185" s="117"/>
      <c r="D185" s="58"/>
      <c r="E185" s="15" t="str">
        <f t="shared" si="2"/>
        <v/>
      </c>
      <c r="F185" s="302" t="b">
        <f>IF(nume_candidat="",FALSE,ISNUMBER(SEARCH(nume_candidat,#REF!)))</f>
        <v>0</v>
      </c>
      <c r="G185" s="303" t="e">
        <f>LEN(#REF!)-LEN(SUBSTITUTE(#REF!,",",""))+1</f>
        <v>#REF!</v>
      </c>
    </row>
    <row r="186" spans="1:7">
      <c r="A186" s="5" t="s">
        <v>243</v>
      </c>
      <c r="B186" s="117"/>
      <c r="C186" s="117"/>
      <c r="D186" s="58"/>
      <c r="E186" s="15" t="str">
        <f t="shared" si="2"/>
        <v/>
      </c>
      <c r="F186" s="302" t="b">
        <f>IF(nume_candidat="",FALSE,ISNUMBER(SEARCH(nume_candidat,#REF!)))</f>
        <v>0</v>
      </c>
      <c r="G186" s="303" t="e">
        <f>LEN(#REF!)-LEN(SUBSTITUTE(#REF!,",",""))+1</f>
        <v>#REF!</v>
      </c>
    </row>
    <row r="187" spans="1:7">
      <c r="A187" s="5" t="s">
        <v>244</v>
      </c>
      <c r="B187" s="117"/>
      <c r="C187" s="117"/>
      <c r="D187" s="58"/>
      <c r="E187" s="15" t="str">
        <f t="shared" si="2"/>
        <v/>
      </c>
      <c r="F187" s="302" t="b">
        <f>IF(nume_candidat="",FALSE,ISNUMBER(SEARCH(nume_candidat,#REF!)))</f>
        <v>0</v>
      </c>
      <c r="G187" s="303" t="e">
        <f>LEN(#REF!)-LEN(SUBSTITUTE(#REF!,",",""))+1</f>
        <v>#REF!</v>
      </c>
    </row>
    <row r="188" spans="1:7">
      <c r="A188" s="5" t="s">
        <v>245</v>
      </c>
      <c r="B188" s="117"/>
      <c r="C188" s="117"/>
      <c r="D188" s="58"/>
      <c r="E188" s="15" t="str">
        <f t="shared" si="2"/>
        <v/>
      </c>
      <c r="F188" s="302" t="b">
        <f>IF(nume_candidat="",FALSE,ISNUMBER(SEARCH(nume_candidat,#REF!)))</f>
        <v>0</v>
      </c>
      <c r="G188" s="303" t="e">
        <f>LEN(#REF!)-LEN(SUBSTITUTE(#REF!,",",""))+1</f>
        <v>#REF!</v>
      </c>
    </row>
    <row r="189" spans="1:7">
      <c r="A189" s="5" t="s">
        <v>246</v>
      </c>
      <c r="B189" s="117"/>
      <c r="C189" s="117"/>
      <c r="D189" s="58"/>
      <c r="E189" s="15" t="str">
        <f t="shared" si="2"/>
        <v/>
      </c>
      <c r="F189" s="302" t="b">
        <f>IF(nume_candidat="",FALSE,ISNUMBER(SEARCH(nume_candidat,#REF!)))</f>
        <v>0</v>
      </c>
      <c r="G189" s="303" t="e">
        <f>LEN(#REF!)-LEN(SUBSTITUTE(#REF!,",",""))+1</f>
        <v>#REF!</v>
      </c>
    </row>
    <row r="190" spans="1:7">
      <c r="A190" s="5" t="s">
        <v>247</v>
      </c>
      <c r="B190" s="117"/>
      <c r="C190" s="117"/>
      <c r="D190" s="58"/>
      <c r="E190" s="15" t="str">
        <f t="shared" si="2"/>
        <v/>
      </c>
      <c r="F190" s="302" t="b">
        <f>IF(nume_candidat="",FALSE,ISNUMBER(SEARCH(nume_candidat,#REF!)))</f>
        <v>0</v>
      </c>
      <c r="G190" s="303" t="e">
        <f>LEN(#REF!)-LEN(SUBSTITUTE(#REF!,",",""))+1</f>
        <v>#REF!</v>
      </c>
    </row>
    <row r="191" spans="1:7">
      <c r="A191" s="5" t="s">
        <v>248</v>
      </c>
      <c r="B191" s="117"/>
      <c r="C191" s="117"/>
      <c r="D191" s="58"/>
      <c r="E191" s="15" t="str">
        <f t="shared" si="2"/>
        <v/>
      </c>
      <c r="F191" s="302" t="b">
        <f>IF(nume_candidat="",FALSE,ISNUMBER(SEARCH(nume_candidat,#REF!)))</f>
        <v>0</v>
      </c>
      <c r="G191" s="303" t="e">
        <f>LEN(#REF!)-LEN(SUBSTITUTE(#REF!,",",""))+1</f>
        <v>#REF!</v>
      </c>
    </row>
    <row r="192" spans="1:7">
      <c r="A192" s="5" t="s">
        <v>249</v>
      </c>
      <c r="B192" s="117"/>
      <c r="C192" s="117"/>
      <c r="D192" s="58"/>
      <c r="E192" s="15" t="str">
        <f t="shared" si="2"/>
        <v/>
      </c>
      <c r="F192" s="302" t="b">
        <f>IF(nume_candidat="",FALSE,ISNUMBER(SEARCH(nume_candidat,#REF!)))</f>
        <v>0</v>
      </c>
      <c r="G192" s="303" t="e">
        <f>LEN(#REF!)-LEN(SUBSTITUTE(#REF!,",",""))+1</f>
        <v>#REF!</v>
      </c>
    </row>
    <row r="193" spans="1:7">
      <c r="A193" s="5" t="s">
        <v>250</v>
      </c>
      <c r="B193" s="117"/>
      <c r="C193" s="117"/>
      <c r="D193" s="58"/>
      <c r="E193" s="15" t="str">
        <f t="shared" si="2"/>
        <v/>
      </c>
      <c r="F193" s="302" t="b">
        <f>IF(nume_candidat="",FALSE,ISNUMBER(SEARCH(nume_candidat,#REF!)))</f>
        <v>0</v>
      </c>
      <c r="G193" s="303" t="e">
        <f>LEN(#REF!)-LEN(SUBSTITUTE(#REF!,",",""))+1</f>
        <v>#REF!</v>
      </c>
    </row>
    <row r="194" spans="1:7">
      <c r="A194" s="5" t="s">
        <v>251</v>
      </c>
      <c r="B194" s="117"/>
      <c r="C194" s="117"/>
      <c r="D194" s="58"/>
      <c r="E194" s="15" t="str">
        <f t="shared" si="2"/>
        <v/>
      </c>
      <c r="F194" s="302" t="b">
        <f>IF(nume_candidat="",FALSE,ISNUMBER(SEARCH(nume_candidat,#REF!)))</f>
        <v>0</v>
      </c>
      <c r="G194" s="303" t="e">
        <f>LEN(#REF!)-LEN(SUBSTITUTE(#REF!,",",""))+1</f>
        <v>#REF!</v>
      </c>
    </row>
    <row r="195" spans="1:7">
      <c r="A195" s="5" t="s">
        <v>252</v>
      </c>
      <c r="B195" s="117"/>
      <c r="C195" s="117"/>
      <c r="D195" s="58"/>
      <c r="E195" s="15" t="str">
        <f t="shared" si="2"/>
        <v/>
      </c>
      <c r="F195" s="302" t="b">
        <f>IF(nume_candidat="",FALSE,ISNUMBER(SEARCH(nume_candidat,#REF!)))</f>
        <v>0</v>
      </c>
      <c r="G195" s="303" t="e">
        <f>LEN(#REF!)-LEN(SUBSTITUTE(#REF!,",",""))+1</f>
        <v>#REF!</v>
      </c>
    </row>
    <row r="196" spans="1:7">
      <c r="A196" s="5" t="s">
        <v>253</v>
      </c>
      <c r="B196" s="117"/>
      <c r="C196" s="117"/>
      <c r="D196" s="58"/>
      <c r="E196" s="15" t="str">
        <f t="shared" si="2"/>
        <v/>
      </c>
      <c r="F196" s="302" t="b">
        <f>IF(nume_candidat="",FALSE,ISNUMBER(SEARCH(nume_candidat,#REF!)))</f>
        <v>0</v>
      </c>
      <c r="G196" s="303" t="e">
        <f>LEN(#REF!)-LEN(SUBSTITUTE(#REF!,",",""))+1</f>
        <v>#REF!</v>
      </c>
    </row>
    <row r="197" spans="1:7">
      <c r="A197" s="5" t="s">
        <v>254</v>
      </c>
      <c r="B197" s="117"/>
      <c r="C197" s="117"/>
      <c r="D197" s="58"/>
      <c r="E197" s="15" t="str">
        <f t="shared" si="2"/>
        <v/>
      </c>
      <c r="F197" s="302" t="b">
        <f>IF(nume_candidat="",FALSE,ISNUMBER(SEARCH(nume_candidat,#REF!)))</f>
        <v>0</v>
      </c>
      <c r="G197" s="303" t="e">
        <f>LEN(#REF!)-LEN(SUBSTITUTE(#REF!,",",""))+1</f>
        <v>#REF!</v>
      </c>
    </row>
    <row r="198" spans="1:7">
      <c r="A198" s="5" t="s">
        <v>255</v>
      </c>
      <c r="B198" s="117"/>
      <c r="C198" s="117"/>
      <c r="D198" s="58"/>
      <c r="E198" s="15" t="str">
        <f t="shared" si="2"/>
        <v/>
      </c>
      <c r="F198" s="302" t="b">
        <f>IF(nume_candidat="",FALSE,ISNUMBER(SEARCH(nume_candidat,#REF!)))</f>
        <v>0</v>
      </c>
      <c r="G198" s="303" t="e">
        <f>LEN(#REF!)-LEN(SUBSTITUTE(#REF!,",",""))+1</f>
        <v>#REF!</v>
      </c>
    </row>
    <row r="199" spans="1:7">
      <c r="A199" s="5" t="s">
        <v>256</v>
      </c>
      <c r="B199" s="117"/>
      <c r="C199" s="117"/>
      <c r="D199" s="58"/>
      <c r="E199" s="15" t="str">
        <f t="shared" si="2"/>
        <v/>
      </c>
      <c r="F199" s="302" t="b">
        <f>IF(nume_candidat="",FALSE,ISNUMBER(SEARCH(nume_candidat,#REF!)))</f>
        <v>0</v>
      </c>
      <c r="G199" s="303" t="e">
        <f>LEN(#REF!)-LEN(SUBSTITUTE(#REF!,",",""))+1</f>
        <v>#REF!</v>
      </c>
    </row>
    <row r="200" spans="1:7">
      <c r="A200" s="5" t="s">
        <v>257</v>
      </c>
      <c r="B200" s="117"/>
      <c r="C200" s="117"/>
      <c r="D200" s="58"/>
      <c r="E200" s="15" t="str">
        <f t="shared" si="2"/>
        <v/>
      </c>
      <c r="F200" s="302" t="b">
        <f>IF(nume_candidat="",FALSE,ISNUMBER(SEARCH(nume_candidat,#REF!)))</f>
        <v>0</v>
      </c>
      <c r="G200" s="303" t="e">
        <f>LEN(#REF!)-LEN(SUBSTITUTE(#REF!,",",""))+1</f>
        <v>#REF!</v>
      </c>
    </row>
    <row r="201" spans="1:7">
      <c r="A201" s="5" t="s">
        <v>258</v>
      </c>
      <c r="B201" s="117"/>
      <c r="C201" s="117"/>
      <c r="D201" s="58"/>
      <c r="E201" s="15" t="str">
        <f t="shared" si="2"/>
        <v/>
      </c>
      <c r="F201" s="302" t="b">
        <f>IF(nume_candidat="",FALSE,ISNUMBER(SEARCH(nume_candidat,#REF!)))</f>
        <v>0</v>
      </c>
      <c r="G201" s="303" t="e">
        <f>LEN(#REF!)-LEN(SUBSTITUTE(#REF!,",",""))+1</f>
        <v>#REF!</v>
      </c>
    </row>
    <row r="202" spans="1:7">
      <c r="A202" s="5" t="s">
        <v>259</v>
      </c>
      <c r="B202" s="117"/>
      <c r="C202" s="117"/>
      <c r="D202" s="58"/>
      <c r="E202" s="15" t="str">
        <f t="shared" ref="E202:E259" si="3">IF(OR(,$B202="",$C202="",$C202&lt;an_initial,$C202&gt;an_final,),"",
(80*(D202="premiu")+40*(D202="nominalizare")+20*(D202="selecționare"))
)</f>
        <v/>
      </c>
      <c r="F202" s="302" t="b">
        <f>IF(nume_candidat="",FALSE,ISNUMBER(SEARCH(nume_candidat,#REF!)))</f>
        <v>0</v>
      </c>
      <c r="G202" s="303" t="e">
        <f>LEN(#REF!)-LEN(SUBSTITUTE(#REF!,",",""))+1</f>
        <v>#REF!</v>
      </c>
    </row>
    <row r="203" spans="1:7">
      <c r="A203" s="5" t="s">
        <v>260</v>
      </c>
      <c r="B203" s="117"/>
      <c r="C203" s="117"/>
      <c r="D203" s="58"/>
      <c r="E203" s="15" t="str">
        <f t="shared" si="3"/>
        <v/>
      </c>
      <c r="F203" s="302" t="b">
        <f>IF(nume_candidat="",FALSE,ISNUMBER(SEARCH(nume_candidat,#REF!)))</f>
        <v>0</v>
      </c>
      <c r="G203" s="303" t="e">
        <f>LEN(#REF!)-LEN(SUBSTITUTE(#REF!,",",""))+1</f>
        <v>#REF!</v>
      </c>
    </row>
    <row r="204" spans="1:7">
      <c r="A204" s="5" t="s">
        <v>261</v>
      </c>
      <c r="B204" s="117"/>
      <c r="C204" s="117"/>
      <c r="D204" s="58"/>
      <c r="E204" s="15" t="str">
        <f t="shared" si="3"/>
        <v/>
      </c>
      <c r="F204" s="302" t="b">
        <f>IF(nume_candidat="",FALSE,ISNUMBER(SEARCH(nume_candidat,#REF!)))</f>
        <v>0</v>
      </c>
      <c r="G204" s="303" t="e">
        <f>LEN(#REF!)-LEN(SUBSTITUTE(#REF!,",",""))+1</f>
        <v>#REF!</v>
      </c>
    </row>
    <row r="205" spans="1:7">
      <c r="A205" s="5" t="s">
        <v>262</v>
      </c>
      <c r="B205" s="117"/>
      <c r="C205" s="117"/>
      <c r="D205" s="58"/>
      <c r="E205" s="15" t="str">
        <f t="shared" si="3"/>
        <v/>
      </c>
      <c r="F205" s="302" t="b">
        <f>IF(nume_candidat="",FALSE,ISNUMBER(SEARCH(nume_candidat,#REF!)))</f>
        <v>0</v>
      </c>
      <c r="G205" s="303" t="e">
        <f>LEN(#REF!)-LEN(SUBSTITUTE(#REF!,",",""))+1</f>
        <v>#REF!</v>
      </c>
    </row>
    <row r="206" spans="1:7">
      <c r="A206" s="5" t="s">
        <v>263</v>
      </c>
      <c r="B206" s="117"/>
      <c r="C206" s="117"/>
      <c r="D206" s="58"/>
      <c r="E206" s="15" t="str">
        <f t="shared" si="3"/>
        <v/>
      </c>
      <c r="F206" s="302" t="b">
        <f>IF(nume_candidat="",FALSE,ISNUMBER(SEARCH(nume_candidat,#REF!)))</f>
        <v>0</v>
      </c>
      <c r="G206" s="303" t="e">
        <f>LEN(#REF!)-LEN(SUBSTITUTE(#REF!,",",""))+1</f>
        <v>#REF!</v>
      </c>
    </row>
    <row r="207" spans="1:7">
      <c r="A207" s="5" t="s">
        <v>264</v>
      </c>
      <c r="B207" s="117"/>
      <c r="C207" s="117"/>
      <c r="D207" s="58"/>
      <c r="E207" s="15" t="str">
        <f t="shared" si="3"/>
        <v/>
      </c>
      <c r="F207" s="302" t="b">
        <f>IF(nume_candidat="",FALSE,ISNUMBER(SEARCH(nume_candidat,#REF!)))</f>
        <v>0</v>
      </c>
      <c r="G207" s="303" t="e">
        <f>LEN(#REF!)-LEN(SUBSTITUTE(#REF!,",",""))+1</f>
        <v>#REF!</v>
      </c>
    </row>
    <row r="208" spans="1:7">
      <c r="A208" s="5" t="s">
        <v>265</v>
      </c>
      <c r="B208" s="117"/>
      <c r="C208" s="117"/>
      <c r="D208" s="58"/>
      <c r="E208" s="15" t="str">
        <f t="shared" si="3"/>
        <v/>
      </c>
      <c r="F208" s="302" t="b">
        <f>IF(nume_candidat="",FALSE,ISNUMBER(SEARCH(nume_candidat,#REF!)))</f>
        <v>0</v>
      </c>
      <c r="G208" s="303" t="e">
        <f>LEN(#REF!)-LEN(SUBSTITUTE(#REF!,",",""))+1</f>
        <v>#REF!</v>
      </c>
    </row>
    <row r="209" spans="1:7">
      <c r="A209" s="5" t="s">
        <v>266</v>
      </c>
      <c r="B209" s="117"/>
      <c r="C209" s="117"/>
      <c r="D209" s="58"/>
      <c r="E209" s="15" t="str">
        <f t="shared" si="3"/>
        <v/>
      </c>
      <c r="F209" s="302" t="b">
        <f>IF(nume_candidat="",FALSE,ISNUMBER(SEARCH(nume_candidat,#REF!)))</f>
        <v>0</v>
      </c>
      <c r="G209" s="303" t="e">
        <f>LEN(#REF!)-LEN(SUBSTITUTE(#REF!,",",""))+1</f>
        <v>#REF!</v>
      </c>
    </row>
    <row r="210" spans="1:7">
      <c r="A210" s="5" t="s">
        <v>267</v>
      </c>
      <c r="B210" s="117"/>
      <c r="C210" s="117"/>
      <c r="D210" s="58"/>
      <c r="E210" s="15" t="str">
        <f t="shared" si="3"/>
        <v/>
      </c>
      <c r="F210" s="302" t="b">
        <f>IF(nume_candidat="",FALSE,ISNUMBER(SEARCH(nume_candidat,#REF!)))</f>
        <v>0</v>
      </c>
      <c r="G210" s="303" t="e">
        <f>LEN(#REF!)-LEN(SUBSTITUTE(#REF!,",",""))+1</f>
        <v>#REF!</v>
      </c>
    </row>
    <row r="211" spans="1:7">
      <c r="A211" s="5" t="s">
        <v>268</v>
      </c>
      <c r="B211" s="117"/>
      <c r="C211" s="117"/>
      <c r="D211" s="58"/>
      <c r="E211" s="15" t="str">
        <f t="shared" si="3"/>
        <v/>
      </c>
      <c r="F211" s="302" t="b">
        <f>IF(nume_candidat="",FALSE,ISNUMBER(SEARCH(nume_candidat,#REF!)))</f>
        <v>0</v>
      </c>
      <c r="G211" s="303" t="e">
        <f>LEN(#REF!)-LEN(SUBSTITUTE(#REF!,",",""))+1</f>
        <v>#REF!</v>
      </c>
    </row>
    <row r="212" spans="1:7">
      <c r="A212" s="5" t="s">
        <v>269</v>
      </c>
      <c r="B212" s="117"/>
      <c r="C212" s="117"/>
      <c r="D212" s="58"/>
      <c r="E212" s="15" t="str">
        <f t="shared" si="3"/>
        <v/>
      </c>
      <c r="F212" s="302" t="b">
        <f>IF(nume_candidat="",FALSE,ISNUMBER(SEARCH(nume_candidat,#REF!)))</f>
        <v>0</v>
      </c>
      <c r="G212" s="303" t="e">
        <f>LEN(#REF!)-LEN(SUBSTITUTE(#REF!,",",""))+1</f>
        <v>#REF!</v>
      </c>
    </row>
    <row r="213" spans="1:7">
      <c r="A213" s="5" t="s">
        <v>270</v>
      </c>
      <c r="B213" s="117"/>
      <c r="C213" s="117"/>
      <c r="D213" s="58"/>
      <c r="E213" s="15" t="str">
        <f t="shared" si="3"/>
        <v/>
      </c>
      <c r="F213" s="302" t="b">
        <f>IF(nume_candidat="",FALSE,ISNUMBER(SEARCH(nume_candidat,#REF!)))</f>
        <v>0</v>
      </c>
      <c r="G213" s="303" t="e">
        <f>LEN(#REF!)-LEN(SUBSTITUTE(#REF!,",",""))+1</f>
        <v>#REF!</v>
      </c>
    </row>
    <row r="214" spans="1:7">
      <c r="A214" s="5" t="s">
        <v>271</v>
      </c>
      <c r="B214" s="117"/>
      <c r="C214" s="117"/>
      <c r="D214" s="58"/>
      <c r="E214" s="15" t="str">
        <f t="shared" si="3"/>
        <v/>
      </c>
      <c r="F214" s="302" t="b">
        <f>IF(nume_candidat="",FALSE,ISNUMBER(SEARCH(nume_candidat,#REF!)))</f>
        <v>0</v>
      </c>
      <c r="G214" s="303" t="e">
        <f>LEN(#REF!)-LEN(SUBSTITUTE(#REF!,",",""))+1</f>
        <v>#REF!</v>
      </c>
    </row>
    <row r="215" spans="1:7">
      <c r="A215" s="5" t="s">
        <v>272</v>
      </c>
      <c r="B215" s="117"/>
      <c r="C215" s="117"/>
      <c r="D215" s="58"/>
      <c r="E215" s="15" t="str">
        <f t="shared" si="3"/>
        <v/>
      </c>
      <c r="F215" s="302" t="b">
        <f>IF(nume_candidat="",FALSE,ISNUMBER(SEARCH(nume_candidat,#REF!)))</f>
        <v>0</v>
      </c>
      <c r="G215" s="303" t="e">
        <f>LEN(#REF!)-LEN(SUBSTITUTE(#REF!,",",""))+1</f>
        <v>#REF!</v>
      </c>
    </row>
    <row r="216" spans="1:7">
      <c r="A216" s="5" t="s">
        <v>273</v>
      </c>
      <c r="B216" s="117"/>
      <c r="C216" s="117"/>
      <c r="D216" s="58"/>
      <c r="E216" s="15" t="str">
        <f t="shared" si="3"/>
        <v/>
      </c>
      <c r="F216" s="302" t="b">
        <f>IF(nume_candidat="",FALSE,ISNUMBER(SEARCH(nume_candidat,#REF!)))</f>
        <v>0</v>
      </c>
      <c r="G216" s="303" t="e">
        <f>LEN(#REF!)-LEN(SUBSTITUTE(#REF!,",",""))+1</f>
        <v>#REF!</v>
      </c>
    </row>
    <row r="217" spans="1:7">
      <c r="A217" s="5" t="s">
        <v>274</v>
      </c>
      <c r="B217" s="117"/>
      <c r="C217" s="117"/>
      <c r="D217" s="58"/>
      <c r="E217" s="15" t="str">
        <f t="shared" si="3"/>
        <v/>
      </c>
      <c r="F217" s="302" t="b">
        <f>IF(nume_candidat="",FALSE,ISNUMBER(SEARCH(nume_candidat,#REF!)))</f>
        <v>0</v>
      </c>
      <c r="G217" s="303" t="e">
        <f>LEN(#REF!)-LEN(SUBSTITUTE(#REF!,",",""))+1</f>
        <v>#REF!</v>
      </c>
    </row>
    <row r="218" spans="1:7">
      <c r="A218" s="5" t="s">
        <v>275</v>
      </c>
      <c r="B218" s="117"/>
      <c r="C218" s="117"/>
      <c r="D218" s="58"/>
      <c r="E218" s="15" t="str">
        <f t="shared" si="3"/>
        <v/>
      </c>
      <c r="F218" s="302" t="b">
        <f>IF(nume_candidat="",FALSE,ISNUMBER(SEARCH(nume_candidat,#REF!)))</f>
        <v>0</v>
      </c>
      <c r="G218" s="303" t="e">
        <f>LEN(#REF!)-LEN(SUBSTITUTE(#REF!,",",""))+1</f>
        <v>#REF!</v>
      </c>
    </row>
    <row r="219" spans="1:7">
      <c r="A219" s="5" t="s">
        <v>276</v>
      </c>
      <c r="B219" s="117"/>
      <c r="C219" s="117"/>
      <c r="D219" s="58"/>
      <c r="E219" s="15" t="str">
        <f t="shared" si="3"/>
        <v/>
      </c>
      <c r="F219" s="302" t="b">
        <f>IF(nume_candidat="",FALSE,ISNUMBER(SEARCH(nume_candidat,#REF!)))</f>
        <v>0</v>
      </c>
      <c r="G219" s="303" t="e">
        <f>LEN(#REF!)-LEN(SUBSTITUTE(#REF!,",",""))+1</f>
        <v>#REF!</v>
      </c>
    </row>
    <row r="220" spans="1:7">
      <c r="A220" s="5" t="s">
        <v>277</v>
      </c>
      <c r="B220" s="117"/>
      <c r="C220" s="117"/>
      <c r="D220" s="58"/>
      <c r="E220" s="15" t="str">
        <f t="shared" si="3"/>
        <v/>
      </c>
      <c r="F220" s="302" t="b">
        <f>IF(nume_candidat="",FALSE,ISNUMBER(SEARCH(nume_candidat,#REF!)))</f>
        <v>0</v>
      </c>
      <c r="G220" s="303" t="e">
        <f>LEN(#REF!)-LEN(SUBSTITUTE(#REF!,",",""))+1</f>
        <v>#REF!</v>
      </c>
    </row>
    <row r="221" spans="1:7">
      <c r="A221" s="5" t="s">
        <v>278</v>
      </c>
      <c r="B221" s="117"/>
      <c r="C221" s="117"/>
      <c r="D221" s="58"/>
      <c r="E221" s="15" t="str">
        <f t="shared" si="3"/>
        <v/>
      </c>
      <c r="F221" s="302" t="b">
        <f>IF(nume_candidat="",FALSE,ISNUMBER(SEARCH(nume_candidat,#REF!)))</f>
        <v>0</v>
      </c>
      <c r="G221" s="303" t="e">
        <f>LEN(#REF!)-LEN(SUBSTITUTE(#REF!,",",""))+1</f>
        <v>#REF!</v>
      </c>
    </row>
    <row r="222" spans="1:7">
      <c r="A222" s="5" t="s">
        <v>279</v>
      </c>
      <c r="B222" s="117"/>
      <c r="C222" s="117"/>
      <c r="D222" s="58"/>
      <c r="E222" s="15" t="str">
        <f t="shared" si="3"/>
        <v/>
      </c>
      <c r="F222" s="302" t="b">
        <f>IF(nume_candidat="",FALSE,ISNUMBER(SEARCH(nume_candidat,#REF!)))</f>
        <v>0</v>
      </c>
      <c r="G222" s="303" t="e">
        <f>LEN(#REF!)-LEN(SUBSTITUTE(#REF!,",",""))+1</f>
        <v>#REF!</v>
      </c>
    </row>
    <row r="223" spans="1:7">
      <c r="A223" s="5" t="s">
        <v>280</v>
      </c>
      <c r="B223" s="117"/>
      <c r="C223" s="117"/>
      <c r="D223" s="58"/>
      <c r="E223" s="15" t="str">
        <f t="shared" si="3"/>
        <v/>
      </c>
      <c r="F223" s="302" t="b">
        <f>IF(nume_candidat="",FALSE,ISNUMBER(SEARCH(nume_candidat,#REF!)))</f>
        <v>0</v>
      </c>
      <c r="G223" s="303" t="e">
        <f>LEN(#REF!)-LEN(SUBSTITUTE(#REF!,",",""))+1</f>
        <v>#REF!</v>
      </c>
    </row>
    <row r="224" spans="1:7">
      <c r="A224" s="5" t="s">
        <v>281</v>
      </c>
      <c r="B224" s="117"/>
      <c r="C224" s="117"/>
      <c r="D224" s="58"/>
      <c r="E224" s="15" t="str">
        <f t="shared" si="3"/>
        <v/>
      </c>
      <c r="F224" s="302" t="b">
        <f>IF(nume_candidat="",FALSE,ISNUMBER(SEARCH(nume_candidat,#REF!)))</f>
        <v>0</v>
      </c>
      <c r="G224" s="303" t="e">
        <f>LEN(#REF!)-LEN(SUBSTITUTE(#REF!,",",""))+1</f>
        <v>#REF!</v>
      </c>
    </row>
    <row r="225" spans="1:7">
      <c r="A225" s="5" t="s">
        <v>282</v>
      </c>
      <c r="B225" s="117"/>
      <c r="C225" s="117"/>
      <c r="D225" s="58"/>
      <c r="E225" s="15" t="str">
        <f t="shared" si="3"/>
        <v/>
      </c>
      <c r="F225" s="302" t="b">
        <f>IF(nume_candidat="",FALSE,ISNUMBER(SEARCH(nume_candidat,#REF!)))</f>
        <v>0</v>
      </c>
      <c r="G225" s="303" t="e">
        <f>LEN(#REF!)-LEN(SUBSTITUTE(#REF!,",",""))+1</f>
        <v>#REF!</v>
      </c>
    </row>
    <row r="226" spans="1:7">
      <c r="A226" s="5" t="s">
        <v>283</v>
      </c>
      <c r="B226" s="117"/>
      <c r="C226" s="117"/>
      <c r="D226" s="58"/>
      <c r="E226" s="15" t="str">
        <f t="shared" si="3"/>
        <v/>
      </c>
      <c r="F226" s="302" t="b">
        <f>IF(nume_candidat="",FALSE,ISNUMBER(SEARCH(nume_candidat,#REF!)))</f>
        <v>0</v>
      </c>
      <c r="G226" s="303" t="e">
        <f>LEN(#REF!)-LEN(SUBSTITUTE(#REF!,",",""))+1</f>
        <v>#REF!</v>
      </c>
    </row>
    <row r="227" spans="1:7">
      <c r="A227" s="5" t="s">
        <v>284</v>
      </c>
      <c r="B227" s="117"/>
      <c r="C227" s="117"/>
      <c r="D227" s="58"/>
      <c r="E227" s="15" t="str">
        <f t="shared" si="3"/>
        <v/>
      </c>
      <c r="F227" s="302" t="b">
        <f>IF(nume_candidat="",FALSE,ISNUMBER(SEARCH(nume_candidat,#REF!)))</f>
        <v>0</v>
      </c>
      <c r="G227" s="303" t="e">
        <f>LEN(#REF!)-LEN(SUBSTITUTE(#REF!,",",""))+1</f>
        <v>#REF!</v>
      </c>
    </row>
    <row r="228" spans="1:7">
      <c r="A228" s="5" t="s">
        <v>285</v>
      </c>
      <c r="B228" s="117"/>
      <c r="C228" s="117"/>
      <c r="D228" s="58"/>
      <c r="E228" s="15" t="str">
        <f t="shared" si="3"/>
        <v/>
      </c>
      <c r="F228" s="302" t="b">
        <f>IF(nume_candidat="",FALSE,ISNUMBER(SEARCH(nume_candidat,#REF!)))</f>
        <v>0</v>
      </c>
      <c r="G228" s="303" t="e">
        <f>LEN(#REF!)-LEN(SUBSTITUTE(#REF!,",",""))+1</f>
        <v>#REF!</v>
      </c>
    </row>
    <row r="229" spans="1:7">
      <c r="A229" s="5" t="s">
        <v>286</v>
      </c>
      <c r="B229" s="117"/>
      <c r="C229" s="117"/>
      <c r="D229" s="58"/>
      <c r="E229" s="15" t="str">
        <f t="shared" si="3"/>
        <v/>
      </c>
      <c r="F229" s="302" t="b">
        <f>IF(nume_candidat="",FALSE,ISNUMBER(SEARCH(nume_candidat,#REF!)))</f>
        <v>0</v>
      </c>
      <c r="G229" s="303" t="e">
        <f>LEN(#REF!)-LEN(SUBSTITUTE(#REF!,",",""))+1</f>
        <v>#REF!</v>
      </c>
    </row>
    <row r="230" spans="1:7">
      <c r="A230" s="5" t="s">
        <v>287</v>
      </c>
      <c r="B230" s="117"/>
      <c r="C230" s="117"/>
      <c r="D230" s="58"/>
      <c r="E230" s="15" t="str">
        <f t="shared" si="3"/>
        <v/>
      </c>
      <c r="F230" s="302" t="b">
        <f>IF(nume_candidat="",FALSE,ISNUMBER(SEARCH(nume_candidat,#REF!)))</f>
        <v>0</v>
      </c>
      <c r="G230" s="303" t="e">
        <f>LEN(#REF!)-LEN(SUBSTITUTE(#REF!,",",""))+1</f>
        <v>#REF!</v>
      </c>
    </row>
    <row r="231" spans="1:7">
      <c r="A231" s="5" t="s">
        <v>288</v>
      </c>
      <c r="B231" s="117"/>
      <c r="C231" s="117"/>
      <c r="D231" s="58"/>
      <c r="E231" s="15" t="str">
        <f t="shared" si="3"/>
        <v/>
      </c>
      <c r="F231" s="302" t="b">
        <f>IF(nume_candidat="",FALSE,ISNUMBER(SEARCH(nume_candidat,#REF!)))</f>
        <v>0</v>
      </c>
      <c r="G231" s="303" t="e">
        <f>LEN(#REF!)-LEN(SUBSTITUTE(#REF!,",",""))+1</f>
        <v>#REF!</v>
      </c>
    </row>
    <row r="232" spans="1:7">
      <c r="A232" s="5" t="s">
        <v>289</v>
      </c>
      <c r="B232" s="117"/>
      <c r="C232" s="117"/>
      <c r="D232" s="58"/>
      <c r="E232" s="15" t="str">
        <f t="shared" si="3"/>
        <v/>
      </c>
      <c r="F232" s="302" t="b">
        <f>IF(nume_candidat="",FALSE,ISNUMBER(SEARCH(nume_candidat,#REF!)))</f>
        <v>0</v>
      </c>
      <c r="G232" s="303" t="e">
        <f>LEN(#REF!)-LEN(SUBSTITUTE(#REF!,",",""))+1</f>
        <v>#REF!</v>
      </c>
    </row>
    <row r="233" spans="1:7">
      <c r="A233" s="5" t="s">
        <v>290</v>
      </c>
      <c r="B233" s="117"/>
      <c r="C233" s="117"/>
      <c r="D233" s="58"/>
      <c r="E233" s="15" t="str">
        <f t="shared" si="3"/>
        <v/>
      </c>
      <c r="F233" s="302" t="b">
        <f>IF(nume_candidat="",FALSE,ISNUMBER(SEARCH(nume_candidat,#REF!)))</f>
        <v>0</v>
      </c>
      <c r="G233" s="303" t="e">
        <f>LEN(#REF!)-LEN(SUBSTITUTE(#REF!,",",""))+1</f>
        <v>#REF!</v>
      </c>
    </row>
    <row r="234" spans="1:7">
      <c r="A234" s="5" t="s">
        <v>291</v>
      </c>
      <c r="B234" s="117"/>
      <c r="C234" s="117"/>
      <c r="D234" s="58"/>
      <c r="E234" s="15" t="str">
        <f t="shared" si="3"/>
        <v/>
      </c>
      <c r="F234" s="302" t="b">
        <f>IF(nume_candidat="",FALSE,ISNUMBER(SEARCH(nume_candidat,#REF!)))</f>
        <v>0</v>
      </c>
      <c r="G234" s="303" t="e">
        <f>LEN(#REF!)-LEN(SUBSTITUTE(#REF!,",",""))+1</f>
        <v>#REF!</v>
      </c>
    </row>
    <row r="235" spans="1:7">
      <c r="A235" s="5" t="s">
        <v>292</v>
      </c>
      <c r="B235" s="117"/>
      <c r="C235" s="117"/>
      <c r="D235" s="58"/>
      <c r="E235" s="15" t="str">
        <f t="shared" si="3"/>
        <v/>
      </c>
      <c r="F235" s="302" t="b">
        <f>IF(nume_candidat="",FALSE,ISNUMBER(SEARCH(nume_candidat,#REF!)))</f>
        <v>0</v>
      </c>
      <c r="G235" s="303" t="e">
        <f>LEN(#REF!)-LEN(SUBSTITUTE(#REF!,",",""))+1</f>
        <v>#REF!</v>
      </c>
    </row>
    <row r="236" spans="1:7">
      <c r="A236" s="5" t="s">
        <v>293</v>
      </c>
      <c r="B236" s="117"/>
      <c r="C236" s="117"/>
      <c r="D236" s="58"/>
      <c r="E236" s="15" t="str">
        <f t="shared" si="3"/>
        <v/>
      </c>
      <c r="F236" s="302" t="b">
        <f>IF(nume_candidat="",FALSE,ISNUMBER(SEARCH(nume_candidat,#REF!)))</f>
        <v>0</v>
      </c>
      <c r="G236" s="303" t="e">
        <f>LEN(#REF!)-LEN(SUBSTITUTE(#REF!,",",""))+1</f>
        <v>#REF!</v>
      </c>
    </row>
    <row r="237" spans="1:7">
      <c r="A237" s="5" t="s">
        <v>294</v>
      </c>
      <c r="B237" s="117"/>
      <c r="C237" s="117"/>
      <c r="D237" s="58"/>
      <c r="E237" s="15" t="str">
        <f t="shared" si="3"/>
        <v/>
      </c>
      <c r="F237" s="302" t="b">
        <f>IF(nume_candidat="",FALSE,ISNUMBER(SEARCH(nume_candidat,#REF!)))</f>
        <v>0</v>
      </c>
      <c r="G237" s="303" t="e">
        <f>LEN(#REF!)-LEN(SUBSTITUTE(#REF!,",",""))+1</f>
        <v>#REF!</v>
      </c>
    </row>
    <row r="238" spans="1:7">
      <c r="A238" s="5" t="s">
        <v>295</v>
      </c>
      <c r="B238" s="117"/>
      <c r="C238" s="117"/>
      <c r="D238" s="58"/>
      <c r="E238" s="15" t="str">
        <f t="shared" si="3"/>
        <v/>
      </c>
      <c r="F238" s="302" t="b">
        <f>IF(nume_candidat="",FALSE,ISNUMBER(SEARCH(nume_candidat,#REF!)))</f>
        <v>0</v>
      </c>
      <c r="G238" s="303" t="e">
        <f>LEN(#REF!)-LEN(SUBSTITUTE(#REF!,",",""))+1</f>
        <v>#REF!</v>
      </c>
    </row>
    <row r="239" spans="1:7">
      <c r="A239" s="5" t="s">
        <v>296</v>
      </c>
      <c r="B239" s="117"/>
      <c r="C239" s="117"/>
      <c r="D239" s="58"/>
      <c r="E239" s="15" t="str">
        <f t="shared" si="3"/>
        <v/>
      </c>
      <c r="F239" s="302" t="b">
        <f>IF(nume_candidat="",FALSE,ISNUMBER(SEARCH(nume_candidat,#REF!)))</f>
        <v>0</v>
      </c>
      <c r="G239" s="303" t="e">
        <f>LEN(#REF!)-LEN(SUBSTITUTE(#REF!,",",""))+1</f>
        <v>#REF!</v>
      </c>
    </row>
    <row r="240" spans="1:7">
      <c r="A240" s="5" t="s">
        <v>297</v>
      </c>
      <c r="B240" s="117"/>
      <c r="C240" s="117"/>
      <c r="D240" s="58"/>
      <c r="E240" s="15" t="str">
        <f t="shared" si="3"/>
        <v/>
      </c>
      <c r="F240" s="302" t="b">
        <f>IF(nume_candidat="",FALSE,ISNUMBER(SEARCH(nume_candidat,#REF!)))</f>
        <v>0</v>
      </c>
      <c r="G240" s="303" t="e">
        <f>LEN(#REF!)-LEN(SUBSTITUTE(#REF!,",",""))+1</f>
        <v>#REF!</v>
      </c>
    </row>
    <row r="241" spans="1:7">
      <c r="A241" s="5" t="s">
        <v>298</v>
      </c>
      <c r="B241" s="117"/>
      <c r="C241" s="117"/>
      <c r="D241" s="58"/>
      <c r="E241" s="15" t="str">
        <f t="shared" si="3"/>
        <v/>
      </c>
      <c r="F241" s="302" t="b">
        <f>IF(nume_candidat="",FALSE,ISNUMBER(SEARCH(nume_candidat,#REF!)))</f>
        <v>0</v>
      </c>
      <c r="G241" s="303" t="e">
        <f>LEN(#REF!)-LEN(SUBSTITUTE(#REF!,",",""))+1</f>
        <v>#REF!</v>
      </c>
    </row>
    <row r="242" spans="1:7">
      <c r="A242" s="5" t="s">
        <v>299</v>
      </c>
      <c r="B242" s="117"/>
      <c r="C242" s="117"/>
      <c r="D242" s="58"/>
      <c r="E242" s="15" t="str">
        <f t="shared" si="3"/>
        <v/>
      </c>
      <c r="F242" s="302" t="b">
        <f>IF(nume_candidat="",FALSE,ISNUMBER(SEARCH(nume_candidat,#REF!)))</f>
        <v>0</v>
      </c>
      <c r="G242" s="303" t="e">
        <f>LEN(#REF!)-LEN(SUBSTITUTE(#REF!,",",""))+1</f>
        <v>#REF!</v>
      </c>
    </row>
    <row r="243" spans="1:7">
      <c r="A243" s="5" t="s">
        <v>300</v>
      </c>
      <c r="B243" s="117"/>
      <c r="C243" s="117"/>
      <c r="D243" s="58"/>
      <c r="E243" s="15" t="str">
        <f t="shared" si="3"/>
        <v/>
      </c>
      <c r="F243" s="302" t="b">
        <f>IF(nume_candidat="",FALSE,ISNUMBER(SEARCH(nume_candidat,#REF!)))</f>
        <v>0</v>
      </c>
      <c r="G243" s="303" t="e">
        <f>LEN(#REF!)-LEN(SUBSTITUTE(#REF!,",",""))+1</f>
        <v>#REF!</v>
      </c>
    </row>
    <row r="244" spans="1:7">
      <c r="A244" s="5" t="s">
        <v>301</v>
      </c>
      <c r="B244" s="117"/>
      <c r="C244" s="117"/>
      <c r="D244" s="58"/>
      <c r="E244" s="15" t="str">
        <f t="shared" si="3"/>
        <v/>
      </c>
      <c r="F244" s="302" t="b">
        <f>IF(nume_candidat="",FALSE,ISNUMBER(SEARCH(nume_candidat,#REF!)))</f>
        <v>0</v>
      </c>
      <c r="G244" s="303" t="e">
        <f>LEN(#REF!)-LEN(SUBSTITUTE(#REF!,",",""))+1</f>
        <v>#REF!</v>
      </c>
    </row>
    <row r="245" spans="1:7">
      <c r="A245" s="5" t="s">
        <v>302</v>
      </c>
      <c r="B245" s="117"/>
      <c r="C245" s="117"/>
      <c r="D245" s="58"/>
      <c r="E245" s="15" t="str">
        <f t="shared" si="3"/>
        <v/>
      </c>
      <c r="F245" s="302" t="b">
        <f>IF(nume_candidat="",FALSE,ISNUMBER(SEARCH(nume_candidat,#REF!)))</f>
        <v>0</v>
      </c>
      <c r="G245" s="303" t="e">
        <f>LEN(#REF!)-LEN(SUBSTITUTE(#REF!,",",""))+1</f>
        <v>#REF!</v>
      </c>
    </row>
    <row r="246" spans="1:7">
      <c r="A246" s="5" t="s">
        <v>303</v>
      </c>
      <c r="B246" s="117"/>
      <c r="C246" s="117"/>
      <c r="D246" s="58"/>
      <c r="E246" s="15" t="str">
        <f t="shared" si="3"/>
        <v/>
      </c>
      <c r="F246" s="302" t="b">
        <f>IF(nume_candidat="",FALSE,ISNUMBER(SEARCH(nume_candidat,#REF!)))</f>
        <v>0</v>
      </c>
      <c r="G246" s="303" t="e">
        <f>LEN(#REF!)-LEN(SUBSTITUTE(#REF!,",",""))+1</f>
        <v>#REF!</v>
      </c>
    </row>
    <row r="247" spans="1:7">
      <c r="A247" s="5" t="s">
        <v>304</v>
      </c>
      <c r="B247" s="117"/>
      <c r="C247" s="117"/>
      <c r="D247" s="58"/>
      <c r="E247" s="15" t="str">
        <f t="shared" si="3"/>
        <v/>
      </c>
      <c r="F247" s="302" t="b">
        <f>IF(nume_candidat="",FALSE,ISNUMBER(SEARCH(nume_candidat,#REF!)))</f>
        <v>0</v>
      </c>
      <c r="G247" s="303" t="e">
        <f>LEN(#REF!)-LEN(SUBSTITUTE(#REF!,",",""))+1</f>
        <v>#REF!</v>
      </c>
    </row>
    <row r="248" spans="1:7">
      <c r="A248" s="5" t="s">
        <v>305</v>
      </c>
      <c r="B248" s="117"/>
      <c r="C248" s="117"/>
      <c r="D248" s="58"/>
      <c r="E248" s="15" t="str">
        <f t="shared" si="3"/>
        <v/>
      </c>
      <c r="F248" s="302" t="b">
        <f>IF(nume_candidat="",FALSE,ISNUMBER(SEARCH(nume_candidat,#REF!)))</f>
        <v>0</v>
      </c>
      <c r="G248" s="303" t="e">
        <f>LEN(#REF!)-LEN(SUBSTITUTE(#REF!,",",""))+1</f>
        <v>#REF!</v>
      </c>
    </row>
    <row r="249" spans="1:7">
      <c r="A249" s="5" t="s">
        <v>306</v>
      </c>
      <c r="B249" s="117"/>
      <c r="C249" s="117"/>
      <c r="D249" s="58"/>
      <c r="E249" s="15" t="str">
        <f t="shared" si="3"/>
        <v/>
      </c>
      <c r="F249" s="302" t="b">
        <f>IF(nume_candidat="",FALSE,ISNUMBER(SEARCH(nume_candidat,#REF!)))</f>
        <v>0</v>
      </c>
      <c r="G249" s="303" t="e">
        <f>LEN(#REF!)-LEN(SUBSTITUTE(#REF!,",",""))+1</f>
        <v>#REF!</v>
      </c>
    </row>
    <row r="250" spans="1:7">
      <c r="A250" s="5" t="s">
        <v>307</v>
      </c>
      <c r="B250" s="117"/>
      <c r="C250" s="117"/>
      <c r="D250" s="58"/>
      <c r="E250" s="15" t="str">
        <f t="shared" si="3"/>
        <v/>
      </c>
      <c r="F250" s="302" t="b">
        <f>IF(nume_candidat="",FALSE,ISNUMBER(SEARCH(nume_candidat,#REF!)))</f>
        <v>0</v>
      </c>
      <c r="G250" s="303" t="e">
        <f>LEN(#REF!)-LEN(SUBSTITUTE(#REF!,",",""))+1</f>
        <v>#REF!</v>
      </c>
    </row>
    <row r="251" spans="1:7">
      <c r="A251" s="5" t="s">
        <v>308</v>
      </c>
      <c r="B251" s="117"/>
      <c r="C251" s="117"/>
      <c r="D251" s="58"/>
      <c r="E251" s="15" t="str">
        <f t="shared" si="3"/>
        <v/>
      </c>
      <c r="F251" s="302" t="b">
        <f>IF(nume_candidat="",FALSE,ISNUMBER(SEARCH(nume_candidat,#REF!)))</f>
        <v>0</v>
      </c>
      <c r="G251" s="303" t="e">
        <f>LEN(#REF!)-LEN(SUBSTITUTE(#REF!,",",""))+1</f>
        <v>#REF!</v>
      </c>
    </row>
    <row r="252" spans="1:7">
      <c r="A252" s="5" t="s">
        <v>309</v>
      </c>
      <c r="B252" s="117"/>
      <c r="C252" s="117"/>
      <c r="D252" s="58"/>
      <c r="E252" s="15" t="str">
        <f t="shared" si="3"/>
        <v/>
      </c>
      <c r="F252" s="302" t="b">
        <f>IF(nume_candidat="",FALSE,ISNUMBER(SEARCH(nume_candidat,#REF!)))</f>
        <v>0</v>
      </c>
      <c r="G252" s="303" t="e">
        <f>LEN(#REF!)-LEN(SUBSTITUTE(#REF!,",",""))+1</f>
        <v>#REF!</v>
      </c>
    </row>
    <row r="253" spans="1:7">
      <c r="A253" s="5" t="s">
        <v>310</v>
      </c>
      <c r="B253" s="117"/>
      <c r="C253" s="117"/>
      <c r="D253" s="58"/>
      <c r="E253" s="15" t="str">
        <f t="shared" si="3"/>
        <v/>
      </c>
      <c r="F253" s="302" t="b">
        <f>IF(nume_candidat="",FALSE,ISNUMBER(SEARCH(nume_candidat,#REF!)))</f>
        <v>0</v>
      </c>
      <c r="G253" s="303" t="e">
        <f>LEN(#REF!)-LEN(SUBSTITUTE(#REF!,",",""))+1</f>
        <v>#REF!</v>
      </c>
    </row>
    <row r="254" spans="1:7">
      <c r="A254" s="5" t="s">
        <v>311</v>
      </c>
      <c r="B254" s="117"/>
      <c r="C254" s="117"/>
      <c r="D254" s="58"/>
      <c r="E254" s="15" t="str">
        <f t="shared" si="3"/>
        <v/>
      </c>
      <c r="F254" s="302" t="b">
        <f>IF(nume_candidat="",FALSE,ISNUMBER(SEARCH(nume_candidat,#REF!)))</f>
        <v>0</v>
      </c>
      <c r="G254" s="303" t="e">
        <f>LEN(#REF!)-LEN(SUBSTITUTE(#REF!,",",""))+1</f>
        <v>#REF!</v>
      </c>
    </row>
    <row r="255" spans="1:7">
      <c r="A255" s="5" t="s">
        <v>312</v>
      </c>
      <c r="B255" s="117"/>
      <c r="C255" s="117"/>
      <c r="D255" s="58"/>
      <c r="E255" s="15" t="str">
        <f t="shared" si="3"/>
        <v/>
      </c>
      <c r="F255" s="302" t="b">
        <f>IF(nume_candidat="",FALSE,ISNUMBER(SEARCH(nume_candidat,#REF!)))</f>
        <v>0</v>
      </c>
      <c r="G255" s="303" t="e">
        <f>LEN(#REF!)-LEN(SUBSTITUTE(#REF!,",",""))+1</f>
        <v>#REF!</v>
      </c>
    </row>
    <row r="256" spans="1:7">
      <c r="A256" s="5" t="s">
        <v>313</v>
      </c>
      <c r="B256" s="117"/>
      <c r="C256" s="117"/>
      <c r="D256" s="58"/>
      <c r="E256" s="15" t="str">
        <f t="shared" si="3"/>
        <v/>
      </c>
      <c r="F256" s="302" t="b">
        <f>IF(nume_candidat="",FALSE,ISNUMBER(SEARCH(nume_candidat,#REF!)))</f>
        <v>0</v>
      </c>
      <c r="G256" s="303" t="e">
        <f>LEN(#REF!)-LEN(SUBSTITUTE(#REF!,",",""))+1</f>
        <v>#REF!</v>
      </c>
    </row>
    <row r="257" spans="1:7">
      <c r="A257" s="5" t="s">
        <v>314</v>
      </c>
      <c r="B257" s="117"/>
      <c r="C257" s="117"/>
      <c r="D257" s="58"/>
      <c r="E257" s="15" t="str">
        <f t="shared" si="3"/>
        <v/>
      </c>
      <c r="F257" s="302" t="b">
        <f>IF(nume_candidat="",FALSE,ISNUMBER(SEARCH(nume_candidat,#REF!)))</f>
        <v>0</v>
      </c>
      <c r="G257" s="303" t="e">
        <f>LEN(#REF!)-LEN(SUBSTITUTE(#REF!,",",""))+1</f>
        <v>#REF!</v>
      </c>
    </row>
    <row r="258" spans="1:7">
      <c r="A258" s="5" t="s">
        <v>315</v>
      </c>
      <c r="B258" s="117"/>
      <c r="C258" s="117"/>
      <c r="D258" s="58"/>
      <c r="E258" s="15" t="str">
        <f t="shared" si="3"/>
        <v/>
      </c>
      <c r="F258" s="302" t="b">
        <f>IF(nume_candidat="",FALSE,ISNUMBER(SEARCH(nume_candidat,#REF!)))</f>
        <v>0</v>
      </c>
      <c r="G258" s="303" t="e">
        <f>LEN(#REF!)-LEN(SUBSTITUTE(#REF!,",",""))+1</f>
        <v>#REF!</v>
      </c>
    </row>
    <row r="259" spans="1:7">
      <c r="A259" s="5" t="s">
        <v>316</v>
      </c>
      <c r="B259" s="117"/>
      <c r="C259" s="117"/>
      <c r="D259" s="58"/>
      <c r="E259" s="15" t="str">
        <f t="shared" si="3"/>
        <v/>
      </c>
      <c r="F259" s="302" t="b">
        <f>IF(nume_candidat="",FALSE,ISNUMBER(SEARCH(nume_candidat,#REF!)))</f>
        <v>0</v>
      </c>
      <c r="G259" s="303" t="e">
        <f>LEN(#REF!)-LEN(SUBSTITUTE(#REF!,",",""))+1</f>
        <v>#REF!</v>
      </c>
    </row>
    <row r="260" spans="1:7">
      <c r="A260" s="53"/>
      <c r="B260" s="246"/>
      <c r="C260" s="53"/>
      <c r="D260" s="53"/>
      <c r="E260" s="53"/>
    </row>
    <row r="261" spans="1:7">
      <c r="A261" s="53"/>
      <c r="B261" s="246"/>
      <c r="C261" s="53"/>
      <c r="D261" s="53"/>
      <c r="E261" s="53"/>
    </row>
    <row r="262" spans="1:7">
      <c r="A262" s="53"/>
      <c r="B262" s="246"/>
      <c r="C262" s="53"/>
      <c r="D262" s="53"/>
      <c r="E262" s="53"/>
    </row>
    <row r="263" spans="1:7">
      <c r="A263" s="53"/>
      <c r="B263" s="246"/>
      <c r="C263" s="53"/>
      <c r="D263" s="53"/>
      <c r="E263" s="53"/>
    </row>
    <row r="264" spans="1:7">
      <c r="A264" s="53"/>
      <c r="B264" s="246"/>
      <c r="C264" s="53"/>
      <c r="D264" s="53"/>
      <c r="E264" s="53"/>
    </row>
    <row r="265" spans="1:7">
      <c r="A265" s="53"/>
      <c r="B265" s="246"/>
      <c r="C265" s="53"/>
      <c r="D265" s="53"/>
      <c r="E265" s="53"/>
    </row>
    <row r="266" spans="1:7">
      <c r="A266" s="53"/>
      <c r="B266" s="246"/>
      <c r="C266" s="53"/>
      <c r="D266" s="53"/>
      <c r="E266" s="53"/>
    </row>
    <row r="267" spans="1:7">
      <c r="A267" s="53"/>
      <c r="B267" s="246"/>
      <c r="C267" s="53"/>
      <c r="D267" s="53"/>
      <c r="E267" s="53"/>
    </row>
    <row r="268" spans="1:7">
      <c r="A268" s="53"/>
      <c r="B268" s="246"/>
      <c r="C268" s="53"/>
      <c r="D268" s="53"/>
      <c r="E268" s="53"/>
    </row>
    <row r="269" spans="1:7">
      <c r="A269" s="53"/>
      <c r="B269" s="246"/>
      <c r="C269" s="53"/>
      <c r="D269" s="53"/>
      <c r="E269" s="53"/>
    </row>
    <row r="270" spans="1:7">
      <c r="A270" s="53"/>
      <c r="B270" s="246"/>
      <c r="C270" s="53"/>
      <c r="D270" s="53"/>
      <c r="E270" s="53"/>
    </row>
    <row r="271" spans="1:7">
      <c r="A271" s="53"/>
      <c r="B271" s="246"/>
      <c r="C271" s="53"/>
      <c r="D271" s="53"/>
      <c r="E271" s="53"/>
    </row>
    <row r="272" spans="1:7">
      <c r="A272" s="53"/>
      <c r="B272" s="246"/>
      <c r="C272" s="53"/>
      <c r="D272" s="53"/>
      <c r="E272" s="53"/>
    </row>
    <row r="273" spans="1:5">
      <c r="A273" s="53"/>
      <c r="B273" s="246"/>
      <c r="C273" s="53"/>
      <c r="D273" s="53"/>
      <c r="E273" s="53"/>
    </row>
    <row r="274" spans="1:5">
      <c r="A274" s="53"/>
      <c r="B274" s="246"/>
      <c r="C274" s="53"/>
      <c r="D274" s="53"/>
      <c r="E274" s="53"/>
    </row>
    <row r="275" spans="1:5">
      <c r="A275" s="53"/>
      <c r="B275" s="246"/>
      <c r="C275" s="53"/>
      <c r="D275" s="53"/>
      <c r="E275" s="53"/>
    </row>
    <row r="276" spans="1:5">
      <c r="A276" s="53"/>
      <c r="B276" s="246"/>
      <c r="C276" s="53"/>
      <c r="D276" s="53"/>
      <c r="E276" s="53"/>
    </row>
    <row r="277" spans="1:5">
      <c r="A277" s="53"/>
      <c r="B277" s="246"/>
      <c r="C277" s="53"/>
      <c r="D277" s="53"/>
      <c r="E277" s="53"/>
    </row>
    <row r="278" spans="1:5">
      <c r="A278" s="53"/>
      <c r="B278" s="246"/>
      <c r="C278" s="53"/>
      <c r="D278" s="53"/>
      <c r="E278" s="53"/>
    </row>
    <row r="279" spans="1:5">
      <c r="A279" s="53"/>
      <c r="B279" s="246"/>
      <c r="C279" s="53"/>
      <c r="D279" s="53"/>
      <c r="E279" s="53"/>
    </row>
    <row r="280" spans="1:5">
      <c r="A280" s="53"/>
      <c r="B280" s="246"/>
      <c r="C280" s="53"/>
      <c r="D280" s="53"/>
      <c r="E280" s="53"/>
    </row>
    <row r="281" spans="1:5">
      <c r="A281" s="53"/>
      <c r="B281" s="246"/>
      <c r="C281" s="53"/>
      <c r="D281" s="53"/>
      <c r="E281" s="53"/>
    </row>
    <row r="282" spans="1:5">
      <c r="A282" s="53"/>
      <c r="B282" s="246"/>
      <c r="C282" s="53"/>
      <c r="D282" s="53"/>
      <c r="E282" s="53"/>
    </row>
    <row r="283" spans="1:5">
      <c r="A283" s="53"/>
      <c r="B283" s="246"/>
      <c r="C283" s="53"/>
      <c r="D283" s="53"/>
      <c r="E283" s="53"/>
    </row>
    <row r="284" spans="1:5">
      <c r="A284" s="53"/>
      <c r="B284" s="246"/>
      <c r="C284" s="53"/>
      <c r="D284" s="53"/>
      <c r="E284" s="53"/>
    </row>
    <row r="285" spans="1:5">
      <c r="A285" s="53"/>
      <c r="B285" s="246"/>
      <c r="C285" s="53"/>
      <c r="D285" s="53"/>
      <c r="E285" s="53"/>
    </row>
    <row r="286" spans="1:5">
      <c r="A286" s="53"/>
      <c r="B286" s="246"/>
      <c r="C286" s="53"/>
      <c r="D286" s="53"/>
      <c r="E286" s="53"/>
    </row>
    <row r="287" spans="1:5">
      <c r="A287" s="53"/>
      <c r="B287" s="246"/>
      <c r="C287" s="53"/>
      <c r="D287" s="53"/>
      <c r="E287" s="53"/>
    </row>
    <row r="288" spans="1:5">
      <c r="A288" s="53"/>
      <c r="B288" s="246"/>
      <c r="C288" s="53"/>
      <c r="D288" s="53"/>
      <c r="E288" s="53"/>
    </row>
    <row r="289" spans="1:5">
      <c r="A289" s="53"/>
      <c r="B289" s="246"/>
      <c r="C289" s="53"/>
      <c r="D289" s="53"/>
      <c r="E289" s="53"/>
    </row>
    <row r="290" spans="1:5">
      <c r="A290" s="53"/>
      <c r="B290" s="246"/>
      <c r="C290" s="53"/>
      <c r="D290" s="53"/>
      <c r="E290" s="53"/>
    </row>
    <row r="291" spans="1:5">
      <c r="A291" s="53"/>
      <c r="B291" s="246"/>
      <c r="C291" s="53"/>
      <c r="D291" s="53"/>
      <c r="E291" s="53"/>
    </row>
    <row r="292" spans="1:5">
      <c r="A292" s="53"/>
      <c r="B292" s="246"/>
      <c r="C292" s="53"/>
      <c r="D292" s="53"/>
      <c r="E292" s="53"/>
    </row>
    <row r="293" spans="1:5">
      <c r="A293" s="53"/>
      <c r="B293" s="246"/>
      <c r="C293" s="53"/>
      <c r="D293" s="53"/>
      <c r="E293" s="53"/>
    </row>
    <row r="294" spans="1:5">
      <c r="A294" s="53"/>
      <c r="B294" s="246"/>
      <c r="C294" s="53"/>
      <c r="D294" s="53"/>
      <c r="E294" s="53"/>
    </row>
    <row r="295" spans="1:5">
      <c r="A295" s="53"/>
      <c r="B295" s="246"/>
      <c r="C295" s="53"/>
      <c r="D295" s="53"/>
      <c r="E295" s="53"/>
    </row>
    <row r="296" spans="1:5">
      <c r="A296" s="53"/>
      <c r="B296" s="246"/>
      <c r="C296" s="53"/>
      <c r="D296" s="53"/>
      <c r="E296" s="53"/>
    </row>
    <row r="297" spans="1:5">
      <c r="A297" s="53"/>
      <c r="B297" s="246"/>
      <c r="C297" s="53"/>
      <c r="D297" s="53"/>
      <c r="E297" s="53"/>
    </row>
    <row r="298" spans="1:5">
      <c r="A298" s="53"/>
      <c r="B298" s="246"/>
      <c r="C298" s="53"/>
      <c r="D298" s="53"/>
      <c r="E298" s="53"/>
    </row>
    <row r="299" spans="1:5">
      <c r="A299" s="53"/>
      <c r="B299" s="246"/>
      <c r="C299" s="53"/>
      <c r="D299" s="53"/>
      <c r="E299" s="53"/>
    </row>
    <row r="300" spans="1:5">
      <c r="A300" s="53"/>
      <c r="B300" s="246"/>
      <c r="C300" s="53"/>
      <c r="D300" s="53"/>
      <c r="E300" s="53"/>
    </row>
    <row r="301" spans="1:5">
      <c r="A301" s="53"/>
      <c r="B301" s="246"/>
      <c r="C301" s="53"/>
      <c r="D301" s="53"/>
      <c r="E301" s="53"/>
    </row>
    <row r="302" spans="1:5">
      <c r="A302" s="53"/>
      <c r="B302" s="246"/>
      <c r="C302" s="53"/>
      <c r="D302" s="53"/>
      <c r="E302" s="53"/>
    </row>
    <row r="303" spans="1:5">
      <c r="A303" s="53"/>
      <c r="B303" s="246"/>
      <c r="C303" s="53"/>
      <c r="D303" s="53"/>
      <c r="E303" s="53"/>
    </row>
    <row r="304" spans="1:5">
      <c r="A304" s="53"/>
      <c r="B304" s="246"/>
      <c r="C304" s="53"/>
      <c r="D304" s="53"/>
      <c r="E304" s="53"/>
    </row>
    <row r="305" spans="1:5">
      <c r="A305" s="53"/>
      <c r="B305" s="246"/>
      <c r="C305" s="53"/>
      <c r="D305" s="53"/>
      <c r="E305" s="53"/>
    </row>
    <row r="306" spans="1:5">
      <c r="A306" s="53"/>
      <c r="B306" s="246"/>
      <c r="C306" s="53"/>
      <c r="D306" s="53"/>
      <c r="E306" s="53"/>
    </row>
    <row r="307" spans="1:5">
      <c r="A307" s="53"/>
      <c r="B307" s="246"/>
      <c r="C307" s="53"/>
      <c r="D307" s="53"/>
      <c r="E307" s="53"/>
    </row>
    <row r="308" spans="1:5">
      <c r="A308" s="53"/>
      <c r="B308" s="246"/>
      <c r="C308" s="53"/>
      <c r="D308" s="53"/>
      <c r="E308" s="53"/>
    </row>
    <row r="309" spans="1:5">
      <c r="A309" s="53"/>
      <c r="B309" s="246"/>
      <c r="C309" s="53"/>
      <c r="D309" s="53"/>
      <c r="E309" s="53"/>
    </row>
    <row r="310" spans="1:5">
      <c r="A310" s="53"/>
      <c r="B310" s="246"/>
      <c r="C310" s="53"/>
      <c r="D310" s="53"/>
      <c r="E310" s="53"/>
    </row>
    <row r="311" spans="1:5">
      <c r="A311" s="53"/>
      <c r="B311" s="246"/>
      <c r="C311" s="53"/>
      <c r="D311" s="53"/>
      <c r="E311" s="53"/>
    </row>
    <row r="312" spans="1:5">
      <c r="A312" s="53"/>
      <c r="B312" s="246"/>
      <c r="C312" s="53"/>
      <c r="D312" s="53"/>
      <c r="E312" s="53"/>
    </row>
    <row r="313" spans="1:5">
      <c r="A313" s="53"/>
      <c r="B313" s="246"/>
      <c r="C313" s="53"/>
      <c r="D313" s="53"/>
      <c r="E313" s="53"/>
    </row>
    <row r="314" spans="1:5">
      <c r="A314" s="53"/>
      <c r="B314" s="246"/>
      <c r="C314" s="53"/>
      <c r="D314" s="53"/>
      <c r="E314" s="53"/>
    </row>
    <row r="315" spans="1:5">
      <c r="A315" s="53"/>
      <c r="B315" s="246"/>
      <c r="C315" s="53"/>
      <c r="D315" s="53"/>
      <c r="E315" s="53"/>
    </row>
    <row r="316" spans="1:5">
      <c r="A316" s="53"/>
      <c r="B316" s="246"/>
      <c r="C316" s="53"/>
      <c r="D316" s="53"/>
      <c r="E316" s="53"/>
    </row>
    <row r="317" spans="1:5">
      <c r="A317" s="53"/>
      <c r="B317" s="246"/>
      <c r="C317" s="53"/>
      <c r="D317" s="53"/>
      <c r="E317" s="53"/>
    </row>
    <row r="318" spans="1:5">
      <c r="A318" s="53"/>
      <c r="B318" s="246"/>
      <c r="C318" s="53"/>
      <c r="D318" s="53"/>
      <c r="E318" s="53"/>
    </row>
    <row r="319" spans="1:5">
      <c r="A319" s="53"/>
      <c r="B319" s="246"/>
      <c r="C319" s="53"/>
      <c r="D319" s="53"/>
      <c r="E319" s="53"/>
    </row>
    <row r="320" spans="1:5">
      <c r="A320" s="53"/>
      <c r="B320" s="246"/>
      <c r="C320" s="53"/>
      <c r="D320" s="53"/>
      <c r="E320" s="53"/>
    </row>
    <row r="321" spans="1:5">
      <c r="A321" s="53"/>
      <c r="B321" s="246"/>
      <c r="C321" s="53"/>
      <c r="D321" s="53"/>
      <c r="E321" s="53"/>
    </row>
    <row r="322" spans="1:5">
      <c r="A322" s="53"/>
      <c r="B322" s="246"/>
      <c r="C322" s="53"/>
      <c r="D322" s="53"/>
      <c r="E322" s="53"/>
    </row>
    <row r="323" spans="1:5">
      <c r="A323" s="53"/>
      <c r="B323" s="246"/>
      <c r="C323" s="53"/>
      <c r="D323" s="53"/>
      <c r="E323" s="53"/>
    </row>
    <row r="324" spans="1:5">
      <c r="A324" s="53"/>
      <c r="B324" s="246"/>
      <c r="C324" s="53"/>
      <c r="D324" s="53"/>
      <c r="E324" s="53"/>
    </row>
    <row r="325" spans="1:5">
      <c r="A325" s="53"/>
      <c r="B325" s="246"/>
      <c r="C325" s="53"/>
      <c r="D325" s="53"/>
      <c r="E325" s="53"/>
    </row>
    <row r="326" spans="1:5">
      <c r="A326" s="53"/>
      <c r="B326" s="246"/>
      <c r="C326" s="53"/>
      <c r="D326" s="53"/>
      <c r="E326" s="53"/>
    </row>
    <row r="327" spans="1:5">
      <c r="A327" s="53"/>
      <c r="B327" s="246"/>
      <c r="C327" s="53"/>
      <c r="D327" s="53"/>
      <c r="E327" s="53"/>
    </row>
    <row r="328" spans="1:5">
      <c r="A328" s="53"/>
      <c r="B328" s="246"/>
      <c r="C328" s="53"/>
      <c r="D328" s="53"/>
      <c r="E328" s="53"/>
    </row>
    <row r="329" spans="1:5">
      <c r="A329" s="53"/>
      <c r="B329" s="246"/>
      <c r="C329" s="53"/>
      <c r="D329" s="53"/>
      <c r="E329" s="53"/>
    </row>
    <row r="330" spans="1:5">
      <c r="A330" s="53"/>
      <c r="B330" s="246"/>
      <c r="C330" s="53"/>
      <c r="D330" s="53"/>
      <c r="E330" s="53"/>
    </row>
    <row r="331" spans="1:5">
      <c r="A331" s="53"/>
      <c r="B331" s="246"/>
      <c r="C331" s="53"/>
      <c r="D331" s="53"/>
      <c r="E331" s="53"/>
    </row>
    <row r="332" spans="1:5">
      <c r="A332" s="53"/>
      <c r="B332" s="246"/>
      <c r="C332" s="53"/>
      <c r="D332" s="53"/>
      <c r="E332" s="53"/>
    </row>
    <row r="333" spans="1:5">
      <c r="A333" s="53"/>
      <c r="B333" s="246"/>
      <c r="C333" s="53"/>
      <c r="D333" s="53"/>
      <c r="E333" s="53"/>
    </row>
    <row r="334" spans="1:5">
      <c r="A334" s="53"/>
      <c r="B334" s="246"/>
      <c r="C334" s="53"/>
      <c r="D334" s="53"/>
      <c r="E334" s="53"/>
    </row>
    <row r="335" spans="1:5">
      <c r="A335" s="53"/>
      <c r="B335" s="246"/>
      <c r="C335" s="53"/>
      <c r="D335" s="53"/>
      <c r="E335" s="53"/>
    </row>
    <row r="336" spans="1:5">
      <c r="A336" s="53"/>
      <c r="B336" s="246"/>
      <c r="C336" s="53"/>
      <c r="D336" s="53"/>
      <c r="E336" s="53"/>
    </row>
    <row r="337" spans="1:5">
      <c r="A337" s="53"/>
      <c r="B337" s="246"/>
      <c r="C337" s="53"/>
      <c r="D337" s="53"/>
      <c r="E337" s="53"/>
    </row>
    <row r="338" spans="1:5">
      <c r="A338" s="53"/>
      <c r="B338" s="246"/>
      <c r="C338" s="53"/>
      <c r="D338" s="53"/>
      <c r="E338" s="53"/>
    </row>
    <row r="339" spans="1:5">
      <c r="A339" s="53"/>
      <c r="B339" s="246"/>
      <c r="C339" s="53"/>
      <c r="D339" s="53"/>
      <c r="E339" s="53"/>
    </row>
    <row r="340" spans="1:5">
      <c r="A340" s="53"/>
      <c r="B340" s="246"/>
      <c r="C340" s="53"/>
      <c r="D340" s="53"/>
      <c r="E340" s="53"/>
    </row>
    <row r="341" spans="1:5">
      <c r="A341" s="53"/>
      <c r="B341" s="246"/>
      <c r="C341" s="53"/>
      <c r="D341" s="53"/>
      <c r="E341" s="53"/>
    </row>
    <row r="342" spans="1:5">
      <c r="A342" s="53"/>
      <c r="B342" s="246"/>
      <c r="C342" s="53"/>
      <c r="D342" s="53"/>
      <c r="E342" s="53"/>
    </row>
    <row r="343" spans="1:5">
      <c r="A343" s="53"/>
      <c r="B343" s="246"/>
      <c r="C343" s="53"/>
      <c r="D343" s="53"/>
      <c r="E343" s="53"/>
    </row>
    <row r="344" spans="1:5">
      <c r="A344" s="53"/>
      <c r="B344" s="246"/>
      <c r="C344" s="53"/>
      <c r="D344" s="53"/>
      <c r="E344" s="53"/>
    </row>
    <row r="345" spans="1:5">
      <c r="A345" s="53"/>
      <c r="B345" s="246"/>
      <c r="C345" s="53"/>
      <c r="D345" s="53"/>
      <c r="E345" s="53"/>
    </row>
    <row r="346" spans="1:5">
      <c r="A346" s="53"/>
      <c r="B346" s="246"/>
      <c r="C346" s="53"/>
      <c r="D346" s="53"/>
      <c r="E346" s="53"/>
    </row>
    <row r="347" spans="1:5">
      <c r="A347" s="53"/>
      <c r="B347" s="246"/>
      <c r="C347" s="53"/>
      <c r="D347" s="53"/>
      <c r="E347" s="53"/>
    </row>
    <row r="348" spans="1:5">
      <c r="A348" s="53"/>
      <c r="B348" s="246"/>
      <c r="C348" s="53"/>
      <c r="D348" s="53"/>
      <c r="E348" s="53"/>
    </row>
    <row r="349" spans="1:5">
      <c r="A349" s="53"/>
      <c r="B349" s="246"/>
      <c r="C349" s="53"/>
      <c r="D349" s="53"/>
      <c r="E349" s="53"/>
    </row>
    <row r="350" spans="1:5">
      <c r="A350" s="53"/>
      <c r="B350" s="246"/>
      <c r="C350" s="53"/>
      <c r="D350" s="53"/>
      <c r="E350" s="53"/>
    </row>
    <row r="351" spans="1:5">
      <c r="A351" s="53"/>
      <c r="B351" s="246"/>
      <c r="C351" s="53"/>
      <c r="D351" s="53"/>
      <c r="E351" s="53"/>
    </row>
    <row r="352" spans="1:5">
      <c r="A352" s="53"/>
      <c r="B352" s="246"/>
      <c r="C352" s="53"/>
      <c r="D352" s="53"/>
      <c r="E352" s="53"/>
    </row>
    <row r="353" spans="1:5">
      <c r="A353" s="53"/>
      <c r="B353" s="246"/>
      <c r="C353" s="53"/>
      <c r="D353" s="53"/>
      <c r="E353" s="53"/>
    </row>
    <row r="354" spans="1:5">
      <c r="A354" s="53"/>
      <c r="B354" s="246"/>
      <c r="C354" s="53"/>
      <c r="D354" s="53"/>
      <c r="E354" s="53"/>
    </row>
    <row r="355" spans="1:5">
      <c r="A355" s="53"/>
      <c r="B355" s="246"/>
      <c r="C355" s="53"/>
      <c r="D355" s="53"/>
      <c r="E355" s="53"/>
    </row>
    <row r="356" spans="1:5">
      <c r="A356" s="53"/>
      <c r="B356" s="246"/>
      <c r="C356" s="53"/>
      <c r="D356" s="53"/>
      <c r="E356" s="53"/>
    </row>
    <row r="357" spans="1:5">
      <c r="A357" s="53"/>
      <c r="B357" s="246"/>
      <c r="C357" s="53"/>
      <c r="D357" s="53"/>
      <c r="E357" s="53"/>
    </row>
    <row r="358" spans="1:5">
      <c r="A358" s="53"/>
      <c r="B358" s="246"/>
      <c r="C358" s="53"/>
      <c r="D358" s="53"/>
      <c r="E358" s="53"/>
    </row>
    <row r="359" spans="1:5">
      <c r="A359" s="53"/>
      <c r="B359" s="246"/>
      <c r="C359" s="53"/>
      <c r="D359" s="53"/>
      <c r="E359" s="53"/>
    </row>
    <row r="360" spans="1:5">
      <c r="A360" s="53"/>
      <c r="B360" s="246"/>
      <c r="C360" s="53"/>
      <c r="D360" s="53"/>
      <c r="E360" s="53"/>
    </row>
    <row r="361" spans="1:5">
      <c r="A361" s="53"/>
      <c r="B361" s="246"/>
      <c r="C361" s="53"/>
      <c r="D361" s="53"/>
      <c r="E361" s="53"/>
    </row>
    <row r="362" spans="1:5">
      <c r="A362" s="53"/>
      <c r="B362" s="246"/>
      <c r="C362" s="53"/>
      <c r="D362" s="53"/>
      <c r="E362" s="53"/>
    </row>
    <row r="363" spans="1:5">
      <c r="A363" s="53"/>
      <c r="B363" s="246"/>
      <c r="C363" s="53"/>
      <c r="D363" s="53"/>
      <c r="E363" s="53"/>
    </row>
    <row r="364" spans="1:5">
      <c r="A364" s="53"/>
      <c r="B364" s="246"/>
      <c r="C364" s="53"/>
      <c r="D364" s="53"/>
      <c r="E364" s="53"/>
    </row>
    <row r="365" spans="1:5">
      <c r="A365" s="53"/>
      <c r="B365" s="246"/>
      <c r="C365" s="53"/>
      <c r="D365" s="53"/>
      <c r="E365" s="53"/>
    </row>
    <row r="366" spans="1:5">
      <c r="A366" s="53"/>
      <c r="B366" s="246"/>
      <c r="C366" s="53"/>
      <c r="D366" s="53"/>
      <c r="E366" s="53"/>
    </row>
    <row r="367" spans="1:5">
      <c r="A367" s="53"/>
      <c r="B367" s="246"/>
      <c r="C367" s="53"/>
      <c r="D367" s="53"/>
      <c r="E367" s="53"/>
    </row>
    <row r="368" spans="1:5">
      <c r="A368" s="53"/>
      <c r="B368" s="246"/>
      <c r="C368" s="53"/>
      <c r="D368" s="53"/>
      <c r="E368" s="53"/>
    </row>
    <row r="369" spans="1:5">
      <c r="A369" s="53"/>
      <c r="B369" s="246"/>
      <c r="C369" s="53"/>
      <c r="D369" s="53"/>
      <c r="E369" s="53"/>
    </row>
    <row r="370" spans="1:5">
      <c r="A370" s="53"/>
      <c r="B370" s="246"/>
      <c r="C370" s="53"/>
      <c r="D370" s="53"/>
      <c r="E370" s="53"/>
    </row>
    <row r="371" spans="1:5">
      <c r="A371" s="53"/>
      <c r="B371" s="246"/>
      <c r="C371" s="53"/>
      <c r="D371" s="53"/>
      <c r="E371" s="53"/>
    </row>
    <row r="372" spans="1:5">
      <c r="A372" s="53"/>
      <c r="B372" s="246"/>
      <c r="C372" s="53"/>
      <c r="D372" s="53"/>
      <c r="E372" s="53"/>
    </row>
    <row r="373" spans="1:5">
      <c r="A373" s="53"/>
      <c r="B373" s="246"/>
      <c r="C373" s="53"/>
      <c r="D373" s="53"/>
      <c r="E373" s="53"/>
    </row>
    <row r="374" spans="1:5">
      <c r="A374" s="53"/>
      <c r="B374" s="246"/>
      <c r="C374" s="53"/>
      <c r="D374" s="53"/>
      <c r="E374" s="53"/>
    </row>
    <row r="375" spans="1:5">
      <c r="A375" s="53"/>
      <c r="B375" s="246"/>
      <c r="C375" s="53"/>
      <c r="D375" s="53"/>
      <c r="E375" s="53"/>
    </row>
    <row r="376" spans="1:5">
      <c r="A376" s="53"/>
      <c r="B376" s="246"/>
      <c r="C376" s="53"/>
      <c r="D376" s="53"/>
      <c r="E376" s="53"/>
    </row>
    <row r="377" spans="1:5">
      <c r="A377" s="53"/>
      <c r="B377" s="246"/>
      <c r="C377" s="53"/>
      <c r="D377" s="53"/>
      <c r="E377" s="53"/>
    </row>
    <row r="378" spans="1:5">
      <c r="A378" s="53"/>
      <c r="B378" s="246"/>
      <c r="C378" s="53"/>
      <c r="D378" s="53"/>
      <c r="E378" s="53"/>
    </row>
    <row r="379" spans="1:5">
      <c r="A379" s="53"/>
      <c r="B379" s="246"/>
      <c r="C379" s="53"/>
      <c r="D379" s="53"/>
      <c r="E379" s="53"/>
    </row>
    <row r="380" spans="1:5">
      <c r="A380" s="53"/>
      <c r="B380" s="246"/>
      <c r="C380" s="53"/>
      <c r="D380" s="53"/>
      <c r="E380" s="53"/>
    </row>
    <row r="381" spans="1:5">
      <c r="A381" s="53"/>
      <c r="B381" s="246"/>
      <c r="C381" s="53"/>
      <c r="D381" s="53"/>
      <c r="E381" s="53"/>
    </row>
    <row r="382" spans="1:5">
      <c r="A382" s="53"/>
      <c r="B382" s="246"/>
      <c r="C382" s="53"/>
      <c r="D382" s="53"/>
      <c r="E382" s="53"/>
    </row>
    <row r="383" spans="1:5">
      <c r="A383" s="53"/>
      <c r="B383" s="246"/>
      <c r="C383" s="53"/>
      <c r="D383" s="53"/>
      <c r="E383" s="53"/>
    </row>
    <row r="384" spans="1:5">
      <c r="A384" s="53"/>
      <c r="B384" s="246"/>
      <c r="C384" s="53"/>
      <c r="D384" s="53"/>
      <c r="E384" s="53"/>
    </row>
    <row r="385" spans="1:5">
      <c r="A385" s="53"/>
      <c r="B385" s="246"/>
      <c r="C385" s="53"/>
      <c r="D385" s="53"/>
      <c r="E385" s="53"/>
    </row>
    <row r="386" spans="1:5">
      <c r="A386" s="53"/>
      <c r="B386" s="246"/>
      <c r="C386" s="53"/>
      <c r="D386" s="53"/>
      <c r="E386" s="53"/>
    </row>
    <row r="387" spans="1:5">
      <c r="A387" s="53"/>
      <c r="B387" s="246"/>
      <c r="C387" s="53"/>
      <c r="D387" s="53"/>
      <c r="E387" s="53"/>
    </row>
    <row r="388" spans="1:5">
      <c r="A388" s="53"/>
      <c r="B388" s="246"/>
      <c r="C388" s="53"/>
      <c r="D388" s="53"/>
      <c r="E388" s="53"/>
    </row>
    <row r="389" spans="1:5">
      <c r="A389" s="53"/>
      <c r="B389" s="246"/>
      <c r="C389" s="53"/>
      <c r="D389" s="53"/>
      <c r="E389" s="53"/>
    </row>
    <row r="390" spans="1:5">
      <c r="A390" s="53"/>
      <c r="B390" s="246"/>
      <c r="C390" s="53"/>
      <c r="D390" s="53"/>
      <c r="E390" s="53"/>
    </row>
    <row r="391" spans="1:5">
      <c r="A391" s="53"/>
      <c r="B391" s="246"/>
      <c r="C391" s="53"/>
      <c r="D391" s="53"/>
      <c r="E391" s="53"/>
    </row>
    <row r="392" spans="1:5">
      <c r="A392" s="53"/>
      <c r="B392" s="246"/>
      <c r="C392" s="53"/>
      <c r="D392" s="53"/>
      <c r="E392" s="53"/>
    </row>
    <row r="393" spans="1:5">
      <c r="A393" s="53"/>
      <c r="B393" s="246"/>
      <c r="C393" s="53"/>
      <c r="D393" s="53"/>
      <c r="E393" s="53"/>
    </row>
    <row r="394" spans="1:5">
      <c r="A394" s="53"/>
      <c r="B394" s="246"/>
      <c r="C394" s="53"/>
      <c r="D394" s="53"/>
      <c r="E394" s="53"/>
    </row>
    <row r="395" spans="1:5">
      <c r="A395" s="53"/>
      <c r="B395" s="246"/>
      <c r="C395" s="53"/>
      <c r="D395" s="53"/>
      <c r="E395" s="53"/>
    </row>
    <row r="396" spans="1:5">
      <c r="A396" s="53"/>
      <c r="B396" s="246"/>
      <c r="C396" s="53"/>
      <c r="D396" s="53"/>
      <c r="E396" s="53"/>
    </row>
    <row r="397" spans="1:5">
      <c r="A397" s="53"/>
      <c r="B397" s="246"/>
      <c r="C397" s="53"/>
      <c r="D397" s="53"/>
      <c r="E397" s="53"/>
    </row>
    <row r="398" spans="1:5">
      <c r="A398" s="53"/>
      <c r="B398" s="246"/>
      <c r="C398" s="53"/>
      <c r="D398" s="53"/>
      <c r="E398" s="53"/>
    </row>
    <row r="399" spans="1:5">
      <c r="A399" s="53"/>
      <c r="B399" s="246"/>
      <c r="C399" s="53"/>
      <c r="D399" s="53"/>
      <c r="E399" s="53"/>
    </row>
    <row r="400" spans="1:5">
      <c r="A400" s="53"/>
      <c r="B400" s="246"/>
      <c r="C400" s="53"/>
      <c r="D400" s="53"/>
      <c r="E400" s="53"/>
    </row>
    <row r="401" spans="1:5">
      <c r="A401" s="53"/>
      <c r="B401" s="246"/>
      <c r="C401" s="53"/>
      <c r="D401" s="53"/>
      <c r="E401" s="53"/>
    </row>
    <row r="402" spans="1:5">
      <c r="A402" s="53"/>
      <c r="B402" s="246"/>
      <c r="C402" s="53"/>
      <c r="D402" s="53"/>
      <c r="E402" s="53"/>
    </row>
    <row r="403" spans="1:5">
      <c r="A403" s="53"/>
      <c r="B403" s="246"/>
      <c r="C403" s="53"/>
      <c r="D403" s="53"/>
      <c r="E403" s="53"/>
    </row>
    <row r="404" spans="1:5">
      <c r="A404" s="53"/>
      <c r="B404" s="246"/>
      <c r="C404" s="53"/>
      <c r="D404" s="53"/>
      <c r="E404" s="53"/>
    </row>
    <row r="405" spans="1:5">
      <c r="A405" s="53"/>
      <c r="B405" s="246"/>
      <c r="C405" s="53"/>
      <c r="D405" s="53"/>
      <c r="E405" s="53"/>
    </row>
    <row r="406" spans="1:5">
      <c r="A406" s="53"/>
      <c r="B406" s="246"/>
      <c r="C406" s="53"/>
      <c r="D406" s="53"/>
      <c r="E406" s="53"/>
    </row>
    <row r="407" spans="1:5">
      <c r="A407" s="53"/>
      <c r="B407" s="246"/>
      <c r="C407" s="53"/>
      <c r="D407" s="53"/>
      <c r="E407" s="53"/>
    </row>
    <row r="408" spans="1:5">
      <c r="A408" s="53"/>
      <c r="B408" s="246"/>
      <c r="C408" s="53"/>
      <c r="D408" s="53"/>
      <c r="E408" s="53"/>
    </row>
    <row r="409" spans="1:5">
      <c r="A409" s="53"/>
      <c r="B409" s="246"/>
      <c r="C409" s="53"/>
      <c r="D409" s="53"/>
      <c r="E409" s="53"/>
    </row>
    <row r="410" spans="1:5">
      <c r="A410" s="53"/>
      <c r="B410" s="246"/>
      <c r="C410" s="53"/>
      <c r="D410" s="53"/>
      <c r="E410" s="53"/>
    </row>
    <row r="411" spans="1:5">
      <c r="A411" s="53"/>
      <c r="B411" s="246"/>
      <c r="C411" s="53"/>
      <c r="D411" s="53"/>
      <c r="E411" s="53"/>
    </row>
    <row r="412" spans="1:5">
      <c r="A412" s="53"/>
      <c r="B412" s="246"/>
      <c r="C412" s="53"/>
      <c r="D412" s="53"/>
      <c r="E412" s="53"/>
    </row>
    <row r="413" spans="1:5">
      <c r="A413" s="53"/>
      <c r="B413" s="246"/>
      <c r="C413" s="53"/>
      <c r="D413" s="53"/>
      <c r="E413" s="53"/>
    </row>
    <row r="414" spans="1:5">
      <c r="A414" s="53"/>
      <c r="B414" s="246"/>
      <c r="C414" s="53"/>
      <c r="D414" s="53"/>
      <c r="E414" s="53"/>
    </row>
    <row r="415" spans="1:5">
      <c r="A415" s="53"/>
      <c r="B415" s="246"/>
      <c r="C415" s="53"/>
      <c r="D415" s="53"/>
      <c r="E415" s="53"/>
    </row>
    <row r="416" spans="1:5">
      <c r="A416" s="53"/>
      <c r="B416" s="246"/>
      <c r="C416" s="53"/>
      <c r="D416" s="53"/>
      <c r="E416" s="53"/>
    </row>
    <row r="417" spans="1:5">
      <c r="A417" s="53"/>
      <c r="B417" s="246"/>
      <c r="C417" s="53"/>
      <c r="D417" s="53"/>
      <c r="E417" s="53"/>
    </row>
    <row r="418" spans="1:5">
      <c r="A418" s="53"/>
      <c r="B418" s="246"/>
      <c r="C418" s="53"/>
      <c r="D418" s="53"/>
      <c r="E418" s="53"/>
    </row>
    <row r="419" spans="1:5">
      <c r="A419" s="53"/>
      <c r="B419" s="246"/>
      <c r="C419" s="53"/>
      <c r="D419" s="53"/>
      <c r="E419" s="53"/>
    </row>
    <row r="420" spans="1:5">
      <c r="A420" s="53"/>
      <c r="B420" s="246"/>
      <c r="C420" s="53"/>
      <c r="D420" s="53"/>
      <c r="E420" s="53"/>
    </row>
    <row r="421" spans="1:5">
      <c r="A421" s="53"/>
      <c r="B421" s="246"/>
      <c r="C421" s="53"/>
      <c r="D421" s="53"/>
      <c r="E421" s="53"/>
    </row>
    <row r="422" spans="1:5">
      <c r="A422" s="53"/>
      <c r="B422" s="246"/>
      <c r="C422" s="53"/>
      <c r="D422" s="53"/>
      <c r="E422" s="53"/>
    </row>
    <row r="423" spans="1:5">
      <c r="A423" s="53"/>
      <c r="B423" s="246"/>
      <c r="C423" s="53"/>
      <c r="D423" s="53"/>
      <c r="E423" s="53"/>
    </row>
    <row r="424" spans="1:5">
      <c r="A424" s="53"/>
      <c r="B424" s="246"/>
      <c r="C424" s="53"/>
      <c r="D424" s="53"/>
      <c r="E424" s="53"/>
    </row>
    <row r="425" spans="1:5">
      <c r="A425" s="53"/>
      <c r="B425" s="246"/>
      <c r="C425" s="53"/>
      <c r="D425" s="53"/>
      <c r="E425" s="53"/>
    </row>
    <row r="426" spans="1:5">
      <c r="A426" s="53"/>
      <c r="B426" s="246"/>
      <c r="C426" s="53"/>
      <c r="D426" s="53"/>
      <c r="E426" s="53"/>
    </row>
    <row r="427" spans="1:5">
      <c r="A427" s="53"/>
      <c r="B427" s="246"/>
      <c r="C427" s="53"/>
      <c r="D427" s="53"/>
      <c r="E427" s="53"/>
    </row>
    <row r="428" spans="1:5">
      <c r="A428" s="53"/>
      <c r="B428" s="246"/>
      <c r="C428" s="53"/>
      <c r="D428" s="53"/>
      <c r="E428" s="53"/>
    </row>
    <row r="429" spans="1:5">
      <c r="A429" s="53"/>
      <c r="B429" s="246"/>
      <c r="C429" s="53"/>
      <c r="D429" s="53"/>
      <c r="E429" s="53"/>
    </row>
    <row r="430" spans="1:5">
      <c r="A430" s="53"/>
      <c r="B430" s="246"/>
      <c r="C430" s="53"/>
      <c r="D430" s="53"/>
      <c r="E430" s="53"/>
    </row>
    <row r="431" spans="1:5">
      <c r="A431" s="53"/>
      <c r="B431" s="246"/>
      <c r="C431" s="53"/>
      <c r="D431" s="53"/>
      <c r="E431" s="53"/>
    </row>
    <row r="432" spans="1:5">
      <c r="A432" s="53"/>
      <c r="B432" s="246"/>
      <c r="C432" s="53"/>
      <c r="D432" s="53"/>
      <c r="E432" s="53"/>
    </row>
    <row r="433" spans="1:5">
      <c r="A433" s="53"/>
      <c r="B433" s="246"/>
      <c r="C433" s="53"/>
      <c r="D433" s="53"/>
      <c r="E433" s="53"/>
    </row>
    <row r="434" spans="1:5">
      <c r="A434" s="53"/>
      <c r="B434" s="246"/>
      <c r="C434" s="53"/>
      <c r="D434" s="53"/>
      <c r="E434" s="53"/>
    </row>
    <row r="435" spans="1:5">
      <c r="A435" s="53"/>
      <c r="B435" s="246"/>
      <c r="C435" s="53"/>
      <c r="D435" s="53"/>
      <c r="E435" s="53"/>
    </row>
    <row r="436" spans="1:5">
      <c r="A436" s="53"/>
      <c r="B436" s="246"/>
      <c r="C436" s="53"/>
      <c r="D436" s="53"/>
      <c r="E436" s="53"/>
    </row>
    <row r="437" spans="1:5">
      <c r="A437" s="53"/>
      <c r="B437" s="246"/>
      <c r="C437" s="53"/>
      <c r="D437" s="53"/>
      <c r="E437" s="53"/>
    </row>
    <row r="438" spans="1:5">
      <c r="A438" s="53"/>
      <c r="B438" s="246"/>
      <c r="C438" s="53"/>
      <c r="D438" s="53"/>
      <c r="E438" s="53"/>
    </row>
    <row r="439" spans="1:5">
      <c r="A439" s="53"/>
      <c r="B439" s="246"/>
      <c r="C439" s="53"/>
      <c r="D439" s="53"/>
      <c r="E439" s="53"/>
    </row>
    <row r="440" spans="1:5">
      <c r="A440" s="53"/>
      <c r="B440" s="246"/>
      <c r="C440" s="53"/>
      <c r="D440" s="53"/>
      <c r="E440" s="53"/>
    </row>
    <row r="441" spans="1:5">
      <c r="A441" s="53"/>
      <c r="B441" s="246"/>
      <c r="C441" s="53"/>
      <c r="D441" s="53"/>
      <c r="E441" s="53"/>
    </row>
    <row r="442" spans="1:5">
      <c r="A442" s="53"/>
      <c r="B442" s="246"/>
      <c r="C442" s="53"/>
      <c r="D442" s="53"/>
      <c r="E442" s="53"/>
    </row>
    <row r="443" spans="1:5">
      <c r="A443" s="53"/>
      <c r="B443" s="246"/>
      <c r="C443" s="53"/>
      <c r="D443" s="53"/>
      <c r="E443" s="53"/>
    </row>
    <row r="444" spans="1:5">
      <c r="A444" s="53"/>
      <c r="B444" s="246"/>
      <c r="C444" s="53"/>
      <c r="D444" s="53"/>
      <c r="E444" s="53"/>
    </row>
    <row r="445" spans="1:5">
      <c r="A445" s="53"/>
      <c r="B445" s="246"/>
      <c r="C445" s="53"/>
      <c r="D445" s="53"/>
      <c r="E445" s="53"/>
    </row>
    <row r="446" spans="1:5">
      <c r="A446" s="53"/>
      <c r="B446" s="246"/>
      <c r="C446" s="53"/>
      <c r="D446" s="53"/>
      <c r="E446" s="53"/>
    </row>
    <row r="447" spans="1:5">
      <c r="A447" s="53"/>
      <c r="B447" s="246"/>
      <c r="C447" s="53"/>
      <c r="D447" s="53"/>
      <c r="E447" s="53"/>
    </row>
    <row r="448" spans="1:5">
      <c r="A448" s="53"/>
      <c r="B448" s="246"/>
      <c r="C448" s="53"/>
      <c r="D448" s="53"/>
      <c r="E448" s="53"/>
    </row>
    <row r="449" spans="1:5">
      <c r="A449" s="53"/>
      <c r="B449" s="246"/>
      <c r="C449" s="53"/>
      <c r="D449" s="53"/>
      <c r="E449" s="53"/>
    </row>
    <row r="450" spans="1:5">
      <c r="A450" s="53"/>
      <c r="B450" s="246"/>
      <c r="C450" s="53"/>
      <c r="D450" s="53"/>
      <c r="E450" s="53"/>
    </row>
    <row r="451" spans="1:5">
      <c r="A451" s="53"/>
      <c r="B451" s="246"/>
      <c r="C451" s="53"/>
      <c r="D451" s="53"/>
      <c r="E451" s="53"/>
    </row>
    <row r="452" spans="1:5">
      <c r="A452" s="53"/>
      <c r="B452" s="246"/>
      <c r="C452" s="53"/>
      <c r="D452" s="53"/>
      <c r="E452" s="53"/>
    </row>
    <row r="453" spans="1:5">
      <c r="A453" s="53"/>
      <c r="B453" s="246"/>
      <c r="C453" s="53"/>
      <c r="D453" s="53"/>
      <c r="E453" s="53"/>
    </row>
    <row r="454" spans="1:5">
      <c r="A454" s="53"/>
      <c r="B454" s="246"/>
      <c r="C454" s="53"/>
      <c r="D454" s="53"/>
      <c r="E454" s="53"/>
    </row>
    <row r="455" spans="1:5">
      <c r="A455" s="53"/>
      <c r="B455" s="246"/>
      <c r="C455" s="53"/>
      <c r="D455" s="53"/>
      <c r="E455" s="53"/>
    </row>
    <row r="456" spans="1:5">
      <c r="A456" s="53"/>
      <c r="B456" s="246"/>
      <c r="C456" s="53"/>
      <c r="D456" s="53"/>
      <c r="E456" s="53"/>
    </row>
    <row r="457" spans="1:5">
      <c r="A457" s="53"/>
      <c r="B457" s="246"/>
      <c r="C457" s="53"/>
      <c r="D457" s="53"/>
      <c r="E457" s="53"/>
    </row>
    <row r="458" spans="1:5">
      <c r="A458" s="53"/>
      <c r="B458" s="246"/>
      <c r="C458" s="53"/>
      <c r="D458" s="53"/>
      <c r="E458" s="53"/>
    </row>
    <row r="459" spans="1:5">
      <c r="A459" s="53"/>
      <c r="B459" s="246"/>
      <c r="C459" s="53"/>
      <c r="D459" s="53"/>
      <c r="E459" s="53"/>
    </row>
    <row r="460" spans="1:5">
      <c r="A460" s="53"/>
      <c r="B460" s="246"/>
      <c r="C460" s="53"/>
      <c r="D460" s="53"/>
      <c r="E460" s="53"/>
    </row>
    <row r="461" spans="1:5">
      <c r="A461" s="53"/>
      <c r="B461" s="246"/>
      <c r="C461" s="53"/>
      <c r="D461" s="53"/>
      <c r="E461" s="53"/>
    </row>
    <row r="462" spans="1:5">
      <c r="A462" s="53"/>
      <c r="B462" s="246"/>
      <c r="C462" s="53"/>
      <c r="D462" s="53"/>
      <c r="E462" s="53"/>
    </row>
    <row r="463" spans="1:5">
      <c r="A463" s="53"/>
      <c r="B463" s="246"/>
      <c r="C463" s="53"/>
      <c r="D463" s="53"/>
      <c r="E463" s="53"/>
    </row>
    <row r="464" spans="1:5">
      <c r="A464" s="53"/>
      <c r="B464" s="246"/>
      <c r="C464" s="53"/>
      <c r="D464" s="53"/>
      <c r="E464" s="53"/>
    </row>
    <row r="465" spans="1:5">
      <c r="A465" s="53"/>
      <c r="B465" s="246"/>
      <c r="C465" s="53"/>
      <c r="D465" s="53"/>
      <c r="E465" s="53"/>
    </row>
    <row r="466" spans="1:5">
      <c r="A466" s="53"/>
      <c r="B466" s="246"/>
      <c r="C466" s="53"/>
      <c r="D466" s="53"/>
      <c r="E466" s="53"/>
    </row>
    <row r="467" spans="1:5">
      <c r="A467" s="53"/>
      <c r="B467" s="246"/>
      <c r="C467" s="53"/>
      <c r="D467" s="53"/>
      <c r="E467" s="53"/>
    </row>
    <row r="468" spans="1:5">
      <c r="A468" s="53"/>
      <c r="B468" s="246"/>
      <c r="C468" s="53"/>
      <c r="D468" s="53"/>
      <c r="E468" s="53"/>
    </row>
    <row r="469" spans="1:5">
      <c r="A469" s="53"/>
      <c r="B469" s="246"/>
      <c r="C469" s="53"/>
      <c r="D469" s="53"/>
      <c r="E469" s="53"/>
    </row>
    <row r="470" spans="1:5">
      <c r="A470" s="53"/>
      <c r="B470" s="246"/>
      <c r="C470" s="53"/>
      <c r="D470" s="53"/>
      <c r="E470" s="53"/>
    </row>
  </sheetData>
  <sheetProtection algorithmName="SHA-512" hashValue="xItGDFY2PykWOZh9LZoj2DbFF6jxM4lBy5fBrZlkRDBT13GOwkF0hGkcVfem1p7r0dffL+mEpjVzroDAm2dz4g==" saltValue="LPDCDusXCWx8C4MQNxh5jA=="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A00-000000000000}">
      <formula1>arh_list_3b</formula1>
    </dataValidation>
  </dataValidations>
  <pageMargins left="0.70866141732283472" right="1.18" top="0.74803149606299213" bottom="1.2204724409448819" header="0.31496062992125984" footer="0.78"/>
  <pageSetup paperSize="9" scale="94" fitToHeight="0" orientation="landscape" r:id="rId1"/>
  <headerFooter>
    <oddFooter>&amp;L
Director de departament&amp;RCandidat</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9">
    <pageSetUpPr fitToPage="1"/>
  </sheetPr>
  <dimension ref="A1:G259"/>
  <sheetViews>
    <sheetView zoomScaleNormal="100" workbookViewId="0">
      <selection activeCell="B10" sqref="B10:D10"/>
    </sheetView>
  </sheetViews>
  <sheetFormatPr defaultColWidth="9.1328125" defaultRowHeight="15.75"/>
  <cols>
    <col min="1" max="1" width="5.6640625" style="49" customWidth="1"/>
    <col min="2" max="2" width="50.1328125" style="265" customWidth="1"/>
    <col min="3" max="3" width="12.6640625" style="53" customWidth="1"/>
    <col min="4" max="4" width="23.53125" style="49" bestFit="1" customWidth="1"/>
    <col min="5" max="5" width="13.6640625" style="49" customWidth="1"/>
    <col min="6" max="6" width="10.6640625" style="55" hidden="1" customWidth="1"/>
    <col min="7" max="7" width="9.1328125" style="49" hidden="1" customWidth="1"/>
    <col min="8" max="16384" width="9.1328125" style="49"/>
  </cols>
  <sheetData>
    <row r="1" spans="1:7" s="45" customFormat="1">
      <c r="A1" s="44" t="s">
        <v>483</v>
      </c>
      <c r="B1" s="328"/>
      <c r="C1" s="47"/>
      <c r="D1" s="46"/>
      <c r="E1" s="46"/>
      <c r="F1" s="47"/>
    </row>
    <row r="2" spans="1:7" s="45" customFormat="1">
      <c r="A2" s="525" t="s">
        <v>450</v>
      </c>
      <c r="B2" s="525"/>
      <c r="C2" s="47"/>
      <c r="D2" s="46"/>
      <c r="E2" s="46"/>
      <c r="F2" s="47"/>
    </row>
    <row r="3" spans="1:7">
      <c r="A3" s="526" t="s">
        <v>911</v>
      </c>
      <c r="B3" s="526"/>
      <c r="C3" s="526"/>
      <c r="D3" s="526"/>
      <c r="E3" s="526"/>
      <c r="F3" s="49"/>
    </row>
    <row r="4" spans="1:7" ht="43.5" customHeight="1">
      <c r="A4" s="478" t="s">
        <v>950</v>
      </c>
      <c r="B4" s="478"/>
      <c r="C4" s="478"/>
      <c r="D4" s="478"/>
      <c r="E4" s="478"/>
    </row>
    <row r="6" spans="1:7" s="45" customFormat="1" ht="13.5" customHeight="1">
      <c r="A6" s="49"/>
      <c r="B6" s="265"/>
      <c r="C6" s="127"/>
      <c r="D6" s="49"/>
      <c r="E6" s="295" t="str">
        <f>CONCATENATE(functie," ",nume_candidat)</f>
        <v>Conferențiar Bojan-Dragos Claudia-Adina</v>
      </c>
      <c r="F6" s="55"/>
    </row>
    <row r="7" spans="1:7" ht="15" customHeight="1">
      <c r="A7" s="469" t="s">
        <v>338</v>
      </c>
      <c r="B7" s="469" t="s">
        <v>1039</v>
      </c>
      <c r="C7" s="469" t="s">
        <v>2</v>
      </c>
      <c r="D7" s="469" t="s">
        <v>460</v>
      </c>
      <c r="E7" s="470" t="s">
        <v>544</v>
      </c>
      <c r="F7" s="476" t="s">
        <v>541</v>
      </c>
    </row>
    <row r="8" spans="1:7" ht="54" customHeight="1">
      <c r="A8" s="469"/>
      <c r="B8" s="469"/>
      <c r="C8" s="469"/>
      <c r="D8" s="469"/>
      <c r="E8" s="471"/>
      <c r="F8" s="476"/>
      <c r="G8" s="49" t="s">
        <v>461</v>
      </c>
    </row>
    <row r="9" spans="1:7">
      <c r="A9" s="71"/>
      <c r="B9" s="50"/>
      <c r="C9" s="134"/>
      <c r="D9" s="58"/>
      <c r="E9" s="122">
        <f>SUMIF(E10:E1010,"&gt;0")</f>
        <v>0</v>
      </c>
      <c r="F9" s="252"/>
    </row>
    <row r="10" spans="1:7">
      <c r="A10" s="5" t="s">
        <v>40</v>
      </c>
      <c r="B10" s="6"/>
      <c r="C10" s="117"/>
      <c r="D10" s="58"/>
      <c r="E10" s="15" t="str">
        <f t="shared" ref="E10:E73" si="0">IF(OR($B10="",$C10="",$C10&lt;an_initial,$C10&gt;an_final,),"",
(50*(D10="premiu")+25*(D10="nominalizare"))
)</f>
        <v/>
      </c>
      <c r="F10" s="302" t="b">
        <f>IF(nume_candidat="",FALSE,ISNUMBER(SEARCH(nume_candidat,#REF!)))</f>
        <v>0</v>
      </c>
      <c r="G10" s="303" t="e">
        <f>LEN(#REF!)-LEN(SUBSTITUTE(#REF!,",",""))+1</f>
        <v>#REF!</v>
      </c>
    </row>
    <row r="11" spans="1:7" s="64" customFormat="1">
      <c r="A11" s="5" t="s">
        <v>24</v>
      </c>
      <c r="B11" s="6"/>
      <c r="C11" s="117"/>
      <c r="D11" s="58"/>
      <c r="E11" s="15" t="str">
        <f t="shared" si="0"/>
        <v/>
      </c>
      <c r="F11" s="302" t="b">
        <f>IF(nume_candidat="",FALSE,ISNUMBER(SEARCH(nume_candidat,#REF!)))</f>
        <v>0</v>
      </c>
      <c r="G11" s="303" t="e">
        <f>LEN(#REF!)-LEN(SUBSTITUTE(#REF!,",",""))+1</f>
        <v>#REF!</v>
      </c>
    </row>
    <row r="12" spans="1:7">
      <c r="A12" s="5" t="s">
        <v>25</v>
      </c>
      <c r="B12" s="6"/>
      <c r="C12" s="117"/>
      <c r="D12" s="58"/>
      <c r="E12" s="15" t="str">
        <f t="shared" si="0"/>
        <v/>
      </c>
      <c r="F12" s="302" t="b">
        <f>IF(nume_candidat="",FALSE,ISNUMBER(SEARCH(nume_candidat,#REF!)))</f>
        <v>0</v>
      </c>
      <c r="G12" s="303" t="e">
        <f>LEN(#REF!)-LEN(SUBSTITUTE(#REF!,",",""))+1</f>
        <v>#REF!</v>
      </c>
    </row>
    <row r="13" spans="1:7">
      <c r="A13" s="5" t="s">
        <v>26</v>
      </c>
      <c r="B13" s="7"/>
      <c r="C13" s="5"/>
      <c r="D13" s="58"/>
      <c r="E13" s="15" t="str">
        <f t="shared" si="0"/>
        <v/>
      </c>
      <c r="F13" s="302" t="b">
        <f>IF(nume_candidat="",FALSE,ISNUMBER(SEARCH(nume_candidat,#REF!)))</f>
        <v>0</v>
      </c>
      <c r="G13" s="303" t="e">
        <f>LEN(#REF!)-LEN(SUBSTITUTE(#REF!,",",""))+1</f>
        <v>#REF!</v>
      </c>
    </row>
    <row r="14" spans="1:7">
      <c r="A14" s="5" t="s">
        <v>63</v>
      </c>
      <c r="B14" s="7"/>
      <c r="C14" s="28"/>
      <c r="D14" s="58"/>
      <c r="E14" s="15" t="str">
        <f t="shared" si="0"/>
        <v/>
      </c>
      <c r="F14" s="302" t="b">
        <f>IF(nume_candidat="",FALSE,ISNUMBER(SEARCH(nume_candidat,#REF!)))</f>
        <v>0</v>
      </c>
      <c r="G14" s="303" t="e">
        <f>LEN(#REF!)-LEN(SUBSTITUTE(#REF!,",",""))+1</f>
        <v>#REF!</v>
      </c>
    </row>
    <row r="15" spans="1:7">
      <c r="A15" s="5" t="s">
        <v>64</v>
      </c>
      <c r="B15" s="7"/>
      <c r="C15" s="28"/>
      <c r="D15" s="58"/>
      <c r="E15" s="15" t="str">
        <f t="shared" si="0"/>
        <v/>
      </c>
      <c r="F15" s="302" t="b">
        <f>IF(nume_candidat="",FALSE,ISNUMBER(SEARCH(nume_candidat,#REF!)))</f>
        <v>0</v>
      </c>
      <c r="G15" s="303" t="e">
        <f>LEN(#REF!)-LEN(SUBSTITUTE(#REF!,",",""))+1</f>
        <v>#REF!</v>
      </c>
    </row>
    <row r="16" spans="1:7">
      <c r="A16" s="5" t="s">
        <v>65</v>
      </c>
      <c r="B16" s="6"/>
      <c r="C16" s="117"/>
      <c r="D16" s="58"/>
      <c r="E16" s="15" t="str">
        <f t="shared" si="0"/>
        <v/>
      </c>
      <c r="F16" s="302" t="b">
        <f>IF(nume_candidat="",FALSE,ISNUMBER(SEARCH(nume_candidat,#REF!)))</f>
        <v>0</v>
      </c>
      <c r="G16" s="303" t="e">
        <f>LEN(#REF!)-LEN(SUBSTITUTE(#REF!,",",""))+1</f>
        <v>#REF!</v>
      </c>
    </row>
    <row r="17" spans="1:7">
      <c r="A17" s="5" t="s">
        <v>66</v>
      </c>
      <c r="B17" s="7"/>
      <c r="C17" s="28"/>
      <c r="D17" s="58"/>
      <c r="E17" s="15" t="str">
        <f t="shared" si="0"/>
        <v/>
      </c>
      <c r="F17" s="302" t="b">
        <f>IF(nume_candidat="",FALSE,ISNUMBER(SEARCH(nume_candidat,#REF!)))</f>
        <v>0</v>
      </c>
      <c r="G17" s="303" t="e">
        <f>LEN(#REF!)-LEN(SUBSTITUTE(#REF!,",",""))+1</f>
        <v>#REF!</v>
      </c>
    </row>
    <row r="18" spans="1:7">
      <c r="A18" s="5" t="s">
        <v>67</v>
      </c>
      <c r="B18" s="7"/>
      <c r="C18" s="28"/>
      <c r="D18" s="58"/>
      <c r="E18" s="15" t="str">
        <f t="shared" si="0"/>
        <v/>
      </c>
      <c r="F18" s="302" t="b">
        <f>IF(nume_candidat="",FALSE,ISNUMBER(SEARCH(nume_candidat,#REF!)))</f>
        <v>0</v>
      </c>
      <c r="G18" s="303" t="e">
        <f>LEN(#REF!)-LEN(SUBSTITUTE(#REF!,",",""))+1</f>
        <v>#REF!</v>
      </c>
    </row>
    <row r="19" spans="1:7">
      <c r="A19" s="5" t="s">
        <v>68</v>
      </c>
      <c r="B19" s="6"/>
      <c r="C19" s="28"/>
      <c r="D19" s="58"/>
      <c r="E19" s="15" t="str">
        <f t="shared" si="0"/>
        <v/>
      </c>
      <c r="F19" s="302" t="b">
        <f>IF(nume_candidat="",FALSE,ISNUMBER(SEARCH(nume_candidat,#REF!)))</f>
        <v>0</v>
      </c>
      <c r="G19" s="303" t="e">
        <f>LEN(#REF!)-LEN(SUBSTITUTE(#REF!,",",""))+1</f>
        <v>#REF!</v>
      </c>
    </row>
    <row r="20" spans="1:7">
      <c r="A20" s="5" t="s">
        <v>69</v>
      </c>
      <c r="B20" s="6"/>
      <c r="C20" s="28"/>
      <c r="D20" s="58"/>
      <c r="E20" s="15" t="str">
        <f t="shared" si="0"/>
        <v/>
      </c>
      <c r="F20" s="302" t="b">
        <f>IF(nume_candidat="",FALSE,ISNUMBER(SEARCH(nume_candidat,#REF!)))</f>
        <v>0</v>
      </c>
      <c r="G20" s="303" t="e">
        <f>LEN(#REF!)-LEN(SUBSTITUTE(#REF!,",",""))+1</f>
        <v>#REF!</v>
      </c>
    </row>
    <row r="21" spans="1:7">
      <c r="A21" s="5" t="s">
        <v>70</v>
      </c>
      <c r="B21" s="6"/>
      <c r="C21" s="117"/>
      <c r="D21" s="58"/>
      <c r="E21" s="15" t="str">
        <f t="shared" si="0"/>
        <v/>
      </c>
      <c r="F21" s="302" t="b">
        <f>IF(nume_candidat="",FALSE,ISNUMBER(SEARCH(nume_candidat,#REF!)))</f>
        <v>0</v>
      </c>
      <c r="G21" s="303" t="e">
        <f>LEN(#REF!)-LEN(SUBSTITUTE(#REF!,",",""))+1</f>
        <v>#REF!</v>
      </c>
    </row>
    <row r="22" spans="1:7">
      <c r="A22" s="5" t="s">
        <v>71</v>
      </c>
      <c r="B22" s="6"/>
      <c r="C22" s="117"/>
      <c r="D22" s="58"/>
      <c r="E22" s="15" t="str">
        <f t="shared" si="0"/>
        <v/>
      </c>
      <c r="F22" s="302" t="b">
        <f>IF(nume_candidat="",FALSE,ISNUMBER(SEARCH(nume_candidat,#REF!)))</f>
        <v>0</v>
      </c>
      <c r="G22" s="303" t="e">
        <f>LEN(#REF!)-LEN(SUBSTITUTE(#REF!,",",""))+1</f>
        <v>#REF!</v>
      </c>
    </row>
    <row r="23" spans="1:7">
      <c r="A23" s="5" t="s">
        <v>72</v>
      </c>
      <c r="B23" s="6"/>
      <c r="C23" s="117"/>
      <c r="D23" s="58"/>
      <c r="E23" s="15" t="str">
        <f t="shared" si="0"/>
        <v/>
      </c>
      <c r="F23" s="302" t="b">
        <f>IF(nume_candidat="",FALSE,ISNUMBER(SEARCH(nume_candidat,#REF!)))</f>
        <v>0</v>
      </c>
      <c r="G23" s="303" t="e">
        <f>LEN(#REF!)-LEN(SUBSTITUTE(#REF!,",",""))+1</f>
        <v>#REF!</v>
      </c>
    </row>
    <row r="24" spans="1:7">
      <c r="A24" s="5" t="s">
        <v>73</v>
      </c>
      <c r="B24" s="6"/>
      <c r="C24" s="117"/>
      <c r="D24" s="58"/>
      <c r="E24" s="15" t="str">
        <f t="shared" si="0"/>
        <v/>
      </c>
      <c r="F24" s="302" t="b">
        <f>IF(nume_candidat="",FALSE,ISNUMBER(SEARCH(nume_candidat,#REF!)))</f>
        <v>0</v>
      </c>
      <c r="G24" s="303" t="e">
        <f>LEN(#REF!)-LEN(SUBSTITUTE(#REF!,",",""))+1</f>
        <v>#REF!</v>
      </c>
    </row>
    <row r="25" spans="1:7">
      <c r="A25" s="5" t="s">
        <v>74</v>
      </c>
      <c r="B25" s="6"/>
      <c r="C25" s="117"/>
      <c r="D25" s="58"/>
      <c r="E25" s="15" t="str">
        <f t="shared" si="0"/>
        <v/>
      </c>
      <c r="F25" s="302" t="b">
        <f>IF(nume_candidat="",FALSE,ISNUMBER(SEARCH(nume_candidat,#REF!)))</f>
        <v>0</v>
      </c>
      <c r="G25" s="303" t="e">
        <f>LEN(#REF!)-LEN(SUBSTITUTE(#REF!,",",""))+1</f>
        <v>#REF!</v>
      </c>
    </row>
    <row r="26" spans="1:7">
      <c r="A26" s="5" t="s">
        <v>75</v>
      </c>
      <c r="B26" s="6"/>
      <c r="C26" s="117"/>
      <c r="D26" s="58"/>
      <c r="E26" s="15" t="str">
        <f t="shared" si="0"/>
        <v/>
      </c>
      <c r="F26" s="302" t="b">
        <f>IF(nume_candidat="",FALSE,ISNUMBER(SEARCH(nume_candidat,#REF!)))</f>
        <v>0</v>
      </c>
      <c r="G26" s="303" t="e">
        <f>LEN(#REF!)-LEN(SUBSTITUTE(#REF!,",",""))+1</f>
        <v>#REF!</v>
      </c>
    </row>
    <row r="27" spans="1:7">
      <c r="A27" s="5" t="s">
        <v>76</v>
      </c>
      <c r="B27" s="6"/>
      <c r="C27" s="117"/>
      <c r="D27" s="58"/>
      <c r="E27" s="15" t="str">
        <f t="shared" si="0"/>
        <v/>
      </c>
      <c r="F27" s="302" t="b">
        <f>IF(nume_candidat="",FALSE,ISNUMBER(SEARCH(nume_candidat,#REF!)))</f>
        <v>0</v>
      </c>
      <c r="G27" s="303" t="e">
        <f>LEN(#REF!)-LEN(SUBSTITUTE(#REF!,",",""))+1</f>
        <v>#REF!</v>
      </c>
    </row>
    <row r="28" spans="1:7">
      <c r="A28" s="5" t="s">
        <v>77</v>
      </c>
      <c r="B28" s="6"/>
      <c r="C28" s="117"/>
      <c r="D28" s="58"/>
      <c r="E28" s="15" t="str">
        <f t="shared" si="0"/>
        <v/>
      </c>
      <c r="F28" s="302" t="b">
        <f>IF(nume_candidat="",FALSE,ISNUMBER(SEARCH(nume_candidat,#REF!)))</f>
        <v>0</v>
      </c>
      <c r="G28" s="303" t="e">
        <f>LEN(#REF!)-LEN(SUBSTITUTE(#REF!,",",""))+1</f>
        <v>#REF!</v>
      </c>
    </row>
    <row r="29" spans="1:7">
      <c r="A29" s="5" t="s">
        <v>78</v>
      </c>
      <c r="B29" s="6"/>
      <c r="C29" s="117"/>
      <c r="D29" s="58"/>
      <c r="E29" s="15" t="str">
        <f t="shared" si="0"/>
        <v/>
      </c>
      <c r="F29" s="302" t="b">
        <f>IF(nume_candidat="",FALSE,ISNUMBER(SEARCH(nume_candidat,#REF!)))</f>
        <v>0</v>
      </c>
      <c r="G29" s="303" t="e">
        <f>LEN(#REF!)-LEN(SUBSTITUTE(#REF!,",",""))+1</f>
        <v>#REF!</v>
      </c>
    </row>
    <row r="30" spans="1:7">
      <c r="A30" s="5" t="s">
        <v>79</v>
      </c>
      <c r="B30" s="6"/>
      <c r="C30" s="117"/>
      <c r="D30" s="58"/>
      <c r="E30" s="15" t="str">
        <f t="shared" si="0"/>
        <v/>
      </c>
      <c r="F30" s="302" t="b">
        <f>IF(nume_candidat="",FALSE,ISNUMBER(SEARCH(nume_candidat,#REF!)))</f>
        <v>0</v>
      </c>
      <c r="G30" s="303" t="e">
        <f>LEN(#REF!)-LEN(SUBSTITUTE(#REF!,",",""))+1</f>
        <v>#REF!</v>
      </c>
    </row>
    <row r="31" spans="1:7">
      <c r="A31" s="5" t="s">
        <v>80</v>
      </c>
      <c r="B31" s="6"/>
      <c r="C31" s="117"/>
      <c r="D31" s="58"/>
      <c r="E31" s="15" t="str">
        <f t="shared" si="0"/>
        <v/>
      </c>
      <c r="F31" s="302" t="b">
        <f>IF(nume_candidat="",FALSE,ISNUMBER(SEARCH(nume_candidat,#REF!)))</f>
        <v>0</v>
      </c>
      <c r="G31" s="303" t="e">
        <f>LEN(#REF!)-LEN(SUBSTITUTE(#REF!,",",""))+1</f>
        <v>#REF!</v>
      </c>
    </row>
    <row r="32" spans="1:7">
      <c r="A32" s="5" t="s">
        <v>81</v>
      </c>
      <c r="B32" s="6"/>
      <c r="C32" s="117"/>
      <c r="D32" s="58"/>
      <c r="E32" s="15" t="str">
        <f t="shared" si="0"/>
        <v/>
      </c>
      <c r="F32" s="302" t="b">
        <f>IF(nume_candidat="",FALSE,ISNUMBER(SEARCH(nume_candidat,#REF!)))</f>
        <v>0</v>
      </c>
      <c r="G32" s="303" t="e">
        <f>LEN(#REF!)-LEN(SUBSTITUTE(#REF!,",",""))+1</f>
        <v>#REF!</v>
      </c>
    </row>
    <row r="33" spans="1:7">
      <c r="A33" s="5" t="s">
        <v>82</v>
      </c>
      <c r="B33" s="6"/>
      <c r="C33" s="117"/>
      <c r="D33" s="58"/>
      <c r="E33" s="15" t="str">
        <f t="shared" si="0"/>
        <v/>
      </c>
      <c r="F33" s="302" t="b">
        <f>IF(nume_candidat="",FALSE,ISNUMBER(SEARCH(nume_candidat,#REF!)))</f>
        <v>0</v>
      </c>
      <c r="G33" s="303" t="e">
        <f>LEN(#REF!)-LEN(SUBSTITUTE(#REF!,",",""))+1</f>
        <v>#REF!</v>
      </c>
    </row>
    <row r="34" spans="1:7">
      <c r="A34" s="5" t="s">
        <v>83</v>
      </c>
      <c r="B34" s="6"/>
      <c r="C34" s="117"/>
      <c r="D34" s="58"/>
      <c r="E34" s="15" t="str">
        <f t="shared" si="0"/>
        <v/>
      </c>
      <c r="F34" s="302" t="b">
        <f>IF(nume_candidat="",FALSE,ISNUMBER(SEARCH(nume_candidat,#REF!)))</f>
        <v>0</v>
      </c>
      <c r="G34" s="303" t="e">
        <f>LEN(#REF!)-LEN(SUBSTITUTE(#REF!,",",""))+1</f>
        <v>#REF!</v>
      </c>
    </row>
    <row r="35" spans="1:7">
      <c r="A35" s="5" t="s">
        <v>84</v>
      </c>
      <c r="B35" s="6"/>
      <c r="C35" s="117"/>
      <c r="D35" s="58"/>
      <c r="E35" s="15" t="str">
        <f t="shared" si="0"/>
        <v/>
      </c>
      <c r="F35" s="302" t="b">
        <f>IF(nume_candidat="",FALSE,ISNUMBER(SEARCH(nume_candidat,#REF!)))</f>
        <v>0</v>
      </c>
      <c r="G35" s="303" t="e">
        <f>LEN(#REF!)-LEN(SUBSTITUTE(#REF!,",",""))+1</f>
        <v>#REF!</v>
      </c>
    </row>
    <row r="36" spans="1:7">
      <c r="A36" s="5" t="s">
        <v>85</v>
      </c>
      <c r="B36" s="6"/>
      <c r="C36" s="117"/>
      <c r="D36" s="58"/>
      <c r="E36" s="15" t="str">
        <f t="shared" si="0"/>
        <v/>
      </c>
      <c r="F36" s="302" t="b">
        <f>IF(nume_candidat="",FALSE,ISNUMBER(SEARCH(nume_candidat,#REF!)))</f>
        <v>0</v>
      </c>
      <c r="G36" s="303" t="e">
        <f>LEN(#REF!)-LEN(SUBSTITUTE(#REF!,",",""))+1</f>
        <v>#REF!</v>
      </c>
    </row>
    <row r="37" spans="1:7">
      <c r="A37" s="5" t="s">
        <v>86</v>
      </c>
      <c r="B37" s="6"/>
      <c r="C37" s="117"/>
      <c r="D37" s="58"/>
      <c r="E37" s="15" t="str">
        <f t="shared" si="0"/>
        <v/>
      </c>
      <c r="F37" s="302" t="b">
        <f>IF(nume_candidat="",FALSE,ISNUMBER(SEARCH(nume_candidat,#REF!)))</f>
        <v>0</v>
      </c>
      <c r="G37" s="303" t="e">
        <f>LEN(#REF!)-LEN(SUBSTITUTE(#REF!,",",""))+1</f>
        <v>#REF!</v>
      </c>
    </row>
    <row r="38" spans="1:7">
      <c r="A38" s="5" t="s">
        <v>87</v>
      </c>
      <c r="B38" s="6"/>
      <c r="C38" s="117"/>
      <c r="D38" s="58"/>
      <c r="E38" s="15" t="str">
        <f t="shared" si="0"/>
        <v/>
      </c>
      <c r="F38" s="302" t="b">
        <f>IF(nume_candidat="",FALSE,ISNUMBER(SEARCH(nume_candidat,#REF!)))</f>
        <v>0</v>
      </c>
      <c r="G38" s="303" t="e">
        <f>LEN(#REF!)-LEN(SUBSTITUTE(#REF!,",",""))+1</f>
        <v>#REF!</v>
      </c>
    </row>
    <row r="39" spans="1:7">
      <c r="A39" s="5" t="s">
        <v>88</v>
      </c>
      <c r="B39" s="6"/>
      <c r="C39" s="117"/>
      <c r="D39" s="58"/>
      <c r="E39" s="15" t="str">
        <f t="shared" si="0"/>
        <v/>
      </c>
      <c r="F39" s="302" t="b">
        <f>IF(nume_candidat="",FALSE,ISNUMBER(SEARCH(nume_candidat,#REF!)))</f>
        <v>0</v>
      </c>
      <c r="G39" s="303" t="e">
        <f>LEN(#REF!)-LEN(SUBSTITUTE(#REF!,",",""))+1</f>
        <v>#REF!</v>
      </c>
    </row>
    <row r="40" spans="1:7">
      <c r="A40" s="5" t="s">
        <v>96</v>
      </c>
      <c r="B40" s="6"/>
      <c r="C40" s="117"/>
      <c r="D40" s="58"/>
      <c r="E40" s="15" t="str">
        <f t="shared" si="0"/>
        <v/>
      </c>
      <c r="F40" s="302" t="b">
        <f>IF(nume_candidat="",FALSE,ISNUMBER(SEARCH(nume_candidat,#REF!)))</f>
        <v>0</v>
      </c>
      <c r="G40" s="303" t="e">
        <f>LEN(#REF!)-LEN(SUBSTITUTE(#REF!,",",""))+1</f>
        <v>#REF!</v>
      </c>
    </row>
    <row r="41" spans="1:7">
      <c r="A41" s="5" t="s">
        <v>97</v>
      </c>
      <c r="B41" s="6"/>
      <c r="C41" s="117"/>
      <c r="D41" s="58"/>
      <c r="E41" s="15" t="str">
        <f t="shared" si="0"/>
        <v/>
      </c>
      <c r="F41" s="302" t="b">
        <f>IF(nume_candidat="",FALSE,ISNUMBER(SEARCH(nume_candidat,#REF!)))</f>
        <v>0</v>
      </c>
      <c r="G41" s="303" t="e">
        <f>LEN(#REF!)-LEN(SUBSTITUTE(#REF!,",",""))+1</f>
        <v>#REF!</v>
      </c>
    </row>
    <row r="42" spans="1:7">
      <c r="A42" s="5" t="s">
        <v>98</v>
      </c>
      <c r="B42" s="6"/>
      <c r="C42" s="117"/>
      <c r="D42" s="58"/>
      <c r="E42" s="15" t="str">
        <f t="shared" si="0"/>
        <v/>
      </c>
      <c r="F42" s="302" t="b">
        <f>IF(nume_candidat="",FALSE,ISNUMBER(SEARCH(nume_candidat,#REF!)))</f>
        <v>0</v>
      </c>
      <c r="G42" s="303" t="e">
        <f>LEN(#REF!)-LEN(SUBSTITUTE(#REF!,",",""))+1</f>
        <v>#REF!</v>
      </c>
    </row>
    <row r="43" spans="1:7">
      <c r="A43" s="5" t="s">
        <v>99</v>
      </c>
      <c r="B43" s="6"/>
      <c r="C43" s="117"/>
      <c r="D43" s="58"/>
      <c r="E43" s="15" t="str">
        <f t="shared" si="0"/>
        <v/>
      </c>
      <c r="F43" s="302" t="b">
        <f>IF(nume_candidat="",FALSE,ISNUMBER(SEARCH(nume_candidat,#REF!)))</f>
        <v>0</v>
      </c>
      <c r="G43" s="303" t="e">
        <f>LEN(#REF!)-LEN(SUBSTITUTE(#REF!,",",""))+1</f>
        <v>#REF!</v>
      </c>
    </row>
    <row r="44" spans="1:7">
      <c r="A44" s="5" t="s">
        <v>100</v>
      </c>
      <c r="B44" s="6"/>
      <c r="C44" s="117"/>
      <c r="D44" s="58"/>
      <c r="E44" s="15" t="str">
        <f t="shared" si="0"/>
        <v/>
      </c>
      <c r="F44" s="302" t="b">
        <f>IF(nume_candidat="",FALSE,ISNUMBER(SEARCH(nume_candidat,#REF!)))</f>
        <v>0</v>
      </c>
      <c r="G44" s="303" t="e">
        <f>LEN(#REF!)-LEN(SUBSTITUTE(#REF!,",",""))+1</f>
        <v>#REF!</v>
      </c>
    </row>
    <row r="45" spans="1:7">
      <c r="A45" s="5" t="s">
        <v>101</v>
      </c>
      <c r="B45" s="6"/>
      <c r="C45" s="117"/>
      <c r="D45" s="58"/>
      <c r="E45" s="15" t="str">
        <f t="shared" si="0"/>
        <v/>
      </c>
      <c r="F45" s="302" t="b">
        <f>IF(nume_candidat="",FALSE,ISNUMBER(SEARCH(nume_candidat,#REF!)))</f>
        <v>0</v>
      </c>
      <c r="G45" s="303" t="e">
        <f>LEN(#REF!)-LEN(SUBSTITUTE(#REF!,",",""))+1</f>
        <v>#REF!</v>
      </c>
    </row>
    <row r="46" spans="1:7">
      <c r="A46" s="5" t="s">
        <v>103</v>
      </c>
      <c r="B46" s="6"/>
      <c r="C46" s="117"/>
      <c r="D46" s="58"/>
      <c r="E46" s="15" t="str">
        <f t="shared" si="0"/>
        <v/>
      </c>
      <c r="F46" s="302" t="b">
        <f>IF(nume_candidat="",FALSE,ISNUMBER(SEARCH(nume_candidat,#REF!)))</f>
        <v>0</v>
      </c>
      <c r="G46" s="303" t="e">
        <f>LEN(#REF!)-LEN(SUBSTITUTE(#REF!,",",""))+1</f>
        <v>#REF!</v>
      </c>
    </row>
    <row r="47" spans="1:7">
      <c r="A47" s="5" t="s">
        <v>104</v>
      </c>
      <c r="B47" s="6"/>
      <c r="C47" s="117"/>
      <c r="D47" s="58"/>
      <c r="E47" s="15" t="str">
        <f t="shared" si="0"/>
        <v/>
      </c>
      <c r="F47" s="302" t="b">
        <f>IF(nume_candidat="",FALSE,ISNUMBER(SEARCH(nume_candidat,#REF!)))</f>
        <v>0</v>
      </c>
      <c r="G47" s="303" t="e">
        <f>LEN(#REF!)-LEN(SUBSTITUTE(#REF!,",",""))+1</f>
        <v>#REF!</v>
      </c>
    </row>
    <row r="48" spans="1:7">
      <c r="A48" s="5" t="s">
        <v>105</v>
      </c>
      <c r="B48" s="6"/>
      <c r="C48" s="117"/>
      <c r="D48" s="58"/>
      <c r="E48" s="15" t="str">
        <f t="shared" si="0"/>
        <v/>
      </c>
      <c r="F48" s="302" t="b">
        <f>IF(nume_candidat="",FALSE,ISNUMBER(SEARCH(nume_candidat,#REF!)))</f>
        <v>0</v>
      </c>
      <c r="G48" s="303" t="e">
        <f>LEN(#REF!)-LEN(SUBSTITUTE(#REF!,",",""))+1</f>
        <v>#REF!</v>
      </c>
    </row>
    <row r="49" spans="1:7">
      <c r="A49" s="5" t="s">
        <v>106</v>
      </c>
      <c r="B49" s="6"/>
      <c r="C49" s="117"/>
      <c r="D49" s="58"/>
      <c r="E49" s="15" t="str">
        <f t="shared" si="0"/>
        <v/>
      </c>
      <c r="F49" s="302" t="b">
        <f>IF(nume_candidat="",FALSE,ISNUMBER(SEARCH(nume_candidat,#REF!)))</f>
        <v>0</v>
      </c>
      <c r="G49" s="303" t="e">
        <f>LEN(#REF!)-LEN(SUBSTITUTE(#REF!,",",""))+1</f>
        <v>#REF!</v>
      </c>
    </row>
    <row r="50" spans="1:7">
      <c r="A50" s="5" t="s">
        <v>107</v>
      </c>
      <c r="B50" s="6"/>
      <c r="C50" s="117"/>
      <c r="D50" s="58"/>
      <c r="E50" s="15" t="str">
        <f t="shared" si="0"/>
        <v/>
      </c>
      <c r="F50" s="302" t="b">
        <f>IF(nume_candidat="",FALSE,ISNUMBER(SEARCH(nume_candidat,#REF!)))</f>
        <v>0</v>
      </c>
      <c r="G50" s="303" t="e">
        <f>LEN(#REF!)-LEN(SUBSTITUTE(#REF!,",",""))+1</f>
        <v>#REF!</v>
      </c>
    </row>
    <row r="51" spans="1:7">
      <c r="A51" s="5" t="s">
        <v>108</v>
      </c>
      <c r="B51" s="6"/>
      <c r="C51" s="117"/>
      <c r="D51" s="58"/>
      <c r="E51" s="15" t="str">
        <f t="shared" si="0"/>
        <v/>
      </c>
      <c r="F51" s="302" t="b">
        <f>IF(nume_candidat="",FALSE,ISNUMBER(SEARCH(nume_candidat,#REF!)))</f>
        <v>0</v>
      </c>
      <c r="G51" s="303" t="e">
        <f>LEN(#REF!)-LEN(SUBSTITUTE(#REF!,",",""))+1</f>
        <v>#REF!</v>
      </c>
    </row>
    <row r="52" spans="1:7">
      <c r="A52" s="5" t="s">
        <v>109</v>
      </c>
      <c r="B52" s="6"/>
      <c r="C52" s="117"/>
      <c r="D52" s="58"/>
      <c r="E52" s="15" t="str">
        <f t="shared" si="0"/>
        <v/>
      </c>
      <c r="F52" s="302" t="b">
        <f>IF(nume_candidat="",FALSE,ISNUMBER(SEARCH(nume_candidat,#REF!)))</f>
        <v>0</v>
      </c>
      <c r="G52" s="303" t="e">
        <f>LEN(#REF!)-LEN(SUBSTITUTE(#REF!,",",""))+1</f>
        <v>#REF!</v>
      </c>
    </row>
    <row r="53" spans="1:7">
      <c r="A53" s="5" t="s">
        <v>110</v>
      </c>
      <c r="B53" s="6"/>
      <c r="C53" s="117"/>
      <c r="D53" s="58"/>
      <c r="E53" s="15" t="str">
        <f t="shared" si="0"/>
        <v/>
      </c>
      <c r="F53" s="302" t="b">
        <f>IF(nume_candidat="",FALSE,ISNUMBER(SEARCH(nume_candidat,#REF!)))</f>
        <v>0</v>
      </c>
      <c r="G53" s="303" t="e">
        <f>LEN(#REF!)-LEN(SUBSTITUTE(#REF!,",",""))+1</f>
        <v>#REF!</v>
      </c>
    </row>
    <row r="54" spans="1:7">
      <c r="A54" s="5" t="s">
        <v>111</v>
      </c>
      <c r="B54" s="6"/>
      <c r="C54" s="117"/>
      <c r="D54" s="58"/>
      <c r="E54" s="15" t="str">
        <f t="shared" si="0"/>
        <v/>
      </c>
      <c r="F54" s="302" t="b">
        <f>IF(nume_candidat="",FALSE,ISNUMBER(SEARCH(nume_candidat,#REF!)))</f>
        <v>0</v>
      </c>
      <c r="G54" s="303" t="e">
        <f>LEN(#REF!)-LEN(SUBSTITUTE(#REF!,",",""))+1</f>
        <v>#REF!</v>
      </c>
    </row>
    <row r="55" spans="1:7">
      <c r="A55" s="5" t="s">
        <v>112</v>
      </c>
      <c r="B55" s="6"/>
      <c r="C55" s="117"/>
      <c r="D55" s="58"/>
      <c r="E55" s="15" t="str">
        <f t="shared" si="0"/>
        <v/>
      </c>
      <c r="F55" s="302" t="b">
        <f>IF(nume_candidat="",FALSE,ISNUMBER(SEARCH(nume_candidat,#REF!)))</f>
        <v>0</v>
      </c>
      <c r="G55" s="303" t="e">
        <f>LEN(#REF!)-LEN(SUBSTITUTE(#REF!,",",""))+1</f>
        <v>#REF!</v>
      </c>
    </row>
    <row r="56" spans="1:7">
      <c r="A56" s="5" t="s">
        <v>113</v>
      </c>
      <c r="B56" s="6"/>
      <c r="C56" s="117"/>
      <c r="D56" s="58"/>
      <c r="E56" s="15" t="str">
        <f t="shared" si="0"/>
        <v/>
      </c>
      <c r="F56" s="302" t="b">
        <f>IF(nume_candidat="",FALSE,ISNUMBER(SEARCH(nume_candidat,#REF!)))</f>
        <v>0</v>
      </c>
      <c r="G56" s="303" t="e">
        <f>LEN(#REF!)-LEN(SUBSTITUTE(#REF!,",",""))+1</f>
        <v>#REF!</v>
      </c>
    </row>
    <row r="57" spans="1:7">
      <c r="A57" s="5" t="s">
        <v>114</v>
      </c>
      <c r="B57" s="6"/>
      <c r="C57" s="117"/>
      <c r="D57" s="58"/>
      <c r="E57" s="15" t="str">
        <f t="shared" si="0"/>
        <v/>
      </c>
      <c r="F57" s="302" t="b">
        <f>IF(nume_candidat="",FALSE,ISNUMBER(SEARCH(nume_candidat,#REF!)))</f>
        <v>0</v>
      </c>
      <c r="G57" s="303" t="e">
        <f>LEN(#REF!)-LEN(SUBSTITUTE(#REF!,",",""))+1</f>
        <v>#REF!</v>
      </c>
    </row>
    <row r="58" spans="1:7">
      <c r="A58" s="5" t="s">
        <v>115</v>
      </c>
      <c r="B58" s="6"/>
      <c r="C58" s="117"/>
      <c r="D58" s="58"/>
      <c r="E58" s="15" t="str">
        <f t="shared" si="0"/>
        <v/>
      </c>
      <c r="F58" s="302" t="b">
        <f>IF(nume_candidat="",FALSE,ISNUMBER(SEARCH(nume_candidat,#REF!)))</f>
        <v>0</v>
      </c>
      <c r="G58" s="303" t="e">
        <f>LEN(#REF!)-LEN(SUBSTITUTE(#REF!,",",""))+1</f>
        <v>#REF!</v>
      </c>
    </row>
    <row r="59" spans="1:7">
      <c r="A59" s="5" t="s">
        <v>116</v>
      </c>
      <c r="B59" s="6"/>
      <c r="C59" s="117"/>
      <c r="D59" s="58"/>
      <c r="E59" s="15" t="str">
        <f t="shared" si="0"/>
        <v/>
      </c>
      <c r="F59" s="302" t="b">
        <f>IF(nume_candidat="",FALSE,ISNUMBER(SEARCH(nume_candidat,#REF!)))</f>
        <v>0</v>
      </c>
      <c r="G59" s="303" t="e">
        <f>LEN(#REF!)-LEN(SUBSTITUTE(#REF!,",",""))+1</f>
        <v>#REF!</v>
      </c>
    </row>
    <row r="60" spans="1:7">
      <c r="A60" s="5" t="s">
        <v>117</v>
      </c>
      <c r="B60" s="6"/>
      <c r="C60" s="117"/>
      <c r="D60" s="58"/>
      <c r="E60" s="15" t="str">
        <f t="shared" si="0"/>
        <v/>
      </c>
      <c r="F60" s="302" t="b">
        <f>IF(nume_candidat="",FALSE,ISNUMBER(SEARCH(nume_candidat,#REF!)))</f>
        <v>0</v>
      </c>
      <c r="G60" s="303" t="e">
        <f>LEN(#REF!)-LEN(SUBSTITUTE(#REF!,",",""))+1</f>
        <v>#REF!</v>
      </c>
    </row>
    <row r="61" spans="1:7">
      <c r="A61" s="5" t="s">
        <v>118</v>
      </c>
      <c r="B61" s="6"/>
      <c r="C61" s="117"/>
      <c r="D61" s="58"/>
      <c r="E61" s="15" t="str">
        <f t="shared" si="0"/>
        <v/>
      </c>
      <c r="F61" s="302" t="b">
        <f>IF(nume_candidat="",FALSE,ISNUMBER(SEARCH(nume_candidat,#REF!)))</f>
        <v>0</v>
      </c>
      <c r="G61" s="303" t="e">
        <f>LEN(#REF!)-LEN(SUBSTITUTE(#REF!,",",""))+1</f>
        <v>#REF!</v>
      </c>
    </row>
    <row r="62" spans="1:7">
      <c r="A62" s="5" t="s">
        <v>119</v>
      </c>
      <c r="B62" s="6"/>
      <c r="C62" s="117"/>
      <c r="D62" s="58"/>
      <c r="E62" s="15" t="str">
        <f t="shared" si="0"/>
        <v/>
      </c>
      <c r="F62" s="302" t="b">
        <f>IF(nume_candidat="",FALSE,ISNUMBER(SEARCH(nume_candidat,#REF!)))</f>
        <v>0</v>
      </c>
      <c r="G62" s="303" t="e">
        <f>LEN(#REF!)-LEN(SUBSTITUTE(#REF!,",",""))+1</f>
        <v>#REF!</v>
      </c>
    </row>
    <row r="63" spans="1:7">
      <c r="A63" s="5" t="s">
        <v>120</v>
      </c>
      <c r="B63" s="6"/>
      <c r="C63" s="117"/>
      <c r="D63" s="58"/>
      <c r="E63" s="15" t="str">
        <f t="shared" si="0"/>
        <v/>
      </c>
      <c r="F63" s="302" t="b">
        <f>IF(nume_candidat="",FALSE,ISNUMBER(SEARCH(nume_candidat,#REF!)))</f>
        <v>0</v>
      </c>
      <c r="G63" s="303" t="e">
        <f>LEN(#REF!)-LEN(SUBSTITUTE(#REF!,",",""))+1</f>
        <v>#REF!</v>
      </c>
    </row>
    <row r="64" spans="1:7">
      <c r="A64" s="5" t="s">
        <v>121</v>
      </c>
      <c r="B64" s="6"/>
      <c r="C64" s="117"/>
      <c r="D64" s="58"/>
      <c r="E64" s="15" t="str">
        <f t="shared" si="0"/>
        <v/>
      </c>
      <c r="F64" s="302" t="b">
        <f>IF(nume_candidat="",FALSE,ISNUMBER(SEARCH(nume_candidat,#REF!)))</f>
        <v>0</v>
      </c>
      <c r="G64" s="303" t="e">
        <f>LEN(#REF!)-LEN(SUBSTITUTE(#REF!,",",""))+1</f>
        <v>#REF!</v>
      </c>
    </row>
    <row r="65" spans="1:7">
      <c r="A65" s="5" t="s">
        <v>122</v>
      </c>
      <c r="B65" s="6"/>
      <c r="C65" s="117"/>
      <c r="D65" s="58"/>
      <c r="E65" s="15" t="str">
        <f t="shared" si="0"/>
        <v/>
      </c>
      <c r="F65" s="302" t="b">
        <f>IF(nume_candidat="",FALSE,ISNUMBER(SEARCH(nume_candidat,#REF!)))</f>
        <v>0</v>
      </c>
      <c r="G65" s="303" t="e">
        <f>LEN(#REF!)-LEN(SUBSTITUTE(#REF!,",",""))+1</f>
        <v>#REF!</v>
      </c>
    </row>
    <row r="66" spans="1:7">
      <c r="A66" s="5" t="s">
        <v>123</v>
      </c>
      <c r="B66" s="6"/>
      <c r="C66" s="117"/>
      <c r="D66" s="58"/>
      <c r="E66" s="15" t="str">
        <f t="shared" si="0"/>
        <v/>
      </c>
      <c r="F66" s="302" t="b">
        <f>IF(nume_candidat="",FALSE,ISNUMBER(SEARCH(nume_candidat,#REF!)))</f>
        <v>0</v>
      </c>
      <c r="G66" s="303" t="e">
        <f>LEN(#REF!)-LEN(SUBSTITUTE(#REF!,",",""))+1</f>
        <v>#REF!</v>
      </c>
    </row>
    <row r="67" spans="1:7">
      <c r="A67" s="5" t="s">
        <v>124</v>
      </c>
      <c r="B67" s="6"/>
      <c r="C67" s="117"/>
      <c r="D67" s="58"/>
      <c r="E67" s="15" t="str">
        <f t="shared" si="0"/>
        <v/>
      </c>
      <c r="F67" s="302" t="b">
        <f>IF(nume_candidat="",FALSE,ISNUMBER(SEARCH(nume_candidat,#REF!)))</f>
        <v>0</v>
      </c>
      <c r="G67" s="303" t="e">
        <f>LEN(#REF!)-LEN(SUBSTITUTE(#REF!,",",""))+1</f>
        <v>#REF!</v>
      </c>
    </row>
    <row r="68" spans="1:7">
      <c r="A68" s="5" t="s">
        <v>125</v>
      </c>
      <c r="B68" s="6"/>
      <c r="C68" s="117"/>
      <c r="D68" s="58"/>
      <c r="E68" s="15" t="str">
        <f t="shared" si="0"/>
        <v/>
      </c>
      <c r="F68" s="302" t="b">
        <f>IF(nume_candidat="",FALSE,ISNUMBER(SEARCH(nume_candidat,#REF!)))</f>
        <v>0</v>
      </c>
      <c r="G68" s="303" t="e">
        <f>LEN(#REF!)-LEN(SUBSTITUTE(#REF!,",",""))+1</f>
        <v>#REF!</v>
      </c>
    </row>
    <row r="69" spans="1:7">
      <c r="A69" s="5" t="s">
        <v>126</v>
      </c>
      <c r="B69" s="6"/>
      <c r="C69" s="117"/>
      <c r="D69" s="58"/>
      <c r="E69" s="15" t="str">
        <f t="shared" si="0"/>
        <v/>
      </c>
      <c r="F69" s="302" t="b">
        <f>IF(nume_candidat="",FALSE,ISNUMBER(SEARCH(nume_candidat,#REF!)))</f>
        <v>0</v>
      </c>
      <c r="G69" s="303" t="e">
        <f>LEN(#REF!)-LEN(SUBSTITUTE(#REF!,",",""))+1</f>
        <v>#REF!</v>
      </c>
    </row>
    <row r="70" spans="1:7">
      <c r="A70" s="5" t="s">
        <v>127</v>
      </c>
      <c r="B70" s="6"/>
      <c r="C70" s="117"/>
      <c r="D70" s="58"/>
      <c r="E70" s="15" t="str">
        <f t="shared" si="0"/>
        <v/>
      </c>
      <c r="F70" s="302" t="b">
        <f>IF(nume_candidat="",FALSE,ISNUMBER(SEARCH(nume_candidat,#REF!)))</f>
        <v>0</v>
      </c>
      <c r="G70" s="303" t="e">
        <f>LEN(#REF!)-LEN(SUBSTITUTE(#REF!,",",""))+1</f>
        <v>#REF!</v>
      </c>
    </row>
    <row r="71" spans="1:7">
      <c r="A71" s="5" t="s">
        <v>128</v>
      </c>
      <c r="B71" s="6"/>
      <c r="C71" s="117"/>
      <c r="D71" s="58"/>
      <c r="E71" s="15" t="str">
        <f t="shared" si="0"/>
        <v/>
      </c>
      <c r="F71" s="302" t="b">
        <f>IF(nume_candidat="",FALSE,ISNUMBER(SEARCH(nume_candidat,#REF!)))</f>
        <v>0</v>
      </c>
      <c r="G71" s="303" t="e">
        <f>LEN(#REF!)-LEN(SUBSTITUTE(#REF!,",",""))+1</f>
        <v>#REF!</v>
      </c>
    </row>
    <row r="72" spans="1:7">
      <c r="A72" s="5" t="s">
        <v>129</v>
      </c>
      <c r="B72" s="6"/>
      <c r="C72" s="117"/>
      <c r="D72" s="58"/>
      <c r="E72" s="15" t="str">
        <f t="shared" si="0"/>
        <v/>
      </c>
      <c r="F72" s="302" t="b">
        <f>IF(nume_candidat="",FALSE,ISNUMBER(SEARCH(nume_candidat,#REF!)))</f>
        <v>0</v>
      </c>
      <c r="G72" s="303" t="e">
        <f>LEN(#REF!)-LEN(SUBSTITUTE(#REF!,",",""))+1</f>
        <v>#REF!</v>
      </c>
    </row>
    <row r="73" spans="1:7">
      <c r="A73" s="5" t="s">
        <v>130</v>
      </c>
      <c r="B73" s="6"/>
      <c r="C73" s="117"/>
      <c r="D73" s="58"/>
      <c r="E73" s="15" t="str">
        <f t="shared" si="0"/>
        <v/>
      </c>
      <c r="F73" s="302" t="b">
        <f>IF(nume_candidat="",FALSE,ISNUMBER(SEARCH(nume_candidat,#REF!)))</f>
        <v>0</v>
      </c>
      <c r="G73" s="303" t="e">
        <f>LEN(#REF!)-LEN(SUBSTITUTE(#REF!,",",""))+1</f>
        <v>#REF!</v>
      </c>
    </row>
    <row r="74" spans="1:7">
      <c r="A74" s="5" t="s">
        <v>131</v>
      </c>
      <c r="B74" s="6"/>
      <c r="C74" s="117"/>
      <c r="D74" s="58"/>
      <c r="E74" s="15" t="str">
        <f t="shared" ref="E74:E137" si="1">IF(OR($B74="",$C74="",$C74&lt;an_initial,$C74&gt;an_final,),"",
(50*(D74="premiu")+25*(D74="nominalizare"))
)</f>
        <v/>
      </c>
      <c r="F74" s="302" t="b">
        <f>IF(nume_candidat="",FALSE,ISNUMBER(SEARCH(nume_candidat,#REF!)))</f>
        <v>0</v>
      </c>
      <c r="G74" s="303" t="e">
        <f>LEN(#REF!)-LEN(SUBSTITUTE(#REF!,",",""))+1</f>
        <v>#REF!</v>
      </c>
    </row>
    <row r="75" spans="1:7">
      <c r="A75" s="5" t="s">
        <v>132</v>
      </c>
      <c r="B75" s="6"/>
      <c r="C75" s="117"/>
      <c r="D75" s="58"/>
      <c r="E75" s="15" t="str">
        <f t="shared" si="1"/>
        <v/>
      </c>
      <c r="F75" s="302" t="b">
        <f>IF(nume_candidat="",FALSE,ISNUMBER(SEARCH(nume_candidat,#REF!)))</f>
        <v>0</v>
      </c>
      <c r="G75" s="303" t="e">
        <f>LEN(#REF!)-LEN(SUBSTITUTE(#REF!,",",""))+1</f>
        <v>#REF!</v>
      </c>
    </row>
    <row r="76" spans="1:7">
      <c r="A76" s="5" t="s">
        <v>133</v>
      </c>
      <c r="B76" s="6"/>
      <c r="C76" s="117"/>
      <c r="D76" s="58"/>
      <c r="E76" s="15" t="str">
        <f t="shared" si="1"/>
        <v/>
      </c>
      <c r="F76" s="302" t="b">
        <f>IF(nume_candidat="",FALSE,ISNUMBER(SEARCH(nume_candidat,#REF!)))</f>
        <v>0</v>
      </c>
      <c r="G76" s="303" t="e">
        <f>LEN(#REF!)-LEN(SUBSTITUTE(#REF!,",",""))+1</f>
        <v>#REF!</v>
      </c>
    </row>
    <row r="77" spans="1:7">
      <c r="A77" s="5" t="s">
        <v>134</v>
      </c>
      <c r="B77" s="6"/>
      <c r="C77" s="117"/>
      <c r="D77" s="58"/>
      <c r="E77" s="15" t="str">
        <f t="shared" si="1"/>
        <v/>
      </c>
      <c r="F77" s="302" t="b">
        <f>IF(nume_candidat="",FALSE,ISNUMBER(SEARCH(nume_candidat,#REF!)))</f>
        <v>0</v>
      </c>
      <c r="G77" s="303" t="e">
        <f>LEN(#REF!)-LEN(SUBSTITUTE(#REF!,",",""))+1</f>
        <v>#REF!</v>
      </c>
    </row>
    <row r="78" spans="1:7">
      <c r="A78" s="5" t="s">
        <v>135</v>
      </c>
      <c r="B78" s="6"/>
      <c r="C78" s="117"/>
      <c r="D78" s="58"/>
      <c r="E78" s="15" t="str">
        <f t="shared" si="1"/>
        <v/>
      </c>
      <c r="F78" s="302" t="b">
        <f>IF(nume_candidat="",FALSE,ISNUMBER(SEARCH(nume_candidat,#REF!)))</f>
        <v>0</v>
      </c>
      <c r="G78" s="303" t="e">
        <f>LEN(#REF!)-LEN(SUBSTITUTE(#REF!,",",""))+1</f>
        <v>#REF!</v>
      </c>
    </row>
    <row r="79" spans="1:7">
      <c r="A79" s="5" t="s">
        <v>136</v>
      </c>
      <c r="B79" s="6"/>
      <c r="C79" s="117"/>
      <c r="D79" s="58"/>
      <c r="E79" s="15" t="str">
        <f t="shared" si="1"/>
        <v/>
      </c>
      <c r="F79" s="302" t="b">
        <f>IF(nume_candidat="",FALSE,ISNUMBER(SEARCH(nume_candidat,#REF!)))</f>
        <v>0</v>
      </c>
      <c r="G79" s="303" t="e">
        <f>LEN(#REF!)-LEN(SUBSTITUTE(#REF!,",",""))+1</f>
        <v>#REF!</v>
      </c>
    </row>
    <row r="80" spans="1:7">
      <c r="A80" s="5" t="s">
        <v>137</v>
      </c>
      <c r="B80" s="6"/>
      <c r="C80" s="117"/>
      <c r="D80" s="58"/>
      <c r="E80" s="15" t="str">
        <f t="shared" si="1"/>
        <v/>
      </c>
      <c r="F80" s="302" t="b">
        <f>IF(nume_candidat="",FALSE,ISNUMBER(SEARCH(nume_candidat,#REF!)))</f>
        <v>0</v>
      </c>
      <c r="G80" s="303" t="e">
        <f>LEN(#REF!)-LEN(SUBSTITUTE(#REF!,",",""))+1</f>
        <v>#REF!</v>
      </c>
    </row>
    <row r="81" spans="1:7">
      <c r="A81" s="5" t="s">
        <v>138</v>
      </c>
      <c r="B81" s="6"/>
      <c r="C81" s="117"/>
      <c r="D81" s="58"/>
      <c r="E81" s="15" t="str">
        <f t="shared" si="1"/>
        <v/>
      </c>
      <c r="F81" s="302" t="b">
        <f>IF(nume_candidat="",FALSE,ISNUMBER(SEARCH(nume_candidat,#REF!)))</f>
        <v>0</v>
      </c>
      <c r="G81" s="303" t="e">
        <f>LEN(#REF!)-LEN(SUBSTITUTE(#REF!,",",""))+1</f>
        <v>#REF!</v>
      </c>
    </row>
    <row r="82" spans="1:7">
      <c r="A82" s="5" t="s">
        <v>139</v>
      </c>
      <c r="B82" s="6"/>
      <c r="C82" s="117"/>
      <c r="D82" s="58"/>
      <c r="E82" s="15" t="str">
        <f t="shared" si="1"/>
        <v/>
      </c>
      <c r="F82" s="302" t="b">
        <f>IF(nume_candidat="",FALSE,ISNUMBER(SEARCH(nume_candidat,#REF!)))</f>
        <v>0</v>
      </c>
      <c r="G82" s="303" t="e">
        <f>LEN(#REF!)-LEN(SUBSTITUTE(#REF!,",",""))+1</f>
        <v>#REF!</v>
      </c>
    </row>
    <row r="83" spans="1:7">
      <c r="A83" s="5" t="s">
        <v>140</v>
      </c>
      <c r="B83" s="6"/>
      <c r="C83" s="117"/>
      <c r="D83" s="58"/>
      <c r="E83" s="15" t="str">
        <f t="shared" si="1"/>
        <v/>
      </c>
      <c r="F83" s="302" t="b">
        <f>IF(nume_candidat="",FALSE,ISNUMBER(SEARCH(nume_candidat,#REF!)))</f>
        <v>0</v>
      </c>
      <c r="G83" s="303" t="e">
        <f>LEN(#REF!)-LEN(SUBSTITUTE(#REF!,",",""))+1</f>
        <v>#REF!</v>
      </c>
    </row>
    <row r="84" spans="1:7">
      <c r="A84" s="5" t="s">
        <v>141</v>
      </c>
      <c r="B84" s="6"/>
      <c r="C84" s="117"/>
      <c r="D84" s="58"/>
      <c r="E84" s="15" t="str">
        <f t="shared" si="1"/>
        <v/>
      </c>
      <c r="F84" s="302" t="b">
        <f>IF(nume_candidat="",FALSE,ISNUMBER(SEARCH(nume_candidat,#REF!)))</f>
        <v>0</v>
      </c>
      <c r="G84" s="303" t="e">
        <f>LEN(#REF!)-LEN(SUBSTITUTE(#REF!,",",""))+1</f>
        <v>#REF!</v>
      </c>
    </row>
    <row r="85" spans="1:7">
      <c r="A85" s="5" t="s">
        <v>142</v>
      </c>
      <c r="B85" s="6"/>
      <c r="C85" s="117"/>
      <c r="D85" s="58"/>
      <c r="E85" s="15" t="str">
        <f t="shared" si="1"/>
        <v/>
      </c>
      <c r="F85" s="302" t="b">
        <f>IF(nume_candidat="",FALSE,ISNUMBER(SEARCH(nume_candidat,#REF!)))</f>
        <v>0</v>
      </c>
      <c r="G85" s="303" t="e">
        <f>LEN(#REF!)-LEN(SUBSTITUTE(#REF!,",",""))+1</f>
        <v>#REF!</v>
      </c>
    </row>
    <row r="86" spans="1:7">
      <c r="A86" s="5" t="s">
        <v>143</v>
      </c>
      <c r="B86" s="6"/>
      <c r="C86" s="117"/>
      <c r="D86" s="58"/>
      <c r="E86" s="15" t="str">
        <f t="shared" si="1"/>
        <v/>
      </c>
      <c r="F86" s="302" t="b">
        <f>IF(nume_candidat="",FALSE,ISNUMBER(SEARCH(nume_candidat,#REF!)))</f>
        <v>0</v>
      </c>
      <c r="G86" s="303" t="e">
        <f>LEN(#REF!)-LEN(SUBSTITUTE(#REF!,",",""))+1</f>
        <v>#REF!</v>
      </c>
    </row>
    <row r="87" spans="1:7">
      <c r="A87" s="5" t="s">
        <v>144</v>
      </c>
      <c r="B87" s="6"/>
      <c r="C87" s="117"/>
      <c r="D87" s="58"/>
      <c r="E87" s="15" t="str">
        <f t="shared" si="1"/>
        <v/>
      </c>
      <c r="F87" s="302" t="b">
        <f>IF(nume_candidat="",FALSE,ISNUMBER(SEARCH(nume_candidat,#REF!)))</f>
        <v>0</v>
      </c>
      <c r="G87" s="303" t="e">
        <f>LEN(#REF!)-LEN(SUBSTITUTE(#REF!,",",""))+1</f>
        <v>#REF!</v>
      </c>
    </row>
    <row r="88" spans="1:7">
      <c r="A88" s="5" t="s">
        <v>145</v>
      </c>
      <c r="B88" s="6"/>
      <c r="C88" s="117"/>
      <c r="D88" s="58"/>
      <c r="E88" s="15" t="str">
        <f t="shared" si="1"/>
        <v/>
      </c>
      <c r="F88" s="302" t="b">
        <f>IF(nume_candidat="",FALSE,ISNUMBER(SEARCH(nume_candidat,#REF!)))</f>
        <v>0</v>
      </c>
      <c r="G88" s="303" t="e">
        <f>LEN(#REF!)-LEN(SUBSTITUTE(#REF!,",",""))+1</f>
        <v>#REF!</v>
      </c>
    </row>
    <row r="89" spans="1:7">
      <c r="A89" s="5" t="s">
        <v>146</v>
      </c>
      <c r="B89" s="6"/>
      <c r="C89" s="117"/>
      <c r="D89" s="58"/>
      <c r="E89" s="15" t="str">
        <f t="shared" si="1"/>
        <v/>
      </c>
      <c r="F89" s="302" t="b">
        <f>IF(nume_candidat="",FALSE,ISNUMBER(SEARCH(nume_candidat,#REF!)))</f>
        <v>0</v>
      </c>
      <c r="G89" s="303" t="e">
        <f>LEN(#REF!)-LEN(SUBSTITUTE(#REF!,",",""))+1</f>
        <v>#REF!</v>
      </c>
    </row>
    <row r="90" spans="1:7">
      <c r="A90" s="5" t="s">
        <v>147</v>
      </c>
      <c r="B90" s="6"/>
      <c r="C90" s="117"/>
      <c r="D90" s="58"/>
      <c r="E90" s="15" t="str">
        <f t="shared" si="1"/>
        <v/>
      </c>
      <c r="F90" s="302" t="b">
        <f>IF(nume_candidat="",FALSE,ISNUMBER(SEARCH(nume_candidat,#REF!)))</f>
        <v>0</v>
      </c>
      <c r="G90" s="303" t="e">
        <f>LEN(#REF!)-LEN(SUBSTITUTE(#REF!,",",""))+1</f>
        <v>#REF!</v>
      </c>
    </row>
    <row r="91" spans="1:7">
      <c r="A91" s="5" t="s">
        <v>148</v>
      </c>
      <c r="B91" s="6"/>
      <c r="C91" s="117"/>
      <c r="D91" s="58"/>
      <c r="E91" s="15" t="str">
        <f t="shared" si="1"/>
        <v/>
      </c>
      <c r="F91" s="302" t="b">
        <f>IF(nume_candidat="",FALSE,ISNUMBER(SEARCH(nume_candidat,#REF!)))</f>
        <v>0</v>
      </c>
      <c r="G91" s="303" t="e">
        <f>LEN(#REF!)-LEN(SUBSTITUTE(#REF!,",",""))+1</f>
        <v>#REF!</v>
      </c>
    </row>
    <row r="92" spans="1:7">
      <c r="A92" s="5" t="s">
        <v>149</v>
      </c>
      <c r="B92" s="6"/>
      <c r="C92" s="117"/>
      <c r="D92" s="58"/>
      <c r="E92" s="15" t="str">
        <f t="shared" si="1"/>
        <v/>
      </c>
      <c r="F92" s="302" t="b">
        <f>IF(nume_candidat="",FALSE,ISNUMBER(SEARCH(nume_candidat,#REF!)))</f>
        <v>0</v>
      </c>
      <c r="G92" s="303" t="e">
        <f>LEN(#REF!)-LEN(SUBSTITUTE(#REF!,",",""))+1</f>
        <v>#REF!</v>
      </c>
    </row>
    <row r="93" spans="1:7">
      <c r="A93" s="5" t="s">
        <v>150</v>
      </c>
      <c r="B93" s="6"/>
      <c r="C93" s="117"/>
      <c r="D93" s="58"/>
      <c r="E93" s="15" t="str">
        <f t="shared" si="1"/>
        <v/>
      </c>
      <c r="F93" s="302" t="b">
        <f>IF(nume_candidat="",FALSE,ISNUMBER(SEARCH(nume_candidat,#REF!)))</f>
        <v>0</v>
      </c>
      <c r="G93" s="303" t="e">
        <f>LEN(#REF!)-LEN(SUBSTITUTE(#REF!,",",""))+1</f>
        <v>#REF!</v>
      </c>
    </row>
    <row r="94" spans="1:7">
      <c r="A94" s="5" t="s">
        <v>151</v>
      </c>
      <c r="B94" s="6"/>
      <c r="C94" s="117"/>
      <c r="D94" s="58"/>
      <c r="E94" s="15" t="str">
        <f t="shared" si="1"/>
        <v/>
      </c>
      <c r="F94" s="302" t="b">
        <f>IF(nume_candidat="",FALSE,ISNUMBER(SEARCH(nume_candidat,#REF!)))</f>
        <v>0</v>
      </c>
      <c r="G94" s="303" t="e">
        <f>LEN(#REF!)-LEN(SUBSTITUTE(#REF!,",",""))+1</f>
        <v>#REF!</v>
      </c>
    </row>
    <row r="95" spans="1:7">
      <c r="A95" s="5" t="s">
        <v>152</v>
      </c>
      <c r="B95" s="6"/>
      <c r="C95" s="117"/>
      <c r="D95" s="58"/>
      <c r="E95" s="15" t="str">
        <f t="shared" si="1"/>
        <v/>
      </c>
      <c r="F95" s="302" t="b">
        <f>IF(nume_candidat="",FALSE,ISNUMBER(SEARCH(nume_candidat,#REF!)))</f>
        <v>0</v>
      </c>
      <c r="G95" s="303" t="e">
        <f>LEN(#REF!)-LEN(SUBSTITUTE(#REF!,",",""))+1</f>
        <v>#REF!</v>
      </c>
    </row>
    <row r="96" spans="1:7">
      <c r="A96" s="5" t="s">
        <v>153</v>
      </c>
      <c r="B96" s="6"/>
      <c r="C96" s="117"/>
      <c r="D96" s="58"/>
      <c r="E96" s="15" t="str">
        <f t="shared" si="1"/>
        <v/>
      </c>
      <c r="F96" s="302" t="b">
        <f>IF(nume_candidat="",FALSE,ISNUMBER(SEARCH(nume_candidat,#REF!)))</f>
        <v>0</v>
      </c>
      <c r="G96" s="303" t="e">
        <f>LEN(#REF!)-LEN(SUBSTITUTE(#REF!,",",""))+1</f>
        <v>#REF!</v>
      </c>
    </row>
    <row r="97" spans="1:7">
      <c r="A97" s="5" t="s">
        <v>154</v>
      </c>
      <c r="B97" s="6"/>
      <c r="C97" s="117"/>
      <c r="D97" s="58"/>
      <c r="E97" s="15" t="str">
        <f t="shared" si="1"/>
        <v/>
      </c>
      <c r="F97" s="302" t="b">
        <f>IF(nume_candidat="",FALSE,ISNUMBER(SEARCH(nume_candidat,#REF!)))</f>
        <v>0</v>
      </c>
      <c r="G97" s="303" t="e">
        <f>LEN(#REF!)-LEN(SUBSTITUTE(#REF!,",",""))+1</f>
        <v>#REF!</v>
      </c>
    </row>
    <row r="98" spans="1:7">
      <c r="A98" s="5" t="s">
        <v>155</v>
      </c>
      <c r="B98" s="6"/>
      <c r="C98" s="117"/>
      <c r="D98" s="58"/>
      <c r="E98" s="15" t="str">
        <f t="shared" si="1"/>
        <v/>
      </c>
      <c r="F98" s="302" t="b">
        <f>IF(nume_candidat="",FALSE,ISNUMBER(SEARCH(nume_candidat,#REF!)))</f>
        <v>0</v>
      </c>
      <c r="G98" s="303" t="e">
        <f>LEN(#REF!)-LEN(SUBSTITUTE(#REF!,",",""))+1</f>
        <v>#REF!</v>
      </c>
    </row>
    <row r="99" spans="1:7">
      <c r="A99" s="5" t="s">
        <v>156</v>
      </c>
      <c r="B99" s="6"/>
      <c r="C99" s="117"/>
      <c r="D99" s="58"/>
      <c r="E99" s="15" t="str">
        <f t="shared" si="1"/>
        <v/>
      </c>
      <c r="F99" s="302" t="b">
        <f>IF(nume_candidat="",FALSE,ISNUMBER(SEARCH(nume_candidat,#REF!)))</f>
        <v>0</v>
      </c>
      <c r="G99" s="303" t="e">
        <f>LEN(#REF!)-LEN(SUBSTITUTE(#REF!,",",""))+1</f>
        <v>#REF!</v>
      </c>
    </row>
    <row r="100" spans="1:7">
      <c r="A100" s="5" t="s">
        <v>157</v>
      </c>
      <c r="B100" s="6"/>
      <c r="C100" s="117"/>
      <c r="D100" s="58"/>
      <c r="E100" s="15" t="str">
        <f t="shared" si="1"/>
        <v/>
      </c>
      <c r="F100" s="302" t="b">
        <f>IF(nume_candidat="",FALSE,ISNUMBER(SEARCH(nume_candidat,#REF!)))</f>
        <v>0</v>
      </c>
      <c r="G100" s="303" t="e">
        <f>LEN(#REF!)-LEN(SUBSTITUTE(#REF!,",",""))+1</f>
        <v>#REF!</v>
      </c>
    </row>
    <row r="101" spans="1:7">
      <c r="A101" s="5" t="s">
        <v>158</v>
      </c>
      <c r="B101" s="6"/>
      <c r="C101" s="117"/>
      <c r="D101" s="58"/>
      <c r="E101" s="15" t="str">
        <f t="shared" si="1"/>
        <v/>
      </c>
      <c r="F101" s="302" t="b">
        <f>IF(nume_candidat="",FALSE,ISNUMBER(SEARCH(nume_candidat,#REF!)))</f>
        <v>0</v>
      </c>
      <c r="G101" s="303" t="e">
        <f>LEN(#REF!)-LEN(SUBSTITUTE(#REF!,",",""))+1</f>
        <v>#REF!</v>
      </c>
    </row>
    <row r="102" spans="1:7">
      <c r="A102" s="5" t="s">
        <v>159</v>
      </c>
      <c r="B102" s="6"/>
      <c r="C102" s="117"/>
      <c r="D102" s="58"/>
      <c r="E102" s="15" t="str">
        <f t="shared" si="1"/>
        <v/>
      </c>
      <c r="F102" s="302" t="b">
        <f>IF(nume_candidat="",FALSE,ISNUMBER(SEARCH(nume_candidat,#REF!)))</f>
        <v>0</v>
      </c>
      <c r="G102" s="303" t="e">
        <f>LEN(#REF!)-LEN(SUBSTITUTE(#REF!,",",""))+1</f>
        <v>#REF!</v>
      </c>
    </row>
    <row r="103" spans="1:7">
      <c r="A103" s="5" t="s">
        <v>160</v>
      </c>
      <c r="B103" s="6"/>
      <c r="C103" s="117"/>
      <c r="D103" s="58"/>
      <c r="E103" s="15" t="str">
        <f t="shared" si="1"/>
        <v/>
      </c>
      <c r="F103" s="302" t="b">
        <f>IF(nume_candidat="",FALSE,ISNUMBER(SEARCH(nume_candidat,#REF!)))</f>
        <v>0</v>
      </c>
      <c r="G103" s="303" t="e">
        <f>LEN(#REF!)-LEN(SUBSTITUTE(#REF!,",",""))+1</f>
        <v>#REF!</v>
      </c>
    </row>
    <row r="104" spans="1:7">
      <c r="A104" s="5" t="s">
        <v>161</v>
      </c>
      <c r="B104" s="6"/>
      <c r="C104" s="117"/>
      <c r="D104" s="58"/>
      <c r="E104" s="15" t="str">
        <f t="shared" si="1"/>
        <v/>
      </c>
      <c r="F104" s="302" t="b">
        <f>IF(nume_candidat="",FALSE,ISNUMBER(SEARCH(nume_candidat,#REF!)))</f>
        <v>0</v>
      </c>
      <c r="G104" s="303" t="e">
        <f>LEN(#REF!)-LEN(SUBSTITUTE(#REF!,",",""))+1</f>
        <v>#REF!</v>
      </c>
    </row>
    <row r="105" spans="1:7">
      <c r="A105" s="5" t="s">
        <v>162</v>
      </c>
      <c r="B105" s="6"/>
      <c r="C105" s="117"/>
      <c r="D105" s="58"/>
      <c r="E105" s="15" t="str">
        <f t="shared" si="1"/>
        <v/>
      </c>
      <c r="F105" s="302" t="b">
        <f>IF(nume_candidat="",FALSE,ISNUMBER(SEARCH(nume_candidat,#REF!)))</f>
        <v>0</v>
      </c>
      <c r="G105" s="303" t="e">
        <f>LEN(#REF!)-LEN(SUBSTITUTE(#REF!,",",""))+1</f>
        <v>#REF!</v>
      </c>
    </row>
    <row r="106" spans="1:7">
      <c r="A106" s="5" t="s">
        <v>163</v>
      </c>
      <c r="B106" s="6"/>
      <c r="C106" s="117"/>
      <c r="D106" s="58"/>
      <c r="E106" s="15" t="str">
        <f t="shared" si="1"/>
        <v/>
      </c>
      <c r="F106" s="302" t="b">
        <f>IF(nume_candidat="",FALSE,ISNUMBER(SEARCH(nume_candidat,#REF!)))</f>
        <v>0</v>
      </c>
      <c r="G106" s="303" t="e">
        <f>LEN(#REF!)-LEN(SUBSTITUTE(#REF!,",",""))+1</f>
        <v>#REF!</v>
      </c>
    </row>
    <row r="107" spans="1:7">
      <c r="A107" s="5" t="s">
        <v>164</v>
      </c>
      <c r="B107" s="6"/>
      <c r="C107" s="117"/>
      <c r="D107" s="58"/>
      <c r="E107" s="15" t="str">
        <f t="shared" si="1"/>
        <v/>
      </c>
      <c r="F107" s="302" t="b">
        <f>IF(nume_candidat="",FALSE,ISNUMBER(SEARCH(nume_candidat,#REF!)))</f>
        <v>0</v>
      </c>
      <c r="G107" s="303" t="e">
        <f>LEN(#REF!)-LEN(SUBSTITUTE(#REF!,",",""))+1</f>
        <v>#REF!</v>
      </c>
    </row>
    <row r="108" spans="1:7">
      <c r="A108" s="5" t="s">
        <v>165</v>
      </c>
      <c r="B108" s="6"/>
      <c r="C108" s="117"/>
      <c r="D108" s="58"/>
      <c r="E108" s="15" t="str">
        <f t="shared" si="1"/>
        <v/>
      </c>
      <c r="F108" s="302" t="b">
        <f>IF(nume_candidat="",FALSE,ISNUMBER(SEARCH(nume_candidat,#REF!)))</f>
        <v>0</v>
      </c>
      <c r="G108" s="303" t="e">
        <f>LEN(#REF!)-LEN(SUBSTITUTE(#REF!,",",""))+1</f>
        <v>#REF!</v>
      </c>
    </row>
    <row r="109" spans="1:7">
      <c r="A109" s="5" t="s">
        <v>166</v>
      </c>
      <c r="B109" s="6"/>
      <c r="C109" s="117"/>
      <c r="D109" s="58"/>
      <c r="E109" s="15" t="str">
        <f t="shared" si="1"/>
        <v/>
      </c>
      <c r="F109" s="302" t="b">
        <f>IF(nume_candidat="",FALSE,ISNUMBER(SEARCH(nume_candidat,#REF!)))</f>
        <v>0</v>
      </c>
      <c r="G109" s="303" t="e">
        <f>LEN(#REF!)-LEN(SUBSTITUTE(#REF!,",",""))+1</f>
        <v>#REF!</v>
      </c>
    </row>
    <row r="110" spans="1:7">
      <c r="A110" s="5" t="s">
        <v>167</v>
      </c>
      <c r="B110" s="6"/>
      <c r="C110" s="117"/>
      <c r="D110" s="58"/>
      <c r="E110" s="15" t="str">
        <f t="shared" si="1"/>
        <v/>
      </c>
      <c r="F110" s="302" t="b">
        <f>IF(nume_candidat="",FALSE,ISNUMBER(SEARCH(nume_candidat,#REF!)))</f>
        <v>0</v>
      </c>
      <c r="G110" s="303" t="e">
        <f>LEN(#REF!)-LEN(SUBSTITUTE(#REF!,",",""))+1</f>
        <v>#REF!</v>
      </c>
    </row>
    <row r="111" spans="1:7">
      <c r="A111" s="5" t="s">
        <v>168</v>
      </c>
      <c r="B111" s="6"/>
      <c r="C111" s="117"/>
      <c r="D111" s="58"/>
      <c r="E111" s="15" t="str">
        <f t="shared" si="1"/>
        <v/>
      </c>
      <c r="F111" s="302" t="b">
        <f>IF(nume_candidat="",FALSE,ISNUMBER(SEARCH(nume_candidat,#REF!)))</f>
        <v>0</v>
      </c>
      <c r="G111" s="303" t="e">
        <f>LEN(#REF!)-LEN(SUBSTITUTE(#REF!,",",""))+1</f>
        <v>#REF!</v>
      </c>
    </row>
    <row r="112" spans="1:7">
      <c r="A112" s="5" t="s">
        <v>169</v>
      </c>
      <c r="B112" s="6"/>
      <c r="C112" s="117"/>
      <c r="D112" s="58"/>
      <c r="E112" s="15" t="str">
        <f t="shared" si="1"/>
        <v/>
      </c>
      <c r="F112" s="302" t="b">
        <f>IF(nume_candidat="",FALSE,ISNUMBER(SEARCH(nume_candidat,#REF!)))</f>
        <v>0</v>
      </c>
      <c r="G112" s="303" t="e">
        <f>LEN(#REF!)-LEN(SUBSTITUTE(#REF!,",",""))+1</f>
        <v>#REF!</v>
      </c>
    </row>
    <row r="113" spans="1:7">
      <c r="A113" s="5" t="s">
        <v>170</v>
      </c>
      <c r="B113" s="6"/>
      <c r="C113" s="117"/>
      <c r="D113" s="58"/>
      <c r="E113" s="15" t="str">
        <f t="shared" si="1"/>
        <v/>
      </c>
      <c r="F113" s="302" t="b">
        <f>IF(nume_candidat="",FALSE,ISNUMBER(SEARCH(nume_candidat,#REF!)))</f>
        <v>0</v>
      </c>
      <c r="G113" s="303" t="e">
        <f>LEN(#REF!)-LEN(SUBSTITUTE(#REF!,",",""))+1</f>
        <v>#REF!</v>
      </c>
    </row>
    <row r="114" spans="1:7">
      <c r="A114" s="5" t="s">
        <v>171</v>
      </c>
      <c r="B114" s="6"/>
      <c r="C114" s="117"/>
      <c r="D114" s="58"/>
      <c r="E114" s="15" t="str">
        <f t="shared" si="1"/>
        <v/>
      </c>
      <c r="F114" s="302" t="b">
        <f>IF(nume_candidat="",FALSE,ISNUMBER(SEARCH(nume_candidat,#REF!)))</f>
        <v>0</v>
      </c>
      <c r="G114" s="303" t="e">
        <f>LEN(#REF!)-LEN(SUBSTITUTE(#REF!,",",""))+1</f>
        <v>#REF!</v>
      </c>
    </row>
    <row r="115" spans="1:7">
      <c r="A115" s="5" t="s">
        <v>172</v>
      </c>
      <c r="B115" s="6"/>
      <c r="C115" s="117"/>
      <c r="D115" s="58"/>
      <c r="E115" s="15" t="str">
        <f t="shared" si="1"/>
        <v/>
      </c>
      <c r="F115" s="302" t="b">
        <f>IF(nume_candidat="",FALSE,ISNUMBER(SEARCH(nume_candidat,#REF!)))</f>
        <v>0</v>
      </c>
      <c r="G115" s="303" t="e">
        <f>LEN(#REF!)-LEN(SUBSTITUTE(#REF!,",",""))+1</f>
        <v>#REF!</v>
      </c>
    </row>
    <row r="116" spans="1:7">
      <c r="A116" s="5" t="s">
        <v>173</v>
      </c>
      <c r="B116" s="6"/>
      <c r="C116" s="117"/>
      <c r="D116" s="58"/>
      <c r="E116" s="15" t="str">
        <f t="shared" si="1"/>
        <v/>
      </c>
      <c r="F116" s="302" t="b">
        <f>IF(nume_candidat="",FALSE,ISNUMBER(SEARCH(nume_candidat,#REF!)))</f>
        <v>0</v>
      </c>
      <c r="G116" s="303" t="e">
        <f>LEN(#REF!)-LEN(SUBSTITUTE(#REF!,",",""))+1</f>
        <v>#REF!</v>
      </c>
    </row>
    <row r="117" spans="1:7">
      <c r="A117" s="5" t="s">
        <v>174</v>
      </c>
      <c r="B117" s="6"/>
      <c r="C117" s="117"/>
      <c r="D117" s="58"/>
      <c r="E117" s="15" t="str">
        <f t="shared" si="1"/>
        <v/>
      </c>
      <c r="F117" s="302" t="b">
        <f>IF(nume_candidat="",FALSE,ISNUMBER(SEARCH(nume_candidat,#REF!)))</f>
        <v>0</v>
      </c>
      <c r="G117" s="303" t="e">
        <f>LEN(#REF!)-LEN(SUBSTITUTE(#REF!,",",""))+1</f>
        <v>#REF!</v>
      </c>
    </row>
    <row r="118" spans="1:7">
      <c r="A118" s="5" t="s">
        <v>175</v>
      </c>
      <c r="B118" s="6"/>
      <c r="C118" s="117"/>
      <c r="D118" s="58"/>
      <c r="E118" s="15" t="str">
        <f t="shared" si="1"/>
        <v/>
      </c>
      <c r="F118" s="302" t="b">
        <f>IF(nume_candidat="",FALSE,ISNUMBER(SEARCH(nume_candidat,#REF!)))</f>
        <v>0</v>
      </c>
      <c r="G118" s="303" t="e">
        <f>LEN(#REF!)-LEN(SUBSTITUTE(#REF!,",",""))+1</f>
        <v>#REF!</v>
      </c>
    </row>
    <row r="119" spans="1:7">
      <c r="A119" s="5" t="s">
        <v>176</v>
      </c>
      <c r="B119" s="6"/>
      <c r="C119" s="117"/>
      <c r="D119" s="58"/>
      <c r="E119" s="15" t="str">
        <f t="shared" si="1"/>
        <v/>
      </c>
      <c r="F119" s="302" t="b">
        <f>IF(nume_candidat="",FALSE,ISNUMBER(SEARCH(nume_candidat,#REF!)))</f>
        <v>0</v>
      </c>
      <c r="G119" s="303" t="e">
        <f>LEN(#REF!)-LEN(SUBSTITUTE(#REF!,",",""))+1</f>
        <v>#REF!</v>
      </c>
    </row>
    <row r="120" spans="1:7">
      <c r="A120" s="5" t="s">
        <v>177</v>
      </c>
      <c r="B120" s="6"/>
      <c r="C120" s="117"/>
      <c r="D120" s="58"/>
      <c r="E120" s="15" t="str">
        <f t="shared" si="1"/>
        <v/>
      </c>
      <c r="F120" s="302" t="b">
        <f>IF(nume_candidat="",FALSE,ISNUMBER(SEARCH(nume_candidat,#REF!)))</f>
        <v>0</v>
      </c>
      <c r="G120" s="303" t="e">
        <f>LEN(#REF!)-LEN(SUBSTITUTE(#REF!,",",""))+1</f>
        <v>#REF!</v>
      </c>
    </row>
    <row r="121" spans="1:7">
      <c r="A121" s="5" t="s">
        <v>178</v>
      </c>
      <c r="B121" s="6"/>
      <c r="C121" s="117"/>
      <c r="D121" s="58"/>
      <c r="E121" s="15" t="str">
        <f t="shared" si="1"/>
        <v/>
      </c>
      <c r="F121" s="302" t="b">
        <f>IF(nume_candidat="",FALSE,ISNUMBER(SEARCH(nume_candidat,#REF!)))</f>
        <v>0</v>
      </c>
      <c r="G121" s="303" t="e">
        <f>LEN(#REF!)-LEN(SUBSTITUTE(#REF!,",",""))+1</f>
        <v>#REF!</v>
      </c>
    </row>
    <row r="122" spans="1:7">
      <c r="A122" s="5" t="s">
        <v>179</v>
      </c>
      <c r="B122" s="6"/>
      <c r="C122" s="117"/>
      <c r="D122" s="58"/>
      <c r="E122" s="15" t="str">
        <f t="shared" si="1"/>
        <v/>
      </c>
      <c r="F122" s="302" t="b">
        <f>IF(nume_candidat="",FALSE,ISNUMBER(SEARCH(nume_candidat,#REF!)))</f>
        <v>0</v>
      </c>
      <c r="G122" s="303" t="e">
        <f>LEN(#REF!)-LEN(SUBSTITUTE(#REF!,",",""))+1</f>
        <v>#REF!</v>
      </c>
    </row>
    <row r="123" spans="1:7">
      <c r="A123" s="5" t="s">
        <v>180</v>
      </c>
      <c r="B123" s="6"/>
      <c r="C123" s="117"/>
      <c r="D123" s="58"/>
      <c r="E123" s="15" t="str">
        <f t="shared" si="1"/>
        <v/>
      </c>
      <c r="F123" s="302" t="b">
        <f>IF(nume_candidat="",FALSE,ISNUMBER(SEARCH(nume_candidat,#REF!)))</f>
        <v>0</v>
      </c>
      <c r="G123" s="303" t="e">
        <f>LEN(#REF!)-LEN(SUBSTITUTE(#REF!,",",""))+1</f>
        <v>#REF!</v>
      </c>
    </row>
    <row r="124" spans="1:7">
      <c r="A124" s="5" t="s">
        <v>181</v>
      </c>
      <c r="B124" s="6"/>
      <c r="C124" s="117"/>
      <c r="D124" s="58"/>
      <c r="E124" s="15" t="str">
        <f t="shared" si="1"/>
        <v/>
      </c>
      <c r="F124" s="302" t="b">
        <f>IF(nume_candidat="",FALSE,ISNUMBER(SEARCH(nume_candidat,#REF!)))</f>
        <v>0</v>
      </c>
      <c r="G124" s="303" t="e">
        <f>LEN(#REF!)-LEN(SUBSTITUTE(#REF!,",",""))+1</f>
        <v>#REF!</v>
      </c>
    </row>
    <row r="125" spans="1:7">
      <c r="A125" s="5" t="s">
        <v>182</v>
      </c>
      <c r="B125" s="6"/>
      <c r="C125" s="117"/>
      <c r="D125" s="58"/>
      <c r="E125" s="15" t="str">
        <f t="shared" si="1"/>
        <v/>
      </c>
      <c r="F125" s="302" t="b">
        <f>IF(nume_candidat="",FALSE,ISNUMBER(SEARCH(nume_candidat,#REF!)))</f>
        <v>0</v>
      </c>
      <c r="G125" s="303" t="e">
        <f>LEN(#REF!)-LEN(SUBSTITUTE(#REF!,",",""))+1</f>
        <v>#REF!</v>
      </c>
    </row>
    <row r="126" spans="1:7">
      <c r="A126" s="5" t="s">
        <v>183</v>
      </c>
      <c r="B126" s="6"/>
      <c r="C126" s="117"/>
      <c r="D126" s="58"/>
      <c r="E126" s="15" t="str">
        <f t="shared" si="1"/>
        <v/>
      </c>
      <c r="F126" s="302" t="b">
        <f>IF(nume_candidat="",FALSE,ISNUMBER(SEARCH(nume_candidat,#REF!)))</f>
        <v>0</v>
      </c>
      <c r="G126" s="303" t="e">
        <f>LEN(#REF!)-LEN(SUBSTITUTE(#REF!,",",""))+1</f>
        <v>#REF!</v>
      </c>
    </row>
    <row r="127" spans="1:7">
      <c r="A127" s="5" t="s">
        <v>184</v>
      </c>
      <c r="B127" s="6"/>
      <c r="C127" s="117"/>
      <c r="D127" s="58"/>
      <c r="E127" s="15" t="str">
        <f t="shared" si="1"/>
        <v/>
      </c>
      <c r="F127" s="302" t="b">
        <f>IF(nume_candidat="",FALSE,ISNUMBER(SEARCH(nume_candidat,#REF!)))</f>
        <v>0</v>
      </c>
      <c r="G127" s="303" t="e">
        <f>LEN(#REF!)-LEN(SUBSTITUTE(#REF!,",",""))+1</f>
        <v>#REF!</v>
      </c>
    </row>
    <row r="128" spans="1:7">
      <c r="A128" s="5" t="s">
        <v>185</v>
      </c>
      <c r="B128" s="6"/>
      <c r="C128" s="117"/>
      <c r="D128" s="58"/>
      <c r="E128" s="15" t="str">
        <f t="shared" si="1"/>
        <v/>
      </c>
      <c r="F128" s="302" t="b">
        <f>IF(nume_candidat="",FALSE,ISNUMBER(SEARCH(nume_candidat,#REF!)))</f>
        <v>0</v>
      </c>
      <c r="G128" s="303" t="e">
        <f>LEN(#REF!)-LEN(SUBSTITUTE(#REF!,",",""))+1</f>
        <v>#REF!</v>
      </c>
    </row>
    <row r="129" spans="1:7">
      <c r="A129" s="5" t="s">
        <v>186</v>
      </c>
      <c r="B129" s="6"/>
      <c r="C129" s="117"/>
      <c r="D129" s="58"/>
      <c r="E129" s="15" t="str">
        <f t="shared" si="1"/>
        <v/>
      </c>
      <c r="F129" s="302" t="b">
        <f>IF(nume_candidat="",FALSE,ISNUMBER(SEARCH(nume_candidat,#REF!)))</f>
        <v>0</v>
      </c>
      <c r="G129" s="303" t="e">
        <f>LEN(#REF!)-LEN(SUBSTITUTE(#REF!,",",""))+1</f>
        <v>#REF!</v>
      </c>
    </row>
    <row r="130" spans="1:7">
      <c r="A130" s="5" t="s">
        <v>187</v>
      </c>
      <c r="B130" s="6"/>
      <c r="C130" s="117"/>
      <c r="D130" s="58"/>
      <c r="E130" s="15" t="str">
        <f t="shared" si="1"/>
        <v/>
      </c>
      <c r="F130" s="302" t="b">
        <f>IF(nume_candidat="",FALSE,ISNUMBER(SEARCH(nume_candidat,#REF!)))</f>
        <v>0</v>
      </c>
      <c r="G130" s="303" t="e">
        <f>LEN(#REF!)-LEN(SUBSTITUTE(#REF!,",",""))+1</f>
        <v>#REF!</v>
      </c>
    </row>
    <row r="131" spans="1:7">
      <c r="A131" s="5" t="s">
        <v>188</v>
      </c>
      <c r="B131" s="6"/>
      <c r="C131" s="117"/>
      <c r="D131" s="58"/>
      <c r="E131" s="15" t="str">
        <f t="shared" si="1"/>
        <v/>
      </c>
      <c r="F131" s="302" t="b">
        <f>IF(nume_candidat="",FALSE,ISNUMBER(SEARCH(nume_candidat,#REF!)))</f>
        <v>0</v>
      </c>
      <c r="G131" s="303" t="e">
        <f>LEN(#REF!)-LEN(SUBSTITUTE(#REF!,",",""))+1</f>
        <v>#REF!</v>
      </c>
    </row>
    <row r="132" spans="1:7">
      <c r="A132" s="5" t="s">
        <v>189</v>
      </c>
      <c r="B132" s="6"/>
      <c r="C132" s="117"/>
      <c r="D132" s="58"/>
      <c r="E132" s="15" t="str">
        <f t="shared" si="1"/>
        <v/>
      </c>
      <c r="F132" s="302" t="b">
        <f>IF(nume_candidat="",FALSE,ISNUMBER(SEARCH(nume_candidat,#REF!)))</f>
        <v>0</v>
      </c>
      <c r="G132" s="303" t="e">
        <f>LEN(#REF!)-LEN(SUBSTITUTE(#REF!,",",""))+1</f>
        <v>#REF!</v>
      </c>
    </row>
    <row r="133" spans="1:7">
      <c r="A133" s="5" t="s">
        <v>190</v>
      </c>
      <c r="B133" s="6"/>
      <c r="C133" s="117"/>
      <c r="D133" s="58"/>
      <c r="E133" s="15" t="str">
        <f t="shared" si="1"/>
        <v/>
      </c>
      <c r="F133" s="302" t="b">
        <f>IF(nume_candidat="",FALSE,ISNUMBER(SEARCH(nume_candidat,#REF!)))</f>
        <v>0</v>
      </c>
      <c r="G133" s="303" t="e">
        <f>LEN(#REF!)-LEN(SUBSTITUTE(#REF!,",",""))+1</f>
        <v>#REF!</v>
      </c>
    </row>
    <row r="134" spans="1:7">
      <c r="A134" s="5" t="s">
        <v>191</v>
      </c>
      <c r="B134" s="6"/>
      <c r="C134" s="117"/>
      <c r="D134" s="58"/>
      <c r="E134" s="15" t="str">
        <f t="shared" si="1"/>
        <v/>
      </c>
      <c r="F134" s="302" t="b">
        <f>IF(nume_candidat="",FALSE,ISNUMBER(SEARCH(nume_candidat,#REF!)))</f>
        <v>0</v>
      </c>
      <c r="G134" s="303" t="e">
        <f>LEN(#REF!)-LEN(SUBSTITUTE(#REF!,",",""))+1</f>
        <v>#REF!</v>
      </c>
    </row>
    <row r="135" spans="1:7">
      <c r="A135" s="5" t="s">
        <v>192</v>
      </c>
      <c r="B135" s="6"/>
      <c r="C135" s="117"/>
      <c r="D135" s="58"/>
      <c r="E135" s="15" t="str">
        <f t="shared" si="1"/>
        <v/>
      </c>
      <c r="F135" s="302" t="b">
        <f>IF(nume_candidat="",FALSE,ISNUMBER(SEARCH(nume_candidat,#REF!)))</f>
        <v>0</v>
      </c>
      <c r="G135" s="303" t="e">
        <f>LEN(#REF!)-LEN(SUBSTITUTE(#REF!,",",""))+1</f>
        <v>#REF!</v>
      </c>
    </row>
    <row r="136" spans="1:7">
      <c r="A136" s="5" t="s">
        <v>193</v>
      </c>
      <c r="B136" s="6"/>
      <c r="C136" s="117"/>
      <c r="D136" s="58"/>
      <c r="E136" s="15" t="str">
        <f t="shared" si="1"/>
        <v/>
      </c>
      <c r="F136" s="302" t="b">
        <f>IF(nume_candidat="",FALSE,ISNUMBER(SEARCH(nume_candidat,#REF!)))</f>
        <v>0</v>
      </c>
      <c r="G136" s="303" t="e">
        <f>LEN(#REF!)-LEN(SUBSTITUTE(#REF!,",",""))+1</f>
        <v>#REF!</v>
      </c>
    </row>
    <row r="137" spans="1:7">
      <c r="A137" s="5" t="s">
        <v>194</v>
      </c>
      <c r="B137" s="6"/>
      <c r="C137" s="117"/>
      <c r="D137" s="58"/>
      <c r="E137" s="15" t="str">
        <f t="shared" si="1"/>
        <v/>
      </c>
      <c r="F137" s="302" t="b">
        <f>IF(nume_candidat="",FALSE,ISNUMBER(SEARCH(nume_candidat,#REF!)))</f>
        <v>0</v>
      </c>
      <c r="G137" s="303" t="e">
        <f>LEN(#REF!)-LEN(SUBSTITUTE(#REF!,",",""))+1</f>
        <v>#REF!</v>
      </c>
    </row>
    <row r="138" spans="1:7">
      <c r="A138" s="5" t="s">
        <v>195</v>
      </c>
      <c r="B138" s="6"/>
      <c r="C138" s="117"/>
      <c r="D138" s="58"/>
      <c r="E138" s="15" t="str">
        <f t="shared" ref="E138:E201" si="2">IF(OR($B138="",$C138="",$C138&lt;an_initial,$C138&gt;an_final,),"",
(50*(D138="premiu")+25*(D138="nominalizare"))
)</f>
        <v/>
      </c>
      <c r="F138" s="302" t="b">
        <f>IF(nume_candidat="",FALSE,ISNUMBER(SEARCH(nume_candidat,#REF!)))</f>
        <v>0</v>
      </c>
      <c r="G138" s="303" t="e">
        <f>LEN(#REF!)-LEN(SUBSTITUTE(#REF!,",",""))+1</f>
        <v>#REF!</v>
      </c>
    </row>
    <row r="139" spans="1:7">
      <c r="A139" s="5" t="s">
        <v>196</v>
      </c>
      <c r="B139" s="6"/>
      <c r="C139" s="117"/>
      <c r="D139" s="58"/>
      <c r="E139" s="15" t="str">
        <f t="shared" si="2"/>
        <v/>
      </c>
      <c r="F139" s="302" t="b">
        <f>IF(nume_candidat="",FALSE,ISNUMBER(SEARCH(nume_candidat,#REF!)))</f>
        <v>0</v>
      </c>
      <c r="G139" s="303" t="e">
        <f>LEN(#REF!)-LEN(SUBSTITUTE(#REF!,",",""))+1</f>
        <v>#REF!</v>
      </c>
    </row>
    <row r="140" spans="1:7">
      <c r="A140" s="5" t="s">
        <v>197</v>
      </c>
      <c r="B140" s="6"/>
      <c r="C140" s="117"/>
      <c r="D140" s="58"/>
      <c r="E140" s="15" t="str">
        <f t="shared" si="2"/>
        <v/>
      </c>
      <c r="F140" s="302" t="b">
        <f>IF(nume_candidat="",FALSE,ISNUMBER(SEARCH(nume_candidat,#REF!)))</f>
        <v>0</v>
      </c>
      <c r="G140" s="303" t="e">
        <f>LEN(#REF!)-LEN(SUBSTITUTE(#REF!,",",""))+1</f>
        <v>#REF!</v>
      </c>
    </row>
    <row r="141" spans="1:7">
      <c r="A141" s="5" t="s">
        <v>198</v>
      </c>
      <c r="B141" s="6"/>
      <c r="C141" s="117"/>
      <c r="D141" s="58"/>
      <c r="E141" s="15" t="str">
        <f t="shared" si="2"/>
        <v/>
      </c>
      <c r="F141" s="302" t="b">
        <f>IF(nume_candidat="",FALSE,ISNUMBER(SEARCH(nume_candidat,#REF!)))</f>
        <v>0</v>
      </c>
      <c r="G141" s="303" t="e">
        <f>LEN(#REF!)-LEN(SUBSTITUTE(#REF!,",",""))+1</f>
        <v>#REF!</v>
      </c>
    </row>
    <row r="142" spans="1:7">
      <c r="A142" s="5" t="s">
        <v>199</v>
      </c>
      <c r="B142" s="6"/>
      <c r="C142" s="117"/>
      <c r="D142" s="58"/>
      <c r="E142" s="15" t="str">
        <f t="shared" si="2"/>
        <v/>
      </c>
      <c r="F142" s="302" t="b">
        <f>IF(nume_candidat="",FALSE,ISNUMBER(SEARCH(nume_candidat,#REF!)))</f>
        <v>0</v>
      </c>
      <c r="G142" s="303" t="e">
        <f>LEN(#REF!)-LEN(SUBSTITUTE(#REF!,",",""))+1</f>
        <v>#REF!</v>
      </c>
    </row>
    <row r="143" spans="1:7">
      <c r="A143" s="5" t="s">
        <v>200</v>
      </c>
      <c r="B143" s="6"/>
      <c r="C143" s="117"/>
      <c r="D143" s="58"/>
      <c r="E143" s="15" t="str">
        <f t="shared" si="2"/>
        <v/>
      </c>
      <c r="F143" s="302" t="b">
        <f>IF(nume_candidat="",FALSE,ISNUMBER(SEARCH(nume_candidat,#REF!)))</f>
        <v>0</v>
      </c>
      <c r="G143" s="303" t="e">
        <f>LEN(#REF!)-LEN(SUBSTITUTE(#REF!,",",""))+1</f>
        <v>#REF!</v>
      </c>
    </row>
    <row r="144" spans="1:7">
      <c r="A144" s="5" t="s">
        <v>201</v>
      </c>
      <c r="B144" s="6"/>
      <c r="C144" s="117"/>
      <c r="D144" s="58"/>
      <c r="E144" s="15" t="str">
        <f t="shared" si="2"/>
        <v/>
      </c>
      <c r="F144" s="302" t="b">
        <f>IF(nume_candidat="",FALSE,ISNUMBER(SEARCH(nume_candidat,#REF!)))</f>
        <v>0</v>
      </c>
      <c r="G144" s="303" t="e">
        <f>LEN(#REF!)-LEN(SUBSTITUTE(#REF!,",",""))+1</f>
        <v>#REF!</v>
      </c>
    </row>
    <row r="145" spans="1:7">
      <c r="A145" s="5" t="s">
        <v>202</v>
      </c>
      <c r="B145" s="6"/>
      <c r="C145" s="117"/>
      <c r="D145" s="58"/>
      <c r="E145" s="15" t="str">
        <f t="shared" si="2"/>
        <v/>
      </c>
      <c r="F145" s="302" t="b">
        <f>IF(nume_candidat="",FALSE,ISNUMBER(SEARCH(nume_candidat,#REF!)))</f>
        <v>0</v>
      </c>
      <c r="G145" s="303" t="e">
        <f>LEN(#REF!)-LEN(SUBSTITUTE(#REF!,",",""))+1</f>
        <v>#REF!</v>
      </c>
    </row>
    <row r="146" spans="1:7">
      <c r="A146" s="5" t="s">
        <v>203</v>
      </c>
      <c r="B146" s="6"/>
      <c r="C146" s="117"/>
      <c r="D146" s="58"/>
      <c r="E146" s="15" t="str">
        <f t="shared" si="2"/>
        <v/>
      </c>
      <c r="F146" s="302" t="b">
        <f>IF(nume_candidat="",FALSE,ISNUMBER(SEARCH(nume_candidat,#REF!)))</f>
        <v>0</v>
      </c>
      <c r="G146" s="303" t="e">
        <f>LEN(#REF!)-LEN(SUBSTITUTE(#REF!,",",""))+1</f>
        <v>#REF!</v>
      </c>
    </row>
    <row r="147" spans="1:7">
      <c r="A147" s="5" t="s">
        <v>204</v>
      </c>
      <c r="B147" s="6"/>
      <c r="C147" s="117"/>
      <c r="D147" s="58"/>
      <c r="E147" s="15" t="str">
        <f t="shared" si="2"/>
        <v/>
      </c>
      <c r="F147" s="302" t="b">
        <f>IF(nume_candidat="",FALSE,ISNUMBER(SEARCH(nume_candidat,#REF!)))</f>
        <v>0</v>
      </c>
      <c r="G147" s="303" t="e">
        <f>LEN(#REF!)-LEN(SUBSTITUTE(#REF!,",",""))+1</f>
        <v>#REF!</v>
      </c>
    </row>
    <row r="148" spans="1:7">
      <c r="A148" s="5" t="s">
        <v>205</v>
      </c>
      <c r="B148" s="6"/>
      <c r="C148" s="117"/>
      <c r="D148" s="58"/>
      <c r="E148" s="15" t="str">
        <f t="shared" si="2"/>
        <v/>
      </c>
      <c r="F148" s="302" t="b">
        <f>IF(nume_candidat="",FALSE,ISNUMBER(SEARCH(nume_candidat,#REF!)))</f>
        <v>0</v>
      </c>
      <c r="G148" s="303" t="e">
        <f>LEN(#REF!)-LEN(SUBSTITUTE(#REF!,",",""))+1</f>
        <v>#REF!</v>
      </c>
    </row>
    <row r="149" spans="1:7">
      <c r="A149" s="5" t="s">
        <v>206</v>
      </c>
      <c r="B149" s="6"/>
      <c r="C149" s="117"/>
      <c r="D149" s="58"/>
      <c r="E149" s="15" t="str">
        <f t="shared" si="2"/>
        <v/>
      </c>
      <c r="F149" s="302" t="b">
        <f>IF(nume_candidat="",FALSE,ISNUMBER(SEARCH(nume_candidat,#REF!)))</f>
        <v>0</v>
      </c>
      <c r="G149" s="303" t="e">
        <f>LEN(#REF!)-LEN(SUBSTITUTE(#REF!,",",""))+1</f>
        <v>#REF!</v>
      </c>
    </row>
    <row r="150" spans="1:7">
      <c r="A150" s="5" t="s">
        <v>207</v>
      </c>
      <c r="B150" s="6"/>
      <c r="C150" s="117"/>
      <c r="D150" s="58"/>
      <c r="E150" s="15" t="str">
        <f t="shared" si="2"/>
        <v/>
      </c>
      <c r="F150" s="302" t="b">
        <f>IF(nume_candidat="",FALSE,ISNUMBER(SEARCH(nume_candidat,#REF!)))</f>
        <v>0</v>
      </c>
      <c r="G150" s="303" t="e">
        <f>LEN(#REF!)-LEN(SUBSTITUTE(#REF!,",",""))+1</f>
        <v>#REF!</v>
      </c>
    </row>
    <row r="151" spans="1:7">
      <c r="A151" s="5" t="s">
        <v>208</v>
      </c>
      <c r="B151" s="6"/>
      <c r="C151" s="117"/>
      <c r="D151" s="58"/>
      <c r="E151" s="15" t="str">
        <f t="shared" si="2"/>
        <v/>
      </c>
      <c r="F151" s="302" t="b">
        <f>IF(nume_candidat="",FALSE,ISNUMBER(SEARCH(nume_candidat,#REF!)))</f>
        <v>0</v>
      </c>
      <c r="G151" s="303" t="e">
        <f>LEN(#REF!)-LEN(SUBSTITUTE(#REF!,",",""))+1</f>
        <v>#REF!</v>
      </c>
    </row>
    <row r="152" spans="1:7">
      <c r="A152" s="5" t="s">
        <v>209</v>
      </c>
      <c r="B152" s="6"/>
      <c r="C152" s="117"/>
      <c r="D152" s="58"/>
      <c r="E152" s="15" t="str">
        <f t="shared" si="2"/>
        <v/>
      </c>
      <c r="F152" s="302" t="b">
        <f>IF(nume_candidat="",FALSE,ISNUMBER(SEARCH(nume_candidat,#REF!)))</f>
        <v>0</v>
      </c>
      <c r="G152" s="303" t="e">
        <f>LEN(#REF!)-LEN(SUBSTITUTE(#REF!,",",""))+1</f>
        <v>#REF!</v>
      </c>
    </row>
    <row r="153" spans="1:7">
      <c r="A153" s="5" t="s">
        <v>210</v>
      </c>
      <c r="B153" s="6"/>
      <c r="C153" s="117"/>
      <c r="D153" s="58"/>
      <c r="E153" s="15" t="str">
        <f t="shared" si="2"/>
        <v/>
      </c>
      <c r="F153" s="302" t="b">
        <f>IF(nume_candidat="",FALSE,ISNUMBER(SEARCH(nume_candidat,#REF!)))</f>
        <v>0</v>
      </c>
      <c r="G153" s="303" t="e">
        <f>LEN(#REF!)-LEN(SUBSTITUTE(#REF!,",",""))+1</f>
        <v>#REF!</v>
      </c>
    </row>
    <row r="154" spans="1:7">
      <c r="A154" s="5" t="s">
        <v>211</v>
      </c>
      <c r="B154" s="6"/>
      <c r="C154" s="117"/>
      <c r="D154" s="58"/>
      <c r="E154" s="15" t="str">
        <f t="shared" si="2"/>
        <v/>
      </c>
      <c r="F154" s="302" t="b">
        <f>IF(nume_candidat="",FALSE,ISNUMBER(SEARCH(nume_candidat,#REF!)))</f>
        <v>0</v>
      </c>
      <c r="G154" s="303" t="e">
        <f>LEN(#REF!)-LEN(SUBSTITUTE(#REF!,",",""))+1</f>
        <v>#REF!</v>
      </c>
    </row>
    <row r="155" spans="1:7">
      <c r="A155" s="5" t="s">
        <v>212</v>
      </c>
      <c r="B155" s="6"/>
      <c r="C155" s="117"/>
      <c r="D155" s="58"/>
      <c r="E155" s="15" t="str">
        <f t="shared" si="2"/>
        <v/>
      </c>
      <c r="F155" s="302" t="b">
        <f>IF(nume_candidat="",FALSE,ISNUMBER(SEARCH(nume_candidat,#REF!)))</f>
        <v>0</v>
      </c>
      <c r="G155" s="303" t="e">
        <f>LEN(#REF!)-LEN(SUBSTITUTE(#REF!,",",""))+1</f>
        <v>#REF!</v>
      </c>
    </row>
    <row r="156" spans="1:7">
      <c r="A156" s="5" t="s">
        <v>213</v>
      </c>
      <c r="B156" s="6"/>
      <c r="C156" s="117"/>
      <c r="D156" s="58"/>
      <c r="E156" s="15" t="str">
        <f t="shared" si="2"/>
        <v/>
      </c>
      <c r="F156" s="302" t="b">
        <f>IF(nume_candidat="",FALSE,ISNUMBER(SEARCH(nume_candidat,#REF!)))</f>
        <v>0</v>
      </c>
      <c r="G156" s="303" t="e">
        <f>LEN(#REF!)-LEN(SUBSTITUTE(#REF!,",",""))+1</f>
        <v>#REF!</v>
      </c>
    </row>
    <row r="157" spans="1:7">
      <c r="A157" s="5" t="s">
        <v>214</v>
      </c>
      <c r="B157" s="6"/>
      <c r="C157" s="117"/>
      <c r="D157" s="58"/>
      <c r="E157" s="15" t="str">
        <f t="shared" si="2"/>
        <v/>
      </c>
      <c r="F157" s="302" t="b">
        <f>IF(nume_candidat="",FALSE,ISNUMBER(SEARCH(nume_candidat,#REF!)))</f>
        <v>0</v>
      </c>
      <c r="G157" s="303" t="e">
        <f>LEN(#REF!)-LEN(SUBSTITUTE(#REF!,",",""))+1</f>
        <v>#REF!</v>
      </c>
    </row>
    <row r="158" spans="1:7">
      <c r="A158" s="5" t="s">
        <v>215</v>
      </c>
      <c r="B158" s="6"/>
      <c r="C158" s="117"/>
      <c r="D158" s="58"/>
      <c r="E158" s="15" t="str">
        <f t="shared" si="2"/>
        <v/>
      </c>
      <c r="F158" s="302" t="b">
        <f>IF(nume_candidat="",FALSE,ISNUMBER(SEARCH(nume_candidat,#REF!)))</f>
        <v>0</v>
      </c>
      <c r="G158" s="303" t="e">
        <f>LEN(#REF!)-LEN(SUBSTITUTE(#REF!,",",""))+1</f>
        <v>#REF!</v>
      </c>
    </row>
    <row r="159" spans="1:7">
      <c r="A159" s="5" t="s">
        <v>216</v>
      </c>
      <c r="B159" s="6"/>
      <c r="C159" s="117"/>
      <c r="D159" s="58"/>
      <c r="E159" s="15" t="str">
        <f t="shared" si="2"/>
        <v/>
      </c>
      <c r="F159" s="302" t="b">
        <f>IF(nume_candidat="",FALSE,ISNUMBER(SEARCH(nume_candidat,#REF!)))</f>
        <v>0</v>
      </c>
      <c r="G159" s="303" t="e">
        <f>LEN(#REF!)-LEN(SUBSTITUTE(#REF!,",",""))+1</f>
        <v>#REF!</v>
      </c>
    </row>
    <row r="160" spans="1:7">
      <c r="A160" s="5" t="s">
        <v>217</v>
      </c>
      <c r="B160" s="6"/>
      <c r="C160" s="117"/>
      <c r="D160" s="58"/>
      <c r="E160" s="15" t="str">
        <f t="shared" si="2"/>
        <v/>
      </c>
      <c r="F160" s="302" t="b">
        <f>IF(nume_candidat="",FALSE,ISNUMBER(SEARCH(nume_candidat,#REF!)))</f>
        <v>0</v>
      </c>
      <c r="G160" s="303" t="e">
        <f>LEN(#REF!)-LEN(SUBSTITUTE(#REF!,",",""))+1</f>
        <v>#REF!</v>
      </c>
    </row>
    <row r="161" spans="1:7">
      <c r="A161" s="5" t="s">
        <v>218</v>
      </c>
      <c r="B161" s="6"/>
      <c r="C161" s="117"/>
      <c r="D161" s="58"/>
      <c r="E161" s="15" t="str">
        <f t="shared" si="2"/>
        <v/>
      </c>
      <c r="F161" s="302" t="b">
        <f>IF(nume_candidat="",FALSE,ISNUMBER(SEARCH(nume_candidat,#REF!)))</f>
        <v>0</v>
      </c>
      <c r="G161" s="303" t="e">
        <f>LEN(#REF!)-LEN(SUBSTITUTE(#REF!,",",""))+1</f>
        <v>#REF!</v>
      </c>
    </row>
    <row r="162" spans="1:7">
      <c r="A162" s="5" t="s">
        <v>219</v>
      </c>
      <c r="B162" s="6"/>
      <c r="C162" s="117"/>
      <c r="D162" s="58"/>
      <c r="E162" s="15" t="str">
        <f t="shared" si="2"/>
        <v/>
      </c>
      <c r="F162" s="302" t="b">
        <f>IF(nume_candidat="",FALSE,ISNUMBER(SEARCH(nume_candidat,#REF!)))</f>
        <v>0</v>
      </c>
      <c r="G162" s="303" t="e">
        <f>LEN(#REF!)-LEN(SUBSTITUTE(#REF!,",",""))+1</f>
        <v>#REF!</v>
      </c>
    </row>
    <row r="163" spans="1:7">
      <c r="A163" s="5" t="s">
        <v>220</v>
      </c>
      <c r="B163" s="6"/>
      <c r="C163" s="117"/>
      <c r="D163" s="58"/>
      <c r="E163" s="15" t="str">
        <f t="shared" si="2"/>
        <v/>
      </c>
      <c r="F163" s="302" t="b">
        <f>IF(nume_candidat="",FALSE,ISNUMBER(SEARCH(nume_candidat,#REF!)))</f>
        <v>0</v>
      </c>
      <c r="G163" s="303" t="e">
        <f>LEN(#REF!)-LEN(SUBSTITUTE(#REF!,",",""))+1</f>
        <v>#REF!</v>
      </c>
    </row>
    <row r="164" spans="1:7">
      <c r="A164" s="5" t="s">
        <v>221</v>
      </c>
      <c r="B164" s="6"/>
      <c r="C164" s="117"/>
      <c r="D164" s="58"/>
      <c r="E164" s="15" t="str">
        <f t="shared" si="2"/>
        <v/>
      </c>
      <c r="F164" s="302" t="b">
        <f>IF(nume_candidat="",FALSE,ISNUMBER(SEARCH(nume_candidat,#REF!)))</f>
        <v>0</v>
      </c>
      <c r="G164" s="303" t="e">
        <f>LEN(#REF!)-LEN(SUBSTITUTE(#REF!,",",""))+1</f>
        <v>#REF!</v>
      </c>
    </row>
    <row r="165" spans="1:7">
      <c r="A165" s="5" t="s">
        <v>222</v>
      </c>
      <c r="B165" s="6"/>
      <c r="C165" s="117"/>
      <c r="D165" s="58"/>
      <c r="E165" s="15" t="str">
        <f t="shared" si="2"/>
        <v/>
      </c>
      <c r="F165" s="302" t="b">
        <f>IF(nume_candidat="",FALSE,ISNUMBER(SEARCH(nume_candidat,#REF!)))</f>
        <v>0</v>
      </c>
      <c r="G165" s="303" t="e">
        <f>LEN(#REF!)-LEN(SUBSTITUTE(#REF!,",",""))+1</f>
        <v>#REF!</v>
      </c>
    </row>
    <row r="166" spans="1:7">
      <c r="A166" s="5" t="s">
        <v>223</v>
      </c>
      <c r="B166" s="6"/>
      <c r="C166" s="117"/>
      <c r="D166" s="58"/>
      <c r="E166" s="15" t="str">
        <f t="shared" si="2"/>
        <v/>
      </c>
      <c r="F166" s="302" t="b">
        <f>IF(nume_candidat="",FALSE,ISNUMBER(SEARCH(nume_candidat,#REF!)))</f>
        <v>0</v>
      </c>
      <c r="G166" s="303" t="e">
        <f>LEN(#REF!)-LEN(SUBSTITUTE(#REF!,",",""))+1</f>
        <v>#REF!</v>
      </c>
    </row>
    <row r="167" spans="1:7">
      <c r="A167" s="5" t="s">
        <v>224</v>
      </c>
      <c r="B167" s="6"/>
      <c r="C167" s="117"/>
      <c r="D167" s="58"/>
      <c r="E167" s="15" t="str">
        <f t="shared" si="2"/>
        <v/>
      </c>
      <c r="F167" s="302" t="b">
        <f>IF(nume_candidat="",FALSE,ISNUMBER(SEARCH(nume_candidat,#REF!)))</f>
        <v>0</v>
      </c>
      <c r="G167" s="303" t="e">
        <f>LEN(#REF!)-LEN(SUBSTITUTE(#REF!,",",""))+1</f>
        <v>#REF!</v>
      </c>
    </row>
    <row r="168" spans="1:7">
      <c r="A168" s="5" t="s">
        <v>225</v>
      </c>
      <c r="B168" s="6"/>
      <c r="C168" s="117"/>
      <c r="D168" s="58"/>
      <c r="E168" s="15" t="str">
        <f t="shared" si="2"/>
        <v/>
      </c>
      <c r="F168" s="302" t="b">
        <f>IF(nume_candidat="",FALSE,ISNUMBER(SEARCH(nume_candidat,#REF!)))</f>
        <v>0</v>
      </c>
      <c r="G168" s="303" t="e">
        <f>LEN(#REF!)-LEN(SUBSTITUTE(#REF!,",",""))+1</f>
        <v>#REF!</v>
      </c>
    </row>
    <row r="169" spans="1:7">
      <c r="A169" s="5" t="s">
        <v>226</v>
      </c>
      <c r="B169" s="6"/>
      <c r="C169" s="117"/>
      <c r="D169" s="58"/>
      <c r="E169" s="15" t="str">
        <f t="shared" si="2"/>
        <v/>
      </c>
      <c r="F169" s="302" t="b">
        <f>IF(nume_candidat="",FALSE,ISNUMBER(SEARCH(nume_candidat,#REF!)))</f>
        <v>0</v>
      </c>
      <c r="G169" s="303" t="e">
        <f>LEN(#REF!)-LEN(SUBSTITUTE(#REF!,",",""))+1</f>
        <v>#REF!</v>
      </c>
    </row>
    <row r="170" spans="1:7">
      <c r="A170" s="5" t="s">
        <v>227</v>
      </c>
      <c r="B170" s="6"/>
      <c r="C170" s="117"/>
      <c r="D170" s="58"/>
      <c r="E170" s="15" t="str">
        <f t="shared" si="2"/>
        <v/>
      </c>
      <c r="F170" s="302" t="b">
        <f>IF(nume_candidat="",FALSE,ISNUMBER(SEARCH(nume_candidat,#REF!)))</f>
        <v>0</v>
      </c>
      <c r="G170" s="303" t="e">
        <f>LEN(#REF!)-LEN(SUBSTITUTE(#REF!,",",""))+1</f>
        <v>#REF!</v>
      </c>
    </row>
    <row r="171" spans="1:7">
      <c r="A171" s="5" t="s">
        <v>228</v>
      </c>
      <c r="B171" s="6"/>
      <c r="C171" s="117"/>
      <c r="D171" s="58"/>
      <c r="E171" s="15" t="str">
        <f t="shared" si="2"/>
        <v/>
      </c>
      <c r="F171" s="302" t="b">
        <f>IF(nume_candidat="",FALSE,ISNUMBER(SEARCH(nume_candidat,#REF!)))</f>
        <v>0</v>
      </c>
      <c r="G171" s="303" t="e">
        <f>LEN(#REF!)-LEN(SUBSTITUTE(#REF!,",",""))+1</f>
        <v>#REF!</v>
      </c>
    </row>
    <row r="172" spans="1:7">
      <c r="A172" s="5" t="s">
        <v>229</v>
      </c>
      <c r="B172" s="6"/>
      <c r="C172" s="117"/>
      <c r="D172" s="58"/>
      <c r="E172" s="15" t="str">
        <f t="shared" si="2"/>
        <v/>
      </c>
      <c r="F172" s="302" t="b">
        <f>IF(nume_candidat="",FALSE,ISNUMBER(SEARCH(nume_candidat,#REF!)))</f>
        <v>0</v>
      </c>
      <c r="G172" s="303" t="e">
        <f>LEN(#REF!)-LEN(SUBSTITUTE(#REF!,",",""))+1</f>
        <v>#REF!</v>
      </c>
    </row>
    <row r="173" spans="1:7">
      <c r="A173" s="5" t="s">
        <v>230</v>
      </c>
      <c r="B173" s="6"/>
      <c r="C173" s="117"/>
      <c r="D173" s="58"/>
      <c r="E173" s="15" t="str">
        <f t="shared" si="2"/>
        <v/>
      </c>
      <c r="F173" s="302" t="b">
        <f>IF(nume_candidat="",FALSE,ISNUMBER(SEARCH(nume_candidat,#REF!)))</f>
        <v>0</v>
      </c>
      <c r="G173" s="303" t="e">
        <f>LEN(#REF!)-LEN(SUBSTITUTE(#REF!,",",""))+1</f>
        <v>#REF!</v>
      </c>
    </row>
    <row r="174" spans="1:7">
      <c r="A174" s="5" t="s">
        <v>231</v>
      </c>
      <c r="B174" s="6"/>
      <c r="C174" s="117"/>
      <c r="D174" s="58"/>
      <c r="E174" s="15" t="str">
        <f t="shared" si="2"/>
        <v/>
      </c>
      <c r="F174" s="302" t="b">
        <f>IF(nume_candidat="",FALSE,ISNUMBER(SEARCH(nume_candidat,#REF!)))</f>
        <v>0</v>
      </c>
      <c r="G174" s="303" t="e">
        <f>LEN(#REF!)-LEN(SUBSTITUTE(#REF!,",",""))+1</f>
        <v>#REF!</v>
      </c>
    </row>
    <row r="175" spans="1:7">
      <c r="A175" s="5" t="s">
        <v>232</v>
      </c>
      <c r="B175" s="6"/>
      <c r="C175" s="117"/>
      <c r="D175" s="58"/>
      <c r="E175" s="15" t="str">
        <f t="shared" si="2"/>
        <v/>
      </c>
      <c r="F175" s="302" t="b">
        <f>IF(nume_candidat="",FALSE,ISNUMBER(SEARCH(nume_candidat,#REF!)))</f>
        <v>0</v>
      </c>
      <c r="G175" s="303" t="e">
        <f>LEN(#REF!)-LEN(SUBSTITUTE(#REF!,",",""))+1</f>
        <v>#REF!</v>
      </c>
    </row>
    <row r="176" spans="1:7">
      <c r="A176" s="5" t="s">
        <v>233</v>
      </c>
      <c r="B176" s="6"/>
      <c r="C176" s="117"/>
      <c r="D176" s="58"/>
      <c r="E176" s="15" t="str">
        <f t="shared" si="2"/>
        <v/>
      </c>
      <c r="F176" s="302" t="b">
        <f>IF(nume_candidat="",FALSE,ISNUMBER(SEARCH(nume_candidat,#REF!)))</f>
        <v>0</v>
      </c>
      <c r="G176" s="303" t="e">
        <f>LEN(#REF!)-LEN(SUBSTITUTE(#REF!,",",""))+1</f>
        <v>#REF!</v>
      </c>
    </row>
    <row r="177" spans="1:7">
      <c r="A177" s="5" t="s">
        <v>234</v>
      </c>
      <c r="B177" s="6"/>
      <c r="C177" s="117"/>
      <c r="D177" s="58"/>
      <c r="E177" s="15" t="str">
        <f t="shared" si="2"/>
        <v/>
      </c>
      <c r="F177" s="302" t="b">
        <f>IF(nume_candidat="",FALSE,ISNUMBER(SEARCH(nume_candidat,#REF!)))</f>
        <v>0</v>
      </c>
      <c r="G177" s="303" t="e">
        <f>LEN(#REF!)-LEN(SUBSTITUTE(#REF!,",",""))+1</f>
        <v>#REF!</v>
      </c>
    </row>
    <row r="178" spans="1:7">
      <c r="A178" s="5" t="s">
        <v>235</v>
      </c>
      <c r="B178" s="6"/>
      <c r="C178" s="117"/>
      <c r="D178" s="58"/>
      <c r="E178" s="15" t="str">
        <f t="shared" si="2"/>
        <v/>
      </c>
      <c r="F178" s="302" t="b">
        <f>IF(nume_candidat="",FALSE,ISNUMBER(SEARCH(nume_candidat,#REF!)))</f>
        <v>0</v>
      </c>
      <c r="G178" s="303" t="e">
        <f>LEN(#REF!)-LEN(SUBSTITUTE(#REF!,",",""))+1</f>
        <v>#REF!</v>
      </c>
    </row>
    <row r="179" spans="1:7">
      <c r="A179" s="5" t="s">
        <v>236</v>
      </c>
      <c r="B179" s="6"/>
      <c r="C179" s="117"/>
      <c r="D179" s="58"/>
      <c r="E179" s="15" t="str">
        <f t="shared" si="2"/>
        <v/>
      </c>
      <c r="F179" s="302" t="b">
        <f>IF(nume_candidat="",FALSE,ISNUMBER(SEARCH(nume_candidat,#REF!)))</f>
        <v>0</v>
      </c>
      <c r="G179" s="303" t="e">
        <f>LEN(#REF!)-LEN(SUBSTITUTE(#REF!,",",""))+1</f>
        <v>#REF!</v>
      </c>
    </row>
    <row r="180" spans="1:7">
      <c r="A180" s="5" t="s">
        <v>237</v>
      </c>
      <c r="B180" s="6"/>
      <c r="C180" s="117"/>
      <c r="D180" s="58"/>
      <c r="E180" s="15" t="str">
        <f t="shared" si="2"/>
        <v/>
      </c>
      <c r="F180" s="302" t="b">
        <f>IF(nume_candidat="",FALSE,ISNUMBER(SEARCH(nume_candidat,#REF!)))</f>
        <v>0</v>
      </c>
      <c r="G180" s="303" t="e">
        <f>LEN(#REF!)-LEN(SUBSTITUTE(#REF!,",",""))+1</f>
        <v>#REF!</v>
      </c>
    </row>
    <row r="181" spans="1:7">
      <c r="A181" s="5" t="s">
        <v>238</v>
      </c>
      <c r="B181" s="6"/>
      <c r="C181" s="117"/>
      <c r="D181" s="58"/>
      <c r="E181" s="15" t="str">
        <f t="shared" si="2"/>
        <v/>
      </c>
      <c r="F181" s="302" t="b">
        <f>IF(nume_candidat="",FALSE,ISNUMBER(SEARCH(nume_candidat,#REF!)))</f>
        <v>0</v>
      </c>
      <c r="G181" s="303" t="e">
        <f>LEN(#REF!)-LEN(SUBSTITUTE(#REF!,",",""))+1</f>
        <v>#REF!</v>
      </c>
    </row>
    <row r="182" spans="1:7">
      <c r="A182" s="5" t="s">
        <v>239</v>
      </c>
      <c r="B182" s="6"/>
      <c r="C182" s="117"/>
      <c r="D182" s="58"/>
      <c r="E182" s="15" t="str">
        <f t="shared" si="2"/>
        <v/>
      </c>
      <c r="F182" s="302" t="b">
        <f>IF(nume_candidat="",FALSE,ISNUMBER(SEARCH(nume_candidat,#REF!)))</f>
        <v>0</v>
      </c>
      <c r="G182" s="303" t="e">
        <f>LEN(#REF!)-LEN(SUBSTITUTE(#REF!,",",""))+1</f>
        <v>#REF!</v>
      </c>
    </row>
    <row r="183" spans="1:7">
      <c r="A183" s="5" t="s">
        <v>240</v>
      </c>
      <c r="B183" s="6"/>
      <c r="C183" s="117"/>
      <c r="D183" s="58"/>
      <c r="E183" s="15" t="str">
        <f t="shared" si="2"/>
        <v/>
      </c>
      <c r="F183" s="302" t="b">
        <f>IF(nume_candidat="",FALSE,ISNUMBER(SEARCH(nume_candidat,#REF!)))</f>
        <v>0</v>
      </c>
      <c r="G183" s="303" t="e">
        <f>LEN(#REF!)-LEN(SUBSTITUTE(#REF!,",",""))+1</f>
        <v>#REF!</v>
      </c>
    </row>
    <row r="184" spans="1:7">
      <c r="A184" s="5" t="s">
        <v>241</v>
      </c>
      <c r="B184" s="6"/>
      <c r="C184" s="117"/>
      <c r="D184" s="58"/>
      <c r="E184" s="15" t="str">
        <f t="shared" si="2"/>
        <v/>
      </c>
      <c r="F184" s="302" t="b">
        <f>IF(nume_candidat="",FALSE,ISNUMBER(SEARCH(nume_candidat,#REF!)))</f>
        <v>0</v>
      </c>
      <c r="G184" s="303" t="e">
        <f>LEN(#REF!)-LEN(SUBSTITUTE(#REF!,",",""))+1</f>
        <v>#REF!</v>
      </c>
    </row>
    <row r="185" spans="1:7">
      <c r="A185" s="5" t="s">
        <v>242</v>
      </c>
      <c r="B185" s="6"/>
      <c r="C185" s="117"/>
      <c r="D185" s="58"/>
      <c r="E185" s="15" t="str">
        <f t="shared" si="2"/>
        <v/>
      </c>
      <c r="F185" s="302" t="b">
        <f>IF(nume_candidat="",FALSE,ISNUMBER(SEARCH(nume_candidat,#REF!)))</f>
        <v>0</v>
      </c>
      <c r="G185" s="303" t="e">
        <f>LEN(#REF!)-LEN(SUBSTITUTE(#REF!,",",""))+1</f>
        <v>#REF!</v>
      </c>
    </row>
    <row r="186" spans="1:7">
      <c r="A186" s="5" t="s">
        <v>243</v>
      </c>
      <c r="B186" s="6"/>
      <c r="C186" s="117"/>
      <c r="D186" s="58"/>
      <c r="E186" s="15" t="str">
        <f t="shared" si="2"/>
        <v/>
      </c>
      <c r="F186" s="302" t="b">
        <f>IF(nume_candidat="",FALSE,ISNUMBER(SEARCH(nume_candidat,#REF!)))</f>
        <v>0</v>
      </c>
      <c r="G186" s="303" t="e">
        <f>LEN(#REF!)-LEN(SUBSTITUTE(#REF!,",",""))+1</f>
        <v>#REF!</v>
      </c>
    </row>
    <row r="187" spans="1:7">
      <c r="A187" s="5" t="s">
        <v>244</v>
      </c>
      <c r="B187" s="6"/>
      <c r="C187" s="117"/>
      <c r="D187" s="58"/>
      <c r="E187" s="15" t="str">
        <f t="shared" si="2"/>
        <v/>
      </c>
      <c r="F187" s="302" t="b">
        <f>IF(nume_candidat="",FALSE,ISNUMBER(SEARCH(nume_candidat,#REF!)))</f>
        <v>0</v>
      </c>
      <c r="G187" s="303" t="e">
        <f>LEN(#REF!)-LEN(SUBSTITUTE(#REF!,",",""))+1</f>
        <v>#REF!</v>
      </c>
    </row>
    <row r="188" spans="1:7">
      <c r="A188" s="5" t="s">
        <v>245</v>
      </c>
      <c r="B188" s="6"/>
      <c r="C188" s="117"/>
      <c r="D188" s="58"/>
      <c r="E188" s="15" t="str">
        <f t="shared" si="2"/>
        <v/>
      </c>
      <c r="F188" s="302" t="b">
        <f>IF(nume_candidat="",FALSE,ISNUMBER(SEARCH(nume_candidat,#REF!)))</f>
        <v>0</v>
      </c>
      <c r="G188" s="303" t="e">
        <f>LEN(#REF!)-LEN(SUBSTITUTE(#REF!,",",""))+1</f>
        <v>#REF!</v>
      </c>
    </row>
    <row r="189" spans="1:7">
      <c r="A189" s="5" t="s">
        <v>246</v>
      </c>
      <c r="B189" s="6"/>
      <c r="C189" s="117"/>
      <c r="D189" s="58"/>
      <c r="E189" s="15" t="str">
        <f t="shared" si="2"/>
        <v/>
      </c>
      <c r="F189" s="302" t="b">
        <f>IF(nume_candidat="",FALSE,ISNUMBER(SEARCH(nume_candidat,#REF!)))</f>
        <v>0</v>
      </c>
      <c r="G189" s="303" t="e">
        <f>LEN(#REF!)-LEN(SUBSTITUTE(#REF!,",",""))+1</f>
        <v>#REF!</v>
      </c>
    </row>
    <row r="190" spans="1:7">
      <c r="A190" s="5" t="s">
        <v>247</v>
      </c>
      <c r="B190" s="6"/>
      <c r="C190" s="117"/>
      <c r="D190" s="58"/>
      <c r="E190" s="15" t="str">
        <f t="shared" si="2"/>
        <v/>
      </c>
      <c r="F190" s="302" t="b">
        <f>IF(nume_candidat="",FALSE,ISNUMBER(SEARCH(nume_candidat,#REF!)))</f>
        <v>0</v>
      </c>
      <c r="G190" s="303" t="e">
        <f>LEN(#REF!)-LEN(SUBSTITUTE(#REF!,",",""))+1</f>
        <v>#REF!</v>
      </c>
    </row>
    <row r="191" spans="1:7">
      <c r="A191" s="5" t="s">
        <v>248</v>
      </c>
      <c r="B191" s="6"/>
      <c r="C191" s="117"/>
      <c r="D191" s="58"/>
      <c r="E191" s="15" t="str">
        <f t="shared" si="2"/>
        <v/>
      </c>
      <c r="F191" s="302" t="b">
        <f>IF(nume_candidat="",FALSE,ISNUMBER(SEARCH(nume_candidat,#REF!)))</f>
        <v>0</v>
      </c>
      <c r="G191" s="303" t="e">
        <f>LEN(#REF!)-LEN(SUBSTITUTE(#REF!,",",""))+1</f>
        <v>#REF!</v>
      </c>
    </row>
    <row r="192" spans="1:7">
      <c r="A192" s="5" t="s">
        <v>249</v>
      </c>
      <c r="B192" s="6"/>
      <c r="C192" s="117"/>
      <c r="D192" s="58"/>
      <c r="E192" s="15" t="str">
        <f t="shared" si="2"/>
        <v/>
      </c>
      <c r="F192" s="302" t="b">
        <f>IF(nume_candidat="",FALSE,ISNUMBER(SEARCH(nume_candidat,#REF!)))</f>
        <v>0</v>
      </c>
      <c r="G192" s="303" t="e">
        <f>LEN(#REF!)-LEN(SUBSTITUTE(#REF!,",",""))+1</f>
        <v>#REF!</v>
      </c>
    </row>
    <row r="193" spans="1:7">
      <c r="A193" s="5" t="s">
        <v>250</v>
      </c>
      <c r="B193" s="6"/>
      <c r="C193" s="117"/>
      <c r="D193" s="58"/>
      <c r="E193" s="15" t="str">
        <f t="shared" si="2"/>
        <v/>
      </c>
      <c r="F193" s="302" t="b">
        <f>IF(nume_candidat="",FALSE,ISNUMBER(SEARCH(nume_candidat,#REF!)))</f>
        <v>0</v>
      </c>
      <c r="G193" s="303" t="e">
        <f>LEN(#REF!)-LEN(SUBSTITUTE(#REF!,",",""))+1</f>
        <v>#REF!</v>
      </c>
    </row>
    <row r="194" spans="1:7">
      <c r="A194" s="5" t="s">
        <v>251</v>
      </c>
      <c r="B194" s="6"/>
      <c r="C194" s="117"/>
      <c r="D194" s="58"/>
      <c r="E194" s="15" t="str">
        <f t="shared" si="2"/>
        <v/>
      </c>
      <c r="F194" s="302" t="b">
        <f>IF(nume_candidat="",FALSE,ISNUMBER(SEARCH(nume_candidat,#REF!)))</f>
        <v>0</v>
      </c>
      <c r="G194" s="303" t="e">
        <f>LEN(#REF!)-LEN(SUBSTITUTE(#REF!,",",""))+1</f>
        <v>#REF!</v>
      </c>
    </row>
    <row r="195" spans="1:7">
      <c r="A195" s="5" t="s">
        <v>252</v>
      </c>
      <c r="B195" s="6"/>
      <c r="C195" s="117"/>
      <c r="D195" s="58"/>
      <c r="E195" s="15" t="str">
        <f t="shared" si="2"/>
        <v/>
      </c>
      <c r="F195" s="302" t="b">
        <f>IF(nume_candidat="",FALSE,ISNUMBER(SEARCH(nume_candidat,#REF!)))</f>
        <v>0</v>
      </c>
      <c r="G195" s="303" t="e">
        <f>LEN(#REF!)-LEN(SUBSTITUTE(#REF!,",",""))+1</f>
        <v>#REF!</v>
      </c>
    </row>
    <row r="196" spans="1:7">
      <c r="A196" s="5" t="s">
        <v>253</v>
      </c>
      <c r="B196" s="6"/>
      <c r="C196" s="117"/>
      <c r="D196" s="58"/>
      <c r="E196" s="15" t="str">
        <f t="shared" si="2"/>
        <v/>
      </c>
      <c r="F196" s="302" t="b">
        <f>IF(nume_candidat="",FALSE,ISNUMBER(SEARCH(nume_candidat,#REF!)))</f>
        <v>0</v>
      </c>
      <c r="G196" s="303" t="e">
        <f>LEN(#REF!)-LEN(SUBSTITUTE(#REF!,",",""))+1</f>
        <v>#REF!</v>
      </c>
    </row>
    <row r="197" spans="1:7">
      <c r="A197" s="5" t="s">
        <v>254</v>
      </c>
      <c r="B197" s="6"/>
      <c r="C197" s="117"/>
      <c r="D197" s="58"/>
      <c r="E197" s="15" t="str">
        <f t="shared" si="2"/>
        <v/>
      </c>
      <c r="F197" s="302" t="b">
        <f>IF(nume_candidat="",FALSE,ISNUMBER(SEARCH(nume_candidat,#REF!)))</f>
        <v>0</v>
      </c>
      <c r="G197" s="303" t="e">
        <f>LEN(#REF!)-LEN(SUBSTITUTE(#REF!,",",""))+1</f>
        <v>#REF!</v>
      </c>
    </row>
    <row r="198" spans="1:7">
      <c r="A198" s="5" t="s">
        <v>255</v>
      </c>
      <c r="B198" s="6"/>
      <c r="C198" s="117"/>
      <c r="D198" s="58"/>
      <c r="E198" s="15" t="str">
        <f t="shared" si="2"/>
        <v/>
      </c>
      <c r="F198" s="302" t="b">
        <f>IF(nume_candidat="",FALSE,ISNUMBER(SEARCH(nume_candidat,#REF!)))</f>
        <v>0</v>
      </c>
      <c r="G198" s="303" t="e">
        <f>LEN(#REF!)-LEN(SUBSTITUTE(#REF!,",",""))+1</f>
        <v>#REF!</v>
      </c>
    </row>
    <row r="199" spans="1:7">
      <c r="A199" s="5" t="s">
        <v>256</v>
      </c>
      <c r="B199" s="6"/>
      <c r="C199" s="117"/>
      <c r="D199" s="58"/>
      <c r="E199" s="15" t="str">
        <f t="shared" si="2"/>
        <v/>
      </c>
      <c r="F199" s="302" t="b">
        <f>IF(nume_candidat="",FALSE,ISNUMBER(SEARCH(nume_candidat,#REF!)))</f>
        <v>0</v>
      </c>
      <c r="G199" s="303" t="e">
        <f>LEN(#REF!)-LEN(SUBSTITUTE(#REF!,",",""))+1</f>
        <v>#REF!</v>
      </c>
    </row>
    <row r="200" spans="1:7">
      <c r="A200" s="5" t="s">
        <v>257</v>
      </c>
      <c r="B200" s="6"/>
      <c r="C200" s="117"/>
      <c r="D200" s="58"/>
      <c r="E200" s="15" t="str">
        <f t="shared" si="2"/>
        <v/>
      </c>
      <c r="F200" s="302" t="b">
        <f>IF(nume_candidat="",FALSE,ISNUMBER(SEARCH(nume_candidat,#REF!)))</f>
        <v>0</v>
      </c>
      <c r="G200" s="303" t="e">
        <f>LEN(#REF!)-LEN(SUBSTITUTE(#REF!,",",""))+1</f>
        <v>#REF!</v>
      </c>
    </row>
    <row r="201" spans="1:7">
      <c r="A201" s="5" t="s">
        <v>258</v>
      </c>
      <c r="B201" s="6"/>
      <c r="C201" s="117"/>
      <c r="D201" s="58"/>
      <c r="E201" s="15" t="str">
        <f t="shared" si="2"/>
        <v/>
      </c>
      <c r="F201" s="302" t="b">
        <f>IF(nume_candidat="",FALSE,ISNUMBER(SEARCH(nume_candidat,#REF!)))</f>
        <v>0</v>
      </c>
      <c r="G201" s="303" t="e">
        <f>LEN(#REF!)-LEN(SUBSTITUTE(#REF!,",",""))+1</f>
        <v>#REF!</v>
      </c>
    </row>
    <row r="202" spans="1:7">
      <c r="A202" s="5" t="s">
        <v>259</v>
      </c>
      <c r="B202" s="6"/>
      <c r="C202" s="117"/>
      <c r="D202" s="58"/>
      <c r="E202" s="15" t="str">
        <f t="shared" ref="E202:E259" si="3">IF(OR($B202="",$C202="",$C202&lt;an_initial,$C202&gt;an_final,),"",
(50*(D202="premiu")+25*(D202="nominalizare"))
)</f>
        <v/>
      </c>
      <c r="F202" s="302" t="b">
        <f>IF(nume_candidat="",FALSE,ISNUMBER(SEARCH(nume_candidat,#REF!)))</f>
        <v>0</v>
      </c>
      <c r="G202" s="303" t="e">
        <f>LEN(#REF!)-LEN(SUBSTITUTE(#REF!,",",""))+1</f>
        <v>#REF!</v>
      </c>
    </row>
    <row r="203" spans="1:7">
      <c r="A203" s="5" t="s">
        <v>260</v>
      </c>
      <c r="B203" s="6"/>
      <c r="C203" s="117"/>
      <c r="D203" s="58"/>
      <c r="E203" s="15" t="str">
        <f t="shared" si="3"/>
        <v/>
      </c>
      <c r="F203" s="302" t="b">
        <f>IF(nume_candidat="",FALSE,ISNUMBER(SEARCH(nume_candidat,#REF!)))</f>
        <v>0</v>
      </c>
      <c r="G203" s="303" t="e">
        <f>LEN(#REF!)-LEN(SUBSTITUTE(#REF!,",",""))+1</f>
        <v>#REF!</v>
      </c>
    </row>
    <row r="204" spans="1:7">
      <c r="A204" s="5" t="s">
        <v>261</v>
      </c>
      <c r="B204" s="6"/>
      <c r="C204" s="117"/>
      <c r="D204" s="58"/>
      <c r="E204" s="15" t="str">
        <f t="shared" si="3"/>
        <v/>
      </c>
      <c r="F204" s="302" t="b">
        <f>IF(nume_candidat="",FALSE,ISNUMBER(SEARCH(nume_candidat,#REF!)))</f>
        <v>0</v>
      </c>
      <c r="G204" s="303" t="e">
        <f>LEN(#REF!)-LEN(SUBSTITUTE(#REF!,",",""))+1</f>
        <v>#REF!</v>
      </c>
    </row>
    <row r="205" spans="1:7">
      <c r="A205" s="5" t="s">
        <v>262</v>
      </c>
      <c r="B205" s="6"/>
      <c r="C205" s="117"/>
      <c r="D205" s="58"/>
      <c r="E205" s="15" t="str">
        <f t="shared" si="3"/>
        <v/>
      </c>
      <c r="F205" s="302" t="b">
        <f>IF(nume_candidat="",FALSE,ISNUMBER(SEARCH(nume_candidat,#REF!)))</f>
        <v>0</v>
      </c>
      <c r="G205" s="303" t="e">
        <f>LEN(#REF!)-LEN(SUBSTITUTE(#REF!,",",""))+1</f>
        <v>#REF!</v>
      </c>
    </row>
    <row r="206" spans="1:7">
      <c r="A206" s="5" t="s">
        <v>263</v>
      </c>
      <c r="B206" s="6"/>
      <c r="C206" s="117"/>
      <c r="D206" s="58"/>
      <c r="E206" s="15" t="str">
        <f t="shared" si="3"/>
        <v/>
      </c>
      <c r="F206" s="302" t="b">
        <f>IF(nume_candidat="",FALSE,ISNUMBER(SEARCH(nume_candidat,#REF!)))</f>
        <v>0</v>
      </c>
      <c r="G206" s="303" t="e">
        <f>LEN(#REF!)-LEN(SUBSTITUTE(#REF!,",",""))+1</f>
        <v>#REF!</v>
      </c>
    </row>
    <row r="207" spans="1:7">
      <c r="A207" s="5" t="s">
        <v>264</v>
      </c>
      <c r="B207" s="6"/>
      <c r="C207" s="117"/>
      <c r="D207" s="58"/>
      <c r="E207" s="15" t="str">
        <f t="shared" si="3"/>
        <v/>
      </c>
      <c r="F207" s="302" t="b">
        <f>IF(nume_candidat="",FALSE,ISNUMBER(SEARCH(nume_candidat,#REF!)))</f>
        <v>0</v>
      </c>
      <c r="G207" s="303" t="e">
        <f>LEN(#REF!)-LEN(SUBSTITUTE(#REF!,",",""))+1</f>
        <v>#REF!</v>
      </c>
    </row>
    <row r="208" spans="1:7">
      <c r="A208" s="5" t="s">
        <v>265</v>
      </c>
      <c r="B208" s="6"/>
      <c r="C208" s="117"/>
      <c r="D208" s="58"/>
      <c r="E208" s="15" t="str">
        <f t="shared" si="3"/>
        <v/>
      </c>
      <c r="F208" s="302" t="b">
        <f>IF(nume_candidat="",FALSE,ISNUMBER(SEARCH(nume_candidat,#REF!)))</f>
        <v>0</v>
      </c>
      <c r="G208" s="303" t="e">
        <f>LEN(#REF!)-LEN(SUBSTITUTE(#REF!,",",""))+1</f>
        <v>#REF!</v>
      </c>
    </row>
    <row r="209" spans="1:7">
      <c r="A209" s="5" t="s">
        <v>266</v>
      </c>
      <c r="B209" s="6"/>
      <c r="C209" s="117"/>
      <c r="D209" s="58"/>
      <c r="E209" s="15" t="str">
        <f t="shared" si="3"/>
        <v/>
      </c>
      <c r="F209" s="302" t="b">
        <f>IF(nume_candidat="",FALSE,ISNUMBER(SEARCH(nume_candidat,#REF!)))</f>
        <v>0</v>
      </c>
      <c r="G209" s="303" t="e">
        <f>LEN(#REF!)-LEN(SUBSTITUTE(#REF!,",",""))+1</f>
        <v>#REF!</v>
      </c>
    </row>
    <row r="210" spans="1:7">
      <c r="A210" s="5" t="s">
        <v>267</v>
      </c>
      <c r="B210" s="6"/>
      <c r="C210" s="117"/>
      <c r="D210" s="58"/>
      <c r="E210" s="15" t="str">
        <f t="shared" si="3"/>
        <v/>
      </c>
      <c r="F210" s="302" t="b">
        <f>IF(nume_candidat="",FALSE,ISNUMBER(SEARCH(nume_candidat,#REF!)))</f>
        <v>0</v>
      </c>
      <c r="G210" s="303" t="e">
        <f>LEN(#REF!)-LEN(SUBSTITUTE(#REF!,",",""))+1</f>
        <v>#REF!</v>
      </c>
    </row>
    <row r="211" spans="1:7">
      <c r="A211" s="5" t="s">
        <v>268</v>
      </c>
      <c r="B211" s="6"/>
      <c r="C211" s="117"/>
      <c r="D211" s="58"/>
      <c r="E211" s="15" t="str">
        <f t="shared" si="3"/>
        <v/>
      </c>
      <c r="F211" s="302" t="b">
        <f>IF(nume_candidat="",FALSE,ISNUMBER(SEARCH(nume_candidat,#REF!)))</f>
        <v>0</v>
      </c>
      <c r="G211" s="303" t="e">
        <f>LEN(#REF!)-LEN(SUBSTITUTE(#REF!,",",""))+1</f>
        <v>#REF!</v>
      </c>
    </row>
    <row r="212" spans="1:7">
      <c r="A212" s="5" t="s">
        <v>269</v>
      </c>
      <c r="B212" s="6"/>
      <c r="C212" s="117"/>
      <c r="D212" s="58"/>
      <c r="E212" s="15" t="str">
        <f t="shared" si="3"/>
        <v/>
      </c>
      <c r="F212" s="302" t="b">
        <f>IF(nume_candidat="",FALSE,ISNUMBER(SEARCH(nume_candidat,#REF!)))</f>
        <v>0</v>
      </c>
      <c r="G212" s="303" t="e">
        <f>LEN(#REF!)-LEN(SUBSTITUTE(#REF!,",",""))+1</f>
        <v>#REF!</v>
      </c>
    </row>
    <row r="213" spans="1:7">
      <c r="A213" s="5" t="s">
        <v>270</v>
      </c>
      <c r="B213" s="6"/>
      <c r="C213" s="117"/>
      <c r="D213" s="58"/>
      <c r="E213" s="15" t="str">
        <f t="shared" si="3"/>
        <v/>
      </c>
      <c r="F213" s="302" t="b">
        <f>IF(nume_candidat="",FALSE,ISNUMBER(SEARCH(nume_candidat,#REF!)))</f>
        <v>0</v>
      </c>
      <c r="G213" s="303" t="e">
        <f>LEN(#REF!)-LEN(SUBSTITUTE(#REF!,",",""))+1</f>
        <v>#REF!</v>
      </c>
    </row>
    <row r="214" spans="1:7">
      <c r="A214" s="5" t="s">
        <v>271</v>
      </c>
      <c r="B214" s="6"/>
      <c r="C214" s="117"/>
      <c r="D214" s="58"/>
      <c r="E214" s="15" t="str">
        <f t="shared" si="3"/>
        <v/>
      </c>
      <c r="F214" s="302" t="b">
        <f>IF(nume_candidat="",FALSE,ISNUMBER(SEARCH(nume_candidat,#REF!)))</f>
        <v>0</v>
      </c>
      <c r="G214" s="303" t="e">
        <f>LEN(#REF!)-LEN(SUBSTITUTE(#REF!,",",""))+1</f>
        <v>#REF!</v>
      </c>
    </row>
    <row r="215" spans="1:7">
      <c r="A215" s="5" t="s">
        <v>272</v>
      </c>
      <c r="B215" s="6"/>
      <c r="C215" s="117"/>
      <c r="D215" s="58"/>
      <c r="E215" s="15" t="str">
        <f t="shared" si="3"/>
        <v/>
      </c>
      <c r="F215" s="302" t="b">
        <f>IF(nume_candidat="",FALSE,ISNUMBER(SEARCH(nume_candidat,#REF!)))</f>
        <v>0</v>
      </c>
      <c r="G215" s="303" t="e">
        <f>LEN(#REF!)-LEN(SUBSTITUTE(#REF!,",",""))+1</f>
        <v>#REF!</v>
      </c>
    </row>
    <row r="216" spans="1:7">
      <c r="A216" s="5" t="s">
        <v>273</v>
      </c>
      <c r="B216" s="6"/>
      <c r="C216" s="117"/>
      <c r="D216" s="58"/>
      <c r="E216" s="15" t="str">
        <f t="shared" si="3"/>
        <v/>
      </c>
      <c r="F216" s="302" t="b">
        <f>IF(nume_candidat="",FALSE,ISNUMBER(SEARCH(nume_candidat,#REF!)))</f>
        <v>0</v>
      </c>
      <c r="G216" s="303" t="e">
        <f>LEN(#REF!)-LEN(SUBSTITUTE(#REF!,",",""))+1</f>
        <v>#REF!</v>
      </c>
    </row>
    <row r="217" spans="1:7">
      <c r="A217" s="5" t="s">
        <v>274</v>
      </c>
      <c r="B217" s="6"/>
      <c r="C217" s="117"/>
      <c r="D217" s="58"/>
      <c r="E217" s="15" t="str">
        <f t="shared" si="3"/>
        <v/>
      </c>
      <c r="F217" s="302" t="b">
        <f>IF(nume_candidat="",FALSE,ISNUMBER(SEARCH(nume_candidat,#REF!)))</f>
        <v>0</v>
      </c>
      <c r="G217" s="303" t="e">
        <f>LEN(#REF!)-LEN(SUBSTITUTE(#REF!,",",""))+1</f>
        <v>#REF!</v>
      </c>
    </row>
    <row r="218" spans="1:7">
      <c r="A218" s="5" t="s">
        <v>275</v>
      </c>
      <c r="B218" s="6"/>
      <c r="C218" s="117"/>
      <c r="D218" s="58"/>
      <c r="E218" s="15" t="str">
        <f t="shared" si="3"/>
        <v/>
      </c>
      <c r="F218" s="302" t="b">
        <f>IF(nume_candidat="",FALSE,ISNUMBER(SEARCH(nume_candidat,#REF!)))</f>
        <v>0</v>
      </c>
      <c r="G218" s="303" t="e">
        <f>LEN(#REF!)-LEN(SUBSTITUTE(#REF!,",",""))+1</f>
        <v>#REF!</v>
      </c>
    </row>
    <row r="219" spans="1:7">
      <c r="A219" s="5" t="s">
        <v>276</v>
      </c>
      <c r="B219" s="6"/>
      <c r="C219" s="117"/>
      <c r="D219" s="58"/>
      <c r="E219" s="15" t="str">
        <f t="shared" si="3"/>
        <v/>
      </c>
      <c r="F219" s="302" t="b">
        <f>IF(nume_candidat="",FALSE,ISNUMBER(SEARCH(nume_candidat,#REF!)))</f>
        <v>0</v>
      </c>
      <c r="G219" s="303" t="e">
        <f>LEN(#REF!)-LEN(SUBSTITUTE(#REF!,",",""))+1</f>
        <v>#REF!</v>
      </c>
    </row>
    <row r="220" spans="1:7">
      <c r="A220" s="5" t="s">
        <v>277</v>
      </c>
      <c r="B220" s="6"/>
      <c r="C220" s="117"/>
      <c r="D220" s="58"/>
      <c r="E220" s="15" t="str">
        <f t="shared" si="3"/>
        <v/>
      </c>
      <c r="F220" s="302" t="b">
        <f>IF(nume_candidat="",FALSE,ISNUMBER(SEARCH(nume_candidat,#REF!)))</f>
        <v>0</v>
      </c>
      <c r="G220" s="303" t="e">
        <f>LEN(#REF!)-LEN(SUBSTITUTE(#REF!,",",""))+1</f>
        <v>#REF!</v>
      </c>
    </row>
    <row r="221" spans="1:7">
      <c r="A221" s="5" t="s">
        <v>278</v>
      </c>
      <c r="B221" s="6"/>
      <c r="C221" s="117"/>
      <c r="D221" s="58"/>
      <c r="E221" s="15" t="str">
        <f t="shared" si="3"/>
        <v/>
      </c>
      <c r="F221" s="302" t="b">
        <f>IF(nume_candidat="",FALSE,ISNUMBER(SEARCH(nume_candidat,#REF!)))</f>
        <v>0</v>
      </c>
      <c r="G221" s="303" t="e">
        <f>LEN(#REF!)-LEN(SUBSTITUTE(#REF!,",",""))+1</f>
        <v>#REF!</v>
      </c>
    </row>
    <row r="222" spans="1:7">
      <c r="A222" s="5" t="s">
        <v>279</v>
      </c>
      <c r="B222" s="6"/>
      <c r="C222" s="117"/>
      <c r="D222" s="58"/>
      <c r="E222" s="15" t="str">
        <f t="shared" si="3"/>
        <v/>
      </c>
      <c r="F222" s="302" t="b">
        <f>IF(nume_candidat="",FALSE,ISNUMBER(SEARCH(nume_candidat,#REF!)))</f>
        <v>0</v>
      </c>
      <c r="G222" s="303" t="e">
        <f>LEN(#REF!)-LEN(SUBSTITUTE(#REF!,",",""))+1</f>
        <v>#REF!</v>
      </c>
    </row>
    <row r="223" spans="1:7">
      <c r="A223" s="5" t="s">
        <v>280</v>
      </c>
      <c r="B223" s="6"/>
      <c r="C223" s="117"/>
      <c r="D223" s="58"/>
      <c r="E223" s="15" t="str">
        <f t="shared" si="3"/>
        <v/>
      </c>
      <c r="F223" s="302" t="b">
        <f>IF(nume_candidat="",FALSE,ISNUMBER(SEARCH(nume_candidat,#REF!)))</f>
        <v>0</v>
      </c>
      <c r="G223" s="303" t="e">
        <f>LEN(#REF!)-LEN(SUBSTITUTE(#REF!,",",""))+1</f>
        <v>#REF!</v>
      </c>
    </row>
    <row r="224" spans="1:7">
      <c r="A224" s="5" t="s">
        <v>281</v>
      </c>
      <c r="B224" s="6"/>
      <c r="C224" s="117"/>
      <c r="D224" s="58"/>
      <c r="E224" s="15" t="str">
        <f t="shared" si="3"/>
        <v/>
      </c>
      <c r="F224" s="302" t="b">
        <f>IF(nume_candidat="",FALSE,ISNUMBER(SEARCH(nume_candidat,#REF!)))</f>
        <v>0</v>
      </c>
      <c r="G224" s="303" t="e">
        <f>LEN(#REF!)-LEN(SUBSTITUTE(#REF!,",",""))+1</f>
        <v>#REF!</v>
      </c>
    </row>
    <row r="225" spans="1:7">
      <c r="A225" s="5" t="s">
        <v>282</v>
      </c>
      <c r="B225" s="6"/>
      <c r="C225" s="117"/>
      <c r="D225" s="58"/>
      <c r="E225" s="15" t="str">
        <f t="shared" si="3"/>
        <v/>
      </c>
      <c r="F225" s="302" t="b">
        <f>IF(nume_candidat="",FALSE,ISNUMBER(SEARCH(nume_candidat,#REF!)))</f>
        <v>0</v>
      </c>
      <c r="G225" s="303" t="e">
        <f>LEN(#REF!)-LEN(SUBSTITUTE(#REF!,",",""))+1</f>
        <v>#REF!</v>
      </c>
    </row>
    <row r="226" spans="1:7">
      <c r="A226" s="5" t="s">
        <v>283</v>
      </c>
      <c r="B226" s="6"/>
      <c r="C226" s="117"/>
      <c r="D226" s="58"/>
      <c r="E226" s="15" t="str">
        <f t="shared" si="3"/>
        <v/>
      </c>
      <c r="F226" s="302" t="b">
        <f>IF(nume_candidat="",FALSE,ISNUMBER(SEARCH(nume_candidat,#REF!)))</f>
        <v>0</v>
      </c>
      <c r="G226" s="303" t="e">
        <f>LEN(#REF!)-LEN(SUBSTITUTE(#REF!,",",""))+1</f>
        <v>#REF!</v>
      </c>
    </row>
    <row r="227" spans="1:7">
      <c r="A227" s="5" t="s">
        <v>284</v>
      </c>
      <c r="B227" s="6"/>
      <c r="C227" s="117"/>
      <c r="D227" s="58"/>
      <c r="E227" s="15" t="str">
        <f t="shared" si="3"/>
        <v/>
      </c>
      <c r="F227" s="302" t="b">
        <f>IF(nume_candidat="",FALSE,ISNUMBER(SEARCH(nume_candidat,#REF!)))</f>
        <v>0</v>
      </c>
      <c r="G227" s="303" t="e">
        <f>LEN(#REF!)-LEN(SUBSTITUTE(#REF!,",",""))+1</f>
        <v>#REF!</v>
      </c>
    </row>
    <row r="228" spans="1:7">
      <c r="A228" s="5" t="s">
        <v>285</v>
      </c>
      <c r="B228" s="6"/>
      <c r="C228" s="117"/>
      <c r="D228" s="58"/>
      <c r="E228" s="15" t="str">
        <f t="shared" si="3"/>
        <v/>
      </c>
      <c r="F228" s="302" t="b">
        <f>IF(nume_candidat="",FALSE,ISNUMBER(SEARCH(nume_candidat,#REF!)))</f>
        <v>0</v>
      </c>
      <c r="G228" s="303" t="e">
        <f>LEN(#REF!)-LEN(SUBSTITUTE(#REF!,",",""))+1</f>
        <v>#REF!</v>
      </c>
    </row>
    <row r="229" spans="1:7">
      <c r="A229" s="5" t="s">
        <v>286</v>
      </c>
      <c r="B229" s="6"/>
      <c r="C229" s="117"/>
      <c r="D229" s="58"/>
      <c r="E229" s="15" t="str">
        <f t="shared" si="3"/>
        <v/>
      </c>
      <c r="F229" s="302" t="b">
        <f>IF(nume_candidat="",FALSE,ISNUMBER(SEARCH(nume_candidat,#REF!)))</f>
        <v>0</v>
      </c>
      <c r="G229" s="303" t="e">
        <f>LEN(#REF!)-LEN(SUBSTITUTE(#REF!,",",""))+1</f>
        <v>#REF!</v>
      </c>
    </row>
    <row r="230" spans="1:7">
      <c r="A230" s="5" t="s">
        <v>287</v>
      </c>
      <c r="B230" s="6"/>
      <c r="C230" s="117"/>
      <c r="D230" s="58"/>
      <c r="E230" s="15" t="str">
        <f t="shared" si="3"/>
        <v/>
      </c>
      <c r="F230" s="302" t="b">
        <f>IF(nume_candidat="",FALSE,ISNUMBER(SEARCH(nume_candidat,#REF!)))</f>
        <v>0</v>
      </c>
      <c r="G230" s="303" t="e">
        <f>LEN(#REF!)-LEN(SUBSTITUTE(#REF!,",",""))+1</f>
        <v>#REF!</v>
      </c>
    </row>
    <row r="231" spans="1:7">
      <c r="A231" s="5" t="s">
        <v>288</v>
      </c>
      <c r="B231" s="6"/>
      <c r="C231" s="117"/>
      <c r="D231" s="58"/>
      <c r="E231" s="15" t="str">
        <f t="shared" si="3"/>
        <v/>
      </c>
      <c r="F231" s="302" t="b">
        <f>IF(nume_candidat="",FALSE,ISNUMBER(SEARCH(nume_candidat,#REF!)))</f>
        <v>0</v>
      </c>
      <c r="G231" s="303" t="e">
        <f>LEN(#REF!)-LEN(SUBSTITUTE(#REF!,",",""))+1</f>
        <v>#REF!</v>
      </c>
    </row>
    <row r="232" spans="1:7">
      <c r="A232" s="5" t="s">
        <v>289</v>
      </c>
      <c r="B232" s="6"/>
      <c r="C232" s="117"/>
      <c r="D232" s="58"/>
      <c r="E232" s="15" t="str">
        <f t="shared" si="3"/>
        <v/>
      </c>
      <c r="F232" s="302" t="b">
        <f>IF(nume_candidat="",FALSE,ISNUMBER(SEARCH(nume_candidat,#REF!)))</f>
        <v>0</v>
      </c>
      <c r="G232" s="303" t="e">
        <f>LEN(#REF!)-LEN(SUBSTITUTE(#REF!,",",""))+1</f>
        <v>#REF!</v>
      </c>
    </row>
    <row r="233" spans="1:7">
      <c r="A233" s="5" t="s">
        <v>290</v>
      </c>
      <c r="B233" s="6"/>
      <c r="C233" s="117"/>
      <c r="D233" s="58"/>
      <c r="E233" s="15" t="str">
        <f t="shared" si="3"/>
        <v/>
      </c>
      <c r="F233" s="302" t="b">
        <f>IF(nume_candidat="",FALSE,ISNUMBER(SEARCH(nume_candidat,#REF!)))</f>
        <v>0</v>
      </c>
      <c r="G233" s="303" t="e">
        <f>LEN(#REF!)-LEN(SUBSTITUTE(#REF!,",",""))+1</f>
        <v>#REF!</v>
      </c>
    </row>
    <row r="234" spans="1:7">
      <c r="A234" s="5" t="s">
        <v>291</v>
      </c>
      <c r="B234" s="6"/>
      <c r="C234" s="117"/>
      <c r="D234" s="58"/>
      <c r="E234" s="15" t="str">
        <f t="shared" si="3"/>
        <v/>
      </c>
      <c r="F234" s="302" t="b">
        <f>IF(nume_candidat="",FALSE,ISNUMBER(SEARCH(nume_candidat,#REF!)))</f>
        <v>0</v>
      </c>
      <c r="G234" s="303" t="e">
        <f>LEN(#REF!)-LEN(SUBSTITUTE(#REF!,",",""))+1</f>
        <v>#REF!</v>
      </c>
    </row>
    <row r="235" spans="1:7">
      <c r="A235" s="5" t="s">
        <v>292</v>
      </c>
      <c r="B235" s="6"/>
      <c r="C235" s="117"/>
      <c r="D235" s="58"/>
      <c r="E235" s="15" t="str">
        <f t="shared" si="3"/>
        <v/>
      </c>
      <c r="F235" s="302" t="b">
        <f>IF(nume_candidat="",FALSE,ISNUMBER(SEARCH(nume_candidat,#REF!)))</f>
        <v>0</v>
      </c>
      <c r="G235" s="303" t="e">
        <f>LEN(#REF!)-LEN(SUBSTITUTE(#REF!,",",""))+1</f>
        <v>#REF!</v>
      </c>
    </row>
    <row r="236" spans="1:7">
      <c r="A236" s="5" t="s">
        <v>293</v>
      </c>
      <c r="B236" s="6"/>
      <c r="C236" s="117"/>
      <c r="D236" s="58"/>
      <c r="E236" s="15" t="str">
        <f t="shared" si="3"/>
        <v/>
      </c>
      <c r="F236" s="302" t="b">
        <f>IF(nume_candidat="",FALSE,ISNUMBER(SEARCH(nume_candidat,#REF!)))</f>
        <v>0</v>
      </c>
      <c r="G236" s="303" t="e">
        <f>LEN(#REF!)-LEN(SUBSTITUTE(#REF!,",",""))+1</f>
        <v>#REF!</v>
      </c>
    </row>
    <row r="237" spans="1:7">
      <c r="A237" s="5" t="s">
        <v>294</v>
      </c>
      <c r="B237" s="6"/>
      <c r="C237" s="117"/>
      <c r="D237" s="58"/>
      <c r="E237" s="15" t="str">
        <f t="shared" si="3"/>
        <v/>
      </c>
      <c r="F237" s="302" t="b">
        <f>IF(nume_candidat="",FALSE,ISNUMBER(SEARCH(nume_candidat,#REF!)))</f>
        <v>0</v>
      </c>
      <c r="G237" s="303" t="e">
        <f>LEN(#REF!)-LEN(SUBSTITUTE(#REF!,",",""))+1</f>
        <v>#REF!</v>
      </c>
    </row>
    <row r="238" spans="1:7">
      <c r="A238" s="5" t="s">
        <v>295</v>
      </c>
      <c r="B238" s="6"/>
      <c r="C238" s="117"/>
      <c r="D238" s="58"/>
      <c r="E238" s="15" t="str">
        <f t="shared" si="3"/>
        <v/>
      </c>
      <c r="F238" s="302" t="b">
        <f>IF(nume_candidat="",FALSE,ISNUMBER(SEARCH(nume_candidat,#REF!)))</f>
        <v>0</v>
      </c>
      <c r="G238" s="303" t="e">
        <f>LEN(#REF!)-LEN(SUBSTITUTE(#REF!,",",""))+1</f>
        <v>#REF!</v>
      </c>
    </row>
    <row r="239" spans="1:7">
      <c r="A239" s="5" t="s">
        <v>296</v>
      </c>
      <c r="B239" s="6"/>
      <c r="C239" s="117"/>
      <c r="D239" s="58"/>
      <c r="E239" s="15" t="str">
        <f t="shared" si="3"/>
        <v/>
      </c>
      <c r="F239" s="302" t="b">
        <f>IF(nume_candidat="",FALSE,ISNUMBER(SEARCH(nume_candidat,#REF!)))</f>
        <v>0</v>
      </c>
      <c r="G239" s="303" t="e">
        <f>LEN(#REF!)-LEN(SUBSTITUTE(#REF!,",",""))+1</f>
        <v>#REF!</v>
      </c>
    </row>
    <row r="240" spans="1:7">
      <c r="A240" s="5" t="s">
        <v>297</v>
      </c>
      <c r="B240" s="6"/>
      <c r="C240" s="117"/>
      <c r="D240" s="58"/>
      <c r="E240" s="15" t="str">
        <f t="shared" si="3"/>
        <v/>
      </c>
      <c r="F240" s="302" t="b">
        <f>IF(nume_candidat="",FALSE,ISNUMBER(SEARCH(nume_candidat,#REF!)))</f>
        <v>0</v>
      </c>
      <c r="G240" s="303" t="e">
        <f>LEN(#REF!)-LEN(SUBSTITUTE(#REF!,",",""))+1</f>
        <v>#REF!</v>
      </c>
    </row>
    <row r="241" spans="1:7">
      <c r="A241" s="5" t="s">
        <v>298</v>
      </c>
      <c r="B241" s="6"/>
      <c r="C241" s="117"/>
      <c r="D241" s="58"/>
      <c r="E241" s="15" t="str">
        <f t="shared" si="3"/>
        <v/>
      </c>
      <c r="F241" s="302" t="b">
        <f>IF(nume_candidat="",FALSE,ISNUMBER(SEARCH(nume_candidat,#REF!)))</f>
        <v>0</v>
      </c>
      <c r="G241" s="303" t="e">
        <f>LEN(#REF!)-LEN(SUBSTITUTE(#REF!,",",""))+1</f>
        <v>#REF!</v>
      </c>
    </row>
    <row r="242" spans="1:7">
      <c r="A242" s="5" t="s">
        <v>299</v>
      </c>
      <c r="B242" s="6"/>
      <c r="C242" s="117"/>
      <c r="D242" s="58"/>
      <c r="E242" s="15" t="str">
        <f t="shared" si="3"/>
        <v/>
      </c>
      <c r="F242" s="302" t="b">
        <f>IF(nume_candidat="",FALSE,ISNUMBER(SEARCH(nume_candidat,#REF!)))</f>
        <v>0</v>
      </c>
      <c r="G242" s="303" t="e">
        <f>LEN(#REF!)-LEN(SUBSTITUTE(#REF!,",",""))+1</f>
        <v>#REF!</v>
      </c>
    </row>
    <row r="243" spans="1:7">
      <c r="A243" s="5" t="s">
        <v>300</v>
      </c>
      <c r="B243" s="6"/>
      <c r="C243" s="117"/>
      <c r="D243" s="58"/>
      <c r="E243" s="15" t="str">
        <f t="shared" si="3"/>
        <v/>
      </c>
      <c r="F243" s="302" t="b">
        <f>IF(nume_candidat="",FALSE,ISNUMBER(SEARCH(nume_candidat,#REF!)))</f>
        <v>0</v>
      </c>
      <c r="G243" s="303" t="e">
        <f>LEN(#REF!)-LEN(SUBSTITUTE(#REF!,",",""))+1</f>
        <v>#REF!</v>
      </c>
    </row>
    <row r="244" spans="1:7">
      <c r="A244" s="5" t="s">
        <v>301</v>
      </c>
      <c r="B244" s="6"/>
      <c r="C244" s="117"/>
      <c r="D244" s="58"/>
      <c r="E244" s="15" t="str">
        <f t="shared" si="3"/>
        <v/>
      </c>
      <c r="F244" s="302" t="b">
        <f>IF(nume_candidat="",FALSE,ISNUMBER(SEARCH(nume_candidat,#REF!)))</f>
        <v>0</v>
      </c>
      <c r="G244" s="303" t="e">
        <f>LEN(#REF!)-LEN(SUBSTITUTE(#REF!,",",""))+1</f>
        <v>#REF!</v>
      </c>
    </row>
    <row r="245" spans="1:7">
      <c r="A245" s="5" t="s">
        <v>302</v>
      </c>
      <c r="B245" s="6"/>
      <c r="C245" s="117"/>
      <c r="D245" s="58"/>
      <c r="E245" s="15" t="str">
        <f t="shared" si="3"/>
        <v/>
      </c>
      <c r="F245" s="302" t="b">
        <f>IF(nume_candidat="",FALSE,ISNUMBER(SEARCH(nume_candidat,#REF!)))</f>
        <v>0</v>
      </c>
      <c r="G245" s="303" t="e">
        <f>LEN(#REF!)-LEN(SUBSTITUTE(#REF!,",",""))+1</f>
        <v>#REF!</v>
      </c>
    </row>
    <row r="246" spans="1:7">
      <c r="A246" s="5" t="s">
        <v>303</v>
      </c>
      <c r="B246" s="6"/>
      <c r="C246" s="117"/>
      <c r="D246" s="58"/>
      <c r="E246" s="15" t="str">
        <f t="shared" si="3"/>
        <v/>
      </c>
      <c r="F246" s="302" t="b">
        <f>IF(nume_candidat="",FALSE,ISNUMBER(SEARCH(nume_candidat,#REF!)))</f>
        <v>0</v>
      </c>
      <c r="G246" s="303" t="e">
        <f>LEN(#REF!)-LEN(SUBSTITUTE(#REF!,",",""))+1</f>
        <v>#REF!</v>
      </c>
    </row>
    <row r="247" spans="1:7">
      <c r="A247" s="5" t="s">
        <v>304</v>
      </c>
      <c r="B247" s="6"/>
      <c r="C247" s="117"/>
      <c r="D247" s="58"/>
      <c r="E247" s="15" t="str">
        <f t="shared" si="3"/>
        <v/>
      </c>
      <c r="F247" s="302" t="b">
        <f>IF(nume_candidat="",FALSE,ISNUMBER(SEARCH(nume_candidat,#REF!)))</f>
        <v>0</v>
      </c>
      <c r="G247" s="303" t="e">
        <f>LEN(#REF!)-LEN(SUBSTITUTE(#REF!,",",""))+1</f>
        <v>#REF!</v>
      </c>
    </row>
    <row r="248" spans="1:7">
      <c r="A248" s="5" t="s">
        <v>305</v>
      </c>
      <c r="B248" s="6"/>
      <c r="C248" s="117"/>
      <c r="D248" s="58"/>
      <c r="E248" s="15" t="str">
        <f t="shared" si="3"/>
        <v/>
      </c>
      <c r="F248" s="302" t="b">
        <f>IF(nume_candidat="",FALSE,ISNUMBER(SEARCH(nume_candidat,#REF!)))</f>
        <v>0</v>
      </c>
      <c r="G248" s="303" t="e">
        <f>LEN(#REF!)-LEN(SUBSTITUTE(#REF!,",",""))+1</f>
        <v>#REF!</v>
      </c>
    </row>
    <row r="249" spans="1:7">
      <c r="A249" s="5" t="s">
        <v>306</v>
      </c>
      <c r="B249" s="6"/>
      <c r="C249" s="117"/>
      <c r="D249" s="58"/>
      <c r="E249" s="15" t="str">
        <f t="shared" si="3"/>
        <v/>
      </c>
      <c r="F249" s="302" t="b">
        <f>IF(nume_candidat="",FALSE,ISNUMBER(SEARCH(nume_candidat,#REF!)))</f>
        <v>0</v>
      </c>
      <c r="G249" s="303" t="e">
        <f>LEN(#REF!)-LEN(SUBSTITUTE(#REF!,",",""))+1</f>
        <v>#REF!</v>
      </c>
    </row>
    <row r="250" spans="1:7">
      <c r="A250" s="5" t="s">
        <v>307</v>
      </c>
      <c r="B250" s="6"/>
      <c r="C250" s="117"/>
      <c r="D250" s="58"/>
      <c r="E250" s="15" t="str">
        <f t="shared" si="3"/>
        <v/>
      </c>
      <c r="F250" s="302" t="b">
        <f>IF(nume_candidat="",FALSE,ISNUMBER(SEARCH(nume_candidat,#REF!)))</f>
        <v>0</v>
      </c>
      <c r="G250" s="303" t="e">
        <f>LEN(#REF!)-LEN(SUBSTITUTE(#REF!,",",""))+1</f>
        <v>#REF!</v>
      </c>
    </row>
    <row r="251" spans="1:7">
      <c r="A251" s="5" t="s">
        <v>308</v>
      </c>
      <c r="B251" s="6"/>
      <c r="C251" s="117"/>
      <c r="D251" s="58"/>
      <c r="E251" s="15" t="str">
        <f t="shared" si="3"/>
        <v/>
      </c>
      <c r="F251" s="302" t="b">
        <f>IF(nume_candidat="",FALSE,ISNUMBER(SEARCH(nume_candidat,#REF!)))</f>
        <v>0</v>
      </c>
      <c r="G251" s="303" t="e">
        <f>LEN(#REF!)-LEN(SUBSTITUTE(#REF!,",",""))+1</f>
        <v>#REF!</v>
      </c>
    </row>
    <row r="252" spans="1:7">
      <c r="A252" s="5" t="s">
        <v>309</v>
      </c>
      <c r="B252" s="6"/>
      <c r="C252" s="117"/>
      <c r="D252" s="58"/>
      <c r="E252" s="15" t="str">
        <f t="shared" si="3"/>
        <v/>
      </c>
      <c r="F252" s="302" t="b">
        <f>IF(nume_candidat="",FALSE,ISNUMBER(SEARCH(nume_candidat,#REF!)))</f>
        <v>0</v>
      </c>
      <c r="G252" s="303" t="e">
        <f>LEN(#REF!)-LEN(SUBSTITUTE(#REF!,",",""))+1</f>
        <v>#REF!</v>
      </c>
    </row>
    <row r="253" spans="1:7">
      <c r="A253" s="5" t="s">
        <v>310</v>
      </c>
      <c r="B253" s="6"/>
      <c r="C253" s="117"/>
      <c r="D253" s="58"/>
      <c r="E253" s="15" t="str">
        <f t="shared" si="3"/>
        <v/>
      </c>
      <c r="F253" s="302" t="b">
        <f>IF(nume_candidat="",FALSE,ISNUMBER(SEARCH(nume_candidat,#REF!)))</f>
        <v>0</v>
      </c>
      <c r="G253" s="303" t="e">
        <f>LEN(#REF!)-LEN(SUBSTITUTE(#REF!,",",""))+1</f>
        <v>#REF!</v>
      </c>
    </row>
    <row r="254" spans="1:7">
      <c r="A254" s="5" t="s">
        <v>311</v>
      </c>
      <c r="B254" s="6"/>
      <c r="C254" s="117"/>
      <c r="D254" s="58"/>
      <c r="E254" s="15" t="str">
        <f t="shared" si="3"/>
        <v/>
      </c>
      <c r="F254" s="302" t="b">
        <f>IF(nume_candidat="",FALSE,ISNUMBER(SEARCH(nume_candidat,#REF!)))</f>
        <v>0</v>
      </c>
      <c r="G254" s="303" t="e">
        <f>LEN(#REF!)-LEN(SUBSTITUTE(#REF!,",",""))+1</f>
        <v>#REF!</v>
      </c>
    </row>
    <row r="255" spans="1:7">
      <c r="A255" s="5" t="s">
        <v>312</v>
      </c>
      <c r="B255" s="6"/>
      <c r="C255" s="117"/>
      <c r="D255" s="58"/>
      <c r="E255" s="15" t="str">
        <f t="shared" si="3"/>
        <v/>
      </c>
      <c r="F255" s="302" t="b">
        <f>IF(nume_candidat="",FALSE,ISNUMBER(SEARCH(nume_candidat,#REF!)))</f>
        <v>0</v>
      </c>
      <c r="G255" s="303" t="e">
        <f>LEN(#REF!)-LEN(SUBSTITUTE(#REF!,",",""))+1</f>
        <v>#REF!</v>
      </c>
    </row>
    <row r="256" spans="1:7">
      <c r="A256" s="5" t="s">
        <v>313</v>
      </c>
      <c r="B256" s="6"/>
      <c r="C256" s="117"/>
      <c r="D256" s="58"/>
      <c r="E256" s="15" t="str">
        <f t="shared" si="3"/>
        <v/>
      </c>
      <c r="F256" s="302" t="b">
        <f>IF(nume_candidat="",FALSE,ISNUMBER(SEARCH(nume_candidat,#REF!)))</f>
        <v>0</v>
      </c>
      <c r="G256" s="303" t="e">
        <f>LEN(#REF!)-LEN(SUBSTITUTE(#REF!,",",""))+1</f>
        <v>#REF!</v>
      </c>
    </row>
    <row r="257" spans="1:7">
      <c r="A257" s="5" t="s">
        <v>314</v>
      </c>
      <c r="B257" s="6"/>
      <c r="C257" s="117"/>
      <c r="D257" s="58"/>
      <c r="E257" s="15" t="str">
        <f t="shared" si="3"/>
        <v/>
      </c>
      <c r="F257" s="302" t="b">
        <f>IF(nume_candidat="",FALSE,ISNUMBER(SEARCH(nume_candidat,#REF!)))</f>
        <v>0</v>
      </c>
      <c r="G257" s="303" t="e">
        <f>LEN(#REF!)-LEN(SUBSTITUTE(#REF!,",",""))+1</f>
        <v>#REF!</v>
      </c>
    </row>
    <row r="258" spans="1:7">
      <c r="A258" s="5" t="s">
        <v>315</v>
      </c>
      <c r="B258" s="6"/>
      <c r="C258" s="117"/>
      <c r="D258" s="58"/>
      <c r="E258" s="15" t="str">
        <f t="shared" si="3"/>
        <v/>
      </c>
      <c r="F258" s="302" t="b">
        <f>IF(nume_candidat="",FALSE,ISNUMBER(SEARCH(nume_candidat,#REF!)))</f>
        <v>0</v>
      </c>
      <c r="G258" s="303" t="e">
        <f>LEN(#REF!)-LEN(SUBSTITUTE(#REF!,",",""))+1</f>
        <v>#REF!</v>
      </c>
    </row>
    <row r="259" spans="1:7">
      <c r="A259" s="5" t="s">
        <v>316</v>
      </c>
      <c r="B259" s="6"/>
      <c r="C259" s="117"/>
      <c r="D259" s="58"/>
      <c r="E259" s="15" t="str">
        <f t="shared" si="3"/>
        <v/>
      </c>
      <c r="F259" s="302" t="b">
        <f>IF(nume_candidat="",FALSE,ISNUMBER(SEARCH(nume_candidat,#REF!)))</f>
        <v>0</v>
      </c>
      <c r="G259" s="303" t="e">
        <f>LEN(#REF!)-LEN(SUBSTITUTE(#REF!,",",""))+1</f>
        <v>#REF!</v>
      </c>
    </row>
  </sheetData>
  <sheetProtection algorithmName="SHA-512" hashValue="rP8Gs5m6ZzWmuEzAgs7Wdd+Zd8oa2/Zlw77R3cNMxv+gwT8srgSv3/jpdprYrlzBVlFEMvR5OhVVSG77l12KCw==" saltValue="1MADuCG5K2pMnstQOsZ+FA=="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B00-000000000000}">
      <formula1>arh_list_3c</formula1>
    </dataValidation>
  </dataValidations>
  <pageMargins left="0.70866141732283472" right="0.70866141732283472" top="0.74803149606299213" bottom="1.1399999999999999" header="0.31496062992125984" footer="0.59055118110236227"/>
  <pageSetup paperSize="9" fitToHeight="100" orientation="landscape" r:id="rId1"/>
  <headerFooter>
    <oddFooter>&amp;L
Director de departament&amp;RCandidat</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90">
    <pageSetUpPr fitToPage="1"/>
  </sheetPr>
  <dimension ref="A1:K259"/>
  <sheetViews>
    <sheetView zoomScaleNormal="100" workbookViewId="0">
      <selection activeCell="B10" sqref="B10:H12"/>
    </sheetView>
  </sheetViews>
  <sheetFormatPr defaultColWidth="9.1328125" defaultRowHeight="15.75"/>
  <cols>
    <col min="1" max="1" width="5.6640625" style="45" customWidth="1"/>
    <col min="2" max="4" width="35.6640625" style="49" customWidth="1"/>
    <col min="5" max="5" width="45.1328125" style="49" customWidth="1"/>
    <col min="6" max="6" width="23" style="49" customWidth="1"/>
    <col min="7" max="7" width="10.6640625" style="54" customWidth="1"/>
    <col min="8" max="8" width="10.6640625" style="49" customWidth="1"/>
    <col min="9" max="9" width="17.6640625" style="49" customWidth="1"/>
    <col min="10" max="10" width="9.1328125" style="55" hidden="1" customWidth="1"/>
    <col min="11" max="11" width="9.1328125" style="49" hidden="1" customWidth="1"/>
    <col min="12" max="21" width="9.1328125" style="49" customWidth="1"/>
    <col min="22" max="16384" width="9.1328125" style="49"/>
  </cols>
  <sheetData>
    <row r="1" spans="1:11" s="45" customFormat="1">
      <c r="A1" s="44" t="s">
        <v>483</v>
      </c>
      <c r="G1" s="46"/>
      <c r="I1" s="48"/>
    </row>
    <row r="2" spans="1:11" s="45" customFormat="1">
      <c r="A2" s="44" t="s">
        <v>951</v>
      </c>
      <c r="G2" s="46"/>
      <c r="I2" s="48"/>
    </row>
    <row r="3" spans="1:11" s="45" customFormat="1">
      <c r="A3" s="44"/>
      <c r="G3" s="46"/>
      <c r="I3" s="48"/>
    </row>
    <row r="4" spans="1:11">
      <c r="A4" s="472" t="s">
        <v>911</v>
      </c>
      <c r="B4" s="472"/>
      <c r="C4" s="472"/>
      <c r="D4" s="472"/>
      <c r="E4" s="472"/>
      <c r="F4" s="472"/>
      <c r="G4" s="472"/>
      <c r="H4" s="472"/>
      <c r="I4" s="472"/>
    </row>
    <row r="5" spans="1:11">
      <c r="A5" s="472" t="s">
        <v>952</v>
      </c>
      <c r="B5" s="472"/>
      <c r="C5" s="472"/>
      <c r="D5" s="472"/>
      <c r="E5" s="472"/>
      <c r="F5" s="472"/>
      <c r="G5" s="472"/>
      <c r="H5" s="472"/>
      <c r="I5" s="472"/>
    </row>
    <row r="6" spans="1:11" ht="13.5" customHeight="1">
      <c r="G6" s="49"/>
      <c r="I6" s="295" t="str">
        <f>CONCATENATE(functie," ",nume_candidat)</f>
        <v>Conferențiar Bojan-Dragos Claudia-Adina</v>
      </c>
    </row>
    <row r="7" spans="1:11" ht="18.75" customHeight="1">
      <c r="A7" s="469" t="s">
        <v>338</v>
      </c>
      <c r="B7" s="469" t="s">
        <v>0</v>
      </c>
      <c r="C7" s="469" t="s">
        <v>545</v>
      </c>
      <c r="D7" s="469" t="s">
        <v>1060</v>
      </c>
      <c r="E7" s="469" t="s">
        <v>1040</v>
      </c>
      <c r="F7" s="469" t="s">
        <v>16</v>
      </c>
      <c r="G7" s="475" t="s">
        <v>2</v>
      </c>
      <c r="H7" s="469" t="s">
        <v>18</v>
      </c>
      <c r="I7" s="527" t="s">
        <v>544</v>
      </c>
      <c r="J7" s="476" t="s">
        <v>541</v>
      </c>
      <c r="K7" s="477" t="s">
        <v>551</v>
      </c>
    </row>
    <row r="8" spans="1:11" ht="46.5" customHeight="1">
      <c r="A8" s="469"/>
      <c r="B8" s="469"/>
      <c r="C8" s="469"/>
      <c r="D8" s="469"/>
      <c r="E8" s="469"/>
      <c r="F8" s="469"/>
      <c r="G8" s="475"/>
      <c r="H8" s="469"/>
      <c r="I8" s="528"/>
      <c r="J8" s="476"/>
      <c r="K8" s="477"/>
    </row>
    <row r="9" spans="1:11">
      <c r="A9" s="71"/>
      <c r="B9" s="50"/>
      <c r="C9" s="50"/>
      <c r="D9" s="50"/>
      <c r="E9" s="50"/>
      <c r="F9" s="50"/>
      <c r="G9" s="22"/>
      <c r="H9" s="51"/>
      <c r="I9" s="122">
        <f>SUMIF(I10:I1010,"&gt;0")</f>
        <v>0</v>
      </c>
      <c r="J9" s="252"/>
    </row>
    <row r="10" spans="1:11">
      <c r="A10" s="28">
        <v>1</v>
      </c>
      <c r="B10" s="7"/>
      <c r="C10" s="7"/>
      <c r="D10" s="7"/>
      <c r="E10" s="7"/>
      <c r="F10" s="7"/>
      <c r="G10" s="180"/>
      <c r="H10" s="180"/>
      <c r="I10" s="15" t="str">
        <f t="shared" ref="I10:I73" si="0">IF(OR($B10="",$C10="",$F10="",,$G10&lt;an_initial,$G10&gt;an_final,$J10=FALSE),"",HLOOKUP(E10,ii521punctaje,2,FALSE)*H10/K10)</f>
        <v/>
      </c>
      <c r="J10" s="297" t="b">
        <f t="shared" ref="J10:J73" si="1">IF(nume_candidat="",FALSE,ISNUMBER(SEARCH(nume_candidat,$B10)))</f>
        <v>0</v>
      </c>
      <c r="K10" s="298">
        <f t="shared" ref="K10" si="2">LEN(B10)-LEN(SUBSTITUTE(B10,",",""))+1</f>
        <v>1</v>
      </c>
    </row>
    <row r="11" spans="1:11">
      <c r="A11" s="28">
        <v>2</v>
      </c>
      <c r="B11" s="7"/>
      <c r="C11" s="7"/>
      <c r="D11" s="7"/>
      <c r="E11" s="7"/>
      <c r="F11" s="7"/>
      <c r="G11" s="180"/>
      <c r="H11" s="180"/>
      <c r="I11" s="15" t="str">
        <f t="shared" si="0"/>
        <v/>
      </c>
      <c r="J11" s="297" t="b">
        <f t="shared" si="1"/>
        <v>0</v>
      </c>
      <c r="K11" s="298">
        <f t="shared" ref="K11:K74" si="3">LEN(B11)-LEN(SUBSTITUTE(B11,",",""))+1</f>
        <v>1</v>
      </c>
    </row>
    <row r="12" spans="1:11">
      <c r="A12" s="28">
        <v>3</v>
      </c>
      <c r="B12" s="6"/>
      <c r="C12" s="7"/>
      <c r="D12" s="7"/>
      <c r="E12" s="7"/>
      <c r="F12" s="7"/>
      <c r="G12" s="180"/>
      <c r="H12" s="180"/>
      <c r="I12" s="15" t="str">
        <f t="shared" si="0"/>
        <v/>
      </c>
      <c r="J12" s="297" t="b">
        <f t="shared" si="1"/>
        <v>0</v>
      </c>
      <c r="K12" s="298">
        <f t="shared" si="3"/>
        <v>1</v>
      </c>
    </row>
    <row r="13" spans="1:11">
      <c r="A13" s="28">
        <v>4</v>
      </c>
      <c r="B13" s="6"/>
      <c r="C13" s="6"/>
      <c r="D13" s="6"/>
      <c r="E13" s="6"/>
      <c r="F13" s="6"/>
      <c r="G13" s="179"/>
      <c r="H13" s="179"/>
      <c r="I13" s="15" t="str">
        <f t="shared" si="0"/>
        <v/>
      </c>
      <c r="J13" s="297" t="b">
        <f t="shared" si="1"/>
        <v>0</v>
      </c>
      <c r="K13" s="298">
        <f t="shared" si="3"/>
        <v>1</v>
      </c>
    </row>
    <row r="14" spans="1:11">
      <c r="A14" s="28">
        <v>5</v>
      </c>
      <c r="B14" s="6"/>
      <c r="C14" s="6"/>
      <c r="D14" s="6"/>
      <c r="E14" s="6"/>
      <c r="F14" s="6"/>
      <c r="G14" s="179"/>
      <c r="H14" s="179"/>
      <c r="I14" s="15" t="str">
        <f t="shared" si="0"/>
        <v/>
      </c>
      <c r="J14" s="297" t="b">
        <f t="shared" si="1"/>
        <v>0</v>
      </c>
      <c r="K14" s="298">
        <f t="shared" si="3"/>
        <v>1</v>
      </c>
    </row>
    <row r="15" spans="1:11">
      <c r="A15" s="28">
        <v>6</v>
      </c>
      <c r="B15" s="6"/>
      <c r="C15" s="6"/>
      <c r="D15" s="6"/>
      <c r="E15" s="6"/>
      <c r="F15" s="6"/>
      <c r="G15" s="179"/>
      <c r="H15" s="179"/>
      <c r="I15" s="15" t="str">
        <f t="shared" si="0"/>
        <v/>
      </c>
      <c r="J15" s="297" t="b">
        <f t="shared" si="1"/>
        <v>0</v>
      </c>
      <c r="K15" s="298">
        <f t="shared" si="3"/>
        <v>1</v>
      </c>
    </row>
    <row r="16" spans="1:11">
      <c r="A16" s="28">
        <v>7</v>
      </c>
      <c r="B16" s="6"/>
      <c r="C16" s="6"/>
      <c r="D16" s="6"/>
      <c r="E16" s="6"/>
      <c r="F16" s="6"/>
      <c r="G16" s="179"/>
      <c r="H16" s="179"/>
      <c r="I16" s="15" t="str">
        <f t="shared" si="0"/>
        <v/>
      </c>
      <c r="J16" s="297" t="b">
        <f t="shared" si="1"/>
        <v>0</v>
      </c>
      <c r="K16" s="298">
        <f t="shared" si="3"/>
        <v>1</v>
      </c>
    </row>
    <row r="17" spans="1:11">
      <c r="A17" s="28">
        <v>8</v>
      </c>
      <c r="B17" s="6"/>
      <c r="C17" s="6"/>
      <c r="D17" s="6"/>
      <c r="E17" s="6"/>
      <c r="F17" s="6"/>
      <c r="G17" s="179"/>
      <c r="H17" s="179"/>
      <c r="I17" s="15" t="str">
        <f t="shared" si="0"/>
        <v/>
      </c>
      <c r="J17" s="297" t="b">
        <f t="shared" si="1"/>
        <v>0</v>
      </c>
      <c r="K17" s="298">
        <f t="shared" si="3"/>
        <v>1</v>
      </c>
    </row>
    <row r="18" spans="1:11">
      <c r="A18" s="28">
        <v>9</v>
      </c>
      <c r="B18" s="6"/>
      <c r="C18" s="6"/>
      <c r="D18" s="6"/>
      <c r="E18" s="6"/>
      <c r="F18" s="6"/>
      <c r="G18" s="179"/>
      <c r="H18" s="179"/>
      <c r="I18" s="15" t="str">
        <f t="shared" si="0"/>
        <v/>
      </c>
      <c r="J18" s="297" t="b">
        <f t="shared" si="1"/>
        <v>0</v>
      </c>
      <c r="K18" s="298">
        <f t="shared" si="3"/>
        <v>1</v>
      </c>
    </row>
    <row r="19" spans="1:11">
      <c r="A19" s="28">
        <v>10</v>
      </c>
      <c r="B19" s="6"/>
      <c r="C19" s="6"/>
      <c r="D19" s="6"/>
      <c r="E19" s="6"/>
      <c r="F19" s="6"/>
      <c r="G19" s="179"/>
      <c r="H19" s="179"/>
      <c r="I19" s="15" t="str">
        <f t="shared" si="0"/>
        <v/>
      </c>
      <c r="J19" s="297" t="b">
        <f t="shared" si="1"/>
        <v>0</v>
      </c>
      <c r="K19" s="298">
        <f t="shared" si="3"/>
        <v>1</v>
      </c>
    </row>
    <row r="20" spans="1:11">
      <c r="A20" s="28">
        <v>11</v>
      </c>
      <c r="B20" s="6"/>
      <c r="C20" s="6"/>
      <c r="D20" s="6"/>
      <c r="E20" s="6"/>
      <c r="F20" s="6"/>
      <c r="G20" s="179"/>
      <c r="H20" s="179"/>
      <c r="I20" s="15" t="str">
        <f t="shared" si="0"/>
        <v/>
      </c>
      <c r="J20" s="297" t="b">
        <f t="shared" si="1"/>
        <v>0</v>
      </c>
      <c r="K20" s="298">
        <f t="shared" si="3"/>
        <v>1</v>
      </c>
    </row>
    <row r="21" spans="1:11">
      <c r="A21" s="28">
        <v>12</v>
      </c>
      <c r="B21" s="6"/>
      <c r="C21" s="6"/>
      <c r="D21" s="6"/>
      <c r="E21" s="6"/>
      <c r="F21" s="6"/>
      <c r="G21" s="179"/>
      <c r="H21" s="179"/>
      <c r="I21" s="15" t="str">
        <f t="shared" si="0"/>
        <v/>
      </c>
      <c r="J21" s="297" t="b">
        <f t="shared" si="1"/>
        <v>0</v>
      </c>
      <c r="K21" s="298">
        <f t="shared" si="3"/>
        <v>1</v>
      </c>
    </row>
    <row r="22" spans="1:11">
      <c r="A22" s="28">
        <v>13</v>
      </c>
      <c r="B22" s="6"/>
      <c r="C22" s="6"/>
      <c r="D22" s="6"/>
      <c r="E22" s="6"/>
      <c r="F22" s="6"/>
      <c r="G22" s="179"/>
      <c r="H22" s="179"/>
      <c r="I22" s="15" t="str">
        <f t="shared" si="0"/>
        <v/>
      </c>
      <c r="J22" s="297" t="b">
        <f t="shared" si="1"/>
        <v>0</v>
      </c>
      <c r="K22" s="298">
        <f t="shared" si="3"/>
        <v>1</v>
      </c>
    </row>
    <row r="23" spans="1:11">
      <c r="A23" s="28">
        <v>14</v>
      </c>
      <c r="B23" s="6"/>
      <c r="C23" s="6"/>
      <c r="D23" s="6"/>
      <c r="E23" s="6"/>
      <c r="F23" s="6"/>
      <c r="G23" s="179"/>
      <c r="H23" s="179"/>
      <c r="I23" s="15" t="str">
        <f t="shared" si="0"/>
        <v/>
      </c>
      <c r="J23" s="297" t="b">
        <f t="shared" si="1"/>
        <v>0</v>
      </c>
      <c r="K23" s="298">
        <f t="shared" si="3"/>
        <v>1</v>
      </c>
    </row>
    <row r="24" spans="1:11">
      <c r="A24" s="28">
        <v>15</v>
      </c>
      <c r="B24" s="6"/>
      <c r="C24" s="6"/>
      <c r="D24" s="6"/>
      <c r="E24" s="6"/>
      <c r="F24" s="6"/>
      <c r="G24" s="179"/>
      <c r="H24" s="179"/>
      <c r="I24" s="15" t="str">
        <f t="shared" si="0"/>
        <v/>
      </c>
      <c r="J24" s="297" t="b">
        <f t="shared" si="1"/>
        <v>0</v>
      </c>
      <c r="K24" s="298">
        <f t="shared" si="3"/>
        <v>1</v>
      </c>
    </row>
    <row r="25" spans="1:11">
      <c r="A25" s="28">
        <v>16</v>
      </c>
      <c r="B25" s="6"/>
      <c r="C25" s="6"/>
      <c r="D25" s="6"/>
      <c r="E25" s="6"/>
      <c r="F25" s="6"/>
      <c r="G25" s="179"/>
      <c r="H25" s="179"/>
      <c r="I25" s="15" t="str">
        <f t="shared" si="0"/>
        <v/>
      </c>
      <c r="J25" s="297" t="b">
        <f t="shared" si="1"/>
        <v>0</v>
      </c>
      <c r="K25" s="298">
        <f t="shared" si="3"/>
        <v>1</v>
      </c>
    </row>
    <row r="26" spans="1:11">
      <c r="A26" s="28">
        <v>17</v>
      </c>
      <c r="B26" s="6"/>
      <c r="C26" s="6"/>
      <c r="D26" s="6"/>
      <c r="E26" s="6"/>
      <c r="F26" s="6"/>
      <c r="G26" s="179"/>
      <c r="H26" s="179"/>
      <c r="I26" s="15" t="str">
        <f t="shared" si="0"/>
        <v/>
      </c>
      <c r="J26" s="297" t="b">
        <f t="shared" si="1"/>
        <v>0</v>
      </c>
      <c r="K26" s="298">
        <f t="shared" si="3"/>
        <v>1</v>
      </c>
    </row>
    <row r="27" spans="1:11">
      <c r="A27" s="28">
        <v>18</v>
      </c>
      <c r="B27" s="6"/>
      <c r="C27" s="6"/>
      <c r="D27" s="6"/>
      <c r="E27" s="6"/>
      <c r="F27" s="6"/>
      <c r="G27" s="179"/>
      <c r="H27" s="179"/>
      <c r="I27" s="15" t="str">
        <f t="shared" si="0"/>
        <v/>
      </c>
      <c r="J27" s="297" t="b">
        <f t="shared" si="1"/>
        <v>0</v>
      </c>
      <c r="K27" s="298">
        <f t="shared" si="3"/>
        <v>1</v>
      </c>
    </row>
    <row r="28" spans="1:11">
      <c r="A28" s="28">
        <v>19</v>
      </c>
      <c r="B28" s="6"/>
      <c r="C28" s="6"/>
      <c r="D28" s="6"/>
      <c r="E28" s="6"/>
      <c r="F28" s="6"/>
      <c r="G28" s="179"/>
      <c r="H28" s="179"/>
      <c r="I28" s="15" t="str">
        <f t="shared" si="0"/>
        <v/>
      </c>
      <c r="J28" s="297" t="b">
        <f t="shared" si="1"/>
        <v>0</v>
      </c>
      <c r="K28" s="298">
        <f t="shared" si="3"/>
        <v>1</v>
      </c>
    </row>
    <row r="29" spans="1:11">
      <c r="A29" s="28">
        <v>20</v>
      </c>
      <c r="B29" s="6"/>
      <c r="C29" s="6"/>
      <c r="D29" s="6"/>
      <c r="E29" s="6"/>
      <c r="F29" s="6"/>
      <c r="G29" s="179"/>
      <c r="H29" s="179"/>
      <c r="I29" s="15" t="str">
        <f t="shared" si="0"/>
        <v/>
      </c>
      <c r="J29" s="297" t="b">
        <f t="shared" si="1"/>
        <v>0</v>
      </c>
      <c r="K29" s="298">
        <f t="shared" si="3"/>
        <v>1</v>
      </c>
    </row>
    <row r="30" spans="1:11">
      <c r="A30" s="28">
        <v>21</v>
      </c>
      <c r="B30" s="6"/>
      <c r="C30" s="6"/>
      <c r="D30" s="6"/>
      <c r="E30" s="6"/>
      <c r="F30" s="6"/>
      <c r="G30" s="179"/>
      <c r="H30" s="179"/>
      <c r="I30" s="15" t="str">
        <f t="shared" si="0"/>
        <v/>
      </c>
      <c r="J30" s="297" t="b">
        <f t="shared" si="1"/>
        <v>0</v>
      </c>
      <c r="K30" s="298">
        <f t="shared" si="3"/>
        <v>1</v>
      </c>
    </row>
    <row r="31" spans="1:11">
      <c r="A31" s="28">
        <v>22</v>
      </c>
      <c r="B31" s="6"/>
      <c r="C31" s="6"/>
      <c r="D31" s="6"/>
      <c r="E31" s="6"/>
      <c r="F31" s="6"/>
      <c r="G31" s="179"/>
      <c r="H31" s="179"/>
      <c r="I31" s="15" t="str">
        <f t="shared" si="0"/>
        <v/>
      </c>
      <c r="J31" s="297" t="b">
        <f t="shared" si="1"/>
        <v>0</v>
      </c>
      <c r="K31" s="298">
        <f t="shared" si="3"/>
        <v>1</v>
      </c>
    </row>
    <row r="32" spans="1:11">
      <c r="A32" s="28">
        <v>23</v>
      </c>
      <c r="B32" s="6"/>
      <c r="C32" s="6"/>
      <c r="D32" s="6"/>
      <c r="E32" s="6"/>
      <c r="F32" s="6"/>
      <c r="G32" s="179"/>
      <c r="H32" s="179"/>
      <c r="I32" s="15" t="str">
        <f t="shared" si="0"/>
        <v/>
      </c>
      <c r="J32" s="297" t="b">
        <f t="shared" si="1"/>
        <v>0</v>
      </c>
      <c r="K32" s="298">
        <f t="shared" si="3"/>
        <v>1</v>
      </c>
    </row>
    <row r="33" spans="1:11">
      <c r="A33" s="28">
        <v>24</v>
      </c>
      <c r="B33" s="6"/>
      <c r="C33" s="6"/>
      <c r="D33" s="6"/>
      <c r="E33" s="6"/>
      <c r="F33" s="6"/>
      <c r="G33" s="179"/>
      <c r="H33" s="179"/>
      <c r="I33" s="15" t="str">
        <f t="shared" si="0"/>
        <v/>
      </c>
      <c r="J33" s="297" t="b">
        <f t="shared" si="1"/>
        <v>0</v>
      </c>
      <c r="K33" s="298">
        <f t="shared" si="3"/>
        <v>1</v>
      </c>
    </row>
    <row r="34" spans="1:11">
      <c r="A34" s="28">
        <v>25</v>
      </c>
      <c r="B34" s="6"/>
      <c r="C34" s="6"/>
      <c r="D34" s="6"/>
      <c r="E34" s="6"/>
      <c r="F34" s="6"/>
      <c r="G34" s="179"/>
      <c r="H34" s="179"/>
      <c r="I34" s="15" t="str">
        <f t="shared" si="0"/>
        <v/>
      </c>
      <c r="J34" s="297" t="b">
        <f t="shared" si="1"/>
        <v>0</v>
      </c>
      <c r="K34" s="298">
        <f t="shared" si="3"/>
        <v>1</v>
      </c>
    </row>
    <row r="35" spans="1:11">
      <c r="A35" s="28">
        <v>26</v>
      </c>
      <c r="B35" s="6"/>
      <c r="C35" s="6"/>
      <c r="D35" s="6"/>
      <c r="E35" s="6"/>
      <c r="F35" s="6"/>
      <c r="G35" s="179"/>
      <c r="H35" s="179"/>
      <c r="I35" s="15" t="str">
        <f t="shared" si="0"/>
        <v/>
      </c>
      <c r="J35" s="297" t="b">
        <f t="shared" si="1"/>
        <v>0</v>
      </c>
      <c r="K35" s="298">
        <f t="shared" si="3"/>
        <v>1</v>
      </c>
    </row>
    <row r="36" spans="1:11">
      <c r="A36" s="28">
        <v>27</v>
      </c>
      <c r="B36" s="6"/>
      <c r="C36" s="6"/>
      <c r="D36" s="6"/>
      <c r="E36" s="6"/>
      <c r="F36" s="6"/>
      <c r="G36" s="179"/>
      <c r="H36" s="179"/>
      <c r="I36" s="15" t="str">
        <f t="shared" si="0"/>
        <v/>
      </c>
      <c r="J36" s="297" t="b">
        <f t="shared" si="1"/>
        <v>0</v>
      </c>
      <c r="K36" s="298">
        <f t="shared" si="3"/>
        <v>1</v>
      </c>
    </row>
    <row r="37" spans="1:11">
      <c r="A37" s="28">
        <v>28</v>
      </c>
      <c r="B37" s="6"/>
      <c r="C37" s="6"/>
      <c r="D37" s="6"/>
      <c r="E37" s="6"/>
      <c r="F37" s="6"/>
      <c r="G37" s="179"/>
      <c r="H37" s="179"/>
      <c r="I37" s="15" t="str">
        <f t="shared" si="0"/>
        <v/>
      </c>
      <c r="J37" s="297" t="b">
        <f t="shared" si="1"/>
        <v>0</v>
      </c>
      <c r="K37" s="298">
        <f t="shared" si="3"/>
        <v>1</v>
      </c>
    </row>
    <row r="38" spans="1:11">
      <c r="A38" s="28">
        <v>29</v>
      </c>
      <c r="B38" s="6"/>
      <c r="C38" s="6"/>
      <c r="D38" s="6"/>
      <c r="E38" s="6"/>
      <c r="F38" s="6"/>
      <c r="G38" s="179"/>
      <c r="H38" s="179"/>
      <c r="I38" s="15" t="str">
        <f t="shared" si="0"/>
        <v/>
      </c>
      <c r="J38" s="297" t="b">
        <f t="shared" si="1"/>
        <v>0</v>
      </c>
      <c r="K38" s="298">
        <f t="shared" si="3"/>
        <v>1</v>
      </c>
    </row>
    <row r="39" spans="1:11">
      <c r="A39" s="28">
        <v>30</v>
      </c>
      <c r="B39" s="6"/>
      <c r="C39" s="6"/>
      <c r="D39" s="6"/>
      <c r="E39" s="6"/>
      <c r="F39" s="6"/>
      <c r="G39" s="179"/>
      <c r="H39" s="179"/>
      <c r="I39" s="15" t="str">
        <f t="shared" si="0"/>
        <v/>
      </c>
      <c r="J39" s="297" t="b">
        <f t="shared" si="1"/>
        <v>0</v>
      </c>
      <c r="K39" s="298">
        <f t="shared" si="3"/>
        <v>1</v>
      </c>
    </row>
    <row r="40" spans="1:11">
      <c r="A40" s="28">
        <v>31</v>
      </c>
      <c r="B40" s="6"/>
      <c r="C40" s="6"/>
      <c r="D40" s="6"/>
      <c r="E40" s="6"/>
      <c r="F40" s="6"/>
      <c r="G40" s="179"/>
      <c r="H40" s="179"/>
      <c r="I40" s="15" t="str">
        <f t="shared" si="0"/>
        <v/>
      </c>
      <c r="J40" s="297" t="b">
        <f t="shared" si="1"/>
        <v>0</v>
      </c>
      <c r="K40" s="298">
        <f t="shared" si="3"/>
        <v>1</v>
      </c>
    </row>
    <row r="41" spans="1:11">
      <c r="A41" s="28">
        <v>32</v>
      </c>
      <c r="B41" s="6"/>
      <c r="C41" s="6"/>
      <c r="D41" s="6"/>
      <c r="E41" s="6"/>
      <c r="F41" s="6"/>
      <c r="G41" s="179"/>
      <c r="H41" s="179"/>
      <c r="I41" s="15" t="str">
        <f t="shared" si="0"/>
        <v/>
      </c>
      <c r="J41" s="297" t="b">
        <f t="shared" si="1"/>
        <v>0</v>
      </c>
      <c r="K41" s="298">
        <f t="shared" si="3"/>
        <v>1</v>
      </c>
    </row>
    <row r="42" spans="1:11">
      <c r="A42" s="28">
        <v>33</v>
      </c>
      <c r="B42" s="6"/>
      <c r="C42" s="6"/>
      <c r="D42" s="6"/>
      <c r="E42" s="6"/>
      <c r="F42" s="6"/>
      <c r="G42" s="179"/>
      <c r="H42" s="179"/>
      <c r="I42" s="15" t="str">
        <f t="shared" si="0"/>
        <v/>
      </c>
      <c r="J42" s="297" t="b">
        <f t="shared" si="1"/>
        <v>0</v>
      </c>
      <c r="K42" s="298">
        <f t="shared" si="3"/>
        <v>1</v>
      </c>
    </row>
    <row r="43" spans="1:11">
      <c r="A43" s="28">
        <v>34</v>
      </c>
      <c r="B43" s="6"/>
      <c r="C43" s="6"/>
      <c r="D43" s="6"/>
      <c r="E43" s="6"/>
      <c r="F43" s="6"/>
      <c r="G43" s="179"/>
      <c r="H43" s="179"/>
      <c r="I43" s="15" t="str">
        <f t="shared" si="0"/>
        <v/>
      </c>
      <c r="J43" s="297" t="b">
        <f t="shared" si="1"/>
        <v>0</v>
      </c>
      <c r="K43" s="298">
        <f t="shared" si="3"/>
        <v>1</v>
      </c>
    </row>
    <row r="44" spans="1:11">
      <c r="A44" s="28">
        <v>35</v>
      </c>
      <c r="B44" s="6"/>
      <c r="C44" s="6"/>
      <c r="D44" s="6"/>
      <c r="E44" s="6"/>
      <c r="F44" s="6"/>
      <c r="G44" s="179"/>
      <c r="H44" s="179"/>
      <c r="I44" s="15" t="str">
        <f t="shared" si="0"/>
        <v/>
      </c>
      <c r="J44" s="297" t="b">
        <f t="shared" si="1"/>
        <v>0</v>
      </c>
      <c r="K44" s="298">
        <f t="shared" si="3"/>
        <v>1</v>
      </c>
    </row>
    <row r="45" spans="1:11">
      <c r="A45" s="28">
        <v>36</v>
      </c>
      <c r="B45" s="6"/>
      <c r="C45" s="6"/>
      <c r="D45" s="6"/>
      <c r="E45" s="6"/>
      <c r="F45" s="6"/>
      <c r="G45" s="179"/>
      <c r="H45" s="179"/>
      <c r="I45" s="15" t="str">
        <f t="shared" si="0"/>
        <v/>
      </c>
      <c r="J45" s="297" t="b">
        <f t="shared" si="1"/>
        <v>0</v>
      </c>
      <c r="K45" s="298">
        <f t="shared" si="3"/>
        <v>1</v>
      </c>
    </row>
    <row r="46" spans="1:11">
      <c r="A46" s="28">
        <v>37</v>
      </c>
      <c r="B46" s="6"/>
      <c r="C46" s="6"/>
      <c r="D46" s="6"/>
      <c r="E46" s="6"/>
      <c r="F46" s="6"/>
      <c r="G46" s="179"/>
      <c r="H46" s="179"/>
      <c r="I46" s="15" t="str">
        <f t="shared" si="0"/>
        <v/>
      </c>
      <c r="J46" s="297" t="b">
        <f t="shared" si="1"/>
        <v>0</v>
      </c>
      <c r="K46" s="298">
        <f t="shared" si="3"/>
        <v>1</v>
      </c>
    </row>
    <row r="47" spans="1:11">
      <c r="A47" s="28">
        <v>38</v>
      </c>
      <c r="B47" s="6"/>
      <c r="C47" s="6"/>
      <c r="D47" s="6"/>
      <c r="E47" s="6"/>
      <c r="F47" s="6"/>
      <c r="G47" s="179"/>
      <c r="H47" s="179"/>
      <c r="I47" s="15" t="str">
        <f t="shared" si="0"/>
        <v/>
      </c>
      <c r="J47" s="297" t="b">
        <f t="shared" si="1"/>
        <v>0</v>
      </c>
      <c r="K47" s="298">
        <f t="shared" si="3"/>
        <v>1</v>
      </c>
    </row>
    <row r="48" spans="1:11">
      <c r="A48" s="28">
        <v>39</v>
      </c>
      <c r="B48" s="6"/>
      <c r="C48" s="6"/>
      <c r="D48" s="6"/>
      <c r="E48" s="6"/>
      <c r="F48" s="6"/>
      <c r="G48" s="179"/>
      <c r="H48" s="179"/>
      <c r="I48" s="15" t="str">
        <f t="shared" si="0"/>
        <v/>
      </c>
      <c r="J48" s="297" t="b">
        <f t="shared" si="1"/>
        <v>0</v>
      </c>
      <c r="K48" s="298">
        <f t="shared" si="3"/>
        <v>1</v>
      </c>
    </row>
    <row r="49" spans="1:11">
      <c r="A49" s="28">
        <v>40</v>
      </c>
      <c r="B49" s="6"/>
      <c r="C49" s="6"/>
      <c r="D49" s="6"/>
      <c r="E49" s="6"/>
      <c r="F49" s="6"/>
      <c r="G49" s="179"/>
      <c r="H49" s="179"/>
      <c r="I49" s="15" t="str">
        <f t="shared" si="0"/>
        <v/>
      </c>
      <c r="J49" s="297" t="b">
        <f t="shared" si="1"/>
        <v>0</v>
      </c>
      <c r="K49" s="298">
        <f t="shared" si="3"/>
        <v>1</v>
      </c>
    </row>
    <row r="50" spans="1:11">
      <c r="A50" s="28">
        <v>41</v>
      </c>
      <c r="B50" s="6"/>
      <c r="C50" s="6"/>
      <c r="D50" s="6"/>
      <c r="E50" s="6"/>
      <c r="F50" s="6"/>
      <c r="G50" s="179"/>
      <c r="H50" s="179"/>
      <c r="I50" s="15" t="str">
        <f t="shared" si="0"/>
        <v/>
      </c>
      <c r="J50" s="297" t="b">
        <f t="shared" si="1"/>
        <v>0</v>
      </c>
      <c r="K50" s="298">
        <f t="shared" si="3"/>
        <v>1</v>
      </c>
    </row>
    <row r="51" spans="1:11">
      <c r="A51" s="28">
        <v>42</v>
      </c>
      <c r="B51" s="6"/>
      <c r="C51" s="6"/>
      <c r="D51" s="6"/>
      <c r="E51" s="6"/>
      <c r="F51" s="6"/>
      <c r="G51" s="179"/>
      <c r="H51" s="179"/>
      <c r="I51" s="15" t="str">
        <f t="shared" si="0"/>
        <v/>
      </c>
      <c r="J51" s="297" t="b">
        <f t="shared" si="1"/>
        <v>0</v>
      </c>
      <c r="K51" s="298">
        <f t="shared" si="3"/>
        <v>1</v>
      </c>
    </row>
    <row r="52" spans="1:11">
      <c r="A52" s="28">
        <v>43</v>
      </c>
      <c r="B52" s="6"/>
      <c r="C52" s="6"/>
      <c r="D52" s="6"/>
      <c r="E52" s="6"/>
      <c r="F52" s="6"/>
      <c r="G52" s="179"/>
      <c r="H52" s="179"/>
      <c r="I52" s="15" t="str">
        <f t="shared" si="0"/>
        <v/>
      </c>
      <c r="J52" s="297" t="b">
        <f t="shared" si="1"/>
        <v>0</v>
      </c>
      <c r="K52" s="298">
        <f t="shared" si="3"/>
        <v>1</v>
      </c>
    </row>
    <row r="53" spans="1:11">
      <c r="A53" s="28">
        <v>44</v>
      </c>
      <c r="B53" s="6"/>
      <c r="C53" s="6"/>
      <c r="D53" s="6"/>
      <c r="E53" s="6"/>
      <c r="F53" s="6"/>
      <c r="G53" s="179"/>
      <c r="H53" s="179"/>
      <c r="I53" s="15" t="str">
        <f t="shared" si="0"/>
        <v/>
      </c>
      <c r="J53" s="297" t="b">
        <f t="shared" si="1"/>
        <v>0</v>
      </c>
      <c r="K53" s="298">
        <f t="shared" si="3"/>
        <v>1</v>
      </c>
    </row>
    <row r="54" spans="1:11">
      <c r="A54" s="28">
        <v>45</v>
      </c>
      <c r="B54" s="6"/>
      <c r="C54" s="6"/>
      <c r="D54" s="6"/>
      <c r="E54" s="6"/>
      <c r="F54" s="6"/>
      <c r="G54" s="179"/>
      <c r="H54" s="179"/>
      <c r="I54" s="15" t="str">
        <f t="shared" si="0"/>
        <v/>
      </c>
      <c r="J54" s="297" t="b">
        <f t="shared" si="1"/>
        <v>0</v>
      </c>
      <c r="K54" s="298">
        <f t="shared" si="3"/>
        <v>1</v>
      </c>
    </row>
    <row r="55" spans="1:11">
      <c r="A55" s="28">
        <v>46</v>
      </c>
      <c r="B55" s="6"/>
      <c r="C55" s="6"/>
      <c r="D55" s="6"/>
      <c r="E55" s="6"/>
      <c r="F55" s="6"/>
      <c r="G55" s="179"/>
      <c r="H55" s="179"/>
      <c r="I55" s="15" t="str">
        <f t="shared" si="0"/>
        <v/>
      </c>
      <c r="J55" s="297" t="b">
        <f t="shared" si="1"/>
        <v>0</v>
      </c>
      <c r="K55" s="298">
        <f t="shared" si="3"/>
        <v>1</v>
      </c>
    </row>
    <row r="56" spans="1:11">
      <c r="A56" s="28">
        <v>47</v>
      </c>
      <c r="B56" s="6"/>
      <c r="C56" s="6"/>
      <c r="D56" s="6"/>
      <c r="E56" s="6"/>
      <c r="F56" s="6"/>
      <c r="G56" s="179"/>
      <c r="H56" s="179"/>
      <c r="I56" s="15" t="str">
        <f t="shared" si="0"/>
        <v/>
      </c>
      <c r="J56" s="297" t="b">
        <f t="shared" si="1"/>
        <v>0</v>
      </c>
      <c r="K56" s="298">
        <f t="shared" si="3"/>
        <v>1</v>
      </c>
    </row>
    <row r="57" spans="1:11">
      <c r="A57" s="28">
        <v>48</v>
      </c>
      <c r="B57" s="6"/>
      <c r="C57" s="6"/>
      <c r="D57" s="6"/>
      <c r="E57" s="6"/>
      <c r="F57" s="6"/>
      <c r="G57" s="179"/>
      <c r="H57" s="179"/>
      <c r="I57" s="15" t="str">
        <f t="shared" si="0"/>
        <v/>
      </c>
      <c r="J57" s="297" t="b">
        <f t="shared" si="1"/>
        <v>0</v>
      </c>
      <c r="K57" s="298">
        <f t="shared" si="3"/>
        <v>1</v>
      </c>
    </row>
    <row r="58" spans="1:11">
      <c r="A58" s="28">
        <v>49</v>
      </c>
      <c r="B58" s="6"/>
      <c r="C58" s="6"/>
      <c r="D58" s="6"/>
      <c r="E58" s="6"/>
      <c r="F58" s="6"/>
      <c r="G58" s="179"/>
      <c r="H58" s="179"/>
      <c r="I58" s="15" t="str">
        <f t="shared" si="0"/>
        <v/>
      </c>
      <c r="J58" s="297" t="b">
        <f t="shared" si="1"/>
        <v>0</v>
      </c>
      <c r="K58" s="298">
        <f t="shared" si="3"/>
        <v>1</v>
      </c>
    </row>
    <row r="59" spans="1:11">
      <c r="A59" s="28">
        <v>50</v>
      </c>
      <c r="B59" s="6"/>
      <c r="C59" s="6"/>
      <c r="D59" s="6"/>
      <c r="E59" s="6"/>
      <c r="F59" s="6"/>
      <c r="G59" s="179"/>
      <c r="H59" s="179"/>
      <c r="I59" s="15" t="str">
        <f t="shared" si="0"/>
        <v/>
      </c>
      <c r="J59" s="297" t="b">
        <f t="shared" si="1"/>
        <v>0</v>
      </c>
      <c r="K59" s="298">
        <f t="shared" si="3"/>
        <v>1</v>
      </c>
    </row>
    <row r="60" spans="1:11">
      <c r="A60" s="28">
        <v>51</v>
      </c>
      <c r="B60" s="6"/>
      <c r="C60" s="6"/>
      <c r="D60" s="6"/>
      <c r="E60" s="6"/>
      <c r="F60" s="6"/>
      <c r="G60" s="179"/>
      <c r="H60" s="179"/>
      <c r="I60" s="15" t="str">
        <f t="shared" si="0"/>
        <v/>
      </c>
      <c r="J60" s="297" t="b">
        <f t="shared" si="1"/>
        <v>0</v>
      </c>
      <c r="K60" s="298">
        <f t="shared" si="3"/>
        <v>1</v>
      </c>
    </row>
    <row r="61" spans="1:11">
      <c r="A61" s="28">
        <v>52</v>
      </c>
      <c r="B61" s="6"/>
      <c r="C61" s="6"/>
      <c r="D61" s="6"/>
      <c r="E61" s="6"/>
      <c r="F61" s="6"/>
      <c r="G61" s="179"/>
      <c r="H61" s="179"/>
      <c r="I61" s="15" t="str">
        <f t="shared" si="0"/>
        <v/>
      </c>
      <c r="J61" s="297" t="b">
        <f t="shared" si="1"/>
        <v>0</v>
      </c>
      <c r="K61" s="298">
        <f t="shared" si="3"/>
        <v>1</v>
      </c>
    </row>
    <row r="62" spans="1:11">
      <c r="A62" s="28">
        <v>53</v>
      </c>
      <c r="B62" s="6"/>
      <c r="C62" s="6"/>
      <c r="D62" s="6"/>
      <c r="E62" s="6"/>
      <c r="F62" s="6"/>
      <c r="G62" s="179"/>
      <c r="H62" s="179"/>
      <c r="I62" s="15" t="str">
        <f t="shared" si="0"/>
        <v/>
      </c>
      <c r="J62" s="297" t="b">
        <f t="shared" si="1"/>
        <v>0</v>
      </c>
      <c r="K62" s="298">
        <f t="shared" si="3"/>
        <v>1</v>
      </c>
    </row>
    <row r="63" spans="1:11">
      <c r="A63" s="28">
        <v>54</v>
      </c>
      <c r="B63" s="6"/>
      <c r="C63" s="6"/>
      <c r="D63" s="6"/>
      <c r="E63" s="6"/>
      <c r="F63" s="6"/>
      <c r="G63" s="179"/>
      <c r="H63" s="179"/>
      <c r="I63" s="15" t="str">
        <f t="shared" si="0"/>
        <v/>
      </c>
      <c r="J63" s="297" t="b">
        <f t="shared" si="1"/>
        <v>0</v>
      </c>
      <c r="K63" s="298">
        <f t="shared" si="3"/>
        <v>1</v>
      </c>
    </row>
    <row r="64" spans="1:11">
      <c r="A64" s="28">
        <v>55</v>
      </c>
      <c r="B64" s="6"/>
      <c r="C64" s="6"/>
      <c r="D64" s="6"/>
      <c r="E64" s="6"/>
      <c r="F64" s="6"/>
      <c r="G64" s="179"/>
      <c r="H64" s="179"/>
      <c r="I64" s="15" t="str">
        <f t="shared" si="0"/>
        <v/>
      </c>
      <c r="J64" s="297" t="b">
        <f t="shared" si="1"/>
        <v>0</v>
      </c>
      <c r="K64" s="298">
        <f t="shared" si="3"/>
        <v>1</v>
      </c>
    </row>
    <row r="65" spans="1:11">
      <c r="A65" s="28">
        <v>56</v>
      </c>
      <c r="B65" s="6"/>
      <c r="C65" s="6"/>
      <c r="D65" s="6"/>
      <c r="E65" s="6"/>
      <c r="F65" s="6"/>
      <c r="G65" s="179"/>
      <c r="H65" s="179"/>
      <c r="I65" s="15" t="str">
        <f t="shared" si="0"/>
        <v/>
      </c>
      <c r="J65" s="297" t="b">
        <f t="shared" si="1"/>
        <v>0</v>
      </c>
      <c r="K65" s="298">
        <f t="shared" si="3"/>
        <v>1</v>
      </c>
    </row>
    <row r="66" spans="1:11">
      <c r="A66" s="28">
        <v>57</v>
      </c>
      <c r="B66" s="6"/>
      <c r="C66" s="6"/>
      <c r="D66" s="6"/>
      <c r="E66" s="6"/>
      <c r="F66" s="6"/>
      <c r="G66" s="179"/>
      <c r="H66" s="179"/>
      <c r="I66" s="15" t="str">
        <f t="shared" si="0"/>
        <v/>
      </c>
      <c r="J66" s="297" t="b">
        <f t="shared" si="1"/>
        <v>0</v>
      </c>
      <c r="K66" s="298">
        <f t="shared" si="3"/>
        <v>1</v>
      </c>
    </row>
    <row r="67" spans="1:11">
      <c r="A67" s="28">
        <v>58</v>
      </c>
      <c r="B67" s="6"/>
      <c r="C67" s="6"/>
      <c r="D67" s="6"/>
      <c r="E67" s="6"/>
      <c r="F67" s="6"/>
      <c r="G67" s="179"/>
      <c r="H67" s="179"/>
      <c r="I67" s="15" t="str">
        <f t="shared" si="0"/>
        <v/>
      </c>
      <c r="J67" s="297" t="b">
        <f t="shared" si="1"/>
        <v>0</v>
      </c>
      <c r="K67" s="298">
        <f t="shared" si="3"/>
        <v>1</v>
      </c>
    </row>
    <row r="68" spans="1:11">
      <c r="A68" s="28">
        <v>59</v>
      </c>
      <c r="B68" s="6"/>
      <c r="C68" s="6"/>
      <c r="D68" s="6"/>
      <c r="E68" s="6"/>
      <c r="F68" s="6"/>
      <c r="G68" s="179"/>
      <c r="H68" s="179"/>
      <c r="I68" s="15" t="str">
        <f t="shared" si="0"/>
        <v/>
      </c>
      <c r="J68" s="297" t="b">
        <f t="shared" si="1"/>
        <v>0</v>
      </c>
      <c r="K68" s="298">
        <f t="shared" si="3"/>
        <v>1</v>
      </c>
    </row>
    <row r="69" spans="1:11">
      <c r="A69" s="28">
        <v>60</v>
      </c>
      <c r="B69" s="6"/>
      <c r="C69" s="6"/>
      <c r="D69" s="6"/>
      <c r="E69" s="6"/>
      <c r="F69" s="6"/>
      <c r="G69" s="179"/>
      <c r="H69" s="179"/>
      <c r="I69" s="15" t="str">
        <f t="shared" si="0"/>
        <v/>
      </c>
      <c r="J69" s="297" t="b">
        <f t="shared" si="1"/>
        <v>0</v>
      </c>
      <c r="K69" s="298">
        <f t="shared" si="3"/>
        <v>1</v>
      </c>
    </row>
    <row r="70" spans="1:11">
      <c r="A70" s="28">
        <v>61</v>
      </c>
      <c r="B70" s="6"/>
      <c r="C70" s="6"/>
      <c r="D70" s="6"/>
      <c r="E70" s="6"/>
      <c r="F70" s="6"/>
      <c r="G70" s="179"/>
      <c r="H70" s="179"/>
      <c r="I70" s="15" t="str">
        <f t="shared" si="0"/>
        <v/>
      </c>
      <c r="J70" s="297" t="b">
        <f t="shared" si="1"/>
        <v>0</v>
      </c>
      <c r="K70" s="298">
        <f t="shared" si="3"/>
        <v>1</v>
      </c>
    </row>
    <row r="71" spans="1:11">
      <c r="A71" s="28">
        <v>62</v>
      </c>
      <c r="B71" s="6"/>
      <c r="C71" s="6"/>
      <c r="D71" s="6"/>
      <c r="E71" s="6"/>
      <c r="F71" s="6"/>
      <c r="G71" s="179"/>
      <c r="H71" s="179"/>
      <c r="I71" s="15" t="str">
        <f t="shared" si="0"/>
        <v/>
      </c>
      <c r="J71" s="297" t="b">
        <f t="shared" si="1"/>
        <v>0</v>
      </c>
      <c r="K71" s="298">
        <f t="shared" si="3"/>
        <v>1</v>
      </c>
    </row>
    <row r="72" spans="1:11">
      <c r="A72" s="28">
        <v>63</v>
      </c>
      <c r="B72" s="6"/>
      <c r="C72" s="6"/>
      <c r="D72" s="6"/>
      <c r="E72" s="6"/>
      <c r="F72" s="6"/>
      <c r="G72" s="179"/>
      <c r="H72" s="179"/>
      <c r="I72" s="15" t="str">
        <f t="shared" si="0"/>
        <v/>
      </c>
      <c r="J72" s="297" t="b">
        <f t="shared" si="1"/>
        <v>0</v>
      </c>
      <c r="K72" s="298">
        <f t="shared" si="3"/>
        <v>1</v>
      </c>
    </row>
    <row r="73" spans="1:11">
      <c r="A73" s="28">
        <v>64</v>
      </c>
      <c r="B73" s="6"/>
      <c r="C73" s="6"/>
      <c r="D73" s="6"/>
      <c r="E73" s="6"/>
      <c r="F73" s="6"/>
      <c r="G73" s="179"/>
      <c r="H73" s="179"/>
      <c r="I73" s="15" t="str">
        <f t="shared" si="0"/>
        <v/>
      </c>
      <c r="J73" s="297" t="b">
        <f t="shared" si="1"/>
        <v>0</v>
      </c>
      <c r="K73" s="298">
        <f t="shared" si="3"/>
        <v>1</v>
      </c>
    </row>
    <row r="74" spans="1:11">
      <c r="A74" s="28">
        <v>65</v>
      </c>
      <c r="B74" s="6"/>
      <c r="C74" s="6"/>
      <c r="D74" s="6"/>
      <c r="E74" s="6"/>
      <c r="F74" s="6"/>
      <c r="G74" s="179"/>
      <c r="H74" s="179"/>
      <c r="I74" s="15" t="str">
        <f t="shared" ref="I74:I137" si="4">IF(OR($B74="",$C74="",$F74="",,$G74&lt;an_initial,$G74&gt;an_final,$J74=FALSE),"",HLOOKUP(E74,ii521punctaje,2,FALSE)*H74/K74)</f>
        <v/>
      </c>
      <c r="J74" s="297" t="b">
        <f t="shared" ref="J74:J137" si="5">IF(nume_candidat="",FALSE,ISNUMBER(SEARCH(nume_candidat,$B74)))</f>
        <v>0</v>
      </c>
      <c r="K74" s="298">
        <f t="shared" si="3"/>
        <v>1</v>
      </c>
    </row>
    <row r="75" spans="1:11">
      <c r="A75" s="28">
        <v>66</v>
      </c>
      <c r="B75" s="6"/>
      <c r="C75" s="6"/>
      <c r="D75" s="6"/>
      <c r="E75" s="6"/>
      <c r="F75" s="6"/>
      <c r="G75" s="179"/>
      <c r="H75" s="179"/>
      <c r="I75" s="15" t="str">
        <f t="shared" si="4"/>
        <v/>
      </c>
      <c r="J75" s="297" t="b">
        <f t="shared" si="5"/>
        <v>0</v>
      </c>
      <c r="K75" s="298">
        <f t="shared" ref="K75:K138" si="6">LEN(B75)-LEN(SUBSTITUTE(B75,",",""))+1</f>
        <v>1</v>
      </c>
    </row>
    <row r="76" spans="1:11">
      <c r="A76" s="28">
        <v>67</v>
      </c>
      <c r="B76" s="6"/>
      <c r="C76" s="6"/>
      <c r="D76" s="6"/>
      <c r="E76" s="6"/>
      <c r="F76" s="6"/>
      <c r="G76" s="179"/>
      <c r="H76" s="179"/>
      <c r="I76" s="15" t="str">
        <f t="shared" si="4"/>
        <v/>
      </c>
      <c r="J76" s="297" t="b">
        <f t="shared" si="5"/>
        <v>0</v>
      </c>
      <c r="K76" s="298">
        <f t="shared" si="6"/>
        <v>1</v>
      </c>
    </row>
    <row r="77" spans="1:11">
      <c r="A77" s="28">
        <v>68</v>
      </c>
      <c r="B77" s="6"/>
      <c r="C77" s="6"/>
      <c r="D77" s="6"/>
      <c r="E77" s="6"/>
      <c r="F77" s="6"/>
      <c r="G77" s="179"/>
      <c r="H77" s="179"/>
      <c r="I77" s="15" t="str">
        <f t="shared" si="4"/>
        <v/>
      </c>
      <c r="J77" s="297" t="b">
        <f t="shared" si="5"/>
        <v>0</v>
      </c>
      <c r="K77" s="298">
        <f t="shared" si="6"/>
        <v>1</v>
      </c>
    </row>
    <row r="78" spans="1:11">
      <c r="A78" s="28">
        <v>69</v>
      </c>
      <c r="B78" s="6"/>
      <c r="C78" s="6"/>
      <c r="D78" s="6"/>
      <c r="E78" s="6"/>
      <c r="F78" s="6"/>
      <c r="G78" s="179"/>
      <c r="H78" s="179"/>
      <c r="I78" s="15" t="str">
        <f t="shared" si="4"/>
        <v/>
      </c>
      <c r="J78" s="297" t="b">
        <f t="shared" si="5"/>
        <v>0</v>
      </c>
      <c r="K78" s="298">
        <f t="shared" si="6"/>
        <v>1</v>
      </c>
    </row>
    <row r="79" spans="1:11">
      <c r="A79" s="28">
        <v>70</v>
      </c>
      <c r="B79" s="6"/>
      <c r="C79" s="6"/>
      <c r="D79" s="6"/>
      <c r="E79" s="6"/>
      <c r="F79" s="6"/>
      <c r="G79" s="179"/>
      <c r="H79" s="179"/>
      <c r="I79" s="15" t="str">
        <f t="shared" si="4"/>
        <v/>
      </c>
      <c r="J79" s="297" t="b">
        <f t="shared" si="5"/>
        <v>0</v>
      </c>
      <c r="K79" s="298">
        <f t="shared" si="6"/>
        <v>1</v>
      </c>
    </row>
    <row r="80" spans="1:11">
      <c r="A80" s="28">
        <v>71</v>
      </c>
      <c r="B80" s="6"/>
      <c r="C80" s="6"/>
      <c r="D80" s="6"/>
      <c r="E80" s="6"/>
      <c r="F80" s="6"/>
      <c r="G80" s="179"/>
      <c r="H80" s="179"/>
      <c r="I80" s="15" t="str">
        <f t="shared" si="4"/>
        <v/>
      </c>
      <c r="J80" s="297" t="b">
        <f t="shared" si="5"/>
        <v>0</v>
      </c>
      <c r="K80" s="298">
        <f t="shared" si="6"/>
        <v>1</v>
      </c>
    </row>
    <row r="81" spans="1:11">
      <c r="A81" s="28">
        <v>72</v>
      </c>
      <c r="B81" s="6"/>
      <c r="C81" s="6"/>
      <c r="D81" s="6"/>
      <c r="E81" s="6"/>
      <c r="F81" s="6"/>
      <c r="G81" s="179"/>
      <c r="H81" s="179"/>
      <c r="I81" s="15" t="str">
        <f t="shared" si="4"/>
        <v/>
      </c>
      <c r="J81" s="297" t="b">
        <f t="shared" si="5"/>
        <v>0</v>
      </c>
      <c r="K81" s="298">
        <f t="shared" si="6"/>
        <v>1</v>
      </c>
    </row>
    <row r="82" spans="1:11">
      <c r="A82" s="28">
        <v>73</v>
      </c>
      <c r="B82" s="6"/>
      <c r="C82" s="6"/>
      <c r="D82" s="6"/>
      <c r="E82" s="6"/>
      <c r="F82" s="6"/>
      <c r="G82" s="179"/>
      <c r="H82" s="179"/>
      <c r="I82" s="15" t="str">
        <f t="shared" si="4"/>
        <v/>
      </c>
      <c r="J82" s="297" t="b">
        <f t="shared" si="5"/>
        <v>0</v>
      </c>
      <c r="K82" s="298">
        <f t="shared" si="6"/>
        <v>1</v>
      </c>
    </row>
    <row r="83" spans="1:11">
      <c r="A83" s="28">
        <v>74</v>
      </c>
      <c r="B83" s="6"/>
      <c r="C83" s="6"/>
      <c r="D83" s="6"/>
      <c r="E83" s="6"/>
      <c r="F83" s="6"/>
      <c r="G83" s="179"/>
      <c r="H83" s="179"/>
      <c r="I83" s="15" t="str">
        <f t="shared" si="4"/>
        <v/>
      </c>
      <c r="J83" s="297" t="b">
        <f t="shared" si="5"/>
        <v>0</v>
      </c>
      <c r="K83" s="298">
        <f t="shared" si="6"/>
        <v>1</v>
      </c>
    </row>
    <row r="84" spans="1:11">
      <c r="A84" s="28">
        <v>75</v>
      </c>
      <c r="B84" s="6"/>
      <c r="C84" s="6"/>
      <c r="D84" s="6"/>
      <c r="E84" s="6"/>
      <c r="F84" s="6"/>
      <c r="G84" s="179"/>
      <c r="H84" s="179"/>
      <c r="I84" s="15" t="str">
        <f t="shared" si="4"/>
        <v/>
      </c>
      <c r="J84" s="297" t="b">
        <f t="shared" si="5"/>
        <v>0</v>
      </c>
      <c r="K84" s="298">
        <f t="shared" si="6"/>
        <v>1</v>
      </c>
    </row>
    <row r="85" spans="1:11">
      <c r="A85" s="28">
        <v>76</v>
      </c>
      <c r="B85" s="6"/>
      <c r="C85" s="6"/>
      <c r="D85" s="6"/>
      <c r="E85" s="6"/>
      <c r="F85" s="6"/>
      <c r="G85" s="179"/>
      <c r="H85" s="179"/>
      <c r="I85" s="15" t="str">
        <f t="shared" si="4"/>
        <v/>
      </c>
      <c r="J85" s="297" t="b">
        <f t="shared" si="5"/>
        <v>0</v>
      </c>
      <c r="K85" s="298">
        <f t="shared" si="6"/>
        <v>1</v>
      </c>
    </row>
    <row r="86" spans="1:11">
      <c r="A86" s="28">
        <v>77</v>
      </c>
      <c r="B86" s="6"/>
      <c r="C86" s="6"/>
      <c r="D86" s="6"/>
      <c r="E86" s="6"/>
      <c r="F86" s="6"/>
      <c r="G86" s="179"/>
      <c r="H86" s="179"/>
      <c r="I86" s="15" t="str">
        <f t="shared" si="4"/>
        <v/>
      </c>
      <c r="J86" s="297" t="b">
        <f t="shared" si="5"/>
        <v>0</v>
      </c>
      <c r="K86" s="298">
        <f t="shared" si="6"/>
        <v>1</v>
      </c>
    </row>
    <row r="87" spans="1:11">
      <c r="A87" s="28">
        <v>78</v>
      </c>
      <c r="B87" s="6"/>
      <c r="C87" s="6"/>
      <c r="D87" s="6"/>
      <c r="E87" s="6"/>
      <c r="F87" s="6"/>
      <c r="G87" s="179"/>
      <c r="H87" s="179"/>
      <c r="I87" s="15" t="str">
        <f t="shared" si="4"/>
        <v/>
      </c>
      <c r="J87" s="297" t="b">
        <f t="shared" si="5"/>
        <v>0</v>
      </c>
      <c r="K87" s="298">
        <f t="shared" si="6"/>
        <v>1</v>
      </c>
    </row>
    <row r="88" spans="1:11">
      <c r="A88" s="28">
        <v>79</v>
      </c>
      <c r="B88" s="6"/>
      <c r="C88" s="6"/>
      <c r="D88" s="6"/>
      <c r="E88" s="6"/>
      <c r="F88" s="6"/>
      <c r="G88" s="179"/>
      <c r="H88" s="179"/>
      <c r="I88" s="15" t="str">
        <f t="shared" si="4"/>
        <v/>
      </c>
      <c r="J88" s="297" t="b">
        <f t="shared" si="5"/>
        <v>0</v>
      </c>
      <c r="K88" s="298">
        <f t="shared" si="6"/>
        <v>1</v>
      </c>
    </row>
    <row r="89" spans="1:11">
      <c r="A89" s="28">
        <v>80</v>
      </c>
      <c r="B89" s="6"/>
      <c r="C89" s="6"/>
      <c r="D89" s="6"/>
      <c r="E89" s="6"/>
      <c r="F89" s="6"/>
      <c r="G89" s="179"/>
      <c r="H89" s="179"/>
      <c r="I89" s="15" t="str">
        <f t="shared" si="4"/>
        <v/>
      </c>
      <c r="J89" s="297" t="b">
        <f t="shared" si="5"/>
        <v>0</v>
      </c>
      <c r="K89" s="298">
        <f t="shared" si="6"/>
        <v>1</v>
      </c>
    </row>
    <row r="90" spans="1:11">
      <c r="A90" s="28">
        <v>81</v>
      </c>
      <c r="B90" s="6"/>
      <c r="C90" s="6"/>
      <c r="D90" s="6"/>
      <c r="E90" s="6"/>
      <c r="F90" s="6"/>
      <c r="G90" s="179"/>
      <c r="H90" s="179"/>
      <c r="I90" s="15" t="str">
        <f t="shared" si="4"/>
        <v/>
      </c>
      <c r="J90" s="297" t="b">
        <f t="shared" si="5"/>
        <v>0</v>
      </c>
      <c r="K90" s="298">
        <f t="shared" si="6"/>
        <v>1</v>
      </c>
    </row>
    <row r="91" spans="1:11">
      <c r="A91" s="28">
        <v>82</v>
      </c>
      <c r="B91" s="6"/>
      <c r="C91" s="6"/>
      <c r="D91" s="6"/>
      <c r="E91" s="6"/>
      <c r="F91" s="6"/>
      <c r="G91" s="179"/>
      <c r="H91" s="179"/>
      <c r="I91" s="15" t="str">
        <f t="shared" si="4"/>
        <v/>
      </c>
      <c r="J91" s="297" t="b">
        <f t="shared" si="5"/>
        <v>0</v>
      </c>
      <c r="K91" s="298">
        <f t="shared" si="6"/>
        <v>1</v>
      </c>
    </row>
    <row r="92" spans="1:11">
      <c r="A92" s="28">
        <v>83</v>
      </c>
      <c r="B92" s="6"/>
      <c r="C92" s="6"/>
      <c r="D92" s="6"/>
      <c r="E92" s="6"/>
      <c r="F92" s="6"/>
      <c r="G92" s="179"/>
      <c r="H92" s="179"/>
      <c r="I92" s="15" t="str">
        <f t="shared" si="4"/>
        <v/>
      </c>
      <c r="J92" s="297" t="b">
        <f t="shared" si="5"/>
        <v>0</v>
      </c>
      <c r="K92" s="298">
        <f t="shared" si="6"/>
        <v>1</v>
      </c>
    </row>
    <row r="93" spans="1:11">
      <c r="A93" s="28">
        <v>84</v>
      </c>
      <c r="B93" s="6"/>
      <c r="C93" s="6"/>
      <c r="D93" s="6"/>
      <c r="E93" s="6"/>
      <c r="F93" s="6"/>
      <c r="G93" s="179"/>
      <c r="H93" s="179"/>
      <c r="I93" s="15" t="str">
        <f t="shared" si="4"/>
        <v/>
      </c>
      <c r="J93" s="297" t="b">
        <f t="shared" si="5"/>
        <v>0</v>
      </c>
      <c r="K93" s="298">
        <f t="shared" si="6"/>
        <v>1</v>
      </c>
    </row>
    <row r="94" spans="1:11">
      <c r="A94" s="28">
        <v>85</v>
      </c>
      <c r="B94" s="6"/>
      <c r="C94" s="6"/>
      <c r="D94" s="6"/>
      <c r="E94" s="6"/>
      <c r="F94" s="6"/>
      <c r="G94" s="179"/>
      <c r="H94" s="179"/>
      <c r="I94" s="15" t="str">
        <f t="shared" si="4"/>
        <v/>
      </c>
      <c r="J94" s="297" t="b">
        <f t="shared" si="5"/>
        <v>0</v>
      </c>
      <c r="K94" s="298">
        <f t="shared" si="6"/>
        <v>1</v>
      </c>
    </row>
    <row r="95" spans="1:11">
      <c r="A95" s="28">
        <v>86</v>
      </c>
      <c r="B95" s="6"/>
      <c r="C95" s="6"/>
      <c r="D95" s="6"/>
      <c r="E95" s="6"/>
      <c r="F95" s="6"/>
      <c r="G95" s="179"/>
      <c r="H95" s="179"/>
      <c r="I95" s="15" t="str">
        <f t="shared" si="4"/>
        <v/>
      </c>
      <c r="J95" s="297" t="b">
        <f t="shared" si="5"/>
        <v>0</v>
      </c>
      <c r="K95" s="298">
        <f t="shared" si="6"/>
        <v>1</v>
      </c>
    </row>
    <row r="96" spans="1:11">
      <c r="A96" s="28">
        <v>87</v>
      </c>
      <c r="B96" s="6"/>
      <c r="C96" s="6"/>
      <c r="D96" s="6"/>
      <c r="E96" s="6"/>
      <c r="F96" s="6"/>
      <c r="G96" s="179"/>
      <c r="H96" s="179"/>
      <c r="I96" s="15" t="str">
        <f t="shared" si="4"/>
        <v/>
      </c>
      <c r="J96" s="297" t="b">
        <f t="shared" si="5"/>
        <v>0</v>
      </c>
      <c r="K96" s="298">
        <f t="shared" si="6"/>
        <v>1</v>
      </c>
    </row>
    <row r="97" spans="1:11">
      <c r="A97" s="28">
        <v>88</v>
      </c>
      <c r="B97" s="6"/>
      <c r="C97" s="6"/>
      <c r="D97" s="6"/>
      <c r="E97" s="6"/>
      <c r="F97" s="6"/>
      <c r="G97" s="179"/>
      <c r="H97" s="179"/>
      <c r="I97" s="15" t="str">
        <f t="shared" si="4"/>
        <v/>
      </c>
      <c r="J97" s="297" t="b">
        <f t="shared" si="5"/>
        <v>0</v>
      </c>
      <c r="K97" s="298">
        <f t="shared" si="6"/>
        <v>1</v>
      </c>
    </row>
    <row r="98" spans="1:11">
      <c r="A98" s="28">
        <v>89</v>
      </c>
      <c r="B98" s="6"/>
      <c r="C98" s="6"/>
      <c r="D98" s="6"/>
      <c r="E98" s="6"/>
      <c r="F98" s="6"/>
      <c r="G98" s="179"/>
      <c r="H98" s="179"/>
      <c r="I98" s="15" t="str">
        <f t="shared" si="4"/>
        <v/>
      </c>
      <c r="J98" s="297" t="b">
        <f t="shared" si="5"/>
        <v>0</v>
      </c>
      <c r="K98" s="298">
        <f t="shared" si="6"/>
        <v>1</v>
      </c>
    </row>
    <row r="99" spans="1:11">
      <c r="A99" s="28">
        <v>90</v>
      </c>
      <c r="B99" s="6"/>
      <c r="C99" s="6"/>
      <c r="D99" s="6"/>
      <c r="E99" s="6"/>
      <c r="F99" s="6"/>
      <c r="G99" s="179"/>
      <c r="H99" s="179"/>
      <c r="I99" s="15" t="str">
        <f t="shared" si="4"/>
        <v/>
      </c>
      <c r="J99" s="297" t="b">
        <f t="shared" si="5"/>
        <v>0</v>
      </c>
      <c r="K99" s="298">
        <f t="shared" si="6"/>
        <v>1</v>
      </c>
    </row>
    <row r="100" spans="1:11">
      <c r="A100" s="28">
        <v>91</v>
      </c>
      <c r="B100" s="6"/>
      <c r="C100" s="6"/>
      <c r="D100" s="6"/>
      <c r="E100" s="6"/>
      <c r="F100" s="6"/>
      <c r="G100" s="179"/>
      <c r="H100" s="179"/>
      <c r="I100" s="15" t="str">
        <f t="shared" si="4"/>
        <v/>
      </c>
      <c r="J100" s="297" t="b">
        <f t="shared" si="5"/>
        <v>0</v>
      </c>
      <c r="K100" s="298">
        <f t="shared" si="6"/>
        <v>1</v>
      </c>
    </row>
    <row r="101" spans="1:11">
      <c r="A101" s="28">
        <v>92</v>
      </c>
      <c r="B101" s="6"/>
      <c r="C101" s="6"/>
      <c r="D101" s="6"/>
      <c r="E101" s="6"/>
      <c r="F101" s="6"/>
      <c r="G101" s="179"/>
      <c r="H101" s="179"/>
      <c r="I101" s="15" t="str">
        <f t="shared" si="4"/>
        <v/>
      </c>
      <c r="J101" s="297" t="b">
        <f t="shared" si="5"/>
        <v>0</v>
      </c>
      <c r="K101" s="298">
        <f t="shared" si="6"/>
        <v>1</v>
      </c>
    </row>
    <row r="102" spans="1:11">
      <c r="A102" s="28">
        <v>93</v>
      </c>
      <c r="B102" s="6"/>
      <c r="C102" s="6"/>
      <c r="D102" s="6"/>
      <c r="E102" s="6"/>
      <c r="F102" s="6"/>
      <c r="G102" s="179"/>
      <c r="H102" s="179"/>
      <c r="I102" s="15" t="str">
        <f t="shared" si="4"/>
        <v/>
      </c>
      <c r="J102" s="297" t="b">
        <f t="shared" si="5"/>
        <v>0</v>
      </c>
      <c r="K102" s="298">
        <f t="shared" si="6"/>
        <v>1</v>
      </c>
    </row>
    <row r="103" spans="1:11">
      <c r="A103" s="28">
        <v>94</v>
      </c>
      <c r="B103" s="6"/>
      <c r="C103" s="6"/>
      <c r="D103" s="6"/>
      <c r="E103" s="6"/>
      <c r="F103" s="6"/>
      <c r="G103" s="179"/>
      <c r="H103" s="179"/>
      <c r="I103" s="15" t="str">
        <f t="shared" si="4"/>
        <v/>
      </c>
      <c r="J103" s="297" t="b">
        <f t="shared" si="5"/>
        <v>0</v>
      </c>
      <c r="K103" s="298">
        <f t="shared" si="6"/>
        <v>1</v>
      </c>
    </row>
    <row r="104" spans="1:11">
      <c r="A104" s="28">
        <v>95</v>
      </c>
      <c r="B104" s="6"/>
      <c r="C104" s="6"/>
      <c r="D104" s="6"/>
      <c r="E104" s="6"/>
      <c r="F104" s="6"/>
      <c r="G104" s="179"/>
      <c r="H104" s="179"/>
      <c r="I104" s="15" t="str">
        <f t="shared" si="4"/>
        <v/>
      </c>
      <c r="J104" s="297" t="b">
        <f t="shared" si="5"/>
        <v>0</v>
      </c>
      <c r="K104" s="298">
        <f t="shared" si="6"/>
        <v>1</v>
      </c>
    </row>
    <row r="105" spans="1:11">
      <c r="A105" s="28">
        <v>96</v>
      </c>
      <c r="B105" s="6"/>
      <c r="C105" s="6"/>
      <c r="D105" s="6"/>
      <c r="E105" s="6"/>
      <c r="F105" s="6"/>
      <c r="G105" s="179"/>
      <c r="H105" s="179"/>
      <c r="I105" s="15" t="str">
        <f t="shared" si="4"/>
        <v/>
      </c>
      <c r="J105" s="297" t="b">
        <f t="shared" si="5"/>
        <v>0</v>
      </c>
      <c r="K105" s="298">
        <f t="shared" si="6"/>
        <v>1</v>
      </c>
    </row>
    <row r="106" spans="1:11">
      <c r="A106" s="28">
        <v>97</v>
      </c>
      <c r="B106" s="6"/>
      <c r="C106" s="6"/>
      <c r="D106" s="6"/>
      <c r="E106" s="6"/>
      <c r="F106" s="6"/>
      <c r="G106" s="179"/>
      <c r="H106" s="179"/>
      <c r="I106" s="15" t="str">
        <f t="shared" si="4"/>
        <v/>
      </c>
      <c r="J106" s="297" t="b">
        <f t="shared" si="5"/>
        <v>0</v>
      </c>
      <c r="K106" s="298">
        <f t="shared" si="6"/>
        <v>1</v>
      </c>
    </row>
    <row r="107" spans="1:11">
      <c r="A107" s="28">
        <v>98</v>
      </c>
      <c r="B107" s="6"/>
      <c r="C107" s="6"/>
      <c r="D107" s="6"/>
      <c r="E107" s="6"/>
      <c r="F107" s="6"/>
      <c r="G107" s="179"/>
      <c r="H107" s="179"/>
      <c r="I107" s="15" t="str">
        <f t="shared" si="4"/>
        <v/>
      </c>
      <c r="J107" s="297" t="b">
        <f t="shared" si="5"/>
        <v>0</v>
      </c>
      <c r="K107" s="298">
        <f t="shared" si="6"/>
        <v>1</v>
      </c>
    </row>
    <row r="108" spans="1:11">
      <c r="A108" s="117">
        <v>99</v>
      </c>
      <c r="B108" s="6"/>
      <c r="C108" s="6"/>
      <c r="D108" s="6"/>
      <c r="E108" s="6"/>
      <c r="F108" s="6"/>
      <c r="G108" s="179"/>
      <c r="H108" s="179"/>
      <c r="I108" s="15" t="str">
        <f t="shared" si="4"/>
        <v/>
      </c>
      <c r="J108" s="297" t="b">
        <f t="shared" si="5"/>
        <v>0</v>
      </c>
      <c r="K108" s="298">
        <f t="shared" si="6"/>
        <v>1</v>
      </c>
    </row>
    <row r="109" spans="1:11">
      <c r="A109" s="117">
        <v>100</v>
      </c>
      <c r="B109" s="118"/>
      <c r="C109" s="118"/>
      <c r="D109" s="118"/>
      <c r="E109" s="118"/>
      <c r="F109" s="118"/>
      <c r="G109" s="120"/>
      <c r="H109" s="118"/>
      <c r="I109" s="15" t="str">
        <f t="shared" si="4"/>
        <v/>
      </c>
      <c r="J109" s="297" t="b">
        <f t="shared" si="5"/>
        <v>0</v>
      </c>
      <c r="K109" s="298">
        <f t="shared" si="6"/>
        <v>1</v>
      </c>
    </row>
    <row r="110" spans="1:11">
      <c r="A110" s="117">
        <v>101</v>
      </c>
      <c r="B110" s="118"/>
      <c r="C110" s="118"/>
      <c r="D110" s="118"/>
      <c r="E110" s="118"/>
      <c r="F110" s="118"/>
      <c r="G110" s="120"/>
      <c r="H110" s="118"/>
      <c r="I110" s="15" t="str">
        <f t="shared" si="4"/>
        <v/>
      </c>
      <c r="J110" s="297" t="b">
        <f t="shared" si="5"/>
        <v>0</v>
      </c>
      <c r="K110" s="298">
        <f t="shared" si="6"/>
        <v>1</v>
      </c>
    </row>
    <row r="111" spans="1:11">
      <c r="A111" s="117">
        <v>102</v>
      </c>
      <c r="B111" s="118"/>
      <c r="C111" s="118"/>
      <c r="D111" s="118"/>
      <c r="E111" s="118"/>
      <c r="F111" s="118"/>
      <c r="G111" s="120"/>
      <c r="H111" s="118"/>
      <c r="I111" s="15" t="str">
        <f t="shared" si="4"/>
        <v/>
      </c>
      <c r="J111" s="297" t="b">
        <f t="shared" si="5"/>
        <v>0</v>
      </c>
      <c r="K111" s="298">
        <f t="shared" si="6"/>
        <v>1</v>
      </c>
    </row>
    <row r="112" spans="1:11">
      <c r="A112" s="117">
        <v>103</v>
      </c>
      <c r="B112" s="118"/>
      <c r="C112" s="118"/>
      <c r="D112" s="118"/>
      <c r="E112" s="118"/>
      <c r="F112" s="118"/>
      <c r="G112" s="120"/>
      <c r="H112" s="118"/>
      <c r="I112" s="15" t="str">
        <f t="shared" si="4"/>
        <v/>
      </c>
      <c r="J112" s="297" t="b">
        <f t="shared" si="5"/>
        <v>0</v>
      </c>
      <c r="K112" s="298">
        <f t="shared" si="6"/>
        <v>1</v>
      </c>
    </row>
    <row r="113" spans="1:11">
      <c r="A113" s="117">
        <v>104</v>
      </c>
      <c r="B113" s="118"/>
      <c r="C113" s="118"/>
      <c r="D113" s="118"/>
      <c r="E113" s="118"/>
      <c r="F113" s="118"/>
      <c r="G113" s="120"/>
      <c r="H113" s="118"/>
      <c r="I113" s="15" t="str">
        <f t="shared" si="4"/>
        <v/>
      </c>
      <c r="J113" s="297" t="b">
        <f t="shared" si="5"/>
        <v>0</v>
      </c>
      <c r="K113" s="298">
        <f t="shared" si="6"/>
        <v>1</v>
      </c>
    </row>
    <row r="114" spans="1:11">
      <c r="A114" s="117">
        <v>105</v>
      </c>
      <c r="B114" s="118"/>
      <c r="C114" s="118"/>
      <c r="D114" s="118"/>
      <c r="E114" s="118"/>
      <c r="F114" s="118"/>
      <c r="G114" s="120"/>
      <c r="H114" s="118"/>
      <c r="I114" s="15" t="str">
        <f t="shared" si="4"/>
        <v/>
      </c>
      <c r="J114" s="297" t="b">
        <f t="shared" si="5"/>
        <v>0</v>
      </c>
      <c r="K114" s="298">
        <f t="shared" si="6"/>
        <v>1</v>
      </c>
    </row>
    <row r="115" spans="1:11">
      <c r="A115" s="117">
        <v>106</v>
      </c>
      <c r="B115" s="118"/>
      <c r="C115" s="118"/>
      <c r="D115" s="118"/>
      <c r="E115" s="118"/>
      <c r="F115" s="118"/>
      <c r="G115" s="120"/>
      <c r="H115" s="118"/>
      <c r="I115" s="15" t="str">
        <f t="shared" si="4"/>
        <v/>
      </c>
      <c r="J115" s="297" t="b">
        <f t="shared" si="5"/>
        <v>0</v>
      </c>
      <c r="K115" s="298">
        <f t="shared" si="6"/>
        <v>1</v>
      </c>
    </row>
    <row r="116" spans="1:11">
      <c r="A116" s="117">
        <v>107</v>
      </c>
      <c r="B116" s="118"/>
      <c r="C116" s="118"/>
      <c r="D116" s="118"/>
      <c r="E116" s="118"/>
      <c r="F116" s="118"/>
      <c r="G116" s="120"/>
      <c r="H116" s="118"/>
      <c r="I116" s="15" t="str">
        <f t="shared" si="4"/>
        <v/>
      </c>
      <c r="J116" s="297" t="b">
        <f t="shared" si="5"/>
        <v>0</v>
      </c>
      <c r="K116" s="298">
        <f t="shared" si="6"/>
        <v>1</v>
      </c>
    </row>
    <row r="117" spans="1:11">
      <c r="A117" s="117">
        <v>108</v>
      </c>
      <c r="B117" s="118"/>
      <c r="C117" s="118"/>
      <c r="D117" s="118"/>
      <c r="E117" s="118"/>
      <c r="F117" s="118"/>
      <c r="G117" s="120"/>
      <c r="H117" s="118"/>
      <c r="I117" s="15" t="str">
        <f t="shared" si="4"/>
        <v/>
      </c>
      <c r="J117" s="297" t="b">
        <f t="shared" si="5"/>
        <v>0</v>
      </c>
      <c r="K117" s="298">
        <f t="shared" si="6"/>
        <v>1</v>
      </c>
    </row>
    <row r="118" spans="1:11">
      <c r="A118" s="117">
        <v>109</v>
      </c>
      <c r="B118" s="118"/>
      <c r="C118" s="118"/>
      <c r="D118" s="118"/>
      <c r="E118" s="118"/>
      <c r="F118" s="118"/>
      <c r="G118" s="120"/>
      <c r="H118" s="118"/>
      <c r="I118" s="15" t="str">
        <f t="shared" si="4"/>
        <v/>
      </c>
      <c r="J118" s="297" t="b">
        <f t="shared" si="5"/>
        <v>0</v>
      </c>
      <c r="K118" s="298">
        <f t="shared" si="6"/>
        <v>1</v>
      </c>
    </row>
    <row r="119" spans="1:11">
      <c r="A119" s="117">
        <v>110</v>
      </c>
      <c r="B119" s="118"/>
      <c r="C119" s="118"/>
      <c r="D119" s="118"/>
      <c r="E119" s="118"/>
      <c r="F119" s="118"/>
      <c r="G119" s="120"/>
      <c r="H119" s="118"/>
      <c r="I119" s="15" t="str">
        <f t="shared" si="4"/>
        <v/>
      </c>
      <c r="J119" s="297" t="b">
        <f t="shared" si="5"/>
        <v>0</v>
      </c>
      <c r="K119" s="298">
        <f t="shared" si="6"/>
        <v>1</v>
      </c>
    </row>
    <row r="120" spans="1:11">
      <c r="A120" s="117">
        <v>111</v>
      </c>
      <c r="B120" s="118"/>
      <c r="C120" s="118"/>
      <c r="D120" s="118"/>
      <c r="E120" s="118"/>
      <c r="F120" s="118"/>
      <c r="G120" s="120"/>
      <c r="H120" s="118"/>
      <c r="I120" s="15" t="str">
        <f t="shared" si="4"/>
        <v/>
      </c>
      <c r="J120" s="297" t="b">
        <f t="shared" si="5"/>
        <v>0</v>
      </c>
      <c r="K120" s="298">
        <f t="shared" si="6"/>
        <v>1</v>
      </c>
    </row>
    <row r="121" spans="1:11">
      <c r="A121" s="117">
        <v>112</v>
      </c>
      <c r="B121" s="118"/>
      <c r="C121" s="118"/>
      <c r="D121" s="118"/>
      <c r="E121" s="118"/>
      <c r="F121" s="118"/>
      <c r="G121" s="120"/>
      <c r="H121" s="118"/>
      <c r="I121" s="15" t="str">
        <f t="shared" si="4"/>
        <v/>
      </c>
      <c r="J121" s="297" t="b">
        <f t="shared" si="5"/>
        <v>0</v>
      </c>
      <c r="K121" s="298">
        <f t="shared" si="6"/>
        <v>1</v>
      </c>
    </row>
    <row r="122" spans="1:11">
      <c r="A122" s="117">
        <v>113</v>
      </c>
      <c r="B122" s="118"/>
      <c r="C122" s="118"/>
      <c r="D122" s="118"/>
      <c r="E122" s="118"/>
      <c r="F122" s="118"/>
      <c r="G122" s="120"/>
      <c r="H122" s="118"/>
      <c r="I122" s="15" t="str">
        <f t="shared" si="4"/>
        <v/>
      </c>
      <c r="J122" s="297" t="b">
        <f t="shared" si="5"/>
        <v>0</v>
      </c>
      <c r="K122" s="298">
        <f t="shared" si="6"/>
        <v>1</v>
      </c>
    </row>
    <row r="123" spans="1:11">
      <c r="A123" s="117">
        <v>114</v>
      </c>
      <c r="B123" s="118"/>
      <c r="C123" s="118"/>
      <c r="D123" s="118"/>
      <c r="E123" s="118"/>
      <c r="F123" s="118"/>
      <c r="G123" s="120"/>
      <c r="H123" s="118"/>
      <c r="I123" s="15" t="str">
        <f t="shared" si="4"/>
        <v/>
      </c>
      <c r="J123" s="297" t="b">
        <f t="shared" si="5"/>
        <v>0</v>
      </c>
      <c r="K123" s="298">
        <f t="shared" si="6"/>
        <v>1</v>
      </c>
    </row>
    <row r="124" spans="1:11">
      <c r="A124" s="117">
        <v>115</v>
      </c>
      <c r="B124" s="118"/>
      <c r="C124" s="118"/>
      <c r="D124" s="118"/>
      <c r="E124" s="118"/>
      <c r="F124" s="118"/>
      <c r="G124" s="120"/>
      <c r="H124" s="118"/>
      <c r="I124" s="15" t="str">
        <f t="shared" si="4"/>
        <v/>
      </c>
      <c r="J124" s="297" t="b">
        <f t="shared" si="5"/>
        <v>0</v>
      </c>
      <c r="K124" s="298">
        <f t="shared" si="6"/>
        <v>1</v>
      </c>
    </row>
    <row r="125" spans="1:11">
      <c r="A125" s="117">
        <v>116</v>
      </c>
      <c r="B125" s="118"/>
      <c r="C125" s="118"/>
      <c r="D125" s="118"/>
      <c r="E125" s="118"/>
      <c r="F125" s="118"/>
      <c r="G125" s="120"/>
      <c r="H125" s="118"/>
      <c r="I125" s="15" t="str">
        <f t="shared" si="4"/>
        <v/>
      </c>
      <c r="J125" s="297" t="b">
        <f t="shared" si="5"/>
        <v>0</v>
      </c>
      <c r="K125" s="298">
        <f t="shared" si="6"/>
        <v>1</v>
      </c>
    </row>
    <row r="126" spans="1:11">
      <c r="A126" s="117">
        <v>117</v>
      </c>
      <c r="B126" s="118"/>
      <c r="C126" s="118"/>
      <c r="D126" s="118"/>
      <c r="E126" s="118"/>
      <c r="F126" s="118"/>
      <c r="G126" s="120"/>
      <c r="H126" s="118"/>
      <c r="I126" s="15" t="str">
        <f t="shared" si="4"/>
        <v/>
      </c>
      <c r="J126" s="297" t="b">
        <f t="shared" si="5"/>
        <v>0</v>
      </c>
      <c r="K126" s="298">
        <f t="shared" si="6"/>
        <v>1</v>
      </c>
    </row>
    <row r="127" spans="1:11">
      <c r="A127" s="117">
        <v>118</v>
      </c>
      <c r="B127" s="118"/>
      <c r="C127" s="118"/>
      <c r="D127" s="118"/>
      <c r="E127" s="118"/>
      <c r="F127" s="118"/>
      <c r="G127" s="120"/>
      <c r="H127" s="118"/>
      <c r="I127" s="15" t="str">
        <f t="shared" si="4"/>
        <v/>
      </c>
      <c r="J127" s="297" t="b">
        <f t="shared" si="5"/>
        <v>0</v>
      </c>
      <c r="K127" s="298">
        <f t="shared" si="6"/>
        <v>1</v>
      </c>
    </row>
    <row r="128" spans="1:11">
      <c r="A128" s="117">
        <v>119</v>
      </c>
      <c r="B128" s="118"/>
      <c r="C128" s="118"/>
      <c r="D128" s="118"/>
      <c r="E128" s="118"/>
      <c r="F128" s="118"/>
      <c r="G128" s="120"/>
      <c r="H128" s="118"/>
      <c r="I128" s="15" t="str">
        <f t="shared" si="4"/>
        <v/>
      </c>
      <c r="J128" s="297" t="b">
        <f t="shared" si="5"/>
        <v>0</v>
      </c>
      <c r="K128" s="298">
        <f t="shared" si="6"/>
        <v>1</v>
      </c>
    </row>
    <row r="129" spans="1:11">
      <c r="A129" s="117">
        <v>120</v>
      </c>
      <c r="B129" s="118"/>
      <c r="C129" s="118"/>
      <c r="D129" s="118"/>
      <c r="E129" s="118"/>
      <c r="F129" s="118"/>
      <c r="G129" s="120"/>
      <c r="H129" s="118"/>
      <c r="I129" s="15" t="str">
        <f t="shared" si="4"/>
        <v/>
      </c>
      <c r="J129" s="297" t="b">
        <f t="shared" si="5"/>
        <v>0</v>
      </c>
      <c r="K129" s="298">
        <f t="shared" si="6"/>
        <v>1</v>
      </c>
    </row>
    <row r="130" spans="1:11">
      <c r="A130" s="117">
        <v>121</v>
      </c>
      <c r="B130" s="118"/>
      <c r="C130" s="118"/>
      <c r="D130" s="118"/>
      <c r="E130" s="118"/>
      <c r="F130" s="118"/>
      <c r="G130" s="120"/>
      <c r="H130" s="118"/>
      <c r="I130" s="15" t="str">
        <f t="shared" si="4"/>
        <v/>
      </c>
      <c r="J130" s="297" t="b">
        <f t="shared" si="5"/>
        <v>0</v>
      </c>
      <c r="K130" s="298">
        <f t="shared" si="6"/>
        <v>1</v>
      </c>
    </row>
    <row r="131" spans="1:11">
      <c r="A131" s="117">
        <v>122</v>
      </c>
      <c r="B131" s="118"/>
      <c r="C131" s="118"/>
      <c r="D131" s="118"/>
      <c r="E131" s="118"/>
      <c r="F131" s="118"/>
      <c r="G131" s="120"/>
      <c r="H131" s="118"/>
      <c r="I131" s="15" t="str">
        <f t="shared" si="4"/>
        <v/>
      </c>
      <c r="J131" s="297" t="b">
        <f t="shared" si="5"/>
        <v>0</v>
      </c>
      <c r="K131" s="298">
        <f t="shared" si="6"/>
        <v>1</v>
      </c>
    </row>
    <row r="132" spans="1:11">
      <c r="A132" s="117">
        <v>123</v>
      </c>
      <c r="B132" s="118"/>
      <c r="C132" s="118"/>
      <c r="D132" s="118"/>
      <c r="E132" s="118"/>
      <c r="F132" s="118"/>
      <c r="G132" s="120"/>
      <c r="H132" s="118"/>
      <c r="I132" s="15" t="str">
        <f t="shared" si="4"/>
        <v/>
      </c>
      <c r="J132" s="297" t="b">
        <f t="shared" si="5"/>
        <v>0</v>
      </c>
      <c r="K132" s="298">
        <f t="shared" si="6"/>
        <v>1</v>
      </c>
    </row>
    <row r="133" spans="1:11">
      <c r="A133" s="117">
        <v>124</v>
      </c>
      <c r="B133" s="118"/>
      <c r="C133" s="118"/>
      <c r="D133" s="118"/>
      <c r="E133" s="118"/>
      <c r="F133" s="118"/>
      <c r="G133" s="120"/>
      <c r="H133" s="118"/>
      <c r="I133" s="15" t="str">
        <f t="shared" si="4"/>
        <v/>
      </c>
      <c r="J133" s="297" t="b">
        <f t="shared" si="5"/>
        <v>0</v>
      </c>
      <c r="K133" s="298">
        <f t="shared" si="6"/>
        <v>1</v>
      </c>
    </row>
    <row r="134" spans="1:11">
      <c r="A134" s="117">
        <v>125</v>
      </c>
      <c r="B134" s="118"/>
      <c r="C134" s="118"/>
      <c r="D134" s="118"/>
      <c r="E134" s="118"/>
      <c r="F134" s="118"/>
      <c r="G134" s="120"/>
      <c r="H134" s="118"/>
      <c r="I134" s="15" t="str">
        <f t="shared" si="4"/>
        <v/>
      </c>
      <c r="J134" s="297" t="b">
        <f t="shared" si="5"/>
        <v>0</v>
      </c>
      <c r="K134" s="298">
        <f t="shared" si="6"/>
        <v>1</v>
      </c>
    </row>
    <row r="135" spans="1:11">
      <c r="A135" s="117">
        <v>126</v>
      </c>
      <c r="B135" s="118"/>
      <c r="C135" s="118"/>
      <c r="D135" s="118"/>
      <c r="E135" s="118"/>
      <c r="F135" s="118"/>
      <c r="G135" s="120"/>
      <c r="H135" s="118"/>
      <c r="I135" s="15" t="str">
        <f t="shared" si="4"/>
        <v/>
      </c>
      <c r="J135" s="297" t="b">
        <f t="shared" si="5"/>
        <v>0</v>
      </c>
      <c r="K135" s="298">
        <f t="shared" si="6"/>
        <v>1</v>
      </c>
    </row>
    <row r="136" spans="1:11">
      <c r="A136" s="117">
        <v>127</v>
      </c>
      <c r="B136" s="118"/>
      <c r="C136" s="118"/>
      <c r="D136" s="118"/>
      <c r="E136" s="118"/>
      <c r="F136" s="118"/>
      <c r="G136" s="120"/>
      <c r="H136" s="118"/>
      <c r="I136" s="15" t="str">
        <f t="shared" si="4"/>
        <v/>
      </c>
      <c r="J136" s="297" t="b">
        <f t="shared" si="5"/>
        <v>0</v>
      </c>
      <c r="K136" s="298">
        <f t="shared" si="6"/>
        <v>1</v>
      </c>
    </row>
    <row r="137" spans="1:11">
      <c r="A137" s="117">
        <v>128</v>
      </c>
      <c r="B137" s="118"/>
      <c r="C137" s="118"/>
      <c r="D137" s="118"/>
      <c r="E137" s="118"/>
      <c r="F137" s="118"/>
      <c r="G137" s="120"/>
      <c r="H137" s="118"/>
      <c r="I137" s="15" t="str">
        <f t="shared" si="4"/>
        <v/>
      </c>
      <c r="J137" s="297" t="b">
        <f t="shared" si="5"/>
        <v>0</v>
      </c>
      <c r="K137" s="298">
        <f t="shared" si="6"/>
        <v>1</v>
      </c>
    </row>
    <row r="138" spans="1:11">
      <c r="A138" s="117">
        <v>129</v>
      </c>
      <c r="B138" s="118"/>
      <c r="C138" s="118"/>
      <c r="D138" s="118"/>
      <c r="E138" s="118"/>
      <c r="F138" s="118"/>
      <c r="G138" s="120"/>
      <c r="H138" s="118"/>
      <c r="I138" s="15" t="str">
        <f t="shared" ref="I138:I201" si="7">IF(OR($B138="",$C138="",$F138="",,$G138&lt;an_initial,$G138&gt;an_final,$J138=FALSE),"",HLOOKUP(E138,ii521punctaje,2,FALSE)*H138/K138)</f>
        <v/>
      </c>
      <c r="J138" s="297" t="b">
        <f t="shared" ref="J138:J201" si="8">IF(nume_candidat="",FALSE,ISNUMBER(SEARCH(nume_candidat,$B138)))</f>
        <v>0</v>
      </c>
      <c r="K138" s="298">
        <f t="shared" si="6"/>
        <v>1</v>
      </c>
    </row>
    <row r="139" spans="1:11">
      <c r="A139" s="117">
        <v>130</v>
      </c>
      <c r="B139" s="118"/>
      <c r="C139" s="118"/>
      <c r="D139" s="118"/>
      <c r="E139" s="118"/>
      <c r="F139" s="118"/>
      <c r="G139" s="120"/>
      <c r="H139" s="118"/>
      <c r="I139" s="15" t="str">
        <f t="shared" si="7"/>
        <v/>
      </c>
      <c r="J139" s="297" t="b">
        <f t="shared" si="8"/>
        <v>0</v>
      </c>
      <c r="K139" s="298">
        <f t="shared" ref="K139:K202" si="9">LEN(B139)-LEN(SUBSTITUTE(B139,",",""))+1</f>
        <v>1</v>
      </c>
    </row>
    <row r="140" spans="1:11">
      <c r="A140" s="117">
        <v>131</v>
      </c>
      <c r="B140" s="118"/>
      <c r="C140" s="118"/>
      <c r="D140" s="118"/>
      <c r="E140" s="118"/>
      <c r="F140" s="118"/>
      <c r="G140" s="120"/>
      <c r="H140" s="118"/>
      <c r="I140" s="15" t="str">
        <f t="shared" si="7"/>
        <v/>
      </c>
      <c r="J140" s="297" t="b">
        <f t="shared" si="8"/>
        <v>0</v>
      </c>
      <c r="K140" s="298">
        <f t="shared" si="9"/>
        <v>1</v>
      </c>
    </row>
    <row r="141" spans="1:11">
      <c r="A141" s="117">
        <v>132</v>
      </c>
      <c r="B141" s="118"/>
      <c r="C141" s="118"/>
      <c r="D141" s="118"/>
      <c r="E141" s="118"/>
      <c r="F141" s="118"/>
      <c r="G141" s="120"/>
      <c r="H141" s="118"/>
      <c r="I141" s="15" t="str">
        <f t="shared" si="7"/>
        <v/>
      </c>
      <c r="J141" s="297" t="b">
        <f t="shared" si="8"/>
        <v>0</v>
      </c>
      <c r="K141" s="298">
        <f t="shared" si="9"/>
        <v>1</v>
      </c>
    </row>
    <row r="142" spans="1:11">
      <c r="A142" s="117">
        <v>133</v>
      </c>
      <c r="B142" s="118"/>
      <c r="C142" s="118"/>
      <c r="D142" s="118"/>
      <c r="E142" s="118"/>
      <c r="F142" s="118"/>
      <c r="G142" s="120"/>
      <c r="H142" s="118"/>
      <c r="I142" s="15" t="str">
        <f t="shared" si="7"/>
        <v/>
      </c>
      <c r="J142" s="297" t="b">
        <f t="shared" si="8"/>
        <v>0</v>
      </c>
      <c r="K142" s="298">
        <f t="shared" si="9"/>
        <v>1</v>
      </c>
    </row>
    <row r="143" spans="1:11">
      <c r="A143" s="117">
        <v>134</v>
      </c>
      <c r="B143" s="118"/>
      <c r="C143" s="118"/>
      <c r="D143" s="118"/>
      <c r="E143" s="118"/>
      <c r="F143" s="118"/>
      <c r="G143" s="120"/>
      <c r="H143" s="118"/>
      <c r="I143" s="15" t="str">
        <f t="shared" si="7"/>
        <v/>
      </c>
      <c r="J143" s="297" t="b">
        <f t="shared" si="8"/>
        <v>0</v>
      </c>
      <c r="K143" s="298">
        <f t="shared" si="9"/>
        <v>1</v>
      </c>
    </row>
    <row r="144" spans="1:11">
      <c r="A144" s="117">
        <v>135</v>
      </c>
      <c r="B144" s="118"/>
      <c r="C144" s="118"/>
      <c r="D144" s="118"/>
      <c r="E144" s="118"/>
      <c r="F144" s="118"/>
      <c r="G144" s="120"/>
      <c r="H144" s="118"/>
      <c r="I144" s="15" t="str">
        <f t="shared" si="7"/>
        <v/>
      </c>
      <c r="J144" s="297" t="b">
        <f t="shared" si="8"/>
        <v>0</v>
      </c>
      <c r="K144" s="298">
        <f t="shared" si="9"/>
        <v>1</v>
      </c>
    </row>
    <row r="145" spans="1:11">
      <c r="A145" s="117">
        <v>136</v>
      </c>
      <c r="B145" s="118"/>
      <c r="C145" s="118"/>
      <c r="D145" s="118"/>
      <c r="E145" s="118"/>
      <c r="F145" s="118"/>
      <c r="G145" s="120"/>
      <c r="H145" s="118"/>
      <c r="I145" s="15" t="str">
        <f t="shared" si="7"/>
        <v/>
      </c>
      <c r="J145" s="297" t="b">
        <f t="shared" si="8"/>
        <v>0</v>
      </c>
      <c r="K145" s="298">
        <f t="shared" si="9"/>
        <v>1</v>
      </c>
    </row>
    <row r="146" spans="1:11">
      <c r="A146" s="117">
        <v>137</v>
      </c>
      <c r="B146" s="118"/>
      <c r="C146" s="118"/>
      <c r="D146" s="118"/>
      <c r="E146" s="118"/>
      <c r="F146" s="118"/>
      <c r="G146" s="120"/>
      <c r="H146" s="118"/>
      <c r="I146" s="15" t="str">
        <f t="shared" si="7"/>
        <v/>
      </c>
      <c r="J146" s="297" t="b">
        <f t="shared" si="8"/>
        <v>0</v>
      </c>
      <c r="K146" s="298">
        <f t="shared" si="9"/>
        <v>1</v>
      </c>
    </row>
    <row r="147" spans="1:11">
      <c r="A147" s="117">
        <v>138</v>
      </c>
      <c r="B147" s="118"/>
      <c r="C147" s="118"/>
      <c r="D147" s="118"/>
      <c r="E147" s="118"/>
      <c r="F147" s="118"/>
      <c r="G147" s="120"/>
      <c r="H147" s="118"/>
      <c r="I147" s="15" t="str">
        <f t="shared" si="7"/>
        <v/>
      </c>
      <c r="J147" s="297" t="b">
        <f t="shared" si="8"/>
        <v>0</v>
      </c>
      <c r="K147" s="298">
        <f t="shared" si="9"/>
        <v>1</v>
      </c>
    </row>
    <row r="148" spans="1:11">
      <c r="A148" s="117">
        <v>139</v>
      </c>
      <c r="B148" s="118"/>
      <c r="C148" s="118"/>
      <c r="D148" s="118"/>
      <c r="E148" s="118"/>
      <c r="F148" s="118"/>
      <c r="G148" s="120"/>
      <c r="H148" s="118"/>
      <c r="I148" s="15" t="str">
        <f t="shared" si="7"/>
        <v/>
      </c>
      <c r="J148" s="297" t="b">
        <f t="shared" si="8"/>
        <v>0</v>
      </c>
      <c r="K148" s="298">
        <f t="shared" si="9"/>
        <v>1</v>
      </c>
    </row>
    <row r="149" spans="1:11">
      <c r="A149" s="117">
        <v>140</v>
      </c>
      <c r="B149" s="118"/>
      <c r="C149" s="118"/>
      <c r="D149" s="118"/>
      <c r="E149" s="118"/>
      <c r="F149" s="118"/>
      <c r="G149" s="120"/>
      <c r="H149" s="118"/>
      <c r="I149" s="15" t="str">
        <f t="shared" si="7"/>
        <v/>
      </c>
      <c r="J149" s="297" t="b">
        <f t="shared" si="8"/>
        <v>0</v>
      </c>
      <c r="K149" s="298">
        <f t="shared" si="9"/>
        <v>1</v>
      </c>
    </row>
    <row r="150" spans="1:11">
      <c r="A150" s="117">
        <v>141</v>
      </c>
      <c r="B150" s="118"/>
      <c r="C150" s="118"/>
      <c r="D150" s="118"/>
      <c r="E150" s="118"/>
      <c r="F150" s="118"/>
      <c r="G150" s="120"/>
      <c r="H150" s="118"/>
      <c r="I150" s="15" t="str">
        <f t="shared" si="7"/>
        <v/>
      </c>
      <c r="J150" s="297" t="b">
        <f t="shared" si="8"/>
        <v>0</v>
      </c>
      <c r="K150" s="298">
        <f t="shared" si="9"/>
        <v>1</v>
      </c>
    </row>
    <row r="151" spans="1:11">
      <c r="A151" s="117">
        <v>142</v>
      </c>
      <c r="B151" s="118"/>
      <c r="C151" s="118"/>
      <c r="D151" s="118"/>
      <c r="E151" s="118"/>
      <c r="F151" s="118"/>
      <c r="G151" s="120"/>
      <c r="H151" s="118"/>
      <c r="I151" s="15" t="str">
        <f t="shared" si="7"/>
        <v/>
      </c>
      <c r="J151" s="297" t="b">
        <f t="shared" si="8"/>
        <v>0</v>
      </c>
      <c r="K151" s="298">
        <f t="shared" si="9"/>
        <v>1</v>
      </c>
    </row>
    <row r="152" spans="1:11">
      <c r="A152" s="117">
        <v>143</v>
      </c>
      <c r="B152" s="118"/>
      <c r="C152" s="118"/>
      <c r="D152" s="118"/>
      <c r="E152" s="118"/>
      <c r="F152" s="118"/>
      <c r="G152" s="120"/>
      <c r="H152" s="118"/>
      <c r="I152" s="15" t="str">
        <f t="shared" si="7"/>
        <v/>
      </c>
      <c r="J152" s="297" t="b">
        <f t="shared" si="8"/>
        <v>0</v>
      </c>
      <c r="K152" s="298">
        <f t="shared" si="9"/>
        <v>1</v>
      </c>
    </row>
    <row r="153" spans="1:11">
      <c r="A153" s="117">
        <v>144</v>
      </c>
      <c r="B153" s="118"/>
      <c r="C153" s="118"/>
      <c r="D153" s="118"/>
      <c r="E153" s="118"/>
      <c r="F153" s="118"/>
      <c r="G153" s="120"/>
      <c r="H153" s="118"/>
      <c r="I153" s="15" t="str">
        <f t="shared" si="7"/>
        <v/>
      </c>
      <c r="J153" s="297" t="b">
        <f t="shared" si="8"/>
        <v>0</v>
      </c>
      <c r="K153" s="298">
        <f t="shared" si="9"/>
        <v>1</v>
      </c>
    </row>
    <row r="154" spans="1:11">
      <c r="A154" s="117">
        <v>145</v>
      </c>
      <c r="B154" s="118"/>
      <c r="C154" s="118"/>
      <c r="D154" s="118"/>
      <c r="E154" s="118"/>
      <c r="F154" s="118"/>
      <c r="G154" s="120"/>
      <c r="H154" s="118"/>
      <c r="I154" s="15" t="str">
        <f t="shared" si="7"/>
        <v/>
      </c>
      <c r="J154" s="297" t="b">
        <f t="shared" si="8"/>
        <v>0</v>
      </c>
      <c r="K154" s="298">
        <f t="shared" si="9"/>
        <v>1</v>
      </c>
    </row>
    <row r="155" spans="1:11">
      <c r="A155" s="117">
        <v>146</v>
      </c>
      <c r="B155" s="118"/>
      <c r="C155" s="118"/>
      <c r="D155" s="118"/>
      <c r="E155" s="118"/>
      <c r="F155" s="118"/>
      <c r="G155" s="120"/>
      <c r="H155" s="118"/>
      <c r="I155" s="15" t="str">
        <f t="shared" si="7"/>
        <v/>
      </c>
      <c r="J155" s="297" t="b">
        <f t="shared" si="8"/>
        <v>0</v>
      </c>
      <c r="K155" s="298">
        <f t="shared" si="9"/>
        <v>1</v>
      </c>
    </row>
    <row r="156" spans="1:11">
      <c r="A156" s="117">
        <v>147</v>
      </c>
      <c r="B156" s="118"/>
      <c r="C156" s="118"/>
      <c r="D156" s="118"/>
      <c r="E156" s="118"/>
      <c r="F156" s="118"/>
      <c r="G156" s="120"/>
      <c r="H156" s="118"/>
      <c r="I156" s="15" t="str">
        <f t="shared" si="7"/>
        <v/>
      </c>
      <c r="J156" s="297" t="b">
        <f t="shared" si="8"/>
        <v>0</v>
      </c>
      <c r="K156" s="298">
        <f t="shared" si="9"/>
        <v>1</v>
      </c>
    </row>
    <row r="157" spans="1:11">
      <c r="A157" s="117">
        <v>148</v>
      </c>
      <c r="B157" s="118"/>
      <c r="C157" s="118"/>
      <c r="D157" s="118"/>
      <c r="E157" s="118"/>
      <c r="F157" s="118"/>
      <c r="G157" s="120"/>
      <c r="H157" s="118"/>
      <c r="I157" s="15" t="str">
        <f t="shared" si="7"/>
        <v/>
      </c>
      <c r="J157" s="297" t="b">
        <f t="shared" si="8"/>
        <v>0</v>
      </c>
      <c r="K157" s="298">
        <f t="shared" si="9"/>
        <v>1</v>
      </c>
    </row>
    <row r="158" spans="1:11">
      <c r="A158" s="117">
        <v>149</v>
      </c>
      <c r="B158" s="118"/>
      <c r="C158" s="118"/>
      <c r="D158" s="118"/>
      <c r="E158" s="118"/>
      <c r="F158" s="118"/>
      <c r="G158" s="120"/>
      <c r="H158" s="118"/>
      <c r="I158" s="15" t="str">
        <f t="shared" si="7"/>
        <v/>
      </c>
      <c r="J158" s="297" t="b">
        <f t="shared" si="8"/>
        <v>0</v>
      </c>
      <c r="K158" s="298">
        <f t="shared" si="9"/>
        <v>1</v>
      </c>
    </row>
    <row r="159" spans="1:11">
      <c r="A159" s="117">
        <v>150</v>
      </c>
      <c r="B159" s="118"/>
      <c r="C159" s="118"/>
      <c r="D159" s="118"/>
      <c r="E159" s="118"/>
      <c r="F159" s="118"/>
      <c r="G159" s="120"/>
      <c r="H159" s="118"/>
      <c r="I159" s="15" t="str">
        <f t="shared" si="7"/>
        <v/>
      </c>
      <c r="J159" s="297" t="b">
        <f t="shared" si="8"/>
        <v>0</v>
      </c>
      <c r="K159" s="298">
        <f t="shared" si="9"/>
        <v>1</v>
      </c>
    </row>
    <row r="160" spans="1:11">
      <c r="A160" s="117">
        <v>151</v>
      </c>
      <c r="B160" s="118"/>
      <c r="C160" s="118"/>
      <c r="D160" s="118"/>
      <c r="E160" s="118"/>
      <c r="F160" s="118"/>
      <c r="G160" s="120"/>
      <c r="H160" s="118"/>
      <c r="I160" s="15" t="str">
        <f t="shared" si="7"/>
        <v/>
      </c>
      <c r="J160" s="297" t="b">
        <f t="shared" si="8"/>
        <v>0</v>
      </c>
      <c r="K160" s="298">
        <f t="shared" si="9"/>
        <v>1</v>
      </c>
    </row>
    <row r="161" spans="1:11">
      <c r="A161" s="117">
        <v>152</v>
      </c>
      <c r="B161" s="118"/>
      <c r="C161" s="118"/>
      <c r="D161" s="118"/>
      <c r="E161" s="118"/>
      <c r="F161" s="118"/>
      <c r="G161" s="120"/>
      <c r="H161" s="118"/>
      <c r="I161" s="15" t="str">
        <f t="shared" si="7"/>
        <v/>
      </c>
      <c r="J161" s="297" t="b">
        <f t="shared" si="8"/>
        <v>0</v>
      </c>
      <c r="K161" s="298">
        <f t="shared" si="9"/>
        <v>1</v>
      </c>
    </row>
    <row r="162" spans="1:11">
      <c r="A162" s="117">
        <v>153</v>
      </c>
      <c r="B162" s="118"/>
      <c r="C162" s="118"/>
      <c r="D162" s="118"/>
      <c r="E162" s="118"/>
      <c r="F162" s="118"/>
      <c r="G162" s="120"/>
      <c r="H162" s="118"/>
      <c r="I162" s="15" t="str">
        <f t="shared" si="7"/>
        <v/>
      </c>
      <c r="J162" s="297" t="b">
        <f t="shared" si="8"/>
        <v>0</v>
      </c>
      <c r="K162" s="298">
        <f t="shared" si="9"/>
        <v>1</v>
      </c>
    </row>
    <row r="163" spans="1:11">
      <c r="A163" s="117">
        <v>154</v>
      </c>
      <c r="B163" s="118"/>
      <c r="C163" s="118"/>
      <c r="D163" s="118"/>
      <c r="E163" s="118"/>
      <c r="F163" s="118"/>
      <c r="G163" s="120"/>
      <c r="H163" s="118"/>
      <c r="I163" s="15" t="str">
        <f t="shared" si="7"/>
        <v/>
      </c>
      <c r="J163" s="297" t="b">
        <f t="shared" si="8"/>
        <v>0</v>
      </c>
      <c r="K163" s="298">
        <f t="shared" si="9"/>
        <v>1</v>
      </c>
    </row>
    <row r="164" spans="1:11">
      <c r="A164" s="117">
        <v>155</v>
      </c>
      <c r="B164" s="118"/>
      <c r="C164" s="118"/>
      <c r="D164" s="118"/>
      <c r="E164" s="118"/>
      <c r="F164" s="118"/>
      <c r="G164" s="120"/>
      <c r="H164" s="118"/>
      <c r="I164" s="15" t="str">
        <f t="shared" si="7"/>
        <v/>
      </c>
      <c r="J164" s="297" t="b">
        <f t="shared" si="8"/>
        <v>0</v>
      </c>
      <c r="K164" s="298">
        <f t="shared" si="9"/>
        <v>1</v>
      </c>
    </row>
    <row r="165" spans="1:11">
      <c r="A165" s="117">
        <v>156</v>
      </c>
      <c r="B165" s="118"/>
      <c r="C165" s="118"/>
      <c r="D165" s="118"/>
      <c r="E165" s="118"/>
      <c r="F165" s="118"/>
      <c r="G165" s="120"/>
      <c r="H165" s="118"/>
      <c r="I165" s="15" t="str">
        <f t="shared" si="7"/>
        <v/>
      </c>
      <c r="J165" s="297" t="b">
        <f t="shared" si="8"/>
        <v>0</v>
      </c>
      <c r="K165" s="298">
        <f t="shared" si="9"/>
        <v>1</v>
      </c>
    </row>
    <row r="166" spans="1:11">
      <c r="A166" s="117">
        <v>157</v>
      </c>
      <c r="B166" s="118"/>
      <c r="C166" s="118"/>
      <c r="D166" s="118"/>
      <c r="E166" s="118"/>
      <c r="F166" s="118"/>
      <c r="G166" s="120"/>
      <c r="H166" s="118"/>
      <c r="I166" s="15" t="str">
        <f t="shared" si="7"/>
        <v/>
      </c>
      <c r="J166" s="297" t="b">
        <f t="shared" si="8"/>
        <v>0</v>
      </c>
      <c r="K166" s="298">
        <f t="shared" si="9"/>
        <v>1</v>
      </c>
    </row>
    <row r="167" spans="1:11">
      <c r="A167" s="117">
        <v>158</v>
      </c>
      <c r="B167" s="118"/>
      <c r="C167" s="118"/>
      <c r="D167" s="118"/>
      <c r="E167" s="118"/>
      <c r="F167" s="118"/>
      <c r="G167" s="120"/>
      <c r="H167" s="118"/>
      <c r="I167" s="15" t="str">
        <f t="shared" si="7"/>
        <v/>
      </c>
      <c r="J167" s="297" t="b">
        <f t="shared" si="8"/>
        <v>0</v>
      </c>
      <c r="K167" s="298">
        <f t="shared" si="9"/>
        <v>1</v>
      </c>
    </row>
    <row r="168" spans="1:11">
      <c r="A168" s="117">
        <v>159</v>
      </c>
      <c r="B168" s="118"/>
      <c r="C168" s="118"/>
      <c r="D168" s="118"/>
      <c r="E168" s="118"/>
      <c r="F168" s="118"/>
      <c r="G168" s="120"/>
      <c r="H168" s="118"/>
      <c r="I168" s="15" t="str">
        <f t="shared" si="7"/>
        <v/>
      </c>
      <c r="J168" s="297" t="b">
        <f t="shared" si="8"/>
        <v>0</v>
      </c>
      <c r="K168" s="298">
        <f t="shared" si="9"/>
        <v>1</v>
      </c>
    </row>
    <row r="169" spans="1:11">
      <c r="A169" s="117">
        <v>160</v>
      </c>
      <c r="B169" s="118"/>
      <c r="C169" s="118"/>
      <c r="D169" s="118"/>
      <c r="E169" s="118"/>
      <c r="F169" s="118"/>
      <c r="G169" s="120"/>
      <c r="H169" s="118"/>
      <c r="I169" s="15" t="str">
        <f t="shared" si="7"/>
        <v/>
      </c>
      <c r="J169" s="297" t="b">
        <f t="shared" si="8"/>
        <v>0</v>
      </c>
      <c r="K169" s="298">
        <f t="shared" si="9"/>
        <v>1</v>
      </c>
    </row>
    <row r="170" spans="1:11">
      <c r="A170" s="117">
        <v>161</v>
      </c>
      <c r="B170" s="118"/>
      <c r="C170" s="118"/>
      <c r="D170" s="118"/>
      <c r="E170" s="118"/>
      <c r="F170" s="118"/>
      <c r="G170" s="120"/>
      <c r="H170" s="118"/>
      <c r="I170" s="15" t="str">
        <f t="shared" si="7"/>
        <v/>
      </c>
      <c r="J170" s="297" t="b">
        <f t="shared" si="8"/>
        <v>0</v>
      </c>
      <c r="K170" s="298">
        <f t="shared" si="9"/>
        <v>1</v>
      </c>
    </row>
    <row r="171" spans="1:11">
      <c r="A171" s="117">
        <v>162</v>
      </c>
      <c r="B171" s="118"/>
      <c r="C171" s="118"/>
      <c r="D171" s="118"/>
      <c r="E171" s="118"/>
      <c r="F171" s="118"/>
      <c r="G171" s="120"/>
      <c r="H171" s="118"/>
      <c r="I171" s="15" t="str">
        <f t="shared" si="7"/>
        <v/>
      </c>
      <c r="J171" s="297" t="b">
        <f t="shared" si="8"/>
        <v>0</v>
      </c>
      <c r="K171" s="298">
        <f t="shared" si="9"/>
        <v>1</v>
      </c>
    </row>
    <row r="172" spans="1:11">
      <c r="A172" s="117">
        <v>163</v>
      </c>
      <c r="B172" s="118"/>
      <c r="C172" s="118"/>
      <c r="D172" s="118"/>
      <c r="E172" s="118"/>
      <c r="F172" s="118"/>
      <c r="G172" s="120"/>
      <c r="H172" s="118"/>
      <c r="I172" s="15" t="str">
        <f t="shared" si="7"/>
        <v/>
      </c>
      <c r="J172" s="297" t="b">
        <f t="shared" si="8"/>
        <v>0</v>
      </c>
      <c r="K172" s="298">
        <f t="shared" si="9"/>
        <v>1</v>
      </c>
    </row>
    <row r="173" spans="1:11">
      <c r="A173" s="117">
        <v>164</v>
      </c>
      <c r="B173" s="118"/>
      <c r="C173" s="118"/>
      <c r="D173" s="118"/>
      <c r="E173" s="118"/>
      <c r="F173" s="118"/>
      <c r="G173" s="120"/>
      <c r="H173" s="118"/>
      <c r="I173" s="15" t="str">
        <f t="shared" si="7"/>
        <v/>
      </c>
      <c r="J173" s="297" t="b">
        <f t="shared" si="8"/>
        <v>0</v>
      </c>
      <c r="K173" s="298">
        <f t="shared" si="9"/>
        <v>1</v>
      </c>
    </row>
    <row r="174" spans="1:11">
      <c r="A174" s="117">
        <v>165</v>
      </c>
      <c r="B174" s="118"/>
      <c r="C174" s="118"/>
      <c r="D174" s="118"/>
      <c r="E174" s="118"/>
      <c r="F174" s="118"/>
      <c r="G174" s="120"/>
      <c r="H174" s="118"/>
      <c r="I174" s="15" t="str">
        <f t="shared" si="7"/>
        <v/>
      </c>
      <c r="J174" s="297" t="b">
        <f t="shared" si="8"/>
        <v>0</v>
      </c>
      <c r="K174" s="298">
        <f t="shared" si="9"/>
        <v>1</v>
      </c>
    </row>
    <row r="175" spans="1:11">
      <c r="A175" s="117">
        <v>166</v>
      </c>
      <c r="B175" s="118"/>
      <c r="C175" s="118"/>
      <c r="D175" s="118"/>
      <c r="E175" s="118"/>
      <c r="F175" s="118"/>
      <c r="G175" s="120"/>
      <c r="H175" s="118"/>
      <c r="I175" s="15" t="str">
        <f t="shared" si="7"/>
        <v/>
      </c>
      <c r="J175" s="297" t="b">
        <f t="shared" si="8"/>
        <v>0</v>
      </c>
      <c r="K175" s="298">
        <f t="shared" si="9"/>
        <v>1</v>
      </c>
    </row>
    <row r="176" spans="1:11">
      <c r="A176" s="117">
        <v>167</v>
      </c>
      <c r="B176" s="118"/>
      <c r="C176" s="118"/>
      <c r="D176" s="118"/>
      <c r="E176" s="118"/>
      <c r="F176" s="118"/>
      <c r="G176" s="120"/>
      <c r="H176" s="118"/>
      <c r="I176" s="15" t="str">
        <f t="shared" si="7"/>
        <v/>
      </c>
      <c r="J176" s="297" t="b">
        <f t="shared" si="8"/>
        <v>0</v>
      </c>
      <c r="K176" s="298">
        <f t="shared" si="9"/>
        <v>1</v>
      </c>
    </row>
    <row r="177" spans="1:11">
      <c r="A177" s="117">
        <v>168</v>
      </c>
      <c r="B177" s="118"/>
      <c r="C177" s="118"/>
      <c r="D177" s="118"/>
      <c r="E177" s="118"/>
      <c r="F177" s="118"/>
      <c r="G177" s="120"/>
      <c r="H177" s="118"/>
      <c r="I177" s="15" t="str">
        <f t="shared" si="7"/>
        <v/>
      </c>
      <c r="J177" s="297" t="b">
        <f t="shared" si="8"/>
        <v>0</v>
      </c>
      <c r="K177" s="298">
        <f t="shared" si="9"/>
        <v>1</v>
      </c>
    </row>
    <row r="178" spans="1:11">
      <c r="A178" s="117">
        <v>169</v>
      </c>
      <c r="B178" s="118"/>
      <c r="C178" s="118"/>
      <c r="D178" s="118"/>
      <c r="E178" s="118"/>
      <c r="F178" s="118"/>
      <c r="G178" s="120"/>
      <c r="H178" s="118"/>
      <c r="I178" s="15" t="str">
        <f t="shared" si="7"/>
        <v/>
      </c>
      <c r="J178" s="297" t="b">
        <f t="shared" si="8"/>
        <v>0</v>
      </c>
      <c r="K178" s="298">
        <f t="shared" si="9"/>
        <v>1</v>
      </c>
    </row>
    <row r="179" spans="1:11">
      <c r="A179" s="117">
        <v>170</v>
      </c>
      <c r="B179" s="118"/>
      <c r="C179" s="118"/>
      <c r="D179" s="118"/>
      <c r="E179" s="118"/>
      <c r="F179" s="118"/>
      <c r="G179" s="120"/>
      <c r="H179" s="118"/>
      <c r="I179" s="15" t="str">
        <f t="shared" si="7"/>
        <v/>
      </c>
      <c r="J179" s="297" t="b">
        <f t="shared" si="8"/>
        <v>0</v>
      </c>
      <c r="K179" s="298">
        <f t="shared" si="9"/>
        <v>1</v>
      </c>
    </row>
    <row r="180" spans="1:11">
      <c r="A180" s="117">
        <v>171</v>
      </c>
      <c r="B180" s="118"/>
      <c r="C180" s="118"/>
      <c r="D180" s="118"/>
      <c r="E180" s="118"/>
      <c r="F180" s="118"/>
      <c r="G180" s="120"/>
      <c r="H180" s="118"/>
      <c r="I180" s="15" t="str">
        <f t="shared" si="7"/>
        <v/>
      </c>
      <c r="J180" s="297" t="b">
        <f t="shared" si="8"/>
        <v>0</v>
      </c>
      <c r="K180" s="298">
        <f t="shared" si="9"/>
        <v>1</v>
      </c>
    </row>
    <row r="181" spans="1:11">
      <c r="A181" s="117">
        <v>172</v>
      </c>
      <c r="B181" s="118"/>
      <c r="C181" s="118"/>
      <c r="D181" s="118"/>
      <c r="E181" s="118"/>
      <c r="F181" s="118"/>
      <c r="G181" s="120"/>
      <c r="H181" s="118"/>
      <c r="I181" s="15" t="str">
        <f t="shared" si="7"/>
        <v/>
      </c>
      <c r="J181" s="297" t="b">
        <f t="shared" si="8"/>
        <v>0</v>
      </c>
      <c r="K181" s="298">
        <f t="shared" si="9"/>
        <v>1</v>
      </c>
    </row>
    <row r="182" spans="1:11">
      <c r="A182" s="117">
        <v>173</v>
      </c>
      <c r="B182" s="118"/>
      <c r="C182" s="118"/>
      <c r="D182" s="118"/>
      <c r="E182" s="118"/>
      <c r="F182" s="118"/>
      <c r="G182" s="120"/>
      <c r="H182" s="118"/>
      <c r="I182" s="15" t="str">
        <f t="shared" si="7"/>
        <v/>
      </c>
      <c r="J182" s="297" t="b">
        <f t="shared" si="8"/>
        <v>0</v>
      </c>
      <c r="K182" s="298">
        <f t="shared" si="9"/>
        <v>1</v>
      </c>
    </row>
    <row r="183" spans="1:11">
      <c r="A183" s="117">
        <v>174</v>
      </c>
      <c r="B183" s="118"/>
      <c r="C183" s="118"/>
      <c r="D183" s="118"/>
      <c r="E183" s="118"/>
      <c r="F183" s="118"/>
      <c r="G183" s="120"/>
      <c r="H183" s="118"/>
      <c r="I183" s="15" t="str">
        <f t="shared" si="7"/>
        <v/>
      </c>
      <c r="J183" s="297" t="b">
        <f t="shared" si="8"/>
        <v>0</v>
      </c>
      <c r="K183" s="298">
        <f t="shared" si="9"/>
        <v>1</v>
      </c>
    </row>
    <row r="184" spans="1:11">
      <c r="A184" s="117">
        <v>175</v>
      </c>
      <c r="B184" s="118"/>
      <c r="C184" s="118"/>
      <c r="D184" s="118"/>
      <c r="E184" s="118"/>
      <c r="F184" s="118"/>
      <c r="G184" s="120"/>
      <c r="H184" s="118"/>
      <c r="I184" s="15" t="str">
        <f t="shared" si="7"/>
        <v/>
      </c>
      <c r="J184" s="297" t="b">
        <f t="shared" si="8"/>
        <v>0</v>
      </c>
      <c r="K184" s="298">
        <f t="shared" si="9"/>
        <v>1</v>
      </c>
    </row>
    <row r="185" spans="1:11">
      <c r="A185" s="117">
        <v>176</v>
      </c>
      <c r="B185" s="118"/>
      <c r="C185" s="118"/>
      <c r="D185" s="118"/>
      <c r="E185" s="118"/>
      <c r="F185" s="118"/>
      <c r="G185" s="120"/>
      <c r="H185" s="118"/>
      <c r="I185" s="15" t="str">
        <f t="shared" si="7"/>
        <v/>
      </c>
      <c r="J185" s="297" t="b">
        <f t="shared" si="8"/>
        <v>0</v>
      </c>
      <c r="K185" s="298">
        <f t="shared" si="9"/>
        <v>1</v>
      </c>
    </row>
    <row r="186" spans="1:11">
      <c r="A186" s="117">
        <v>177</v>
      </c>
      <c r="B186" s="118"/>
      <c r="C186" s="118"/>
      <c r="D186" s="118"/>
      <c r="E186" s="118"/>
      <c r="F186" s="118"/>
      <c r="G186" s="120"/>
      <c r="H186" s="118"/>
      <c r="I186" s="15" t="str">
        <f t="shared" si="7"/>
        <v/>
      </c>
      <c r="J186" s="297" t="b">
        <f t="shared" si="8"/>
        <v>0</v>
      </c>
      <c r="K186" s="298">
        <f t="shared" si="9"/>
        <v>1</v>
      </c>
    </row>
    <row r="187" spans="1:11">
      <c r="A187" s="117">
        <v>178</v>
      </c>
      <c r="B187" s="118"/>
      <c r="C187" s="118"/>
      <c r="D187" s="118"/>
      <c r="E187" s="118"/>
      <c r="F187" s="118"/>
      <c r="G187" s="120"/>
      <c r="H187" s="118"/>
      <c r="I187" s="15" t="str">
        <f t="shared" si="7"/>
        <v/>
      </c>
      <c r="J187" s="297" t="b">
        <f t="shared" si="8"/>
        <v>0</v>
      </c>
      <c r="K187" s="298">
        <f t="shared" si="9"/>
        <v>1</v>
      </c>
    </row>
    <row r="188" spans="1:11">
      <c r="A188" s="117">
        <v>179</v>
      </c>
      <c r="B188" s="118"/>
      <c r="C188" s="118"/>
      <c r="D188" s="118"/>
      <c r="E188" s="118"/>
      <c r="F188" s="118"/>
      <c r="G188" s="120"/>
      <c r="H188" s="118"/>
      <c r="I188" s="15" t="str">
        <f t="shared" si="7"/>
        <v/>
      </c>
      <c r="J188" s="297" t="b">
        <f t="shared" si="8"/>
        <v>0</v>
      </c>
      <c r="K188" s="298">
        <f t="shared" si="9"/>
        <v>1</v>
      </c>
    </row>
    <row r="189" spans="1:11">
      <c r="A189" s="117">
        <v>180</v>
      </c>
      <c r="B189" s="118"/>
      <c r="C189" s="118"/>
      <c r="D189" s="118"/>
      <c r="E189" s="118"/>
      <c r="F189" s="118"/>
      <c r="G189" s="120"/>
      <c r="H189" s="118"/>
      <c r="I189" s="15" t="str">
        <f t="shared" si="7"/>
        <v/>
      </c>
      <c r="J189" s="297" t="b">
        <f t="shared" si="8"/>
        <v>0</v>
      </c>
      <c r="K189" s="298">
        <f t="shared" si="9"/>
        <v>1</v>
      </c>
    </row>
    <row r="190" spans="1:11">
      <c r="A190" s="117">
        <v>181</v>
      </c>
      <c r="B190" s="118"/>
      <c r="C190" s="118"/>
      <c r="D190" s="118"/>
      <c r="E190" s="118"/>
      <c r="F190" s="118"/>
      <c r="G190" s="120"/>
      <c r="H190" s="118"/>
      <c r="I190" s="15" t="str">
        <f t="shared" si="7"/>
        <v/>
      </c>
      <c r="J190" s="297" t="b">
        <f t="shared" si="8"/>
        <v>0</v>
      </c>
      <c r="K190" s="298">
        <f t="shared" si="9"/>
        <v>1</v>
      </c>
    </row>
    <row r="191" spans="1:11">
      <c r="A191" s="117">
        <v>182</v>
      </c>
      <c r="B191" s="118"/>
      <c r="C191" s="118"/>
      <c r="D191" s="118"/>
      <c r="E191" s="118"/>
      <c r="F191" s="118"/>
      <c r="G191" s="120"/>
      <c r="H191" s="118"/>
      <c r="I191" s="15" t="str">
        <f t="shared" si="7"/>
        <v/>
      </c>
      <c r="J191" s="297" t="b">
        <f t="shared" si="8"/>
        <v>0</v>
      </c>
      <c r="K191" s="298">
        <f t="shared" si="9"/>
        <v>1</v>
      </c>
    </row>
    <row r="192" spans="1:11">
      <c r="A192" s="117">
        <v>183</v>
      </c>
      <c r="B192" s="118"/>
      <c r="C192" s="118"/>
      <c r="D192" s="118"/>
      <c r="E192" s="118"/>
      <c r="F192" s="118"/>
      <c r="G192" s="120"/>
      <c r="H192" s="118"/>
      <c r="I192" s="15" t="str">
        <f t="shared" si="7"/>
        <v/>
      </c>
      <c r="J192" s="297" t="b">
        <f t="shared" si="8"/>
        <v>0</v>
      </c>
      <c r="K192" s="298">
        <f t="shared" si="9"/>
        <v>1</v>
      </c>
    </row>
    <row r="193" spans="1:11">
      <c r="A193" s="117">
        <v>184</v>
      </c>
      <c r="B193" s="118"/>
      <c r="C193" s="118"/>
      <c r="D193" s="118"/>
      <c r="E193" s="118"/>
      <c r="F193" s="118"/>
      <c r="G193" s="120"/>
      <c r="H193" s="118"/>
      <c r="I193" s="15" t="str">
        <f t="shared" si="7"/>
        <v/>
      </c>
      <c r="J193" s="297" t="b">
        <f t="shared" si="8"/>
        <v>0</v>
      </c>
      <c r="K193" s="298">
        <f t="shared" si="9"/>
        <v>1</v>
      </c>
    </row>
    <row r="194" spans="1:11">
      <c r="A194" s="117">
        <v>185</v>
      </c>
      <c r="B194" s="118"/>
      <c r="C194" s="118"/>
      <c r="D194" s="118"/>
      <c r="E194" s="118"/>
      <c r="F194" s="118"/>
      <c r="G194" s="120"/>
      <c r="H194" s="118"/>
      <c r="I194" s="15" t="str">
        <f t="shared" si="7"/>
        <v/>
      </c>
      <c r="J194" s="297" t="b">
        <f t="shared" si="8"/>
        <v>0</v>
      </c>
      <c r="K194" s="298">
        <f t="shared" si="9"/>
        <v>1</v>
      </c>
    </row>
    <row r="195" spans="1:11">
      <c r="A195" s="117">
        <v>186</v>
      </c>
      <c r="B195" s="118"/>
      <c r="C195" s="118"/>
      <c r="D195" s="118"/>
      <c r="E195" s="118"/>
      <c r="F195" s="118"/>
      <c r="G195" s="120"/>
      <c r="H195" s="118"/>
      <c r="I195" s="15" t="str">
        <f t="shared" si="7"/>
        <v/>
      </c>
      <c r="J195" s="297" t="b">
        <f t="shared" si="8"/>
        <v>0</v>
      </c>
      <c r="K195" s="298">
        <f t="shared" si="9"/>
        <v>1</v>
      </c>
    </row>
    <row r="196" spans="1:11">
      <c r="A196" s="117">
        <v>187</v>
      </c>
      <c r="B196" s="118"/>
      <c r="C196" s="118"/>
      <c r="D196" s="118"/>
      <c r="E196" s="118"/>
      <c r="F196" s="118"/>
      <c r="G196" s="120"/>
      <c r="H196" s="118"/>
      <c r="I196" s="15" t="str">
        <f t="shared" si="7"/>
        <v/>
      </c>
      <c r="J196" s="297" t="b">
        <f t="shared" si="8"/>
        <v>0</v>
      </c>
      <c r="K196" s="298">
        <f t="shared" si="9"/>
        <v>1</v>
      </c>
    </row>
    <row r="197" spans="1:11">
      <c r="A197" s="117">
        <v>188</v>
      </c>
      <c r="B197" s="118"/>
      <c r="C197" s="118"/>
      <c r="D197" s="118"/>
      <c r="E197" s="118"/>
      <c r="F197" s="118"/>
      <c r="G197" s="120"/>
      <c r="H197" s="118"/>
      <c r="I197" s="15" t="str">
        <f t="shared" si="7"/>
        <v/>
      </c>
      <c r="J197" s="297" t="b">
        <f t="shared" si="8"/>
        <v>0</v>
      </c>
      <c r="K197" s="298">
        <f t="shared" si="9"/>
        <v>1</v>
      </c>
    </row>
    <row r="198" spans="1:11">
      <c r="A198" s="117">
        <v>189</v>
      </c>
      <c r="B198" s="118"/>
      <c r="C198" s="118"/>
      <c r="D198" s="118"/>
      <c r="E198" s="118"/>
      <c r="F198" s="118"/>
      <c r="G198" s="120"/>
      <c r="H198" s="118"/>
      <c r="I198" s="15" t="str">
        <f t="shared" si="7"/>
        <v/>
      </c>
      <c r="J198" s="297" t="b">
        <f t="shared" si="8"/>
        <v>0</v>
      </c>
      <c r="K198" s="298">
        <f t="shared" si="9"/>
        <v>1</v>
      </c>
    </row>
    <row r="199" spans="1:11">
      <c r="A199" s="117">
        <v>190</v>
      </c>
      <c r="B199" s="118"/>
      <c r="C199" s="118"/>
      <c r="D199" s="118"/>
      <c r="E199" s="118"/>
      <c r="F199" s="118"/>
      <c r="G199" s="120"/>
      <c r="H199" s="118"/>
      <c r="I199" s="15" t="str">
        <f t="shared" si="7"/>
        <v/>
      </c>
      <c r="J199" s="297" t="b">
        <f t="shared" si="8"/>
        <v>0</v>
      </c>
      <c r="K199" s="298">
        <f t="shared" si="9"/>
        <v>1</v>
      </c>
    </row>
    <row r="200" spans="1:11">
      <c r="A200" s="117">
        <v>191</v>
      </c>
      <c r="B200" s="118"/>
      <c r="C200" s="118"/>
      <c r="D200" s="118"/>
      <c r="E200" s="118"/>
      <c r="F200" s="118"/>
      <c r="G200" s="120"/>
      <c r="H200" s="118"/>
      <c r="I200" s="15" t="str">
        <f t="shared" si="7"/>
        <v/>
      </c>
      <c r="J200" s="297" t="b">
        <f t="shared" si="8"/>
        <v>0</v>
      </c>
      <c r="K200" s="298">
        <f t="shared" si="9"/>
        <v>1</v>
      </c>
    </row>
    <row r="201" spans="1:11">
      <c r="A201" s="117">
        <v>192</v>
      </c>
      <c r="B201" s="118"/>
      <c r="C201" s="118"/>
      <c r="D201" s="118"/>
      <c r="E201" s="118"/>
      <c r="F201" s="118"/>
      <c r="G201" s="120"/>
      <c r="H201" s="118"/>
      <c r="I201" s="15" t="str">
        <f t="shared" si="7"/>
        <v/>
      </c>
      <c r="J201" s="297" t="b">
        <f t="shared" si="8"/>
        <v>0</v>
      </c>
      <c r="K201" s="298">
        <f t="shared" si="9"/>
        <v>1</v>
      </c>
    </row>
    <row r="202" spans="1:11">
      <c r="A202" s="117">
        <v>193</v>
      </c>
      <c r="B202" s="118"/>
      <c r="C202" s="118"/>
      <c r="D202" s="118"/>
      <c r="E202" s="118"/>
      <c r="F202" s="118"/>
      <c r="G202" s="120"/>
      <c r="H202" s="118"/>
      <c r="I202" s="15" t="str">
        <f t="shared" ref="I202:I259" si="10">IF(OR($B202="",$C202="",$F202="",,$G202&lt;an_initial,$G202&gt;an_final,$J202=FALSE),"",HLOOKUP(E202,ii521punctaje,2,FALSE)*H202/K202)</f>
        <v/>
      </c>
      <c r="J202" s="297" t="b">
        <f t="shared" ref="J202:J259" si="11">IF(nume_candidat="",FALSE,ISNUMBER(SEARCH(nume_candidat,$B202)))</f>
        <v>0</v>
      </c>
      <c r="K202" s="298">
        <f t="shared" si="9"/>
        <v>1</v>
      </c>
    </row>
    <row r="203" spans="1:11">
      <c r="A203" s="117">
        <v>194</v>
      </c>
      <c r="B203" s="118"/>
      <c r="C203" s="118"/>
      <c r="D203" s="118"/>
      <c r="E203" s="118"/>
      <c r="F203" s="118"/>
      <c r="G203" s="120"/>
      <c r="H203" s="118"/>
      <c r="I203" s="15" t="str">
        <f t="shared" si="10"/>
        <v/>
      </c>
      <c r="J203" s="297" t="b">
        <f t="shared" si="11"/>
        <v>0</v>
      </c>
      <c r="K203" s="298">
        <f t="shared" ref="K203:K259" si="12">LEN(B203)-LEN(SUBSTITUTE(B203,",",""))+1</f>
        <v>1</v>
      </c>
    </row>
    <row r="204" spans="1:11">
      <c r="A204" s="117">
        <v>195</v>
      </c>
      <c r="B204" s="118"/>
      <c r="C204" s="118"/>
      <c r="D204" s="118"/>
      <c r="E204" s="118"/>
      <c r="F204" s="118"/>
      <c r="G204" s="120"/>
      <c r="H204" s="118"/>
      <c r="I204" s="15" t="str">
        <f t="shared" si="10"/>
        <v/>
      </c>
      <c r="J204" s="297" t="b">
        <f t="shared" si="11"/>
        <v>0</v>
      </c>
      <c r="K204" s="298">
        <f t="shared" si="12"/>
        <v>1</v>
      </c>
    </row>
    <row r="205" spans="1:11">
      <c r="A205" s="117">
        <v>196</v>
      </c>
      <c r="B205" s="118"/>
      <c r="C205" s="118"/>
      <c r="D205" s="118"/>
      <c r="E205" s="118"/>
      <c r="F205" s="118"/>
      <c r="G205" s="120"/>
      <c r="H205" s="118"/>
      <c r="I205" s="15" t="str">
        <f t="shared" si="10"/>
        <v/>
      </c>
      <c r="J205" s="297" t="b">
        <f t="shared" si="11"/>
        <v>0</v>
      </c>
      <c r="K205" s="298">
        <f t="shared" si="12"/>
        <v>1</v>
      </c>
    </row>
    <row r="206" spans="1:11">
      <c r="A206" s="117">
        <v>197</v>
      </c>
      <c r="B206" s="118"/>
      <c r="C206" s="118"/>
      <c r="D206" s="118"/>
      <c r="E206" s="118"/>
      <c r="F206" s="118"/>
      <c r="G206" s="120"/>
      <c r="H206" s="118"/>
      <c r="I206" s="15" t="str">
        <f t="shared" si="10"/>
        <v/>
      </c>
      <c r="J206" s="297" t="b">
        <f t="shared" si="11"/>
        <v>0</v>
      </c>
      <c r="K206" s="298">
        <f t="shared" si="12"/>
        <v>1</v>
      </c>
    </row>
    <row r="207" spans="1:11">
      <c r="A207" s="117">
        <v>198</v>
      </c>
      <c r="B207" s="118"/>
      <c r="C207" s="118"/>
      <c r="D207" s="118"/>
      <c r="E207" s="118"/>
      <c r="F207" s="118"/>
      <c r="G207" s="120"/>
      <c r="H207" s="118"/>
      <c r="I207" s="15" t="str">
        <f t="shared" si="10"/>
        <v/>
      </c>
      <c r="J207" s="297" t="b">
        <f t="shared" si="11"/>
        <v>0</v>
      </c>
      <c r="K207" s="298">
        <f t="shared" si="12"/>
        <v>1</v>
      </c>
    </row>
    <row r="208" spans="1:11">
      <c r="A208" s="117">
        <v>199</v>
      </c>
      <c r="B208" s="118"/>
      <c r="C208" s="118"/>
      <c r="D208" s="118"/>
      <c r="E208" s="118"/>
      <c r="F208" s="118"/>
      <c r="G208" s="120"/>
      <c r="H208" s="118"/>
      <c r="I208" s="15" t="str">
        <f t="shared" si="10"/>
        <v/>
      </c>
      <c r="J208" s="297" t="b">
        <f t="shared" si="11"/>
        <v>0</v>
      </c>
      <c r="K208" s="298">
        <f t="shared" si="12"/>
        <v>1</v>
      </c>
    </row>
    <row r="209" spans="1:11">
      <c r="A209" s="117">
        <v>200</v>
      </c>
      <c r="B209" s="118"/>
      <c r="C209" s="118"/>
      <c r="D209" s="118"/>
      <c r="E209" s="118"/>
      <c r="F209" s="118"/>
      <c r="G209" s="120"/>
      <c r="H209" s="118"/>
      <c r="I209" s="15" t="str">
        <f t="shared" si="10"/>
        <v/>
      </c>
      <c r="J209" s="297" t="b">
        <f t="shared" si="11"/>
        <v>0</v>
      </c>
      <c r="K209" s="298">
        <f t="shared" si="12"/>
        <v>1</v>
      </c>
    </row>
    <row r="210" spans="1:11">
      <c r="A210" s="117">
        <v>201</v>
      </c>
      <c r="B210" s="118"/>
      <c r="C210" s="118"/>
      <c r="D210" s="118"/>
      <c r="E210" s="118"/>
      <c r="F210" s="118"/>
      <c r="G210" s="120"/>
      <c r="H210" s="118"/>
      <c r="I210" s="15" t="str">
        <f t="shared" si="10"/>
        <v/>
      </c>
      <c r="J210" s="297" t="b">
        <f t="shared" si="11"/>
        <v>0</v>
      </c>
      <c r="K210" s="298">
        <f t="shared" si="12"/>
        <v>1</v>
      </c>
    </row>
    <row r="211" spans="1:11">
      <c r="A211" s="117">
        <v>202</v>
      </c>
      <c r="B211" s="118"/>
      <c r="C211" s="118"/>
      <c r="D211" s="118"/>
      <c r="E211" s="118"/>
      <c r="F211" s="118"/>
      <c r="G211" s="120"/>
      <c r="H211" s="118"/>
      <c r="I211" s="15" t="str">
        <f t="shared" si="10"/>
        <v/>
      </c>
      <c r="J211" s="297" t="b">
        <f t="shared" si="11"/>
        <v>0</v>
      </c>
      <c r="K211" s="298">
        <f t="shared" si="12"/>
        <v>1</v>
      </c>
    </row>
    <row r="212" spans="1:11">
      <c r="A212" s="117">
        <v>203</v>
      </c>
      <c r="B212" s="118"/>
      <c r="C212" s="118"/>
      <c r="D212" s="118"/>
      <c r="E212" s="118"/>
      <c r="F212" s="118"/>
      <c r="G212" s="120"/>
      <c r="H212" s="118"/>
      <c r="I212" s="15" t="str">
        <f t="shared" si="10"/>
        <v/>
      </c>
      <c r="J212" s="297" t="b">
        <f t="shared" si="11"/>
        <v>0</v>
      </c>
      <c r="K212" s="298">
        <f t="shared" si="12"/>
        <v>1</v>
      </c>
    </row>
    <row r="213" spans="1:11">
      <c r="A213" s="117">
        <v>204</v>
      </c>
      <c r="B213" s="118"/>
      <c r="C213" s="118"/>
      <c r="D213" s="118"/>
      <c r="E213" s="118"/>
      <c r="F213" s="118"/>
      <c r="G213" s="120"/>
      <c r="H213" s="118"/>
      <c r="I213" s="15" t="str">
        <f t="shared" si="10"/>
        <v/>
      </c>
      <c r="J213" s="297" t="b">
        <f t="shared" si="11"/>
        <v>0</v>
      </c>
      <c r="K213" s="298">
        <f t="shared" si="12"/>
        <v>1</v>
      </c>
    </row>
    <row r="214" spans="1:11">
      <c r="A214" s="117">
        <v>205</v>
      </c>
      <c r="B214" s="118"/>
      <c r="C214" s="118"/>
      <c r="D214" s="118"/>
      <c r="E214" s="118"/>
      <c r="F214" s="118"/>
      <c r="G214" s="120"/>
      <c r="H214" s="118"/>
      <c r="I214" s="15" t="str">
        <f t="shared" si="10"/>
        <v/>
      </c>
      <c r="J214" s="297" t="b">
        <f t="shared" si="11"/>
        <v>0</v>
      </c>
      <c r="K214" s="298">
        <f t="shared" si="12"/>
        <v>1</v>
      </c>
    </row>
    <row r="215" spans="1:11">
      <c r="A215" s="117">
        <v>206</v>
      </c>
      <c r="B215" s="118"/>
      <c r="C215" s="118"/>
      <c r="D215" s="118"/>
      <c r="E215" s="118"/>
      <c r="F215" s="118"/>
      <c r="G215" s="120"/>
      <c r="H215" s="118"/>
      <c r="I215" s="15" t="str">
        <f t="shared" si="10"/>
        <v/>
      </c>
      <c r="J215" s="297" t="b">
        <f t="shared" si="11"/>
        <v>0</v>
      </c>
      <c r="K215" s="298">
        <f t="shared" si="12"/>
        <v>1</v>
      </c>
    </row>
    <row r="216" spans="1:11">
      <c r="A216" s="117">
        <v>207</v>
      </c>
      <c r="B216" s="118"/>
      <c r="C216" s="118"/>
      <c r="D216" s="118"/>
      <c r="E216" s="118"/>
      <c r="F216" s="118"/>
      <c r="G216" s="120"/>
      <c r="H216" s="118"/>
      <c r="I216" s="15" t="str">
        <f t="shared" si="10"/>
        <v/>
      </c>
      <c r="J216" s="297" t="b">
        <f t="shared" si="11"/>
        <v>0</v>
      </c>
      <c r="K216" s="298">
        <f t="shared" si="12"/>
        <v>1</v>
      </c>
    </row>
    <row r="217" spans="1:11">
      <c r="A217" s="117">
        <v>208</v>
      </c>
      <c r="B217" s="118"/>
      <c r="C217" s="118"/>
      <c r="D217" s="118"/>
      <c r="E217" s="118"/>
      <c r="F217" s="118"/>
      <c r="G217" s="120"/>
      <c r="H217" s="118"/>
      <c r="I217" s="15" t="str">
        <f t="shared" si="10"/>
        <v/>
      </c>
      <c r="J217" s="297" t="b">
        <f t="shared" si="11"/>
        <v>0</v>
      </c>
      <c r="K217" s="298">
        <f t="shared" si="12"/>
        <v>1</v>
      </c>
    </row>
    <row r="218" spans="1:11">
      <c r="A218" s="117">
        <v>209</v>
      </c>
      <c r="B218" s="118"/>
      <c r="C218" s="118"/>
      <c r="D218" s="118"/>
      <c r="E218" s="118"/>
      <c r="F218" s="118"/>
      <c r="G218" s="120"/>
      <c r="H218" s="118"/>
      <c r="I218" s="15" t="str">
        <f t="shared" si="10"/>
        <v/>
      </c>
      <c r="J218" s="297" t="b">
        <f t="shared" si="11"/>
        <v>0</v>
      </c>
      <c r="K218" s="298">
        <f t="shared" si="12"/>
        <v>1</v>
      </c>
    </row>
    <row r="219" spans="1:11">
      <c r="A219" s="117">
        <v>210</v>
      </c>
      <c r="B219" s="118"/>
      <c r="C219" s="118"/>
      <c r="D219" s="118"/>
      <c r="E219" s="118"/>
      <c r="F219" s="118"/>
      <c r="G219" s="120"/>
      <c r="H219" s="118"/>
      <c r="I219" s="15" t="str">
        <f t="shared" si="10"/>
        <v/>
      </c>
      <c r="J219" s="297" t="b">
        <f t="shared" si="11"/>
        <v>0</v>
      </c>
      <c r="K219" s="298">
        <f t="shared" si="12"/>
        <v>1</v>
      </c>
    </row>
    <row r="220" spans="1:11">
      <c r="A220" s="117">
        <v>211</v>
      </c>
      <c r="B220" s="118"/>
      <c r="C220" s="118"/>
      <c r="D220" s="118"/>
      <c r="E220" s="118"/>
      <c r="F220" s="118"/>
      <c r="G220" s="120"/>
      <c r="H220" s="118"/>
      <c r="I220" s="15" t="str">
        <f t="shared" si="10"/>
        <v/>
      </c>
      <c r="J220" s="297" t="b">
        <f t="shared" si="11"/>
        <v>0</v>
      </c>
      <c r="K220" s="298">
        <f t="shared" si="12"/>
        <v>1</v>
      </c>
    </row>
    <row r="221" spans="1:11">
      <c r="A221" s="117">
        <v>212</v>
      </c>
      <c r="B221" s="118"/>
      <c r="C221" s="118"/>
      <c r="D221" s="118"/>
      <c r="E221" s="118"/>
      <c r="F221" s="118"/>
      <c r="G221" s="120"/>
      <c r="H221" s="118"/>
      <c r="I221" s="15" t="str">
        <f t="shared" si="10"/>
        <v/>
      </c>
      <c r="J221" s="297" t="b">
        <f t="shared" si="11"/>
        <v>0</v>
      </c>
      <c r="K221" s="298">
        <f t="shared" si="12"/>
        <v>1</v>
      </c>
    </row>
    <row r="222" spans="1:11">
      <c r="A222" s="117">
        <v>213</v>
      </c>
      <c r="B222" s="118"/>
      <c r="C222" s="118"/>
      <c r="D222" s="118"/>
      <c r="E222" s="118"/>
      <c r="F222" s="118"/>
      <c r="G222" s="120"/>
      <c r="H222" s="118"/>
      <c r="I222" s="15" t="str">
        <f t="shared" si="10"/>
        <v/>
      </c>
      <c r="J222" s="297" t="b">
        <f t="shared" si="11"/>
        <v>0</v>
      </c>
      <c r="K222" s="298">
        <f t="shared" si="12"/>
        <v>1</v>
      </c>
    </row>
    <row r="223" spans="1:11">
      <c r="A223" s="117">
        <v>214</v>
      </c>
      <c r="B223" s="118"/>
      <c r="C223" s="118"/>
      <c r="D223" s="118"/>
      <c r="E223" s="118"/>
      <c r="F223" s="118"/>
      <c r="G223" s="120"/>
      <c r="H223" s="118"/>
      <c r="I223" s="15" t="str">
        <f t="shared" si="10"/>
        <v/>
      </c>
      <c r="J223" s="297" t="b">
        <f t="shared" si="11"/>
        <v>0</v>
      </c>
      <c r="K223" s="298">
        <f t="shared" si="12"/>
        <v>1</v>
      </c>
    </row>
    <row r="224" spans="1:11">
      <c r="A224" s="117">
        <v>215</v>
      </c>
      <c r="B224" s="118"/>
      <c r="C224" s="118"/>
      <c r="D224" s="118"/>
      <c r="E224" s="118"/>
      <c r="F224" s="118"/>
      <c r="G224" s="120"/>
      <c r="H224" s="118"/>
      <c r="I224" s="15" t="str">
        <f t="shared" si="10"/>
        <v/>
      </c>
      <c r="J224" s="297" t="b">
        <f t="shared" si="11"/>
        <v>0</v>
      </c>
      <c r="K224" s="298">
        <f t="shared" si="12"/>
        <v>1</v>
      </c>
    </row>
    <row r="225" spans="1:11">
      <c r="A225" s="117">
        <v>216</v>
      </c>
      <c r="B225" s="118"/>
      <c r="C225" s="118"/>
      <c r="D225" s="118"/>
      <c r="E225" s="118"/>
      <c r="F225" s="118"/>
      <c r="G225" s="120"/>
      <c r="H225" s="118"/>
      <c r="I225" s="15" t="str">
        <f t="shared" si="10"/>
        <v/>
      </c>
      <c r="J225" s="297" t="b">
        <f t="shared" si="11"/>
        <v>0</v>
      </c>
      <c r="K225" s="298">
        <f t="shared" si="12"/>
        <v>1</v>
      </c>
    </row>
    <row r="226" spans="1:11">
      <c r="A226" s="117">
        <v>217</v>
      </c>
      <c r="B226" s="118"/>
      <c r="C226" s="118"/>
      <c r="D226" s="118"/>
      <c r="E226" s="118"/>
      <c r="F226" s="118"/>
      <c r="G226" s="120"/>
      <c r="H226" s="118"/>
      <c r="I226" s="15" t="str">
        <f t="shared" si="10"/>
        <v/>
      </c>
      <c r="J226" s="297" t="b">
        <f t="shared" si="11"/>
        <v>0</v>
      </c>
      <c r="K226" s="298">
        <f t="shared" si="12"/>
        <v>1</v>
      </c>
    </row>
    <row r="227" spans="1:11">
      <c r="A227" s="117">
        <v>218</v>
      </c>
      <c r="B227" s="118"/>
      <c r="C227" s="118"/>
      <c r="D227" s="118"/>
      <c r="E227" s="118"/>
      <c r="F227" s="118"/>
      <c r="G227" s="120"/>
      <c r="H227" s="118"/>
      <c r="I227" s="15" t="str">
        <f t="shared" si="10"/>
        <v/>
      </c>
      <c r="J227" s="297" t="b">
        <f t="shared" si="11"/>
        <v>0</v>
      </c>
      <c r="K227" s="298">
        <f t="shared" si="12"/>
        <v>1</v>
      </c>
    </row>
    <row r="228" spans="1:11">
      <c r="A228" s="117">
        <v>219</v>
      </c>
      <c r="B228" s="118"/>
      <c r="C228" s="118"/>
      <c r="D228" s="118"/>
      <c r="E228" s="118"/>
      <c r="F228" s="118"/>
      <c r="G228" s="120"/>
      <c r="H228" s="118"/>
      <c r="I228" s="15" t="str">
        <f t="shared" si="10"/>
        <v/>
      </c>
      <c r="J228" s="297" t="b">
        <f t="shared" si="11"/>
        <v>0</v>
      </c>
      <c r="K228" s="298">
        <f t="shared" si="12"/>
        <v>1</v>
      </c>
    </row>
    <row r="229" spans="1:11">
      <c r="A229" s="117">
        <v>220</v>
      </c>
      <c r="B229" s="118"/>
      <c r="C229" s="118"/>
      <c r="D229" s="118"/>
      <c r="E229" s="118"/>
      <c r="F229" s="118"/>
      <c r="G229" s="120"/>
      <c r="H229" s="118"/>
      <c r="I229" s="15" t="str">
        <f t="shared" si="10"/>
        <v/>
      </c>
      <c r="J229" s="297" t="b">
        <f t="shared" si="11"/>
        <v>0</v>
      </c>
      <c r="K229" s="298">
        <f t="shared" si="12"/>
        <v>1</v>
      </c>
    </row>
    <row r="230" spans="1:11">
      <c r="A230" s="117">
        <v>221</v>
      </c>
      <c r="B230" s="118"/>
      <c r="C230" s="118"/>
      <c r="D230" s="118"/>
      <c r="E230" s="118"/>
      <c r="F230" s="118"/>
      <c r="G230" s="120"/>
      <c r="H230" s="118"/>
      <c r="I230" s="15" t="str">
        <f t="shared" si="10"/>
        <v/>
      </c>
      <c r="J230" s="297" t="b">
        <f t="shared" si="11"/>
        <v>0</v>
      </c>
      <c r="K230" s="298">
        <f t="shared" si="12"/>
        <v>1</v>
      </c>
    </row>
    <row r="231" spans="1:11">
      <c r="A231" s="117">
        <v>222</v>
      </c>
      <c r="B231" s="118"/>
      <c r="C231" s="118"/>
      <c r="D231" s="118"/>
      <c r="E231" s="118"/>
      <c r="F231" s="118"/>
      <c r="G231" s="120"/>
      <c r="H231" s="118"/>
      <c r="I231" s="15" t="str">
        <f t="shared" si="10"/>
        <v/>
      </c>
      <c r="J231" s="297" t="b">
        <f t="shared" si="11"/>
        <v>0</v>
      </c>
      <c r="K231" s="298">
        <f t="shared" si="12"/>
        <v>1</v>
      </c>
    </row>
    <row r="232" spans="1:11">
      <c r="A232" s="117">
        <v>223</v>
      </c>
      <c r="B232" s="118"/>
      <c r="C232" s="118"/>
      <c r="D232" s="118"/>
      <c r="E232" s="118"/>
      <c r="F232" s="118"/>
      <c r="G232" s="120"/>
      <c r="H232" s="118"/>
      <c r="I232" s="15" t="str">
        <f t="shared" si="10"/>
        <v/>
      </c>
      <c r="J232" s="297" t="b">
        <f t="shared" si="11"/>
        <v>0</v>
      </c>
      <c r="K232" s="298">
        <f t="shared" si="12"/>
        <v>1</v>
      </c>
    </row>
    <row r="233" spans="1:11">
      <c r="A233" s="117">
        <v>224</v>
      </c>
      <c r="B233" s="118"/>
      <c r="C233" s="118"/>
      <c r="D233" s="118"/>
      <c r="E233" s="118"/>
      <c r="F233" s="118"/>
      <c r="G233" s="120"/>
      <c r="H233" s="118"/>
      <c r="I233" s="15" t="str">
        <f t="shared" si="10"/>
        <v/>
      </c>
      <c r="J233" s="297" t="b">
        <f t="shared" si="11"/>
        <v>0</v>
      </c>
      <c r="K233" s="298">
        <f t="shared" si="12"/>
        <v>1</v>
      </c>
    </row>
    <row r="234" spans="1:11">
      <c r="A234" s="117">
        <v>225</v>
      </c>
      <c r="B234" s="118"/>
      <c r="C234" s="118"/>
      <c r="D234" s="118"/>
      <c r="E234" s="118"/>
      <c r="F234" s="118"/>
      <c r="G234" s="120"/>
      <c r="H234" s="118"/>
      <c r="I234" s="15" t="str">
        <f t="shared" si="10"/>
        <v/>
      </c>
      <c r="J234" s="297" t="b">
        <f t="shared" si="11"/>
        <v>0</v>
      </c>
      <c r="K234" s="298">
        <f t="shared" si="12"/>
        <v>1</v>
      </c>
    </row>
    <row r="235" spans="1:11">
      <c r="A235" s="117">
        <v>226</v>
      </c>
      <c r="B235" s="118"/>
      <c r="C235" s="118"/>
      <c r="D235" s="118"/>
      <c r="E235" s="118"/>
      <c r="F235" s="118"/>
      <c r="G235" s="120"/>
      <c r="H235" s="118"/>
      <c r="I235" s="15" t="str">
        <f t="shared" si="10"/>
        <v/>
      </c>
      <c r="J235" s="297" t="b">
        <f t="shared" si="11"/>
        <v>0</v>
      </c>
      <c r="K235" s="298">
        <f t="shared" si="12"/>
        <v>1</v>
      </c>
    </row>
    <row r="236" spans="1:11">
      <c r="A236" s="117">
        <v>227</v>
      </c>
      <c r="B236" s="118"/>
      <c r="C236" s="118"/>
      <c r="D236" s="118"/>
      <c r="E236" s="118"/>
      <c r="F236" s="118"/>
      <c r="G236" s="120"/>
      <c r="H236" s="118"/>
      <c r="I236" s="15" t="str">
        <f t="shared" si="10"/>
        <v/>
      </c>
      <c r="J236" s="297" t="b">
        <f t="shared" si="11"/>
        <v>0</v>
      </c>
      <c r="K236" s="298">
        <f t="shared" si="12"/>
        <v>1</v>
      </c>
    </row>
    <row r="237" spans="1:11">
      <c r="A237" s="117">
        <v>228</v>
      </c>
      <c r="B237" s="118"/>
      <c r="C237" s="118"/>
      <c r="D237" s="118"/>
      <c r="E237" s="118"/>
      <c r="F237" s="118"/>
      <c r="G237" s="120"/>
      <c r="H237" s="118"/>
      <c r="I237" s="15" t="str">
        <f t="shared" si="10"/>
        <v/>
      </c>
      <c r="J237" s="297" t="b">
        <f t="shared" si="11"/>
        <v>0</v>
      </c>
      <c r="K237" s="298">
        <f t="shared" si="12"/>
        <v>1</v>
      </c>
    </row>
    <row r="238" spans="1:11">
      <c r="A238" s="117">
        <v>229</v>
      </c>
      <c r="B238" s="118"/>
      <c r="C238" s="118"/>
      <c r="D238" s="118"/>
      <c r="E238" s="118"/>
      <c r="F238" s="118"/>
      <c r="G238" s="120"/>
      <c r="H238" s="118"/>
      <c r="I238" s="15" t="str">
        <f t="shared" si="10"/>
        <v/>
      </c>
      <c r="J238" s="297" t="b">
        <f t="shared" si="11"/>
        <v>0</v>
      </c>
      <c r="K238" s="298">
        <f t="shared" si="12"/>
        <v>1</v>
      </c>
    </row>
    <row r="239" spans="1:11">
      <c r="A239" s="117">
        <v>230</v>
      </c>
      <c r="B239" s="118"/>
      <c r="C239" s="118"/>
      <c r="D239" s="118"/>
      <c r="E239" s="118"/>
      <c r="F239" s="118"/>
      <c r="G239" s="120"/>
      <c r="H239" s="118"/>
      <c r="I239" s="15" t="str">
        <f t="shared" si="10"/>
        <v/>
      </c>
      <c r="J239" s="297" t="b">
        <f t="shared" si="11"/>
        <v>0</v>
      </c>
      <c r="K239" s="298">
        <f t="shared" si="12"/>
        <v>1</v>
      </c>
    </row>
    <row r="240" spans="1:11">
      <c r="A240" s="117">
        <v>231</v>
      </c>
      <c r="B240" s="118"/>
      <c r="C240" s="118"/>
      <c r="D240" s="118"/>
      <c r="E240" s="118"/>
      <c r="F240" s="118"/>
      <c r="G240" s="120"/>
      <c r="H240" s="118"/>
      <c r="I240" s="15" t="str">
        <f t="shared" si="10"/>
        <v/>
      </c>
      <c r="J240" s="297" t="b">
        <f t="shared" si="11"/>
        <v>0</v>
      </c>
      <c r="K240" s="298">
        <f t="shared" si="12"/>
        <v>1</v>
      </c>
    </row>
    <row r="241" spans="1:11">
      <c r="A241" s="117">
        <v>232</v>
      </c>
      <c r="B241" s="118"/>
      <c r="C241" s="118"/>
      <c r="D241" s="118"/>
      <c r="E241" s="118"/>
      <c r="F241" s="118"/>
      <c r="G241" s="120"/>
      <c r="H241" s="118"/>
      <c r="I241" s="15" t="str">
        <f t="shared" si="10"/>
        <v/>
      </c>
      <c r="J241" s="297" t="b">
        <f t="shared" si="11"/>
        <v>0</v>
      </c>
      <c r="K241" s="298">
        <f t="shared" si="12"/>
        <v>1</v>
      </c>
    </row>
    <row r="242" spans="1:11">
      <c r="A242" s="117">
        <v>233</v>
      </c>
      <c r="B242" s="118"/>
      <c r="C242" s="118"/>
      <c r="D242" s="118"/>
      <c r="E242" s="118"/>
      <c r="F242" s="118"/>
      <c r="G242" s="120"/>
      <c r="H242" s="118"/>
      <c r="I242" s="15" t="str">
        <f t="shared" si="10"/>
        <v/>
      </c>
      <c r="J242" s="297" t="b">
        <f t="shared" si="11"/>
        <v>0</v>
      </c>
      <c r="K242" s="298">
        <f t="shared" si="12"/>
        <v>1</v>
      </c>
    </row>
    <row r="243" spans="1:11">
      <c r="A243" s="117">
        <v>234</v>
      </c>
      <c r="B243" s="118"/>
      <c r="C243" s="118"/>
      <c r="D243" s="118"/>
      <c r="E243" s="118"/>
      <c r="F243" s="118"/>
      <c r="G243" s="120"/>
      <c r="H243" s="118"/>
      <c r="I243" s="15" t="str">
        <f t="shared" si="10"/>
        <v/>
      </c>
      <c r="J243" s="297" t="b">
        <f t="shared" si="11"/>
        <v>0</v>
      </c>
      <c r="K243" s="298">
        <f t="shared" si="12"/>
        <v>1</v>
      </c>
    </row>
    <row r="244" spans="1:11">
      <c r="A244" s="117">
        <v>235</v>
      </c>
      <c r="B244" s="118"/>
      <c r="C244" s="118"/>
      <c r="D244" s="118"/>
      <c r="E244" s="118"/>
      <c r="F244" s="118"/>
      <c r="G244" s="120"/>
      <c r="H244" s="118"/>
      <c r="I244" s="15" t="str">
        <f t="shared" si="10"/>
        <v/>
      </c>
      <c r="J244" s="297" t="b">
        <f t="shared" si="11"/>
        <v>0</v>
      </c>
      <c r="K244" s="298">
        <f t="shared" si="12"/>
        <v>1</v>
      </c>
    </row>
    <row r="245" spans="1:11">
      <c r="A245" s="117">
        <v>236</v>
      </c>
      <c r="B245" s="118"/>
      <c r="C245" s="118"/>
      <c r="D245" s="118"/>
      <c r="E245" s="118"/>
      <c r="F245" s="118"/>
      <c r="G245" s="120"/>
      <c r="H245" s="118"/>
      <c r="I245" s="15" t="str">
        <f t="shared" si="10"/>
        <v/>
      </c>
      <c r="J245" s="297" t="b">
        <f t="shared" si="11"/>
        <v>0</v>
      </c>
      <c r="K245" s="298">
        <f t="shared" si="12"/>
        <v>1</v>
      </c>
    </row>
    <row r="246" spans="1:11">
      <c r="A246" s="117">
        <v>237</v>
      </c>
      <c r="B246" s="118"/>
      <c r="C246" s="118"/>
      <c r="D246" s="118"/>
      <c r="E246" s="118"/>
      <c r="F246" s="118"/>
      <c r="G246" s="120"/>
      <c r="H246" s="118"/>
      <c r="I246" s="15" t="str">
        <f t="shared" si="10"/>
        <v/>
      </c>
      <c r="J246" s="297" t="b">
        <f t="shared" si="11"/>
        <v>0</v>
      </c>
      <c r="K246" s="298">
        <f t="shared" si="12"/>
        <v>1</v>
      </c>
    </row>
    <row r="247" spans="1:11">
      <c r="A247" s="117">
        <v>238</v>
      </c>
      <c r="B247" s="118"/>
      <c r="C247" s="118"/>
      <c r="D247" s="118"/>
      <c r="E247" s="118"/>
      <c r="F247" s="118"/>
      <c r="G247" s="120"/>
      <c r="H247" s="118"/>
      <c r="I247" s="15" t="str">
        <f t="shared" si="10"/>
        <v/>
      </c>
      <c r="J247" s="297" t="b">
        <f t="shared" si="11"/>
        <v>0</v>
      </c>
      <c r="K247" s="298">
        <f t="shared" si="12"/>
        <v>1</v>
      </c>
    </row>
    <row r="248" spans="1:11">
      <c r="A248" s="117">
        <v>239</v>
      </c>
      <c r="B248" s="118"/>
      <c r="C248" s="118"/>
      <c r="D248" s="118"/>
      <c r="E248" s="118"/>
      <c r="F248" s="118"/>
      <c r="G248" s="120"/>
      <c r="H248" s="118"/>
      <c r="I248" s="15" t="str">
        <f t="shared" si="10"/>
        <v/>
      </c>
      <c r="J248" s="297" t="b">
        <f t="shared" si="11"/>
        <v>0</v>
      </c>
      <c r="K248" s="298">
        <f t="shared" si="12"/>
        <v>1</v>
      </c>
    </row>
    <row r="249" spans="1:11">
      <c r="A249" s="117">
        <v>240</v>
      </c>
      <c r="B249" s="118"/>
      <c r="C249" s="118"/>
      <c r="D249" s="118"/>
      <c r="E249" s="118"/>
      <c r="F249" s="118"/>
      <c r="G249" s="120"/>
      <c r="H249" s="118"/>
      <c r="I249" s="15" t="str">
        <f t="shared" si="10"/>
        <v/>
      </c>
      <c r="J249" s="297" t="b">
        <f t="shared" si="11"/>
        <v>0</v>
      </c>
      <c r="K249" s="298">
        <f t="shared" si="12"/>
        <v>1</v>
      </c>
    </row>
    <row r="250" spans="1:11">
      <c r="A250" s="117">
        <v>241</v>
      </c>
      <c r="B250" s="118"/>
      <c r="C250" s="118"/>
      <c r="D250" s="118"/>
      <c r="E250" s="118"/>
      <c r="F250" s="118"/>
      <c r="G250" s="120"/>
      <c r="H250" s="118"/>
      <c r="I250" s="15" t="str">
        <f t="shared" si="10"/>
        <v/>
      </c>
      <c r="J250" s="297" t="b">
        <f t="shared" si="11"/>
        <v>0</v>
      </c>
      <c r="K250" s="298">
        <f t="shared" si="12"/>
        <v>1</v>
      </c>
    </row>
    <row r="251" spans="1:11">
      <c r="A251" s="117">
        <v>242</v>
      </c>
      <c r="B251" s="118"/>
      <c r="C251" s="118"/>
      <c r="D251" s="118"/>
      <c r="E251" s="118"/>
      <c r="F251" s="118"/>
      <c r="G251" s="120"/>
      <c r="H251" s="118"/>
      <c r="I251" s="15" t="str">
        <f t="shared" si="10"/>
        <v/>
      </c>
      <c r="J251" s="297" t="b">
        <f t="shared" si="11"/>
        <v>0</v>
      </c>
      <c r="K251" s="298">
        <f t="shared" si="12"/>
        <v>1</v>
      </c>
    </row>
    <row r="252" spans="1:11">
      <c r="A252" s="117">
        <v>243</v>
      </c>
      <c r="B252" s="118"/>
      <c r="C252" s="118"/>
      <c r="D252" s="118"/>
      <c r="E252" s="118"/>
      <c r="F252" s="118"/>
      <c r="G252" s="120"/>
      <c r="H252" s="118"/>
      <c r="I252" s="15" t="str">
        <f t="shared" si="10"/>
        <v/>
      </c>
      <c r="J252" s="297" t="b">
        <f t="shared" si="11"/>
        <v>0</v>
      </c>
      <c r="K252" s="298">
        <f t="shared" si="12"/>
        <v>1</v>
      </c>
    </row>
    <row r="253" spans="1:11">
      <c r="A253" s="117">
        <v>244</v>
      </c>
      <c r="B253" s="118"/>
      <c r="C253" s="118"/>
      <c r="D253" s="118"/>
      <c r="E253" s="118"/>
      <c r="F253" s="118"/>
      <c r="G253" s="120"/>
      <c r="H253" s="118"/>
      <c r="I253" s="15" t="str">
        <f t="shared" si="10"/>
        <v/>
      </c>
      <c r="J253" s="297" t="b">
        <f t="shared" si="11"/>
        <v>0</v>
      </c>
      <c r="K253" s="298">
        <f t="shared" si="12"/>
        <v>1</v>
      </c>
    </row>
    <row r="254" spans="1:11">
      <c r="A254" s="117">
        <v>245</v>
      </c>
      <c r="B254" s="118"/>
      <c r="C254" s="118"/>
      <c r="D254" s="118"/>
      <c r="E254" s="118"/>
      <c r="F254" s="118"/>
      <c r="G254" s="120"/>
      <c r="H254" s="118"/>
      <c r="I254" s="15" t="str">
        <f t="shared" si="10"/>
        <v/>
      </c>
      <c r="J254" s="297" t="b">
        <f t="shared" si="11"/>
        <v>0</v>
      </c>
      <c r="K254" s="298">
        <f t="shared" si="12"/>
        <v>1</v>
      </c>
    </row>
    <row r="255" spans="1:11">
      <c r="A255" s="117">
        <v>246</v>
      </c>
      <c r="B255" s="118"/>
      <c r="C255" s="118"/>
      <c r="D255" s="118"/>
      <c r="E255" s="118"/>
      <c r="F255" s="118"/>
      <c r="G255" s="120"/>
      <c r="H255" s="118"/>
      <c r="I255" s="15" t="str">
        <f t="shared" si="10"/>
        <v/>
      </c>
      <c r="J255" s="297" t="b">
        <f t="shared" si="11"/>
        <v>0</v>
      </c>
      <c r="K255" s="298">
        <f t="shared" si="12"/>
        <v>1</v>
      </c>
    </row>
    <row r="256" spans="1:11">
      <c r="A256" s="117">
        <v>247</v>
      </c>
      <c r="B256" s="118"/>
      <c r="C256" s="118"/>
      <c r="D256" s="118"/>
      <c r="E256" s="118"/>
      <c r="F256" s="118"/>
      <c r="G256" s="120"/>
      <c r="H256" s="118"/>
      <c r="I256" s="15" t="str">
        <f t="shared" si="10"/>
        <v/>
      </c>
      <c r="J256" s="297" t="b">
        <f t="shared" si="11"/>
        <v>0</v>
      </c>
      <c r="K256" s="298">
        <f t="shared" si="12"/>
        <v>1</v>
      </c>
    </row>
    <row r="257" spans="1:11">
      <c r="A257" s="117">
        <v>248</v>
      </c>
      <c r="B257" s="118"/>
      <c r="C257" s="118"/>
      <c r="D257" s="118"/>
      <c r="E257" s="118"/>
      <c r="F257" s="118"/>
      <c r="G257" s="120"/>
      <c r="H257" s="118"/>
      <c r="I257" s="15" t="str">
        <f t="shared" si="10"/>
        <v/>
      </c>
      <c r="J257" s="297" t="b">
        <f t="shared" si="11"/>
        <v>0</v>
      </c>
      <c r="K257" s="298">
        <f t="shared" si="12"/>
        <v>1</v>
      </c>
    </row>
    <row r="258" spans="1:11">
      <c r="A258" s="117">
        <v>249</v>
      </c>
      <c r="B258" s="118"/>
      <c r="C258" s="118"/>
      <c r="D258" s="118"/>
      <c r="E258" s="118"/>
      <c r="F258" s="118"/>
      <c r="G258" s="120"/>
      <c r="H258" s="118"/>
      <c r="I258" s="15" t="str">
        <f t="shared" si="10"/>
        <v/>
      </c>
      <c r="J258" s="297" t="b">
        <f t="shared" si="11"/>
        <v>0</v>
      </c>
      <c r="K258" s="298">
        <f t="shared" si="12"/>
        <v>1</v>
      </c>
    </row>
    <row r="259" spans="1:11">
      <c r="A259" s="117">
        <v>250</v>
      </c>
      <c r="B259" s="118"/>
      <c r="C259" s="118"/>
      <c r="D259" s="118"/>
      <c r="E259" s="118"/>
      <c r="F259" s="118"/>
      <c r="G259" s="120"/>
      <c r="H259" s="118"/>
      <c r="I259" s="15" t="str">
        <f t="shared" si="10"/>
        <v/>
      </c>
      <c r="J259" s="297" t="b">
        <f t="shared" si="11"/>
        <v>0</v>
      </c>
      <c r="K259" s="298">
        <f t="shared" si="12"/>
        <v>1</v>
      </c>
    </row>
  </sheetData>
  <sheetProtection algorithmName="SHA-512" hashValue="/2LJE8Zeu+G4n0WBz9jqM6UiYpHrx3aaYpIWxzC15OpiN/cHpWcChuu9DmpgpiOUwuwMHqtLCDWee50UkR5mDA==" saltValue="F7L5yILdQzuUATM5WEfLhg==" spinCount="100000" sheet="1" objects="1" scenarios="1" formatCells="0" formatRows="0" insertRows="0"/>
  <mergeCells count="13">
    <mergeCell ref="E7:E8"/>
    <mergeCell ref="J7:J8"/>
    <mergeCell ref="K7:K8"/>
    <mergeCell ref="I7:I8"/>
    <mergeCell ref="A4:I4"/>
    <mergeCell ref="A5:I5"/>
    <mergeCell ref="A7:A8"/>
    <mergeCell ref="B7:B8"/>
    <mergeCell ref="C7:C8"/>
    <mergeCell ref="F7:F8"/>
    <mergeCell ref="G7:G8"/>
    <mergeCell ref="H7:H8"/>
    <mergeCell ref="D7:D8"/>
  </mergeCells>
  <dataValidations count="1">
    <dataValidation type="list" allowBlank="1" showInputMessage="1" showErrorMessage="1" sqref="E10:E259" xr:uid="{00000000-0002-0000-2C00-000000000000}">
      <formula1>ii521tip</formula1>
    </dataValidation>
  </dataValidations>
  <pageMargins left="0.59055118110236227" right="0.59055118110236227" top="0.78740157480314965" bottom="1.1023622047244095" header="0" footer="0.43307086614173229"/>
  <pageSetup paperSize="9" scale="72" fitToHeight="100" orientation="landscape" r:id="rId1"/>
  <headerFooter>
    <oddFooter xml:space="preserve">&amp;L
&amp;RCandidat
</oddFooter>
  </headerFooter>
  <rowBreaks count="1" manualBreakCount="1">
    <brk id="34" max="16383"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91">
    <pageSetUpPr fitToPage="1"/>
  </sheetPr>
  <dimension ref="A1:I259"/>
  <sheetViews>
    <sheetView zoomScaleNormal="100" workbookViewId="0">
      <selection activeCell="B10" sqref="B10:F12"/>
    </sheetView>
  </sheetViews>
  <sheetFormatPr defaultColWidth="9.1328125" defaultRowHeight="15.75"/>
  <cols>
    <col min="1" max="1" width="5.6640625" style="45" customWidth="1"/>
    <col min="2" max="4" width="35.6640625" style="49" customWidth="1"/>
    <col min="5" max="5" width="45.1328125" style="49" customWidth="1"/>
    <col min="6" max="6" width="10.6640625" style="54" customWidth="1"/>
    <col min="7" max="7" width="17.6640625" style="49" customWidth="1"/>
    <col min="8" max="8" width="9.1328125" style="55" hidden="1" customWidth="1"/>
    <col min="9" max="9" width="9.1328125" style="49" hidden="1" customWidth="1"/>
    <col min="10" max="19" width="9.1328125" style="49" customWidth="1"/>
    <col min="20" max="16384" width="9.1328125" style="49"/>
  </cols>
  <sheetData>
    <row r="1" spans="1:9" s="45" customFormat="1">
      <c r="A1" s="44" t="s">
        <v>483</v>
      </c>
      <c r="F1" s="46"/>
      <c r="G1" s="48"/>
    </row>
    <row r="2" spans="1:9" s="45" customFormat="1">
      <c r="A2" s="44" t="s">
        <v>951</v>
      </c>
      <c r="F2" s="46"/>
      <c r="G2" s="48"/>
    </row>
    <row r="3" spans="1:9" s="45" customFormat="1">
      <c r="A3" s="44"/>
      <c r="F3" s="46"/>
      <c r="G3" s="48"/>
    </row>
    <row r="4" spans="1:9">
      <c r="A4" s="472" t="s">
        <v>911</v>
      </c>
      <c r="B4" s="472"/>
      <c r="C4" s="472"/>
      <c r="D4" s="472"/>
      <c r="E4" s="472"/>
      <c r="F4" s="472"/>
      <c r="G4" s="472"/>
    </row>
    <row r="5" spans="1:9">
      <c r="A5" s="472" t="s">
        <v>956</v>
      </c>
      <c r="B5" s="472"/>
      <c r="C5" s="472"/>
      <c r="D5" s="472"/>
      <c r="E5" s="472"/>
      <c r="F5" s="472"/>
      <c r="G5" s="472"/>
    </row>
    <row r="6" spans="1:9" ht="13.5" customHeight="1">
      <c r="F6" s="49"/>
      <c r="G6" s="295" t="str">
        <f>CONCATENATE(functie," ",nume_candidat)</f>
        <v>Conferențiar Bojan-Dragos Claudia-Adina</v>
      </c>
    </row>
    <row r="7" spans="1:9" ht="18.75" customHeight="1">
      <c r="A7" s="469" t="s">
        <v>338</v>
      </c>
      <c r="B7" s="469" t="s">
        <v>0</v>
      </c>
      <c r="C7" s="469" t="s">
        <v>961</v>
      </c>
      <c r="D7" s="469" t="s">
        <v>1061</v>
      </c>
      <c r="E7" s="469" t="s">
        <v>1033</v>
      </c>
      <c r="F7" s="475" t="s">
        <v>2</v>
      </c>
      <c r="G7" s="527" t="s">
        <v>544</v>
      </c>
      <c r="H7" s="476" t="s">
        <v>541</v>
      </c>
      <c r="I7" s="477" t="s">
        <v>551</v>
      </c>
    </row>
    <row r="8" spans="1:9" ht="46.5" customHeight="1">
      <c r="A8" s="469"/>
      <c r="B8" s="469"/>
      <c r="C8" s="469"/>
      <c r="D8" s="469"/>
      <c r="E8" s="469"/>
      <c r="F8" s="475"/>
      <c r="G8" s="528"/>
      <c r="H8" s="476"/>
      <c r="I8" s="477"/>
    </row>
    <row r="9" spans="1:9">
      <c r="A9" s="71"/>
      <c r="B9" s="50"/>
      <c r="C9" s="50"/>
      <c r="D9" s="50"/>
      <c r="E9" s="50"/>
      <c r="F9" s="22"/>
      <c r="G9" s="122">
        <f>SUMIF(G10:G1010,"&gt;0")</f>
        <v>0</v>
      </c>
      <c r="H9" s="252"/>
    </row>
    <row r="10" spans="1:9">
      <c r="A10" s="28">
        <v>1</v>
      </c>
      <c r="B10" s="7"/>
      <c r="C10" s="7"/>
      <c r="D10" s="7"/>
      <c r="E10" s="7"/>
      <c r="F10" s="180"/>
      <c r="G10" s="15" t="str">
        <f t="shared" ref="G10:G73" si="0">IF(OR($B10="",$C10="",,,$F10&lt;an_initial,$F10&gt;an_final,$H10=FALSE),"",HLOOKUP(E10,ii522punctaje,2,FALSE)/I10)</f>
        <v/>
      </c>
      <c r="H10" s="297" t="b">
        <f t="shared" ref="H10:H73" si="1">IF(nume_candidat="",FALSE,ISNUMBER(SEARCH(nume_candidat,$B10)))</f>
        <v>0</v>
      </c>
      <c r="I10" s="298">
        <f t="shared" ref="I10:I11" si="2">LEN(B10)-LEN(SUBSTITUTE(B10,",",""))+1</f>
        <v>1</v>
      </c>
    </row>
    <row r="11" spans="1:9">
      <c r="A11" s="28">
        <v>2</v>
      </c>
      <c r="B11" s="7"/>
      <c r="C11" s="7"/>
      <c r="D11" s="7"/>
      <c r="E11" s="7"/>
      <c r="F11" s="180"/>
      <c r="G11" s="15" t="str">
        <f t="shared" si="0"/>
        <v/>
      </c>
      <c r="H11" s="297" t="b">
        <f t="shared" si="1"/>
        <v>0</v>
      </c>
      <c r="I11" s="298">
        <f t="shared" si="2"/>
        <v>1</v>
      </c>
    </row>
    <row r="12" spans="1:9">
      <c r="A12" s="28">
        <v>3</v>
      </c>
      <c r="B12" s="6"/>
      <c r="C12" s="7"/>
      <c r="D12" s="7"/>
      <c r="E12" s="7"/>
      <c r="F12" s="180"/>
      <c r="G12" s="15" t="str">
        <f t="shared" si="0"/>
        <v/>
      </c>
      <c r="H12" s="297" t="b">
        <f t="shared" si="1"/>
        <v>0</v>
      </c>
      <c r="I12" s="298">
        <f t="shared" ref="I12:I75" si="3">LEN(B12)-LEN(SUBSTITUTE(B12,",",""))+1</f>
        <v>1</v>
      </c>
    </row>
    <row r="13" spans="1:9">
      <c r="A13" s="28">
        <v>4</v>
      </c>
      <c r="B13" s="6"/>
      <c r="C13" s="6"/>
      <c r="D13" s="6"/>
      <c r="E13" s="6"/>
      <c r="F13" s="179"/>
      <c r="G13" s="15" t="str">
        <f t="shared" si="0"/>
        <v/>
      </c>
      <c r="H13" s="297" t="b">
        <f t="shared" si="1"/>
        <v>0</v>
      </c>
      <c r="I13" s="298">
        <f t="shared" si="3"/>
        <v>1</v>
      </c>
    </row>
    <row r="14" spans="1:9">
      <c r="A14" s="28">
        <v>5</v>
      </c>
      <c r="B14" s="6"/>
      <c r="C14" s="6"/>
      <c r="D14" s="6"/>
      <c r="E14" s="6"/>
      <c r="F14" s="179"/>
      <c r="G14" s="15" t="str">
        <f t="shared" si="0"/>
        <v/>
      </c>
      <c r="H14" s="297" t="b">
        <f t="shared" si="1"/>
        <v>0</v>
      </c>
      <c r="I14" s="298">
        <f t="shared" si="3"/>
        <v>1</v>
      </c>
    </row>
    <row r="15" spans="1:9">
      <c r="A15" s="28">
        <v>6</v>
      </c>
      <c r="B15" s="6"/>
      <c r="C15" s="6"/>
      <c r="D15" s="6"/>
      <c r="E15" s="6"/>
      <c r="F15" s="179"/>
      <c r="G15" s="15" t="str">
        <f t="shared" si="0"/>
        <v/>
      </c>
      <c r="H15" s="297" t="b">
        <f t="shared" si="1"/>
        <v>0</v>
      </c>
      <c r="I15" s="298">
        <f t="shared" si="3"/>
        <v>1</v>
      </c>
    </row>
    <row r="16" spans="1:9">
      <c r="A16" s="28">
        <v>7</v>
      </c>
      <c r="B16" s="6"/>
      <c r="C16" s="6"/>
      <c r="D16" s="6"/>
      <c r="E16" s="6"/>
      <c r="F16" s="179"/>
      <c r="G16" s="15" t="str">
        <f t="shared" si="0"/>
        <v/>
      </c>
      <c r="H16" s="297" t="b">
        <f t="shared" si="1"/>
        <v>0</v>
      </c>
      <c r="I16" s="298">
        <f t="shared" si="3"/>
        <v>1</v>
      </c>
    </row>
    <row r="17" spans="1:9">
      <c r="A17" s="28">
        <v>8</v>
      </c>
      <c r="B17" s="6"/>
      <c r="C17" s="6"/>
      <c r="D17" s="6"/>
      <c r="E17" s="6"/>
      <c r="F17" s="179"/>
      <c r="G17" s="15" t="str">
        <f t="shared" si="0"/>
        <v/>
      </c>
      <c r="H17" s="297" t="b">
        <f t="shared" si="1"/>
        <v>0</v>
      </c>
      <c r="I17" s="298">
        <f t="shared" si="3"/>
        <v>1</v>
      </c>
    </row>
    <row r="18" spans="1:9">
      <c r="A18" s="28">
        <v>9</v>
      </c>
      <c r="B18" s="6"/>
      <c r="C18" s="6"/>
      <c r="D18" s="6"/>
      <c r="E18" s="6"/>
      <c r="F18" s="179"/>
      <c r="G18" s="15" t="str">
        <f t="shared" si="0"/>
        <v/>
      </c>
      <c r="H18" s="297" t="b">
        <f t="shared" si="1"/>
        <v>0</v>
      </c>
      <c r="I18" s="298">
        <f t="shared" si="3"/>
        <v>1</v>
      </c>
    </row>
    <row r="19" spans="1:9">
      <c r="A19" s="28">
        <v>10</v>
      </c>
      <c r="B19" s="6"/>
      <c r="C19" s="6"/>
      <c r="D19" s="6"/>
      <c r="E19" s="6"/>
      <c r="F19" s="179"/>
      <c r="G19" s="15" t="str">
        <f t="shared" si="0"/>
        <v/>
      </c>
      <c r="H19" s="297" t="b">
        <f t="shared" si="1"/>
        <v>0</v>
      </c>
      <c r="I19" s="298">
        <f t="shared" si="3"/>
        <v>1</v>
      </c>
    </row>
    <row r="20" spans="1:9">
      <c r="A20" s="28">
        <v>11</v>
      </c>
      <c r="B20" s="6"/>
      <c r="C20" s="6"/>
      <c r="D20" s="6"/>
      <c r="E20" s="6"/>
      <c r="F20" s="179"/>
      <c r="G20" s="15" t="str">
        <f t="shared" si="0"/>
        <v/>
      </c>
      <c r="H20" s="297" t="b">
        <f t="shared" si="1"/>
        <v>0</v>
      </c>
      <c r="I20" s="298">
        <f t="shared" si="3"/>
        <v>1</v>
      </c>
    </row>
    <row r="21" spans="1:9">
      <c r="A21" s="28">
        <v>12</v>
      </c>
      <c r="B21" s="6"/>
      <c r="C21" s="6"/>
      <c r="D21" s="6"/>
      <c r="E21" s="6"/>
      <c r="F21" s="179"/>
      <c r="G21" s="15" t="str">
        <f t="shared" si="0"/>
        <v/>
      </c>
      <c r="H21" s="297" t="b">
        <f t="shared" si="1"/>
        <v>0</v>
      </c>
      <c r="I21" s="298">
        <f t="shared" si="3"/>
        <v>1</v>
      </c>
    </row>
    <row r="22" spans="1:9">
      <c r="A22" s="28">
        <v>13</v>
      </c>
      <c r="B22" s="6"/>
      <c r="C22" s="6"/>
      <c r="D22" s="6"/>
      <c r="E22" s="6"/>
      <c r="F22" s="179"/>
      <c r="G22" s="15" t="str">
        <f t="shared" si="0"/>
        <v/>
      </c>
      <c r="H22" s="297" t="b">
        <f t="shared" si="1"/>
        <v>0</v>
      </c>
      <c r="I22" s="298">
        <f t="shared" si="3"/>
        <v>1</v>
      </c>
    </row>
    <row r="23" spans="1:9">
      <c r="A23" s="28">
        <v>14</v>
      </c>
      <c r="B23" s="6"/>
      <c r="C23" s="6"/>
      <c r="D23" s="6"/>
      <c r="E23" s="6"/>
      <c r="F23" s="179"/>
      <c r="G23" s="15" t="str">
        <f t="shared" si="0"/>
        <v/>
      </c>
      <c r="H23" s="297" t="b">
        <f t="shared" si="1"/>
        <v>0</v>
      </c>
      <c r="I23" s="298">
        <f t="shared" si="3"/>
        <v>1</v>
      </c>
    </row>
    <row r="24" spans="1:9">
      <c r="A24" s="28">
        <v>15</v>
      </c>
      <c r="B24" s="6"/>
      <c r="C24" s="6"/>
      <c r="D24" s="6"/>
      <c r="E24" s="6"/>
      <c r="F24" s="179"/>
      <c r="G24" s="15" t="str">
        <f t="shared" si="0"/>
        <v/>
      </c>
      <c r="H24" s="297" t="b">
        <f t="shared" si="1"/>
        <v>0</v>
      </c>
      <c r="I24" s="298">
        <f t="shared" si="3"/>
        <v>1</v>
      </c>
    </row>
    <row r="25" spans="1:9">
      <c r="A25" s="28">
        <v>16</v>
      </c>
      <c r="B25" s="6"/>
      <c r="C25" s="6"/>
      <c r="D25" s="6"/>
      <c r="E25" s="6"/>
      <c r="F25" s="179"/>
      <c r="G25" s="15" t="str">
        <f t="shared" si="0"/>
        <v/>
      </c>
      <c r="H25" s="297" t="b">
        <f t="shared" si="1"/>
        <v>0</v>
      </c>
      <c r="I25" s="298">
        <f t="shared" si="3"/>
        <v>1</v>
      </c>
    </row>
    <row r="26" spans="1:9">
      <c r="A26" s="28">
        <v>17</v>
      </c>
      <c r="B26" s="6"/>
      <c r="C26" s="6"/>
      <c r="D26" s="6"/>
      <c r="E26" s="6"/>
      <c r="F26" s="179"/>
      <c r="G26" s="15" t="str">
        <f t="shared" si="0"/>
        <v/>
      </c>
      <c r="H26" s="297" t="b">
        <f t="shared" si="1"/>
        <v>0</v>
      </c>
      <c r="I26" s="298">
        <f t="shared" si="3"/>
        <v>1</v>
      </c>
    </row>
    <row r="27" spans="1:9">
      <c r="A27" s="28">
        <v>18</v>
      </c>
      <c r="B27" s="6"/>
      <c r="C27" s="6"/>
      <c r="D27" s="6"/>
      <c r="E27" s="6"/>
      <c r="F27" s="179"/>
      <c r="G27" s="15" t="str">
        <f t="shared" si="0"/>
        <v/>
      </c>
      <c r="H27" s="297" t="b">
        <f t="shared" si="1"/>
        <v>0</v>
      </c>
      <c r="I27" s="298">
        <f t="shared" si="3"/>
        <v>1</v>
      </c>
    </row>
    <row r="28" spans="1:9">
      <c r="A28" s="28">
        <v>19</v>
      </c>
      <c r="B28" s="6"/>
      <c r="C28" s="6"/>
      <c r="D28" s="6"/>
      <c r="E28" s="6"/>
      <c r="F28" s="179"/>
      <c r="G28" s="15" t="str">
        <f t="shared" si="0"/>
        <v/>
      </c>
      <c r="H28" s="297" t="b">
        <f t="shared" si="1"/>
        <v>0</v>
      </c>
      <c r="I28" s="298">
        <f t="shared" si="3"/>
        <v>1</v>
      </c>
    </row>
    <row r="29" spans="1:9">
      <c r="A29" s="28">
        <v>20</v>
      </c>
      <c r="B29" s="6"/>
      <c r="C29" s="6"/>
      <c r="D29" s="6"/>
      <c r="E29" s="6"/>
      <c r="F29" s="179"/>
      <c r="G29" s="15" t="str">
        <f t="shared" si="0"/>
        <v/>
      </c>
      <c r="H29" s="297" t="b">
        <f t="shared" si="1"/>
        <v>0</v>
      </c>
      <c r="I29" s="298">
        <f t="shared" si="3"/>
        <v>1</v>
      </c>
    </row>
    <row r="30" spans="1:9">
      <c r="A30" s="28">
        <v>21</v>
      </c>
      <c r="B30" s="6"/>
      <c r="C30" s="6"/>
      <c r="D30" s="6"/>
      <c r="E30" s="6"/>
      <c r="F30" s="179"/>
      <c r="G30" s="15" t="str">
        <f t="shared" si="0"/>
        <v/>
      </c>
      <c r="H30" s="297" t="b">
        <f t="shared" si="1"/>
        <v>0</v>
      </c>
      <c r="I30" s="298">
        <f t="shared" si="3"/>
        <v>1</v>
      </c>
    </row>
    <row r="31" spans="1:9">
      <c r="A31" s="28">
        <v>22</v>
      </c>
      <c r="B31" s="6"/>
      <c r="C31" s="6"/>
      <c r="D31" s="6"/>
      <c r="E31" s="6"/>
      <c r="F31" s="179"/>
      <c r="G31" s="15" t="str">
        <f t="shared" si="0"/>
        <v/>
      </c>
      <c r="H31" s="297" t="b">
        <f t="shared" si="1"/>
        <v>0</v>
      </c>
      <c r="I31" s="298">
        <f t="shared" si="3"/>
        <v>1</v>
      </c>
    </row>
    <row r="32" spans="1:9">
      <c r="A32" s="28">
        <v>23</v>
      </c>
      <c r="B32" s="6"/>
      <c r="C32" s="6"/>
      <c r="D32" s="6"/>
      <c r="E32" s="6"/>
      <c r="F32" s="179"/>
      <c r="G32" s="15" t="str">
        <f t="shared" si="0"/>
        <v/>
      </c>
      <c r="H32" s="297" t="b">
        <f t="shared" si="1"/>
        <v>0</v>
      </c>
      <c r="I32" s="298">
        <f t="shared" si="3"/>
        <v>1</v>
      </c>
    </row>
    <row r="33" spans="1:9">
      <c r="A33" s="28">
        <v>24</v>
      </c>
      <c r="B33" s="6"/>
      <c r="C33" s="6"/>
      <c r="D33" s="6"/>
      <c r="E33" s="6"/>
      <c r="F33" s="179"/>
      <c r="G33" s="15" t="str">
        <f t="shared" si="0"/>
        <v/>
      </c>
      <c r="H33" s="297" t="b">
        <f t="shared" si="1"/>
        <v>0</v>
      </c>
      <c r="I33" s="298">
        <f t="shared" si="3"/>
        <v>1</v>
      </c>
    </row>
    <row r="34" spans="1:9">
      <c r="A34" s="28">
        <v>25</v>
      </c>
      <c r="B34" s="6"/>
      <c r="C34" s="6"/>
      <c r="D34" s="6"/>
      <c r="E34" s="6"/>
      <c r="F34" s="179"/>
      <c r="G34" s="15" t="str">
        <f t="shared" si="0"/>
        <v/>
      </c>
      <c r="H34" s="297" t="b">
        <f t="shared" si="1"/>
        <v>0</v>
      </c>
      <c r="I34" s="298">
        <f t="shared" si="3"/>
        <v>1</v>
      </c>
    </row>
    <row r="35" spans="1:9">
      <c r="A35" s="28">
        <v>26</v>
      </c>
      <c r="B35" s="6"/>
      <c r="C35" s="6"/>
      <c r="D35" s="6"/>
      <c r="E35" s="6"/>
      <c r="F35" s="179"/>
      <c r="G35" s="15" t="str">
        <f t="shared" si="0"/>
        <v/>
      </c>
      <c r="H35" s="297" t="b">
        <f t="shared" si="1"/>
        <v>0</v>
      </c>
      <c r="I35" s="298">
        <f t="shared" si="3"/>
        <v>1</v>
      </c>
    </row>
    <row r="36" spans="1:9">
      <c r="A36" s="28">
        <v>27</v>
      </c>
      <c r="B36" s="6"/>
      <c r="C36" s="6"/>
      <c r="D36" s="6"/>
      <c r="E36" s="6"/>
      <c r="F36" s="179"/>
      <c r="G36" s="15" t="str">
        <f t="shared" si="0"/>
        <v/>
      </c>
      <c r="H36" s="297" t="b">
        <f t="shared" si="1"/>
        <v>0</v>
      </c>
      <c r="I36" s="298">
        <f t="shared" si="3"/>
        <v>1</v>
      </c>
    </row>
    <row r="37" spans="1:9">
      <c r="A37" s="28">
        <v>28</v>
      </c>
      <c r="B37" s="6"/>
      <c r="C37" s="6"/>
      <c r="D37" s="6"/>
      <c r="E37" s="6"/>
      <c r="F37" s="179"/>
      <c r="G37" s="15" t="str">
        <f t="shared" si="0"/>
        <v/>
      </c>
      <c r="H37" s="297" t="b">
        <f t="shared" si="1"/>
        <v>0</v>
      </c>
      <c r="I37" s="298">
        <f t="shared" si="3"/>
        <v>1</v>
      </c>
    </row>
    <row r="38" spans="1:9">
      <c r="A38" s="28">
        <v>29</v>
      </c>
      <c r="B38" s="6"/>
      <c r="C38" s="6"/>
      <c r="D38" s="6"/>
      <c r="E38" s="6"/>
      <c r="F38" s="179"/>
      <c r="G38" s="15" t="str">
        <f t="shared" si="0"/>
        <v/>
      </c>
      <c r="H38" s="297" t="b">
        <f t="shared" si="1"/>
        <v>0</v>
      </c>
      <c r="I38" s="298">
        <f t="shared" si="3"/>
        <v>1</v>
      </c>
    </row>
    <row r="39" spans="1:9">
      <c r="A39" s="28">
        <v>30</v>
      </c>
      <c r="B39" s="6"/>
      <c r="C39" s="6"/>
      <c r="D39" s="6"/>
      <c r="E39" s="6"/>
      <c r="F39" s="179"/>
      <c r="G39" s="15" t="str">
        <f t="shared" si="0"/>
        <v/>
      </c>
      <c r="H39" s="297" t="b">
        <f t="shared" si="1"/>
        <v>0</v>
      </c>
      <c r="I39" s="298">
        <f t="shared" si="3"/>
        <v>1</v>
      </c>
    </row>
    <row r="40" spans="1:9">
      <c r="A40" s="28">
        <v>31</v>
      </c>
      <c r="B40" s="6"/>
      <c r="C40" s="6"/>
      <c r="D40" s="6"/>
      <c r="E40" s="6"/>
      <c r="F40" s="179"/>
      <c r="G40" s="15" t="str">
        <f t="shared" si="0"/>
        <v/>
      </c>
      <c r="H40" s="297" t="b">
        <f t="shared" si="1"/>
        <v>0</v>
      </c>
      <c r="I40" s="298">
        <f t="shared" si="3"/>
        <v>1</v>
      </c>
    </row>
    <row r="41" spans="1:9">
      <c r="A41" s="28">
        <v>32</v>
      </c>
      <c r="B41" s="6"/>
      <c r="C41" s="6"/>
      <c r="D41" s="6"/>
      <c r="E41" s="6"/>
      <c r="F41" s="179"/>
      <c r="G41" s="15" t="str">
        <f t="shared" si="0"/>
        <v/>
      </c>
      <c r="H41" s="297" t="b">
        <f t="shared" si="1"/>
        <v>0</v>
      </c>
      <c r="I41" s="298">
        <f t="shared" si="3"/>
        <v>1</v>
      </c>
    </row>
    <row r="42" spans="1:9">
      <c r="A42" s="28">
        <v>33</v>
      </c>
      <c r="B42" s="6"/>
      <c r="C42" s="6"/>
      <c r="D42" s="6"/>
      <c r="E42" s="6"/>
      <c r="F42" s="179"/>
      <c r="G42" s="15" t="str">
        <f t="shared" si="0"/>
        <v/>
      </c>
      <c r="H42" s="297" t="b">
        <f t="shared" si="1"/>
        <v>0</v>
      </c>
      <c r="I42" s="298">
        <f t="shared" si="3"/>
        <v>1</v>
      </c>
    </row>
    <row r="43" spans="1:9">
      <c r="A43" s="28">
        <v>34</v>
      </c>
      <c r="B43" s="6"/>
      <c r="C43" s="6"/>
      <c r="D43" s="6"/>
      <c r="E43" s="6"/>
      <c r="F43" s="179"/>
      <c r="G43" s="15" t="str">
        <f t="shared" si="0"/>
        <v/>
      </c>
      <c r="H43" s="297" t="b">
        <f t="shared" si="1"/>
        <v>0</v>
      </c>
      <c r="I43" s="298">
        <f t="shared" si="3"/>
        <v>1</v>
      </c>
    </row>
    <row r="44" spans="1:9">
      <c r="A44" s="28">
        <v>35</v>
      </c>
      <c r="B44" s="6"/>
      <c r="C44" s="6"/>
      <c r="D44" s="6"/>
      <c r="E44" s="6"/>
      <c r="F44" s="179"/>
      <c r="G44" s="15" t="str">
        <f t="shared" si="0"/>
        <v/>
      </c>
      <c r="H44" s="297" t="b">
        <f t="shared" si="1"/>
        <v>0</v>
      </c>
      <c r="I44" s="298">
        <f t="shared" si="3"/>
        <v>1</v>
      </c>
    </row>
    <row r="45" spans="1:9">
      <c r="A45" s="28">
        <v>36</v>
      </c>
      <c r="B45" s="6"/>
      <c r="C45" s="6"/>
      <c r="D45" s="6"/>
      <c r="E45" s="6"/>
      <c r="F45" s="179"/>
      <c r="G45" s="15" t="str">
        <f t="shared" si="0"/>
        <v/>
      </c>
      <c r="H45" s="297" t="b">
        <f t="shared" si="1"/>
        <v>0</v>
      </c>
      <c r="I45" s="298">
        <f t="shared" si="3"/>
        <v>1</v>
      </c>
    </row>
    <row r="46" spans="1:9">
      <c r="A46" s="28">
        <v>37</v>
      </c>
      <c r="B46" s="6"/>
      <c r="C46" s="6"/>
      <c r="D46" s="6"/>
      <c r="E46" s="6"/>
      <c r="F46" s="179"/>
      <c r="G46" s="15" t="str">
        <f t="shared" si="0"/>
        <v/>
      </c>
      <c r="H46" s="297" t="b">
        <f t="shared" si="1"/>
        <v>0</v>
      </c>
      <c r="I46" s="298">
        <f t="shared" si="3"/>
        <v>1</v>
      </c>
    </row>
    <row r="47" spans="1:9">
      <c r="A47" s="28">
        <v>38</v>
      </c>
      <c r="B47" s="6"/>
      <c r="C47" s="6"/>
      <c r="D47" s="6"/>
      <c r="E47" s="6"/>
      <c r="F47" s="179"/>
      <c r="G47" s="15" t="str">
        <f t="shared" si="0"/>
        <v/>
      </c>
      <c r="H47" s="297" t="b">
        <f t="shared" si="1"/>
        <v>0</v>
      </c>
      <c r="I47" s="298">
        <f t="shared" si="3"/>
        <v>1</v>
      </c>
    </row>
    <row r="48" spans="1:9">
      <c r="A48" s="28">
        <v>39</v>
      </c>
      <c r="B48" s="6"/>
      <c r="C48" s="6"/>
      <c r="D48" s="6"/>
      <c r="E48" s="6"/>
      <c r="F48" s="179"/>
      <c r="G48" s="15" t="str">
        <f t="shared" si="0"/>
        <v/>
      </c>
      <c r="H48" s="297" t="b">
        <f t="shared" si="1"/>
        <v>0</v>
      </c>
      <c r="I48" s="298">
        <f t="shared" si="3"/>
        <v>1</v>
      </c>
    </row>
    <row r="49" spans="1:9">
      <c r="A49" s="28">
        <v>40</v>
      </c>
      <c r="B49" s="6"/>
      <c r="C49" s="6"/>
      <c r="D49" s="6"/>
      <c r="E49" s="6"/>
      <c r="F49" s="179"/>
      <c r="G49" s="15" t="str">
        <f t="shared" si="0"/>
        <v/>
      </c>
      <c r="H49" s="297" t="b">
        <f t="shared" si="1"/>
        <v>0</v>
      </c>
      <c r="I49" s="298">
        <f t="shared" si="3"/>
        <v>1</v>
      </c>
    </row>
    <row r="50" spans="1:9">
      <c r="A50" s="28">
        <v>41</v>
      </c>
      <c r="B50" s="6"/>
      <c r="C50" s="6"/>
      <c r="D50" s="6"/>
      <c r="E50" s="6"/>
      <c r="F50" s="179"/>
      <c r="G50" s="15" t="str">
        <f t="shared" si="0"/>
        <v/>
      </c>
      <c r="H50" s="297" t="b">
        <f t="shared" si="1"/>
        <v>0</v>
      </c>
      <c r="I50" s="298">
        <f t="shared" si="3"/>
        <v>1</v>
      </c>
    </row>
    <row r="51" spans="1:9">
      <c r="A51" s="28">
        <v>42</v>
      </c>
      <c r="B51" s="6"/>
      <c r="C51" s="6"/>
      <c r="D51" s="6"/>
      <c r="E51" s="6"/>
      <c r="F51" s="179"/>
      <c r="G51" s="15" t="str">
        <f t="shared" si="0"/>
        <v/>
      </c>
      <c r="H51" s="297" t="b">
        <f t="shared" si="1"/>
        <v>0</v>
      </c>
      <c r="I51" s="298">
        <f t="shared" si="3"/>
        <v>1</v>
      </c>
    </row>
    <row r="52" spans="1:9">
      <c r="A52" s="28">
        <v>43</v>
      </c>
      <c r="B52" s="6"/>
      <c r="C52" s="6"/>
      <c r="D52" s="6"/>
      <c r="E52" s="6"/>
      <c r="F52" s="179"/>
      <c r="G52" s="15" t="str">
        <f t="shared" si="0"/>
        <v/>
      </c>
      <c r="H52" s="297" t="b">
        <f t="shared" si="1"/>
        <v>0</v>
      </c>
      <c r="I52" s="298">
        <f t="shared" si="3"/>
        <v>1</v>
      </c>
    </row>
    <row r="53" spans="1:9">
      <c r="A53" s="28">
        <v>44</v>
      </c>
      <c r="B53" s="6"/>
      <c r="C53" s="6"/>
      <c r="D53" s="6"/>
      <c r="E53" s="6"/>
      <c r="F53" s="179"/>
      <c r="G53" s="15" t="str">
        <f t="shared" si="0"/>
        <v/>
      </c>
      <c r="H53" s="297" t="b">
        <f t="shared" si="1"/>
        <v>0</v>
      </c>
      <c r="I53" s="298">
        <f t="shared" si="3"/>
        <v>1</v>
      </c>
    </row>
    <row r="54" spans="1:9">
      <c r="A54" s="28">
        <v>45</v>
      </c>
      <c r="B54" s="6"/>
      <c r="C54" s="6"/>
      <c r="D54" s="6"/>
      <c r="E54" s="6"/>
      <c r="F54" s="179"/>
      <c r="G54" s="15" t="str">
        <f t="shared" si="0"/>
        <v/>
      </c>
      <c r="H54" s="297" t="b">
        <f t="shared" si="1"/>
        <v>0</v>
      </c>
      <c r="I54" s="298">
        <f t="shared" si="3"/>
        <v>1</v>
      </c>
    </row>
    <row r="55" spans="1:9">
      <c r="A55" s="28">
        <v>46</v>
      </c>
      <c r="B55" s="6"/>
      <c r="C55" s="6"/>
      <c r="D55" s="6"/>
      <c r="E55" s="6"/>
      <c r="F55" s="179"/>
      <c r="G55" s="15" t="str">
        <f t="shared" si="0"/>
        <v/>
      </c>
      <c r="H55" s="297" t="b">
        <f t="shared" si="1"/>
        <v>0</v>
      </c>
      <c r="I55" s="298">
        <f t="shared" si="3"/>
        <v>1</v>
      </c>
    </row>
    <row r="56" spans="1:9">
      <c r="A56" s="28">
        <v>47</v>
      </c>
      <c r="B56" s="6"/>
      <c r="C56" s="6"/>
      <c r="D56" s="6"/>
      <c r="E56" s="6"/>
      <c r="F56" s="179"/>
      <c r="G56" s="15" t="str">
        <f t="shared" si="0"/>
        <v/>
      </c>
      <c r="H56" s="297" t="b">
        <f t="shared" si="1"/>
        <v>0</v>
      </c>
      <c r="I56" s="298">
        <f t="shared" si="3"/>
        <v>1</v>
      </c>
    </row>
    <row r="57" spans="1:9">
      <c r="A57" s="28">
        <v>48</v>
      </c>
      <c r="B57" s="6"/>
      <c r="C57" s="6"/>
      <c r="D57" s="6"/>
      <c r="E57" s="6"/>
      <c r="F57" s="179"/>
      <c r="G57" s="15" t="str">
        <f t="shared" si="0"/>
        <v/>
      </c>
      <c r="H57" s="297" t="b">
        <f t="shared" si="1"/>
        <v>0</v>
      </c>
      <c r="I57" s="298">
        <f t="shared" si="3"/>
        <v>1</v>
      </c>
    </row>
    <row r="58" spans="1:9">
      <c r="A58" s="28">
        <v>49</v>
      </c>
      <c r="B58" s="6"/>
      <c r="C58" s="6"/>
      <c r="D58" s="6"/>
      <c r="E58" s="6"/>
      <c r="F58" s="179"/>
      <c r="G58" s="15" t="str">
        <f t="shared" si="0"/>
        <v/>
      </c>
      <c r="H58" s="297" t="b">
        <f t="shared" si="1"/>
        <v>0</v>
      </c>
      <c r="I58" s="298">
        <f t="shared" si="3"/>
        <v>1</v>
      </c>
    </row>
    <row r="59" spans="1:9">
      <c r="A59" s="28">
        <v>50</v>
      </c>
      <c r="B59" s="6"/>
      <c r="C59" s="6"/>
      <c r="D59" s="6"/>
      <c r="E59" s="6"/>
      <c r="F59" s="179"/>
      <c r="G59" s="15" t="str">
        <f t="shared" si="0"/>
        <v/>
      </c>
      <c r="H59" s="297" t="b">
        <f t="shared" si="1"/>
        <v>0</v>
      </c>
      <c r="I59" s="298">
        <f t="shared" si="3"/>
        <v>1</v>
      </c>
    </row>
    <row r="60" spans="1:9">
      <c r="A60" s="28">
        <v>51</v>
      </c>
      <c r="B60" s="6"/>
      <c r="C60" s="6"/>
      <c r="D60" s="6"/>
      <c r="E60" s="6"/>
      <c r="F60" s="179"/>
      <c r="G60" s="15" t="str">
        <f t="shared" si="0"/>
        <v/>
      </c>
      <c r="H60" s="297" t="b">
        <f t="shared" si="1"/>
        <v>0</v>
      </c>
      <c r="I60" s="298">
        <f t="shared" si="3"/>
        <v>1</v>
      </c>
    </row>
    <row r="61" spans="1:9">
      <c r="A61" s="28">
        <v>52</v>
      </c>
      <c r="B61" s="6"/>
      <c r="C61" s="6"/>
      <c r="D61" s="6"/>
      <c r="E61" s="6"/>
      <c r="F61" s="179"/>
      <c r="G61" s="15" t="str">
        <f t="shared" si="0"/>
        <v/>
      </c>
      <c r="H61" s="297" t="b">
        <f t="shared" si="1"/>
        <v>0</v>
      </c>
      <c r="I61" s="298">
        <f t="shared" si="3"/>
        <v>1</v>
      </c>
    </row>
    <row r="62" spans="1:9">
      <c r="A62" s="28">
        <v>53</v>
      </c>
      <c r="B62" s="6"/>
      <c r="C62" s="6"/>
      <c r="D62" s="6"/>
      <c r="E62" s="6"/>
      <c r="F62" s="179"/>
      <c r="G62" s="15" t="str">
        <f t="shared" si="0"/>
        <v/>
      </c>
      <c r="H62" s="297" t="b">
        <f t="shared" si="1"/>
        <v>0</v>
      </c>
      <c r="I62" s="298">
        <f t="shared" si="3"/>
        <v>1</v>
      </c>
    </row>
    <row r="63" spans="1:9">
      <c r="A63" s="28">
        <v>54</v>
      </c>
      <c r="B63" s="6"/>
      <c r="C63" s="6"/>
      <c r="D63" s="6"/>
      <c r="E63" s="6"/>
      <c r="F63" s="179"/>
      <c r="G63" s="15" t="str">
        <f t="shared" si="0"/>
        <v/>
      </c>
      <c r="H63" s="297" t="b">
        <f t="shared" si="1"/>
        <v>0</v>
      </c>
      <c r="I63" s="298">
        <f t="shared" si="3"/>
        <v>1</v>
      </c>
    </row>
    <row r="64" spans="1:9">
      <c r="A64" s="28">
        <v>55</v>
      </c>
      <c r="B64" s="6"/>
      <c r="C64" s="6"/>
      <c r="D64" s="6"/>
      <c r="E64" s="6"/>
      <c r="F64" s="179"/>
      <c r="G64" s="15" t="str">
        <f t="shared" si="0"/>
        <v/>
      </c>
      <c r="H64" s="297" t="b">
        <f t="shared" si="1"/>
        <v>0</v>
      </c>
      <c r="I64" s="298">
        <f t="shared" si="3"/>
        <v>1</v>
      </c>
    </row>
    <row r="65" spans="1:9">
      <c r="A65" s="28">
        <v>56</v>
      </c>
      <c r="B65" s="6"/>
      <c r="C65" s="6"/>
      <c r="D65" s="6"/>
      <c r="E65" s="6"/>
      <c r="F65" s="179"/>
      <c r="G65" s="15" t="str">
        <f t="shared" si="0"/>
        <v/>
      </c>
      <c r="H65" s="297" t="b">
        <f t="shared" si="1"/>
        <v>0</v>
      </c>
      <c r="I65" s="298">
        <f t="shared" si="3"/>
        <v>1</v>
      </c>
    </row>
    <row r="66" spans="1:9">
      <c r="A66" s="28">
        <v>57</v>
      </c>
      <c r="B66" s="6"/>
      <c r="C66" s="6"/>
      <c r="D66" s="6"/>
      <c r="E66" s="6"/>
      <c r="F66" s="179"/>
      <c r="G66" s="15" t="str">
        <f t="shared" si="0"/>
        <v/>
      </c>
      <c r="H66" s="297" t="b">
        <f t="shared" si="1"/>
        <v>0</v>
      </c>
      <c r="I66" s="298">
        <f t="shared" si="3"/>
        <v>1</v>
      </c>
    </row>
    <row r="67" spans="1:9">
      <c r="A67" s="28">
        <v>58</v>
      </c>
      <c r="B67" s="6"/>
      <c r="C67" s="6"/>
      <c r="D67" s="6"/>
      <c r="E67" s="6"/>
      <c r="F67" s="179"/>
      <c r="G67" s="15" t="str">
        <f t="shared" si="0"/>
        <v/>
      </c>
      <c r="H67" s="297" t="b">
        <f t="shared" si="1"/>
        <v>0</v>
      </c>
      <c r="I67" s="298">
        <f t="shared" si="3"/>
        <v>1</v>
      </c>
    </row>
    <row r="68" spans="1:9">
      <c r="A68" s="28">
        <v>59</v>
      </c>
      <c r="B68" s="6"/>
      <c r="C68" s="6"/>
      <c r="D68" s="6"/>
      <c r="E68" s="6"/>
      <c r="F68" s="179"/>
      <c r="G68" s="15" t="str">
        <f t="shared" si="0"/>
        <v/>
      </c>
      <c r="H68" s="297" t="b">
        <f t="shared" si="1"/>
        <v>0</v>
      </c>
      <c r="I68" s="298">
        <f t="shared" si="3"/>
        <v>1</v>
      </c>
    </row>
    <row r="69" spans="1:9">
      <c r="A69" s="28">
        <v>60</v>
      </c>
      <c r="B69" s="6"/>
      <c r="C69" s="6"/>
      <c r="D69" s="6"/>
      <c r="E69" s="6"/>
      <c r="F69" s="179"/>
      <c r="G69" s="15" t="str">
        <f t="shared" si="0"/>
        <v/>
      </c>
      <c r="H69" s="297" t="b">
        <f t="shared" si="1"/>
        <v>0</v>
      </c>
      <c r="I69" s="298">
        <f t="shared" si="3"/>
        <v>1</v>
      </c>
    </row>
    <row r="70" spans="1:9">
      <c r="A70" s="28">
        <v>61</v>
      </c>
      <c r="B70" s="6"/>
      <c r="C70" s="6"/>
      <c r="D70" s="6"/>
      <c r="E70" s="6"/>
      <c r="F70" s="179"/>
      <c r="G70" s="15" t="str">
        <f t="shared" si="0"/>
        <v/>
      </c>
      <c r="H70" s="297" t="b">
        <f t="shared" si="1"/>
        <v>0</v>
      </c>
      <c r="I70" s="298">
        <f t="shared" si="3"/>
        <v>1</v>
      </c>
    </row>
    <row r="71" spans="1:9">
      <c r="A71" s="28">
        <v>62</v>
      </c>
      <c r="B71" s="6"/>
      <c r="C71" s="6"/>
      <c r="D71" s="6"/>
      <c r="E71" s="6"/>
      <c r="F71" s="179"/>
      <c r="G71" s="15" t="str">
        <f t="shared" si="0"/>
        <v/>
      </c>
      <c r="H71" s="297" t="b">
        <f t="shared" si="1"/>
        <v>0</v>
      </c>
      <c r="I71" s="298">
        <f t="shared" si="3"/>
        <v>1</v>
      </c>
    </row>
    <row r="72" spans="1:9">
      <c r="A72" s="28">
        <v>63</v>
      </c>
      <c r="B72" s="6"/>
      <c r="C72" s="6"/>
      <c r="D72" s="6"/>
      <c r="E72" s="6"/>
      <c r="F72" s="179"/>
      <c r="G72" s="15" t="str">
        <f t="shared" si="0"/>
        <v/>
      </c>
      <c r="H72" s="297" t="b">
        <f t="shared" si="1"/>
        <v>0</v>
      </c>
      <c r="I72" s="298">
        <f t="shared" si="3"/>
        <v>1</v>
      </c>
    </row>
    <row r="73" spans="1:9">
      <c r="A73" s="28">
        <v>64</v>
      </c>
      <c r="B73" s="6"/>
      <c r="C73" s="6"/>
      <c r="D73" s="6"/>
      <c r="E73" s="6"/>
      <c r="F73" s="179"/>
      <c r="G73" s="15" t="str">
        <f t="shared" si="0"/>
        <v/>
      </c>
      <c r="H73" s="297" t="b">
        <f t="shared" si="1"/>
        <v>0</v>
      </c>
      <c r="I73" s="298">
        <f t="shared" si="3"/>
        <v>1</v>
      </c>
    </row>
    <row r="74" spans="1:9">
      <c r="A74" s="28">
        <v>65</v>
      </c>
      <c r="B74" s="6"/>
      <c r="C74" s="6"/>
      <c r="D74" s="6"/>
      <c r="E74" s="6"/>
      <c r="F74" s="179"/>
      <c r="G74" s="15" t="str">
        <f t="shared" ref="G74:G137" si="4">IF(OR($B74="",$C74="",,,$F74&lt;an_initial,$F74&gt;an_final,$H74=FALSE),"",HLOOKUP(E74,ii522punctaje,2,FALSE)/I74)</f>
        <v/>
      </c>
      <c r="H74" s="297" t="b">
        <f t="shared" ref="H74:H137" si="5">IF(nume_candidat="",FALSE,ISNUMBER(SEARCH(nume_candidat,$B74)))</f>
        <v>0</v>
      </c>
      <c r="I74" s="298">
        <f t="shared" si="3"/>
        <v>1</v>
      </c>
    </row>
    <row r="75" spans="1:9">
      <c r="A75" s="28">
        <v>66</v>
      </c>
      <c r="B75" s="6"/>
      <c r="C75" s="6"/>
      <c r="D75" s="6"/>
      <c r="E75" s="6"/>
      <c r="F75" s="179"/>
      <c r="G75" s="15" t="str">
        <f t="shared" si="4"/>
        <v/>
      </c>
      <c r="H75" s="297" t="b">
        <f t="shared" si="5"/>
        <v>0</v>
      </c>
      <c r="I75" s="298">
        <f t="shared" si="3"/>
        <v>1</v>
      </c>
    </row>
    <row r="76" spans="1:9">
      <c r="A76" s="28">
        <v>67</v>
      </c>
      <c r="B76" s="6"/>
      <c r="C76" s="6"/>
      <c r="D76" s="6"/>
      <c r="E76" s="6"/>
      <c r="F76" s="179"/>
      <c r="G76" s="15" t="str">
        <f t="shared" si="4"/>
        <v/>
      </c>
      <c r="H76" s="297" t="b">
        <f t="shared" si="5"/>
        <v>0</v>
      </c>
      <c r="I76" s="298">
        <f t="shared" ref="I76:I139" si="6">LEN(B76)-LEN(SUBSTITUTE(B76,",",""))+1</f>
        <v>1</v>
      </c>
    </row>
    <row r="77" spans="1:9">
      <c r="A77" s="28">
        <v>68</v>
      </c>
      <c r="B77" s="6"/>
      <c r="C77" s="6"/>
      <c r="D77" s="6"/>
      <c r="E77" s="6"/>
      <c r="F77" s="179"/>
      <c r="G77" s="15" t="str">
        <f t="shared" si="4"/>
        <v/>
      </c>
      <c r="H77" s="297" t="b">
        <f t="shared" si="5"/>
        <v>0</v>
      </c>
      <c r="I77" s="298">
        <f t="shared" si="6"/>
        <v>1</v>
      </c>
    </row>
    <row r="78" spans="1:9">
      <c r="A78" s="28">
        <v>69</v>
      </c>
      <c r="B78" s="6"/>
      <c r="C78" s="6"/>
      <c r="D78" s="6"/>
      <c r="E78" s="6"/>
      <c r="F78" s="179"/>
      <c r="G78" s="15" t="str">
        <f t="shared" si="4"/>
        <v/>
      </c>
      <c r="H78" s="297" t="b">
        <f t="shared" si="5"/>
        <v>0</v>
      </c>
      <c r="I78" s="298">
        <f t="shared" si="6"/>
        <v>1</v>
      </c>
    </row>
    <row r="79" spans="1:9">
      <c r="A79" s="28">
        <v>70</v>
      </c>
      <c r="B79" s="6"/>
      <c r="C79" s="6"/>
      <c r="D79" s="6"/>
      <c r="E79" s="6"/>
      <c r="F79" s="179"/>
      <c r="G79" s="15" t="str">
        <f t="shared" si="4"/>
        <v/>
      </c>
      <c r="H79" s="297" t="b">
        <f t="shared" si="5"/>
        <v>0</v>
      </c>
      <c r="I79" s="298">
        <f t="shared" si="6"/>
        <v>1</v>
      </c>
    </row>
    <row r="80" spans="1:9">
      <c r="A80" s="28">
        <v>71</v>
      </c>
      <c r="B80" s="6"/>
      <c r="C80" s="6"/>
      <c r="D80" s="6"/>
      <c r="E80" s="6"/>
      <c r="F80" s="179"/>
      <c r="G80" s="15" t="str">
        <f t="shared" si="4"/>
        <v/>
      </c>
      <c r="H80" s="297" t="b">
        <f t="shared" si="5"/>
        <v>0</v>
      </c>
      <c r="I80" s="298">
        <f t="shared" si="6"/>
        <v>1</v>
      </c>
    </row>
    <row r="81" spans="1:9">
      <c r="A81" s="28">
        <v>72</v>
      </c>
      <c r="B81" s="6"/>
      <c r="C81" s="6"/>
      <c r="D81" s="6"/>
      <c r="E81" s="6"/>
      <c r="F81" s="179"/>
      <c r="G81" s="15" t="str">
        <f t="shared" si="4"/>
        <v/>
      </c>
      <c r="H81" s="297" t="b">
        <f t="shared" si="5"/>
        <v>0</v>
      </c>
      <c r="I81" s="298">
        <f t="shared" si="6"/>
        <v>1</v>
      </c>
    </row>
    <row r="82" spans="1:9">
      <c r="A82" s="28">
        <v>73</v>
      </c>
      <c r="B82" s="6"/>
      <c r="C82" s="6"/>
      <c r="D82" s="6"/>
      <c r="E82" s="6"/>
      <c r="F82" s="179"/>
      <c r="G82" s="15" t="str">
        <f t="shared" si="4"/>
        <v/>
      </c>
      <c r="H82" s="297" t="b">
        <f t="shared" si="5"/>
        <v>0</v>
      </c>
      <c r="I82" s="298">
        <f t="shared" si="6"/>
        <v>1</v>
      </c>
    </row>
    <row r="83" spans="1:9">
      <c r="A83" s="28">
        <v>74</v>
      </c>
      <c r="B83" s="6"/>
      <c r="C83" s="6"/>
      <c r="D83" s="6"/>
      <c r="E83" s="6"/>
      <c r="F83" s="179"/>
      <c r="G83" s="15" t="str">
        <f t="shared" si="4"/>
        <v/>
      </c>
      <c r="H83" s="297" t="b">
        <f t="shared" si="5"/>
        <v>0</v>
      </c>
      <c r="I83" s="298">
        <f t="shared" si="6"/>
        <v>1</v>
      </c>
    </row>
    <row r="84" spans="1:9">
      <c r="A84" s="28">
        <v>75</v>
      </c>
      <c r="B84" s="6"/>
      <c r="C84" s="6"/>
      <c r="D84" s="6"/>
      <c r="E84" s="6"/>
      <c r="F84" s="179"/>
      <c r="G84" s="15" t="str">
        <f t="shared" si="4"/>
        <v/>
      </c>
      <c r="H84" s="297" t="b">
        <f t="shared" si="5"/>
        <v>0</v>
      </c>
      <c r="I84" s="298">
        <f t="shared" si="6"/>
        <v>1</v>
      </c>
    </row>
    <row r="85" spans="1:9">
      <c r="A85" s="28">
        <v>76</v>
      </c>
      <c r="B85" s="6"/>
      <c r="C85" s="6"/>
      <c r="D85" s="6"/>
      <c r="E85" s="6"/>
      <c r="F85" s="179"/>
      <c r="G85" s="15" t="str">
        <f t="shared" si="4"/>
        <v/>
      </c>
      <c r="H85" s="297" t="b">
        <f t="shared" si="5"/>
        <v>0</v>
      </c>
      <c r="I85" s="298">
        <f t="shared" si="6"/>
        <v>1</v>
      </c>
    </row>
    <row r="86" spans="1:9">
      <c r="A86" s="28">
        <v>77</v>
      </c>
      <c r="B86" s="6"/>
      <c r="C86" s="6"/>
      <c r="D86" s="6"/>
      <c r="E86" s="6"/>
      <c r="F86" s="179"/>
      <c r="G86" s="15" t="str">
        <f t="shared" si="4"/>
        <v/>
      </c>
      <c r="H86" s="297" t="b">
        <f t="shared" si="5"/>
        <v>0</v>
      </c>
      <c r="I86" s="298">
        <f t="shared" si="6"/>
        <v>1</v>
      </c>
    </row>
    <row r="87" spans="1:9">
      <c r="A87" s="28">
        <v>78</v>
      </c>
      <c r="B87" s="6"/>
      <c r="C87" s="6"/>
      <c r="D87" s="6"/>
      <c r="E87" s="6"/>
      <c r="F87" s="179"/>
      <c r="G87" s="15" t="str">
        <f t="shared" si="4"/>
        <v/>
      </c>
      <c r="H87" s="297" t="b">
        <f t="shared" si="5"/>
        <v>0</v>
      </c>
      <c r="I87" s="298">
        <f t="shared" si="6"/>
        <v>1</v>
      </c>
    </row>
    <row r="88" spans="1:9">
      <c r="A88" s="28">
        <v>79</v>
      </c>
      <c r="B88" s="6"/>
      <c r="C88" s="6"/>
      <c r="D88" s="6"/>
      <c r="E88" s="6"/>
      <c r="F88" s="179"/>
      <c r="G88" s="15" t="str">
        <f t="shared" si="4"/>
        <v/>
      </c>
      <c r="H88" s="297" t="b">
        <f t="shared" si="5"/>
        <v>0</v>
      </c>
      <c r="I88" s="298">
        <f t="shared" si="6"/>
        <v>1</v>
      </c>
    </row>
    <row r="89" spans="1:9">
      <c r="A89" s="28">
        <v>80</v>
      </c>
      <c r="B89" s="6"/>
      <c r="C89" s="6"/>
      <c r="D89" s="6"/>
      <c r="E89" s="6"/>
      <c r="F89" s="179"/>
      <c r="G89" s="15" t="str">
        <f t="shared" si="4"/>
        <v/>
      </c>
      <c r="H89" s="297" t="b">
        <f t="shared" si="5"/>
        <v>0</v>
      </c>
      <c r="I89" s="298">
        <f t="shared" si="6"/>
        <v>1</v>
      </c>
    </row>
    <row r="90" spans="1:9">
      <c r="A90" s="28">
        <v>81</v>
      </c>
      <c r="B90" s="6"/>
      <c r="C90" s="6"/>
      <c r="D90" s="6"/>
      <c r="E90" s="6"/>
      <c r="F90" s="179"/>
      <c r="G90" s="15" t="str">
        <f t="shared" si="4"/>
        <v/>
      </c>
      <c r="H90" s="297" t="b">
        <f t="shared" si="5"/>
        <v>0</v>
      </c>
      <c r="I90" s="298">
        <f t="shared" si="6"/>
        <v>1</v>
      </c>
    </row>
    <row r="91" spans="1:9">
      <c r="A91" s="28">
        <v>82</v>
      </c>
      <c r="B91" s="6"/>
      <c r="C91" s="6"/>
      <c r="D91" s="6"/>
      <c r="E91" s="6"/>
      <c r="F91" s="179"/>
      <c r="G91" s="15" t="str">
        <f t="shared" si="4"/>
        <v/>
      </c>
      <c r="H91" s="297" t="b">
        <f t="shared" si="5"/>
        <v>0</v>
      </c>
      <c r="I91" s="298">
        <f t="shared" si="6"/>
        <v>1</v>
      </c>
    </row>
    <row r="92" spans="1:9">
      <c r="A92" s="28">
        <v>83</v>
      </c>
      <c r="B92" s="6"/>
      <c r="C92" s="6"/>
      <c r="D92" s="6"/>
      <c r="E92" s="6"/>
      <c r="F92" s="179"/>
      <c r="G92" s="15" t="str">
        <f t="shared" si="4"/>
        <v/>
      </c>
      <c r="H92" s="297" t="b">
        <f t="shared" si="5"/>
        <v>0</v>
      </c>
      <c r="I92" s="298">
        <f t="shared" si="6"/>
        <v>1</v>
      </c>
    </row>
    <row r="93" spans="1:9">
      <c r="A93" s="28">
        <v>84</v>
      </c>
      <c r="B93" s="6"/>
      <c r="C93" s="6"/>
      <c r="D93" s="6"/>
      <c r="E93" s="6"/>
      <c r="F93" s="179"/>
      <c r="G93" s="15" t="str">
        <f t="shared" si="4"/>
        <v/>
      </c>
      <c r="H93" s="297" t="b">
        <f t="shared" si="5"/>
        <v>0</v>
      </c>
      <c r="I93" s="298">
        <f t="shared" si="6"/>
        <v>1</v>
      </c>
    </row>
    <row r="94" spans="1:9">
      <c r="A94" s="28">
        <v>85</v>
      </c>
      <c r="B94" s="6"/>
      <c r="C94" s="6"/>
      <c r="D94" s="6"/>
      <c r="E94" s="6"/>
      <c r="F94" s="179"/>
      <c r="G94" s="15" t="str">
        <f t="shared" si="4"/>
        <v/>
      </c>
      <c r="H94" s="297" t="b">
        <f t="shared" si="5"/>
        <v>0</v>
      </c>
      <c r="I94" s="298">
        <f t="shared" si="6"/>
        <v>1</v>
      </c>
    </row>
    <row r="95" spans="1:9">
      <c r="A95" s="28">
        <v>86</v>
      </c>
      <c r="B95" s="6"/>
      <c r="C95" s="6"/>
      <c r="D95" s="6"/>
      <c r="E95" s="6"/>
      <c r="F95" s="179"/>
      <c r="G95" s="15" t="str">
        <f t="shared" si="4"/>
        <v/>
      </c>
      <c r="H95" s="297" t="b">
        <f t="shared" si="5"/>
        <v>0</v>
      </c>
      <c r="I95" s="298">
        <f t="shared" si="6"/>
        <v>1</v>
      </c>
    </row>
    <row r="96" spans="1:9">
      <c r="A96" s="28">
        <v>87</v>
      </c>
      <c r="B96" s="6"/>
      <c r="C96" s="6"/>
      <c r="D96" s="6"/>
      <c r="E96" s="6"/>
      <c r="F96" s="179"/>
      <c r="G96" s="15" t="str">
        <f t="shared" si="4"/>
        <v/>
      </c>
      <c r="H96" s="297" t="b">
        <f t="shared" si="5"/>
        <v>0</v>
      </c>
      <c r="I96" s="298">
        <f t="shared" si="6"/>
        <v>1</v>
      </c>
    </row>
    <row r="97" spans="1:9">
      <c r="A97" s="28">
        <v>88</v>
      </c>
      <c r="B97" s="6"/>
      <c r="C97" s="6"/>
      <c r="D97" s="6"/>
      <c r="E97" s="6"/>
      <c r="F97" s="179"/>
      <c r="G97" s="15" t="str">
        <f t="shared" si="4"/>
        <v/>
      </c>
      <c r="H97" s="297" t="b">
        <f t="shared" si="5"/>
        <v>0</v>
      </c>
      <c r="I97" s="298">
        <f t="shared" si="6"/>
        <v>1</v>
      </c>
    </row>
    <row r="98" spans="1:9">
      <c r="A98" s="28">
        <v>89</v>
      </c>
      <c r="B98" s="6"/>
      <c r="C98" s="6"/>
      <c r="D98" s="6"/>
      <c r="E98" s="6"/>
      <c r="F98" s="179"/>
      <c r="G98" s="15" t="str">
        <f t="shared" si="4"/>
        <v/>
      </c>
      <c r="H98" s="297" t="b">
        <f t="shared" si="5"/>
        <v>0</v>
      </c>
      <c r="I98" s="298">
        <f t="shared" si="6"/>
        <v>1</v>
      </c>
    </row>
    <row r="99" spans="1:9">
      <c r="A99" s="28">
        <v>90</v>
      </c>
      <c r="B99" s="6"/>
      <c r="C99" s="6"/>
      <c r="D99" s="6"/>
      <c r="E99" s="6"/>
      <c r="F99" s="179"/>
      <c r="G99" s="15" t="str">
        <f t="shared" si="4"/>
        <v/>
      </c>
      <c r="H99" s="297" t="b">
        <f t="shared" si="5"/>
        <v>0</v>
      </c>
      <c r="I99" s="298">
        <f t="shared" si="6"/>
        <v>1</v>
      </c>
    </row>
    <row r="100" spans="1:9">
      <c r="A100" s="28">
        <v>91</v>
      </c>
      <c r="B100" s="6"/>
      <c r="C100" s="6"/>
      <c r="D100" s="6"/>
      <c r="E100" s="6"/>
      <c r="F100" s="179"/>
      <c r="G100" s="15" t="str">
        <f t="shared" si="4"/>
        <v/>
      </c>
      <c r="H100" s="297" t="b">
        <f t="shared" si="5"/>
        <v>0</v>
      </c>
      <c r="I100" s="298">
        <f t="shared" si="6"/>
        <v>1</v>
      </c>
    </row>
    <row r="101" spans="1:9">
      <c r="A101" s="28">
        <v>92</v>
      </c>
      <c r="B101" s="6"/>
      <c r="C101" s="6"/>
      <c r="D101" s="6"/>
      <c r="E101" s="6"/>
      <c r="F101" s="179"/>
      <c r="G101" s="15" t="str">
        <f t="shared" si="4"/>
        <v/>
      </c>
      <c r="H101" s="297" t="b">
        <f t="shared" si="5"/>
        <v>0</v>
      </c>
      <c r="I101" s="298">
        <f t="shared" si="6"/>
        <v>1</v>
      </c>
    </row>
    <row r="102" spans="1:9">
      <c r="A102" s="28">
        <v>93</v>
      </c>
      <c r="B102" s="6"/>
      <c r="C102" s="6"/>
      <c r="D102" s="6"/>
      <c r="E102" s="6"/>
      <c r="F102" s="179"/>
      <c r="G102" s="15" t="str">
        <f t="shared" si="4"/>
        <v/>
      </c>
      <c r="H102" s="297" t="b">
        <f t="shared" si="5"/>
        <v>0</v>
      </c>
      <c r="I102" s="298">
        <f t="shared" si="6"/>
        <v>1</v>
      </c>
    </row>
    <row r="103" spans="1:9">
      <c r="A103" s="28">
        <v>94</v>
      </c>
      <c r="B103" s="6"/>
      <c r="C103" s="6"/>
      <c r="D103" s="6"/>
      <c r="E103" s="6"/>
      <c r="F103" s="179"/>
      <c r="G103" s="15" t="str">
        <f t="shared" si="4"/>
        <v/>
      </c>
      <c r="H103" s="297" t="b">
        <f t="shared" si="5"/>
        <v>0</v>
      </c>
      <c r="I103" s="298">
        <f t="shared" si="6"/>
        <v>1</v>
      </c>
    </row>
    <row r="104" spans="1:9">
      <c r="A104" s="28">
        <v>95</v>
      </c>
      <c r="B104" s="6"/>
      <c r="C104" s="6"/>
      <c r="D104" s="6"/>
      <c r="E104" s="6"/>
      <c r="F104" s="179"/>
      <c r="G104" s="15" t="str">
        <f t="shared" si="4"/>
        <v/>
      </c>
      <c r="H104" s="297" t="b">
        <f t="shared" si="5"/>
        <v>0</v>
      </c>
      <c r="I104" s="298">
        <f t="shared" si="6"/>
        <v>1</v>
      </c>
    </row>
    <row r="105" spans="1:9">
      <c r="A105" s="28">
        <v>96</v>
      </c>
      <c r="B105" s="6"/>
      <c r="C105" s="6"/>
      <c r="D105" s="6"/>
      <c r="E105" s="6"/>
      <c r="F105" s="179"/>
      <c r="G105" s="15" t="str">
        <f t="shared" si="4"/>
        <v/>
      </c>
      <c r="H105" s="297" t="b">
        <f t="shared" si="5"/>
        <v>0</v>
      </c>
      <c r="I105" s="298">
        <f t="shared" si="6"/>
        <v>1</v>
      </c>
    </row>
    <row r="106" spans="1:9">
      <c r="A106" s="28">
        <v>97</v>
      </c>
      <c r="B106" s="6"/>
      <c r="C106" s="6"/>
      <c r="D106" s="6"/>
      <c r="E106" s="6"/>
      <c r="F106" s="179"/>
      <c r="G106" s="15" t="str">
        <f t="shared" si="4"/>
        <v/>
      </c>
      <c r="H106" s="297" t="b">
        <f t="shared" si="5"/>
        <v>0</v>
      </c>
      <c r="I106" s="298">
        <f t="shared" si="6"/>
        <v>1</v>
      </c>
    </row>
    <row r="107" spans="1:9">
      <c r="A107" s="28">
        <v>98</v>
      </c>
      <c r="B107" s="6"/>
      <c r="C107" s="6"/>
      <c r="D107" s="6"/>
      <c r="E107" s="6"/>
      <c r="F107" s="179"/>
      <c r="G107" s="15" t="str">
        <f t="shared" si="4"/>
        <v/>
      </c>
      <c r="H107" s="297" t="b">
        <f t="shared" si="5"/>
        <v>0</v>
      </c>
      <c r="I107" s="298">
        <f t="shared" si="6"/>
        <v>1</v>
      </c>
    </row>
    <row r="108" spans="1:9">
      <c r="A108" s="117">
        <v>99</v>
      </c>
      <c r="B108" s="6"/>
      <c r="C108" s="6"/>
      <c r="D108" s="6"/>
      <c r="E108" s="6"/>
      <c r="F108" s="179"/>
      <c r="G108" s="15" t="str">
        <f t="shared" si="4"/>
        <v/>
      </c>
      <c r="H108" s="297" t="b">
        <f t="shared" si="5"/>
        <v>0</v>
      </c>
      <c r="I108" s="298">
        <f t="shared" si="6"/>
        <v>1</v>
      </c>
    </row>
    <row r="109" spans="1:9">
      <c r="A109" s="117">
        <v>100</v>
      </c>
      <c r="B109" s="118"/>
      <c r="C109" s="118"/>
      <c r="D109" s="118"/>
      <c r="E109" s="118"/>
      <c r="F109" s="120"/>
      <c r="G109" s="15" t="str">
        <f t="shared" si="4"/>
        <v/>
      </c>
      <c r="H109" s="297" t="b">
        <f t="shared" si="5"/>
        <v>0</v>
      </c>
      <c r="I109" s="298">
        <f t="shared" si="6"/>
        <v>1</v>
      </c>
    </row>
    <row r="110" spans="1:9">
      <c r="A110" s="117">
        <v>101</v>
      </c>
      <c r="B110" s="118"/>
      <c r="C110" s="118"/>
      <c r="D110" s="118"/>
      <c r="E110" s="118"/>
      <c r="F110" s="120"/>
      <c r="G110" s="15" t="str">
        <f t="shared" si="4"/>
        <v/>
      </c>
      <c r="H110" s="297" t="b">
        <f t="shared" si="5"/>
        <v>0</v>
      </c>
      <c r="I110" s="298">
        <f t="shared" si="6"/>
        <v>1</v>
      </c>
    </row>
    <row r="111" spans="1:9">
      <c r="A111" s="117">
        <v>102</v>
      </c>
      <c r="B111" s="118"/>
      <c r="C111" s="118"/>
      <c r="D111" s="118"/>
      <c r="E111" s="118"/>
      <c r="F111" s="120"/>
      <c r="G111" s="15" t="str">
        <f t="shared" si="4"/>
        <v/>
      </c>
      <c r="H111" s="297" t="b">
        <f t="shared" si="5"/>
        <v>0</v>
      </c>
      <c r="I111" s="298">
        <f t="shared" si="6"/>
        <v>1</v>
      </c>
    </row>
    <row r="112" spans="1:9">
      <c r="A112" s="117">
        <v>103</v>
      </c>
      <c r="B112" s="118"/>
      <c r="C112" s="118"/>
      <c r="D112" s="118"/>
      <c r="E112" s="118"/>
      <c r="F112" s="120"/>
      <c r="G112" s="15" t="str">
        <f t="shared" si="4"/>
        <v/>
      </c>
      <c r="H112" s="297" t="b">
        <f t="shared" si="5"/>
        <v>0</v>
      </c>
      <c r="I112" s="298">
        <f t="shared" si="6"/>
        <v>1</v>
      </c>
    </row>
    <row r="113" spans="1:9">
      <c r="A113" s="117">
        <v>104</v>
      </c>
      <c r="B113" s="118"/>
      <c r="C113" s="118"/>
      <c r="D113" s="118"/>
      <c r="E113" s="118"/>
      <c r="F113" s="120"/>
      <c r="G113" s="15" t="str">
        <f t="shared" si="4"/>
        <v/>
      </c>
      <c r="H113" s="297" t="b">
        <f t="shared" si="5"/>
        <v>0</v>
      </c>
      <c r="I113" s="298">
        <f t="shared" si="6"/>
        <v>1</v>
      </c>
    </row>
    <row r="114" spans="1:9">
      <c r="A114" s="117">
        <v>105</v>
      </c>
      <c r="B114" s="118"/>
      <c r="C114" s="118"/>
      <c r="D114" s="118"/>
      <c r="E114" s="118"/>
      <c r="F114" s="120"/>
      <c r="G114" s="15" t="str">
        <f t="shared" si="4"/>
        <v/>
      </c>
      <c r="H114" s="297" t="b">
        <f t="shared" si="5"/>
        <v>0</v>
      </c>
      <c r="I114" s="298">
        <f t="shared" si="6"/>
        <v>1</v>
      </c>
    </row>
    <row r="115" spans="1:9">
      <c r="A115" s="117">
        <v>106</v>
      </c>
      <c r="B115" s="118"/>
      <c r="C115" s="118"/>
      <c r="D115" s="118"/>
      <c r="E115" s="118"/>
      <c r="F115" s="120"/>
      <c r="G115" s="15" t="str">
        <f t="shared" si="4"/>
        <v/>
      </c>
      <c r="H115" s="297" t="b">
        <f t="shared" si="5"/>
        <v>0</v>
      </c>
      <c r="I115" s="298">
        <f t="shared" si="6"/>
        <v>1</v>
      </c>
    </row>
    <row r="116" spans="1:9">
      <c r="A116" s="117">
        <v>107</v>
      </c>
      <c r="B116" s="118"/>
      <c r="C116" s="118"/>
      <c r="D116" s="118"/>
      <c r="E116" s="118"/>
      <c r="F116" s="120"/>
      <c r="G116" s="15" t="str">
        <f t="shared" si="4"/>
        <v/>
      </c>
      <c r="H116" s="297" t="b">
        <f t="shared" si="5"/>
        <v>0</v>
      </c>
      <c r="I116" s="298">
        <f t="shared" si="6"/>
        <v>1</v>
      </c>
    </row>
    <row r="117" spans="1:9">
      <c r="A117" s="117">
        <v>108</v>
      </c>
      <c r="B117" s="118"/>
      <c r="C117" s="118"/>
      <c r="D117" s="118"/>
      <c r="E117" s="118"/>
      <c r="F117" s="120"/>
      <c r="G117" s="15" t="str">
        <f t="shared" si="4"/>
        <v/>
      </c>
      <c r="H117" s="297" t="b">
        <f t="shared" si="5"/>
        <v>0</v>
      </c>
      <c r="I117" s="298">
        <f t="shared" si="6"/>
        <v>1</v>
      </c>
    </row>
    <row r="118" spans="1:9">
      <c r="A118" s="117">
        <v>109</v>
      </c>
      <c r="B118" s="118"/>
      <c r="C118" s="118"/>
      <c r="D118" s="118"/>
      <c r="E118" s="118"/>
      <c r="F118" s="120"/>
      <c r="G118" s="15" t="str">
        <f t="shared" si="4"/>
        <v/>
      </c>
      <c r="H118" s="297" t="b">
        <f t="shared" si="5"/>
        <v>0</v>
      </c>
      <c r="I118" s="298">
        <f t="shared" si="6"/>
        <v>1</v>
      </c>
    </row>
    <row r="119" spans="1:9">
      <c r="A119" s="117">
        <v>110</v>
      </c>
      <c r="B119" s="118"/>
      <c r="C119" s="118"/>
      <c r="D119" s="118"/>
      <c r="E119" s="118"/>
      <c r="F119" s="120"/>
      <c r="G119" s="15" t="str">
        <f t="shared" si="4"/>
        <v/>
      </c>
      <c r="H119" s="297" t="b">
        <f t="shared" si="5"/>
        <v>0</v>
      </c>
      <c r="I119" s="298">
        <f t="shared" si="6"/>
        <v>1</v>
      </c>
    </row>
    <row r="120" spans="1:9">
      <c r="A120" s="117">
        <v>111</v>
      </c>
      <c r="B120" s="118"/>
      <c r="C120" s="118"/>
      <c r="D120" s="118"/>
      <c r="E120" s="118"/>
      <c r="F120" s="120"/>
      <c r="G120" s="15" t="str">
        <f t="shared" si="4"/>
        <v/>
      </c>
      <c r="H120" s="297" t="b">
        <f t="shared" si="5"/>
        <v>0</v>
      </c>
      <c r="I120" s="298">
        <f t="shared" si="6"/>
        <v>1</v>
      </c>
    </row>
    <row r="121" spans="1:9">
      <c r="A121" s="117">
        <v>112</v>
      </c>
      <c r="B121" s="118"/>
      <c r="C121" s="118"/>
      <c r="D121" s="118"/>
      <c r="E121" s="118"/>
      <c r="F121" s="120"/>
      <c r="G121" s="15" t="str">
        <f t="shared" si="4"/>
        <v/>
      </c>
      <c r="H121" s="297" t="b">
        <f t="shared" si="5"/>
        <v>0</v>
      </c>
      <c r="I121" s="298">
        <f t="shared" si="6"/>
        <v>1</v>
      </c>
    </row>
    <row r="122" spans="1:9">
      <c r="A122" s="117">
        <v>113</v>
      </c>
      <c r="B122" s="118"/>
      <c r="C122" s="118"/>
      <c r="D122" s="118"/>
      <c r="E122" s="118"/>
      <c r="F122" s="120"/>
      <c r="G122" s="15" t="str">
        <f t="shared" si="4"/>
        <v/>
      </c>
      <c r="H122" s="297" t="b">
        <f t="shared" si="5"/>
        <v>0</v>
      </c>
      <c r="I122" s="298">
        <f t="shared" si="6"/>
        <v>1</v>
      </c>
    </row>
    <row r="123" spans="1:9">
      <c r="A123" s="117">
        <v>114</v>
      </c>
      <c r="B123" s="118"/>
      <c r="C123" s="118"/>
      <c r="D123" s="118"/>
      <c r="E123" s="118"/>
      <c r="F123" s="120"/>
      <c r="G123" s="15" t="str">
        <f t="shared" si="4"/>
        <v/>
      </c>
      <c r="H123" s="297" t="b">
        <f t="shared" si="5"/>
        <v>0</v>
      </c>
      <c r="I123" s="298">
        <f t="shared" si="6"/>
        <v>1</v>
      </c>
    </row>
    <row r="124" spans="1:9">
      <c r="A124" s="117">
        <v>115</v>
      </c>
      <c r="B124" s="118"/>
      <c r="C124" s="118"/>
      <c r="D124" s="118"/>
      <c r="E124" s="118"/>
      <c r="F124" s="120"/>
      <c r="G124" s="15" t="str">
        <f t="shared" si="4"/>
        <v/>
      </c>
      <c r="H124" s="297" t="b">
        <f t="shared" si="5"/>
        <v>0</v>
      </c>
      <c r="I124" s="298">
        <f t="shared" si="6"/>
        <v>1</v>
      </c>
    </row>
    <row r="125" spans="1:9">
      <c r="A125" s="117">
        <v>116</v>
      </c>
      <c r="B125" s="118"/>
      <c r="C125" s="118"/>
      <c r="D125" s="118"/>
      <c r="E125" s="118"/>
      <c r="F125" s="120"/>
      <c r="G125" s="15" t="str">
        <f t="shared" si="4"/>
        <v/>
      </c>
      <c r="H125" s="297" t="b">
        <f t="shared" si="5"/>
        <v>0</v>
      </c>
      <c r="I125" s="298">
        <f t="shared" si="6"/>
        <v>1</v>
      </c>
    </row>
    <row r="126" spans="1:9">
      <c r="A126" s="117">
        <v>117</v>
      </c>
      <c r="B126" s="118"/>
      <c r="C126" s="118"/>
      <c r="D126" s="118"/>
      <c r="E126" s="118"/>
      <c r="F126" s="120"/>
      <c r="G126" s="15" t="str">
        <f t="shared" si="4"/>
        <v/>
      </c>
      <c r="H126" s="297" t="b">
        <f t="shared" si="5"/>
        <v>0</v>
      </c>
      <c r="I126" s="298">
        <f t="shared" si="6"/>
        <v>1</v>
      </c>
    </row>
    <row r="127" spans="1:9">
      <c r="A127" s="117">
        <v>118</v>
      </c>
      <c r="B127" s="118"/>
      <c r="C127" s="118"/>
      <c r="D127" s="118"/>
      <c r="E127" s="118"/>
      <c r="F127" s="120"/>
      <c r="G127" s="15" t="str">
        <f t="shared" si="4"/>
        <v/>
      </c>
      <c r="H127" s="297" t="b">
        <f t="shared" si="5"/>
        <v>0</v>
      </c>
      <c r="I127" s="298">
        <f t="shared" si="6"/>
        <v>1</v>
      </c>
    </row>
    <row r="128" spans="1:9">
      <c r="A128" s="117">
        <v>119</v>
      </c>
      <c r="B128" s="118"/>
      <c r="C128" s="118"/>
      <c r="D128" s="118"/>
      <c r="E128" s="118"/>
      <c r="F128" s="120"/>
      <c r="G128" s="15" t="str">
        <f t="shared" si="4"/>
        <v/>
      </c>
      <c r="H128" s="297" t="b">
        <f t="shared" si="5"/>
        <v>0</v>
      </c>
      <c r="I128" s="298">
        <f t="shared" si="6"/>
        <v>1</v>
      </c>
    </row>
    <row r="129" spans="1:9">
      <c r="A129" s="117">
        <v>120</v>
      </c>
      <c r="B129" s="118"/>
      <c r="C129" s="118"/>
      <c r="D129" s="118"/>
      <c r="E129" s="118"/>
      <c r="F129" s="120"/>
      <c r="G129" s="15" t="str">
        <f t="shared" si="4"/>
        <v/>
      </c>
      <c r="H129" s="297" t="b">
        <f t="shared" si="5"/>
        <v>0</v>
      </c>
      <c r="I129" s="298">
        <f t="shared" si="6"/>
        <v>1</v>
      </c>
    </row>
    <row r="130" spans="1:9">
      <c r="A130" s="117">
        <v>121</v>
      </c>
      <c r="B130" s="118"/>
      <c r="C130" s="118"/>
      <c r="D130" s="118"/>
      <c r="E130" s="118"/>
      <c r="F130" s="120"/>
      <c r="G130" s="15" t="str">
        <f t="shared" si="4"/>
        <v/>
      </c>
      <c r="H130" s="297" t="b">
        <f t="shared" si="5"/>
        <v>0</v>
      </c>
      <c r="I130" s="298">
        <f t="shared" si="6"/>
        <v>1</v>
      </c>
    </row>
    <row r="131" spans="1:9">
      <c r="A131" s="117">
        <v>122</v>
      </c>
      <c r="B131" s="118"/>
      <c r="C131" s="118"/>
      <c r="D131" s="118"/>
      <c r="E131" s="118"/>
      <c r="F131" s="120"/>
      <c r="G131" s="15" t="str">
        <f t="shared" si="4"/>
        <v/>
      </c>
      <c r="H131" s="297" t="b">
        <f t="shared" si="5"/>
        <v>0</v>
      </c>
      <c r="I131" s="298">
        <f t="shared" si="6"/>
        <v>1</v>
      </c>
    </row>
    <row r="132" spans="1:9">
      <c r="A132" s="117">
        <v>123</v>
      </c>
      <c r="B132" s="118"/>
      <c r="C132" s="118"/>
      <c r="D132" s="118"/>
      <c r="E132" s="118"/>
      <c r="F132" s="120"/>
      <c r="G132" s="15" t="str">
        <f t="shared" si="4"/>
        <v/>
      </c>
      <c r="H132" s="297" t="b">
        <f t="shared" si="5"/>
        <v>0</v>
      </c>
      <c r="I132" s="298">
        <f t="shared" si="6"/>
        <v>1</v>
      </c>
    </row>
    <row r="133" spans="1:9">
      <c r="A133" s="117">
        <v>124</v>
      </c>
      <c r="B133" s="118"/>
      <c r="C133" s="118"/>
      <c r="D133" s="118"/>
      <c r="E133" s="118"/>
      <c r="F133" s="120"/>
      <c r="G133" s="15" t="str">
        <f t="shared" si="4"/>
        <v/>
      </c>
      <c r="H133" s="297" t="b">
        <f t="shared" si="5"/>
        <v>0</v>
      </c>
      <c r="I133" s="298">
        <f t="shared" si="6"/>
        <v>1</v>
      </c>
    </row>
    <row r="134" spans="1:9">
      <c r="A134" s="117">
        <v>125</v>
      </c>
      <c r="B134" s="118"/>
      <c r="C134" s="118"/>
      <c r="D134" s="118"/>
      <c r="E134" s="118"/>
      <c r="F134" s="120"/>
      <c r="G134" s="15" t="str">
        <f t="shared" si="4"/>
        <v/>
      </c>
      <c r="H134" s="297" t="b">
        <f t="shared" si="5"/>
        <v>0</v>
      </c>
      <c r="I134" s="298">
        <f t="shared" si="6"/>
        <v>1</v>
      </c>
    </row>
    <row r="135" spans="1:9">
      <c r="A135" s="117">
        <v>126</v>
      </c>
      <c r="B135" s="118"/>
      <c r="C135" s="118"/>
      <c r="D135" s="118"/>
      <c r="E135" s="118"/>
      <c r="F135" s="120"/>
      <c r="G135" s="15" t="str">
        <f t="shared" si="4"/>
        <v/>
      </c>
      <c r="H135" s="297" t="b">
        <f t="shared" si="5"/>
        <v>0</v>
      </c>
      <c r="I135" s="298">
        <f t="shared" si="6"/>
        <v>1</v>
      </c>
    </row>
    <row r="136" spans="1:9">
      <c r="A136" s="117">
        <v>127</v>
      </c>
      <c r="B136" s="118"/>
      <c r="C136" s="118"/>
      <c r="D136" s="118"/>
      <c r="E136" s="118"/>
      <c r="F136" s="120"/>
      <c r="G136" s="15" t="str">
        <f t="shared" si="4"/>
        <v/>
      </c>
      <c r="H136" s="297" t="b">
        <f t="shared" si="5"/>
        <v>0</v>
      </c>
      <c r="I136" s="298">
        <f t="shared" si="6"/>
        <v>1</v>
      </c>
    </row>
    <row r="137" spans="1:9">
      <c r="A137" s="117">
        <v>128</v>
      </c>
      <c r="B137" s="118"/>
      <c r="C137" s="118"/>
      <c r="D137" s="118"/>
      <c r="E137" s="118"/>
      <c r="F137" s="120"/>
      <c r="G137" s="15" t="str">
        <f t="shared" si="4"/>
        <v/>
      </c>
      <c r="H137" s="297" t="b">
        <f t="shared" si="5"/>
        <v>0</v>
      </c>
      <c r="I137" s="298">
        <f t="shared" si="6"/>
        <v>1</v>
      </c>
    </row>
    <row r="138" spans="1:9">
      <c r="A138" s="117">
        <v>129</v>
      </c>
      <c r="B138" s="118"/>
      <c r="C138" s="118"/>
      <c r="D138" s="118"/>
      <c r="E138" s="118"/>
      <c r="F138" s="120"/>
      <c r="G138" s="15" t="str">
        <f t="shared" ref="G138:G201" si="7">IF(OR($B138="",$C138="",,,$F138&lt;an_initial,$F138&gt;an_final,$H138=FALSE),"",HLOOKUP(E138,ii522punctaje,2,FALSE)/I138)</f>
        <v/>
      </c>
      <c r="H138" s="297" t="b">
        <f t="shared" ref="H138:H201" si="8">IF(nume_candidat="",FALSE,ISNUMBER(SEARCH(nume_candidat,$B138)))</f>
        <v>0</v>
      </c>
      <c r="I138" s="298">
        <f t="shared" si="6"/>
        <v>1</v>
      </c>
    </row>
    <row r="139" spans="1:9">
      <c r="A139" s="117">
        <v>130</v>
      </c>
      <c r="B139" s="118"/>
      <c r="C139" s="118"/>
      <c r="D139" s="118"/>
      <c r="E139" s="118"/>
      <c r="F139" s="120"/>
      <c r="G139" s="15" t="str">
        <f t="shared" si="7"/>
        <v/>
      </c>
      <c r="H139" s="297" t="b">
        <f t="shared" si="8"/>
        <v>0</v>
      </c>
      <c r="I139" s="298">
        <f t="shared" si="6"/>
        <v>1</v>
      </c>
    </row>
    <row r="140" spans="1:9">
      <c r="A140" s="117">
        <v>131</v>
      </c>
      <c r="B140" s="118"/>
      <c r="C140" s="118"/>
      <c r="D140" s="118"/>
      <c r="E140" s="118"/>
      <c r="F140" s="120"/>
      <c r="G140" s="15" t="str">
        <f t="shared" si="7"/>
        <v/>
      </c>
      <c r="H140" s="297" t="b">
        <f t="shared" si="8"/>
        <v>0</v>
      </c>
      <c r="I140" s="298">
        <f t="shared" ref="I140:I203" si="9">LEN(B140)-LEN(SUBSTITUTE(B140,",",""))+1</f>
        <v>1</v>
      </c>
    </row>
    <row r="141" spans="1:9">
      <c r="A141" s="117">
        <v>132</v>
      </c>
      <c r="B141" s="118"/>
      <c r="C141" s="118"/>
      <c r="D141" s="118"/>
      <c r="E141" s="118"/>
      <c r="F141" s="120"/>
      <c r="G141" s="15" t="str">
        <f t="shared" si="7"/>
        <v/>
      </c>
      <c r="H141" s="297" t="b">
        <f t="shared" si="8"/>
        <v>0</v>
      </c>
      <c r="I141" s="298">
        <f t="shared" si="9"/>
        <v>1</v>
      </c>
    </row>
    <row r="142" spans="1:9">
      <c r="A142" s="117">
        <v>133</v>
      </c>
      <c r="B142" s="118"/>
      <c r="C142" s="118"/>
      <c r="D142" s="118"/>
      <c r="E142" s="118"/>
      <c r="F142" s="120"/>
      <c r="G142" s="15" t="str">
        <f t="shared" si="7"/>
        <v/>
      </c>
      <c r="H142" s="297" t="b">
        <f t="shared" si="8"/>
        <v>0</v>
      </c>
      <c r="I142" s="298">
        <f t="shared" si="9"/>
        <v>1</v>
      </c>
    </row>
    <row r="143" spans="1:9">
      <c r="A143" s="117">
        <v>134</v>
      </c>
      <c r="B143" s="118"/>
      <c r="C143" s="118"/>
      <c r="D143" s="118"/>
      <c r="E143" s="118"/>
      <c r="F143" s="120"/>
      <c r="G143" s="15" t="str">
        <f t="shared" si="7"/>
        <v/>
      </c>
      <c r="H143" s="297" t="b">
        <f t="shared" si="8"/>
        <v>0</v>
      </c>
      <c r="I143" s="298">
        <f t="shared" si="9"/>
        <v>1</v>
      </c>
    </row>
    <row r="144" spans="1:9">
      <c r="A144" s="117">
        <v>135</v>
      </c>
      <c r="B144" s="118"/>
      <c r="C144" s="118"/>
      <c r="D144" s="118"/>
      <c r="E144" s="118"/>
      <c r="F144" s="120"/>
      <c r="G144" s="15" t="str">
        <f t="shared" si="7"/>
        <v/>
      </c>
      <c r="H144" s="297" t="b">
        <f t="shared" si="8"/>
        <v>0</v>
      </c>
      <c r="I144" s="298">
        <f t="shared" si="9"/>
        <v>1</v>
      </c>
    </row>
    <row r="145" spans="1:9">
      <c r="A145" s="117">
        <v>136</v>
      </c>
      <c r="B145" s="118"/>
      <c r="C145" s="118"/>
      <c r="D145" s="118"/>
      <c r="E145" s="118"/>
      <c r="F145" s="120"/>
      <c r="G145" s="15" t="str">
        <f t="shared" si="7"/>
        <v/>
      </c>
      <c r="H145" s="297" t="b">
        <f t="shared" si="8"/>
        <v>0</v>
      </c>
      <c r="I145" s="298">
        <f t="shared" si="9"/>
        <v>1</v>
      </c>
    </row>
    <row r="146" spans="1:9">
      <c r="A146" s="117">
        <v>137</v>
      </c>
      <c r="B146" s="118"/>
      <c r="C146" s="118"/>
      <c r="D146" s="118"/>
      <c r="E146" s="118"/>
      <c r="F146" s="120"/>
      <c r="G146" s="15" t="str">
        <f t="shared" si="7"/>
        <v/>
      </c>
      <c r="H146" s="297" t="b">
        <f t="shared" si="8"/>
        <v>0</v>
      </c>
      <c r="I146" s="298">
        <f t="shared" si="9"/>
        <v>1</v>
      </c>
    </row>
    <row r="147" spans="1:9">
      <c r="A147" s="117">
        <v>138</v>
      </c>
      <c r="B147" s="118"/>
      <c r="C147" s="118"/>
      <c r="D147" s="118"/>
      <c r="E147" s="118"/>
      <c r="F147" s="120"/>
      <c r="G147" s="15" t="str">
        <f t="shared" si="7"/>
        <v/>
      </c>
      <c r="H147" s="297" t="b">
        <f t="shared" si="8"/>
        <v>0</v>
      </c>
      <c r="I147" s="298">
        <f t="shared" si="9"/>
        <v>1</v>
      </c>
    </row>
    <row r="148" spans="1:9">
      <c r="A148" s="117">
        <v>139</v>
      </c>
      <c r="B148" s="118"/>
      <c r="C148" s="118"/>
      <c r="D148" s="118"/>
      <c r="E148" s="118"/>
      <c r="F148" s="120"/>
      <c r="G148" s="15" t="str">
        <f t="shared" si="7"/>
        <v/>
      </c>
      <c r="H148" s="297" t="b">
        <f t="shared" si="8"/>
        <v>0</v>
      </c>
      <c r="I148" s="298">
        <f t="shared" si="9"/>
        <v>1</v>
      </c>
    </row>
    <row r="149" spans="1:9">
      <c r="A149" s="117">
        <v>140</v>
      </c>
      <c r="B149" s="118"/>
      <c r="C149" s="118"/>
      <c r="D149" s="118"/>
      <c r="E149" s="118"/>
      <c r="F149" s="120"/>
      <c r="G149" s="15" t="str">
        <f t="shared" si="7"/>
        <v/>
      </c>
      <c r="H149" s="297" t="b">
        <f t="shared" si="8"/>
        <v>0</v>
      </c>
      <c r="I149" s="298">
        <f t="shared" si="9"/>
        <v>1</v>
      </c>
    </row>
    <row r="150" spans="1:9">
      <c r="A150" s="117">
        <v>141</v>
      </c>
      <c r="B150" s="118"/>
      <c r="C150" s="118"/>
      <c r="D150" s="118"/>
      <c r="E150" s="118"/>
      <c r="F150" s="120"/>
      <c r="G150" s="15" t="str">
        <f t="shared" si="7"/>
        <v/>
      </c>
      <c r="H150" s="297" t="b">
        <f t="shared" si="8"/>
        <v>0</v>
      </c>
      <c r="I150" s="298">
        <f t="shared" si="9"/>
        <v>1</v>
      </c>
    </row>
    <row r="151" spans="1:9">
      <c r="A151" s="117">
        <v>142</v>
      </c>
      <c r="B151" s="118"/>
      <c r="C151" s="118"/>
      <c r="D151" s="118"/>
      <c r="E151" s="118"/>
      <c r="F151" s="120"/>
      <c r="G151" s="15" t="str">
        <f t="shared" si="7"/>
        <v/>
      </c>
      <c r="H151" s="297" t="b">
        <f t="shared" si="8"/>
        <v>0</v>
      </c>
      <c r="I151" s="298">
        <f t="shared" si="9"/>
        <v>1</v>
      </c>
    </row>
    <row r="152" spans="1:9">
      <c r="A152" s="117">
        <v>143</v>
      </c>
      <c r="B152" s="118"/>
      <c r="C152" s="118"/>
      <c r="D152" s="118"/>
      <c r="E152" s="118"/>
      <c r="F152" s="120"/>
      <c r="G152" s="15" t="str">
        <f t="shared" si="7"/>
        <v/>
      </c>
      <c r="H152" s="297" t="b">
        <f t="shared" si="8"/>
        <v>0</v>
      </c>
      <c r="I152" s="298">
        <f t="shared" si="9"/>
        <v>1</v>
      </c>
    </row>
    <row r="153" spans="1:9">
      <c r="A153" s="117">
        <v>144</v>
      </c>
      <c r="B153" s="118"/>
      <c r="C153" s="118"/>
      <c r="D153" s="118"/>
      <c r="E153" s="118"/>
      <c r="F153" s="120"/>
      <c r="G153" s="15" t="str">
        <f t="shared" si="7"/>
        <v/>
      </c>
      <c r="H153" s="297" t="b">
        <f t="shared" si="8"/>
        <v>0</v>
      </c>
      <c r="I153" s="298">
        <f t="shared" si="9"/>
        <v>1</v>
      </c>
    </row>
    <row r="154" spans="1:9">
      <c r="A154" s="117">
        <v>145</v>
      </c>
      <c r="B154" s="118"/>
      <c r="C154" s="118"/>
      <c r="D154" s="118"/>
      <c r="E154" s="118"/>
      <c r="F154" s="120"/>
      <c r="G154" s="15" t="str">
        <f t="shared" si="7"/>
        <v/>
      </c>
      <c r="H154" s="297" t="b">
        <f t="shared" si="8"/>
        <v>0</v>
      </c>
      <c r="I154" s="298">
        <f t="shared" si="9"/>
        <v>1</v>
      </c>
    </row>
    <row r="155" spans="1:9">
      <c r="A155" s="117">
        <v>146</v>
      </c>
      <c r="B155" s="118"/>
      <c r="C155" s="118"/>
      <c r="D155" s="118"/>
      <c r="E155" s="118"/>
      <c r="F155" s="120"/>
      <c r="G155" s="15" t="str">
        <f t="shared" si="7"/>
        <v/>
      </c>
      <c r="H155" s="297" t="b">
        <f t="shared" si="8"/>
        <v>0</v>
      </c>
      <c r="I155" s="298">
        <f t="shared" si="9"/>
        <v>1</v>
      </c>
    </row>
    <row r="156" spans="1:9">
      <c r="A156" s="117">
        <v>147</v>
      </c>
      <c r="B156" s="118"/>
      <c r="C156" s="118"/>
      <c r="D156" s="118"/>
      <c r="E156" s="118"/>
      <c r="F156" s="120"/>
      <c r="G156" s="15" t="str">
        <f t="shared" si="7"/>
        <v/>
      </c>
      <c r="H156" s="297" t="b">
        <f t="shared" si="8"/>
        <v>0</v>
      </c>
      <c r="I156" s="298">
        <f t="shared" si="9"/>
        <v>1</v>
      </c>
    </row>
    <row r="157" spans="1:9">
      <c r="A157" s="117">
        <v>148</v>
      </c>
      <c r="B157" s="118"/>
      <c r="C157" s="118"/>
      <c r="D157" s="118"/>
      <c r="E157" s="118"/>
      <c r="F157" s="120"/>
      <c r="G157" s="15" t="str">
        <f t="shared" si="7"/>
        <v/>
      </c>
      <c r="H157" s="297" t="b">
        <f t="shared" si="8"/>
        <v>0</v>
      </c>
      <c r="I157" s="298">
        <f t="shared" si="9"/>
        <v>1</v>
      </c>
    </row>
    <row r="158" spans="1:9">
      <c r="A158" s="117">
        <v>149</v>
      </c>
      <c r="B158" s="118"/>
      <c r="C158" s="118"/>
      <c r="D158" s="118"/>
      <c r="E158" s="118"/>
      <c r="F158" s="120"/>
      <c r="G158" s="15" t="str">
        <f t="shared" si="7"/>
        <v/>
      </c>
      <c r="H158" s="297" t="b">
        <f t="shared" si="8"/>
        <v>0</v>
      </c>
      <c r="I158" s="298">
        <f t="shared" si="9"/>
        <v>1</v>
      </c>
    </row>
    <row r="159" spans="1:9">
      <c r="A159" s="117">
        <v>150</v>
      </c>
      <c r="B159" s="118"/>
      <c r="C159" s="118"/>
      <c r="D159" s="118"/>
      <c r="E159" s="118"/>
      <c r="F159" s="120"/>
      <c r="G159" s="15" t="str">
        <f t="shared" si="7"/>
        <v/>
      </c>
      <c r="H159" s="297" t="b">
        <f t="shared" si="8"/>
        <v>0</v>
      </c>
      <c r="I159" s="298">
        <f t="shared" si="9"/>
        <v>1</v>
      </c>
    </row>
    <row r="160" spans="1:9">
      <c r="A160" s="117">
        <v>151</v>
      </c>
      <c r="B160" s="118"/>
      <c r="C160" s="118"/>
      <c r="D160" s="118"/>
      <c r="E160" s="118"/>
      <c r="F160" s="120"/>
      <c r="G160" s="15" t="str">
        <f t="shared" si="7"/>
        <v/>
      </c>
      <c r="H160" s="297" t="b">
        <f t="shared" si="8"/>
        <v>0</v>
      </c>
      <c r="I160" s="298">
        <f t="shared" si="9"/>
        <v>1</v>
      </c>
    </row>
    <row r="161" spans="1:9">
      <c r="A161" s="117">
        <v>152</v>
      </c>
      <c r="B161" s="118"/>
      <c r="C161" s="118"/>
      <c r="D161" s="118"/>
      <c r="E161" s="118"/>
      <c r="F161" s="120"/>
      <c r="G161" s="15" t="str">
        <f t="shared" si="7"/>
        <v/>
      </c>
      <c r="H161" s="297" t="b">
        <f t="shared" si="8"/>
        <v>0</v>
      </c>
      <c r="I161" s="298">
        <f t="shared" si="9"/>
        <v>1</v>
      </c>
    </row>
    <row r="162" spans="1:9">
      <c r="A162" s="117">
        <v>153</v>
      </c>
      <c r="B162" s="118"/>
      <c r="C162" s="118"/>
      <c r="D162" s="118"/>
      <c r="E162" s="118"/>
      <c r="F162" s="120"/>
      <c r="G162" s="15" t="str">
        <f t="shared" si="7"/>
        <v/>
      </c>
      <c r="H162" s="297" t="b">
        <f t="shared" si="8"/>
        <v>0</v>
      </c>
      <c r="I162" s="298">
        <f t="shared" si="9"/>
        <v>1</v>
      </c>
    </row>
    <row r="163" spans="1:9">
      <c r="A163" s="117">
        <v>154</v>
      </c>
      <c r="B163" s="118"/>
      <c r="C163" s="118"/>
      <c r="D163" s="118"/>
      <c r="E163" s="118"/>
      <c r="F163" s="120"/>
      <c r="G163" s="15" t="str">
        <f t="shared" si="7"/>
        <v/>
      </c>
      <c r="H163" s="297" t="b">
        <f t="shared" si="8"/>
        <v>0</v>
      </c>
      <c r="I163" s="298">
        <f t="shared" si="9"/>
        <v>1</v>
      </c>
    </row>
    <row r="164" spans="1:9">
      <c r="A164" s="117">
        <v>155</v>
      </c>
      <c r="B164" s="118"/>
      <c r="C164" s="118"/>
      <c r="D164" s="118"/>
      <c r="E164" s="118"/>
      <c r="F164" s="120"/>
      <c r="G164" s="15" t="str">
        <f t="shared" si="7"/>
        <v/>
      </c>
      <c r="H164" s="297" t="b">
        <f t="shared" si="8"/>
        <v>0</v>
      </c>
      <c r="I164" s="298">
        <f t="shared" si="9"/>
        <v>1</v>
      </c>
    </row>
    <row r="165" spans="1:9">
      <c r="A165" s="117">
        <v>156</v>
      </c>
      <c r="B165" s="118"/>
      <c r="C165" s="118"/>
      <c r="D165" s="118"/>
      <c r="E165" s="118"/>
      <c r="F165" s="120"/>
      <c r="G165" s="15" t="str">
        <f t="shared" si="7"/>
        <v/>
      </c>
      <c r="H165" s="297" t="b">
        <f t="shared" si="8"/>
        <v>0</v>
      </c>
      <c r="I165" s="298">
        <f t="shared" si="9"/>
        <v>1</v>
      </c>
    </row>
    <row r="166" spans="1:9">
      <c r="A166" s="117">
        <v>157</v>
      </c>
      <c r="B166" s="118"/>
      <c r="C166" s="118"/>
      <c r="D166" s="118"/>
      <c r="E166" s="118"/>
      <c r="F166" s="120"/>
      <c r="G166" s="15" t="str">
        <f t="shared" si="7"/>
        <v/>
      </c>
      <c r="H166" s="297" t="b">
        <f t="shared" si="8"/>
        <v>0</v>
      </c>
      <c r="I166" s="298">
        <f t="shared" si="9"/>
        <v>1</v>
      </c>
    </row>
    <row r="167" spans="1:9">
      <c r="A167" s="117">
        <v>158</v>
      </c>
      <c r="B167" s="118"/>
      <c r="C167" s="118"/>
      <c r="D167" s="118"/>
      <c r="E167" s="118"/>
      <c r="F167" s="120"/>
      <c r="G167" s="15" t="str">
        <f t="shared" si="7"/>
        <v/>
      </c>
      <c r="H167" s="297" t="b">
        <f t="shared" si="8"/>
        <v>0</v>
      </c>
      <c r="I167" s="298">
        <f t="shared" si="9"/>
        <v>1</v>
      </c>
    </row>
    <row r="168" spans="1:9">
      <c r="A168" s="117">
        <v>159</v>
      </c>
      <c r="B168" s="118"/>
      <c r="C168" s="118"/>
      <c r="D168" s="118"/>
      <c r="E168" s="118"/>
      <c r="F168" s="120"/>
      <c r="G168" s="15" t="str">
        <f t="shared" si="7"/>
        <v/>
      </c>
      <c r="H168" s="297" t="b">
        <f t="shared" si="8"/>
        <v>0</v>
      </c>
      <c r="I168" s="298">
        <f t="shared" si="9"/>
        <v>1</v>
      </c>
    </row>
    <row r="169" spans="1:9">
      <c r="A169" s="117">
        <v>160</v>
      </c>
      <c r="B169" s="118"/>
      <c r="C169" s="118"/>
      <c r="D169" s="118"/>
      <c r="E169" s="118"/>
      <c r="F169" s="120"/>
      <c r="G169" s="15" t="str">
        <f t="shared" si="7"/>
        <v/>
      </c>
      <c r="H169" s="297" t="b">
        <f t="shared" si="8"/>
        <v>0</v>
      </c>
      <c r="I169" s="298">
        <f t="shared" si="9"/>
        <v>1</v>
      </c>
    </row>
    <row r="170" spans="1:9">
      <c r="A170" s="117">
        <v>161</v>
      </c>
      <c r="B170" s="118"/>
      <c r="C170" s="118"/>
      <c r="D170" s="118"/>
      <c r="E170" s="118"/>
      <c r="F170" s="120"/>
      <c r="G170" s="15" t="str">
        <f t="shared" si="7"/>
        <v/>
      </c>
      <c r="H170" s="297" t="b">
        <f t="shared" si="8"/>
        <v>0</v>
      </c>
      <c r="I170" s="298">
        <f t="shared" si="9"/>
        <v>1</v>
      </c>
    </row>
    <row r="171" spans="1:9">
      <c r="A171" s="117">
        <v>162</v>
      </c>
      <c r="B171" s="118"/>
      <c r="C171" s="118"/>
      <c r="D171" s="118"/>
      <c r="E171" s="118"/>
      <c r="F171" s="120"/>
      <c r="G171" s="15" t="str">
        <f t="shared" si="7"/>
        <v/>
      </c>
      <c r="H171" s="297" t="b">
        <f t="shared" si="8"/>
        <v>0</v>
      </c>
      <c r="I171" s="298">
        <f t="shared" si="9"/>
        <v>1</v>
      </c>
    </row>
    <row r="172" spans="1:9">
      <c r="A172" s="117">
        <v>163</v>
      </c>
      <c r="B172" s="118"/>
      <c r="C172" s="118"/>
      <c r="D172" s="118"/>
      <c r="E172" s="118"/>
      <c r="F172" s="120"/>
      <c r="G172" s="15" t="str">
        <f t="shared" si="7"/>
        <v/>
      </c>
      <c r="H172" s="297" t="b">
        <f t="shared" si="8"/>
        <v>0</v>
      </c>
      <c r="I172" s="298">
        <f t="shared" si="9"/>
        <v>1</v>
      </c>
    </row>
    <row r="173" spans="1:9">
      <c r="A173" s="117">
        <v>164</v>
      </c>
      <c r="B173" s="118"/>
      <c r="C173" s="118"/>
      <c r="D173" s="118"/>
      <c r="E173" s="118"/>
      <c r="F173" s="120"/>
      <c r="G173" s="15" t="str">
        <f t="shared" si="7"/>
        <v/>
      </c>
      <c r="H173" s="297" t="b">
        <f t="shared" si="8"/>
        <v>0</v>
      </c>
      <c r="I173" s="298">
        <f t="shared" si="9"/>
        <v>1</v>
      </c>
    </row>
    <row r="174" spans="1:9">
      <c r="A174" s="117">
        <v>165</v>
      </c>
      <c r="B174" s="118"/>
      <c r="C174" s="118"/>
      <c r="D174" s="118"/>
      <c r="E174" s="118"/>
      <c r="F174" s="120"/>
      <c r="G174" s="15" t="str">
        <f t="shared" si="7"/>
        <v/>
      </c>
      <c r="H174" s="297" t="b">
        <f t="shared" si="8"/>
        <v>0</v>
      </c>
      <c r="I174" s="298">
        <f t="shared" si="9"/>
        <v>1</v>
      </c>
    </row>
    <row r="175" spans="1:9">
      <c r="A175" s="117">
        <v>166</v>
      </c>
      <c r="B175" s="118"/>
      <c r="C175" s="118"/>
      <c r="D175" s="118"/>
      <c r="E175" s="118"/>
      <c r="F175" s="120"/>
      <c r="G175" s="15" t="str">
        <f t="shared" si="7"/>
        <v/>
      </c>
      <c r="H175" s="297" t="b">
        <f t="shared" si="8"/>
        <v>0</v>
      </c>
      <c r="I175" s="298">
        <f t="shared" si="9"/>
        <v>1</v>
      </c>
    </row>
    <row r="176" spans="1:9">
      <c r="A176" s="117">
        <v>167</v>
      </c>
      <c r="B176" s="118"/>
      <c r="C176" s="118"/>
      <c r="D176" s="118"/>
      <c r="E176" s="118"/>
      <c r="F176" s="120"/>
      <c r="G176" s="15" t="str">
        <f t="shared" si="7"/>
        <v/>
      </c>
      <c r="H176" s="297" t="b">
        <f t="shared" si="8"/>
        <v>0</v>
      </c>
      <c r="I176" s="298">
        <f t="shared" si="9"/>
        <v>1</v>
      </c>
    </row>
    <row r="177" spans="1:9">
      <c r="A177" s="117">
        <v>168</v>
      </c>
      <c r="B177" s="118"/>
      <c r="C177" s="118"/>
      <c r="D177" s="118"/>
      <c r="E177" s="118"/>
      <c r="F177" s="120"/>
      <c r="G177" s="15" t="str">
        <f t="shared" si="7"/>
        <v/>
      </c>
      <c r="H177" s="297" t="b">
        <f t="shared" si="8"/>
        <v>0</v>
      </c>
      <c r="I177" s="298">
        <f t="shared" si="9"/>
        <v>1</v>
      </c>
    </row>
    <row r="178" spans="1:9">
      <c r="A178" s="117">
        <v>169</v>
      </c>
      <c r="B178" s="118"/>
      <c r="C178" s="118"/>
      <c r="D178" s="118"/>
      <c r="E178" s="118"/>
      <c r="F178" s="120"/>
      <c r="G178" s="15" t="str">
        <f t="shared" si="7"/>
        <v/>
      </c>
      <c r="H178" s="297" t="b">
        <f t="shared" si="8"/>
        <v>0</v>
      </c>
      <c r="I178" s="298">
        <f t="shared" si="9"/>
        <v>1</v>
      </c>
    </row>
    <row r="179" spans="1:9">
      <c r="A179" s="117">
        <v>170</v>
      </c>
      <c r="B179" s="118"/>
      <c r="C179" s="118"/>
      <c r="D179" s="118"/>
      <c r="E179" s="118"/>
      <c r="F179" s="120"/>
      <c r="G179" s="15" t="str">
        <f t="shared" si="7"/>
        <v/>
      </c>
      <c r="H179" s="297" t="b">
        <f t="shared" si="8"/>
        <v>0</v>
      </c>
      <c r="I179" s="298">
        <f t="shared" si="9"/>
        <v>1</v>
      </c>
    </row>
    <row r="180" spans="1:9">
      <c r="A180" s="117">
        <v>171</v>
      </c>
      <c r="B180" s="118"/>
      <c r="C180" s="118"/>
      <c r="D180" s="118"/>
      <c r="E180" s="118"/>
      <c r="F180" s="120"/>
      <c r="G180" s="15" t="str">
        <f t="shared" si="7"/>
        <v/>
      </c>
      <c r="H180" s="297" t="b">
        <f t="shared" si="8"/>
        <v>0</v>
      </c>
      <c r="I180" s="298">
        <f t="shared" si="9"/>
        <v>1</v>
      </c>
    </row>
    <row r="181" spans="1:9">
      <c r="A181" s="117">
        <v>172</v>
      </c>
      <c r="B181" s="118"/>
      <c r="C181" s="118"/>
      <c r="D181" s="118"/>
      <c r="E181" s="118"/>
      <c r="F181" s="120"/>
      <c r="G181" s="15" t="str">
        <f t="shared" si="7"/>
        <v/>
      </c>
      <c r="H181" s="297" t="b">
        <f t="shared" si="8"/>
        <v>0</v>
      </c>
      <c r="I181" s="298">
        <f t="shared" si="9"/>
        <v>1</v>
      </c>
    </row>
    <row r="182" spans="1:9">
      <c r="A182" s="117">
        <v>173</v>
      </c>
      <c r="B182" s="118"/>
      <c r="C182" s="118"/>
      <c r="D182" s="118"/>
      <c r="E182" s="118"/>
      <c r="F182" s="120"/>
      <c r="G182" s="15" t="str">
        <f t="shared" si="7"/>
        <v/>
      </c>
      <c r="H182" s="297" t="b">
        <f t="shared" si="8"/>
        <v>0</v>
      </c>
      <c r="I182" s="298">
        <f t="shared" si="9"/>
        <v>1</v>
      </c>
    </row>
    <row r="183" spans="1:9">
      <c r="A183" s="117">
        <v>174</v>
      </c>
      <c r="B183" s="118"/>
      <c r="C183" s="118"/>
      <c r="D183" s="118"/>
      <c r="E183" s="118"/>
      <c r="F183" s="120"/>
      <c r="G183" s="15" t="str">
        <f t="shared" si="7"/>
        <v/>
      </c>
      <c r="H183" s="297" t="b">
        <f t="shared" si="8"/>
        <v>0</v>
      </c>
      <c r="I183" s="298">
        <f t="shared" si="9"/>
        <v>1</v>
      </c>
    </row>
    <row r="184" spans="1:9">
      <c r="A184" s="117">
        <v>175</v>
      </c>
      <c r="B184" s="118"/>
      <c r="C184" s="118"/>
      <c r="D184" s="118"/>
      <c r="E184" s="118"/>
      <c r="F184" s="120"/>
      <c r="G184" s="15" t="str">
        <f t="shared" si="7"/>
        <v/>
      </c>
      <c r="H184" s="297" t="b">
        <f t="shared" si="8"/>
        <v>0</v>
      </c>
      <c r="I184" s="298">
        <f t="shared" si="9"/>
        <v>1</v>
      </c>
    </row>
    <row r="185" spans="1:9">
      <c r="A185" s="117">
        <v>176</v>
      </c>
      <c r="B185" s="118"/>
      <c r="C185" s="118"/>
      <c r="D185" s="118"/>
      <c r="E185" s="118"/>
      <c r="F185" s="120"/>
      <c r="G185" s="15" t="str">
        <f t="shared" si="7"/>
        <v/>
      </c>
      <c r="H185" s="297" t="b">
        <f t="shared" si="8"/>
        <v>0</v>
      </c>
      <c r="I185" s="298">
        <f t="shared" si="9"/>
        <v>1</v>
      </c>
    </row>
    <row r="186" spans="1:9">
      <c r="A186" s="117">
        <v>177</v>
      </c>
      <c r="B186" s="118"/>
      <c r="C186" s="118"/>
      <c r="D186" s="118"/>
      <c r="E186" s="118"/>
      <c r="F186" s="120"/>
      <c r="G186" s="15" t="str">
        <f t="shared" si="7"/>
        <v/>
      </c>
      <c r="H186" s="297" t="b">
        <f t="shared" si="8"/>
        <v>0</v>
      </c>
      <c r="I186" s="298">
        <f t="shared" si="9"/>
        <v>1</v>
      </c>
    </row>
    <row r="187" spans="1:9">
      <c r="A187" s="117">
        <v>178</v>
      </c>
      <c r="B187" s="118"/>
      <c r="C187" s="118"/>
      <c r="D187" s="118"/>
      <c r="E187" s="118"/>
      <c r="F187" s="120"/>
      <c r="G187" s="15" t="str">
        <f t="shared" si="7"/>
        <v/>
      </c>
      <c r="H187" s="297" t="b">
        <f t="shared" si="8"/>
        <v>0</v>
      </c>
      <c r="I187" s="298">
        <f t="shared" si="9"/>
        <v>1</v>
      </c>
    </row>
    <row r="188" spans="1:9">
      <c r="A188" s="117">
        <v>179</v>
      </c>
      <c r="B188" s="118"/>
      <c r="C188" s="118"/>
      <c r="D188" s="118"/>
      <c r="E188" s="118"/>
      <c r="F188" s="120"/>
      <c r="G188" s="15" t="str">
        <f t="shared" si="7"/>
        <v/>
      </c>
      <c r="H188" s="297" t="b">
        <f t="shared" si="8"/>
        <v>0</v>
      </c>
      <c r="I188" s="298">
        <f t="shared" si="9"/>
        <v>1</v>
      </c>
    </row>
    <row r="189" spans="1:9">
      <c r="A189" s="117">
        <v>180</v>
      </c>
      <c r="B189" s="118"/>
      <c r="C189" s="118"/>
      <c r="D189" s="118"/>
      <c r="E189" s="118"/>
      <c r="F189" s="120"/>
      <c r="G189" s="15" t="str">
        <f t="shared" si="7"/>
        <v/>
      </c>
      <c r="H189" s="297" t="b">
        <f t="shared" si="8"/>
        <v>0</v>
      </c>
      <c r="I189" s="298">
        <f t="shared" si="9"/>
        <v>1</v>
      </c>
    </row>
    <row r="190" spans="1:9">
      <c r="A190" s="117">
        <v>181</v>
      </c>
      <c r="B190" s="118"/>
      <c r="C190" s="118"/>
      <c r="D190" s="118"/>
      <c r="E190" s="118"/>
      <c r="F190" s="120"/>
      <c r="G190" s="15" t="str">
        <f t="shared" si="7"/>
        <v/>
      </c>
      <c r="H190" s="297" t="b">
        <f t="shared" si="8"/>
        <v>0</v>
      </c>
      <c r="I190" s="298">
        <f t="shared" si="9"/>
        <v>1</v>
      </c>
    </row>
    <row r="191" spans="1:9">
      <c r="A191" s="117">
        <v>182</v>
      </c>
      <c r="B191" s="118"/>
      <c r="C191" s="118"/>
      <c r="D191" s="118"/>
      <c r="E191" s="118"/>
      <c r="F191" s="120"/>
      <c r="G191" s="15" t="str">
        <f t="shared" si="7"/>
        <v/>
      </c>
      <c r="H191" s="297" t="b">
        <f t="shared" si="8"/>
        <v>0</v>
      </c>
      <c r="I191" s="298">
        <f t="shared" si="9"/>
        <v>1</v>
      </c>
    </row>
    <row r="192" spans="1:9">
      <c r="A192" s="117">
        <v>183</v>
      </c>
      <c r="B192" s="118"/>
      <c r="C192" s="118"/>
      <c r="D192" s="118"/>
      <c r="E192" s="118"/>
      <c r="F192" s="120"/>
      <c r="G192" s="15" t="str">
        <f t="shared" si="7"/>
        <v/>
      </c>
      <c r="H192" s="297" t="b">
        <f t="shared" si="8"/>
        <v>0</v>
      </c>
      <c r="I192" s="298">
        <f t="shared" si="9"/>
        <v>1</v>
      </c>
    </row>
    <row r="193" spans="1:9">
      <c r="A193" s="117">
        <v>184</v>
      </c>
      <c r="B193" s="118"/>
      <c r="C193" s="118"/>
      <c r="D193" s="118"/>
      <c r="E193" s="118"/>
      <c r="F193" s="120"/>
      <c r="G193" s="15" t="str">
        <f t="shared" si="7"/>
        <v/>
      </c>
      <c r="H193" s="297" t="b">
        <f t="shared" si="8"/>
        <v>0</v>
      </c>
      <c r="I193" s="298">
        <f t="shared" si="9"/>
        <v>1</v>
      </c>
    </row>
    <row r="194" spans="1:9">
      <c r="A194" s="117">
        <v>185</v>
      </c>
      <c r="B194" s="118"/>
      <c r="C194" s="118"/>
      <c r="D194" s="118"/>
      <c r="E194" s="118"/>
      <c r="F194" s="120"/>
      <c r="G194" s="15" t="str">
        <f t="shared" si="7"/>
        <v/>
      </c>
      <c r="H194" s="297" t="b">
        <f t="shared" si="8"/>
        <v>0</v>
      </c>
      <c r="I194" s="298">
        <f t="shared" si="9"/>
        <v>1</v>
      </c>
    </row>
    <row r="195" spans="1:9">
      <c r="A195" s="117">
        <v>186</v>
      </c>
      <c r="B195" s="118"/>
      <c r="C195" s="118"/>
      <c r="D195" s="118"/>
      <c r="E195" s="118"/>
      <c r="F195" s="120"/>
      <c r="G195" s="15" t="str">
        <f t="shared" si="7"/>
        <v/>
      </c>
      <c r="H195" s="297" t="b">
        <f t="shared" si="8"/>
        <v>0</v>
      </c>
      <c r="I195" s="298">
        <f t="shared" si="9"/>
        <v>1</v>
      </c>
    </row>
    <row r="196" spans="1:9">
      <c r="A196" s="117">
        <v>187</v>
      </c>
      <c r="B196" s="118"/>
      <c r="C196" s="118"/>
      <c r="D196" s="118"/>
      <c r="E196" s="118"/>
      <c r="F196" s="120"/>
      <c r="G196" s="15" t="str">
        <f t="shared" si="7"/>
        <v/>
      </c>
      <c r="H196" s="297" t="b">
        <f t="shared" si="8"/>
        <v>0</v>
      </c>
      <c r="I196" s="298">
        <f t="shared" si="9"/>
        <v>1</v>
      </c>
    </row>
    <row r="197" spans="1:9">
      <c r="A197" s="117">
        <v>188</v>
      </c>
      <c r="B197" s="118"/>
      <c r="C197" s="118"/>
      <c r="D197" s="118"/>
      <c r="E197" s="118"/>
      <c r="F197" s="120"/>
      <c r="G197" s="15" t="str">
        <f t="shared" si="7"/>
        <v/>
      </c>
      <c r="H197" s="297" t="b">
        <f t="shared" si="8"/>
        <v>0</v>
      </c>
      <c r="I197" s="298">
        <f t="shared" si="9"/>
        <v>1</v>
      </c>
    </row>
    <row r="198" spans="1:9">
      <c r="A198" s="117">
        <v>189</v>
      </c>
      <c r="B198" s="118"/>
      <c r="C198" s="118"/>
      <c r="D198" s="118"/>
      <c r="E198" s="118"/>
      <c r="F198" s="120"/>
      <c r="G198" s="15" t="str">
        <f t="shared" si="7"/>
        <v/>
      </c>
      <c r="H198" s="297" t="b">
        <f t="shared" si="8"/>
        <v>0</v>
      </c>
      <c r="I198" s="298">
        <f t="shared" si="9"/>
        <v>1</v>
      </c>
    </row>
    <row r="199" spans="1:9">
      <c r="A199" s="117">
        <v>190</v>
      </c>
      <c r="B199" s="118"/>
      <c r="C199" s="118"/>
      <c r="D199" s="118"/>
      <c r="E199" s="118"/>
      <c r="F199" s="120"/>
      <c r="G199" s="15" t="str">
        <f t="shared" si="7"/>
        <v/>
      </c>
      <c r="H199" s="297" t="b">
        <f t="shared" si="8"/>
        <v>0</v>
      </c>
      <c r="I199" s="298">
        <f t="shared" si="9"/>
        <v>1</v>
      </c>
    </row>
    <row r="200" spans="1:9">
      <c r="A200" s="117">
        <v>191</v>
      </c>
      <c r="B200" s="118"/>
      <c r="C200" s="118"/>
      <c r="D200" s="118"/>
      <c r="E200" s="118"/>
      <c r="F200" s="120"/>
      <c r="G200" s="15" t="str">
        <f t="shared" si="7"/>
        <v/>
      </c>
      <c r="H200" s="297" t="b">
        <f t="shared" si="8"/>
        <v>0</v>
      </c>
      <c r="I200" s="298">
        <f t="shared" si="9"/>
        <v>1</v>
      </c>
    </row>
    <row r="201" spans="1:9">
      <c r="A201" s="117">
        <v>192</v>
      </c>
      <c r="B201" s="118"/>
      <c r="C201" s="118"/>
      <c r="D201" s="118"/>
      <c r="E201" s="118"/>
      <c r="F201" s="120"/>
      <c r="G201" s="15" t="str">
        <f t="shared" si="7"/>
        <v/>
      </c>
      <c r="H201" s="297" t="b">
        <f t="shared" si="8"/>
        <v>0</v>
      </c>
      <c r="I201" s="298">
        <f t="shared" si="9"/>
        <v>1</v>
      </c>
    </row>
    <row r="202" spans="1:9">
      <c r="A202" s="117">
        <v>193</v>
      </c>
      <c r="B202" s="118"/>
      <c r="C202" s="118"/>
      <c r="D202" s="118"/>
      <c r="E202" s="118"/>
      <c r="F202" s="120"/>
      <c r="G202" s="15" t="str">
        <f t="shared" ref="G202:G259" si="10">IF(OR($B202="",$C202="",,,$F202&lt;an_initial,$F202&gt;an_final,$H202=FALSE),"",HLOOKUP(E202,ii522punctaje,2,FALSE)/I202)</f>
        <v/>
      </c>
      <c r="H202" s="297" t="b">
        <f t="shared" ref="H202:H259" si="11">IF(nume_candidat="",FALSE,ISNUMBER(SEARCH(nume_candidat,$B202)))</f>
        <v>0</v>
      </c>
      <c r="I202" s="298">
        <f t="shared" si="9"/>
        <v>1</v>
      </c>
    </row>
    <row r="203" spans="1:9">
      <c r="A203" s="117">
        <v>194</v>
      </c>
      <c r="B203" s="118"/>
      <c r="C203" s="118"/>
      <c r="D203" s="118"/>
      <c r="E203" s="118"/>
      <c r="F203" s="120"/>
      <c r="G203" s="15" t="str">
        <f t="shared" si="10"/>
        <v/>
      </c>
      <c r="H203" s="297" t="b">
        <f t="shared" si="11"/>
        <v>0</v>
      </c>
      <c r="I203" s="298">
        <f t="shared" si="9"/>
        <v>1</v>
      </c>
    </row>
    <row r="204" spans="1:9">
      <c r="A204" s="117">
        <v>195</v>
      </c>
      <c r="B204" s="118"/>
      <c r="C204" s="118"/>
      <c r="D204" s="118"/>
      <c r="E204" s="118"/>
      <c r="F204" s="120"/>
      <c r="G204" s="15" t="str">
        <f t="shared" si="10"/>
        <v/>
      </c>
      <c r="H204" s="297" t="b">
        <f t="shared" si="11"/>
        <v>0</v>
      </c>
      <c r="I204" s="298">
        <f t="shared" ref="I204:I259" si="12">LEN(B204)-LEN(SUBSTITUTE(B204,",",""))+1</f>
        <v>1</v>
      </c>
    </row>
    <row r="205" spans="1:9">
      <c r="A205" s="117">
        <v>196</v>
      </c>
      <c r="B205" s="118"/>
      <c r="C205" s="118"/>
      <c r="D205" s="118"/>
      <c r="E205" s="118"/>
      <c r="F205" s="120"/>
      <c r="G205" s="15" t="str">
        <f t="shared" si="10"/>
        <v/>
      </c>
      <c r="H205" s="297" t="b">
        <f t="shared" si="11"/>
        <v>0</v>
      </c>
      <c r="I205" s="298">
        <f t="shared" si="12"/>
        <v>1</v>
      </c>
    </row>
    <row r="206" spans="1:9">
      <c r="A206" s="117">
        <v>197</v>
      </c>
      <c r="B206" s="118"/>
      <c r="C206" s="118"/>
      <c r="D206" s="118"/>
      <c r="E206" s="118"/>
      <c r="F206" s="120"/>
      <c r="G206" s="15" t="str">
        <f t="shared" si="10"/>
        <v/>
      </c>
      <c r="H206" s="297" t="b">
        <f t="shared" si="11"/>
        <v>0</v>
      </c>
      <c r="I206" s="298">
        <f t="shared" si="12"/>
        <v>1</v>
      </c>
    </row>
    <row r="207" spans="1:9">
      <c r="A207" s="117">
        <v>198</v>
      </c>
      <c r="B207" s="118"/>
      <c r="C207" s="118"/>
      <c r="D207" s="118"/>
      <c r="E207" s="118"/>
      <c r="F207" s="120"/>
      <c r="G207" s="15" t="str">
        <f t="shared" si="10"/>
        <v/>
      </c>
      <c r="H207" s="297" t="b">
        <f t="shared" si="11"/>
        <v>0</v>
      </c>
      <c r="I207" s="298">
        <f t="shared" si="12"/>
        <v>1</v>
      </c>
    </row>
    <row r="208" spans="1:9">
      <c r="A208" s="117">
        <v>199</v>
      </c>
      <c r="B208" s="118"/>
      <c r="C208" s="118"/>
      <c r="D208" s="118"/>
      <c r="E208" s="118"/>
      <c r="F208" s="120"/>
      <c r="G208" s="15" t="str">
        <f t="shared" si="10"/>
        <v/>
      </c>
      <c r="H208" s="297" t="b">
        <f t="shared" si="11"/>
        <v>0</v>
      </c>
      <c r="I208" s="298">
        <f t="shared" si="12"/>
        <v>1</v>
      </c>
    </row>
    <row r="209" spans="1:9">
      <c r="A209" s="117">
        <v>200</v>
      </c>
      <c r="B209" s="118"/>
      <c r="C209" s="118"/>
      <c r="D209" s="118"/>
      <c r="E209" s="118"/>
      <c r="F209" s="120"/>
      <c r="G209" s="15" t="str">
        <f t="shared" si="10"/>
        <v/>
      </c>
      <c r="H209" s="297" t="b">
        <f t="shared" si="11"/>
        <v>0</v>
      </c>
      <c r="I209" s="298">
        <f t="shared" si="12"/>
        <v>1</v>
      </c>
    </row>
    <row r="210" spans="1:9">
      <c r="A210" s="117">
        <v>201</v>
      </c>
      <c r="B210" s="118"/>
      <c r="C210" s="118"/>
      <c r="D210" s="118"/>
      <c r="E210" s="118"/>
      <c r="F210" s="120"/>
      <c r="G210" s="15" t="str">
        <f t="shared" si="10"/>
        <v/>
      </c>
      <c r="H210" s="297" t="b">
        <f t="shared" si="11"/>
        <v>0</v>
      </c>
      <c r="I210" s="298">
        <f t="shared" si="12"/>
        <v>1</v>
      </c>
    </row>
    <row r="211" spans="1:9">
      <c r="A211" s="117">
        <v>202</v>
      </c>
      <c r="B211" s="118"/>
      <c r="C211" s="118"/>
      <c r="D211" s="118"/>
      <c r="E211" s="118"/>
      <c r="F211" s="120"/>
      <c r="G211" s="15" t="str">
        <f t="shared" si="10"/>
        <v/>
      </c>
      <c r="H211" s="297" t="b">
        <f t="shared" si="11"/>
        <v>0</v>
      </c>
      <c r="I211" s="298">
        <f t="shared" si="12"/>
        <v>1</v>
      </c>
    </row>
    <row r="212" spans="1:9">
      <c r="A212" s="117">
        <v>203</v>
      </c>
      <c r="B212" s="118"/>
      <c r="C212" s="118"/>
      <c r="D212" s="118"/>
      <c r="E212" s="118"/>
      <c r="F212" s="120"/>
      <c r="G212" s="15" t="str">
        <f t="shared" si="10"/>
        <v/>
      </c>
      <c r="H212" s="297" t="b">
        <f t="shared" si="11"/>
        <v>0</v>
      </c>
      <c r="I212" s="298">
        <f t="shared" si="12"/>
        <v>1</v>
      </c>
    </row>
    <row r="213" spans="1:9">
      <c r="A213" s="117">
        <v>204</v>
      </c>
      <c r="B213" s="118"/>
      <c r="C213" s="118"/>
      <c r="D213" s="118"/>
      <c r="E213" s="118"/>
      <c r="F213" s="120"/>
      <c r="G213" s="15" t="str">
        <f t="shared" si="10"/>
        <v/>
      </c>
      <c r="H213" s="297" t="b">
        <f t="shared" si="11"/>
        <v>0</v>
      </c>
      <c r="I213" s="298">
        <f t="shared" si="12"/>
        <v>1</v>
      </c>
    </row>
    <row r="214" spans="1:9">
      <c r="A214" s="117">
        <v>205</v>
      </c>
      <c r="B214" s="118"/>
      <c r="C214" s="118"/>
      <c r="D214" s="118"/>
      <c r="E214" s="118"/>
      <c r="F214" s="120"/>
      <c r="G214" s="15" t="str">
        <f t="shared" si="10"/>
        <v/>
      </c>
      <c r="H214" s="297" t="b">
        <f t="shared" si="11"/>
        <v>0</v>
      </c>
      <c r="I214" s="298">
        <f t="shared" si="12"/>
        <v>1</v>
      </c>
    </row>
    <row r="215" spans="1:9">
      <c r="A215" s="117">
        <v>206</v>
      </c>
      <c r="B215" s="118"/>
      <c r="C215" s="118"/>
      <c r="D215" s="118"/>
      <c r="E215" s="118"/>
      <c r="F215" s="120"/>
      <c r="G215" s="15" t="str">
        <f t="shared" si="10"/>
        <v/>
      </c>
      <c r="H215" s="297" t="b">
        <f t="shared" si="11"/>
        <v>0</v>
      </c>
      <c r="I215" s="298">
        <f t="shared" si="12"/>
        <v>1</v>
      </c>
    </row>
    <row r="216" spans="1:9">
      <c r="A216" s="117">
        <v>207</v>
      </c>
      <c r="B216" s="118"/>
      <c r="C216" s="118"/>
      <c r="D216" s="118"/>
      <c r="E216" s="118"/>
      <c r="F216" s="120"/>
      <c r="G216" s="15" t="str">
        <f t="shared" si="10"/>
        <v/>
      </c>
      <c r="H216" s="297" t="b">
        <f t="shared" si="11"/>
        <v>0</v>
      </c>
      <c r="I216" s="298">
        <f t="shared" si="12"/>
        <v>1</v>
      </c>
    </row>
    <row r="217" spans="1:9">
      <c r="A217" s="117">
        <v>208</v>
      </c>
      <c r="B217" s="118"/>
      <c r="C217" s="118"/>
      <c r="D217" s="118"/>
      <c r="E217" s="118"/>
      <c r="F217" s="120"/>
      <c r="G217" s="15" t="str">
        <f t="shared" si="10"/>
        <v/>
      </c>
      <c r="H217" s="297" t="b">
        <f t="shared" si="11"/>
        <v>0</v>
      </c>
      <c r="I217" s="298">
        <f t="shared" si="12"/>
        <v>1</v>
      </c>
    </row>
    <row r="218" spans="1:9">
      <c r="A218" s="117">
        <v>209</v>
      </c>
      <c r="B218" s="118"/>
      <c r="C218" s="118"/>
      <c r="D218" s="118"/>
      <c r="E218" s="118"/>
      <c r="F218" s="120"/>
      <c r="G218" s="15" t="str">
        <f t="shared" si="10"/>
        <v/>
      </c>
      <c r="H218" s="297" t="b">
        <f t="shared" si="11"/>
        <v>0</v>
      </c>
      <c r="I218" s="298">
        <f t="shared" si="12"/>
        <v>1</v>
      </c>
    </row>
    <row r="219" spans="1:9">
      <c r="A219" s="117">
        <v>210</v>
      </c>
      <c r="B219" s="118"/>
      <c r="C219" s="118"/>
      <c r="D219" s="118"/>
      <c r="E219" s="118"/>
      <c r="F219" s="120"/>
      <c r="G219" s="15" t="str">
        <f t="shared" si="10"/>
        <v/>
      </c>
      <c r="H219" s="297" t="b">
        <f t="shared" si="11"/>
        <v>0</v>
      </c>
      <c r="I219" s="298">
        <f t="shared" si="12"/>
        <v>1</v>
      </c>
    </row>
    <row r="220" spans="1:9">
      <c r="A220" s="117">
        <v>211</v>
      </c>
      <c r="B220" s="118"/>
      <c r="C220" s="118"/>
      <c r="D220" s="118"/>
      <c r="E220" s="118"/>
      <c r="F220" s="120"/>
      <c r="G220" s="15" t="str">
        <f t="shared" si="10"/>
        <v/>
      </c>
      <c r="H220" s="297" t="b">
        <f t="shared" si="11"/>
        <v>0</v>
      </c>
      <c r="I220" s="298">
        <f t="shared" si="12"/>
        <v>1</v>
      </c>
    </row>
    <row r="221" spans="1:9">
      <c r="A221" s="117">
        <v>212</v>
      </c>
      <c r="B221" s="118"/>
      <c r="C221" s="118"/>
      <c r="D221" s="118"/>
      <c r="E221" s="118"/>
      <c r="F221" s="120"/>
      <c r="G221" s="15" t="str">
        <f t="shared" si="10"/>
        <v/>
      </c>
      <c r="H221" s="297" t="b">
        <f t="shared" si="11"/>
        <v>0</v>
      </c>
      <c r="I221" s="298">
        <f t="shared" si="12"/>
        <v>1</v>
      </c>
    </row>
    <row r="222" spans="1:9">
      <c r="A222" s="117">
        <v>213</v>
      </c>
      <c r="B222" s="118"/>
      <c r="C222" s="118"/>
      <c r="D222" s="118"/>
      <c r="E222" s="118"/>
      <c r="F222" s="120"/>
      <c r="G222" s="15" t="str">
        <f t="shared" si="10"/>
        <v/>
      </c>
      <c r="H222" s="297" t="b">
        <f t="shared" si="11"/>
        <v>0</v>
      </c>
      <c r="I222" s="298">
        <f t="shared" si="12"/>
        <v>1</v>
      </c>
    </row>
    <row r="223" spans="1:9">
      <c r="A223" s="117">
        <v>214</v>
      </c>
      <c r="B223" s="118"/>
      <c r="C223" s="118"/>
      <c r="D223" s="118"/>
      <c r="E223" s="118"/>
      <c r="F223" s="120"/>
      <c r="G223" s="15" t="str">
        <f t="shared" si="10"/>
        <v/>
      </c>
      <c r="H223" s="297" t="b">
        <f t="shared" si="11"/>
        <v>0</v>
      </c>
      <c r="I223" s="298">
        <f t="shared" si="12"/>
        <v>1</v>
      </c>
    </row>
    <row r="224" spans="1:9">
      <c r="A224" s="117">
        <v>215</v>
      </c>
      <c r="B224" s="118"/>
      <c r="C224" s="118"/>
      <c r="D224" s="118"/>
      <c r="E224" s="118"/>
      <c r="F224" s="120"/>
      <c r="G224" s="15" t="str">
        <f t="shared" si="10"/>
        <v/>
      </c>
      <c r="H224" s="297" t="b">
        <f t="shared" si="11"/>
        <v>0</v>
      </c>
      <c r="I224" s="298">
        <f t="shared" si="12"/>
        <v>1</v>
      </c>
    </row>
    <row r="225" spans="1:9">
      <c r="A225" s="117">
        <v>216</v>
      </c>
      <c r="B225" s="118"/>
      <c r="C225" s="118"/>
      <c r="D225" s="118"/>
      <c r="E225" s="118"/>
      <c r="F225" s="120"/>
      <c r="G225" s="15" t="str">
        <f t="shared" si="10"/>
        <v/>
      </c>
      <c r="H225" s="297" t="b">
        <f t="shared" si="11"/>
        <v>0</v>
      </c>
      <c r="I225" s="298">
        <f t="shared" si="12"/>
        <v>1</v>
      </c>
    </row>
    <row r="226" spans="1:9">
      <c r="A226" s="117">
        <v>217</v>
      </c>
      <c r="B226" s="118"/>
      <c r="C226" s="118"/>
      <c r="D226" s="118"/>
      <c r="E226" s="118"/>
      <c r="F226" s="120"/>
      <c r="G226" s="15" t="str">
        <f t="shared" si="10"/>
        <v/>
      </c>
      <c r="H226" s="297" t="b">
        <f t="shared" si="11"/>
        <v>0</v>
      </c>
      <c r="I226" s="298">
        <f t="shared" si="12"/>
        <v>1</v>
      </c>
    </row>
    <row r="227" spans="1:9">
      <c r="A227" s="117">
        <v>218</v>
      </c>
      <c r="B227" s="118"/>
      <c r="C227" s="118"/>
      <c r="D227" s="118"/>
      <c r="E227" s="118"/>
      <c r="F227" s="120"/>
      <c r="G227" s="15" t="str">
        <f t="shared" si="10"/>
        <v/>
      </c>
      <c r="H227" s="297" t="b">
        <f t="shared" si="11"/>
        <v>0</v>
      </c>
      <c r="I227" s="298">
        <f t="shared" si="12"/>
        <v>1</v>
      </c>
    </row>
    <row r="228" spans="1:9">
      <c r="A228" s="117">
        <v>219</v>
      </c>
      <c r="B228" s="118"/>
      <c r="C228" s="118"/>
      <c r="D228" s="118"/>
      <c r="E228" s="118"/>
      <c r="F228" s="120"/>
      <c r="G228" s="15" t="str">
        <f t="shared" si="10"/>
        <v/>
      </c>
      <c r="H228" s="297" t="b">
        <f t="shared" si="11"/>
        <v>0</v>
      </c>
      <c r="I228" s="298">
        <f t="shared" si="12"/>
        <v>1</v>
      </c>
    </row>
    <row r="229" spans="1:9">
      <c r="A229" s="117">
        <v>220</v>
      </c>
      <c r="B229" s="118"/>
      <c r="C229" s="118"/>
      <c r="D229" s="118"/>
      <c r="E229" s="118"/>
      <c r="F229" s="120"/>
      <c r="G229" s="15" t="str">
        <f t="shared" si="10"/>
        <v/>
      </c>
      <c r="H229" s="297" t="b">
        <f t="shared" si="11"/>
        <v>0</v>
      </c>
      <c r="I229" s="298">
        <f t="shared" si="12"/>
        <v>1</v>
      </c>
    </row>
    <row r="230" spans="1:9">
      <c r="A230" s="117">
        <v>221</v>
      </c>
      <c r="B230" s="118"/>
      <c r="C230" s="118"/>
      <c r="D230" s="118"/>
      <c r="E230" s="118"/>
      <c r="F230" s="120"/>
      <c r="G230" s="15" t="str">
        <f t="shared" si="10"/>
        <v/>
      </c>
      <c r="H230" s="297" t="b">
        <f t="shared" si="11"/>
        <v>0</v>
      </c>
      <c r="I230" s="298">
        <f t="shared" si="12"/>
        <v>1</v>
      </c>
    </row>
    <row r="231" spans="1:9">
      <c r="A231" s="117">
        <v>222</v>
      </c>
      <c r="B231" s="118"/>
      <c r="C231" s="118"/>
      <c r="D231" s="118"/>
      <c r="E231" s="118"/>
      <c r="F231" s="120"/>
      <c r="G231" s="15" t="str">
        <f t="shared" si="10"/>
        <v/>
      </c>
      <c r="H231" s="297" t="b">
        <f t="shared" si="11"/>
        <v>0</v>
      </c>
      <c r="I231" s="298">
        <f t="shared" si="12"/>
        <v>1</v>
      </c>
    </row>
    <row r="232" spans="1:9">
      <c r="A232" s="117">
        <v>223</v>
      </c>
      <c r="B232" s="118"/>
      <c r="C232" s="118"/>
      <c r="D232" s="118"/>
      <c r="E232" s="118"/>
      <c r="F232" s="120"/>
      <c r="G232" s="15" t="str">
        <f t="shared" si="10"/>
        <v/>
      </c>
      <c r="H232" s="297" t="b">
        <f t="shared" si="11"/>
        <v>0</v>
      </c>
      <c r="I232" s="298">
        <f t="shared" si="12"/>
        <v>1</v>
      </c>
    </row>
    <row r="233" spans="1:9">
      <c r="A233" s="117">
        <v>224</v>
      </c>
      <c r="B233" s="118"/>
      <c r="C233" s="118"/>
      <c r="D233" s="118"/>
      <c r="E233" s="118"/>
      <c r="F233" s="120"/>
      <c r="G233" s="15" t="str">
        <f t="shared" si="10"/>
        <v/>
      </c>
      <c r="H233" s="297" t="b">
        <f t="shared" si="11"/>
        <v>0</v>
      </c>
      <c r="I233" s="298">
        <f t="shared" si="12"/>
        <v>1</v>
      </c>
    </row>
    <row r="234" spans="1:9">
      <c r="A234" s="117">
        <v>225</v>
      </c>
      <c r="B234" s="118"/>
      <c r="C234" s="118"/>
      <c r="D234" s="118"/>
      <c r="E234" s="118"/>
      <c r="F234" s="120"/>
      <c r="G234" s="15" t="str">
        <f t="shared" si="10"/>
        <v/>
      </c>
      <c r="H234" s="297" t="b">
        <f t="shared" si="11"/>
        <v>0</v>
      </c>
      <c r="I234" s="298">
        <f t="shared" si="12"/>
        <v>1</v>
      </c>
    </row>
    <row r="235" spans="1:9">
      <c r="A235" s="117">
        <v>226</v>
      </c>
      <c r="B235" s="118"/>
      <c r="C235" s="118"/>
      <c r="D235" s="118"/>
      <c r="E235" s="118"/>
      <c r="F235" s="120"/>
      <c r="G235" s="15" t="str">
        <f t="shared" si="10"/>
        <v/>
      </c>
      <c r="H235" s="297" t="b">
        <f t="shared" si="11"/>
        <v>0</v>
      </c>
      <c r="I235" s="298">
        <f t="shared" si="12"/>
        <v>1</v>
      </c>
    </row>
    <row r="236" spans="1:9">
      <c r="A236" s="117">
        <v>227</v>
      </c>
      <c r="B236" s="118"/>
      <c r="C236" s="118"/>
      <c r="D236" s="118"/>
      <c r="E236" s="118"/>
      <c r="F236" s="120"/>
      <c r="G236" s="15" t="str">
        <f t="shared" si="10"/>
        <v/>
      </c>
      <c r="H236" s="297" t="b">
        <f t="shared" si="11"/>
        <v>0</v>
      </c>
      <c r="I236" s="298">
        <f t="shared" si="12"/>
        <v>1</v>
      </c>
    </row>
    <row r="237" spans="1:9">
      <c r="A237" s="117">
        <v>228</v>
      </c>
      <c r="B237" s="118"/>
      <c r="C237" s="118"/>
      <c r="D237" s="118"/>
      <c r="E237" s="118"/>
      <c r="F237" s="120"/>
      <c r="G237" s="15" t="str">
        <f t="shared" si="10"/>
        <v/>
      </c>
      <c r="H237" s="297" t="b">
        <f t="shared" si="11"/>
        <v>0</v>
      </c>
      <c r="I237" s="298">
        <f t="shared" si="12"/>
        <v>1</v>
      </c>
    </row>
    <row r="238" spans="1:9">
      <c r="A238" s="117">
        <v>229</v>
      </c>
      <c r="B238" s="118"/>
      <c r="C238" s="118"/>
      <c r="D238" s="118"/>
      <c r="E238" s="118"/>
      <c r="F238" s="120"/>
      <c r="G238" s="15" t="str">
        <f t="shared" si="10"/>
        <v/>
      </c>
      <c r="H238" s="297" t="b">
        <f t="shared" si="11"/>
        <v>0</v>
      </c>
      <c r="I238" s="298">
        <f t="shared" si="12"/>
        <v>1</v>
      </c>
    </row>
    <row r="239" spans="1:9">
      <c r="A239" s="117">
        <v>230</v>
      </c>
      <c r="B239" s="118"/>
      <c r="C239" s="118"/>
      <c r="D239" s="118"/>
      <c r="E239" s="118"/>
      <c r="F239" s="120"/>
      <c r="G239" s="15" t="str">
        <f t="shared" si="10"/>
        <v/>
      </c>
      <c r="H239" s="297" t="b">
        <f t="shared" si="11"/>
        <v>0</v>
      </c>
      <c r="I239" s="298">
        <f t="shared" si="12"/>
        <v>1</v>
      </c>
    </row>
    <row r="240" spans="1:9">
      <c r="A240" s="117">
        <v>231</v>
      </c>
      <c r="B240" s="118"/>
      <c r="C240" s="118"/>
      <c r="D240" s="118"/>
      <c r="E240" s="118"/>
      <c r="F240" s="120"/>
      <c r="G240" s="15" t="str">
        <f t="shared" si="10"/>
        <v/>
      </c>
      <c r="H240" s="297" t="b">
        <f t="shared" si="11"/>
        <v>0</v>
      </c>
      <c r="I240" s="298">
        <f t="shared" si="12"/>
        <v>1</v>
      </c>
    </row>
    <row r="241" spans="1:9">
      <c r="A241" s="117">
        <v>232</v>
      </c>
      <c r="B241" s="118"/>
      <c r="C241" s="118"/>
      <c r="D241" s="118"/>
      <c r="E241" s="118"/>
      <c r="F241" s="120"/>
      <c r="G241" s="15" t="str">
        <f t="shared" si="10"/>
        <v/>
      </c>
      <c r="H241" s="297" t="b">
        <f t="shared" si="11"/>
        <v>0</v>
      </c>
      <c r="I241" s="298">
        <f t="shared" si="12"/>
        <v>1</v>
      </c>
    </row>
    <row r="242" spans="1:9">
      <c r="A242" s="117">
        <v>233</v>
      </c>
      <c r="B242" s="118"/>
      <c r="C242" s="118"/>
      <c r="D242" s="118"/>
      <c r="E242" s="118"/>
      <c r="F242" s="120"/>
      <c r="G242" s="15" t="str">
        <f t="shared" si="10"/>
        <v/>
      </c>
      <c r="H242" s="297" t="b">
        <f t="shared" si="11"/>
        <v>0</v>
      </c>
      <c r="I242" s="298">
        <f t="shared" si="12"/>
        <v>1</v>
      </c>
    </row>
    <row r="243" spans="1:9">
      <c r="A243" s="117">
        <v>234</v>
      </c>
      <c r="B243" s="118"/>
      <c r="C243" s="118"/>
      <c r="D243" s="118"/>
      <c r="E243" s="118"/>
      <c r="F243" s="120"/>
      <c r="G243" s="15" t="str">
        <f t="shared" si="10"/>
        <v/>
      </c>
      <c r="H243" s="297" t="b">
        <f t="shared" si="11"/>
        <v>0</v>
      </c>
      <c r="I243" s="298">
        <f t="shared" si="12"/>
        <v>1</v>
      </c>
    </row>
    <row r="244" spans="1:9">
      <c r="A244" s="117">
        <v>235</v>
      </c>
      <c r="B244" s="118"/>
      <c r="C244" s="118"/>
      <c r="D244" s="118"/>
      <c r="E244" s="118"/>
      <c r="F244" s="120"/>
      <c r="G244" s="15" t="str">
        <f t="shared" si="10"/>
        <v/>
      </c>
      <c r="H244" s="297" t="b">
        <f t="shared" si="11"/>
        <v>0</v>
      </c>
      <c r="I244" s="298">
        <f t="shared" si="12"/>
        <v>1</v>
      </c>
    </row>
    <row r="245" spans="1:9">
      <c r="A245" s="117">
        <v>236</v>
      </c>
      <c r="B245" s="118"/>
      <c r="C245" s="118"/>
      <c r="D245" s="118"/>
      <c r="E245" s="118"/>
      <c r="F245" s="120"/>
      <c r="G245" s="15" t="str">
        <f t="shared" si="10"/>
        <v/>
      </c>
      <c r="H245" s="297" t="b">
        <f t="shared" si="11"/>
        <v>0</v>
      </c>
      <c r="I245" s="298">
        <f t="shared" si="12"/>
        <v>1</v>
      </c>
    </row>
    <row r="246" spans="1:9">
      <c r="A246" s="117">
        <v>237</v>
      </c>
      <c r="B246" s="118"/>
      <c r="C246" s="118"/>
      <c r="D246" s="118"/>
      <c r="E246" s="118"/>
      <c r="F246" s="120"/>
      <c r="G246" s="15" t="str">
        <f t="shared" si="10"/>
        <v/>
      </c>
      <c r="H246" s="297" t="b">
        <f t="shared" si="11"/>
        <v>0</v>
      </c>
      <c r="I246" s="298">
        <f t="shared" si="12"/>
        <v>1</v>
      </c>
    </row>
    <row r="247" spans="1:9">
      <c r="A247" s="117">
        <v>238</v>
      </c>
      <c r="B247" s="118"/>
      <c r="C247" s="118"/>
      <c r="D247" s="118"/>
      <c r="E247" s="118"/>
      <c r="F247" s="120"/>
      <c r="G247" s="15" t="str">
        <f t="shared" si="10"/>
        <v/>
      </c>
      <c r="H247" s="297" t="b">
        <f t="shared" si="11"/>
        <v>0</v>
      </c>
      <c r="I247" s="298">
        <f t="shared" si="12"/>
        <v>1</v>
      </c>
    </row>
    <row r="248" spans="1:9">
      <c r="A248" s="117">
        <v>239</v>
      </c>
      <c r="B248" s="118"/>
      <c r="C248" s="118"/>
      <c r="D248" s="118"/>
      <c r="E248" s="118"/>
      <c r="F248" s="120"/>
      <c r="G248" s="15" t="str">
        <f t="shared" si="10"/>
        <v/>
      </c>
      <c r="H248" s="297" t="b">
        <f t="shared" si="11"/>
        <v>0</v>
      </c>
      <c r="I248" s="298">
        <f t="shared" si="12"/>
        <v>1</v>
      </c>
    </row>
    <row r="249" spans="1:9">
      <c r="A249" s="117">
        <v>240</v>
      </c>
      <c r="B249" s="118"/>
      <c r="C249" s="118"/>
      <c r="D249" s="118"/>
      <c r="E249" s="118"/>
      <c r="F249" s="120"/>
      <c r="G249" s="15" t="str">
        <f t="shared" si="10"/>
        <v/>
      </c>
      <c r="H249" s="297" t="b">
        <f t="shared" si="11"/>
        <v>0</v>
      </c>
      <c r="I249" s="298">
        <f t="shared" si="12"/>
        <v>1</v>
      </c>
    </row>
    <row r="250" spans="1:9">
      <c r="A250" s="117">
        <v>241</v>
      </c>
      <c r="B250" s="118"/>
      <c r="C250" s="118"/>
      <c r="D250" s="118"/>
      <c r="E250" s="118"/>
      <c r="F250" s="120"/>
      <c r="G250" s="15" t="str">
        <f t="shared" si="10"/>
        <v/>
      </c>
      <c r="H250" s="297" t="b">
        <f t="shared" si="11"/>
        <v>0</v>
      </c>
      <c r="I250" s="298">
        <f t="shared" si="12"/>
        <v>1</v>
      </c>
    </row>
    <row r="251" spans="1:9">
      <c r="A251" s="117">
        <v>242</v>
      </c>
      <c r="B251" s="118"/>
      <c r="C251" s="118"/>
      <c r="D251" s="118"/>
      <c r="E251" s="118"/>
      <c r="F251" s="120"/>
      <c r="G251" s="15" t="str">
        <f t="shared" si="10"/>
        <v/>
      </c>
      <c r="H251" s="297" t="b">
        <f t="shared" si="11"/>
        <v>0</v>
      </c>
      <c r="I251" s="298">
        <f t="shared" si="12"/>
        <v>1</v>
      </c>
    </row>
    <row r="252" spans="1:9">
      <c r="A252" s="117">
        <v>243</v>
      </c>
      <c r="B252" s="118"/>
      <c r="C252" s="118"/>
      <c r="D252" s="118"/>
      <c r="E252" s="118"/>
      <c r="F252" s="120"/>
      <c r="G252" s="15" t="str">
        <f t="shared" si="10"/>
        <v/>
      </c>
      <c r="H252" s="297" t="b">
        <f t="shared" si="11"/>
        <v>0</v>
      </c>
      <c r="I252" s="298">
        <f t="shared" si="12"/>
        <v>1</v>
      </c>
    </row>
    <row r="253" spans="1:9">
      <c r="A253" s="117">
        <v>244</v>
      </c>
      <c r="B253" s="118"/>
      <c r="C253" s="118"/>
      <c r="D253" s="118"/>
      <c r="E253" s="118"/>
      <c r="F253" s="120"/>
      <c r="G253" s="15" t="str">
        <f t="shared" si="10"/>
        <v/>
      </c>
      <c r="H253" s="297" t="b">
        <f t="shared" si="11"/>
        <v>0</v>
      </c>
      <c r="I253" s="298">
        <f t="shared" si="12"/>
        <v>1</v>
      </c>
    </row>
    <row r="254" spans="1:9">
      <c r="A254" s="117">
        <v>245</v>
      </c>
      <c r="B254" s="118"/>
      <c r="C254" s="118"/>
      <c r="D254" s="118"/>
      <c r="E254" s="118"/>
      <c r="F254" s="120"/>
      <c r="G254" s="15" t="str">
        <f t="shared" si="10"/>
        <v/>
      </c>
      <c r="H254" s="297" t="b">
        <f t="shared" si="11"/>
        <v>0</v>
      </c>
      <c r="I254" s="298">
        <f t="shared" si="12"/>
        <v>1</v>
      </c>
    </row>
    <row r="255" spans="1:9">
      <c r="A255" s="117">
        <v>246</v>
      </c>
      <c r="B255" s="118"/>
      <c r="C255" s="118"/>
      <c r="D255" s="118"/>
      <c r="E255" s="118"/>
      <c r="F255" s="120"/>
      <c r="G255" s="15" t="str">
        <f t="shared" si="10"/>
        <v/>
      </c>
      <c r="H255" s="297" t="b">
        <f t="shared" si="11"/>
        <v>0</v>
      </c>
      <c r="I255" s="298">
        <f t="shared" si="12"/>
        <v>1</v>
      </c>
    </row>
    <row r="256" spans="1:9">
      <c r="A256" s="117">
        <v>247</v>
      </c>
      <c r="B256" s="118"/>
      <c r="C256" s="118"/>
      <c r="D256" s="118"/>
      <c r="E256" s="118"/>
      <c r="F256" s="120"/>
      <c r="G256" s="15" t="str">
        <f t="shared" si="10"/>
        <v/>
      </c>
      <c r="H256" s="297" t="b">
        <f t="shared" si="11"/>
        <v>0</v>
      </c>
      <c r="I256" s="298">
        <f t="shared" si="12"/>
        <v>1</v>
      </c>
    </row>
    <row r="257" spans="1:9">
      <c r="A257" s="117">
        <v>248</v>
      </c>
      <c r="B257" s="118"/>
      <c r="C257" s="118"/>
      <c r="D257" s="118"/>
      <c r="E257" s="118"/>
      <c r="F257" s="120"/>
      <c r="G257" s="15" t="str">
        <f t="shared" si="10"/>
        <v/>
      </c>
      <c r="H257" s="297" t="b">
        <f t="shared" si="11"/>
        <v>0</v>
      </c>
      <c r="I257" s="298">
        <f t="shared" si="12"/>
        <v>1</v>
      </c>
    </row>
    <row r="258" spans="1:9">
      <c r="A258" s="117">
        <v>249</v>
      </c>
      <c r="B258" s="118"/>
      <c r="C258" s="118"/>
      <c r="D258" s="118"/>
      <c r="E258" s="118"/>
      <c r="F258" s="120"/>
      <c r="G258" s="15" t="str">
        <f t="shared" si="10"/>
        <v/>
      </c>
      <c r="H258" s="297" t="b">
        <f t="shared" si="11"/>
        <v>0</v>
      </c>
      <c r="I258" s="298">
        <f t="shared" si="12"/>
        <v>1</v>
      </c>
    </row>
    <row r="259" spans="1:9">
      <c r="A259" s="117">
        <v>250</v>
      </c>
      <c r="B259" s="118"/>
      <c r="C259" s="118"/>
      <c r="D259" s="118"/>
      <c r="E259" s="118"/>
      <c r="F259" s="120"/>
      <c r="G259" s="15" t="str">
        <f t="shared" si="10"/>
        <v/>
      </c>
      <c r="H259" s="297" t="b">
        <f t="shared" si="11"/>
        <v>0</v>
      </c>
      <c r="I259" s="298">
        <f t="shared" si="12"/>
        <v>1</v>
      </c>
    </row>
  </sheetData>
  <sheetProtection algorithmName="SHA-512" hashValue="bQnvPLzQ1M1dhakqi9rK2pYLP0HfNvweTJpxTbErguaNOkV9GNswP3IMQzpJZRLElbnwtvyy3+hnbDoSiEY0lA==" saltValue="+em/JHgVhUqOwkidtVdzuA==" spinCount="100000" sheet="1" objects="1" scenarios="1" formatCells="0" formatRows="0" insertRows="0"/>
  <mergeCells count="11">
    <mergeCell ref="H7:H8"/>
    <mergeCell ref="I7:I8"/>
    <mergeCell ref="A4:G4"/>
    <mergeCell ref="A5:G5"/>
    <mergeCell ref="A7:A8"/>
    <mergeCell ref="B7:B8"/>
    <mergeCell ref="C7:C8"/>
    <mergeCell ref="E7:E8"/>
    <mergeCell ref="F7:F8"/>
    <mergeCell ref="G7:G8"/>
    <mergeCell ref="D7:D8"/>
  </mergeCells>
  <dataValidations count="1">
    <dataValidation type="list" allowBlank="1" showInputMessage="1" showErrorMessage="1" sqref="E10:E259" xr:uid="{00000000-0002-0000-2D00-000000000000}">
      <formula1>ii522tip</formula1>
    </dataValidation>
  </dataValidations>
  <pageMargins left="0.59055118110236227" right="0.59055118110236227" top="0.78740157480314965" bottom="1.1023622047244095" header="0" footer="0.43307086614173229"/>
  <pageSetup paperSize="9" scale="88" fitToHeight="100" orientation="landscape" r:id="rId1"/>
  <headerFooter>
    <oddFooter xml:space="preserve">&amp;L
&amp;RCandidat
</oddFooter>
  </headerFooter>
  <rowBreaks count="1" manualBreakCount="1">
    <brk id="34"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92">
    <pageSetUpPr fitToPage="1"/>
  </sheetPr>
  <dimension ref="A1:F259"/>
  <sheetViews>
    <sheetView zoomScaleNormal="100" workbookViewId="0">
      <selection activeCell="B10" sqref="B10:C12"/>
    </sheetView>
  </sheetViews>
  <sheetFormatPr defaultColWidth="9.1328125" defaultRowHeight="15.75"/>
  <cols>
    <col min="1" max="1" width="5.6640625" style="45" customWidth="1"/>
    <col min="2" max="2" width="77.53125" style="49" customWidth="1"/>
    <col min="3" max="3" width="10.6640625" style="54" customWidth="1"/>
    <col min="4" max="4" width="17.6640625" style="49" customWidth="1"/>
    <col min="5" max="5" width="9.1328125" style="55" hidden="1" customWidth="1"/>
    <col min="6" max="6" width="9.1328125" style="49" hidden="1" customWidth="1"/>
    <col min="7" max="16" width="9.1328125" style="49" customWidth="1"/>
    <col min="17" max="16384" width="9.1328125" style="49"/>
  </cols>
  <sheetData>
    <row r="1" spans="1:6" s="45" customFormat="1">
      <c r="A1" s="44" t="s">
        <v>483</v>
      </c>
      <c r="C1" s="46"/>
      <c r="D1" s="48"/>
    </row>
    <row r="2" spans="1:6" s="45" customFormat="1">
      <c r="A2" s="44" t="s">
        <v>951</v>
      </c>
      <c r="C2" s="46"/>
      <c r="D2" s="48"/>
    </row>
    <row r="3" spans="1:6" s="45" customFormat="1">
      <c r="A3" s="44"/>
      <c r="C3" s="46"/>
      <c r="D3" s="48"/>
    </row>
    <row r="4" spans="1:6">
      <c r="A4" s="472" t="s">
        <v>911</v>
      </c>
      <c r="B4" s="472"/>
      <c r="C4" s="472"/>
      <c r="D4" s="472"/>
    </row>
    <row r="5" spans="1:6" ht="57" customHeight="1">
      <c r="A5" s="478" t="s">
        <v>963</v>
      </c>
      <c r="B5" s="478"/>
      <c r="C5" s="478"/>
      <c r="D5" s="478"/>
    </row>
    <row r="6" spans="1:6" ht="13.5" customHeight="1">
      <c r="C6" s="49"/>
      <c r="D6" s="295" t="str">
        <f>CONCATENATE(functie," ",nume_candidat)</f>
        <v>Conferențiar Bojan-Dragos Claudia-Adina</v>
      </c>
    </row>
    <row r="7" spans="1:6" ht="18.75" customHeight="1">
      <c r="A7" s="469" t="s">
        <v>338</v>
      </c>
      <c r="B7" s="469" t="s">
        <v>897</v>
      </c>
      <c r="C7" s="475" t="s">
        <v>2</v>
      </c>
      <c r="D7" s="527" t="s">
        <v>544</v>
      </c>
      <c r="E7" s="476" t="s">
        <v>541</v>
      </c>
      <c r="F7" s="477" t="s">
        <v>551</v>
      </c>
    </row>
    <row r="8" spans="1:6" ht="46.5" customHeight="1">
      <c r="A8" s="469"/>
      <c r="B8" s="469"/>
      <c r="C8" s="475"/>
      <c r="D8" s="528"/>
      <c r="E8" s="476"/>
      <c r="F8" s="477"/>
    </row>
    <row r="9" spans="1:6">
      <c r="A9" s="71"/>
      <c r="B9" s="50"/>
      <c r="C9" s="22"/>
      <c r="D9" s="122">
        <f>SUMIF(D10:D1010,"&gt;0")</f>
        <v>0</v>
      </c>
      <c r="E9" s="252"/>
    </row>
    <row r="10" spans="1:6">
      <c r="A10" s="28">
        <v>1</v>
      </c>
      <c r="B10" s="7"/>
      <c r="C10" s="180"/>
      <c r="D10" s="15" t="str">
        <f t="shared" ref="D10:D73" si="0">IF(OR($B10="",,$C10&lt;an_initial,$C10&gt;an_final,),"",20)</f>
        <v/>
      </c>
      <c r="E10" s="297" t="b">
        <f t="shared" ref="E10:E73" si="1">IF(nume_candidat="",FALSE,ISNUMBER(SEARCH(nume_candidat,$B10)))</f>
        <v>0</v>
      </c>
      <c r="F10" s="298">
        <f t="shared" ref="F10" si="2">LEN(B10)-LEN(SUBSTITUTE(B10,",",""))+1</f>
        <v>1</v>
      </c>
    </row>
    <row r="11" spans="1:6">
      <c r="A11" s="28">
        <v>2</v>
      </c>
      <c r="B11" s="7"/>
      <c r="C11" s="180"/>
      <c r="D11" s="15" t="str">
        <f t="shared" si="0"/>
        <v/>
      </c>
      <c r="E11" s="297" t="b">
        <f t="shared" si="1"/>
        <v>0</v>
      </c>
      <c r="F11" s="298">
        <f t="shared" ref="F11:F74" si="3">LEN(B11)-LEN(SUBSTITUTE(B11,",",""))+1</f>
        <v>1</v>
      </c>
    </row>
    <row r="12" spans="1:6">
      <c r="A12" s="28">
        <v>3</v>
      </c>
      <c r="B12" s="6"/>
      <c r="C12" s="180"/>
      <c r="D12" s="15" t="str">
        <f t="shared" si="0"/>
        <v/>
      </c>
      <c r="E12" s="297" t="b">
        <f t="shared" si="1"/>
        <v>0</v>
      </c>
      <c r="F12" s="298">
        <f t="shared" si="3"/>
        <v>1</v>
      </c>
    </row>
    <row r="13" spans="1:6">
      <c r="A13" s="28">
        <v>4</v>
      </c>
      <c r="B13" s="6"/>
      <c r="C13" s="179"/>
      <c r="D13" s="15" t="str">
        <f t="shared" si="0"/>
        <v/>
      </c>
      <c r="E13" s="297" t="b">
        <f t="shared" si="1"/>
        <v>0</v>
      </c>
      <c r="F13" s="298">
        <f t="shared" si="3"/>
        <v>1</v>
      </c>
    </row>
    <row r="14" spans="1:6">
      <c r="A14" s="28">
        <v>5</v>
      </c>
      <c r="B14" s="6"/>
      <c r="C14" s="179"/>
      <c r="D14" s="15" t="str">
        <f t="shared" si="0"/>
        <v/>
      </c>
      <c r="E14" s="297" t="b">
        <f t="shared" si="1"/>
        <v>0</v>
      </c>
      <c r="F14" s="298">
        <f t="shared" si="3"/>
        <v>1</v>
      </c>
    </row>
    <row r="15" spans="1:6">
      <c r="A15" s="28">
        <v>6</v>
      </c>
      <c r="B15" s="6"/>
      <c r="C15" s="179"/>
      <c r="D15" s="15" t="str">
        <f t="shared" si="0"/>
        <v/>
      </c>
      <c r="E15" s="297" t="b">
        <f t="shared" si="1"/>
        <v>0</v>
      </c>
      <c r="F15" s="298">
        <f t="shared" si="3"/>
        <v>1</v>
      </c>
    </row>
    <row r="16" spans="1:6">
      <c r="A16" s="28">
        <v>7</v>
      </c>
      <c r="B16" s="6"/>
      <c r="C16" s="179"/>
      <c r="D16" s="15" t="str">
        <f t="shared" si="0"/>
        <v/>
      </c>
      <c r="E16" s="297" t="b">
        <f t="shared" si="1"/>
        <v>0</v>
      </c>
      <c r="F16" s="298">
        <f t="shared" si="3"/>
        <v>1</v>
      </c>
    </row>
    <row r="17" spans="1:6">
      <c r="A17" s="28">
        <v>8</v>
      </c>
      <c r="B17" s="6"/>
      <c r="C17" s="179"/>
      <c r="D17" s="15" t="str">
        <f t="shared" si="0"/>
        <v/>
      </c>
      <c r="E17" s="297" t="b">
        <f t="shared" si="1"/>
        <v>0</v>
      </c>
      <c r="F17" s="298">
        <f t="shared" si="3"/>
        <v>1</v>
      </c>
    </row>
    <row r="18" spans="1:6">
      <c r="A18" s="28">
        <v>9</v>
      </c>
      <c r="B18" s="6"/>
      <c r="C18" s="179"/>
      <c r="D18" s="15" t="str">
        <f t="shared" si="0"/>
        <v/>
      </c>
      <c r="E18" s="297" t="b">
        <f t="shared" si="1"/>
        <v>0</v>
      </c>
      <c r="F18" s="298">
        <f t="shared" si="3"/>
        <v>1</v>
      </c>
    </row>
    <row r="19" spans="1:6">
      <c r="A19" s="28">
        <v>10</v>
      </c>
      <c r="B19" s="6"/>
      <c r="C19" s="179"/>
      <c r="D19" s="15" t="str">
        <f t="shared" si="0"/>
        <v/>
      </c>
      <c r="E19" s="297" t="b">
        <f t="shared" si="1"/>
        <v>0</v>
      </c>
      <c r="F19" s="298">
        <f t="shared" si="3"/>
        <v>1</v>
      </c>
    </row>
    <row r="20" spans="1:6">
      <c r="A20" s="28">
        <v>11</v>
      </c>
      <c r="B20" s="6"/>
      <c r="C20" s="179"/>
      <c r="D20" s="15" t="str">
        <f t="shared" si="0"/>
        <v/>
      </c>
      <c r="E20" s="297" t="b">
        <f t="shared" si="1"/>
        <v>0</v>
      </c>
      <c r="F20" s="298">
        <f t="shared" si="3"/>
        <v>1</v>
      </c>
    </row>
    <row r="21" spans="1:6">
      <c r="A21" s="28">
        <v>12</v>
      </c>
      <c r="B21" s="6"/>
      <c r="C21" s="179"/>
      <c r="D21" s="15" t="str">
        <f t="shared" si="0"/>
        <v/>
      </c>
      <c r="E21" s="297" t="b">
        <f t="shared" si="1"/>
        <v>0</v>
      </c>
      <c r="F21" s="298">
        <f t="shared" si="3"/>
        <v>1</v>
      </c>
    </row>
    <row r="22" spans="1:6">
      <c r="A22" s="28">
        <v>13</v>
      </c>
      <c r="B22" s="6"/>
      <c r="C22" s="179"/>
      <c r="D22" s="15" t="str">
        <f t="shared" si="0"/>
        <v/>
      </c>
      <c r="E22" s="297" t="b">
        <f t="shared" si="1"/>
        <v>0</v>
      </c>
      <c r="F22" s="298">
        <f t="shared" si="3"/>
        <v>1</v>
      </c>
    </row>
    <row r="23" spans="1:6">
      <c r="A23" s="28">
        <v>14</v>
      </c>
      <c r="B23" s="6"/>
      <c r="C23" s="179"/>
      <c r="D23" s="15" t="str">
        <f t="shared" si="0"/>
        <v/>
      </c>
      <c r="E23" s="297" t="b">
        <f t="shared" si="1"/>
        <v>0</v>
      </c>
      <c r="F23" s="298">
        <f t="shared" si="3"/>
        <v>1</v>
      </c>
    </row>
    <row r="24" spans="1:6">
      <c r="A24" s="28">
        <v>15</v>
      </c>
      <c r="B24" s="6"/>
      <c r="C24" s="179"/>
      <c r="D24" s="15" t="str">
        <f t="shared" si="0"/>
        <v/>
      </c>
      <c r="E24" s="297" t="b">
        <f t="shared" si="1"/>
        <v>0</v>
      </c>
      <c r="F24" s="298">
        <f t="shared" si="3"/>
        <v>1</v>
      </c>
    </row>
    <row r="25" spans="1:6">
      <c r="A25" s="28">
        <v>16</v>
      </c>
      <c r="B25" s="6"/>
      <c r="C25" s="179"/>
      <c r="D25" s="15" t="str">
        <f t="shared" si="0"/>
        <v/>
      </c>
      <c r="E25" s="297" t="b">
        <f t="shared" si="1"/>
        <v>0</v>
      </c>
      <c r="F25" s="298">
        <f t="shared" si="3"/>
        <v>1</v>
      </c>
    </row>
    <row r="26" spans="1:6">
      <c r="A26" s="28">
        <v>17</v>
      </c>
      <c r="B26" s="6"/>
      <c r="C26" s="179"/>
      <c r="D26" s="15" t="str">
        <f t="shared" si="0"/>
        <v/>
      </c>
      <c r="E26" s="297" t="b">
        <f t="shared" si="1"/>
        <v>0</v>
      </c>
      <c r="F26" s="298">
        <f t="shared" si="3"/>
        <v>1</v>
      </c>
    </row>
    <row r="27" spans="1:6">
      <c r="A27" s="28">
        <v>18</v>
      </c>
      <c r="B27" s="6"/>
      <c r="C27" s="179"/>
      <c r="D27" s="15" t="str">
        <f t="shared" si="0"/>
        <v/>
      </c>
      <c r="E27" s="297" t="b">
        <f t="shared" si="1"/>
        <v>0</v>
      </c>
      <c r="F27" s="298">
        <f t="shared" si="3"/>
        <v>1</v>
      </c>
    </row>
    <row r="28" spans="1:6">
      <c r="A28" s="28">
        <v>19</v>
      </c>
      <c r="B28" s="6"/>
      <c r="C28" s="179"/>
      <c r="D28" s="15" t="str">
        <f t="shared" si="0"/>
        <v/>
      </c>
      <c r="E28" s="297" t="b">
        <f t="shared" si="1"/>
        <v>0</v>
      </c>
      <c r="F28" s="298">
        <f t="shared" si="3"/>
        <v>1</v>
      </c>
    </row>
    <row r="29" spans="1:6">
      <c r="A29" s="28">
        <v>20</v>
      </c>
      <c r="B29" s="6"/>
      <c r="C29" s="179"/>
      <c r="D29" s="15" t="str">
        <f t="shared" si="0"/>
        <v/>
      </c>
      <c r="E29" s="297" t="b">
        <f t="shared" si="1"/>
        <v>0</v>
      </c>
      <c r="F29" s="298">
        <f t="shared" si="3"/>
        <v>1</v>
      </c>
    </row>
    <row r="30" spans="1:6">
      <c r="A30" s="28">
        <v>21</v>
      </c>
      <c r="B30" s="6"/>
      <c r="C30" s="179"/>
      <c r="D30" s="15" t="str">
        <f t="shared" si="0"/>
        <v/>
      </c>
      <c r="E30" s="297" t="b">
        <f t="shared" si="1"/>
        <v>0</v>
      </c>
      <c r="F30" s="298">
        <f t="shared" si="3"/>
        <v>1</v>
      </c>
    </row>
    <row r="31" spans="1:6">
      <c r="A31" s="28">
        <v>22</v>
      </c>
      <c r="B31" s="6"/>
      <c r="C31" s="179"/>
      <c r="D31" s="15" t="str">
        <f t="shared" si="0"/>
        <v/>
      </c>
      <c r="E31" s="297" t="b">
        <f t="shared" si="1"/>
        <v>0</v>
      </c>
      <c r="F31" s="298">
        <f t="shared" si="3"/>
        <v>1</v>
      </c>
    </row>
    <row r="32" spans="1:6">
      <c r="A32" s="28">
        <v>23</v>
      </c>
      <c r="B32" s="6"/>
      <c r="C32" s="179"/>
      <c r="D32" s="15" t="str">
        <f t="shared" si="0"/>
        <v/>
      </c>
      <c r="E32" s="297" t="b">
        <f t="shared" si="1"/>
        <v>0</v>
      </c>
      <c r="F32" s="298">
        <f t="shared" si="3"/>
        <v>1</v>
      </c>
    </row>
    <row r="33" spans="1:6">
      <c r="A33" s="28">
        <v>24</v>
      </c>
      <c r="B33" s="6"/>
      <c r="C33" s="179"/>
      <c r="D33" s="15" t="str">
        <f t="shared" si="0"/>
        <v/>
      </c>
      <c r="E33" s="297" t="b">
        <f t="shared" si="1"/>
        <v>0</v>
      </c>
      <c r="F33" s="298">
        <f t="shared" si="3"/>
        <v>1</v>
      </c>
    </row>
    <row r="34" spans="1:6">
      <c r="A34" s="28">
        <v>25</v>
      </c>
      <c r="B34" s="6"/>
      <c r="C34" s="179"/>
      <c r="D34" s="15" t="str">
        <f t="shared" si="0"/>
        <v/>
      </c>
      <c r="E34" s="297" t="b">
        <f t="shared" si="1"/>
        <v>0</v>
      </c>
      <c r="F34" s="298">
        <f t="shared" si="3"/>
        <v>1</v>
      </c>
    </row>
    <row r="35" spans="1:6">
      <c r="A35" s="28">
        <v>26</v>
      </c>
      <c r="B35" s="6"/>
      <c r="C35" s="179"/>
      <c r="D35" s="15" t="str">
        <f t="shared" si="0"/>
        <v/>
      </c>
      <c r="E35" s="297" t="b">
        <f t="shared" si="1"/>
        <v>0</v>
      </c>
      <c r="F35" s="298">
        <f t="shared" si="3"/>
        <v>1</v>
      </c>
    </row>
    <row r="36" spans="1:6">
      <c r="A36" s="28">
        <v>27</v>
      </c>
      <c r="B36" s="6"/>
      <c r="C36" s="179"/>
      <c r="D36" s="15" t="str">
        <f t="shared" si="0"/>
        <v/>
      </c>
      <c r="E36" s="297" t="b">
        <f t="shared" si="1"/>
        <v>0</v>
      </c>
      <c r="F36" s="298">
        <f t="shared" si="3"/>
        <v>1</v>
      </c>
    </row>
    <row r="37" spans="1:6">
      <c r="A37" s="28">
        <v>28</v>
      </c>
      <c r="B37" s="6"/>
      <c r="C37" s="179"/>
      <c r="D37" s="15" t="str">
        <f t="shared" si="0"/>
        <v/>
      </c>
      <c r="E37" s="297" t="b">
        <f t="shared" si="1"/>
        <v>0</v>
      </c>
      <c r="F37" s="298">
        <f t="shared" si="3"/>
        <v>1</v>
      </c>
    </row>
    <row r="38" spans="1:6">
      <c r="A38" s="28">
        <v>29</v>
      </c>
      <c r="B38" s="6"/>
      <c r="C38" s="179"/>
      <c r="D38" s="15" t="str">
        <f t="shared" si="0"/>
        <v/>
      </c>
      <c r="E38" s="297" t="b">
        <f t="shared" si="1"/>
        <v>0</v>
      </c>
      <c r="F38" s="298">
        <f t="shared" si="3"/>
        <v>1</v>
      </c>
    </row>
    <row r="39" spans="1:6">
      <c r="A39" s="28">
        <v>30</v>
      </c>
      <c r="B39" s="6"/>
      <c r="C39" s="179"/>
      <c r="D39" s="15" t="str">
        <f t="shared" si="0"/>
        <v/>
      </c>
      <c r="E39" s="297" t="b">
        <f t="shared" si="1"/>
        <v>0</v>
      </c>
      <c r="F39" s="298">
        <f t="shared" si="3"/>
        <v>1</v>
      </c>
    </row>
    <row r="40" spans="1:6">
      <c r="A40" s="28">
        <v>31</v>
      </c>
      <c r="B40" s="6"/>
      <c r="C40" s="179"/>
      <c r="D40" s="15" t="str">
        <f t="shared" si="0"/>
        <v/>
      </c>
      <c r="E40" s="297" t="b">
        <f t="shared" si="1"/>
        <v>0</v>
      </c>
      <c r="F40" s="298">
        <f t="shared" si="3"/>
        <v>1</v>
      </c>
    </row>
    <row r="41" spans="1:6">
      <c r="A41" s="28">
        <v>32</v>
      </c>
      <c r="B41" s="6"/>
      <c r="C41" s="179"/>
      <c r="D41" s="15" t="str">
        <f t="shared" si="0"/>
        <v/>
      </c>
      <c r="E41" s="297" t="b">
        <f t="shared" si="1"/>
        <v>0</v>
      </c>
      <c r="F41" s="298">
        <f t="shared" si="3"/>
        <v>1</v>
      </c>
    </row>
    <row r="42" spans="1:6">
      <c r="A42" s="28">
        <v>33</v>
      </c>
      <c r="B42" s="6"/>
      <c r="C42" s="179"/>
      <c r="D42" s="15" t="str">
        <f t="shared" si="0"/>
        <v/>
      </c>
      <c r="E42" s="297" t="b">
        <f t="shared" si="1"/>
        <v>0</v>
      </c>
      <c r="F42" s="298">
        <f t="shared" si="3"/>
        <v>1</v>
      </c>
    </row>
    <row r="43" spans="1:6">
      <c r="A43" s="28">
        <v>34</v>
      </c>
      <c r="B43" s="6"/>
      <c r="C43" s="179"/>
      <c r="D43" s="15" t="str">
        <f t="shared" si="0"/>
        <v/>
      </c>
      <c r="E43" s="297" t="b">
        <f t="shared" si="1"/>
        <v>0</v>
      </c>
      <c r="F43" s="298">
        <f t="shared" si="3"/>
        <v>1</v>
      </c>
    </row>
    <row r="44" spans="1:6">
      <c r="A44" s="28">
        <v>35</v>
      </c>
      <c r="B44" s="6"/>
      <c r="C44" s="179"/>
      <c r="D44" s="15" t="str">
        <f t="shared" si="0"/>
        <v/>
      </c>
      <c r="E44" s="297" t="b">
        <f t="shared" si="1"/>
        <v>0</v>
      </c>
      <c r="F44" s="298">
        <f t="shared" si="3"/>
        <v>1</v>
      </c>
    </row>
    <row r="45" spans="1:6">
      <c r="A45" s="28">
        <v>36</v>
      </c>
      <c r="B45" s="6"/>
      <c r="C45" s="179"/>
      <c r="D45" s="15" t="str">
        <f t="shared" si="0"/>
        <v/>
      </c>
      <c r="E45" s="297" t="b">
        <f t="shared" si="1"/>
        <v>0</v>
      </c>
      <c r="F45" s="298">
        <f t="shared" si="3"/>
        <v>1</v>
      </c>
    </row>
    <row r="46" spans="1:6">
      <c r="A46" s="28">
        <v>37</v>
      </c>
      <c r="B46" s="6"/>
      <c r="C46" s="179"/>
      <c r="D46" s="15" t="str">
        <f t="shared" si="0"/>
        <v/>
      </c>
      <c r="E46" s="297" t="b">
        <f t="shared" si="1"/>
        <v>0</v>
      </c>
      <c r="F46" s="298">
        <f t="shared" si="3"/>
        <v>1</v>
      </c>
    </row>
    <row r="47" spans="1:6">
      <c r="A47" s="28">
        <v>38</v>
      </c>
      <c r="B47" s="6"/>
      <c r="C47" s="179"/>
      <c r="D47" s="15" t="str">
        <f t="shared" si="0"/>
        <v/>
      </c>
      <c r="E47" s="297" t="b">
        <f t="shared" si="1"/>
        <v>0</v>
      </c>
      <c r="F47" s="298">
        <f t="shared" si="3"/>
        <v>1</v>
      </c>
    </row>
    <row r="48" spans="1:6">
      <c r="A48" s="28">
        <v>39</v>
      </c>
      <c r="B48" s="6"/>
      <c r="C48" s="179"/>
      <c r="D48" s="15" t="str">
        <f t="shared" si="0"/>
        <v/>
      </c>
      <c r="E48" s="297" t="b">
        <f t="shared" si="1"/>
        <v>0</v>
      </c>
      <c r="F48" s="298">
        <f t="shared" si="3"/>
        <v>1</v>
      </c>
    </row>
    <row r="49" spans="1:6">
      <c r="A49" s="28">
        <v>40</v>
      </c>
      <c r="B49" s="6"/>
      <c r="C49" s="179"/>
      <c r="D49" s="15" t="str">
        <f t="shared" si="0"/>
        <v/>
      </c>
      <c r="E49" s="297" t="b">
        <f t="shared" si="1"/>
        <v>0</v>
      </c>
      <c r="F49" s="298">
        <f t="shared" si="3"/>
        <v>1</v>
      </c>
    </row>
    <row r="50" spans="1:6">
      <c r="A50" s="28">
        <v>41</v>
      </c>
      <c r="B50" s="6"/>
      <c r="C50" s="179"/>
      <c r="D50" s="15" t="str">
        <f t="shared" si="0"/>
        <v/>
      </c>
      <c r="E50" s="297" t="b">
        <f t="shared" si="1"/>
        <v>0</v>
      </c>
      <c r="F50" s="298">
        <f t="shared" si="3"/>
        <v>1</v>
      </c>
    </row>
    <row r="51" spans="1:6">
      <c r="A51" s="28">
        <v>42</v>
      </c>
      <c r="B51" s="6"/>
      <c r="C51" s="179"/>
      <c r="D51" s="15" t="str">
        <f t="shared" si="0"/>
        <v/>
      </c>
      <c r="E51" s="297" t="b">
        <f t="shared" si="1"/>
        <v>0</v>
      </c>
      <c r="F51" s="298">
        <f t="shared" si="3"/>
        <v>1</v>
      </c>
    </row>
    <row r="52" spans="1:6">
      <c r="A52" s="28">
        <v>43</v>
      </c>
      <c r="B52" s="6"/>
      <c r="C52" s="179"/>
      <c r="D52" s="15" t="str">
        <f t="shared" si="0"/>
        <v/>
      </c>
      <c r="E52" s="297" t="b">
        <f t="shared" si="1"/>
        <v>0</v>
      </c>
      <c r="F52" s="298">
        <f t="shared" si="3"/>
        <v>1</v>
      </c>
    </row>
    <row r="53" spans="1:6">
      <c r="A53" s="28">
        <v>44</v>
      </c>
      <c r="B53" s="6"/>
      <c r="C53" s="179"/>
      <c r="D53" s="15" t="str">
        <f t="shared" si="0"/>
        <v/>
      </c>
      <c r="E53" s="297" t="b">
        <f t="shared" si="1"/>
        <v>0</v>
      </c>
      <c r="F53" s="298">
        <f t="shared" si="3"/>
        <v>1</v>
      </c>
    </row>
    <row r="54" spans="1:6">
      <c r="A54" s="28">
        <v>45</v>
      </c>
      <c r="B54" s="6"/>
      <c r="C54" s="179"/>
      <c r="D54" s="15" t="str">
        <f t="shared" si="0"/>
        <v/>
      </c>
      <c r="E54" s="297" t="b">
        <f t="shared" si="1"/>
        <v>0</v>
      </c>
      <c r="F54" s="298">
        <f t="shared" si="3"/>
        <v>1</v>
      </c>
    </row>
    <row r="55" spans="1:6">
      <c r="A55" s="28">
        <v>46</v>
      </c>
      <c r="B55" s="6"/>
      <c r="C55" s="179"/>
      <c r="D55" s="15" t="str">
        <f t="shared" si="0"/>
        <v/>
      </c>
      <c r="E55" s="297" t="b">
        <f t="shared" si="1"/>
        <v>0</v>
      </c>
      <c r="F55" s="298">
        <f t="shared" si="3"/>
        <v>1</v>
      </c>
    </row>
    <row r="56" spans="1:6">
      <c r="A56" s="28">
        <v>47</v>
      </c>
      <c r="B56" s="6"/>
      <c r="C56" s="179"/>
      <c r="D56" s="15" t="str">
        <f t="shared" si="0"/>
        <v/>
      </c>
      <c r="E56" s="297" t="b">
        <f t="shared" si="1"/>
        <v>0</v>
      </c>
      <c r="F56" s="298">
        <f t="shared" si="3"/>
        <v>1</v>
      </c>
    </row>
    <row r="57" spans="1:6">
      <c r="A57" s="28">
        <v>48</v>
      </c>
      <c r="B57" s="6"/>
      <c r="C57" s="179"/>
      <c r="D57" s="15" t="str">
        <f t="shared" si="0"/>
        <v/>
      </c>
      <c r="E57" s="297" t="b">
        <f t="shared" si="1"/>
        <v>0</v>
      </c>
      <c r="F57" s="298">
        <f t="shared" si="3"/>
        <v>1</v>
      </c>
    </row>
    <row r="58" spans="1:6">
      <c r="A58" s="28">
        <v>49</v>
      </c>
      <c r="B58" s="6"/>
      <c r="C58" s="179"/>
      <c r="D58" s="15" t="str">
        <f t="shared" si="0"/>
        <v/>
      </c>
      <c r="E58" s="297" t="b">
        <f t="shared" si="1"/>
        <v>0</v>
      </c>
      <c r="F58" s="298">
        <f t="shared" si="3"/>
        <v>1</v>
      </c>
    </row>
    <row r="59" spans="1:6">
      <c r="A59" s="28">
        <v>50</v>
      </c>
      <c r="B59" s="6"/>
      <c r="C59" s="179"/>
      <c r="D59" s="15" t="str">
        <f t="shared" si="0"/>
        <v/>
      </c>
      <c r="E59" s="297" t="b">
        <f t="shared" si="1"/>
        <v>0</v>
      </c>
      <c r="F59" s="298">
        <f t="shared" si="3"/>
        <v>1</v>
      </c>
    </row>
    <row r="60" spans="1:6">
      <c r="A60" s="28">
        <v>51</v>
      </c>
      <c r="B60" s="6"/>
      <c r="C60" s="179"/>
      <c r="D60" s="15" t="str">
        <f t="shared" si="0"/>
        <v/>
      </c>
      <c r="E60" s="297" t="b">
        <f t="shared" si="1"/>
        <v>0</v>
      </c>
      <c r="F60" s="298">
        <f t="shared" si="3"/>
        <v>1</v>
      </c>
    </row>
    <row r="61" spans="1:6">
      <c r="A61" s="28">
        <v>52</v>
      </c>
      <c r="B61" s="6"/>
      <c r="C61" s="179"/>
      <c r="D61" s="15" t="str">
        <f t="shared" si="0"/>
        <v/>
      </c>
      <c r="E61" s="297" t="b">
        <f t="shared" si="1"/>
        <v>0</v>
      </c>
      <c r="F61" s="298">
        <f t="shared" si="3"/>
        <v>1</v>
      </c>
    </row>
    <row r="62" spans="1:6">
      <c r="A62" s="28">
        <v>53</v>
      </c>
      <c r="B62" s="6"/>
      <c r="C62" s="179"/>
      <c r="D62" s="15" t="str">
        <f t="shared" si="0"/>
        <v/>
      </c>
      <c r="E62" s="297" t="b">
        <f t="shared" si="1"/>
        <v>0</v>
      </c>
      <c r="F62" s="298">
        <f t="shared" si="3"/>
        <v>1</v>
      </c>
    </row>
    <row r="63" spans="1:6">
      <c r="A63" s="28">
        <v>54</v>
      </c>
      <c r="B63" s="6"/>
      <c r="C63" s="179"/>
      <c r="D63" s="15" t="str">
        <f t="shared" si="0"/>
        <v/>
      </c>
      <c r="E63" s="297" t="b">
        <f t="shared" si="1"/>
        <v>0</v>
      </c>
      <c r="F63" s="298">
        <f t="shared" si="3"/>
        <v>1</v>
      </c>
    </row>
    <row r="64" spans="1:6">
      <c r="A64" s="28">
        <v>55</v>
      </c>
      <c r="B64" s="6"/>
      <c r="C64" s="179"/>
      <c r="D64" s="15" t="str">
        <f t="shared" si="0"/>
        <v/>
      </c>
      <c r="E64" s="297" t="b">
        <f t="shared" si="1"/>
        <v>0</v>
      </c>
      <c r="F64" s="298">
        <f t="shared" si="3"/>
        <v>1</v>
      </c>
    </row>
    <row r="65" spans="1:6">
      <c r="A65" s="28">
        <v>56</v>
      </c>
      <c r="B65" s="6"/>
      <c r="C65" s="179"/>
      <c r="D65" s="15" t="str">
        <f t="shared" si="0"/>
        <v/>
      </c>
      <c r="E65" s="297" t="b">
        <f t="shared" si="1"/>
        <v>0</v>
      </c>
      <c r="F65" s="298">
        <f t="shared" si="3"/>
        <v>1</v>
      </c>
    </row>
    <row r="66" spans="1:6">
      <c r="A66" s="28">
        <v>57</v>
      </c>
      <c r="B66" s="6"/>
      <c r="C66" s="179"/>
      <c r="D66" s="15" t="str">
        <f t="shared" si="0"/>
        <v/>
      </c>
      <c r="E66" s="297" t="b">
        <f t="shared" si="1"/>
        <v>0</v>
      </c>
      <c r="F66" s="298">
        <f t="shared" si="3"/>
        <v>1</v>
      </c>
    </row>
    <row r="67" spans="1:6">
      <c r="A67" s="28">
        <v>58</v>
      </c>
      <c r="B67" s="6"/>
      <c r="C67" s="179"/>
      <c r="D67" s="15" t="str">
        <f t="shared" si="0"/>
        <v/>
      </c>
      <c r="E67" s="297" t="b">
        <f t="shared" si="1"/>
        <v>0</v>
      </c>
      <c r="F67" s="298">
        <f t="shared" si="3"/>
        <v>1</v>
      </c>
    </row>
    <row r="68" spans="1:6">
      <c r="A68" s="28">
        <v>59</v>
      </c>
      <c r="B68" s="6"/>
      <c r="C68" s="179"/>
      <c r="D68" s="15" t="str">
        <f t="shared" si="0"/>
        <v/>
      </c>
      <c r="E68" s="297" t="b">
        <f t="shared" si="1"/>
        <v>0</v>
      </c>
      <c r="F68" s="298">
        <f t="shared" si="3"/>
        <v>1</v>
      </c>
    </row>
    <row r="69" spans="1:6">
      <c r="A69" s="28">
        <v>60</v>
      </c>
      <c r="B69" s="6"/>
      <c r="C69" s="179"/>
      <c r="D69" s="15" t="str">
        <f t="shared" si="0"/>
        <v/>
      </c>
      <c r="E69" s="297" t="b">
        <f t="shared" si="1"/>
        <v>0</v>
      </c>
      <c r="F69" s="298">
        <f t="shared" si="3"/>
        <v>1</v>
      </c>
    </row>
    <row r="70" spans="1:6">
      <c r="A70" s="28">
        <v>61</v>
      </c>
      <c r="B70" s="6"/>
      <c r="C70" s="179"/>
      <c r="D70" s="15" t="str">
        <f t="shared" si="0"/>
        <v/>
      </c>
      <c r="E70" s="297" t="b">
        <f t="shared" si="1"/>
        <v>0</v>
      </c>
      <c r="F70" s="298">
        <f t="shared" si="3"/>
        <v>1</v>
      </c>
    </row>
    <row r="71" spans="1:6">
      <c r="A71" s="28">
        <v>62</v>
      </c>
      <c r="B71" s="6"/>
      <c r="C71" s="179"/>
      <c r="D71" s="15" t="str">
        <f t="shared" si="0"/>
        <v/>
      </c>
      <c r="E71" s="297" t="b">
        <f t="shared" si="1"/>
        <v>0</v>
      </c>
      <c r="F71" s="298">
        <f t="shared" si="3"/>
        <v>1</v>
      </c>
    </row>
    <row r="72" spans="1:6">
      <c r="A72" s="28">
        <v>63</v>
      </c>
      <c r="B72" s="6"/>
      <c r="C72" s="179"/>
      <c r="D72" s="15" t="str">
        <f t="shared" si="0"/>
        <v/>
      </c>
      <c r="E72" s="297" t="b">
        <f t="shared" si="1"/>
        <v>0</v>
      </c>
      <c r="F72" s="298">
        <f t="shared" si="3"/>
        <v>1</v>
      </c>
    </row>
    <row r="73" spans="1:6">
      <c r="A73" s="28">
        <v>64</v>
      </c>
      <c r="B73" s="6"/>
      <c r="C73" s="179"/>
      <c r="D73" s="15" t="str">
        <f t="shared" si="0"/>
        <v/>
      </c>
      <c r="E73" s="297" t="b">
        <f t="shared" si="1"/>
        <v>0</v>
      </c>
      <c r="F73" s="298">
        <f t="shared" si="3"/>
        <v>1</v>
      </c>
    </row>
    <row r="74" spans="1:6">
      <c r="A74" s="28">
        <v>65</v>
      </c>
      <c r="B74" s="6"/>
      <c r="C74" s="179"/>
      <c r="D74" s="15" t="str">
        <f t="shared" ref="D74:D137" si="4">IF(OR($B74="",,$C74&lt;an_initial,$C74&gt;an_final,),"",20)</f>
        <v/>
      </c>
      <c r="E74" s="297" t="b">
        <f t="shared" ref="E74:E137" si="5">IF(nume_candidat="",FALSE,ISNUMBER(SEARCH(nume_candidat,$B74)))</f>
        <v>0</v>
      </c>
      <c r="F74" s="298">
        <f t="shared" si="3"/>
        <v>1</v>
      </c>
    </row>
    <row r="75" spans="1:6">
      <c r="A75" s="28">
        <v>66</v>
      </c>
      <c r="B75" s="6"/>
      <c r="C75" s="179"/>
      <c r="D75" s="15" t="str">
        <f t="shared" si="4"/>
        <v/>
      </c>
      <c r="E75" s="297" t="b">
        <f t="shared" si="5"/>
        <v>0</v>
      </c>
      <c r="F75" s="298">
        <f t="shared" ref="F75:F138" si="6">LEN(B75)-LEN(SUBSTITUTE(B75,",",""))+1</f>
        <v>1</v>
      </c>
    </row>
    <row r="76" spans="1:6">
      <c r="A76" s="28">
        <v>67</v>
      </c>
      <c r="B76" s="6"/>
      <c r="C76" s="179"/>
      <c r="D76" s="15" t="str">
        <f t="shared" si="4"/>
        <v/>
      </c>
      <c r="E76" s="297" t="b">
        <f t="shared" si="5"/>
        <v>0</v>
      </c>
      <c r="F76" s="298">
        <f t="shared" si="6"/>
        <v>1</v>
      </c>
    </row>
    <row r="77" spans="1:6">
      <c r="A77" s="28">
        <v>68</v>
      </c>
      <c r="B77" s="6"/>
      <c r="C77" s="179"/>
      <c r="D77" s="15" t="str">
        <f t="shared" si="4"/>
        <v/>
      </c>
      <c r="E77" s="297" t="b">
        <f t="shared" si="5"/>
        <v>0</v>
      </c>
      <c r="F77" s="298">
        <f t="shared" si="6"/>
        <v>1</v>
      </c>
    </row>
    <row r="78" spans="1:6">
      <c r="A78" s="28">
        <v>69</v>
      </c>
      <c r="B78" s="6"/>
      <c r="C78" s="179"/>
      <c r="D78" s="15" t="str">
        <f t="shared" si="4"/>
        <v/>
      </c>
      <c r="E78" s="297" t="b">
        <f t="shared" si="5"/>
        <v>0</v>
      </c>
      <c r="F78" s="298">
        <f t="shared" si="6"/>
        <v>1</v>
      </c>
    </row>
    <row r="79" spans="1:6">
      <c r="A79" s="28">
        <v>70</v>
      </c>
      <c r="B79" s="6"/>
      <c r="C79" s="179"/>
      <c r="D79" s="15" t="str">
        <f t="shared" si="4"/>
        <v/>
      </c>
      <c r="E79" s="297" t="b">
        <f t="shared" si="5"/>
        <v>0</v>
      </c>
      <c r="F79" s="298">
        <f t="shared" si="6"/>
        <v>1</v>
      </c>
    </row>
    <row r="80" spans="1:6">
      <c r="A80" s="28">
        <v>71</v>
      </c>
      <c r="B80" s="6"/>
      <c r="C80" s="179"/>
      <c r="D80" s="15" t="str">
        <f t="shared" si="4"/>
        <v/>
      </c>
      <c r="E80" s="297" t="b">
        <f t="shared" si="5"/>
        <v>0</v>
      </c>
      <c r="F80" s="298">
        <f t="shared" si="6"/>
        <v>1</v>
      </c>
    </row>
    <row r="81" spans="1:6">
      <c r="A81" s="28">
        <v>72</v>
      </c>
      <c r="B81" s="6"/>
      <c r="C81" s="179"/>
      <c r="D81" s="15" t="str">
        <f t="shared" si="4"/>
        <v/>
      </c>
      <c r="E81" s="297" t="b">
        <f t="shared" si="5"/>
        <v>0</v>
      </c>
      <c r="F81" s="298">
        <f t="shared" si="6"/>
        <v>1</v>
      </c>
    </row>
    <row r="82" spans="1:6">
      <c r="A82" s="28">
        <v>73</v>
      </c>
      <c r="B82" s="6"/>
      <c r="C82" s="179"/>
      <c r="D82" s="15" t="str">
        <f t="shared" si="4"/>
        <v/>
      </c>
      <c r="E82" s="297" t="b">
        <f t="shared" si="5"/>
        <v>0</v>
      </c>
      <c r="F82" s="298">
        <f t="shared" si="6"/>
        <v>1</v>
      </c>
    </row>
    <row r="83" spans="1:6">
      <c r="A83" s="28">
        <v>74</v>
      </c>
      <c r="B83" s="6"/>
      <c r="C83" s="179"/>
      <c r="D83" s="15" t="str">
        <f t="shared" si="4"/>
        <v/>
      </c>
      <c r="E83" s="297" t="b">
        <f t="shared" si="5"/>
        <v>0</v>
      </c>
      <c r="F83" s="298">
        <f t="shared" si="6"/>
        <v>1</v>
      </c>
    </row>
    <row r="84" spans="1:6">
      <c r="A84" s="28">
        <v>75</v>
      </c>
      <c r="B84" s="6"/>
      <c r="C84" s="179"/>
      <c r="D84" s="15" t="str">
        <f t="shared" si="4"/>
        <v/>
      </c>
      <c r="E84" s="297" t="b">
        <f t="shared" si="5"/>
        <v>0</v>
      </c>
      <c r="F84" s="298">
        <f t="shared" si="6"/>
        <v>1</v>
      </c>
    </row>
    <row r="85" spans="1:6">
      <c r="A85" s="28">
        <v>76</v>
      </c>
      <c r="B85" s="6"/>
      <c r="C85" s="179"/>
      <c r="D85" s="15" t="str">
        <f t="shared" si="4"/>
        <v/>
      </c>
      <c r="E85" s="297" t="b">
        <f t="shared" si="5"/>
        <v>0</v>
      </c>
      <c r="F85" s="298">
        <f t="shared" si="6"/>
        <v>1</v>
      </c>
    </row>
    <row r="86" spans="1:6">
      <c r="A86" s="28">
        <v>77</v>
      </c>
      <c r="B86" s="6"/>
      <c r="C86" s="179"/>
      <c r="D86" s="15" t="str">
        <f t="shared" si="4"/>
        <v/>
      </c>
      <c r="E86" s="297" t="b">
        <f t="shared" si="5"/>
        <v>0</v>
      </c>
      <c r="F86" s="298">
        <f t="shared" si="6"/>
        <v>1</v>
      </c>
    </row>
    <row r="87" spans="1:6">
      <c r="A87" s="28">
        <v>78</v>
      </c>
      <c r="B87" s="6"/>
      <c r="C87" s="179"/>
      <c r="D87" s="15" t="str">
        <f t="shared" si="4"/>
        <v/>
      </c>
      <c r="E87" s="297" t="b">
        <f t="shared" si="5"/>
        <v>0</v>
      </c>
      <c r="F87" s="298">
        <f t="shared" si="6"/>
        <v>1</v>
      </c>
    </row>
    <row r="88" spans="1:6">
      <c r="A88" s="28">
        <v>79</v>
      </c>
      <c r="B88" s="6"/>
      <c r="C88" s="179"/>
      <c r="D88" s="15" t="str">
        <f t="shared" si="4"/>
        <v/>
      </c>
      <c r="E88" s="297" t="b">
        <f t="shared" si="5"/>
        <v>0</v>
      </c>
      <c r="F88" s="298">
        <f t="shared" si="6"/>
        <v>1</v>
      </c>
    </row>
    <row r="89" spans="1:6">
      <c r="A89" s="28">
        <v>80</v>
      </c>
      <c r="B89" s="6"/>
      <c r="C89" s="179"/>
      <c r="D89" s="15" t="str">
        <f t="shared" si="4"/>
        <v/>
      </c>
      <c r="E89" s="297" t="b">
        <f t="shared" si="5"/>
        <v>0</v>
      </c>
      <c r="F89" s="298">
        <f t="shared" si="6"/>
        <v>1</v>
      </c>
    </row>
    <row r="90" spans="1:6">
      <c r="A90" s="28">
        <v>81</v>
      </c>
      <c r="B90" s="6"/>
      <c r="C90" s="179"/>
      <c r="D90" s="15" t="str">
        <f t="shared" si="4"/>
        <v/>
      </c>
      <c r="E90" s="297" t="b">
        <f t="shared" si="5"/>
        <v>0</v>
      </c>
      <c r="F90" s="298">
        <f t="shared" si="6"/>
        <v>1</v>
      </c>
    </row>
    <row r="91" spans="1:6">
      <c r="A91" s="28">
        <v>82</v>
      </c>
      <c r="B91" s="6"/>
      <c r="C91" s="179"/>
      <c r="D91" s="15" t="str">
        <f t="shared" si="4"/>
        <v/>
      </c>
      <c r="E91" s="297" t="b">
        <f t="shared" si="5"/>
        <v>0</v>
      </c>
      <c r="F91" s="298">
        <f t="shared" si="6"/>
        <v>1</v>
      </c>
    </row>
    <row r="92" spans="1:6">
      <c r="A92" s="28">
        <v>83</v>
      </c>
      <c r="B92" s="6"/>
      <c r="C92" s="179"/>
      <c r="D92" s="15" t="str">
        <f t="shared" si="4"/>
        <v/>
      </c>
      <c r="E92" s="297" t="b">
        <f t="shared" si="5"/>
        <v>0</v>
      </c>
      <c r="F92" s="298">
        <f t="shared" si="6"/>
        <v>1</v>
      </c>
    </row>
    <row r="93" spans="1:6">
      <c r="A93" s="28">
        <v>84</v>
      </c>
      <c r="B93" s="6"/>
      <c r="C93" s="179"/>
      <c r="D93" s="15" t="str">
        <f t="shared" si="4"/>
        <v/>
      </c>
      <c r="E93" s="297" t="b">
        <f t="shared" si="5"/>
        <v>0</v>
      </c>
      <c r="F93" s="298">
        <f t="shared" si="6"/>
        <v>1</v>
      </c>
    </row>
    <row r="94" spans="1:6">
      <c r="A94" s="28">
        <v>85</v>
      </c>
      <c r="B94" s="6"/>
      <c r="C94" s="179"/>
      <c r="D94" s="15" t="str">
        <f t="shared" si="4"/>
        <v/>
      </c>
      <c r="E94" s="297" t="b">
        <f t="shared" si="5"/>
        <v>0</v>
      </c>
      <c r="F94" s="298">
        <f t="shared" si="6"/>
        <v>1</v>
      </c>
    </row>
    <row r="95" spans="1:6">
      <c r="A95" s="28">
        <v>86</v>
      </c>
      <c r="B95" s="6"/>
      <c r="C95" s="179"/>
      <c r="D95" s="15" t="str">
        <f t="shared" si="4"/>
        <v/>
      </c>
      <c r="E95" s="297" t="b">
        <f t="shared" si="5"/>
        <v>0</v>
      </c>
      <c r="F95" s="298">
        <f t="shared" si="6"/>
        <v>1</v>
      </c>
    </row>
    <row r="96" spans="1:6">
      <c r="A96" s="28">
        <v>87</v>
      </c>
      <c r="B96" s="6"/>
      <c r="C96" s="179"/>
      <c r="D96" s="15" t="str">
        <f t="shared" si="4"/>
        <v/>
      </c>
      <c r="E96" s="297" t="b">
        <f t="shared" si="5"/>
        <v>0</v>
      </c>
      <c r="F96" s="298">
        <f t="shared" si="6"/>
        <v>1</v>
      </c>
    </row>
    <row r="97" spans="1:6">
      <c r="A97" s="28">
        <v>88</v>
      </c>
      <c r="B97" s="6"/>
      <c r="C97" s="179"/>
      <c r="D97" s="15" t="str">
        <f t="shared" si="4"/>
        <v/>
      </c>
      <c r="E97" s="297" t="b">
        <f t="shared" si="5"/>
        <v>0</v>
      </c>
      <c r="F97" s="298">
        <f t="shared" si="6"/>
        <v>1</v>
      </c>
    </row>
    <row r="98" spans="1:6">
      <c r="A98" s="28">
        <v>89</v>
      </c>
      <c r="B98" s="6"/>
      <c r="C98" s="179"/>
      <c r="D98" s="15" t="str">
        <f t="shared" si="4"/>
        <v/>
      </c>
      <c r="E98" s="297" t="b">
        <f t="shared" si="5"/>
        <v>0</v>
      </c>
      <c r="F98" s="298">
        <f t="shared" si="6"/>
        <v>1</v>
      </c>
    </row>
    <row r="99" spans="1:6">
      <c r="A99" s="28">
        <v>90</v>
      </c>
      <c r="B99" s="6"/>
      <c r="C99" s="179"/>
      <c r="D99" s="15" t="str">
        <f t="shared" si="4"/>
        <v/>
      </c>
      <c r="E99" s="297" t="b">
        <f t="shared" si="5"/>
        <v>0</v>
      </c>
      <c r="F99" s="298">
        <f t="shared" si="6"/>
        <v>1</v>
      </c>
    </row>
    <row r="100" spans="1:6">
      <c r="A100" s="28">
        <v>91</v>
      </c>
      <c r="B100" s="6"/>
      <c r="C100" s="179"/>
      <c r="D100" s="15" t="str">
        <f t="shared" si="4"/>
        <v/>
      </c>
      <c r="E100" s="297" t="b">
        <f t="shared" si="5"/>
        <v>0</v>
      </c>
      <c r="F100" s="298">
        <f t="shared" si="6"/>
        <v>1</v>
      </c>
    </row>
    <row r="101" spans="1:6">
      <c r="A101" s="28">
        <v>92</v>
      </c>
      <c r="B101" s="6"/>
      <c r="C101" s="179"/>
      <c r="D101" s="15" t="str">
        <f t="shared" si="4"/>
        <v/>
      </c>
      <c r="E101" s="297" t="b">
        <f t="shared" si="5"/>
        <v>0</v>
      </c>
      <c r="F101" s="298">
        <f t="shared" si="6"/>
        <v>1</v>
      </c>
    </row>
    <row r="102" spans="1:6">
      <c r="A102" s="28">
        <v>93</v>
      </c>
      <c r="B102" s="6"/>
      <c r="C102" s="179"/>
      <c r="D102" s="15" t="str">
        <f t="shared" si="4"/>
        <v/>
      </c>
      <c r="E102" s="297" t="b">
        <f t="shared" si="5"/>
        <v>0</v>
      </c>
      <c r="F102" s="298">
        <f t="shared" si="6"/>
        <v>1</v>
      </c>
    </row>
    <row r="103" spans="1:6">
      <c r="A103" s="28">
        <v>94</v>
      </c>
      <c r="B103" s="6"/>
      <c r="C103" s="179"/>
      <c r="D103" s="15" t="str">
        <f t="shared" si="4"/>
        <v/>
      </c>
      <c r="E103" s="297" t="b">
        <f t="shared" si="5"/>
        <v>0</v>
      </c>
      <c r="F103" s="298">
        <f t="shared" si="6"/>
        <v>1</v>
      </c>
    </row>
    <row r="104" spans="1:6">
      <c r="A104" s="28">
        <v>95</v>
      </c>
      <c r="B104" s="6"/>
      <c r="C104" s="179"/>
      <c r="D104" s="15" t="str">
        <f t="shared" si="4"/>
        <v/>
      </c>
      <c r="E104" s="297" t="b">
        <f t="shared" si="5"/>
        <v>0</v>
      </c>
      <c r="F104" s="298">
        <f t="shared" si="6"/>
        <v>1</v>
      </c>
    </row>
    <row r="105" spans="1:6">
      <c r="A105" s="28">
        <v>96</v>
      </c>
      <c r="B105" s="6"/>
      <c r="C105" s="179"/>
      <c r="D105" s="15" t="str">
        <f t="shared" si="4"/>
        <v/>
      </c>
      <c r="E105" s="297" t="b">
        <f t="shared" si="5"/>
        <v>0</v>
      </c>
      <c r="F105" s="298">
        <f t="shared" si="6"/>
        <v>1</v>
      </c>
    </row>
    <row r="106" spans="1:6">
      <c r="A106" s="28">
        <v>97</v>
      </c>
      <c r="B106" s="6"/>
      <c r="C106" s="179"/>
      <c r="D106" s="15" t="str">
        <f t="shared" si="4"/>
        <v/>
      </c>
      <c r="E106" s="297" t="b">
        <f t="shared" si="5"/>
        <v>0</v>
      </c>
      <c r="F106" s="298">
        <f t="shared" si="6"/>
        <v>1</v>
      </c>
    </row>
    <row r="107" spans="1:6">
      <c r="A107" s="28">
        <v>98</v>
      </c>
      <c r="B107" s="6"/>
      <c r="C107" s="179"/>
      <c r="D107" s="15" t="str">
        <f t="shared" si="4"/>
        <v/>
      </c>
      <c r="E107" s="297" t="b">
        <f t="shared" si="5"/>
        <v>0</v>
      </c>
      <c r="F107" s="298">
        <f t="shared" si="6"/>
        <v>1</v>
      </c>
    </row>
    <row r="108" spans="1:6">
      <c r="A108" s="117">
        <v>99</v>
      </c>
      <c r="B108" s="6"/>
      <c r="C108" s="179"/>
      <c r="D108" s="15" t="str">
        <f t="shared" si="4"/>
        <v/>
      </c>
      <c r="E108" s="297" t="b">
        <f t="shared" si="5"/>
        <v>0</v>
      </c>
      <c r="F108" s="298">
        <f t="shared" si="6"/>
        <v>1</v>
      </c>
    </row>
    <row r="109" spans="1:6">
      <c r="A109" s="117">
        <v>100</v>
      </c>
      <c r="B109" s="118"/>
      <c r="C109" s="120"/>
      <c r="D109" s="15" t="str">
        <f t="shared" si="4"/>
        <v/>
      </c>
      <c r="E109" s="297" t="b">
        <f t="shared" si="5"/>
        <v>0</v>
      </c>
      <c r="F109" s="298">
        <f t="shared" si="6"/>
        <v>1</v>
      </c>
    </row>
    <row r="110" spans="1:6">
      <c r="A110" s="117">
        <v>101</v>
      </c>
      <c r="B110" s="118"/>
      <c r="C110" s="120"/>
      <c r="D110" s="15" t="str">
        <f t="shared" si="4"/>
        <v/>
      </c>
      <c r="E110" s="297" t="b">
        <f t="shared" si="5"/>
        <v>0</v>
      </c>
      <c r="F110" s="298">
        <f t="shared" si="6"/>
        <v>1</v>
      </c>
    </row>
    <row r="111" spans="1:6">
      <c r="A111" s="117">
        <v>102</v>
      </c>
      <c r="B111" s="118"/>
      <c r="C111" s="120"/>
      <c r="D111" s="15" t="str">
        <f t="shared" si="4"/>
        <v/>
      </c>
      <c r="E111" s="297" t="b">
        <f t="shared" si="5"/>
        <v>0</v>
      </c>
      <c r="F111" s="298">
        <f t="shared" si="6"/>
        <v>1</v>
      </c>
    </row>
    <row r="112" spans="1:6">
      <c r="A112" s="117">
        <v>103</v>
      </c>
      <c r="B112" s="118"/>
      <c r="C112" s="120"/>
      <c r="D112" s="15" t="str">
        <f t="shared" si="4"/>
        <v/>
      </c>
      <c r="E112" s="297" t="b">
        <f t="shared" si="5"/>
        <v>0</v>
      </c>
      <c r="F112" s="298">
        <f t="shared" si="6"/>
        <v>1</v>
      </c>
    </row>
    <row r="113" spans="1:6">
      <c r="A113" s="117">
        <v>104</v>
      </c>
      <c r="B113" s="118"/>
      <c r="C113" s="120"/>
      <c r="D113" s="15" t="str">
        <f t="shared" si="4"/>
        <v/>
      </c>
      <c r="E113" s="297" t="b">
        <f t="shared" si="5"/>
        <v>0</v>
      </c>
      <c r="F113" s="298">
        <f t="shared" si="6"/>
        <v>1</v>
      </c>
    </row>
    <row r="114" spans="1:6">
      <c r="A114" s="117">
        <v>105</v>
      </c>
      <c r="B114" s="118"/>
      <c r="C114" s="120"/>
      <c r="D114" s="15" t="str">
        <f t="shared" si="4"/>
        <v/>
      </c>
      <c r="E114" s="297" t="b">
        <f t="shared" si="5"/>
        <v>0</v>
      </c>
      <c r="F114" s="298">
        <f t="shared" si="6"/>
        <v>1</v>
      </c>
    </row>
    <row r="115" spans="1:6">
      <c r="A115" s="117">
        <v>106</v>
      </c>
      <c r="B115" s="118"/>
      <c r="C115" s="120"/>
      <c r="D115" s="15" t="str">
        <f t="shared" si="4"/>
        <v/>
      </c>
      <c r="E115" s="297" t="b">
        <f t="shared" si="5"/>
        <v>0</v>
      </c>
      <c r="F115" s="298">
        <f t="shared" si="6"/>
        <v>1</v>
      </c>
    </row>
    <row r="116" spans="1:6">
      <c r="A116" s="117">
        <v>107</v>
      </c>
      <c r="B116" s="118"/>
      <c r="C116" s="120"/>
      <c r="D116" s="15" t="str">
        <f t="shared" si="4"/>
        <v/>
      </c>
      <c r="E116" s="297" t="b">
        <f t="shared" si="5"/>
        <v>0</v>
      </c>
      <c r="F116" s="298">
        <f t="shared" si="6"/>
        <v>1</v>
      </c>
    </row>
    <row r="117" spans="1:6">
      <c r="A117" s="117">
        <v>108</v>
      </c>
      <c r="B117" s="118"/>
      <c r="C117" s="120"/>
      <c r="D117" s="15" t="str">
        <f t="shared" si="4"/>
        <v/>
      </c>
      <c r="E117" s="297" t="b">
        <f t="shared" si="5"/>
        <v>0</v>
      </c>
      <c r="F117" s="298">
        <f t="shared" si="6"/>
        <v>1</v>
      </c>
    </row>
    <row r="118" spans="1:6">
      <c r="A118" s="117">
        <v>109</v>
      </c>
      <c r="B118" s="118"/>
      <c r="C118" s="120"/>
      <c r="D118" s="15" t="str">
        <f t="shared" si="4"/>
        <v/>
      </c>
      <c r="E118" s="297" t="b">
        <f t="shared" si="5"/>
        <v>0</v>
      </c>
      <c r="F118" s="298">
        <f t="shared" si="6"/>
        <v>1</v>
      </c>
    </row>
    <row r="119" spans="1:6">
      <c r="A119" s="117">
        <v>110</v>
      </c>
      <c r="B119" s="118"/>
      <c r="C119" s="120"/>
      <c r="D119" s="15" t="str">
        <f t="shared" si="4"/>
        <v/>
      </c>
      <c r="E119" s="297" t="b">
        <f t="shared" si="5"/>
        <v>0</v>
      </c>
      <c r="F119" s="298">
        <f t="shared" si="6"/>
        <v>1</v>
      </c>
    </row>
    <row r="120" spans="1:6">
      <c r="A120" s="117">
        <v>111</v>
      </c>
      <c r="B120" s="118"/>
      <c r="C120" s="120"/>
      <c r="D120" s="15" t="str">
        <f t="shared" si="4"/>
        <v/>
      </c>
      <c r="E120" s="297" t="b">
        <f t="shared" si="5"/>
        <v>0</v>
      </c>
      <c r="F120" s="298">
        <f t="shared" si="6"/>
        <v>1</v>
      </c>
    </row>
    <row r="121" spans="1:6">
      <c r="A121" s="117">
        <v>112</v>
      </c>
      <c r="B121" s="118"/>
      <c r="C121" s="120"/>
      <c r="D121" s="15" t="str">
        <f t="shared" si="4"/>
        <v/>
      </c>
      <c r="E121" s="297" t="b">
        <f t="shared" si="5"/>
        <v>0</v>
      </c>
      <c r="F121" s="298">
        <f t="shared" si="6"/>
        <v>1</v>
      </c>
    </row>
    <row r="122" spans="1:6">
      <c r="A122" s="117">
        <v>113</v>
      </c>
      <c r="B122" s="118"/>
      <c r="C122" s="120"/>
      <c r="D122" s="15" t="str">
        <f t="shared" si="4"/>
        <v/>
      </c>
      <c r="E122" s="297" t="b">
        <f t="shared" si="5"/>
        <v>0</v>
      </c>
      <c r="F122" s="298">
        <f t="shared" si="6"/>
        <v>1</v>
      </c>
    </row>
    <row r="123" spans="1:6">
      <c r="A123" s="117">
        <v>114</v>
      </c>
      <c r="B123" s="118"/>
      <c r="C123" s="120"/>
      <c r="D123" s="15" t="str">
        <f t="shared" si="4"/>
        <v/>
      </c>
      <c r="E123" s="297" t="b">
        <f t="shared" si="5"/>
        <v>0</v>
      </c>
      <c r="F123" s="298">
        <f t="shared" si="6"/>
        <v>1</v>
      </c>
    </row>
    <row r="124" spans="1:6">
      <c r="A124" s="117">
        <v>115</v>
      </c>
      <c r="B124" s="118"/>
      <c r="C124" s="120"/>
      <c r="D124" s="15" t="str">
        <f t="shared" si="4"/>
        <v/>
      </c>
      <c r="E124" s="297" t="b">
        <f t="shared" si="5"/>
        <v>0</v>
      </c>
      <c r="F124" s="298">
        <f t="shared" si="6"/>
        <v>1</v>
      </c>
    </row>
    <row r="125" spans="1:6">
      <c r="A125" s="117">
        <v>116</v>
      </c>
      <c r="B125" s="118"/>
      <c r="C125" s="120"/>
      <c r="D125" s="15" t="str">
        <f t="shared" si="4"/>
        <v/>
      </c>
      <c r="E125" s="297" t="b">
        <f t="shared" si="5"/>
        <v>0</v>
      </c>
      <c r="F125" s="298">
        <f t="shared" si="6"/>
        <v>1</v>
      </c>
    </row>
    <row r="126" spans="1:6">
      <c r="A126" s="117">
        <v>117</v>
      </c>
      <c r="B126" s="118"/>
      <c r="C126" s="120"/>
      <c r="D126" s="15" t="str">
        <f t="shared" si="4"/>
        <v/>
      </c>
      <c r="E126" s="297" t="b">
        <f t="shared" si="5"/>
        <v>0</v>
      </c>
      <c r="F126" s="298">
        <f t="shared" si="6"/>
        <v>1</v>
      </c>
    </row>
    <row r="127" spans="1:6">
      <c r="A127" s="117">
        <v>118</v>
      </c>
      <c r="B127" s="118"/>
      <c r="C127" s="120"/>
      <c r="D127" s="15" t="str">
        <f t="shared" si="4"/>
        <v/>
      </c>
      <c r="E127" s="297" t="b">
        <f t="shared" si="5"/>
        <v>0</v>
      </c>
      <c r="F127" s="298">
        <f t="shared" si="6"/>
        <v>1</v>
      </c>
    </row>
    <row r="128" spans="1:6">
      <c r="A128" s="117">
        <v>119</v>
      </c>
      <c r="B128" s="118"/>
      <c r="C128" s="120"/>
      <c r="D128" s="15" t="str">
        <f t="shared" si="4"/>
        <v/>
      </c>
      <c r="E128" s="297" t="b">
        <f t="shared" si="5"/>
        <v>0</v>
      </c>
      <c r="F128" s="298">
        <f t="shared" si="6"/>
        <v>1</v>
      </c>
    </row>
    <row r="129" spans="1:6">
      <c r="A129" s="117">
        <v>120</v>
      </c>
      <c r="B129" s="118"/>
      <c r="C129" s="120"/>
      <c r="D129" s="15" t="str">
        <f t="shared" si="4"/>
        <v/>
      </c>
      <c r="E129" s="297" t="b">
        <f t="shared" si="5"/>
        <v>0</v>
      </c>
      <c r="F129" s="298">
        <f t="shared" si="6"/>
        <v>1</v>
      </c>
    </row>
    <row r="130" spans="1:6">
      <c r="A130" s="117">
        <v>121</v>
      </c>
      <c r="B130" s="118"/>
      <c r="C130" s="120"/>
      <c r="D130" s="15" t="str">
        <f t="shared" si="4"/>
        <v/>
      </c>
      <c r="E130" s="297" t="b">
        <f t="shared" si="5"/>
        <v>0</v>
      </c>
      <c r="F130" s="298">
        <f t="shared" si="6"/>
        <v>1</v>
      </c>
    </row>
    <row r="131" spans="1:6">
      <c r="A131" s="117">
        <v>122</v>
      </c>
      <c r="B131" s="118"/>
      <c r="C131" s="120"/>
      <c r="D131" s="15" t="str">
        <f t="shared" si="4"/>
        <v/>
      </c>
      <c r="E131" s="297" t="b">
        <f t="shared" si="5"/>
        <v>0</v>
      </c>
      <c r="F131" s="298">
        <f t="shared" si="6"/>
        <v>1</v>
      </c>
    </row>
    <row r="132" spans="1:6">
      <c r="A132" s="117">
        <v>123</v>
      </c>
      <c r="B132" s="118"/>
      <c r="C132" s="120"/>
      <c r="D132" s="15" t="str">
        <f t="shared" si="4"/>
        <v/>
      </c>
      <c r="E132" s="297" t="b">
        <f t="shared" si="5"/>
        <v>0</v>
      </c>
      <c r="F132" s="298">
        <f t="shared" si="6"/>
        <v>1</v>
      </c>
    </row>
    <row r="133" spans="1:6">
      <c r="A133" s="117">
        <v>124</v>
      </c>
      <c r="B133" s="118"/>
      <c r="C133" s="120"/>
      <c r="D133" s="15" t="str">
        <f t="shared" si="4"/>
        <v/>
      </c>
      <c r="E133" s="297" t="b">
        <f t="shared" si="5"/>
        <v>0</v>
      </c>
      <c r="F133" s="298">
        <f t="shared" si="6"/>
        <v>1</v>
      </c>
    </row>
    <row r="134" spans="1:6">
      <c r="A134" s="117">
        <v>125</v>
      </c>
      <c r="B134" s="118"/>
      <c r="C134" s="120"/>
      <c r="D134" s="15" t="str">
        <f t="shared" si="4"/>
        <v/>
      </c>
      <c r="E134" s="297" t="b">
        <f t="shared" si="5"/>
        <v>0</v>
      </c>
      <c r="F134" s="298">
        <f t="shared" si="6"/>
        <v>1</v>
      </c>
    </row>
    <row r="135" spans="1:6">
      <c r="A135" s="117">
        <v>126</v>
      </c>
      <c r="B135" s="118"/>
      <c r="C135" s="120"/>
      <c r="D135" s="15" t="str">
        <f t="shared" si="4"/>
        <v/>
      </c>
      <c r="E135" s="297" t="b">
        <f t="shared" si="5"/>
        <v>0</v>
      </c>
      <c r="F135" s="298">
        <f t="shared" si="6"/>
        <v>1</v>
      </c>
    </row>
    <row r="136" spans="1:6">
      <c r="A136" s="117">
        <v>127</v>
      </c>
      <c r="B136" s="118"/>
      <c r="C136" s="120"/>
      <c r="D136" s="15" t="str">
        <f t="shared" si="4"/>
        <v/>
      </c>
      <c r="E136" s="297" t="b">
        <f t="shared" si="5"/>
        <v>0</v>
      </c>
      <c r="F136" s="298">
        <f t="shared" si="6"/>
        <v>1</v>
      </c>
    </row>
    <row r="137" spans="1:6">
      <c r="A137" s="117">
        <v>128</v>
      </c>
      <c r="B137" s="118"/>
      <c r="C137" s="120"/>
      <c r="D137" s="15" t="str">
        <f t="shared" si="4"/>
        <v/>
      </c>
      <c r="E137" s="297" t="b">
        <f t="shared" si="5"/>
        <v>0</v>
      </c>
      <c r="F137" s="298">
        <f t="shared" si="6"/>
        <v>1</v>
      </c>
    </row>
    <row r="138" spans="1:6">
      <c r="A138" s="117">
        <v>129</v>
      </c>
      <c r="B138" s="118"/>
      <c r="C138" s="120"/>
      <c r="D138" s="15" t="str">
        <f t="shared" ref="D138:D201" si="7">IF(OR($B138="",,$C138&lt;an_initial,$C138&gt;an_final,),"",20)</f>
        <v/>
      </c>
      <c r="E138" s="297" t="b">
        <f t="shared" ref="E138:E201" si="8">IF(nume_candidat="",FALSE,ISNUMBER(SEARCH(nume_candidat,$B138)))</f>
        <v>0</v>
      </c>
      <c r="F138" s="298">
        <f t="shared" si="6"/>
        <v>1</v>
      </c>
    </row>
    <row r="139" spans="1:6">
      <c r="A139" s="117">
        <v>130</v>
      </c>
      <c r="B139" s="118"/>
      <c r="C139" s="120"/>
      <c r="D139" s="15" t="str">
        <f t="shared" si="7"/>
        <v/>
      </c>
      <c r="E139" s="297" t="b">
        <f t="shared" si="8"/>
        <v>0</v>
      </c>
      <c r="F139" s="298">
        <f t="shared" ref="F139:F202" si="9">LEN(B139)-LEN(SUBSTITUTE(B139,",",""))+1</f>
        <v>1</v>
      </c>
    </row>
    <row r="140" spans="1:6">
      <c r="A140" s="117">
        <v>131</v>
      </c>
      <c r="B140" s="118"/>
      <c r="C140" s="120"/>
      <c r="D140" s="15" t="str">
        <f t="shared" si="7"/>
        <v/>
      </c>
      <c r="E140" s="297" t="b">
        <f t="shared" si="8"/>
        <v>0</v>
      </c>
      <c r="F140" s="298">
        <f t="shared" si="9"/>
        <v>1</v>
      </c>
    </row>
    <row r="141" spans="1:6">
      <c r="A141" s="117">
        <v>132</v>
      </c>
      <c r="B141" s="118"/>
      <c r="C141" s="120"/>
      <c r="D141" s="15" t="str">
        <f t="shared" si="7"/>
        <v/>
      </c>
      <c r="E141" s="297" t="b">
        <f t="shared" si="8"/>
        <v>0</v>
      </c>
      <c r="F141" s="298">
        <f t="shared" si="9"/>
        <v>1</v>
      </c>
    </row>
    <row r="142" spans="1:6">
      <c r="A142" s="117">
        <v>133</v>
      </c>
      <c r="B142" s="118"/>
      <c r="C142" s="120"/>
      <c r="D142" s="15" t="str">
        <f t="shared" si="7"/>
        <v/>
      </c>
      <c r="E142" s="297" t="b">
        <f t="shared" si="8"/>
        <v>0</v>
      </c>
      <c r="F142" s="298">
        <f t="shared" si="9"/>
        <v>1</v>
      </c>
    </row>
    <row r="143" spans="1:6">
      <c r="A143" s="117">
        <v>134</v>
      </c>
      <c r="B143" s="118"/>
      <c r="C143" s="120"/>
      <c r="D143" s="15" t="str">
        <f t="shared" si="7"/>
        <v/>
      </c>
      <c r="E143" s="297" t="b">
        <f t="shared" si="8"/>
        <v>0</v>
      </c>
      <c r="F143" s="298">
        <f t="shared" si="9"/>
        <v>1</v>
      </c>
    </row>
    <row r="144" spans="1:6">
      <c r="A144" s="117">
        <v>135</v>
      </c>
      <c r="B144" s="118"/>
      <c r="C144" s="120"/>
      <c r="D144" s="15" t="str">
        <f t="shared" si="7"/>
        <v/>
      </c>
      <c r="E144" s="297" t="b">
        <f t="shared" si="8"/>
        <v>0</v>
      </c>
      <c r="F144" s="298">
        <f t="shared" si="9"/>
        <v>1</v>
      </c>
    </row>
    <row r="145" spans="1:6">
      <c r="A145" s="117">
        <v>136</v>
      </c>
      <c r="B145" s="118"/>
      <c r="C145" s="120"/>
      <c r="D145" s="15" t="str">
        <f t="shared" si="7"/>
        <v/>
      </c>
      <c r="E145" s="297" t="b">
        <f t="shared" si="8"/>
        <v>0</v>
      </c>
      <c r="F145" s="298">
        <f t="shared" si="9"/>
        <v>1</v>
      </c>
    </row>
    <row r="146" spans="1:6">
      <c r="A146" s="117">
        <v>137</v>
      </c>
      <c r="B146" s="118"/>
      <c r="C146" s="120"/>
      <c r="D146" s="15" t="str">
        <f t="shared" si="7"/>
        <v/>
      </c>
      <c r="E146" s="297" t="b">
        <f t="shared" si="8"/>
        <v>0</v>
      </c>
      <c r="F146" s="298">
        <f t="shared" si="9"/>
        <v>1</v>
      </c>
    </row>
    <row r="147" spans="1:6">
      <c r="A147" s="117">
        <v>138</v>
      </c>
      <c r="B147" s="118"/>
      <c r="C147" s="120"/>
      <c r="D147" s="15" t="str">
        <f t="shared" si="7"/>
        <v/>
      </c>
      <c r="E147" s="297" t="b">
        <f t="shared" si="8"/>
        <v>0</v>
      </c>
      <c r="F147" s="298">
        <f t="shared" si="9"/>
        <v>1</v>
      </c>
    </row>
    <row r="148" spans="1:6">
      <c r="A148" s="117">
        <v>139</v>
      </c>
      <c r="B148" s="118"/>
      <c r="C148" s="120"/>
      <c r="D148" s="15" t="str">
        <f t="shared" si="7"/>
        <v/>
      </c>
      <c r="E148" s="297" t="b">
        <f t="shared" si="8"/>
        <v>0</v>
      </c>
      <c r="F148" s="298">
        <f t="shared" si="9"/>
        <v>1</v>
      </c>
    </row>
    <row r="149" spans="1:6">
      <c r="A149" s="117">
        <v>140</v>
      </c>
      <c r="B149" s="118"/>
      <c r="C149" s="120"/>
      <c r="D149" s="15" t="str">
        <f t="shared" si="7"/>
        <v/>
      </c>
      <c r="E149" s="297" t="b">
        <f t="shared" si="8"/>
        <v>0</v>
      </c>
      <c r="F149" s="298">
        <f t="shared" si="9"/>
        <v>1</v>
      </c>
    </row>
    <row r="150" spans="1:6">
      <c r="A150" s="117">
        <v>141</v>
      </c>
      <c r="B150" s="118"/>
      <c r="C150" s="120"/>
      <c r="D150" s="15" t="str">
        <f t="shared" si="7"/>
        <v/>
      </c>
      <c r="E150" s="297" t="b">
        <f t="shared" si="8"/>
        <v>0</v>
      </c>
      <c r="F150" s="298">
        <f t="shared" si="9"/>
        <v>1</v>
      </c>
    </row>
    <row r="151" spans="1:6">
      <c r="A151" s="117">
        <v>142</v>
      </c>
      <c r="B151" s="118"/>
      <c r="C151" s="120"/>
      <c r="D151" s="15" t="str">
        <f t="shared" si="7"/>
        <v/>
      </c>
      <c r="E151" s="297" t="b">
        <f t="shared" si="8"/>
        <v>0</v>
      </c>
      <c r="F151" s="298">
        <f t="shared" si="9"/>
        <v>1</v>
      </c>
    </row>
    <row r="152" spans="1:6">
      <c r="A152" s="117">
        <v>143</v>
      </c>
      <c r="B152" s="118"/>
      <c r="C152" s="120"/>
      <c r="D152" s="15" t="str">
        <f t="shared" si="7"/>
        <v/>
      </c>
      <c r="E152" s="297" t="b">
        <f t="shared" si="8"/>
        <v>0</v>
      </c>
      <c r="F152" s="298">
        <f t="shared" si="9"/>
        <v>1</v>
      </c>
    </row>
    <row r="153" spans="1:6">
      <c r="A153" s="117">
        <v>144</v>
      </c>
      <c r="B153" s="118"/>
      <c r="C153" s="120"/>
      <c r="D153" s="15" t="str">
        <f t="shared" si="7"/>
        <v/>
      </c>
      <c r="E153" s="297" t="b">
        <f t="shared" si="8"/>
        <v>0</v>
      </c>
      <c r="F153" s="298">
        <f t="shared" si="9"/>
        <v>1</v>
      </c>
    </row>
    <row r="154" spans="1:6">
      <c r="A154" s="117">
        <v>145</v>
      </c>
      <c r="B154" s="118"/>
      <c r="C154" s="120"/>
      <c r="D154" s="15" t="str">
        <f t="shared" si="7"/>
        <v/>
      </c>
      <c r="E154" s="297" t="b">
        <f t="shared" si="8"/>
        <v>0</v>
      </c>
      <c r="F154" s="298">
        <f t="shared" si="9"/>
        <v>1</v>
      </c>
    </row>
    <row r="155" spans="1:6">
      <c r="A155" s="117">
        <v>146</v>
      </c>
      <c r="B155" s="118"/>
      <c r="C155" s="120"/>
      <c r="D155" s="15" t="str">
        <f t="shared" si="7"/>
        <v/>
      </c>
      <c r="E155" s="297" t="b">
        <f t="shared" si="8"/>
        <v>0</v>
      </c>
      <c r="F155" s="298">
        <f t="shared" si="9"/>
        <v>1</v>
      </c>
    </row>
    <row r="156" spans="1:6">
      <c r="A156" s="117">
        <v>147</v>
      </c>
      <c r="B156" s="118"/>
      <c r="C156" s="120"/>
      <c r="D156" s="15" t="str">
        <f t="shared" si="7"/>
        <v/>
      </c>
      <c r="E156" s="297" t="b">
        <f t="shared" si="8"/>
        <v>0</v>
      </c>
      <c r="F156" s="298">
        <f t="shared" si="9"/>
        <v>1</v>
      </c>
    </row>
    <row r="157" spans="1:6">
      <c r="A157" s="117">
        <v>148</v>
      </c>
      <c r="B157" s="118"/>
      <c r="C157" s="120"/>
      <c r="D157" s="15" t="str">
        <f t="shared" si="7"/>
        <v/>
      </c>
      <c r="E157" s="297" t="b">
        <f t="shared" si="8"/>
        <v>0</v>
      </c>
      <c r="F157" s="298">
        <f t="shared" si="9"/>
        <v>1</v>
      </c>
    </row>
    <row r="158" spans="1:6">
      <c r="A158" s="117">
        <v>149</v>
      </c>
      <c r="B158" s="118"/>
      <c r="C158" s="120"/>
      <c r="D158" s="15" t="str">
        <f t="shared" si="7"/>
        <v/>
      </c>
      <c r="E158" s="297" t="b">
        <f t="shared" si="8"/>
        <v>0</v>
      </c>
      <c r="F158" s="298">
        <f t="shared" si="9"/>
        <v>1</v>
      </c>
    </row>
    <row r="159" spans="1:6">
      <c r="A159" s="117">
        <v>150</v>
      </c>
      <c r="B159" s="118"/>
      <c r="C159" s="120"/>
      <c r="D159" s="15" t="str">
        <f t="shared" si="7"/>
        <v/>
      </c>
      <c r="E159" s="297" t="b">
        <f t="shared" si="8"/>
        <v>0</v>
      </c>
      <c r="F159" s="298">
        <f t="shared" si="9"/>
        <v>1</v>
      </c>
    </row>
    <row r="160" spans="1:6">
      <c r="A160" s="117">
        <v>151</v>
      </c>
      <c r="B160" s="118"/>
      <c r="C160" s="120"/>
      <c r="D160" s="15" t="str">
        <f t="shared" si="7"/>
        <v/>
      </c>
      <c r="E160" s="297" t="b">
        <f t="shared" si="8"/>
        <v>0</v>
      </c>
      <c r="F160" s="298">
        <f t="shared" si="9"/>
        <v>1</v>
      </c>
    </row>
    <row r="161" spans="1:6">
      <c r="A161" s="117">
        <v>152</v>
      </c>
      <c r="B161" s="118"/>
      <c r="C161" s="120"/>
      <c r="D161" s="15" t="str">
        <f t="shared" si="7"/>
        <v/>
      </c>
      <c r="E161" s="297" t="b">
        <f t="shared" si="8"/>
        <v>0</v>
      </c>
      <c r="F161" s="298">
        <f t="shared" si="9"/>
        <v>1</v>
      </c>
    </row>
    <row r="162" spans="1:6">
      <c r="A162" s="117">
        <v>153</v>
      </c>
      <c r="B162" s="118"/>
      <c r="C162" s="120"/>
      <c r="D162" s="15" t="str">
        <f t="shared" si="7"/>
        <v/>
      </c>
      <c r="E162" s="297" t="b">
        <f t="shared" si="8"/>
        <v>0</v>
      </c>
      <c r="F162" s="298">
        <f t="shared" si="9"/>
        <v>1</v>
      </c>
    </row>
    <row r="163" spans="1:6">
      <c r="A163" s="117">
        <v>154</v>
      </c>
      <c r="B163" s="118"/>
      <c r="C163" s="120"/>
      <c r="D163" s="15" t="str">
        <f t="shared" si="7"/>
        <v/>
      </c>
      <c r="E163" s="297" t="b">
        <f t="shared" si="8"/>
        <v>0</v>
      </c>
      <c r="F163" s="298">
        <f t="shared" si="9"/>
        <v>1</v>
      </c>
    </row>
    <row r="164" spans="1:6">
      <c r="A164" s="117">
        <v>155</v>
      </c>
      <c r="B164" s="118"/>
      <c r="C164" s="120"/>
      <c r="D164" s="15" t="str">
        <f t="shared" si="7"/>
        <v/>
      </c>
      <c r="E164" s="297" t="b">
        <f t="shared" si="8"/>
        <v>0</v>
      </c>
      <c r="F164" s="298">
        <f t="shared" si="9"/>
        <v>1</v>
      </c>
    </row>
    <row r="165" spans="1:6">
      <c r="A165" s="117">
        <v>156</v>
      </c>
      <c r="B165" s="118"/>
      <c r="C165" s="120"/>
      <c r="D165" s="15" t="str">
        <f t="shared" si="7"/>
        <v/>
      </c>
      <c r="E165" s="297" t="b">
        <f t="shared" si="8"/>
        <v>0</v>
      </c>
      <c r="F165" s="298">
        <f t="shared" si="9"/>
        <v>1</v>
      </c>
    </row>
    <row r="166" spans="1:6">
      <c r="A166" s="117">
        <v>157</v>
      </c>
      <c r="B166" s="118"/>
      <c r="C166" s="120"/>
      <c r="D166" s="15" t="str">
        <f t="shared" si="7"/>
        <v/>
      </c>
      <c r="E166" s="297" t="b">
        <f t="shared" si="8"/>
        <v>0</v>
      </c>
      <c r="F166" s="298">
        <f t="shared" si="9"/>
        <v>1</v>
      </c>
    </row>
    <row r="167" spans="1:6">
      <c r="A167" s="117">
        <v>158</v>
      </c>
      <c r="B167" s="118"/>
      <c r="C167" s="120"/>
      <c r="D167" s="15" t="str">
        <f t="shared" si="7"/>
        <v/>
      </c>
      <c r="E167" s="297" t="b">
        <f t="shared" si="8"/>
        <v>0</v>
      </c>
      <c r="F167" s="298">
        <f t="shared" si="9"/>
        <v>1</v>
      </c>
    </row>
    <row r="168" spans="1:6">
      <c r="A168" s="117">
        <v>159</v>
      </c>
      <c r="B168" s="118"/>
      <c r="C168" s="120"/>
      <c r="D168" s="15" t="str">
        <f t="shared" si="7"/>
        <v/>
      </c>
      <c r="E168" s="297" t="b">
        <f t="shared" si="8"/>
        <v>0</v>
      </c>
      <c r="F168" s="298">
        <f t="shared" si="9"/>
        <v>1</v>
      </c>
    </row>
    <row r="169" spans="1:6">
      <c r="A169" s="117">
        <v>160</v>
      </c>
      <c r="B169" s="118"/>
      <c r="C169" s="120"/>
      <c r="D169" s="15" t="str">
        <f t="shared" si="7"/>
        <v/>
      </c>
      <c r="E169" s="297" t="b">
        <f t="shared" si="8"/>
        <v>0</v>
      </c>
      <c r="F169" s="298">
        <f t="shared" si="9"/>
        <v>1</v>
      </c>
    </row>
    <row r="170" spans="1:6">
      <c r="A170" s="117">
        <v>161</v>
      </c>
      <c r="B170" s="118"/>
      <c r="C170" s="120"/>
      <c r="D170" s="15" t="str">
        <f t="shared" si="7"/>
        <v/>
      </c>
      <c r="E170" s="297" t="b">
        <f t="shared" si="8"/>
        <v>0</v>
      </c>
      <c r="F170" s="298">
        <f t="shared" si="9"/>
        <v>1</v>
      </c>
    </row>
    <row r="171" spans="1:6">
      <c r="A171" s="117">
        <v>162</v>
      </c>
      <c r="B171" s="118"/>
      <c r="C171" s="120"/>
      <c r="D171" s="15" t="str">
        <f t="shared" si="7"/>
        <v/>
      </c>
      <c r="E171" s="297" t="b">
        <f t="shared" si="8"/>
        <v>0</v>
      </c>
      <c r="F171" s="298">
        <f t="shared" si="9"/>
        <v>1</v>
      </c>
    </row>
    <row r="172" spans="1:6">
      <c r="A172" s="117">
        <v>163</v>
      </c>
      <c r="B172" s="118"/>
      <c r="C172" s="120"/>
      <c r="D172" s="15" t="str">
        <f t="shared" si="7"/>
        <v/>
      </c>
      <c r="E172" s="297" t="b">
        <f t="shared" si="8"/>
        <v>0</v>
      </c>
      <c r="F172" s="298">
        <f t="shared" si="9"/>
        <v>1</v>
      </c>
    </row>
    <row r="173" spans="1:6">
      <c r="A173" s="117">
        <v>164</v>
      </c>
      <c r="B173" s="118"/>
      <c r="C173" s="120"/>
      <c r="D173" s="15" t="str">
        <f t="shared" si="7"/>
        <v/>
      </c>
      <c r="E173" s="297" t="b">
        <f t="shared" si="8"/>
        <v>0</v>
      </c>
      <c r="F173" s="298">
        <f t="shared" si="9"/>
        <v>1</v>
      </c>
    </row>
    <row r="174" spans="1:6">
      <c r="A174" s="117">
        <v>165</v>
      </c>
      <c r="B174" s="118"/>
      <c r="C174" s="120"/>
      <c r="D174" s="15" t="str">
        <f t="shared" si="7"/>
        <v/>
      </c>
      <c r="E174" s="297" t="b">
        <f t="shared" si="8"/>
        <v>0</v>
      </c>
      <c r="F174" s="298">
        <f t="shared" si="9"/>
        <v>1</v>
      </c>
    </row>
    <row r="175" spans="1:6">
      <c r="A175" s="117">
        <v>166</v>
      </c>
      <c r="B175" s="118"/>
      <c r="C175" s="120"/>
      <c r="D175" s="15" t="str">
        <f t="shared" si="7"/>
        <v/>
      </c>
      <c r="E175" s="297" t="b">
        <f t="shared" si="8"/>
        <v>0</v>
      </c>
      <c r="F175" s="298">
        <f t="shared" si="9"/>
        <v>1</v>
      </c>
    </row>
    <row r="176" spans="1:6">
      <c r="A176" s="117">
        <v>167</v>
      </c>
      <c r="B176" s="118"/>
      <c r="C176" s="120"/>
      <c r="D176" s="15" t="str">
        <f t="shared" si="7"/>
        <v/>
      </c>
      <c r="E176" s="297" t="b">
        <f t="shared" si="8"/>
        <v>0</v>
      </c>
      <c r="F176" s="298">
        <f t="shared" si="9"/>
        <v>1</v>
      </c>
    </row>
    <row r="177" spans="1:6">
      <c r="A177" s="117">
        <v>168</v>
      </c>
      <c r="B177" s="118"/>
      <c r="C177" s="120"/>
      <c r="D177" s="15" t="str">
        <f t="shared" si="7"/>
        <v/>
      </c>
      <c r="E177" s="297" t="b">
        <f t="shared" si="8"/>
        <v>0</v>
      </c>
      <c r="F177" s="298">
        <f t="shared" si="9"/>
        <v>1</v>
      </c>
    </row>
    <row r="178" spans="1:6">
      <c r="A178" s="117">
        <v>169</v>
      </c>
      <c r="B178" s="118"/>
      <c r="C178" s="120"/>
      <c r="D178" s="15" t="str">
        <f t="shared" si="7"/>
        <v/>
      </c>
      <c r="E178" s="297" t="b">
        <f t="shared" si="8"/>
        <v>0</v>
      </c>
      <c r="F178" s="298">
        <f t="shared" si="9"/>
        <v>1</v>
      </c>
    </row>
    <row r="179" spans="1:6">
      <c r="A179" s="117">
        <v>170</v>
      </c>
      <c r="B179" s="118"/>
      <c r="C179" s="120"/>
      <c r="D179" s="15" t="str">
        <f t="shared" si="7"/>
        <v/>
      </c>
      <c r="E179" s="297" t="b">
        <f t="shared" si="8"/>
        <v>0</v>
      </c>
      <c r="F179" s="298">
        <f t="shared" si="9"/>
        <v>1</v>
      </c>
    </row>
    <row r="180" spans="1:6">
      <c r="A180" s="117">
        <v>171</v>
      </c>
      <c r="B180" s="118"/>
      <c r="C180" s="120"/>
      <c r="D180" s="15" t="str">
        <f t="shared" si="7"/>
        <v/>
      </c>
      <c r="E180" s="297" t="b">
        <f t="shared" si="8"/>
        <v>0</v>
      </c>
      <c r="F180" s="298">
        <f t="shared" si="9"/>
        <v>1</v>
      </c>
    </row>
    <row r="181" spans="1:6">
      <c r="A181" s="117">
        <v>172</v>
      </c>
      <c r="B181" s="118"/>
      <c r="C181" s="120"/>
      <c r="D181" s="15" t="str">
        <f t="shared" si="7"/>
        <v/>
      </c>
      <c r="E181" s="297" t="b">
        <f t="shared" si="8"/>
        <v>0</v>
      </c>
      <c r="F181" s="298">
        <f t="shared" si="9"/>
        <v>1</v>
      </c>
    </row>
    <row r="182" spans="1:6">
      <c r="A182" s="117">
        <v>173</v>
      </c>
      <c r="B182" s="118"/>
      <c r="C182" s="120"/>
      <c r="D182" s="15" t="str">
        <f t="shared" si="7"/>
        <v/>
      </c>
      <c r="E182" s="297" t="b">
        <f t="shared" si="8"/>
        <v>0</v>
      </c>
      <c r="F182" s="298">
        <f t="shared" si="9"/>
        <v>1</v>
      </c>
    </row>
    <row r="183" spans="1:6">
      <c r="A183" s="117">
        <v>174</v>
      </c>
      <c r="B183" s="118"/>
      <c r="C183" s="120"/>
      <c r="D183" s="15" t="str">
        <f t="shared" si="7"/>
        <v/>
      </c>
      <c r="E183" s="297" t="b">
        <f t="shared" si="8"/>
        <v>0</v>
      </c>
      <c r="F183" s="298">
        <f t="shared" si="9"/>
        <v>1</v>
      </c>
    </row>
    <row r="184" spans="1:6">
      <c r="A184" s="117">
        <v>175</v>
      </c>
      <c r="B184" s="118"/>
      <c r="C184" s="120"/>
      <c r="D184" s="15" t="str">
        <f t="shared" si="7"/>
        <v/>
      </c>
      <c r="E184" s="297" t="b">
        <f t="shared" si="8"/>
        <v>0</v>
      </c>
      <c r="F184" s="298">
        <f t="shared" si="9"/>
        <v>1</v>
      </c>
    </row>
    <row r="185" spans="1:6">
      <c r="A185" s="117">
        <v>176</v>
      </c>
      <c r="B185" s="118"/>
      <c r="C185" s="120"/>
      <c r="D185" s="15" t="str">
        <f t="shared" si="7"/>
        <v/>
      </c>
      <c r="E185" s="297" t="b">
        <f t="shared" si="8"/>
        <v>0</v>
      </c>
      <c r="F185" s="298">
        <f t="shared" si="9"/>
        <v>1</v>
      </c>
    </row>
    <row r="186" spans="1:6">
      <c r="A186" s="117">
        <v>177</v>
      </c>
      <c r="B186" s="118"/>
      <c r="C186" s="120"/>
      <c r="D186" s="15" t="str">
        <f t="shared" si="7"/>
        <v/>
      </c>
      <c r="E186" s="297" t="b">
        <f t="shared" si="8"/>
        <v>0</v>
      </c>
      <c r="F186" s="298">
        <f t="shared" si="9"/>
        <v>1</v>
      </c>
    </row>
    <row r="187" spans="1:6">
      <c r="A187" s="117">
        <v>178</v>
      </c>
      <c r="B187" s="118"/>
      <c r="C187" s="120"/>
      <c r="D187" s="15" t="str">
        <f t="shared" si="7"/>
        <v/>
      </c>
      <c r="E187" s="297" t="b">
        <f t="shared" si="8"/>
        <v>0</v>
      </c>
      <c r="F187" s="298">
        <f t="shared" si="9"/>
        <v>1</v>
      </c>
    </row>
    <row r="188" spans="1:6">
      <c r="A188" s="117">
        <v>179</v>
      </c>
      <c r="B188" s="118"/>
      <c r="C188" s="120"/>
      <c r="D188" s="15" t="str">
        <f t="shared" si="7"/>
        <v/>
      </c>
      <c r="E188" s="297" t="b">
        <f t="shared" si="8"/>
        <v>0</v>
      </c>
      <c r="F188" s="298">
        <f t="shared" si="9"/>
        <v>1</v>
      </c>
    </row>
    <row r="189" spans="1:6">
      <c r="A189" s="117">
        <v>180</v>
      </c>
      <c r="B189" s="118"/>
      <c r="C189" s="120"/>
      <c r="D189" s="15" t="str">
        <f t="shared" si="7"/>
        <v/>
      </c>
      <c r="E189" s="297" t="b">
        <f t="shared" si="8"/>
        <v>0</v>
      </c>
      <c r="F189" s="298">
        <f t="shared" si="9"/>
        <v>1</v>
      </c>
    </row>
    <row r="190" spans="1:6">
      <c r="A190" s="117">
        <v>181</v>
      </c>
      <c r="B190" s="118"/>
      <c r="C190" s="120"/>
      <c r="D190" s="15" t="str">
        <f t="shared" si="7"/>
        <v/>
      </c>
      <c r="E190" s="297" t="b">
        <f t="shared" si="8"/>
        <v>0</v>
      </c>
      <c r="F190" s="298">
        <f t="shared" si="9"/>
        <v>1</v>
      </c>
    </row>
    <row r="191" spans="1:6">
      <c r="A191" s="117">
        <v>182</v>
      </c>
      <c r="B191" s="118"/>
      <c r="C191" s="120"/>
      <c r="D191" s="15" t="str">
        <f t="shared" si="7"/>
        <v/>
      </c>
      <c r="E191" s="297" t="b">
        <f t="shared" si="8"/>
        <v>0</v>
      </c>
      <c r="F191" s="298">
        <f t="shared" si="9"/>
        <v>1</v>
      </c>
    </row>
    <row r="192" spans="1:6">
      <c r="A192" s="117">
        <v>183</v>
      </c>
      <c r="B192" s="118"/>
      <c r="C192" s="120"/>
      <c r="D192" s="15" t="str">
        <f t="shared" si="7"/>
        <v/>
      </c>
      <c r="E192" s="297" t="b">
        <f t="shared" si="8"/>
        <v>0</v>
      </c>
      <c r="F192" s="298">
        <f t="shared" si="9"/>
        <v>1</v>
      </c>
    </row>
    <row r="193" spans="1:6">
      <c r="A193" s="117">
        <v>184</v>
      </c>
      <c r="B193" s="118"/>
      <c r="C193" s="120"/>
      <c r="D193" s="15" t="str">
        <f t="shared" si="7"/>
        <v/>
      </c>
      <c r="E193" s="297" t="b">
        <f t="shared" si="8"/>
        <v>0</v>
      </c>
      <c r="F193" s="298">
        <f t="shared" si="9"/>
        <v>1</v>
      </c>
    </row>
    <row r="194" spans="1:6">
      <c r="A194" s="117">
        <v>185</v>
      </c>
      <c r="B194" s="118"/>
      <c r="C194" s="120"/>
      <c r="D194" s="15" t="str">
        <f t="shared" si="7"/>
        <v/>
      </c>
      <c r="E194" s="297" t="b">
        <f t="shared" si="8"/>
        <v>0</v>
      </c>
      <c r="F194" s="298">
        <f t="shared" si="9"/>
        <v>1</v>
      </c>
    </row>
    <row r="195" spans="1:6">
      <c r="A195" s="117">
        <v>186</v>
      </c>
      <c r="B195" s="118"/>
      <c r="C195" s="120"/>
      <c r="D195" s="15" t="str">
        <f t="shared" si="7"/>
        <v/>
      </c>
      <c r="E195" s="297" t="b">
        <f t="shared" si="8"/>
        <v>0</v>
      </c>
      <c r="F195" s="298">
        <f t="shared" si="9"/>
        <v>1</v>
      </c>
    </row>
    <row r="196" spans="1:6">
      <c r="A196" s="117">
        <v>187</v>
      </c>
      <c r="B196" s="118"/>
      <c r="C196" s="120"/>
      <c r="D196" s="15" t="str">
        <f t="shared" si="7"/>
        <v/>
      </c>
      <c r="E196" s="297" t="b">
        <f t="shared" si="8"/>
        <v>0</v>
      </c>
      <c r="F196" s="298">
        <f t="shared" si="9"/>
        <v>1</v>
      </c>
    </row>
    <row r="197" spans="1:6">
      <c r="A197" s="117">
        <v>188</v>
      </c>
      <c r="B197" s="118"/>
      <c r="C197" s="120"/>
      <c r="D197" s="15" t="str">
        <f t="shared" si="7"/>
        <v/>
      </c>
      <c r="E197" s="297" t="b">
        <f t="shared" si="8"/>
        <v>0</v>
      </c>
      <c r="F197" s="298">
        <f t="shared" si="9"/>
        <v>1</v>
      </c>
    </row>
    <row r="198" spans="1:6">
      <c r="A198" s="117">
        <v>189</v>
      </c>
      <c r="B198" s="118"/>
      <c r="C198" s="120"/>
      <c r="D198" s="15" t="str">
        <f t="shared" si="7"/>
        <v/>
      </c>
      <c r="E198" s="297" t="b">
        <f t="shared" si="8"/>
        <v>0</v>
      </c>
      <c r="F198" s="298">
        <f t="shared" si="9"/>
        <v>1</v>
      </c>
    </row>
    <row r="199" spans="1:6">
      <c r="A199" s="117">
        <v>190</v>
      </c>
      <c r="B199" s="118"/>
      <c r="C199" s="120"/>
      <c r="D199" s="15" t="str">
        <f t="shared" si="7"/>
        <v/>
      </c>
      <c r="E199" s="297" t="b">
        <f t="shared" si="8"/>
        <v>0</v>
      </c>
      <c r="F199" s="298">
        <f t="shared" si="9"/>
        <v>1</v>
      </c>
    </row>
    <row r="200" spans="1:6">
      <c r="A200" s="117">
        <v>191</v>
      </c>
      <c r="B200" s="118"/>
      <c r="C200" s="120"/>
      <c r="D200" s="15" t="str">
        <f t="shared" si="7"/>
        <v/>
      </c>
      <c r="E200" s="297" t="b">
        <f t="shared" si="8"/>
        <v>0</v>
      </c>
      <c r="F200" s="298">
        <f t="shared" si="9"/>
        <v>1</v>
      </c>
    </row>
    <row r="201" spans="1:6">
      <c r="A201" s="117">
        <v>192</v>
      </c>
      <c r="B201" s="118"/>
      <c r="C201" s="120"/>
      <c r="D201" s="15" t="str">
        <f t="shared" si="7"/>
        <v/>
      </c>
      <c r="E201" s="297" t="b">
        <f t="shared" si="8"/>
        <v>0</v>
      </c>
      <c r="F201" s="298">
        <f t="shared" si="9"/>
        <v>1</v>
      </c>
    </row>
    <row r="202" spans="1:6">
      <c r="A202" s="117">
        <v>193</v>
      </c>
      <c r="B202" s="118"/>
      <c r="C202" s="120"/>
      <c r="D202" s="15" t="str">
        <f t="shared" ref="D202:D259" si="10">IF(OR($B202="",,$C202&lt;an_initial,$C202&gt;an_final,),"",20)</f>
        <v/>
      </c>
      <c r="E202" s="297" t="b">
        <f t="shared" ref="E202:E259" si="11">IF(nume_candidat="",FALSE,ISNUMBER(SEARCH(nume_candidat,$B202)))</f>
        <v>0</v>
      </c>
      <c r="F202" s="298">
        <f t="shared" si="9"/>
        <v>1</v>
      </c>
    </row>
    <row r="203" spans="1:6">
      <c r="A203" s="117">
        <v>194</v>
      </c>
      <c r="B203" s="118"/>
      <c r="C203" s="120"/>
      <c r="D203" s="15" t="str">
        <f t="shared" si="10"/>
        <v/>
      </c>
      <c r="E203" s="297" t="b">
        <f t="shared" si="11"/>
        <v>0</v>
      </c>
      <c r="F203" s="298">
        <f t="shared" ref="F203:F259" si="12">LEN(B203)-LEN(SUBSTITUTE(B203,",",""))+1</f>
        <v>1</v>
      </c>
    </row>
    <row r="204" spans="1:6">
      <c r="A204" s="117">
        <v>195</v>
      </c>
      <c r="B204" s="118"/>
      <c r="C204" s="120"/>
      <c r="D204" s="15" t="str">
        <f t="shared" si="10"/>
        <v/>
      </c>
      <c r="E204" s="297" t="b">
        <f t="shared" si="11"/>
        <v>0</v>
      </c>
      <c r="F204" s="298">
        <f t="shared" si="12"/>
        <v>1</v>
      </c>
    </row>
    <row r="205" spans="1:6">
      <c r="A205" s="117">
        <v>196</v>
      </c>
      <c r="B205" s="118"/>
      <c r="C205" s="120"/>
      <c r="D205" s="15" t="str">
        <f t="shared" si="10"/>
        <v/>
      </c>
      <c r="E205" s="297" t="b">
        <f t="shared" si="11"/>
        <v>0</v>
      </c>
      <c r="F205" s="298">
        <f t="shared" si="12"/>
        <v>1</v>
      </c>
    </row>
    <row r="206" spans="1:6">
      <c r="A206" s="117">
        <v>197</v>
      </c>
      <c r="B206" s="118"/>
      <c r="C206" s="120"/>
      <c r="D206" s="15" t="str">
        <f t="shared" si="10"/>
        <v/>
      </c>
      <c r="E206" s="297" t="b">
        <f t="shared" si="11"/>
        <v>0</v>
      </c>
      <c r="F206" s="298">
        <f t="shared" si="12"/>
        <v>1</v>
      </c>
    </row>
    <row r="207" spans="1:6">
      <c r="A207" s="117">
        <v>198</v>
      </c>
      <c r="B207" s="118"/>
      <c r="C207" s="120"/>
      <c r="D207" s="15" t="str">
        <f t="shared" si="10"/>
        <v/>
      </c>
      <c r="E207" s="297" t="b">
        <f t="shared" si="11"/>
        <v>0</v>
      </c>
      <c r="F207" s="298">
        <f t="shared" si="12"/>
        <v>1</v>
      </c>
    </row>
    <row r="208" spans="1:6">
      <c r="A208" s="117">
        <v>199</v>
      </c>
      <c r="B208" s="118"/>
      <c r="C208" s="120"/>
      <c r="D208" s="15" t="str">
        <f t="shared" si="10"/>
        <v/>
      </c>
      <c r="E208" s="297" t="b">
        <f t="shared" si="11"/>
        <v>0</v>
      </c>
      <c r="F208" s="298">
        <f t="shared" si="12"/>
        <v>1</v>
      </c>
    </row>
    <row r="209" spans="1:6">
      <c r="A209" s="117">
        <v>200</v>
      </c>
      <c r="B209" s="118"/>
      <c r="C209" s="120"/>
      <c r="D209" s="15" t="str">
        <f t="shared" si="10"/>
        <v/>
      </c>
      <c r="E209" s="297" t="b">
        <f t="shared" si="11"/>
        <v>0</v>
      </c>
      <c r="F209" s="298">
        <f t="shared" si="12"/>
        <v>1</v>
      </c>
    </row>
    <row r="210" spans="1:6">
      <c r="A210" s="117">
        <v>201</v>
      </c>
      <c r="B210" s="118"/>
      <c r="C210" s="120"/>
      <c r="D210" s="15" t="str">
        <f t="shared" si="10"/>
        <v/>
      </c>
      <c r="E210" s="297" t="b">
        <f t="shared" si="11"/>
        <v>0</v>
      </c>
      <c r="F210" s="298">
        <f t="shared" si="12"/>
        <v>1</v>
      </c>
    </row>
    <row r="211" spans="1:6">
      <c r="A211" s="117">
        <v>202</v>
      </c>
      <c r="B211" s="118"/>
      <c r="C211" s="120"/>
      <c r="D211" s="15" t="str">
        <f t="shared" si="10"/>
        <v/>
      </c>
      <c r="E211" s="297" t="b">
        <f t="shared" si="11"/>
        <v>0</v>
      </c>
      <c r="F211" s="298">
        <f t="shared" si="12"/>
        <v>1</v>
      </c>
    </row>
    <row r="212" spans="1:6">
      <c r="A212" s="117">
        <v>203</v>
      </c>
      <c r="B212" s="118"/>
      <c r="C212" s="120"/>
      <c r="D212" s="15" t="str">
        <f t="shared" si="10"/>
        <v/>
      </c>
      <c r="E212" s="297" t="b">
        <f t="shared" si="11"/>
        <v>0</v>
      </c>
      <c r="F212" s="298">
        <f t="shared" si="12"/>
        <v>1</v>
      </c>
    </row>
    <row r="213" spans="1:6">
      <c r="A213" s="117">
        <v>204</v>
      </c>
      <c r="B213" s="118"/>
      <c r="C213" s="120"/>
      <c r="D213" s="15" t="str">
        <f t="shared" si="10"/>
        <v/>
      </c>
      <c r="E213" s="297" t="b">
        <f t="shared" si="11"/>
        <v>0</v>
      </c>
      <c r="F213" s="298">
        <f t="shared" si="12"/>
        <v>1</v>
      </c>
    </row>
    <row r="214" spans="1:6">
      <c r="A214" s="117">
        <v>205</v>
      </c>
      <c r="B214" s="118"/>
      <c r="C214" s="120"/>
      <c r="D214" s="15" t="str">
        <f t="shared" si="10"/>
        <v/>
      </c>
      <c r="E214" s="297" t="b">
        <f t="shared" si="11"/>
        <v>0</v>
      </c>
      <c r="F214" s="298">
        <f t="shared" si="12"/>
        <v>1</v>
      </c>
    </row>
    <row r="215" spans="1:6">
      <c r="A215" s="117">
        <v>206</v>
      </c>
      <c r="B215" s="118"/>
      <c r="C215" s="120"/>
      <c r="D215" s="15" t="str">
        <f t="shared" si="10"/>
        <v/>
      </c>
      <c r="E215" s="297" t="b">
        <f t="shared" si="11"/>
        <v>0</v>
      </c>
      <c r="F215" s="298">
        <f t="shared" si="12"/>
        <v>1</v>
      </c>
    </row>
    <row r="216" spans="1:6">
      <c r="A216" s="117">
        <v>207</v>
      </c>
      <c r="B216" s="118"/>
      <c r="C216" s="120"/>
      <c r="D216" s="15" t="str">
        <f t="shared" si="10"/>
        <v/>
      </c>
      <c r="E216" s="297" t="b">
        <f t="shared" si="11"/>
        <v>0</v>
      </c>
      <c r="F216" s="298">
        <f t="shared" si="12"/>
        <v>1</v>
      </c>
    </row>
    <row r="217" spans="1:6">
      <c r="A217" s="117">
        <v>208</v>
      </c>
      <c r="B217" s="118"/>
      <c r="C217" s="120"/>
      <c r="D217" s="15" t="str">
        <f t="shared" si="10"/>
        <v/>
      </c>
      <c r="E217" s="297" t="b">
        <f t="shared" si="11"/>
        <v>0</v>
      </c>
      <c r="F217" s="298">
        <f t="shared" si="12"/>
        <v>1</v>
      </c>
    </row>
    <row r="218" spans="1:6">
      <c r="A218" s="117">
        <v>209</v>
      </c>
      <c r="B218" s="118"/>
      <c r="C218" s="120"/>
      <c r="D218" s="15" t="str">
        <f t="shared" si="10"/>
        <v/>
      </c>
      <c r="E218" s="297" t="b">
        <f t="shared" si="11"/>
        <v>0</v>
      </c>
      <c r="F218" s="298">
        <f t="shared" si="12"/>
        <v>1</v>
      </c>
    </row>
    <row r="219" spans="1:6">
      <c r="A219" s="117">
        <v>210</v>
      </c>
      <c r="B219" s="118"/>
      <c r="C219" s="120"/>
      <c r="D219" s="15" t="str">
        <f t="shared" si="10"/>
        <v/>
      </c>
      <c r="E219" s="297" t="b">
        <f t="shared" si="11"/>
        <v>0</v>
      </c>
      <c r="F219" s="298">
        <f t="shared" si="12"/>
        <v>1</v>
      </c>
    </row>
    <row r="220" spans="1:6">
      <c r="A220" s="117">
        <v>211</v>
      </c>
      <c r="B220" s="118"/>
      <c r="C220" s="120"/>
      <c r="D220" s="15" t="str">
        <f t="shared" si="10"/>
        <v/>
      </c>
      <c r="E220" s="297" t="b">
        <f t="shared" si="11"/>
        <v>0</v>
      </c>
      <c r="F220" s="298">
        <f t="shared" si="12"/>
        <v>1</v>
      </c>
    </row>
    <row r="221" spans="1:6">
      <c r="A221" s="117">
        <v>212</v>
      </c>
      <c r="B221" s="118"/>
      <c r="C221" s="120"/>
      <c r="D221" s="15" t="str">
        <f t="shared" si="10"/>
        <v/>
      </c>
      <c r="E221" s="297" t="b">
        <f t="shared" si="11"/>
        <v>0</v>
      </c>
      <c r="F221" s="298">
        <f t="shared" si="12"/>
        <v>1</v>
      </c>
    </row>
    <row r="222" spans="1:6">
      <c r="A222" s="117">
        <v>213</v>
      </c>
      <c r="B222" s="118"/>
      <c r="C222" s="120"/>
      <c r="D222" s="15" t="str">
        <f t="shared" si="10"/>
        <v/>
      </c>
      <c r="E222" s="297" t="b">
        <f t="shared" si="11"/>
        <v>0</v>
      </c>
      <c r="F222" s="298">
        <f t="shared" si="12"/>
        <v>1</v>
      </c>
    </row>
    <row r="223" spans="1:6">
      <c r="A223" s="117">
        <v>214</v>
      </c>
      <c r="B223" s="118"/>
      <c r="C223" s="120"/>
      <c r="D223" s="15" t="str">
        <f t="shared" si="10"/>
        <v/>
      </c>
      <c r="E223" s="297" t="b">
        <f t="shared" si="11"/>
        <v>0</v>
      </c>
      <c r="F223" s="298">
        <f t="shared" si="12"/>
        <v>1</v>
      </c>
    </row>
    <row r="224" spans="1:6">
      <c r="A224" s="117">
        <v>215</v>
      </c>
      <c r="B224" s="118"/>
      <c r="C224" s="120"/>
      <c r="D224" s="15" t="str">
        <f t="shared" si="10"/>
        <v/>
      </c>
      <c r="E224" s="297" t="b">
        <f t="shared" si="11"/>
        <v>0</v>
      </c>
      <c r="F224" s="298">
        <f t="shared" si="12"/>
        <v>1</v>
      </c>
    </row>
    <row r="225" spans="1:6">
      <c r="A225" s="117">
        <v>216</v>
      </c>
      <c r="B225" s="118"/>
      <c r="C225" s="120"/>
      <c r="D225" s="15" t="str">
        <f t="shared" si="10"/>
        <v/>
      </c>
      <c r="E225" s="297" t="b">
        <f t="shared" si="11"/>
        <v>0</v>
      </c>
      <c r="F225" s="298">
        <f t="shared" si="12"/>
        <v>1</v>
      </c>
    </row>
    <row r="226" spans="1:6">
      <c r="A226" s="117">
        <v>217</v>
      </c>
      <c r="B226" s="118"/>
      <c r="C226" s="120"/>
      <c r="D226" s="15" t="str">
        <f t="shared" si="10"/>
        <v/>
      </c>
      <c r="E226" s="297" t="b">
        <f t="shared" si="11"/>
        <v>0</v>
      </c>
      <c r="F226" s="298">
        <f t="shared" si="12"/>
        <v>1</v>
      </c>
    </row>
    <row r="227" spans="1:6">
      <c r="A227" s="117">
        <v>218</v>
      </c>
      <c r="B227" s="118"/>
      <c r="C227" s="120"/>
      <c r="D227" s="15" t="str">
        <f t="shared" si="10"/>
        <v/>
      </c>
      <c r="E227" s="297" t="b">
        <f t="shared" si="11"/>
        <v>0</v>
      </c>
      <c r="F227" s="298">
        <f t="shared" si="12"/>
        <v>1</v>
      </c>
    </row>
    <row r="228" spans="1:6">
      <c r="A228" s="117">
        <v>219</v>
      </c>
      <c r="B228" s="118"/>
      <c r="C228" s="120"/>
      <c r="D228" s="15" t="str">
        <f t="shared" si="10"/>
        <v/>
      </c>
      <c r="E228" s="297" t="b">
        <f t="shared" si="11"/>
        <v>0</v>
      </c>
      <c r="F228" s="298">
        <f t="shared" si="12"/>
        <v>1</v>
      </c>
    </row>
    <row r="229" spans="1:6">
      <c r="A229" s="117">
        <v>220</v>
      </c>
      <c r="B229" s="118"/>
      <c r="C229" s="120"/>
      <c r="D229" s="15" t="str">
        <f t="shared" si="10"/>
        <v/>
      </c>
      <c r="E229" s="297" t="b">
        <f t="shared" si="11"/>
        <v>0</v>
      </c>
      <c r="F229" s="298">
        <f t="shared" si="12"/>
        <v>1</v>
      </c>
    </row>
    <row r="230" spans="1:6">
      <c r="A230" s="117">
        <v>221</v>
      </c>
      <c r="B230" s="118"/>
      <c r="C230" s="120"/>
      <c r="D230" s="15" t="str">
        <f t="shared" si="10"/>
        <v/>
      </c>
      <c r="E230" s="297" t="b">
        <f t="shared" si="11"/>
        <v>0</v>
      </c>
      <c r="F230" s="298">
        <f t="shared" si="12"/>
        <v>1</v>
      </c>
    </row>
    <row r="231" spans="1:6">
      <c r="A231" s="117">
        <v>222</v>
      </c>
      <c r="B231" s="118"/>
      <c r="C231" s="120"/>
      <c r="D231" s="15" t="str">
        <f t="shared" si="10"/>
        <v/>
      </c>
      <c r="E231" s="297" t="b">
        <f t="shared" si="11"/>
        <v>0</v>
      </c>
      <c r="F231" s="298">
        <f t="shared" si="12"/>
        <v>1</v>
      </c>
    </row>
    <row r="232" spans="1:6">
      <c r="A232" s="117">
        <v>223</v>
      </c>
      <c r="B232" s="118"/>
      <c r="C232" s="120"/>
      <c r="D232" s="15" t="str">
        <f t="shared" si="10"/>
        <v/>
      </c>
      <c r="E232" s="297" t="b">
        <f t="shared" si="11"/>
        <v>0</v>
      </c>
      <c r="F232" s="298">
        <f t="shared" si="12"/>
        <v>1</v>
      </c>
    </row>
    <row r="233" spans="1:6">
      <c r="A233" s="117">
        <v>224</v>
      </c>
      <c r="B233" s="118"/>
      <c r="C233" s="120"/>
      <c r="D233" s="15" t="str">
        <f t="shared" si="10"/>
        <v/>
      </c>
      <c r="E233" s="297" t="b">
        <f t="shared" si="11"/>
        <v>0</v>
      </c>
      <c r="F233" s="298">
        <f t="shared" si="12"/>
        <v>1</v>
      </c>
    </row>
    <row r="234" spans="1:6">
      <c r="A234" s="117">
        <v>225</v>
      </c>
      <c r="B234" s="118"/>
      <c r="C234" s="120"/>
      <c r="D234" s="15" t="str">
        <f t="shared" si="10"/>
        <v/>
      </c>
      <c r="E234" s="297" t="b">
        <f t="shared" si="11"/>
        <v>0</v>
      </c>
      <c r="F234" s="298">
        <f t="shared" si="12"/>
        <v>1</v>
      </c>
    </row>
    <row r="235" spans="1:6">
      <c r="A235" s="117">
        <v>226</v>
      </c>
      <c r="B235" s="118"/>
      <c r="C235" s="120"/>
      <c r="D235" s="15" t="str">
        <f t="shared" si="10"/>
        <v/>
      </c>
      <c r="E235" s="297" t="b">
        <f t="shared" si="11"/>
        <v>0</v>
      </c>
      <c r="F235" s="298">
        <f t="shared" si="12"/>
        <v>1</v>
      </c>
    </row>
    <row r="236" spans="1:6">
      <c r="A236" s="117">
        <v>227</v>
      </c>
      <c r="B236" s="118"/>
      <c r="C236" s="120"/>
      <c r="D236" s="15" t="str">
        <f t="shared" si="10"/>
        <v/>
      </c>
      <c r="E236" s="297" t="b">
        <f t="shared" si="11"/>
        <v>0</v>
      </c>
      <c r="F236" s="298">
        <f t="shared" si="12"/>
        <v>1</v>
      </c>
    </row>
    <row r="237" spans="1:6">
      <c r="A237" s="117">
        <v>228</v>
      </c>
      <c r="B237" s="118"/>
      <c r="C237" s="120"/>
      <c r="D237" s="15" t="str">
        <f t="shared" si="10"/>
        <v/>
      </c>
      <c r="E237" s="297" t="b">
        <f t="shared" si="11"/>
        <v>0</v>
      </c>
      <c r="F237" s="298">
        <f t="shared" si="12"/>
        <v>1</v>
      </c>
    </row>
    <row r="238" spans="1:6">
      <c r="A238" s="117">
        <v>229</v>
      </c>
      <c r="B238" s="118"/>
      <c r="C238" s="120"/>
      <c r="D238" s="15" t="str">
        <f t="shared" si="10"/>
        <v/>
      </c>
      <c r="E238" s="297" t="b">
        <f t="shared" si="11"/>
        <v>0</v>
      </c>
      <c r="F238" s="298">
        <f t="shared" si="12"/>
        <v>1</v>
      </c>
    </row>
    <row r="239" spans="1:6">
      <c r="A239" s="117">
        <v>230</v>
      </c>
      <c r="B239" s="118"/>
      <c r="C239" s="120"/>
      <c r="D239" s="15" t="str">
        <f t="shared" si="10"/>
        <v/>
      </c>
      <c r="E239" s="297" t="b">
        <f t="shared" si="11"/>
        <v>0</v>
      </c>
      <c r="F239" s="298">
        <f t="shared" si="12"/>
        <v>1</v>
      </c>
    </row>
    <row r="240" spans="1:6">
      <c r="A240" s="117">
        <v>231</v>
      </c>
      <c r="B240" s="118"/>
      <c r="C240" s="120"/>
      <c r="D240" s="15" t="str">
        <f t="shared" si="10"/>
        <v/>
      </c>
      <c r="E240" s="297" t="b">
        <f t="shared" si="11"/>
        <v>0</v>
      </c>
      <c r="F240" s="298">
        <f t="shared" si="12"/>
        <v>1</v>
      </c>
    </row>
    <row r="241" spans="1:6">
      <c r="A241" s="117">
        <v>232</v>
      </c>
      <c r="B241" s="118"/>
      <c r="C241" s="120"/>
      <c r="D241" s="15" t="str">
        <f t="shared" si="10"/>
        <v/>
      </c>
      <c r="E241" s="297" t="b">
        <f t="shared" si="11"/>
        <v>0</v>
      </c>
      <c r="F241" s="298">
        <f t="shared" si="12"/>
        <v>1</v>
      </c>
    </row>
    <row r="242" spans="1:6">
      <c r="A242" s="117">
        <v>233</v>
      </c>
      <c r="B242" s="118"/>
      <c r="C242" s="120"/>
      <c r="D242" s="15" t="str">
        <f t="shared" si="10"/>
        <v/>
      </c>
      <c r="E242" s="297" t="b">
        <f t="shared" si="11"/>
        <v>0</v>
      </c>
      <c r="F242" s="298">
        <f t="shared" si="12"/>
        <v>1</v>
      </c>
    </row>
    <row r="243" spans="1:6">
      <c r="A243" s="117">
        <v>234</v>
      </c>
      <c r="B243" s="118"/>
      <c r="C243" s="120"/>
      <c r="D243" s="15" t="str">
        <f t="shared" si="10"/>
        <v/>
      </c>
      <c r="E243" s="297" t="b">
        <f t="shared" si="11"/>
        <v>0</v>
      </c>
      <c r="F243" s="298">
        <f t="shared" si="12"/>
        <v>1</v>
      </c>
    </row>
    <row r="244" spans="1:6">
      <c r="A244" s="117">
        <v>235</v>
      </c>
      <c r="B244" s="118"/>
      <c r="C244" s="120"/>
      <c r="D244" s="15" t="str">
        <f t="shared" si="10"/>
        <v/>
      </c>
      <c r="E244" s="297" t="b">
        <f t="shared" si="11"/>
        <v>0</v>
      </c>
      <c r="F244" s="298">
        <f t="shared" si="12"/>
        <v>1</v>
      </c>
    </row>
    <row r="245" spans="1:6">
      <c r="A245" s="117">
        <v>236</v>
      </c>
      <c r="B245" s="118"/>
      <c r="C245" s="120"/>
      <c r="D245" s="15" t="str">
        <f t="shared" si="10"/>
        <v/>
      </c>
      <c r="E245" s="297" t="b">
        <f t="shared" si="11"/>
        <v>0</v>
      </c>
      <c r="F245" s="298">
        <f t="shared" si="12"/>
        <v>1</v>
      </c>
    </row>
    <row r="246" spans="1:6">
      <c r="A246" s="117">
        <v>237</v>
      </c>
      <c r="B246" s="118"/>
      <c r="C246" s="120"/>
      <c r="D246" s="15" t="str">
        <f t="shared" si="10"/>
        <v/>
      </c>
      <c r="E246" s="297" t="b">
        <f t="shared" si="11"/>
        <v>0</v>
      </c>
      <c r="F246" s="298">
        <f t="shared" si="12"/>
        <v>1</v>
      </c>
    </row>
    <row r="247" spans="1:6">
      <c r="A247" s="117">
        <v>238</v>
      </c>
      <c r="B247" s="118"/>
      <c r="C247" s="120"/>
      <c r="D247" s="15" t="str">
        <f t="shared" si="10"/>
        <v/>
      </c>
      <c r="E247" s="297" t="b">
        <f t="shared" si="11"/>
        <v>0</v>
      </c>
      <c r="F247" s="298">
        <f t="shared" si="12"/>
        <v>1</v>
      </c>
    </row>
    <row r="248" spans="1:6">
      <c r="A248" s="117">
        <v>239</v>
      </c>
      <c r="B248" s="118"/>
      <c r="C248" s="120"/>
      <c r="D248" s="15" t="str">
        <f t="shared" si="10"/>
        <v/>
      </c>
      <c r="E248" s="297" t="b">
        <f t="shared" si="11"/>
        <v>0</v>
      </c>
      <c r="F248" s="298">
        <f t="shared" si="12"/>
        <v>1</v>
      </c>
    </row>
    <row r="249" spans="1:6">
      <c r="A249" s="117">
        <v>240</v>
      </c>
      <c r="B249" s="118"/>
      <c r="C249" s="120"/>
      <c r="D249" s="15" t="str">
        <f t="shared" si="10"/>
        <v/>
      </c>
      <c r="E249" s="297" t="b">
        <f t="shared" si="11"/>
        <v>0</v>
      </c>
      <c r="F249" s="298">
        <f t="shared" si="12"/>
        <v>1</v>
      </c>
    </row>
    <row r="250" spans="1:6">
      <c r="A250" s="117">
        <v>241</v>
      </c>
      <c r="B250" s="118"/>
      <c r="C250" s="120"/>
      <c r="D250" s="15" t="str">
        <f t="shared" si="10"/>
        <v/>
      </c>
      <c r="E250" s="297" t="b">
        <f t="shared" si="11"/>
        <v>0</v>
      </c>
      <c r="F250" s="298">
        <f t="shared" si="12"/>
        <v>1</v>
      </c>
    </row>
    <row r="251" spans="1:6">
      <c r="A251" s="117">
        <v>242</v>
      </c>
      <c r="B251" s="118"/>
      <c r="C251" s="120"/>
      <c r="D251" s="15" t="str">
        <f t="shared" si="10"/>
        <v/>
      </c>
      <c r="E251" s="297" t="b">
        <f t="shared" si="11"/>
        <v>0</v>
      </c>
      <c r="F251" s="298">
        <f t="shared" si="12"/>
        <v>1</v>
      </c>
    </row>
    <row r="252" spans="1:6">
      <c r="A252" s="117">
        <v>243</v>
      </c>
      <c r="B252" s="118"/>
      <c r="C252" s="120"/>
      <c r="D252" s="15" t="str">
        <f t="shared" si="10"/>
        <v/>
      </c>
      <c r="E252" s="297" t="b">
        <f t="shared" si="11"/>
        <v>0</v>
      </c>
      <c r="F252" s="298">
        <f t="shared" si="12"/>
        <v>1</v>
      </c>
    </row>
    <row r="253" spans="1:6">
      <c r="A253" s="117">
        <v>244</v>
      </c>
      <c r="B253" s="118"/>
      <c r="C253" s="120"/>
      <c r="D253" s="15" t="str">
        <f t="shared" si="10"/>
        <v/>
      </c>
      <c r="E253" s="297" t="b">
        <f t="shared" si="11"/>
        <v>0</v>
      </c>
      <c r="F253" s="298">
        <f t="shared" si="12"/>
        <v>1</v>
      </c>
    </row>
    <row r="254" spans="1:6">
      <c r="A254" s="117">
        <v>245</v>
      </c>
      <c r="B254" s="118"/>
      <c r="C254" s="120"/>
      <c r="D254" s="15" t="str">
        <f t="shared" si="10"/>
        <v/>
      </c>
      <c r="E254" s="297" t="b">
        <f t="shared" si="11"/>
        <v>0</v>
      </c>
      <c r="F254" s="298">
        <f t="shared" si="12"/>
        <v>1</v>
      </c>
    </row>
    <row r="255" spans="1:6">
      <c r="A255" s="117">
        <v>246</v>
      </c>
      <c r="B255" s="118"/>
      <c r="C255" s="120"/>
      <c r="D255" s="15" t="str">
        <f t="shared" si="10"/>
        <v/>
      </c>
      <c r="E255" s="297" t="b">
        <f t="shared" si="11"/>
        <v>0</v>
      </c>
      <c r="F255" s="298">
        <f t="shared" si="12"/>
        <v>1</v>
      </c>
    </row>
    <row r="256" spans="1:6">
      <c r="A256" s="117">
        <v>247</v>
      </c>
      <c r="B256" s="118"/>
      <c r="C256" s="120"/>
      <c r="D256" s="15" t="str">
        <f t="shared" si="10"/>
        <v/>
      </c>
      <c r="E256" s="297" t="b">
        <f t="shared" si="11"/>
        <v>0</v>
      </c>
      <c r="F256" s="298">
        <f t="shared" si="12"/>
        <v>1</v>
      </c>
    </row>
    <row r="257" spans="1:6">
      <c r="A257" s="117">
        <v>248</v>
      </c>
      <c r="B257" s="118"/>
      <c r="C257" s="120"/>
      <c r="D257" s="15" t="str">
        <f t="shared" si="10"/>
        <v/>
      </c>
      <c r="E257" s="297" t="b">
        <f t="shared" si="11"/>
        <v>0</v>
      </c>
      <c r="F257" s="298">
        <f t="shared" si="12"/>
        <v>1</v>
      </c>
    </row>
    <row r="258" spans="1:6">
      <c r="A258" s="117">
        <v>249</v>
      </c>
      <c r="B258" s="118"/>
      <c r="C258" s="120"/>
      <c r="D258" s="15" t="str">
        <f t="shared" si="10"/>
        <v/>
      </c>
      <c r="E258" s="297" t="b">
        <f t="shared" si="11"/>
        <v>0</v>
      </c>
      <c r="F258" s="298">
        <f t="shared" si="12"/>
        <v>1</v>
      </c>
    </row>
    <row r="259" spans="1:6">
      <c r="A259" s="117">
        <v>250</v>
      </c>
      <c r="B259" s="118"/>
      <c r="C259" s="120"/>
      <c r="D259" s="15" t="str">
        <f t="shared" si="10"/>
        <v/>
      </c>
      <c r="E259" s="297" t="b">
        <f t="shared" si="11"/>
        <v>0</v>
      </c>
      <c r="F259" s="298">
        <f t="shared" si="12"/>
        <v>1</v>
      </c>
    </row>
  </sheetData>
  <sheetProtection algorithmName="SHA-512" hashValue="S0ndJHYXR7HEuexhwhntAsl/Sg3yGclF4TLnDB6WU82dmKu1WsRKdM/2Kp5sOfwRiUi+gwyMsHIHUej72N1v2g==" saltValue="hhFXbmjiyw7B+frwjfKfpA==" spinCount="100000" sheet="1" objects="1" scenarios="1" formatCells="0" formatRows="0" insertRows="0"/>
  <mergeCells count="8">
    <mergeCell ref="E7:E8"/>
    <mergeCell ref="F7:F8"/>
    <mergeCell ref="A4:D4"/>
    <mergeCell ref="A5:D5"/>
    <mergeCell ref="A7:A8"/>
    <mergeCell ref="B7:B8"/>
    <mergeCell ref="C7:C8"/>
    <mergeCell ref="D7:D8"/>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93">
    <pageSetUpPr fitToPage="1"/>
  </sheetPr>
  <dimension ref="A1:I259"/>
  <sheetViews>
    <sheetView zoomScaleNormal="100" workbookViewId="0">
      <selection activeCell="B10" sqref="B10:F13"/>
    </sheetView>
  </sheetViews>
  <sheetFormatPr defaultColWidth="9.1328125" defaultRowHeight="15.75"/>
  <cols>
    <col min="1" max="1" width="5.6640625" style="45" customWidth="1"/>
    <col min="2" max="3" width="35.6640625" style="49" customWidth="1"/>
    <col min="4" max="4" width="45.1328125" style="49" customWidth="1"/>
    <col min="5" max="5" width="10.6640625" style="54" customWidth="1"/>
    <col min="6" max="6" width="10.6640625" style="49" customWidth="1"/>
    <col min="7" max="7" width="17.6640625" style="49" customWidth="1"/>
    <col min="8" max="8" width="9.1328125" style="55" hidden="1" customWidth="1"/>
    <col min="9" max="9" width="9.1328125" style="49" hidden="1" customWidth="1"/>
    <col min="10" max="19" width="9.1328125" style="49" customWidth="1"/>
    <col min="20" max="16384" width="9.1328125" style="49"/>
  </cols>
  <sheetData>
    <row r="1" spans="1:9" s="45" customFormat="1">
      <c r="A1" s="44" t="s">
        <v>483</v>
      </c>
      <c r="E1" s="46"/>
      <c r="G1" s="48"/>
    </row>
    <row r="2" spans="1:9" s="45" customFormat="1">
      <c r="A2" s="44" t="s">
        <v>951</v>
      </c>
      <c r="E2" s="46"/>
      <c r="G2" s="48"/>
    </row>
    <row r="3" spans="1:9" s="45" customFormat="1">
      <c r="A3" s="44"/>
      <c r="E3" s="46"/>
      <c r="G3" s="48"/>
    </row>
    <row r="4" spans="1:9">
      <c r="A4" s="472" t="s">
        <v>911</v>
      </c>
      <c r="B4" s="472"/>
      <c r="C4" s="472"/>
      <c r="D4" s="472"/>
      <c r="E4" s="472"/>
      <c r="F4" s="472"/>
      <c r="G4" s="472"/>
    </row>
    <row r="5" spans="1:9">
      <c r="A5" s="472" t="s">
        <v>962</v>
      </c>
      <c r="B5" s="472"/>
      <c r="C5" s="472"/>
      <c r="D5" s="472"/>
      <c r="E5" s="472"/>
      <c r="F5" s="472"/>
      <c r="G5" s="472"/>
    </row>
    <row r="6" spans="1:9" ht="13.5" customHeight="1">
      <c r="E6" s="49"/>
      <c r="G6" s="295" t="str">
        <f>CONCATENATE(functie," ",nume_candidat)</f>
        <v>Conferențiar Bojan-Dragos Claudia-Adina</v>
      </c>
    </row>
    <row r="7" spans="1:9" ht="18.75" customHeight="1">
      <c r="A7" s="469" t="s">
        <v>338</v>
      </c>
      <c r="B7" s="469" t="s">
        <v>968</v>
      </c>
      <c r="C7" s="469" t="s">
        <v>897</v>
      </c>
      <c r="D7" s="469" t="s">
        <v>460</v>
      </c>
      <c r="E7" s="475" t="s">
        <v>2</v>
      </c>
      <c r="F7" s="469" t="s">
        <v>969</v>
      </c>
      <c r="G7" s="527" t="s">
        <v>544</v>
      </c>
      <c r="H7" s="476" t="s">
        <v>541</v>
      </c>
      <c r="I7" s="477" t="s">
        <v>551</v>
      </c>
    </row>
    <row r="8" spans="1:9" ht="46.5" customHeight="1">
      <c r="A8" s="469"/>
      <c r="B8" s="469"/>
      <c r="C8" s="469"/>
      <c r="D8" s="469"/>
      <c r="E8" s="475"/>
      <c r="F8" s="469"/>
      <c r="G8" s="528"/>
      <c r="H8" s="476"/>
      <c r="I8" s="477"/>
    </row>
    <row r="9" spans="1:9">
      <c r="A9" s="71"/>
      <c r="B9" s="50"/>
      <c r="C9" s="50"/>
      <c r="D9" s="50"/>
      <c r="E9" s="22"/>
      <c r="F9" s="51"/>
      <c r="G9" s="122">
        <f>SUMIF(G10:G1010,"&gt;0")</f>
        <v>0</v>
      </c>
      <c r="H9" s="252"/>
    </row>
    <row r="10" spans="1:9">
      <c r="A10" s="28">
        <v>1</v>
      </c>
      <c r="B10" s="7"/>
      <c r="C10" s="7"/>
      <c r="D10" s="7"/>
      <c r="E10" s="180"/>
      <c r="F10" s="180"/>
      <c r="G10" s="15" t="str">
        <f t="shared" ref="G10:G73" si="0">IF(OR($B10="",$C10="",,,$E10&lt;an_initial,$E10&gt;an_final,$H10=FALSE),"",HLOOKUP(D10,ii524punctaje,2,FALSE)*F10/I10)</f>
        <v/>
      </c>
      <c r="H10" s="297" t="b">
        <f t="shared" ref="H10:H73" si="1">IF(nume_candidat="",FALSE,ISNUMBER(SEARCH(nume_candidat,$B10)))</f>
        <v>0</v>
      </c>
      <c r="I10" s="298">
        <f t="shared" ref="I10" si="2">LEN(B10)-LEN(SUBSTITUTE(B10,",",""))+1</f>
        <v>1</v>
      </c>
    </row>
    <row r="11" spans="1:9">
      <c r="A11" s="28">
        <v>2</v>
      </c>
      <c r="B11" s="7"/>
      <c r="C11" s="7"/>
      <c r="D11" s="7"/>
      <c r="E11" s="180"/>
      <c r="F11" s="180"/>
      <c r="G11" s="15" t="str">
        <f t="shared" si="0"/>
        <v/>
      </c>
      <c r="H11" s="297" t="b">
        <f t="shared" si="1"/>
        <v>0</v>
      </c>
      <c r="I11" s="298">
        <f t="shared" ref="I11:I74" si="3">LEN(B11)-LEN(SUBSTITUTE(B11,",",""))+1</f>
        <v>1</v>
      </c>
    </row>
    <row r="12" spans="1:9">
      <c r="A12" s="28">
        <v>3</v>
      </c>
      <c r="B12" s="6"/>
      <c r="C12" s="7"/>
      <c r="D12" s="7"/>
      <c r="E12" s="180"/>
      <c r="F12" s="180"/>
      <c r="G12" s="15" t="str">
        <f t="shared" si="0"/>
        <v/>
      </c>
      <c r="H12" s="297" t="b">
        <f t="shared" si="1"/>
        <v>0</v>
      </c>
      <c r="I12" s="298">
        <f t="shared" si="3"/>
        <v>1</v>
      </c>
    </row>
    <row r="13" spans="1:9">
      <c r="A13" s="28">
        <v>4</v>
      </c>
      <c r="B13" s="6"/>
      <c r="C13" s="6"/>
      <c r="D13" s="6"/>
      <c r="E13" s="179"/>
      <c r="F13" s="179"/>
      <c r="G13" s="15" t="str">
        <f t="shared" si="0"/>
        <v/>
      </c>
      <c r="H13" s="297" t="b">
        <f t="shared" si="1"/>
        <v>0</v>
      </c>
      <c r="I13" s="298">
        <f t="shared" si="3"/>
        <v>1</v>
      </c>
    </row>
    <row r="14" spans="1:9">
      <c r="A14" s="28">
        <v>5</v>
      </c>
      <c r="B14" s="6"/>
      <c r="C14" s="6"/>
      <c r="D14" s="6"/>
      <c r="E14" s="179"/>
      <c r="F14" s="179"/>
      <c r="G14" s="15" t="str">
        <f t="shared" si="0"/>
        <v/>
      </c>
      <c r="H14" s="297" t="b">
        <f t="shared" si="1"/>
        <v>0</v>
      </c>
      <c r="I14" s="298">
        <f t="shared" si="3"/>
        <v>1</v>
      </c>
    </row>
    <row r="15" spans="1:9">
      <c r="A15" s="28">
        <v>6</v>
      </c>
      <c r="B15" s="6"/>
      <c r="C15" s="6"/>
      <c r="D15" s="6"/>
      <c r="E15" s="179"/>
      <c r="F15" s="179"/>
      <c r="G15" s="15" t="str">
        <f t="shared" si="0"/>
        <v/>
      </c>
      <c r="H15" s="297" t="b">
        <f t="shared" si="1"/>
        <v>0</v>
      </c>
      <c r="I15" s="298">
        <f t="shared" si="3"/>
        <v>1</v>
      </c>
    </row>
    <row r="16" spans="1:9">
      <c r="A16" s="28">
        <v>7</v>
      </c>
      <c r="B16" s="6"/>
      <c r="C16" s="6"/>
      <c r="D16" s="6"/>
      <c r="E16" s="179"/>
      <c r="F16" s="179"/>
      <c r="G16" s="15" t="str">
        <f t="shared" si="0"/>
        <v/>
      </c>
      <c r="H16" s="297" t="b">
        <f t="shared" si="1"/>
        <v>0</v>
      </c>
      <c r="I16" s="298">
        <f t="shared" si="3"/>
        <v>1</v>
      </c>
    </row>
    <row r="17" spans="1:9">
      <c r="A17" s="28">
        <v>8</v>
      </c>
      <c r="B17" s="6"/>
      <c r="C17" s="6"/>
      <c r="D17" s="6"/>
      <c r="E17" s="179"/>
      <c r="F17" s="179"/>
      <c r="G17" s="15" t="str">
        <f t="shared" si="0"/>
        <v/>
      </c>
      <c r="H17" s="297" t="b">
        <f t="shared" si="1"/>
        <v>0</v>
      </c>
      <c r="I17" s="298">
        <f t="shared" si="3"/>
        <v>1</v>
      </c>
    </row>
    <row r="18" spans="1:9">
      <c r="A18" s="28">
        <v>9</v>
      </c>
      <c r="B18" s="6"/>
      <c r="C18" s="6"/>
      <c r="D18" s="6"/>
      <c r="E18" s="179"/>
      <c r="F18" s="179"/>
      <c r="G18" s="15" t="str">
        <f t="shared" si="0"/>
        <v/>
      </c>
      <c r="H18" s="297" t="b">
        <f t="shared" si="1"/>
        <v>0</v>
      </c>
      <c r="I18" s="298">
        <f t="shared" si="3"/>
        <v>1</v>
      </c>
    </row>
    <row r="19" spans="1:9">
      <c r="A19" s="28">
        <v>10</v>
      </c>
      <c r="B19" s="6"/>
      <c r="C19" s="6"/>
      <c r="D19" s="6"/>
      <c r="E19" s="179"/>
      <c r="F19" s="179"/>
      <c r="G19" s="15" t="str">
        <f t="shared" si="0"/>
        <v/>
      </c>
      <c r="H19" s="297" t="b">
        <f t="shared" si="1"/>
        <v>0</v>
      </c>
      <c r="I19" s="298">
        <f t="shared" si="3"/>
        <v>1</v>
      </c>
    </row>
    <row r="20" spans="1:9">
      <c r="A20" s="28">
        <v>11</v>
      </c>
      <c r="B20" s="6"/>
      <c r="C20" s="6"/>
      <c r="D20" s="6"/>
      <c r="E20" s="179"/>
      <c r="F20" s="179"/>
      <c r="G20" s="15" t="str">
        <f t="shared" si="0"/>
        <v/>
      </c>
      <c r="H20" s="297" t="b">
        <f t="shared" si="1"/>
        <v>0</v>
      </c>
      <c r="I20" s="298">
        <f t="shared" si="3"/>
        <v>1</v>
      </c>
    </row>
    <row r="21" spans="1:9">
      <c r="A21" s="28">
        <v>12</v>
      </c>
      <c r="B21" s="6"/>
      <c r="C21" s="6"/>
      <c r="D21" s="6"/>
      <c r="E21" s="179"/>
      <c r="F21" s="179"/>
      <c r="G21" s="15" t="str">
        <f t="shared" si="0"/>
        <v/>
      </c>
      <c r="H21" s="297" t="b">
        <f t="shared" si="1"/>
        <v>0</v>
      </c>
      <c r="I21" s="298">
        <f t="shared" si="3"/>
        <v>1</v>
      </c>
    </row>
    <row r="22" spans="1:9">
      <c r="A22" s="28">
        <v>13</v>
      </c>
      <c r="B22" s="6"/>
      <c r="C22" s="6"/>
      <c r="D22" s="6"/>
      <c r="E22" s="179"/>
      <c r="F22" s="179"/>
      <c r="G22" s="15" t="str">
        <f t="shared" si="0"/>
        <v/>
      </c>
      <c r="H22" s="297" t="b">
        <f t="shared" si="1"/>
        <v>0</v>
      </c>
      <c r="I22" s="298">
        <f t="shared" si="3"/>
        <v>1</v>
      </c>
    </row>
    <row r="23" spans="1:9">
      <c r="A23" s="28">
        <v>14</v>
      </c>
      <c r="B23" s="6"/>
      <c r="C23" s="6"/>
      <c r="D23" s="6"/>
      <c r="E23" s="179"/>
      <c r="F23" s="179"/>
      <c r="G23" s="15" t="str">
        <f t="shared" si="0"/>
        <v/>
      </c>
      <c r="H23" s="297" t="b">
        <f t="shared" si="1"/>
        <v>0</v>
      </c>
      <c r="I23" s="298">
        <f t="shared" si="3"/>
        <v>1</v>
      </c>
    </row>
    <row r="24" spans="1:9">
      <c r="A24" s="28">
        <v>15</v>
      </c>
      <c r="B24" s="6"/>
      <c r="C24" s="6"/>
      <c r="D24" s="6"/>
      <c r="E24" s="179"/>
      <c r="F24" s="179"/>
      <c r="G24" s="15" t="str">
        <f t="shared" si="0"/>
        <v/>
      </c>
      <c r="H24" s="297" t="b">
        <f t="shared" si="1"/>
        <v>0</v>
      </c>
      <c r="I24" s="298">
        <f t="shared" si="3"/>
        <v>1</v>
      </c>
    </row>
    <row r="25" spans="1:9">
      <c r="A25" s="28">
        <v>16</v>
      </c>
      <c r="B25" s="6"/>
      <c r="C25" s="6"/>
      <c r="D25" s="6"/>
      <c r="E25" s="179"/>
      <c r="F25" s="179"/>
      <c r="G25" s="15" t="str">
        <f t="shared" si="0"/>
        <v/>
      </c>
      <c r="H25" s="297" t="b">
        <f t="shared" si="1"/>
        <v>0</v>
      </c>
      <c r="I25" s="298">
        <f t="shared" si="3"/>
        <v>1</v>
      </c>
    </row>
    <row r="26" spans="1:9">
      <c r="A26" s="28">
        <v>17</v>
      </c>
      <c r="B26" s="6"/>
      <c r="C26" s="6"/>
      <c r="D26" s="6"/>
      <c r="E26" s="179"/>
      <c r="F26" s="179"/>
      <c r="G26" s="15" t="str">
        <f t="shared" si="0"/>
        <v/>
      </c>
      <c r="H26" s="297" t="b">
        <f t="shared" si="1"/>
        <v>0</v>
      </c>
      <c r="I26" s="298">
        <f t="shared" si="3"/>
        <v>1</v>
      </c>
    </row>
    <row r="27" spans="1:9">
      <c r="A27" s="28">
        <v>18</v>
      </c>
      <c r="B27" s="6"/>
      <c r="C27" s="6"/>
      <c r="D27" s="6"/>
      <c r="E27" s="179"/>
      <c r="F27" s="179"/>
      <c r="G27" s="15" t="str">
        <f t="shared" si="0"/>
        <v/>
      </c>
      <c r="H27" s="297" t="b">
        <f t="shared" si="1"/>
        <v>0</v>
      </c>
      <c r="I27" s="298">
        <f t="shared" si="3"/>
        <v>1</v>
      </c>
    </row>
    <row r="28" spans="1:9">
      <c r="A28" s="28">
        <v>19</v>
      </c>
      <c r="B28" s="6"/>
      <c r="C28" s="6"/>
      <c r="D28" s="6"/>
      <c r="E28" s="179"/>
      <c r="F28" s="179"/>
      <c r="G28" s="15" t="str">
        <f t="shared" si="0"/>
        <v/>
      </c>
      <c r="H28" s="297" t="b">
        <f t="shared" si="1"/>
        <v>0</v>
      </c>
      <c r="I28" s="298">
        <f t="shared" si="3"/>
        <v>1</v>
      </c>
    </row>
    <row r="29" spans="1:9">
      <c r="A29" s="28">
        <v>20</v>
      </c>
      <c r="B29" s="6"/>
      <c r="C29" s="6"/>
      <c r="D29" s="6"/>
      <c r="E29" s="179"/>
      <c r="F29" s="179"/>
      <c r="G29" s="15" t="str">
        <f t="shared" si="0"/>
        <v/>
      </c>
      <c r="H29" s="297" t="b">
        <f t="shared" si="1"/>
        <v>0</v>
      </c>
      <c r="I29" s="298">
        <f t="shared" si="3"/>
        <v>1</v>
      </c>
    </row>
    <row r="30" spans="1:9">
      <c r="A30" s="28">
        <v>21</v>
      </c>
      <c r="B30" s="6"/>
      <c r="C30" s="6"/>
      <c r="D30" s="6"/>
      <c r="E30" s="179"/>
      <c r="F30" s="179"/>
      <c r="G30" s="15" t="str">
        <f t="shared" si="0"/>
        <v/>
      </c>
      <c r="H30" s="297" t="b">
        <f t="shared" si="1"/>
        <v>0</v>
      </c>
      <c r="I30" s="298">
        <f t="shared" si="3"/>
        <v>1</v>
      </c>
    </row>
    <row r="31" spans="1:9">
      <c r="A31" s="28">
        <v>22</v>
      </c>
      <c r="B31" s="6"/>
      <c r="C31" s="6"/>
      <c r="D31" s="6"/>
      <c r="E31" s="179"/>
      <c r="F31" s="179"/>
      <c r="G31" s="15" t="str">
        <f t="shared" si="0"/>
        <v/>
      </c>
      <c r="H31" s="297" t="b">
        <f t="shared" si="1"/>
        <v>0</v>
      </c>
      <c r="I31" s="298">
        <f t="shared" si="3"/>
        <v>1</v>
      </c>
    </row>
    <row r="32" spans="1:9">
      <c r="A32" s="28">
        <v>23</v>
      </c>
      <c r="B32" s="6"/>
      <c r="C32" s="6"/>
      <c r="D32" s="6"/>
      <c r="E32" s="179"/>
      <c r="F32" s="179"/>
      <c r="G32" s="15" t="str">
        <f t="shared" si="0"/>
        <v/>
      </c>
      <c r="H32" s="297" t="b">
        <f t="shared" si="1"/>
        <v>0</v>
      </c>
      <c r="I32" s="298">
        <f t="shared" si="3"/>
        <v>1</v>
      </c>
    </row>
    <row r="33" spans="1:9">
      <c r="A33" s="28">
        <v>24</v>
      </c>
      <c r="B33" s="6"/>
      <c r="C33" s="6"/>
      <c r="D33" s="6"/>
      <c r="E33" s="179"/>
      <c r="F33" s="179"/>
      <c r="G33" s="15" t="str">
        <f t="shared" si="0"/>
        <v/>
      </c>
      <c r="H33" s="297" t="b">
        <f t="shared" si="1"/>
        <v>0</v>
      </c>
      <c r="I33" s="298">
        <f t="shared" si="3"/>
        <v>1</v>
      </c>
    </row>
    <row r="34" spans="1:9">
      <c r="A34" s="28">
        <v>25</v>
      </c>
      <c r="B34" s="6"/>
      <c r="C34" s="6"/>
      <c r="D34" s="6"/>
      <c r="E34" s="179"/>
      <c r="F34" s="179"/>
      <c r="G34" s="15" t="str">
        <f t="shared" si="0"/>
        <v/>
      </c>
      <c r="H34" s="297" t="b">
        <f t="shared" si="1"/>
        <v>0</v>
      </c>
      <c r="I34" s="298">
        <f t="shared" si="3"/>
        <v>1</v>
      </c>
    </row>
    <row r="35" spans="1:9">
      <c r="A35" s="28">
        <v>26</v>
      </c>
      <c r="B35" s="6"/>
      <c r="C35" s="6"/>
      <c r="D35" s="6"/>
      <c r="E35" s="179"/>
      <c r="F35" s="179"/>
      <c r="G35" s="15" t="str">
        <f t="shared" si="0"/>
        <v/>
      </c>
      <c r="H35" s="297" t="b">
        <f t="shared" si="1"/>
        <v>0</v>
      </c>
      <c r="I35" s="298">
        <f t="shared" si="3"/>
        <v>1</v>
      </c>
    </row>
    <row r="36" spans="1:9">
      <c r="A36" s="28">
        <v>27</v>
      </c>
      <c r="B36" s="6"/>
      <c r="C36" s="6"/>
      <c r="D36" s="6"/>
      <c r="E36" s="179"/>
      <c r="F36" s="179"/>
      <c r="G36" s="15" t="str">
        <f t="shared" si="0"/>
        <v/>
      </c>
      <c r="H36" s="297" t="b">
        <f t="shared" si="1"/>
        <v>0</v>
      </c>
      <c r="I36" s="298">
        <f t="shared" si="3"/>
        <v>1</v>
      </c>
    </row>
    <row r="37" spans="1:9">
      <c r="A37" s="28">
        <v>28</v>
      </c>
      <c r="B37" s="6"/>
      <c r="C37" s="6"/>
      <c r="D37" s="6"/>
      <c r="E37" s="179"/>
      <c r="F37" s="179"/>
      <c r="G37" s="15" t="str">
        <f t="shared" si="0"/>
        <v/>
      </c>
      <c r="H37" s="297" t="b">
        <f t="shared" si="1"/>
        <v>0</v>
      </c>
      <c r="I37" s="298">
        <f t="shared" si="3"/>
        <v>1</v>
      </c>
    </row>
    <row r="38" spans="1:9">
      <c r="A38" s="28">
        <v>29</v>
      </c>
      <c r="B38" s="6"/>
      <c r="C38" s="6"/>
      <c r="D38" s="6"/>
      <c r="E38" s="179"/>
      <c r="F38" s="179"/>
      <c r="G38" s="15" t="str">
        <f t="shared" si="0"/>
        <v/>
      </c>
      <c r="H38" s="297" t="b">
        <f t="shared" si="1"/>
        <v>0</v>
      </c>
      <c r="I38" s="298">
        <f t="shared" si="3"/>
        <v>1</v>
      </c>
    </row>
    <row r="39" spans="1:9">
      <c r="A39" s="28">
        <v>30</v>
      </c>
      <c r="B39" s="6"/>
      <c r="C39" s="6"/>
      <c r="D39" s="6"/>
      <c r="E39" s="179"/>
      <c r="F39" s="179"/>
      <c r="G39" s="15" t="str">
        <f t="shared" si="0"/>
        <v/>
      </c>
      <c r="H39" s="297" t="b">
        <f t="shared" si="1"/>
        <v>0</v>
      </c>
      <c r="I39" s="298">
        <f t="shared" si="3"/>
        <v>1</v>
      </c>
    </row>
    <row r="40" spans="1:9">
      <c r="A40" s="28">
        <v>31</v>
      </c>
      <c r="B40" s="6"/>
      <c r="C40" s="6"/>
      <c r="D40" s="6"/>
      <c r="E40" s="179"/>
      <c r="F40" s="179"/>
      <c r="G40" s="15" t="str">
        <f t="shared" si="0"/>
        <v/>
      </c>
      <c r="H40" s="297" t="b">
        <f t="shared" si="1"/>
        <v>0</v>
      </c>
      <c r="I40" s="298">
        <f t="shared" si="3"/>
        <v>1</v>
      </c>
    </row>
    <row r="41" spans="1:9">
      <c r="A41" s="28">
        <v>32</v>
      </c>
      <c r="B41" s="6"/>
      <c r="C41" s="6"/>
      <c r="D41" s="6"/>
      <c r="E41" s="179"/>
      <c r="F41" s="179"/>
      <c r="G41" s="15" t="str">
        <f t="shared" si="0"/>
        <v/>
      </c>
      <c r="H41" s="297" t="b">
        <f t="shared" si="1"/>
        <v>0</v>
      </c>
      <c r="I41" s="298">
        <f t="shared" si="3"/>
        <v>1</v>
      </c>
    </row>
    <row r="42" spans="1:9">
      <c r="A42" s="28">
        <v>33</v>
      </c>
      <c r="B42" s="6"/>
      <c r="C42" s="6"/>
      <c r="D42" s="6"/>
      <c r="E42" s="179"/>
      <c r="F42" s="179"/>
      <c r="G42" s="15" t="str">
        <f t="shared" si="0"/>
        <v/>
      </c>
      <c r="H42" s="297" t="b">
        <f t="shared" si="1"/>
        <v>0</v>
      </c>
      <c r="I42" s="298">
        <f t="shared" si="3"/>
        <v>1</v>
      </c>
    </row>
    <row r="43" spans="1:9">
      <c r="A43" s="28">
        <v>34</v>
      </c>
      <c r="B43" s="6"/>
      <c r="C43" s="6"/>
      <c r="D43" s="6"/>
      <c r="E43" s="179"/>
      <c r="F43" s="179"/>
      <c r="G43" s="15" t="str">
        <f t="shared" si="0"/>
        <v/>
      </c>
      <c r="H43" s="297" t="b">
        <f t="shared" si="1"/>
        <v>0</v>
      </c>
      <c r="I43" s="298">
        <f t="shared" si="3"/>
        <v>1</v>
      </c>
    </row>
    <row r="44" spans="1:9">
      <c r="A44" s="28">
        <v>35</v>
      </c>
      <c r="B44" s="6"/>
      <c r="C44" s="6"/>
      <c r="D44" s="6"/>
      <c r="E44" s="179"/>
      <c r="F44" s="179"/>
      <c r="G44" s="15" t="str">
        <f t="shared" si="0"/>
        <v/>
      </c>
      <c r="H44" s="297" t="b">
        <f t="shared" si="1"/>
        <v>0</v>
      </c>
      <c r="I44" s="298">
        <f t="shared" si="3"/>
        <v>1</v>
      </c>
    </row>
    <row r="45" spans="1:9">
      <c r="A45" s="28">
        <v>36</v>
      </c>
      <c r="B45" s="6"/>
      <c r="C45" s="6"/>
      <c r="D45" s="6"/>
      <c r="E45" s="179"/>
      <c r="F45" s="179"/>
      <c r="G45" s="15" t="str">
        <f t="shared" si="0"/>
        <v/>
      </c>
      <c r="H45" s="297" t="b">
        <f t="shared" si="1"/>
        <v>0</v>
      </c>
      <c r="I45" s="298">
        <f t="shared" si="3"/>
        <v>1</v>
      </c>
    </row>
    <row r="46" spans="1:9">
      <c r="A46" s="28">
        <v>37</v>
      </c>
      <c r="B46" s="6"/>
      <c r="C46" s="6"/>
      <c r="D46" s="6"/>
      <c r="E46" s="179"/>
      <c r="F46" s="179"/>
      <c r="G46" s="15" t="str">
        <f t="shared" si="0"/>
        <v/>
      </c>
      <c r="H46" s="297" t="b">
        <f t="shared" si="1"/>
        <v>0</v>
      </c>
      <c r="I46" s="298">
        <f t="shared" si="3"/>
        <v>1</v>
      </c>
    </row>
    <row r="47" spans="1:9">
      <c r="A47" s="28">
        <v>38</v>
      </c>
      <c r="B47" s="6"/>
      <c r="C47" s="6"/>
      <c r="D47" s="6"/>
      <c r="E47" s="179"/>
      <c r="F47" s="179"/>
      <c r="G47" s="15" t="str">
        <f t="shared" si="0"/>
        <v/>
      </c>
      <c r="H47" s="297" t="b">
        <f t="shared" si="1"/>
        <v>0</v>
      </c>
      <c r="I47" s="298">
        <f t="shared" si="3"/>
        <v>1</v>
      </c>
    </row>
    <row r="48" spans="1:9">
      <c r="A48" s="28">
        <v>39</v>
      </c>
      <c r="B48" s="6"/>
      <c r="C48" s="6"/>
      <c r="D48" s="6"/>
      <c r="E48" s="179"/>
      <c r="F48" s="179"/>
      <c r="G48" s="15" t="str">
        <f t="shared" si="0"/>
        <v/>
      </c>
      <c r="H48" s="297" t="b">
        <f t="shared" si="1"/>
        <v>0</v>
      </c>
      <c r="I48" s="298">
        <f t="shared" si="3"/>
        <v>1</v>
      </c>
    </row>
    <row r="49" spans="1:9">
      <c r="A49" s="28">
        <v>40</v>
      </c>
      <c r="B49" s="6"/>
      <c r="C49" s="6"/>
      <c r="D49" s="6"/>
      <c r="E49" s="179"/>
      <c r="F49" s="179"/>
      <c r="G49" s="15" t="str">
        <f t="shared" si="0"/>
        <v/>
      </c>
      <c r="H49" s="297" t="b">
        <f t="shared" si="1"/>
        <v>0</v>
      </c>
      <c r="I49" s="298">
        <f t="shared" si="3"/>
        <v>1</v>
      </c>
    </row>
    <row r="50" spans="1:9">
      <c r="A50" s="28">
        <v>41</v>
      </c>
      <c r="B50" s="6"/>
      <c r="C50" s="6"/>
      <c r="D50" s="6"/>
      <c r="E50" s="179"/>
      <c r="F50" s="179"/>
      <c r="G50" s="15" t="str">
        <f t="shared" si="0"/>
        <v/>
      </c>
      <c r="H50" s="297" t="b">
        <f t="shared" si="1"/>
        <v>0</v>
      </c>
      <c r="I50" s="298">
        <f t="shared" si="3"/>
        <v>1</v>
      </c>
    </row>
    <row r="51" spans="1:9">
      <c r="A51" s="28">
        <v>42</v>
      </c>
      <c r="B51" s="6"/>
      <c r="C51" s="6"/>
      <c r="D51" s="6"/>
      <c r="E51" s="179"/>
      <c r="F51" s="179"/>
      <c r="G51" s="15" t="str">
        <f t="shared" si="0"/>
        <v/>
      </c>
      <c r="H51" s="297" t="b">
        <f t="shared" si="1"/>
        <v>0</v>
      </c>
      <c r="I51" s="298">
        <f t="shared" si="3"/>
        <v>1</v>
      </c>
    </row>
    <row r="52" spans="1:9">
      <c r="A52" s="28">
        <v>43</v>
      </c>
      <c r="B52" s="6"/>
      <c r="C52" s="6"/>
      <c r="D52" s="6"/>
      <c r="E52" s="179"/>
      <c r="F52" s="179"/>
      <c r="G52" s="15" t="str">
        <f t="shared" si="0"/>
        <v/>
      </c>
      <c r="H52" s="297" t="b">
        <f t="shared" si="1"/>
        <v>0</v>
      </c>
      <c r="I52" s="298">
        <f t="shared" si="3"/>
        <v>1</v>
      </c>
    </row>
    <row r="53" spans="1:9">
      <c r="A53" s="28">
        <v>44</v>
      </c>
      <c r="B53" s="6"/>
      <c r="C53" s="6"/>
      <c r="D53" s="6"/>
      <c r="E53" s="179"/>
      <c r="F53" s="179"/>
      <c r="G53" s="15" t="str">
        <f t="shared" si="0"/>
        <v/>
      </c>
      <c r="H53" s="297" t="b">
        <f t="shared" si="1"/>
        <v>0</v>
      </c>
      <c r="I53" s="298">
        <f t="shared" si="3"/>
        <v>1</v>
      </c>
    </row>
    <row r="54" spans="1:9">
      <c r="A54" s="28">
        <v>45</v>
      </c>
      <c r="B54" s="6"/>
      <c r="C54" s="6"/>
      <c r="D54" s="6"/>
      <c r="E54" s="179"/>
      <c r="F54" s="179"/>
      <c r="G54" s="15" t="str">
        <f t="shared" si="0"/>
        <v/>
      </c>
      <c r="H54" s="297" t="b">
        <f t="shared" si="1"/>
        <v>0</v>
      </c>
      <c r="I54" s="298">
        <f t="shared" si="3"/>
        <v>1</v>
      </c>
    </row>
    <row r="55" spans="1:9">
      <c r="A55" s="28">
        <v>46</v>
      </c>
      <c r="B55" s="6"/>
      <c r="C55" s="6"/>
      <c r="D55" s="6"/>
      <c r="E55" s="179"/>
      <c r="F55" s="179"/>
      <c r="G55" s="15" t="str">
        <f t="shared" si="0"/>
        <v/>
      </c>
      <c r="H55" s="297" t="b">
        <f t="shared" si="1"/>
        <v>0</v>
      </c>
      <c r="I55" s="298">
        <f t="shared" si="3"/>
        <v>1</v>
      </c>
    </row>
    <row r="56" spans="1:9">
      <c r="A56" s="28">
        <v>47</v>
      </c>
      <c r="B56" s="6"/>
      <c r="C56" s="6"/>
      <c r="D56" s="6"/>
      <c r="E56" s="179"/>
      <c r="F56" s="179"/>
      <c r="G56" s="15" t="str">
        <f t="shared" si="0"/>
        <v/>
      </c>
      <c r="H56" s="297" t="b">
        <f t="shared" si="1"/>
        <v>0</v>
      </c>
      <c r="I56" s="298">
        <f t="shared" si="3"/>
        <v>1</v>
      </c>
    </row>
    <row r="57" spans="1:9">
      <c r="A57" s="28">
        <v>48</v>
      </c>
      <c r="B57" s="6"/>
      <c r="C57" s="6"/>
      <c r="D57" s="6"/>
      <c r="E57" s="179"/>
      <c r="F57" s="179"/>
      <c r="G57" s="15" t="str">
        <f t="shared" si="0"/>
        <v/>
      </c>
      <c r="H57" s="297" t="b">
        <f t="shared" si="1"/>
        <v>0</v>
      </c>
      <c r="I57" s="298">
        <f t="shared" si="3"/>
        <v>1</v>
      </c>
    </row>
    <row r="58" spans="1:9">
      <c r="A58" s="28">
        <v>49</v>
      </c>
      <c r="B58" s="6"/>
      <c r="C58" s="6"/>
      <c r="D58" s="6"/>
      <c r="E58" s="179"/>
      <c r="F58" s="179"/>
      <c r="G58" s="15" t="str">
        <f t="shared" si="0"/>
        <v/>
      </c>
      <c r="H58" s="297" t="b">
        <f t="shared" si="1"/>
        <v>0</v>
      </c>
      <c r="I58" s="298">
        <f t="shared" si="3"/>
        <v>1</v>
      </c>
    </row>
    <row r="59" spans="1:9">
      <c r="A59" s="28">
        <v>50</v>
      </c>
      <c r="B59" s="6"/>
      <c r="C59" s="6"/>
      <c r="D59" s="6"/>
      <c r="E59" s="179"/>
      <c r="F59" s="179"/>
      <c r="G59" s="15" t="str">
        <f t="shared" si="0"/>
        <v/>
      </c>
      <c r="H59" s="297" t="b">
        <f t="shared" si="1"/>
        <v>0</v>
      </c>
      <c r="I59" s="298">
        <f t="shared" si="3"/>
        <v>1</v>
      </c>
    </row>
    <row r="60" spans="1:9">
      <c r="A60" s="28">
        <v>51</v>
      </c>
      <c r="B60" s="6"/>
      <c r="C60" s="6"/>
      <c r="D60" s="6"/>
      <c r="E60" s="179"/>
      <c r="F60" s="179"/>
      <c r="G60" s="15" t="str">
        <f t="shared" si="0"/>
        <v/>
      </c>
      <c r="H60" s="297" t="b">
        <f t="shared" si="1"/>
        <v>0</v>
      </c>
      <c r="I60" s="298">
        <f t="shared" si="3"/>
        <v>1</v>
      </c>
    </row>
    <row r="61" spans="1:9">
      <c r="A61" s="28">
        <v>52</v>
      </c>
      <c r="B61" s="6"/>
      <c r="C61" s="6"/>
      <c r="D61" s="6"/>
      <c r="E61" s="179"/>
      <c r="F61" s="179"/>
      <c r="G61" s="15" t="str">
        <f t="shared" si="0"/>
        <v/>
      </c>
      <c r="H61" s="297" t="b">
        <f t="shared" si="1"/>
        <v>0</v>
      </c>
      <c r="I61" s="298">
        <f t="shared" si="3"/>
        <v>1</v>
      </c>
    </row>
    <row r="62" spans="1:9">
      <c r="A62" s="28">
        <v>53</v>
      </c>
      <c r="B62" s="6"/>
      <c r="C62" s="6"/>
      <c r="D62" s="6"/>
      <c r="E62" s="179"/>
      <c r="F62" s="179"/>
      <c r="G62" s="15" t="str">
        <f t="shared" si="0"/>
        <v/>
      </c>
      <c r="H62" s="297" t="b">
        <f t="shared" si="1"/>
        <v>0</v>
      </c>
      <c r="I62" s="298">
        <f t="shared" si="3"/>
        <v>1</v>
      </c>
    </row>
    <row r="63" spans="1:9">
      <c r="A63" s="28">
        <v>54</v>
      </c>
      <c r="B63" s="6"/>
      <c r="C63" s="6"/>
      <c r="D63" s="6"/>
      <c r="E63" s="179"/>
      <c r="F63" s="179"/>
      <c r="G63" s="15" t="str">
        <f t="shared" si="0"/>
        <v/>
      </c>
      <c r="H63" s="297" t="b">
        <f t="shared" si="1"/>
        <v>0</v>
      </c>
      <c r="I63" s="298">
        <f t="shared" si="3"/>
        <v>1</v>
      </c>
    </row>
    <row r="64" spans="1:9">
      <c r="A64" s="28">
        <v>55</v>
      </c>
      <c r="B64" s="6"/>
      <c r="C64" s="6"/>
      <c r="D64" s="6"/>
      <c r="E64" s="179"/>
      <c r="F64" s="179"/>
      <c r="G64" s="15" t="str">
        <f t="shared" si="0"/>
        <v/>
      </c>
      <c r="H64" s="297" t="b">
        <f t="shared" si="1"/>
        <v>0</v>
      </c>
      <c r="I64" s="298">
        <f t="shared" si="3"/>
        <v>1</v>
      </c>
    </row>
    <row r="65" spans="1:9">
      <c r="A65" s="28">
        <v>56</v>
      </c>
      <c r="B65" s="6"/>
      <c r="C65" s="6"/>
      <c r="D65" s="6"/>
      <c r="E65" s="179"/>
      <c r="F65" s="179"/>
      <c r="G65" s="15" t="str">
        <f t="shared" si="0"/>
        <v/>
      </c>
      <c r="H65" s="297" t="b">
        <f t="shared" si="1"/>
        <v>0</v>
      </c>
      <c r="I65" s="298">
        <f t="shared" si="3"/>
        <v>1</v>
      </c>
    </row>
    <row r="66" spans="1:9">
      <c r="A66" s="28">
        <v>57</v>
      </c>
      <c r="B66" s="6"/>
      <c r="C66" s="6"/>
      <c r="D66" s="6"/>
      <c r="E66" s="179"/>
      <c r="F66" s="179"/>
      <c r="G66" s="15" t="str">
        <f t="shared" si="0"/>
        <v/>
      </c>
      <c r="H66" s="297" t="b">
        <f t="shared" si="1"/>
        <v>0</v>
      </c>
      <c r="I66" s="298">
        <f t="shared" si="3"/>
        <v>1</v>
      </c>
    </row>
    <row r="67" spans="1:9">
      <c r="A67" s="28">
        <v>58</v>
      </c>
      <c r="B67" s="6"/>
      <c r="C67" s="6"/>
      <c r="D67" s="6"/>
      <c r="E67" s="179"/>
      <c r="F67" s="179"/>
      <c r="G67" s="15" t="str">
        <f t="shared" si="0"/>
        <v/>
      </c>
      <c r="H67" s="297" t="b">
        <f t="shared" si="1"/>
        <v>0</v>
      </c>
      <c r="I67" s="298">
        <f t="shared" si="3"/>
        <v>1</v>
      </c>
    </row>
    <row r="68" spans="1:9">
      <c r="A68" s="28">
        <v>59</v>
      </c>
      <c r="B68" s="6"/>
      <c r="C68" s="6"/>
      <c r="D68" s="6"/>
      <c r="E68" s="179"/>
      <c r="F68" s="179"/>
      <c r="G68" s="15" t="str">
        <f t="shared" si="0"/>
        <v/>
      </c>
      <c r="H68" s="297" t="b">
        <f t="shared" si="1"/>
        <v>0</v>
      </c>
      <c r="I68" s="298">
        <f t="shared" si="3"/>
        <v>1</v>
      </c>
    </row>
    <row r="69" spans="1:9">
      <c r="A69" s="28">
        <v>60</v>
      </c>
      <c r="B69" s="6"/>
      <c r="C69" s="6"/>
      <c r="D69" s="6"/>
      <c r="E69" s="179"/>
      <c r="F69" s="179"/>
      <c r="G69" s="15" t="str">
        <f t="shared" si="0"/>
        <v/>
      </c>
      <c r="H69" s="297" t="b">
        <f t="shared" si="1"/>
        <v>0</v>
      </c>
      <c r="I69" s="298">
        <f t="shared" si="3"/>
        <v>1</v>
      </c>
    </row>
    <row r="70" spans="1:9">
      <c r="A70" s="28">
        <v>61</v>
      </c>
      <c r="B70" s="6"/>
      <c r="C70" s="6"/>
      <c r="D70" s="6"/>
      <c r="E70" s="179"/>
      <c r="F70" s="179"/>
      <c r="G70" s="15" t="str">
        <f t="shared" si="0"/>
        <v/>
      </c>
      <c r="H70" s="297" t="b">
        <f t="shared" si="1"/>
        <v>0</v>
      </c>
      <c r="I70" s="298">
        <f t="shared" si="3"/>
        <v>1</v>
      </c>
    </row>
    <row r="71" spans="1:9">
      <c r="A71" s="28">
        <v>62</v>
      </c>
      <c r="B71" s="6"/>
      <c r="C71" s="6"/>
      <c r="D71" s="6"/>
      <c r="E71" s="179"/>
      <c r="F71" s="179"/>
      <c r="G71" s="15" t="str">
        <f t="shared" si="0"/>
        <v/>
      </c>
      <c r="H71" s="297" t="b">
        <f t="shared" si="1"/>
        <v>0</v>
      </c>
      <c r="I71" s="298">
        <f t="shared" si="3"/>
        <v>1</v>
      </c>
    </row>
    <row r="72" spans="1:9">
      <c r="A72" s="28">
        <v>63</v>
      </c>
      <c r="B72" s="6"/>
      <c r="C72" s="6"/>
      <c r="D72" s="6"/>
      <c r="E72" s="179"/>
      <c r="F72" s="179"/>
      <c r="G72" s="15" t="str">
        <f t="shared" si="0"/>
        <v/>
      </c>
      <c r="H72" s="297" t="b">
        <f t="shared" si="1"/>
        <v>0</v>
      </c>
      <c r="I72" s="298">
        <f t="shared" si="3"/>
        <v>1</v>
      </c>
    </row>
    <row r="73" spans="1:9">
      <c r="A73" s="28">
        <v>64</v>
      </c>
      <c r="B73" s="6"/>
      <c r="C73" s="6"/>
      <c r="D73" s="6"/>
      <c r="E73" s="179"/>
      <c r="F73" s="179"/>
      <c r="G73" s="15" t="str">
        <f t="shared" si="0"/>
        <v/>
      </c>
      <c r="H73" s="297" t="b">
        <f t="shared" si="1"/>
        <v>0</v>
      </c>
      <c r="I73" s="298">
        <f t="shared" si="3"/>
        <v>1</v>
      </c>
    </row>
    <row r="74" spans="1:9">
      <c r="A74" s="28">
        <v>65</v>
      </c>
      <c r="B74" s="6"/>
      <c r="C74" s="6"/>
      <c r="D74" s="6"/>
      <c r="E74" s="179"/>
      <c r="F74" s="179"/>
      <c r="G74" s="15" t="str">
        <f t="shared" ref="G74:G137" si="4">IF(OR($B74="",$C74="",,,$E74&lt;an_initial,$E74&gt;an_final,$H74=FALSE),"",HLOOKUP(D74,ii524punctaje,2,FALSE)*F74/I74)</f>
        <v/>
      </c>
      <c r="H74" s="297" t="b">
        <f t="shared" ref="H74:H137" si="5">IF(nume_candidat="",FALSE,ISNUMBER(SEARCH(nume_candidat,$B74)))</f>
        <v>0</v>
      </c>
      <c r="I74" s="298">
        <f t="shared" si="3"/>
        <v>1</v>
      </c>
    </row>
    <row r="75" spans="1:9">
      <c r="A75" s="28">
        <v>66</v>
      </c>
      <c r="B75" s="6"/>
      <c r="C75" s="6"/>
      <c r="D75" s="6"/>
      <c r="E75" s="179"/>
      <c r="F75" s="179"/>
      <c r="G75" s="15" t="str">
        <f t="shared" si="4"/>
        <v/>
      </c>
      <c r="H75" s="297" t="b">
        <f t="shared" si="5"/>
        <v>0</v>
      </c>
      <c r="I75" s="298">
        <f t="shared" ref="I75:I138" si="6">LEN(B75)-LEN(SUBSTITUTE(B75,",",""))+1</f>
        <v>1</v>
      </c>
    </row>
    <row r="76" spans="1:9">
      <c r="A76" s="28">
        <v>67</v>
      </c>
      <c r="B76" s="6"/>
      <c r="C76" s="6"/>
      <c r="D76" s="6"/>
      <c r="E76" s="179"/>
      <c r="F76" s="179"/>
      <c r="G76" s="15" t="str">
        <f t="shared" si="4"/>
        <v/>
      </c>
      <c r="H76" s="297" t="b">
        <f t="shared" si="5"/>
        <v>0</v>
      </c>
      <c r="I76" s="298">
        <f t="shared" si="6"/>
        <v>1</v>
      </c>
    </row>
    <row r="77" spans="1:9">
      <c r="A77" s="28">
        <v>68</v>
      </c>
      <c r="B77" s="6"/>
      <c r="C77" s="6"/>
      <c r="D77" s="6"/>
      <c r="E77" s="179"/>
      <c r="F77" s="179"/>
      <c r="G77" s="15" t="str">
        <f t="shared" si="4"/>
        <v/>
      </c>
      <c r="H77" s="297" t="b">
        <f t="shared" si="5"/>
        <v>0</v>
      </c>
      <c r="I77" s="298">
        <f t="shared" si="6"/>
        <v>1</v>
      </c>
    </row>
    <row r="78" spans="1:9">
      <c r="A78" s="28">
        <v>69</v>
      </c>
      <c r="B78" s="6"/>
      <c r="C78" s="6"/>
      <c r="D78" s="6"/>
      <c r="E78" s="179"/>
      <c r="F78" s="179"/>
      <c r="G78" s="15" t="str">
        <f t="shared" si="4"/>
        <v/>
      </c>
      <c r="H78" s="297" t="b">
        <f t="shared" si="5"/>
        <v>0</v>
      </c>
      <c r="I78" s="298">
        <f t="shared" si="6"/>
        <v>1</v>
      </c>
    </row>
    <row r="79" spans="1:9">
      <c r="A79" s="28">
        <v>70</v>
      </c>
      <c r="B79" s="6"/>
      <c r="C79" s="6"/>
      <c r="D79" s="6"/>
      <c r="E79" s="179"/>
      <c r="F79" s="179"/>
      <c r="G79" s="15" t="str">
        <f t="shared" si="4"/>
        <v/>
      </c>
      <c r="H79" s="297" t="b">
        <f t="shared" si="5"/>
        <v>0</v>
      </c>
      <c r="I79" s="298">
        <f t="shared" si="6"/>
        <v>1</v>
      </c>
    </row>
    <row r="80" spans="1:9">
      <c r="A80" s="28">
        <v>71</v>
      </c>
      <c r="B80" s="6"/>
      <c r="C80" s="6"/>
      <c r="D80" s="6"/>
      <c r="E80" s="179"/>
      <c r="F80" s="179"/>
      <c r="G80" s="15" t="str">
        <f t="shared" si="4"/>
        <v/>
      </c>
      <c r="H80" s="297" t="b">
        <f t="shared" si="5"/>
        <v>0</v>
      </c>
      <c r="I80" s="298">
        <f t="shared" si="6"/>
        <v>1</v>
      </c>
    </row>
    <row r="81" spans="1:9">
      <c r="A81" s="28">
        <v>72</v>
      </c>
      <c r="B81" s="6"/>
      <c r="C81" s="6"/>
      <c r="D81" s="6"/>
      <c r="E81" s="179"/>
      <c r="F81" s="179"/>
      <c r="G81" s="15" t="str">
        <f t="shared" si="4"/>
        <v/>
      </c>
      <c r="H81" s="297" t="b">
        <f t="shared" si="5"/>
        <v>0</v>
      </c>
      <c r="I81" s="298">
        <f t="shared" si="6"/>
        <v>1</v>
      </c>
    </row>
    <row r="82" spans="1:9">
      <c r="A82" s="28">
        <v>73</v>
      </c>
      <c r="B82" s="6"/>
      <c r="C82" s="6"/>
      <c r="D82" s="6"/>
      <c r="E82" s="179"/>
      <c r="F82" s="179"/>
      <c r="G82" s="15" t="str">
        <f t="shared" si="4"/>
        <v/>
      </c>
      <c r="H82" s="297" t="b">
        <f t="shared" si="5"/>
        <v>0</v>
      </c>
      <c r="I82" s="298">
        <f t="shared" si="6"/>
        <v>1</v>
      </c>
    </row>
    <row r="83" spans="1:9">
      <c r="A83" s="28">
        <v>74</v>
      </c>
      <c r="B83" s="6"/>
      <c r="C83" s="6"/>
      <c r="D83" s="6"/>
      <c r="E83" s="179"/>
      <c r="F83" s="179"/>
      <c r="G83" s="15" t="str">
        <f t="shared" si="4"/>
        <v/>
      </c>
      <c r="H83" s="297" t="b">
        <f t="shared" si="5"/>
        <v>0</v>
      </c>
      <c r="I83" s="298">
        <f t="shared" si="6"/>
        <v>1</v>
      </c>
    </row>
    <row r="84" spans="1:9">
      <c r="A84" s="28">
        <v>75</v>
      </c>
      <c r="B84" s="6"/>
      <c r="C84" s="6"/>
      <c r="D84" s="6"/>
      <c r="E84" s="179"/>
      <c r="F84" s="179"/>
      <c r="G84" s="15" t="str">
        <f t="shared" si="4"/>
        <v/>
      </c>
      <c r="H84" s="297" t="b">
        <f t="shared" si="5"/>
        <v>0</v>
      </c>
      <c r="I84" s="298">
        <f t="shared" si="6"/>
        <v>1</v>
      </c>
    </row>
    <row r="85" spans="1:9">
      <c r="A85" s="28">
        <v>76</v>
      </c>
      <c r="B85" s="6"/>
      <c r="C85" s="6"/>
      <c r="D85" s="6"/>
      <c r="E85" s="179"/>
      <c r="F85" s="179"/>
      <c r="G85" s="15" t="str">
        <f t="shared" si="4"/>
        <v/>
      </c>
      <c r="H85" s="297" t="b">
        <f t="shared" si="5"/>
        <v>0</v>
      </c>
      <c r="I85" s="298">
        <f t="shared" si="6"/>
        <v>1</v>
      </c>
    </row>
    <row r="86" spans="1:9">
      <c r="A86" s="28">
        <v>77</v>
      </c>
      <c r="B86" s="6"/>
      <c r="C86" s="6"/>
      <c r="D86" s="6"/>
      <c r="E86" s="179"/>
      <c r="F86" s="179"/>
      <c r="G86" s="15" t="str">
        <f t="shared" si="4"/>
        <v/>
      </c>
      <c r="H86" s="297" t="b">
        <f t="shared" si="5"/>
        <v>0</v>
      </c>
      <c r="I86" s="298">
        <f t="shared" si="6"/>
        <v>1</v>
      </c>
    </row>
    <row r="87" spans="1:9">
      <c r="A87" s="28">
        <v>78</v>
      </c>
      <c r="B87" s="6"/>
      <c r="C87" s="6"/>
      <c r="D87" s="6"/>
      <c r="E87" s="179"/>
      <c r="F87" s="179"/>
      <c r="G87" s="15" t="str">
        <f t="shared" si="4"/>
        <v/>
      </c>
      <c r="H87" s="297" t="b">
        <f t="shared" si="5"/>
        <v>0</v>
      </c>
      <c r="I87" s="298">
        <f t="shared" si="6"/>
        <v>1</v>
      </c>
    </row>
    <row r="88" spans="1:9">
      <c r="A88" s="28">
        <v>79</v>
      </c>
      <c r="B88" s="6"/>
      <c r="C88" s="6"/>
      <c r="D88" s="6"/>
      <c r="E88" s="179"/>
      <c r="F88" s="179"/>
      <c r="G88" s="15" t="str">
        <f t="shared" si="4"/>
        <v/>
      </c>
      <c r="H88" s="297" t="b">
        <f t="shared" si="5"/>
        <v>0</v>
      </c>
      <c r="I88" s="298">
        <f t="shared" si="6"/>
        <v>1</v>
      </c>
    </row>
    <row r="89" spans="1:9">
      <c r="A89" s="28">
        <v>80</v>
      </c>
      <c r="B89" s="6"/>
      <c r="C89" s="6"/>
      <c r="D89" s="6"/>
      <c r="E89" s="179"/>
      <c r="F89" s="179"/>
      <c r="G89" s="15" t="str">
        <f t="shared" si="4"/>
        <v/>
      </c>
      <c r="H89" s="297" t="b">
        <f t="shared" si="5"/>
        <v>0</v>
      </c>
      <c r="I89" s="298">
        <f t="shared" si="6"/>
        <v>1</v>
      </c>
    </row>
    <row r="90" spans="1:9">
      <c r="A90" s="28">
        <v>81</v>
      </c>
      <c r="B90" s="6"/>
      <c r="C90" s="6"/>
      <c r="D90" s="6"/>
      <c r="E90" s="179"/>
      <c r="F90" s="179"/>
      <c r="G90" s="15" t="str">
        <f t="shared" si="4"/>
        <v/>
      </c>
      <c r="H90" s="297" t="b">
        <f t="shared" si="5"/>
        <v>0</v>
      </c>
      <c r="I90" s="298">
        <f t="shared" si="6"/>
        <v>1</v>
      </c>
    </row>
    <row r="91" spans="1:9">
      <c r="A91" s="28">
        <v>82</v>
      </c>
      <c r="B91" s="6"/>
      <c r="C91" s="6"/>
      <c r="D91" s="6"/>
      <c r="E91" s="179"/>
      <c r="F91" s="179"/>
      <c r="G91" s="15" t="str">
        <f t="shared" si="4"/>
        <v/>
      </c>
      <c r="H91" s="297" t="b">
        <f t="shared" si="5"/>
        <v>0</v>
      </c>
      <c r="I91" s="298">
        <f t="shared" si="6"/>
        <v>1</v>
      </c>
    </row>
    <row r="92" spans="1:9">
      <c r="A92" s="28">
        <v>83</v>
      </c>
      <c r="B92" s="6"/>
      <c r="C92" s="6"/>
      <c r="D92" s="6"/>
      <c r="E92" s="179"/>
      <c r="F92" s="179"/>
      <c r="G92" s="15" t="str">
        <f t="shared" si="4"/>
        <v/>
      </c>
      <c r="H92" s="297" t="b">
        <f t="shared" si="5"/>
        <v>0</v>
      </c>
      <c r="I92" s="298">
        <f t="shared" si="6"/>
        <v>1</v>
      </c>
    </row>
    <row r="93" spans="1:9">
      <c r="A93" s="28">
        <v>84</v>
      </c>
      <c r="B93" s="6"/>
      <c r="C93" s="6"/>
      <c r="D93" s="6"/>
      <c r="E93" s="179"/>
      <c r="F93" s="179"/>
      <c r="G93" s="15" t="str">
        <f t="shared" si="4"/>
        <v/>
      </c>
      <c r="H93" s="297" t="b">
        <f t="shared" si="5"/>
        <v>0</v>
      </c>
      <c r="I93" s="298">
        <f t="shared" si="6"/>
        <v>1</v>
      </c>
    </row>
    <row r="94" spans="1:9">
      <c r="A94" s="28">
        <v>85</v>
      </c>
      <c r="B94" s="6"/>
      <c r="C94" s="6"/>
      <c r="D94" s="6"/>
      <c r="E94" s="179"/>
      <c r="F94" s="179"/>
      <c r="G94" s="15" t="str">
        <f t="shared" si="4"/>
        <v/>
      </c>
      <c r="H94" s="297" t="b">
        <f t="shared" si="5"/>
        <v>0</v>
      </c>
      <c r="I94" s="298">
        <f t="shared" si="6"/>
        <v>1</v>
      </c>
    </row>
    <row r="95" spans="1:9">
      <c r="A95" s="28">
        <v>86</v>
      </c>
      <c r="B95" s="6"/>
      <c r="C95" s="6"/>
      <c r="D95" s="6"/>
      <c r="E95" s="179"/>
      <c r="F95" s="179"/>
      <c r="G95" s="15" t="str">
        <f t="shared" si="4"/>
        <v/>
      </c>
      <c r="H95" s="297" t="b">
        <f t="shared" si="5"/>
        <v>0</v>
      </c>
      <c r="I95" s="298">
        <f t="shared" si="6"/>
        <v>1</v>
      </c>
    </row>
    <row r="96" spans="1:9">
      <c r="A96" s="28">
        <v>87</v>
      </c>
      <c r="B96" s="6"/>
      <c r="C96" s="6"/>
      <c r="D96" s="6"/>
      <c r="E96" s="179"/>
      <c r="F96" s="179"/>
      <c r="G96" s="15" t="str">
        <f t="shared" si="4"/>
        <v/>
      </c>
      <c r="H96" s="297" t="b">
        <f t="shared" si="5"/>
        <v>0</v>
      </c>
      <c r="I96" s="298">
        <f t="shared" si="6"/>
        <v>1</v>
      </c>
    </row>
    <row r="97" spans="1:9">
      <c r="A97" s="28">
        <v>88</v>
      </c>
      <c r="B97" s="6"/>
      <c r="C97" s="6"/>
      <c r="D97" s="6"/>
      <c r="E97" s="179"/>
      <c r="F97" s="179"/>
      <c r="G97" s="15" t="str">
        <f t="shared" si="4"/>
        <v/>
      </c>
      <c r="H97" s="297" t="b">
        <f t="shared" si="5"/>
        <v>0</v>
      </c>
      <c r="I97" s="298">
        <f t="shared" si="6"/>
        <v>1</v>
      </c>
    </row>
    <row r="98" spans="1:9">
      <c r="A98" s="28">
        <v>89</v>
      </c>
      <c r="B98" s="6"/>
      <c r="C98" s="6"/>
      <c r="D98" s="6"/>
      <c r="E98" s="179"/>
      <c r="F98" s="179"/>
      <c r="G98" s="15" t="str">
        <f t="shared" si="4"/>
        <v/>
      </c>
      <c r="H98" s="297" t="b">
        <f t="shared" si="5"/>
        <v>0</v>
      </c>
      <c r="I98" s="298">
        <f t="shared" si="6"/>
        <v>1</v>
      </c>
    </row>
    <row r="99" spans="1:9">
      <c r="A99" s="28">
        <v>90</v>
      </c>
      <c r="B99" s="6"/>
      <c r="C99" s="6"/>
      <c r="D99" s="6"/>
      <c r="E99" s="179"/>
      <c r="F99" s="179"/>
      <c r="G99" s="15" t="str">
        <f t="shared" si="4"/>
        <v/>
      </c>
      <c r="H99" s="297" t="b">
        <f t="shared" si="5"/>
        <v>0</v>
      </c>
      <c r="I99" s="298">
        <f t="shared" si="6"/>
        <v>1</v>
      </c>
    </row>
    <row r="100" spans="1:9">
      <c r="A100" s="28">
        <v>91</v>
      </c>
      <c r="B100" s="6"/>
      <c r="C100" s="6"/>
      <c r="D100" s="6"/>
      <c r="E100" s="179"/>
      <c r="F100" s="179"/>
      <c r="G100" s="15" t="str">
        <f t="shared" si="4"/>
        <v/>
      </c>
      <c r="H100" s="297" t="b">
        <f t="shared" si="5"/>
        <v>0</v>
      </c>
      <c r="I100" s="298">
        <f t="shared" si="6"/>
        <v>1</v>
      </c>
    </row>
    <row r="101" spans="1:9">
      <c r="A101" s="28">
        <v>92</v>
      </c>
      <c r="B101" s="6"/>
      <c r="C101" s="6"/>
      <c r="D101" s="6"/>
      <c r="E101" s="179"/>
      <c r="F101" s="179"/>
      <c r="G101" s="15" t="str">
        <f t="shared" si="4"/>
        <v/>
      </c>
      <c r="H101" s="297" t="b">
        <f t="shared" si="5"/>
        <v>0</v>
      </c>
      <c r="I101" s="298">
        <f t="shared" si="6"/>
        <v>1</v>
      </c>
    </row>
    <row r="102" spans="1:9">
      <c r="A102" s="28">
        <v>93</v>
      </c>
      <c r="B102" s="6"/>
      <c r="C102" s="6"/>
      <c r="D102" s="6"/>
      <c r="E102" s="179"/>
      <c r="F102" s="179"/>
      <c r="G102" s="15" t="str">
        <f t="shared" si="4"/>
        <v/>
      </c>
      <c r="H102" s="297" t="b">
        <f t="shared" si="5"/>
        <v>0</v>
      </c>
      <c r="I102" s="298">
        <f t="shared" si="6"/>
        <v>1</v>
      </c>
    </row>
    <row r="103" spans="1:9">
      <c r="A103" s="28">
        <v>94</v>
      </c>
      <c r="B103" s="6"/>
      <c r="C103" s="6"/>
      <c r="D103" s="6"/>
      <c r="E103" s="179"/>
      <c r="F103" s="179"/>
      <c r="G103" s="15" t="str">
        <f t="shared" si="4"/>
        <v/>
      </c>
      <c r="H103" s="297" t="b">
        <f t="shared" si="5"/>
        <v>0</v>
      </c>
      <c r="I103" s="298">
        <f t="shared" si="6"/>
        <v>1</v>
      </c>
    </row>
    <row r="104" spans="1:9">
      <c r="A104" s="28">
        <v>95</v>
      </c>
      <c r="B104" s="6"/>
      <c r="C104" s="6"/>
      <c r="D104" s="6"/>
      <c r="E104" s="179"/>
      <c r="F104" s="179"/>
      <c r="G104" s="15" t="str">
        <f t="shared" si="4"/>
        <v/>
      </c>
      <c r="H104" s="297" t="b">
        <f t="shared" si="5"/>
        <v>0</v>
      </c>
      <c r="I104" s="298">
        <f t="shared" si="6"/>
        <v>1</v>
      </c>
    </row>
    <row r="105" spans="1:9">
      <c r="A105" s="28">
        <v>96</v>
      </c>
      <c r="B105" s="6"/>
      <c r="C105" s="6"/>
      <c r="D105" s="6"/>
      <c r="E105" s="179"/>
      <c r="F105" s="179"/>
      <c r="G105" s="15" t="str">
        <f t="shared" si="4"/>
        <v/>
      </c>
      <c r="H105" s="297" t="b">
        <f t="shared" si="5"/>
        <v>0</v>
      </c>
      <c r="I105" s="298">
        <f t="shared" si="6"/>
        <v>1</v>
      </c>
    </row>
    <row r="106" spans="1:9">
      <c r="A106" s="28">
        <v>97</v>
      </c>
      <c r="B106" s="6"/>
      <c r="C106" s="6"/>
      <c r="D106" s="6"/>
      <c r="E106" s="179"/>
      <c r="F106" s="179"/>
      <c r="G106" s="15" t="str">
        <f t="shared" si="4"/>
        <v/>
      </c>
      <c r="H106" s="297" t="b">
        <f t="shared" si="5"/>
        <v>0</v>
      </c>
      <c r="I106" s="298">
        <f t="shared" si="6"/>
        <v>1</v>
      </c>
    </row>
    <row r="107" spans="1:9">
      <c r="A107" s="28">
        <v>98</v>
      </c>
      <c r="B107" s="6"/>
      <c r="C107" s="6"/>
      <c r="D107" s="6"/>
      <c r="E107" s="179"/>
      <c r="F107" s="179"/>
      <c r="G107" s="15" t="str">
        <f t="shared" si="4"/>
        <v/>
      </c>
      <c r="H107" s="297" t="b">
        <f t="shared" si="5"/>
        <v>0</v>
      </c>
      <c r="I107" s="298">
        <f t="shared" si="6"/>
        <v>1</v>
      </c>
    </row>
    <row r="108" spans="1:9">
      <c r="A108" s="117">
        <v>99</v>
      </c>
      <c r="B108" s="6"/>
      <c r="C108" s="6"/>
      <c r="D108" s="6"/>
      <c r="E108" s="179"/>
      <c r="F108" s="179"/>
      <c r="G108" s="15" t="str">
        <f t="shared" si="4"/>
        <v/>
      </c>
      <c r="H108" s="297" t="b">
        <f t="shared" si="5"/>
        <v>0</v>
      </c>
      <c r="I108" s="298">
        <f t="shared" si="6"/>
        <v>1</v>
      </c>
    </row>
    <row r="109" spans="1:9">
      <c r="A109" s="117">
        <v>100</v>
      </c>
      <c r="B109" s="118"/>
      <c r="C109" s="118"/>
      <c r="D109" s="118"/>
      <c r="E109" s="120"/>
      <c r="F109" s="118"/>
      <c r="G109" s="15" t="str">
        <f t="shared" si="4"/>
        <v/>
      </c>
      <c r="H109" s="297" t="b">
        <f t="shared" si="5"/>
        <v>0</v>
      </c>
      <c r="I109" s="298">
        <f t="shared" si="6"/>
        <v>1</v>
      </c>
    </row>
    <row r="110" spans="1:9">
      <c r="A110" s="117">
        <v>101</v>
      </c>
      <c r="B110" s="118"/>
      <c r="C110" s="118"/>
      <c r="D110" s="118"/>
      <c r="E110" s="120"/>
      <c r="F110" s="118"/>
      <c r="G110" s="15" t="str">
        <f t="shared" si="4"/>
        <v/>
      </c>
      <c r="H110" s="297" t="b">
        <f t="shared" si="5"/>
        <v>0</v>
      </c>
      <c r="I110" s="298">
        <f t="shared" si="6"/>
        <v>1</v>
      </c>
    </row>
    <row r="111" spans="1:9">
      <c r="A111" s="117">
        <v>102</v>
      </c>
      <c r="B111" s="118"/>
      <c r="C111" s="118"/>
      <c r="D111" s="118"/>
      <c r="E111" s="120"/>
      <c r="F111" s="118"/>
      <c r="G111" s="15" t="str">
        <f t="shared" si="4"/>
        <v/>
      </c>
      <c r="H111" s="297" t="b">
        <f t="shared" si="5"/>
        <v>0</v>
      </c>
      <c r="I111" s="298">
        <f t="shared" si="6"/>
        <v>1</v>
      </c>
    </row>
    <row r="112" spans="1:9">
      <c r="A112" s="117">
        <v>103</v>
      </c>
      <c r="B112" s="118"/>
      <c r="C112" s="118"/>
      <c r="D112" s="118"/>
      <c r="E112" s="120"/>
      <c r="F112" s="118"/>
      <c r="G112" s="15" t="str">
        <f t="shared" si="4"/>
        <v/>
      </c>
      <c r="H112" s="297" t="b">
        <f t="shared" si="5"/>
        <v>0</v>
      </c>
      <c r="I112" s="298">
        <f t="shared" si="6"/>
        <v>1</v>
      </c>
    </row>
    <row r="113" spans="1:9">
      <c r="A113" s="117">
        <v>104</v>
      </c>
      <c r="B113" s="118"/>
      <c r="C113" s="118"/>
      <c r="D113" s="118"/>
      <c r="E113" s="120"/>
      <c r="F113" s="118"/>
      <c r="G113" s="15" t="str">
        <f t="shared" si="4"/>
        <v/>
      </c>
      <c r="H113" s="297" t="b">
        <f t="shared" si="5"/>
        <v>0</v>
      </c>
      <c r="I113" s="298">
        <f t="shared" si="6"/>
        <v>1</v>
      </c>
    </row>
    <row r="114" spans="1:9">
      <c r="A114" s="117">
        <v>105</v>
      </c>
      <c r="B114" s="118"/>
      <c r="C114" s="118"/>
      <c r="D114" s="118"/>
      <c r="E114" s="120"/>
      <c r="F114" s="118"/>
      <c r="G114" s="15" t="str">
        <f t="shared" si="4"/>
        <v/>
      </c>
      <c r="H114" s="297" t="b">
        <f t="shared" si="5"/>
        <v>0</v>
      </c>
      <c r="I114" s="298">
        <f t="shared" si="6"/>
        <v>1</v>
      </c>
    </row>
    <row r="115" spans="1:9">
      <c r="A115" s="117">
        <v>106</v>
      </c>
      <c r="B115" s="118"/>
      <c r="C115" s="118"/>
      <c r="D115" s="118"/>
      <c r="E115" s="120"/>
      <c r="F115" s="118"/>
      <c r="G115" s="15" t="str">
        <f t="shared" si="4"/>
        <v/>
      </c>
      <c r="H115" s="297" t="b">
        <f t="shared" si="5"/>
        <v>0</v>
      </c>
      <c r="I115" s="298">
        <f t="shared" si="6"/>
        <v>1</v>
      </c>
    </row>
    <row r="116" spans="1:9">
      <c r="A116" s="117">
        <v>107</v>
      </c>
      <c r="B116" s="118"/>
      <c r="C116" s="118"/>
      <c r="D116" s="118"/>
      <c r="E116" s="120"/>
      <c r="F116" s="118"/>
      <c r="G116" s="15" t="str">
        <f t="shared" si="4"/>
        <v/>
      </c>
      <c r="H116" s="297" t="b">
        <f t="shared" si="5"/>
        <v>0</v>
      </c>
      <c r="I116" s="298">
        <f t="shared" si="6"/>
        <v>1</v>
      </c>
    </row>
    <row r="117" spans="1:9">
      <c r="A117" s="117">
        <v>108</v>
      </c>
      <c r="B117" s="118"/>
      <c r="C117" s="118"/>
      <c r="D117" s="118"/>
      <c r="E117" s="120"/>
      <c r="F117" s="118"/>
      <c r="G117" s="15" t="str">
        <f t="shared" si="4"/>
        <v/>
      </c>
      <c r="H117" s="297" t="b">
        <f t="shared" si="5"/>
        <v>0</v>
      </c>
      <c r="I117" s="298">
        <f t="shared" si="6"/>
        <v>1</v>
      </c>
    </row>
    <row r="118" spans="1:9">
      <c r="A118" s="117">
        <v>109</v>
      </c>
      <c r="B118" s="118"/>
      <c r="C118" s="118"/>
      <c r="D118" s="118"/>
      <c r="E118" s="120"/>
      <c r="F118" s="118"/>
      <c r="G118" s="15" t="str">
        <f t="shared" si="4"/>
        <v/>
      </c>
      <c r="H118" s="297" t="b">
        <f t="shared" si="5"/>
        <v>0</v>
      </c>
      <c r="I118" s="298">
        <f t="shared" si="6"/>
        <v>1</v>
      </c>
    </row>
    <row r="119" spans="1:9">
      <c r="A119" s="117">
        <v>110</v>
      </c>
      <c r="B119" s="118"/>
      <c r="C119" s="118"/>
      <c r="D119" s="118"/>
      <c r="E119" s="120"/>
      <c r="F119" s="118"/>
      <c r="G119" s="15" t="str">
        <f t="shared" si="4"/>
        <v/>
      </c>
      <c r="H119" s="297" t="b">
        <f t="shared" si="5"/>
        <v>0</v>
      </c>
      <c r="I119" s="298">
        <f t="shared" si="6"/>
        <v>1</v>
      </c>
    </row>
    <row r="120" spans="1:9">
      <c r="A120" s="117">
        <v>111</v>
      </c>
      <c r="B120" s="118"/>
      <c r="C120" s="118"/>
      <c r="D120" s="118"/>
      <c r="E120" s="120"/>
      <c r="F120" s="118"/>
      <c r="G120" s="15" t="str">
        <f t="shared" si="4"/>
        <v/>
      </c>
      <c r="H120" s="297" t="b">
        <f t="shared" si="5"/>
        <v>0</v>
      </c>
      <c r="I120" s="298">
        <f t="shared" si="6"/>
        <v>1</v>
      </c>
    </row>
    <row r="121" spans="1:9">
      <c r="A121" s="117">
        <v>112</v>
      </c>
      <c r="B121" s="118"/>
      <c r="C121" s="118"/>
      <c r="D121" s="118"/>
      <c r="E121" s="120"/>
      <c r="F121" s="118"/>
      <c r="G121" s="15" t="str">
        <f t="shared" si="4"/>
        <v/>
      </c>
      <c r="H121" s="297" t="b">
        <f t="shared" si="5"/>
        <v>0</v>
      </c>
      <c r="I121" s="298">
        <f t="shared" si="6"/>
        <v>1</v>
      </c>
    </row>
    <row r="122" spans="1:9">
      <c r="A122" s="117">
        <v>113</v>
      </c>
      <c r="B122" s="118"/>
      <c r="C122" s="118"/>
      <c r="D122" s="118"/>
      <c r="E122" s="120"/>
      <c r="F122" s="118"/>
      <c r="G122" s="15" t="str">
        <f t="shared" si="4"/>
        <v/>
      </c>
      <c r="H122" s="297" t="b">
        <f t="shared" si="5"/>
        <v>0</v>
      </c>
      <c r="I122" s="298">
        <f t="shared" si="6"/>
        <v>1</v>
      </c>
    </row>
    <row r="123" spans="1:9">
      <c r="A123" s="117">
        <v>114</v>
      </c>
      <c r="B123" s="118"/>
      <c r="C123" s="118"/>
      <c r="D123" s="118"/>
      <c r="E123" s="120"/>
      <c r="F123" s="118"/>
      <c r="G123" s="15" t="str">
        <f t="shared" si="4"/>
        <v/>
      </c>
      <c r="H123" s="297" t="b">
        <f t="shared" si="5"/>
        <v>0</v>
      </c>
      <c r="I123" s="298">
        <f t="shared" si="6"/>
        <v>1</v>
      </c>
    </row>
    <row r="124" spans="1:9">
      <c r="A124" s="117">
        <v>115</v>
      </c>
      <c r="B124" s="118"/>
      <c r="C124" s="118"/>
      <c r="D124" s="118"/>
      <c r="E124" s="120"/>
      <c r="F124" s="118"/>
      <c r="G124" s="15" t="str">
        <f t="shared" si="4"/>
        <v/>
      </c>
      <c r="H124" s="297" t="b">
        <f t="shared" si="5"/>
        <v>0</v>
      </c>
      <c r="I124" s="298">
        <f t="shared" si="6"/>
        <v>1</v>
      </c>
    </row>
    <row r="125" spans="1:9">
      <c r="A125" s="117">
        <v>116</v>
      </c>
      <c r="B125" s="118"/>
      <c r="C125" s="118"/>
      <c r="D125" s="118"/>
      <c r="E125" s="120"/>
      <c r="F125" s="118"/>
      <c r="G125" s="15" t="str">
        <f t="shared" si="4"/>
        <v/>
      </c>
      <c r="H125" s="297" t="b">
        <f t="shared" si="5"/>
        <v>0</v>
      </c>
      <c r="I125" s="298">
        <f t="shared" si="6"/>
        <v>1</v>
      </c>
    </row>
    <row r="126" spans="1:9">
      <c r="A126" s="117">
        <v>117</v>
      </c>
      <c r="B126" s="118"/>
      <c r="C126" s="118"/>
      <c r="D126" s="118"/>
      <c r="E126" s="120"/>
      <c r="F126" s="118"/>
      <c r="G126" s="15" t="str">
        <f t="shared" si="4"/>
        <v/>
      </c>
      <c r="H126" s="297" t="b">
        <f t="shared" si="5"/>
        <v>0</v>
      </c>
      <c r="I126" s="298">
        <f t="shared" si="6"/>
        <v>1</v>
      </c>
    </row>
    <row r="127" spans="1:9">
      <c r="A127" s="117">
        <v>118</v>
      </c>
      <c r="B127" s="118"/>
      <c r="C127" s="118"/>
      <c r="D127" s="118"/>
      <c r="E127" s="120"/>
      <c r="F127" s="118"/>
      <c r="G127" s="15" t="str">
        <f t="shared" si="4"/>
        <v/>
      </c>
      <c r="H127" s="297" t="b">
        <f t="shared" si="5"/>
        <v>0</v>
      </c>
      <c r="I127" s="298">
        <f t="shared" si="6"/>
        <v>1</v>
      </c>
    </row>
    <row r="128" spans="1:9">
      <c r="A128" s="117">
        <v>119</v>
      </c>
      <c r="B128" s="118"/>
      <c r="C128" s="118"/>
      <c r="D128" s="118"/>
      <c r="E128" s="120"/>
      <c r="F128" s="118"/>
      <c r="G128" s="15" t="str">
        <f t="shared" si="4"/>
        <v/>
      </c>
      <c r="H128" s="297" t="b">
        <f t="shared" si="5"/>
        <v>0</v>
      </c>
      <c r="I128" s="298">
        <f t="shared" si="6"/>
        <v>1</v>
      </c>
    </row>
    <row r="129" spans="1:9">
      <c r="A129" s="117">
        <v>120</v>
      </c>
      <c r="B129" s="118"/>
      <c r="C129" s="118"/>
      <c r="D129" s="118"/>
      <c r="E129" s="120"/>
      <c r="F129" s="118"/>
      <c r="G129" s="15" t="str">
        <f t="shared" si="4"/>
        <v/>
      </c>
      <c r="H129" s="297" t="b">
        <f t="shared" si="5"/>
        <v>0</v>
      </c>
      <c r="I129" s="298">
        <f t="shared" si="6"/>
        <v>1</v>
      </c>
    </row>
    <row r="130" spans="1:9">
      <c r="A130" s="117">
        <v>121</v>
      </c>
      <c r="B130" s="118"/>
      <c r="C130" s="118"/>
      <c r="D130" s="118"/>
      <c r="E130" s="120"/>
      <c r="F130" s="118"/>
      <c r="G130" s="15" t="str">
        <f t="shared" si="4"/>
        <v/>
      </c>
      <c r="H130" s="297" t="b">
        <f t="shared" si="5"/>
        <v>0</v>
      </c>
      <c r="I130" s="298">
        <f t="shared" si="6"/>
        <v>1</v>
      </c>
    </row>
    <row r="131" spans="1:9">
      <c r="A131" s="117">
        <v>122</v>
      </c>
      <c r="B131" s="118"/>
      <c r="C131" s="118"/>
      <c r="D131" s="118"/>
      <c r="E131" s="120"/>
      <c r="F131" s="118"/>
      <c r="G131" s="15" t="str">
        <f t="shared" si="4"/>
        <v/>
      </c>
      <c r="H131" s="297" t="b">
        <f t="shared" si="5"/>
        <v>0</v>
      </c>
      <c r="I131" s="298">
        <f t="shared" si="6"/>
        <v>1</v>
      </c>
    </row>
    <row r="132" spans="1:9">
      <c r="A132" s="117">
        <v>123</v>
      </c>
      <c r="B132" s="118"/>
      <c r="C132" s="118"/>
      <c r="D132" s="118"/>
      <c r="E132" s="120"/>
      <c r="F132" s="118"/>
      <c r="G132" s="15" t="str">
        <f t="shared" si="4"/>
        <v/>
      </c>
      <c r="H132" s="297" t="b">
        <f t="shared" si="5"/>
        <v>0</v>
      </c>
      <c r="I132" s="298">
        <f t="shared" si="6"/>
        <v>1</v>
      </c>
    </row>
    <row r="133" spans="1:9">
      <c r="A133" s="117">
        <v>124</v>
      </c>
      <c r="B133" s="118"/>
      <c r="C133" s="118"/>
      <c r="D133" s="118"/>
      <c r="E133" s="120"/>
      <c r="F133" s="118"/>
      <c r="G133" s="15" t="str">
        <f t="shared" si="4"/>
        <v/>
      </c>
      <c r="H133" s="297" t="b">
        <f t="shared" si="5"/>
        <v>0</v>
      </c>
      <c r="I133" s="298">
        <f t="shared" si="6"/>
        <v>1</v>
      </c>
    </row>
    <row r="134" spans="1:9">
      <c r="A134" s="117">
        <v>125</v>
      </c>
      <c r="B134" s="118"/>
      <c r="C134" s="118"/>
      <c r="D134" s="118"/>
      <c r="E134" s="120"/>
      <c r="F134" s="118"/>
      <c r="G134" s="15" t="str">
        <f t="shared" si="4"/>
        <v/>
      </c>
      <c r="H134" s="297" t="b">
        <f t="shared" si="5"/>
        <v>0</v>
      </c>
      <c r="I134" s="298">
        <f t="shared" si="6"/>
        <v>1</v>
      </c>
    </row>
    <row r="135" spans="1:9">
      <c r="A135" s="117">
        <v>126</v>
      </c>
      <c r="B135" s="118"/>
      <c r="C135" s="118"/>
      <c r="D135" s="118"/>
      <c r="E135" s="120"/>
      <c r="F135" s="118"/>
      <c r="G135" s="15" t="str">
        <f t="shared" si="4"/>
        <v/>
      </c>
      <c r="H135" s="297" t="b">
        <f t="shared" si="5"/>
        <v>0</v>
      </c>
      <c r="I135" s="298">
        <f t="shared" si="6"/>
        <v>1</v>
      </c>
    </row>
    <row r="136" spans="1:9">
      <c r="A136" s="117">
        <v>127</v>
      </c>
      <c r="B136" s="118"/>
      <c r="C136" s="118"/>
      <c r="D136" s="118"/>
      <c r="E136" s="120"/>
      <c r="F136" s="118"/>
      <c r="G136" s="15" t="str">
        <f t="shared" si="4"/>
        <v/>
      </c>
      <c r="H136" s="297" t="b">
        <f t="shared" si="5"/>
        <v>0</v>
      </c>
      <c r="I136" s="298">
        <f t="shared" si="6"/>
        <v>1</v>
      </c>
    </row>
    <row r="137" spans="1:9">
      <c r="A137" s="117">
        <v>128</v>
      </c>
      <c r="B137" s="118"/>
      <c r="C137" s="118"/>
      <c r="D137" s="118"/>
      <c r="E137" s="120"/>
      <c r="F137" s="118"/>
      <c r="G137" s="15" t="str">
        <f t="shared" si="4"/>
        <v/>
      </c>
      <c r="H137" s="297" t="b">
        <f t="shared" si="5"/>
        <v>0</v>
      </c>
      <c r="I137" s="298">
        <f t="shared" si="6"/>
        <v>1</v>
      </c>
    </row>
    <row r="138" spans="1:9">
      <c r="A138" s="117">
        <v>129</v>
      </c>
      <c r="B138" s="118"/>
      <c r="C138" s="118"/>
      <c r="D138" s="118"/>
      <c r="E138" s="120"/>
      <c r="F138" s="118"/>
      <c r="G138" s="15" t="str">
        <f t="shared" ref="G138:G201" si="7">IF(OR($B138="",$C138="",,,$E138&lt;an_initial,$E138&gt;an_final,$H138=FALSE),"",HLOOKUP(D138,ii524punctaje,2,FALSE)*F138/I138)</f>
        <v/>
      </c>
      <c r="H138" s="297" t="b">
        <f t="shared" ref="H138:H201" si="8">IF(nume_candidat="",FALSE,ISNUMBER(SEARCH(nume_candidat,$B138)))</f>
        <v>0</v>
      </c>
      <c r="I138" s="298">
        <f t="shared" si="6"/>
        <v>1</v>
      </c>
    </row>
    <row r="139" spans="1:9">
      <c r="A139" s="117">
        <v>130</v>
      </c>
      <c r="B139" s="118"/>
      <c r="C139" s="118"/>
      <c r="D139" s="118"/>
      <c r="E139" s="120"/>
      <c r="F139" s="118"/>
      <c r="G139" s="15" t="str">
        <f t="shared" si="7"/>
        <v/>
      </c>
      <c r="H139" s="297" t="b">
        <f t="shared" si="8"/>
        <v>0</v>
      </c>
      <c r="I139" s="298">
        <f t="shared" ref="I139:I202" si="9">LEN(B139)-LEN(SUBSTITUTE(B139,",",""))+1</f>
        <v>1</v>
      </c>
    </row>
    <row r="140" spans="1:9">
      <c r="A140" s="117">
        <v>131</v>
      </c>
      <c r="B140" s="118"/>
      <c r="C140" s="118"/>
      <c r="D140" s="118"/>
      <c r="E140" s="120"/>
      <c r="F140" s="118"/>
      <c r="G140" s="15" t="str">
        <f t="shared" si="7"/>
        <v/>
      </c>
      <c r="H140" s="297" t="b">
        <f t="shared" si="8"/>
        <v>0</v>
      </c>
      <c r="I140" s="298">
        <f t="shared" si="9"/>
        <v>1</v>
      </c>
    </row>
    <row r="141" spans="1:9">
      <c r="A141" s="117">
        <v>132</v>
      </c>
      <c r="B141" s="118"/>
      <c r="C141" s="118"/>
      <c r="D141" s="118"/>
      <c r="E141" s="120"/>
      <c r="F141" s="118"/>
      <c r="G141" s="15" t="str">
        <f t="shared" si="7"/>
        <v/>
      </c>
      <c r="H141" s="297" t="b">
        <f t="shared" si="8"/>
        <v>0</v>
      </c>
      <c r="I141" s="298">
        <f t="shared" si="9"/>
        <v>1</v>
      </c>
    </row>
    <row r="142" spans="1:9">
      <c r="A142" s="117">
        <v>133</v>
      </c>
      <c r="B142" s="118"/>
      <c r="C142" s="118"/>
      <c r="D142" s="118"/>
      <c r="E142" s="120"/>
      <c r="F142" s="118"/>
      <c r="G142" s="15" t="str">
        <f t="shared" si="7"/>
        <v/>
      </c>
      <c r="H142" s="297" t="b">
        <f t="shared" si="8"/>
        <v>0</v>
      </c>
      <c r="I142" s="298">
        <f t="shared" si="9"/>
        <v>1</v>
      </c>
    </row>
    <row r="143" spans="1:9">
      <c r="A143" s="117">
        <v>134</v>
      </c>
      <c r="B143" s="118"/>
      <c r="C143" s="118"/>
      <c r="D143" s="118"/>
      <c r="E143" s="120"/>
      <c r="F143" s="118"/>
      <c r="G143" s="15" t="str">
        <f t="shared" si="7"/>
        <v/>
      </c>
      <c r="H143" s="297" t="b">
        <f t="shared" si="8"/>
        <v>0</v>
      </c>
      <c r="I143" s="298">
        <f t="shared" si="9"/>
        <v>1</v>
      </c>
    </row>
    <row r="144" spans="1:9">
      <c r="A144" s="117">
        <v>135</v>
      </c>
      <c r="B144" s="118"/>
      <c r="C144" s="118"/>
      <c r="D144" s="118"/>
      <c r="E144" s="120"/>
      <c r="F144" s="118"/>
      <c r="G144" s="15" t="str">
        <f t="shared" si="7"/>
        <v/>
      </c>
      <c r="H144" s="297" t="b">
        <f t="shared" si="8"/>
        <v>0</v>
      </c>
      <c r="I144" s="298">
        <f t="shared" si="9"/>
        <v>1</v>
      </c>
    </row>
    <row r="145" spans="1:9">
      <c r="A145" s="117">
        <v>136</v>
      </c>
      <c r="B145" s="118"/>
      <c r="C145" s="118"/>
      <c r="D145" s="118"/>
      <c r="E145" s="120"/>
      <c r="F145" s="118"/>
      <c r="G145" s="15" t="str">
        <f t="shared" si="7"/>
        <v/>
      </c>
      <c r="H145" s="297" t="b">
        <f t="shared" si="8"/>
        <v>0</v>
      </c>
      <c r="I145" s="298">
        <f t="shared" si="9"/>
        <v>1</v>
      </c>
    </row>
    <row r="146" spans="1:9">
      <c r="A146" s="117">
        <v>137</v>
      </c>
      <c r="B146" s="118"/>
      <c r="C146" s="118"/>
      <c r="D146" s="118"/>
      <c r="E146" s="120"/>
      <c r="F146" s="118"/>
      <c r="G146" s="15" t="str">
        <f t="shared" si="7"/>
        <v/>
      </c>
      <c r="H146" s="297" t="b">
        <f t="shared" si="8"/>
        <v>0</v>
      </c>
      <c r="I146" s="298">
        <f t="shared" si="9"/>
        <v>1</v>
      </c>
    </row>
    <row r="147" spans="1:9">
      <c r="A147" s="117">
        <v>138</v>
      </c>
      <c r="B147" s="118"/>
      <c r="C147" s="118"/>
      <c r="D147" s="118"/>
      <c r="E147" s="120"/>
      <c r="F147" s="118"/>
      <c r="G147" s="15" t="str">
        <f t="shared" si="7"/>
        <v/>
      </c>
      <c r="H147" s="297" t="b">
        <f t="shared" si="8"/>
        <v>0</v>
      </c>
      <c r="I147" s="298">
        <f t="shared" si="9"/>
        <v>1</v>
      </c>
    </row>
    <row r="148" spans="1:9">
      <c r="A148" s="117">
        <v>139</v>
      </c>
      <c r="B148" s="118"/>
      <c r="C148" s="118"/>
      <c r="D148" s="118"/>
      <c r="E148" s="120"/>
      <c r="F148" s="118"/>
      <c r="G148" s="15" t="str">
        <f t="shared" si="7"/>
        <v/>
      </c>
      <c r="H148" s="297" t="b">
        <f t="shared" si="8"/>
        <v>0</v>
      </c>
      <c r="I148" s="298">
        <f t="shared" si="9"/>
        <v>1</v>
      </c>
    </row>
    <row r="149" spans="1:9">
      <c r="A149" s="117">
        <v>140</v>
      </c>
      <c r="B149" s="118"/>
      <c r="C149" s="118"/>
      <c r="D149" s="118"/>
      <c r="E149" s="120"/>
      <c r="F149" s="118"/>
      <c r="G149" s="15" t="str">
        <f t="shared" si="7"/>
        <v/>
      </c>
      <c r="H149" s="297" t="b">
        <f t="shared" si="8"/>
        <v>0</v>
      </c>
      <c r="I149" s="298">
        <f t="shared" si="9"/>
        <v>1</v>
      </c>
    </row>
    <row r="150" spans="1:9">
      <c r="A150" s="117">
        <v>141</v>
      </c>
      <c r="B150" s="118"/>
      <c r="C150" s="118"/>
      <c r="D150" s="118"/>
      <c r="E150" s="120"/>
      <c r="F150" s="118"/>
      <c r="G150" s="15" t="str">
        <f t="shared" si="7"/>
        <v/>
      </c>
      <c r="H150" s="297" t="b">
        <f t="shared" si="8"/>
        <v>0</v>
      </c>
      <c r="I150" s="298">
        <f t="shared" si="9"/>
        <v>1</v>
      </c>
    </row>
    <row r="151" spans="1:9">
      <c r="A151" s="117">
        <v>142</v>
      </c>
      <c r="B151" s="118"/>
      <c r="C151" s="118"/>
      <c r="D151" s="118"/>
      <c r="E151" s="120"/>
      <c r="F151" s="118"/>
      <c r="G151" s="15" t="str">
        <f t="shared" si="7"/>
        <v/>
      </c>
      <c r="H151" s="297" t="b">
        <f t="shared" si="8"/>
        <v>0</v>
      </c>
      <c r="I151" s="298">
        <f t="shared" si="9"/>
        <v>1</v>
      </c>
    </row>
    <row r="152" spans="1:9">
      <c r="A152" s="117">
        <v>143</v>
      </c>
      <c r="B152" s="118"/>
      <c r="C152" s="118"/>
      <c r="D152" s="118"/>
      <c r="E152" s="120"/>
      <c r="F152" s="118"/>
      <c r="G152" s="15" t="str">
        <f t="shared" si="7"/>
        <v/>
      </c>
      <c r="H152" s="297" t="b">
        <f t="shared" si="8"/>
        <v>0</v>
      </c>
      <c r="I152" s="298">
        <f t="shared" si="9"/>
        <v>1</v>
      </c>
    </row>
    <row r="153" spans="1:9">
      <c r="A153" s="117">
        <v>144</v>
      </c>
      <c r="B153" s="118"/>
      <c r="C153" s="118"/>
      <c r="D153" s="118"/>
      <c r="E153" s="120"/>
      <c r="F153" s="118"/>
      <c r="G153" s="15" t="str">
        <f t="shared" si="7"/>
        <v/>
      </c>
      <c r="H153" s="297" t="b">
        <f t="shared" si="8"/>
        <v>0</v>
      </c>
      <c r="I153" s="298">
        <f t="shared" si="9"/>
        <v>1</v>
      </c>
    </row>
    <row r="154" spans="1:9">
      <c r="A154" s="117">
        <v>145</v>
      </c>
      <c r="B154" s="118"/>
      <c r="C154" s="118"/>
      <c r="D154" s="118"/>
      <c r="E154" s="120"/>
      <c r="F154" s="118"/>
      <c r="G154" s="15" t="str">
        <f t="shared" si="7"/>
        <v/>
      </c>
      <c r="H154" s="297" t="b">
        <f t="shared" si="8"/>
        <v>0</v>
      </c>
      <c r="I154" s="298">
        <f t="shared" si="9"/>
        <v>1</v>
      </c>
    </row>
    <row r="155" spans="1:9">
      <c r="A155" s="117">
        <v>146</v>
      </c>
      <c r="B155" s="118"/>
      <c r="C155" s="118"/>
      <c r="D155" s="118"/>
      <c r="E155" s="120"/>
      <c r="F155" s="118"/>
      <c r="G155" s="15" t="str">
        <f t="shared" si="7"/>
        <v/>
      </c>
      <c r="H155" s="297" t="b">
        <f t="shared" si="8"/>
        <v>0</v>
      </c>
      <c r="I155" s="298">
        <f t="shared" si="9"/>
        <v>1</v>
      </c>
    </row>
    <row r="156" spans="1:9">
      <c r="A156" s="117">
        <v>147</v>
      </c>
      <c r="B156" s="118"/>
      <c r="C156" s="118"/>
      <c r="D156" s="118"/>
      <c r="E156" s="120"/>
      <c r="F156" s="118"/>
      <c r="G156" s="15" t="str">
        <f t="shared" si="7"/>
        <v/>
      </c>
      <c r="H156" s="297" t="b">
        <f t="shared" si="8"/>
        <v>0</v>
      </c>
      <c r="I156" s="298">
        <f t="shared" si="9"/>
        <v>1</v>
      </c>
    </row>
    <row r="157" spans="1:9">
      <c r="A157" s="117">
        <v>148</v>
      </c>
      <c r="B157" s="118"/>
      <c r="C157" s="118"/>
      <c r="D157" s="118"/>
      <c r="E157" s="120"/>
      <c r="F157" s="118"/>
      <c r="G157" s="15" t="str">
        <f t="shared" si="7"/>
        <v/>
      </c>
      <c r="H157" s="297" t="b">
        <f t="shared" si="8"/>
        <v>0</v>
      </c>
      <c r="I157" s="298">
        <f t="shared" si="9"/>
        <v>1</v>
      </c>
    </row>
    <row r="158" spans="1:9">
      <c r="A158" s="117">
        <v>149</v>
      </c>
      <c r="B158" s="118"/>
      <c r="C158" s="118"/>
      <c r="D158" s="118"/>
      <c r="E158" s="120"/>
      <c r="F158" s="118"/>
      <c r="G158" s="15" t="str">
        <f t="shared" si="7"/>
        <v/>
      </c>
      <c r="H158" s="297" t="b">
        <f t="shared" si="8"/>
        <v>0</v>
      </c>
      <c r="I158" s="298">
        <f t="shared" si="9"/>
        <v>1</v>
      </c>
    </row>
    <row r="159" spans="1:9">
      <c r="A159" s="117">
        <v>150</v>
      </c>
      <c r="B159" s="118"/>
      <c r="C159" s="118"/>
      <c r="D159" s="118"/>
      <c r="E159" s="120"/>
      <c r="F159" s="118"/>
      <c r="G159" s="15" t="str">
        <f t="shared" si="7"/>
        <v/>
      </c>
      <c r="H159" s="297" t="b">
        <f t="shared" si="8"/>
        <v>0</v>
      </c>
      <c r="I159" s="298">
        <f t="shared" si="9"/>
        <v>1</v>
      </c>
    </row>
    <row r="160" spans="1:9">
      <c r="A160" s="117">
        <v>151</v>
      </c>
      <c r="B160" s="118"/>
      <c r="C160" s="118"/>
      <c r="D160" s="118"/>
      <c r="E160" s="120"/>
      <c r="F160" s="118"/>
      <c r="G160" s="15" t="str">
        <f t="shared" si="7"/>
        <v/>
      </c>
      <c r="H160" s="297" t="b">
        <f t="shared" si="8"/>
        <v>0</v>
      </c>
      <c r="I160" s="298">
        <f t="shared" si="9"/>
        <v>1</v>
      </c>
    </row>
    <row r="161" spans="1:9">
      <c r="A161" s="117">
        <v>152</v>
      </c>
      <c r="B161" s="118"/>
      <c r="C161" s="118"/>
      <c r="D161" s="118"/>
      <c r="E161" s="120"/>
      <c r="F161" s="118"/>
      <c r="G161" s="15" t="str">
        <f t="shared" si="7"/>
        <v/>
      </c>
      <c r="H161" s="297" t="b">
        <f t="shared" si="8"/>
        <v>0</v>
      </c>
      <c r="I161" s="298">
        <f t="shared" si="9"/>
        <v>1</v>
      </c>
    </row>
    <row r="162" spans="1:9">
      <c r="A162" s="117">
        <v>153</v>
      </c>
      <c r="B162" s="118"/>
      <c r="C162" s="118"/>
      <c r="D162" s="118"/>
      <c r="E162" s="120"/>
      <c r="F162" s="118"/>
      <c r="G162" s="15" t="str">
        <f t="shared" si="7"/>
        <v/>
      </c>
      <c r="H162" s="297" t="b">
        <f t="shared" si="8"/>
        <v>0</v>
      </c>
      <c r="I162" s="298">
        <f t="shared" si="9"/>
        <v>1</v>
      </c>
    </row>
    <row r="163" spans="1:9">
      <c r="A163" s="117">
        <v>154</v>
      </c>
      <c r="B163" s="118"/>
      <c r="C163" s="118"/>
      <c r="D163" s="118"/>
      <c r="E163" s="120"/>
      <c r="F163" s="118"/>
      <c r="G163" s="15" t="str">
        <f t="shared" si="7"/>
        <v/>
      </c>
      <c r="H163" s="297" t="b">
        <f t="shared" si="8"/>
        <v>0</v>
      </c>
      <c r="I163" s="298">
        <f t="shared" si="9"/>
        <v>1</v>
      </c>
    </row>
    <row r="164" spans="1:9">
      <c r="A164" s="117">
        <v>155</v>
      </c>
      <c r="B164" s="118"/>
      <c r="C164" s="118"/>
      <c r="D164" s="118"/>
      <c r="E164" s="120"/>
      <c r="F164" s="118"/>
      <c r="G164" s="15" t="str">
        <f t="shared" si="7"/>
        <v/>
      </c>
      <c r="H164" s="297" t="b">
        <f t="shared" si="8"/>
        <v>0</v>
      </c>
      <c r="I164" s="298">
        <f t="shared" si="9"/>
        <v>1</v>
      </c>
    </row>
    <row r="165" spans="1:9">
      <c r="A165" s="117">
        <v>156</v>
      </c>
      <c r="B165" s="118"/>
      <c r="C165" s="118"/>
      <c r="D165" s="118"/>
      <c r="E165" s="120"/>
      <c r="F165" s="118"/>
      <c r="G165" s="15" t="str">
        <f t="shared" si="7"/>
        <v/>
      </c>
      <c r="H165" s="297" t="b">
        <f t="shared" si="8"/>
        <v>0</v>
      </c>
      <c r="I165" s="298">
        <f t="shared" si="9"/>
        <v>1</v>
      </c>
    </row>
    <row r="166" spans="1:9">
      <c r="A166" s="117">
        <v>157</v>
      </c>
      <c r="B166" s="118"/>
      <c r="C166" s="118"/>
      <c r="D166" s="118"/>
      <c r="E166" s="120"/>
      <c r="F166" s="118"/>
      <c r="G166" s="15" t="str">
        <f t="shared" si="7"/>
        <v/>
      </c>
      <c r="H166" s="297" t="b">
        <f t="shared" si="8"/>
        <v>0</v>
      </c>
      <c r="I166" s="298">
        <f t="shared" si="9"/>
        <v>1</v>
      </c>
    </row>
    <row r="167" spans="1:9">
      <c r="A167" s="117">
        <v>158</v>
      </c>
      <c r="B167" s="118"/>
      <c r="C167" s="118"/>
      <c r="D167" s="118"/>
      <c r="E167" s="120"/>
      <c r="F167" s="118"/>
      <c r="G167" s="15" t="str">
        <f t="shared" si="7"/>
        <v/>
      </c>
      <c r="H167" s="297" t="b">
        <f t="shared" si="8"/>
        <v>0</v>
      </c>
      <c r="I167" s="298">
        <f t="shared" si="9"/>
        <v>1</v>
      </c>
    </row>
    <row r="168" spans="1:9">
      <c r="A168" s="117">
        <v>159</v>
      </c>
      <c r="B168" s="118"/>
      <c r="C168" s="118"/>
      <c r="D168" s="118"/>
      <c r="E168" s="120"/>
      <c r="F168" s="118"/>
      <c r="G168" s="15" t="str">
        <f t="shared" si="7"/>
        <v/>
      </c>
      <c r="H168" s="297" t="b">
        <f t="shared" si="8"/>
        <v>0</v>
      </c>
      <c r="I168" s="298">
        <f t="shared" si="9"/>
        <v>1</v>
      </c>
    </row>
    <row r="169" spans="1:9">
      <c r="A169" s="117">
        <v>160</v>
      </c>
      <c r="B169" s="118"/>
      <c r="C169" s="118"/>
      <c r="D169" s="118"/>
      <c r="E169" s="120"/>
      <c r="F169" s="118"/>
      <c r="G169" s="15" t="str">
        <f t="shared" si="7"/>
        <v/>
      </c>
      <c r="H169" s="297" t="b">
        <f t="shared" si="8"/>
        <v>0</v>
      </c>
      <c r="I169" s="298">
        <f t="shared" si="9"/>
        <v>1</v>
      </c>
    </row>
    <row r="170" spans="1:9">
      <c r="A170" s="117">
        <v>161</v>
      </c>
      <c r="B170" s="118"/>
      <c r="C170" s="118"/>
      <c r="D170" s="118"/>
      <c r="E170" s="120"/>
      <c r="F170" s="118"/>
      <c r="G170" s="15" t="str">
        <f t="shared" si="7"/>
        <v/>
      </c>
      <c r="H170" s="297" t="b">
        <f t="shared" si="8"/>
        <v>0</v>
      </c>
      <c r="I170" s="298">
        <f t="shared" si="9"/>
        <v>1</v>
      </c>
    </row>
    <row r="171" spans="1:9">
      <c r="A171" s="117">
        <v>162</v>
      </c>
      <c r="B171" s="118"/>
      <c r="C171" s="118"/>
      <c r="D171" s="118"/>
      <c r="E171" s="120"/>
      <c r="F171" s="118"/>
      <c r="G171" s="15" t="str">
        <f t="shared" si="7"/>
        <v/>
      </c>
      <c r="H171" s="297" t="b">
        <f t="shared" si="8"/>
        <v>0</v>
      </c>
      <c r="I171" s="298">
        <f t="shared" si="9"/>
        <v>1</v>
      </c>
    </row>
    <row r="172" spans="1:9">
      <c r="A172" s="117">
        <v>163</v>
      </c>
      <c r="B172" s="118"/>
      <c r="C172" s="118"/>
      <c r="D172" s="118"/>
      <c r="E172" s="120"/>
      <c r="F172" s="118"/>
      <c r="G172" s="15" t="str">
        <f t="shared" si="7"/>
        <v/>
      </c>
      <c r="H172" s="297" t="b">
        <f t="shared" si="8"/>
        <v>0</v>
      </c>
      <c r="I172" s="298">
        <f t="shared" si="9"/>
        <v>1</v>
      </c>
    </row>
    <row r="173" spans="1:9">
      <c r="A173" s="117">
        <v>164</v>
      </c>
      <c r="B173" s="118"/>
      <c r="C173" s="118"/>
      <c r="D173" s="118"/>
      <c r="E173" s="120"/>
      <c r="F173" s="118"/>
      <c r="G173" s="15" t="str">
        <f t="shared" si="7"/>
        <v/>
      </c>
      <c r="H173" s="297" t="b">
        <f t="shared" si="8"/>
        <v>0</v>
      </c>
      <c r="I173" s="298">
        <f t="shared" si="9"/>
        <v>1</v>
      </c>
    </row>
    <row r="174" spans="1:9">
      <c r="A174" s="117">
        <v>165</v>
      </c>
      <c r="B174" s="118"/>
      <c r="C174" s="118"/>
      <c r="D174" s="118"/>
      <c r="E174" s="120"/>
      <c r="F174" s="118"/>
      <c r="G174" s="15" t="str">
        <f t="shared" si="7"/>
        <v/>
      </c>
      <c r="H174" s="297" t="b">
        <f t="shared" si="8"/>
        <v>0</v>
      </c>
      <c r="I174" s="298">
        <f t="shared" si="9"/>
        <v>1</v>
      </c>
    </row>
    <row r="175" spans="1:9">
      <c r="A175" s="117">
        <v>166</v>
      </c>
      <c r="B175" s="118"/>
      <c r="C175" s="118"/>
      <c r="D175" s="118"/>
      <c r="E175" s="120"/>
      <c r="F175" s="118"/>
      <c r="G175" s="15" t="str">
        <f t="shared" si="7"/>
        <v/>
      </c>
      <c r="H175" s="297" t="b">
        <f t="shared" si="8"/>
        <v>0</v>
      </c>
      <c r="I175" s="298">
        <f t="shared" si="9"/>
        <v>1</v>
      </c>
    </row>
    <row r="176" spans="1:9">
      <c r="A176" s="117">
        <v>167</v>
      </c>
      <c r="B176" s="118"/>
      <c r="C176" s="118"/>
      <c r="D176" s="118"/>
      <c r="E176" s="120"/>
      <c r="F176" s="118"/>
      <c r="G176" s="15" t="str">
        <f t="shared" si="7"/>
        <v/>
      </c>
      <c r="H176" s="297" t="b">
        <f t="shared" si="8"/>
        <v>0</v>
      </c>
      <c r="I176" s="298">
        <f t="shared" si="9"/>
        <v>1</v>
      </c>
    </row>
    <row r="177" spans="1:9">
      <c r="A177" s="117">
        <v>168</v>
      </c>
      <c r="B177" s="118"/>
      <c r="C177" s="118"/>
      <c r="D177" s="118"/>
      <c r="E177" s="120"/>
      <c r="F177" s="118"/>
      <c r="G177" s="15" t="str">
        <f t="shared" si="7"/>
        <v/>
      </c>
      <c r="H177" s="297" t="b">
        <f t="shared" si="8"/>
        <v>0</v>
      </c>
      <c r="I177" s="298">
        <f t="shared" si="9"/>
        <v>1</v>
      </c>
    </row>
    <row r="178" spans="1:9">
      <c r="A178" s="117">
        <v>169</v>
      </c>
      <c r="B178" s="118"/>
      <c r="C178" s="118"/>
      <c r="D178" s="118"/>
      <c r="E178" s="120"/>
      <c r="F178" s="118"/>
      <c r="G178" s="15" t="str">
        <f t="shared" si="7"/>
        <v/>
      </c>
      <c r="H178" s="297" t="b">
        <f t="shared" si="8"/>
        <v>0</v>
      </c>
      <c r="I178" s="298">
        <f t="shared" si="9"/>
        <v>1</v>
      </c>
    </row>
    <row r="179" spans="1:9">
      <c r="A179" s="117">
        <v>170</v>
      </c>
      <c r="B179" s="118"/>
      <c r="C179" s="118"/>
      <c r="D179" s="118"/>
      <c r="E179" s="120"/>
      <c r="F179" s="118"/>
      <c r="G179" s="15" t="str">
        <f t="shared" si="7"/>
        <v/>
      </c>
      <c r="H179" s="297" t="b">
        <f t="shared" si="8"/>
        <v>0</v>
      </c>
      <c r="I179" s="298">
        <f t="shared" si="9"/>
        <v>1</v>
      </c>
    </row>
    <row r="180" spans="1:9">
      <c r="A180" s="117">
        <v>171</v>
      </c>
      <c r="B180" s="118"/>
      <c r="C180" s="118"/>
      <c r="D180" s="118"/>
      <c r="E180" s="120"/>
      <c r="F180" s="118"/>
      <c r="G180" s="15" t="str">
        <f t="shared" si="7"/>
        <v/>
      </c>
      <c r="H180" s="297" t="b">
        <f t="shared" si="8"/>
        <v>0</v>
      </c>
      <c r="I180" s="298">
        <f t="shared" si="9"/>
        <v>1</v>
      </c>
    </row>
    <row r="181" spans="1:9">
      <c r="A181" s="117">
        <v>172</v>
      </c>
      <c r="B181" s="118"/>
      <c r="C181" s="118"/>
      <c r="D181" s="118"/>
      <c r="E181" s="120"/>
      <c r="F181" s="118"/>
      <c r="G181" s="15" t="str">
        <f t="shared" si="7"/>
        <v/>
      </c>
      <c r="H181" s="297" t="b">
        <f t="shared" si="8"/>
        <v>0</v>
      </c>
      <c r="I181" s="298">
        <f t="shared" si="9"/>
        <v>1</v>
      </c>
    </row>
    <row r="182" spans="1:9">
      <c r="A182" s="117">
        <v>173</v>
      </c>
      <c r="B182" s="118"/>
      <c r="C182" s="118"/>
      <c r="D182" s="118"/>
      <c r="E182" s="120"/>
      <c r="F182" s="118"/>
      <c r="G182" s="15" t="str">
        <f t="shared" si="7"/>
        <v/>
      </c>
      <c r="H182" s="297" t="b">
        <f t="shared" si="8"/>
        <v>0</v>
      </c>
      <c r="I182" s="298">
        <f t="shared" si="9"/>
        <v>1</v>
      </c>
    </row>
    <row r="183" spans="1:9">
      <c r="A183" s="117">
        <v>174</v>
      </c>
      <c r="B183" s="118"/>
      <c r="C183" s="118"/>
      <c r="D183" s="118"/>
      <c r="E183" s="120"/>
      <c r="F183" s="118"/>
      <c r="G183" s="15" t="str">
        <f t="shared" si="7"/>
        <v/>
      </c>
      <c r="H183" s="297" t="b">
        <f t="shared" si="8"/>
        <v>0</v>
      </c>
      <c r="I183" s="298">
        <f t="shared" si="9"/>
        <v>1</v>
      </c>
    </row>
    <row r="184" spans="1:9">
      <c r="A184" s="117">
        <v>175</v>
      </c>
      <c r="B184" s="118"/>
      <c r="C184" s="118"/>
      <c r="D184" s="118"/>
      <c r="E184" s="120"/>
      <c r="F184" s="118"/>
      <c r="G184" s="15" t="str">
        <f t="shared" si="7"/>
        <v/>
      </c>
      <c r="H184" s="297" t="b">
        <f t="shared" si="8"/>
        <v>0</v>
      </c>
      <c r="I184" s="298">
        <f t="shared" si="9"/>
        <v>1</v>
      </c>
    </row>
    <row r="185" spans="1:9">
      <c r="A185" s="117">
        <v>176</v>
      </c>
      <c r="B185" s="118"/>
      <c r="C185" s="118"/>
      <c r="D185" s="118"/>
      <c r="E185" s="120"/>
      <c r="F185" s="118"/>
      <c r="G185" s="15" t="str">
        <f t="shared" si="7"/>
        <v/>
      </c>
      <c r="H185" s="297" t="b">
        <f t="shared" si="8"/>
        <v>0</v>
      </c>
      <c r="I185" s="298">
        <f t="shared" si="9"/>
        <v>1</v>
      </c>
    </row>
    <row r="186" spans="1:9">
      <c r="A186" s="117">
        <v>177</v>
      </c>
      <c r="B186" s="118"/>
      <c r="C186" s="118"/>
      <c r="D186" s="118"/>
      <c r="E186" s="120"/>
      <c r="F186" s="118"/>
      <c r="G186" s="15" t="str">
        <f t="shared" si="7"/>
        <v/>
      </c>
      <c r="H186" s="297" t="b">
        <f t="shared" si="8"/>
        <v>0</v>
      </c>
      <c r="I186" s="298">
        <f t="shared" si="9"/>
        <v>1</v>
      </c>
    </row>
    <row r="187" spans="1:9">
      <c r="A187" s="117">
        <v>178</v>
      </c>
      <c r="B187" s="118"/>
      <c r="C187" s="118"/>
      <c r="D187" s="118"/>
      <c r="E187" s="120"/>
      <c r="F187" s="118"/>
      <c r="G187" s="15" t="str">
        <f t="shared" si="7"/>
        <v/>
      </c>
      <c r="H187" s="297" t="b">
        <f t="shared" si="8"/>
        <v>0</v>
      </c>
      <c r="I187" s="298">
        <f t="shared" si="9"/>
        <v>1</v>
      </c>
    </row>
    <row r="188" spans="1:9">
      <c r="A188" s="117">
        <v>179</v>
      </c>
      <c r="B188" s="118"/>
      <c r="C188" s="118"/>
      <c r="D188" s="118"/>
      <c r="E188" s="120"/>
      <c r="F188" s="118"/>
      <c r="G188" s="15" t="str">
        <f t="shared" si="7"/>
        <v/>
      </c>
      <c r="H188" s="297" t="b">
        <f t="shared" si="8"/>
        <v>0</v>
      </c>
      <c r="I188" s="298">
        <f t="shared" si="9"/>
        <v>1</v>
      </c>
    </row>
    <row r="189" spans="1:9">
      <c r="A189" s="117">
        <v>180</v>
      </c>
      <c r="B189" s="118"/>
      <c r="C189" s="118"/>
      <c r="D189" s="118"/>
      <c r="E189" s="120"/>
      <c r="F189" s="118"/>
      <c r="G189" s="15" t="str">
        <f t="shared" si="7"/>
        <v/>
      </c>
      <c r="H189" s="297" t="b">
        <f t="shared" si="8"/>
        <v>0</v>
      </c>
      <c r="I189" s="298">
        <f t="shared" si="9"/>
        <v>1</v>
      </c>
    </row>
    <row r="190" spans="1:9">
      <c r="A190" s="117">
        <v>181</v>
      </c>
      <c r="B190" s="118"/>
      <c r="C190" s="118"/>
      <c r="D190" s="118"/>
      <c r="E190" s="120"/>
      <c r="F190" s="118"/>
      <c r="G190" s="15" t="str">
        <f t="shared" si="7"/>
        <v/>
      </c>
      <c r="H190" s="297" t="b">
        <f t="shared" si="8"/>
        <v>0</v>
      </c>
      <c r="I190" s="298">
        <f t="shared" si="9"/>
        <v>1</v>
      </c>
    </row>
    <row r="191" spans="1:9">
      <c r="A191" s="117">
        <v>182</v>
      </c>
      <c r="B191" s="118"/>
      <c r="C191" s="118"/>
      <c r="D191" s="118"/>
      <c r="E191" s="120"/>
      <c r="F191" s="118"/>
      <c r="G191" s="15" t="str">
        <f t="shared" si="7"/>
        <v/>
      </c>
      <c r="H191" s="297" t="b">
        <f t="shared" si="8"/>
        <v>0</v>
      </c>
      <c r="I191" s="298">
        <f t="shared" si="9"/>
        <v>1</v>
      </c>
    </row>
    <row r="192" spans="1:9">
      <c r="A192" s="117">
        <v>183</v>
      </c>
      <c r="B192" s="118"/>
      <c r="C192" s="118"/>
      <c r="D192" s="118"/>
      <c r="E192" s="120"/>
      <c r="F192" s="118"/>
      <c r="G192" s="15" t="str">
        <f t="shared" si="7"/>
        <v/>
      </c>
      <c r="H192" s="297" t="b">
        <f t="shared" si="8"/>
        <v>0</v>
      </c>
      <c r="I192" s="298">
        <f t="shared" si="9"/>
        <v>1</v>
      </c>
    </row>
    <row r="193" spans="1:9">
      <c r="A193" s="117">
        <v>184</v>
      </c>
      <c r="B193" s="118"/>
      <c r="C193" s="118"/>
      <c r="D193" s="118"/>
      <c r="E193" s="120"/>
      <c r="F193" s="118"/>
      <c r="G193" s="15" t="str">
        <f t="shared" si="7"/>
        <v/>
      </c>
      <c r="H193" s="297" t="b">
        <f t="shared" si="8"/>
        <v>0</v>
      </c>
      <c r="I193" s="298">
        <f t="shared" si="9"/>
        <v>1</v>
      </c>
    </row>
    <row r="194" spans="1:9">
      <c r="A194" s="117">
        <v>185</v>
      </c>
      <c r="B194" s="118"/>
      <c r="C194" s="118"/>
      <c r="D194" s="118"/>
      <c r="E194" s="120"/>
      <c r="F194" s="118"/>
      <c r="G194" s="15" t="str">
        <f t="shared" si="7"/>
        <v/>
      </c>
      <c r="H194" s="297" t="b">
        <f t="shared" si="8"/>
        <v>0</v>
      </c>
      <c r="I194" s="298">
        <f t="shared" si="9"/>
        <v>1</v>
      </c>
    </row>
    <row r="195" spans="1:9">
      <c r="A195" s="117">
        <v>186</v>
      </c>
      <c r="B195" s="118"/>
      <c r="C195" s="118"/>
      <c r="D195" s="118"/>
      <c r="E195" s="120"/>
      <c r="F195" s="118"/>
      <c r="G195" s="15" t="str">
        <f t="shared" si="7"/>
        <v/>
      </c>
      <c r="H195" s="297" t="b">
        <f t="shared" si="8"/>
        <v>0</v>
      </c>
      <c r="I195" s="298">
        <f t="shared" si="9"/>
        <v>1</v>
      </c>
    </row>
    <row r="196" spans="1:9">
      <c r="A196" s="117">
        <v>187</v>
      </c>
      <c r="B196" s="118"/>
      <c r="C196" s="118"/>
      <c r="D196" s="118"/>
      <c r="E196" s="120"/>
      <c r="F196" s="118"/>
      <c r="G196" s="15" t="str">
        <f t="shared" si="7"/>
        <v/>
      </c>
      <c r="H196" s="297" t="b">
        <f t="shared" si="8"/>
        <v>0</v>
      </c>
      <c r="I196" s="298">
        <f t="shared" si="9"/>
        <v>1</v>
      </c>
    </row>
    <row r="197" spans="1:9">
      <c r="A197" s="117">
        <v>188</v>
      </c>
      <c r="B197" s="118"/>
      <c r="C197" s="118"/>
      <c r="D197" s="118"/>
      <c r="E197" s="120"/>
      <c r="F197" s="118"/>
      <c r="G197" s="15" t="str">
        <f t="shared" si="7"/>
        <v/>
      </c>
      <c r="H197" s="297" t="b">
        <f t="shared" si="8"/>
        <v>0</v>
      </c>
      <c r="I197" s="298">
        <f t="shared" si="9"/>
        <v>1</v>
      </c>
    </row>
    <row r="198" spans="1:9">
      <c r="A198" s="117">
        <v>189</v>
      </c>
      <c r="B198" s="118"/>
      <c r="C198" s="118"/>
      <c r="D198" s="118"/>
      <c r="E198" s="120"/>
      <c r="F198" s="118"/>
      <c r="G198" s="15" t="str">
        <f t="shared" si="7"/>
        <v/>
      </c>
      <c r="H198" s="297" t="b">
        <f t="shared" si="8"/>
        <v>0</v>
      </c>
      <c r="I198" s="298">
        <f t="shared" si="9"/>
        <v>1</v>
      </c>
    </row>
    <row r="199" spans="1:9">
      <c r="A199" s="117">
        <v>190</v>
      </c>
      <c r="B199" s="118"/>
      <c r="C199" s="118"/>
      <c r="D199" s="118"/>
      <c r="E199" s="120"/>
      <c r="F199" s="118"/>
      <c r="G199" s="15" t="str">
        <f t="shared" si="7"/>
        <v/>
      </c>
      <c r="H199" s="297" t="b">
        <f t="shared" si="8"/>
        <v>0</v>
      </c>
      <c r="I199" s="298">
        <f t="shared" si="9"/>
        <v>1</v>
      </c>
    </row>
    <row r="200" spans="1:9">
      <c r="A200" s="117">
        <v>191</v>
      </c>
      <c r="B200" s="118"/>
      <c r="C200" s="118"/>
      <c r="D200" s="118"/>
      <c r="E200" s="120"/>
      <c r="F200" s="118"/>
      <c r="G200" s="15" t="str">
        <f t="shared" si="7"/>
        <v/>
      </c>
      <c r="H200" s="297" t="b">
        <f t="shared" si="8"/>
        <v>0</v>
      </c>
      <c r="I200" s="298">
        <f t="shared" si="9"/>
        <v>1</v>
      </c>
    </row>
    <row r="201" spans="1:9">
      <c r="A201" s="117">
        <v>192</v>
      </c>
      <c r="B201" s="118"/>
      <c r="C201" s="118"/>
      <c r="D201" s="118"/>
      <c r="E201" s="120"/>
      <c r="F201" s="118"/>
      <c r="G201" s="15" t="str">
        <f t="shared" si="7"/>
        <v/>
      </c>
      <c r="H201" s="297" t="b">
        <f t="shared" si="8"/>
        <v>0</v>
      </c>
      <c r="I201" s="298">
        <f t="shared" si="9"/>
        <v>1</v>
      </c>
    </row>
    <row r="202" spans="1:9">
      <c r="A202" s="117">
        <v>193</v>
      </c>
      <c r="B202" s="118"/>
      <c r="C202" s="118"/>
      <c r="D202" s="118"/>
      <c r="E202" s="120"/>
      <c r="F202" s="118"/>
      <c r="G202" s="15" t="str">
        <f t="shared" ref="G202:G259" si="10">IF(OR($B202="",$C202="",,,$E202&lt;an_initial,$E202&gt;an_final,$H202=FALSE),"",HLOOKUP(D202,ii524punctaje,2,FALSE)*F202/I202)</f>
        <v/>
      </c>
      <c r="H202" s="297" t="b">
        <f t="shared" ref="H202:H259" si="11">IF(nume_candidat="",FALSE,ISNUMBER(SEARCH(nume_candidat,$B202)))</f>
        <v>0</v>
      </c>
      <c r="I202" s="298">
        <f t="shared" si="9"/>
        <v>1</v>
      </c>
    </row>
    <row r="203" spans="1:9">
      <c r="A203" s="117">
        <v>194</v>
      </c>
      <c r="B203" s="118"/>
      <c r="C203" s="118"/>
      <c r="D203" s="118"/>
      <c r="E203" s="120"/>
      <c r="F203" s="118"/>
      <c r="G203" s="15" t="str">
        <f t="shared" si="10"/>
        <v/>
      </c>
      <c r="H203" s="297" t="b">
        <f t="shared" si="11"/>
        <v>0</v>
      </c>
      <c r="I203" s="298">
        <f t="shared" ref="I203:I259" si="12">LEN(B203)-LEN(SUBSTITUTE(B203,",",""))+1</f>
        <v>1</v>
      </c>
    </row>
    <row r="204" spans="1:9">
      <c r="A204" s="117">
        <v>195</v>
      </c>
      <c r="B204" s="118"/>
      <c r="C204" s="118"/>
      <c r="D204" s="118"/>
      <c r="E204" s="120"/>
      <c r="F204" s="118"/>
      <c r="G204" s="15" t="str">
        <f t="shared" si="10"/>
        <v/>
      </c>
      <c r="H204" s="297" t="b">
        <f t="shared" si="11"/>
        <v>0</v>
      </c>
      <c r="I204" s="298">
        <f t="shared" si="12"/>
        <v>1</v>
      </c>
    </row>
    <row r="205" spans="1:9">
      <c r="A205" s="117">
        <v>196</v>
      </c>
      <c r="B205" s="118"/>
      <c r="C205" s="118"/>
      <c r="D205" s="118"/>
      <c r="E205" s="120"/>
      <c r="F205" s="118"/>
      <c r="G205" s="15" t="str">
        <f t="shared" si="10"/>
        <v/>
      </c>
      <c r="H205" s="297" t="b">
        <f t="shared" si="11"/>
        <v>0</v>
      </c>
      <c r="I205" s="298">
        <f t="shared" si="12"/>
        <v>1</v>
      </c>
    </row>
    <row r="206" spans="1:9">
      <c r="A206" s="117">
        <v>197</v>
      </c>
      <c r="B206" s="118"/>
      <c r="C206" s="118"/>
      <c r="D206" s="118"/>
      <c r="E206" s="120"/>
      <c r="F206" s="118"/>
      <c r="G206" s="15" t="str">
        <f t="shared" si="10"/>
        <v/>
      </c>
      <c r="H206" s="297" t="b">
        <f t="shared" si="11"/>
        <v>0</v>
      </c>
      <c r="I206" s="298">
        <f t="shared" si="12"/>
        <v>1</v>
      </c>
    </row>
    <row r="207" spans="1:9">
      <c r="A207" s="117">
        <v>198</v>
      </c>
      <c r="B207" s="118"/>
      <c r="C207" s="118"/>
      <c r="D207" s="118"/>
      <c r="E207" s="120"/>
      <c r="F207" s="118"/>
      <c r="G207" s="15" t="str">
        <f t="shared" si="10"/>
        <v/>
      </c>
      <c r="H207" s="297" t="b">
        <f t="shared" si="11"/>
        <v>0</v>
      </c>
      <c r="I207" s="298">
        <f t="shared" si="12"/>
        <v>1</v>
      </c>
    </row>
    <row r="208" spans="1:9">
      <c r="A208" s="117">
        <v>199</v>
      </c>
      <c r="B208" s="118"/>
      <c r="C208" s="118"/>
      <c r="D208" s="118"/>
      <c r="E208" s="120"/>
      <c r="F208" s="118"/>
      <c r="G208" s="15" t="str">
        <f t="shared" si="10"/>
        <v/>
      </c>
      <c r="H208" s="297" t="b">
        <f t="shared" si="11"/>
        <v>0</v>
      </c>
      <c r="I208" s="298">
        <f t="shared" si="12"/>
        <v>1</v>
      </c>
    </row>
    <row r="209" spans="1:9">
      <c r="A209" s="117">
        <v>200</v>
      </c>
      <c r="B209" s="118"/>
      <c r="C209" s="118"/>
      <c r="D209" s="118"/>
      <c r="E209" s="120"/>
      <c r="F209" s="118"/>
      <c r="G209" s="15" t="str">
        <f t="shared" si="10"/>
        <v/>
      </c>
      <c r="H209" s="297" t="b">
        <f t="shared" si="11"/>
        <v>0</v>
      </c>
      <c r="I209" s="298">
        <f t="shared" si="12"/>
        <v>1</v>
      </c>
    </row>
    <row r="210" spans="1:9">
      <c r="A210" s="117">
        <v>201</v>
      </c>
      <c r="B210" s="118"/>
      <c r="C210" s="118"/>
      <c r="D210" s="118"/>
      <c r="E210" s="120"/>
      <c r="F210" s="118"/>
      <c r="G210" s="15" t="str">
        <f t="shared" si="10"/>
        <v/>
      </c>
      <c r="H210" s="297" t="b">
        <f t="shared" si="11"/>
        <v>0</v>
      </c>
      <c r="I210" s="298">
        <f t="shared" si="12"/>
        <v>1</v>
      </c>
    </row>
    <row r="211" spans="1:9">
      <c r="A211" s="117">
        <v>202</v>
      </c>
      <c r="B211" s="118"/>
      <c r="C211" s="118"/>
      <c r="D211" s="118"/>
      <c r="E211" s="120"/>
      <c r="F211" s="118"/>
      <c r="G211" s="15" t="str">
        <f t="shared" si="10"/>
        <v/>
      </c>
      <c r="H211" s="297" t="b">
        <f t="shared" si="11"/>
        <v>0</v>
      </c>
      <c r="I211" s="298">
        <f t="shared" si="12"/>
        <v>1</v>
      </c>
    </row>
    <row r="212" spans="1:9">
      <c r="A212" s="117">
        <v>203</v>
      </c>
      <c r="B212" s="118"/>
      <c r="C212" s="118"/>
      <c r="D212" s="118"/>
      <c r="E212" s="120"/>
      <c r="F212" s="118"/>
      <c r="G212" s="15" t="str">
        <f t="shared" si="10"/>
        <v/>
      </c>
      <c r="H212" s="297" t="b">
        <f t="shared" si="11"/>
        <v>0</v>
      </c>
      <c r="I212" s="298">
        <f t="shared" si="12"/>
        <v>1</v>
      </c>
    </row>
    <row r="213" spans="1:9">
      <c r="A213" s="117">
        <v>204</v>
      </c>
      <c r="B213" s="118"/>
      <c r="C213" s="118"/>
      <c r="D213" s="118"/>
      <c r="E213" s="120"/>
      <c r="F213" s="118"/>
      <c r="G213" s="15" t="str">
        <f t="shared" si="10"/>
        <v/>
      </c>
      <c r="H213" s="297" t="b">
        <f t="shared" si="11"/>
        <v>0</v>
      </c>
      <c r="I213" s="298">
        <f t="shared" si="12"/>
        <v>1</v>
      </c>
    </row>
    <row r="214" spans="1:9">
      <c r="A214" s="117">
        <v>205</v>
      </c>
      <c r="B214" s="118"/>
      <c r="C214" s="118"/>
      <c r="D214" s="118"/>
      <c r="E214" s="120"/>
      <c r="F214" s="118"/>
      <c r="G214" s="15" t="str">
        <f t="shared" si="10"/>
        <v/>
      </c>
      <c r="H214" s="297" t="b">
        <f t="shared" si="11"/>
        <v>0</v>
      </c>
      <c r="I214" s="298">
        <f t="shared" si="12"/>
        <v>1</v>
      </c>
    </row>
    <row r="215" spans="1:9">
      <c r="A215" s="117">
        <v>206</v>
      </c>
      <c r="B215" s="118"/>
      <c r="C215" s="118"/>
      <c r="D215" s="118"/>
      <c r="E215" s="120"/>
      <c r="F215" s="118"/>
      <c r="G215" s="15" t="str">
        <f t="shared" si="10"/>
        <v/>
      </c>
      <c r="H215" s="297" t="b">
        <f t="shared" si="11"/>
        <v>0</v>
      </c>
      <c r="I215" s="298">
        <f t="shared" si="12"/>
        <v>1</v>
      </c>
    </row>
    <row r="216" spans="1:9">
      <c r="A216" s="117">
        <v>207</v>
      </c>
      <c r="B216" s="118"/>
      <c r="C216" s="118"/>
      <c r="D216" s="118"/>
      <c r="E216" s="120"/>
      <c r="F216" s="118"/>
      <c r="G216" s="15" t="str">
        <f t="shared" si="10"/>
        <v/>
      </c>
      <c r="H216" s="297" t="b">
        <f t="shared" si="11"/>
        <v>0</v>
      </c>
      <c r="I216" s="298">
        <f t="shared" si="12"/>
        <v>1</v>
      </c>
    </row>
    <row r="217" spans="1:9">
      <c r="A217" s="117">
        <v>208</v>
      </c>
      <c r="B217" s="118"/>
      <c r="C217" s="118"/>
      <c r="D217" s="118"/>
      <c r="E217" s="120"/>
      <c r="F217" s="118"/>
      <c r="G217" s="15" t="str">
        <f t="shared" si="10"/>
        <v/>
      </c>
      <c r="H217" s="297" t="b">
        <f t="shared" si="11"/>
        <v>0</v>
      </c>
      <c r="I217" s="298">
        <f t="shared" si="12"/>
        <v>1</v>
      </c>
    </row>
    <row r="218" spans="1:9">
      <c r="A218" s="117">
        <v>209</v>
      </c>
      <c r="B218" s="118"/>
      <c r="C218" s="118"/>
      <c r="D218" s="118"/>
      <c r="E218" s="120"/>
      <c r="F218" s="118"/>
      <c r="G218" s="15" t="str">
        <f t="shared" si="10"/>
        <v/>
      </c>
      <c r="H218" s="297" t="b">
        <f t="shared" si="11"/>
        <v>0</v>
      </c>
      <c r="I218" s="298">
        <f t="shared" si="12"/>
        <v>1</v>
      </c>
    </row>
    <row r="219" spans="1:9">
      <c r="A219" s="117">
        <v>210</v>
      </c>
      <c r="B219" s="118"/>
      <c r="C219" s="118"/>
      <c r="D219" s="118"/>
      <c r="E219" s="120"/>
      <c r="F219" s="118"/>
      <c r="G219" s="15" t="str">
        <f t="shared" si="10"/>
        <v/>
      </c>
      <c r="H219" s="297" t="b">
        <f t="shared" si="11"/>
        <v>0</v>
      </c>
      <c r="I219" s="298">
        <f t="shared" si="12"/>
        <v>1</v>
      </c>
    </row>
    <row r="220" spans="1:9">
      <c r="A220" s="117">
        <v>211</v>
      </c>
      <c r="B220" s="118"/>
      <c r="C220" s="118"/>
      <c r="D220" s="118"/>
      <c r="E220" s="120"/>
      <c r="F220" s="118"/>
      <c r="G220" s="15" t="str">
        <f t="shared" si="10"/>
        <v/>
      </c>
      <c r="H220" s="297" t="b">
        <f t="shared" si="11"/>
        <v>0</v>
      </c>
      <c r="I220" s="298">
        <f t="shared" si="12"/>
        <v>1</v>
      </c>
    </row>
    <row r="221" spans="1:9">
      <c r="A221" s="117">
        <v>212</v>
      </c>
      <c r="B221" s="118"/>
      <c r="C221" s="118"/>
      <c r="D221" s="118"/>
      <c r="E221" s="120"/>
      <c r="F221" s="118"/>
      <c r="G221" s="15" t="str">
        <f t="shared" si="10"/>
        <v/>
      </c>
      <c r="H221" s="297" t="b">
        <f t="shared" si="11"/>
        <v>0</v>
      </c>
      <c r="I221" s="298">
        <f t="shared" si="12"/>
        <v>1</v>
      </c>
    </row>
    <row r="222" spans="1:9">
      <c r="A222" s="117">
        <v>213</v>
      </c>
      <c r="B222" s="118"/>
      <c r="C222" s="118"/>
      <c r="D222" s="118"/>
      <c r="E222" s="120"/>
      <c r="F222" s="118"/>
      <c r="G222" s="15" t="str">
        <f t="shared" si="10"/>
        <v/>
      </c>
      <c r="H222" s="297" t="b">
        <f t="shared" si="11"/>
        <v>0</v>
      </c>
      <c r="I222" s="298">
        <f t="shared" si="12"/>
        <v>1</v>
      </c>
    </row>
    <row r="223" spans="1:9">
      <c r="A223" s="117">
        <v>214</v>
      </c>
      <c r="B223" s="118"/>
      <c r="C223" s="118"/>
      <c r="D223" s="118"/>
      <c r="E223" s="120"/>
      <c r="F223" s="118"/>
      <c r="G223" s="15" t="str">
        <f t="shared" si="10"/>
        <v/>
      </c>
      <c r="H223" s="297" t="b">
        <f t="shared" si="11"/>
        <v>0</v>
      </c>
      <c r="I223" s="298">
        <f t="shared" si="12"/>
        <v>1</v>
      </c>
    </row>
    <row r="224" spans="1:9">
      <c r="A224" s="117">
        <v>215</v>
      </c>
      <c r="B224" s="118"/>
      <c r="C224" s="118"/>
      <c r="D224" s="118"/>
      <c r="E224" s="120"/>
      <c r="F224" s="118"/>
      <c r="G224" s="15" t="str">
        <f t="shared" si="10"/>
        <v/>
      </c>
      <c r="H224" s="297" t="b">
        <f t="shared" si="11"/>
        <v>0</v>
      </c>
      <c r="I224" s="298">
        <f t="shared" si="12"/>
        <v>1</v>
      </c>
    </row>
    <row r="225" spans="1:9">
      <c r="A225" s="117">
        <v>216</v>
      </c>
      <c r="B225" s="118"/>
      <c r="C225" s="118"/>
      <c r="D225" s="118"/>
      <c r="E225" s="120"/>
      <c r="F225" s="118"/>
      <c r="G225" s="15" t="str">
        <f t="shared" si="10"/>
        <v/>
      </c>
      <c r="H225" s="297" t="b">
        <f t="shared" si="11"/>
        <v>0</v>
      </c>
      <c r="I225" s="298">
        <f t="shared" si="12"/>
        <v>1</v>
      </c>
    </row>
    <row r="226" spans="1:9">
      <c r="A226" s="117">
        <v>217</v>
      </c>
      <c r="B226" s="118"/>
      <c r="C226" s="118"/>
      <c r="D226" s="118"/>
      <c r="E226" s="120"/>
      <c r="F226" s="118"/>
      <c r="G226" s="15" t="str">
        <f t="shared" si="10"/>
        <v/>
      </c>
      <c r="H226" s="297" t="b">
        <f t="shared" si="11"/>
        <v>0</v>
      </c>
      <c r="I226" s="298">
        <f t="shared" si="12"/>
        <v>1</v>
      </c>
    </row>
    <row r="227" spans="1:9">
      <c r="A227" s="117">
        <v>218</v>
      </c>
      <c r="B227" s="118"/>
      <c r="C227" s="118"/>
      <c r="D227" s="118"/>
      <c r="E227" s="120"/>
      <c r="F227" s="118"/>
      <c r="G227" s="15" t="str">
        <f t="shared" si="10"/>
        <v/>
      </c>
      <c r="H227" s="297" t="b">
        <f t="shared" si="11"/>
        <v>0</v>
      </c>
      <c r="I227" s="298">
        <f t="shared" si="12"/>
        <v>1</v>
      </c>
    </row>
    <row r="228" spans="1:9">
      <c r="A228" s="117">
        <v>219</v>
      </c>
      <c r="B228" s="118"/>
      <c r="C228" s="118"/>
      <c r="D228" s="118"/>
      <c r="E228" s="120"/>
      <c r="F228" s="118"/>
      <c r="G228" s="15" t="str">
        <f t="shared" si="10"/>
        <v/>
      </c>
      <c r="H228" s="297" t="b">
        <f t="shared" si="11"/>
        <v>0</v>
      </c>
      <c r="I228" s="298">
        <f t="shared" si="12"/>
        <v>1</v>
      </c>
    </row>
    <row r="229" spans="1:9">
      <c r="A229" s="117">
        <v>220</v>
      </c>
      <c r="B229" s="118"/>
      <c r="C229" s="118"/>
      <c r="D229" s="118"/>
      <c r="E229" s="120"/>
      <c r="F229" s="118"/>
      <c r="G229" s="15" t="str">
        <f t="shared" si="10"/>
        <v/>
      </c>
      <c r="H229" s="297" t="b">
        <f t="shared" si="11"/>
        <v>0</v>
      </c>
      <c r="I229" s="298">
        <f t="shared" si="12"/>
        <v>1</v>
      </c>
    </row>
    <row r="230" spans="1:9">
      <c r="A230" s="117">
        <v>221</v>
      </c>
      <c r="B230" s="118"/>
      <c r="C230" s="118"/>
      <c r="D230" s="118"/>
      <c r="E230" s="120"/>
      <c r="F230" s="118"/>
      <c r="G230" s="15" t="str">
        <f t="shared" si="10"/>
        <v/>
      </c>
      <c r="H230" s="297" t="b">
        <f t="shared" si="11"/>
        <v>0</v>
      </c>
      <c r="I230" s="298">
        <f t="shared" si="12"/>
        <v>1</v>
      </c>
    </row>
    <row r="231" spans="1:9">
      <c r="A231" s="117">
        <v>222</v>
      </c>
      <c r="B231" s="118"/>
      <c r="C231" s="118"/>
      <c r="D231" s="118"/>
      <c r="E231" s="120"/>
      <c r="F231" s="118"/>
      <c r="G231" s="15" t="str">
        <f t="shared" si="10"/>
        <v/>
      </c>
      <c r="H231" s="297" t="b">
        <f t="shared" si="11"/>
        <v>0</v>
      </c>
      <c r="I231" s="298">
        <f t="shared" si="12"/>
        <v>1</v>
      </c>
    </row>
    <row r="232" spans="1:9">
      <c r="A232" s="117">
        <v>223</v>
      </c>
      <c r="B232" s="118"/>
      <c r="C232" s="118"/>
      <c r="D232" s="118"/>
      <c r="E232" s="120"/>
      <c r="F232" s="118"/>
      <c r="G232" s="15" t="str">
        <f t="shared" si="10"/>
        <v/>
      </c>
      <c r="H232" s="297" t="b">
        <f t="shared" si="11"/>
        <v>0</v>
      </c>
      <c r="I232" s="298">
        <f t="shared" si="12"/>
        <v>1</v>
      </c>
    </row>
    <row r="233" spans="1:9">
      <c r="A233" s="117">
        <v>224</v>
      </c>
      <c r="B233" s="118"/>
      <c r="C233" s="118"/>
      <c r="D233" s="118"/>
      <c r="E233" s="120"/>
      <c r="F233" s="118"/>
      <c r="G233" s="15" t="str">
        <f t="shared" si="10"/>
        <v/>
      </c>
      <c r="H233" s="297" t="b">
        <f t="shared" si="11"/>
        <v>0</v>
      </c>
      <c r="I233" s="298">
        <f t="shared" si="12"/>
        <v>1</v>
      </c>
    </row>
    <row r="234" spans="1:9">
      <c r="A234" s="117">
        <v>225</v>
      </c>
      <c r="B234" s="118"/>
      <c r="C234" s="118"/>
      <c r="D234" s="118"/>
      <c r="E234" s="120"/>
      <c r="F234" s="118"/>
      <c r="G234" s="15" t="str">
        <f t="shared" si="10"/>
        <v/>
      </c>
      <c r="H234" s="297" t="b">
        <f t="shared" si="11"/>
        <v>0</v>
      </c>
      <c r="I234" s="298">
        <f t="shared" si="12"/>
        <v>1</v>
      </c>
    </row>
    <row r="235" spans="1:9">
      <c r="A235" s="117">
        <v>226</v>
      </c>
      <c r="B235" s="118"/>
      <c r="C235" s="118"/>
      <c r="D235" s="118"/>
      <c r="E235" s="120"/>
      <c r="F235" s="118"/>
      <c r="G235" s="15" t="str">
        <f t="shared" si="10"/>
        <v/>
      </c>
      <c r="H235" s="297" t="b">
        <f t="shared" si="11"/>
        <v>0</v>
      </c>
      <c r="I235" s="298">
        <f t="shared" si="12"/>
        <v>1</v>
      </c>
    </row>
    <row r="236" spans="1:9">
      <c r="A236" s="117">
        <v>227</v>
      </c>
      <c r="B236" s="118"/>
      <c r="C236" s="118"/>
      <c r="D236" s="118"/>
      <c r="E236" s="120"/>
      <c r="F236" s="118"/>
      <c r="G236" s="15" t="str">
        <f t="shared" si="10"/>
        <v/>
      </c>
      <c r="H236" s="297" t="b">
        <f t="shared" si="11"/>
        <v>0</v>
      </c>
      <c r="I236" s="298">
        <f t="shared" si="12"/>
        <v>1</v>
      </c>
    </row>
    <row r="237" spans="1:9">
      <c r="A237" s="117">
        <v>228</v>
      </c>
      <c r="B237" s="118"/>
      <c r="C237" s="118"/>
      <c r="D237" s="118"/>
      <c r="E237" s="120"/>
      <c r="F237" s="118"/>
      <c r="G237" s="15" t="str">
        <f t="shared" si="10"/>
        <v/>
      </c>
      <c r="H237" s="297" t="b">
        <f t="shared" si="11"/>
        <v>0</v>
      </c>
      <c r="I237" s="298">
        <f t="shared" si="12"/>
        <v>1</v>
      </c>
    </row>
    <row r="238" spans="1:9">
      <c r="A238" s="117">
        <v>229</v>
      </c>
      <c r="B238" s="118"/>
      <c r="C238" s="118"/>
      <c r="D238" s="118"/>
      <c r="E238" s="120"/>
      <c r="F238" s="118"/>
      <c r="G238" s="15" t="str">
        <f t="shared" si="10"/>
        <v/>
      </c>
      <c r="H238" s="297" t="b">
        <f t="shared" si="11"/>
        <v>0</v>
      </c>
      <c r="I238" s="298">
        <f t="shared" si="12"/>
        <v>1</v>
      </c>
    </row>
    <row r="239" spans="1:9">
      <c r="A239" s="117">
        <v>230</v>
      </c>
      <c r="B239" s="118"/>
      <c r="C239" s="118"/>
      <c r="D239" s="118"/>
      <c r="E239" s="120"/>
      <c r="F239" s="118"/>
      <c r="G239" s="15" t="str">
        <f t="shared" si="10"/>
        <v/>
      </c>
      <c r="H239" s="297" t="b">
        <f t="shared" si="11"/>
        <v>0</v>
      </c>
      <c r="I239" s="298">
        <f t="shared" si="12"/>
        <v>1</v>
      </c>
    </row>
    <row r="240" spans="1:9">
      <c r="A240" s="117">
        <v>231</v>
      </c>
      <c r="B240" s="118"/>
      <c r="C240" s="118"/>
      <c r="D240" s="118"/>
      <c r="E240" s="120"/>
      <c r="F240" s="118"/>
      <c r="G240" s="15" t="str">
        <f t="shared" si="10"/>
        <v/>
      </c>
      <c r="H240" s="297" t="b">
        <f t="shared" si="11"/>
        <v>0</v>
      </c>
      <c r="I240" s="298">
        <f t="shared" si="12"/>
        <v>1</v>
      </c>
    </row>
    <row r="241" spans="1:9">
      <c r="A241" s="117">
        <v>232</v>
      </c>
      <c r="B241" s="118"/>
      <c r="C241" s="118"/>
      <c r="D241" s="118"/>
      <c r="E241" s="120"/>
      <c r="F241" s="118"/>
      <c r="G241" s="15" t="str">
        <f t="shared" si="10"/>
        <v/>
      </c>
      <c r="H241" s="297" t="b">
        <f t="shared" si="11"/>
        <v>0</v>
      </c>
      <c r="I241" s="298">
        <f t="shared" si="12"/>
        <v>1</v>
      </c>
    </row>
    <row r="242" spans="1:9">
      <c r="A242" s="117">
        <v>233</v>
      </c>
      <c r="B242" s="118"/>
      <c r="C242" s="118"/>
      <c r="D242" s="118"/>
      <c r="E242" s="120"/>
      <c r="F242" s="118"/>
      <c r="G242" s="15" t="str">
        <f t="shared" si="10"/>
        <v/>
      </c>
      <c r="H242" s="297" t="b">
        <f t="shared" si="11"/>
        <v>0</v>
      </c>
      <c r="I242" s="298">
        <f t="shared" si="12"/>
        <v>1</v>
      </c>
    </row>
    <row r="243" spans="1:9">
      <c r="A243" s="117">
        <v>234</v>
      </c>
      <c r="B243" s="118"/>
      <c r="C243" s="118"/>
      <c r="D243" s="118"/>
      <c r="E243" s="120"/>
      <c r="F243" s="118"/>
      <c r="G243" s="15" t="str">
        <f t="shared" si="10"/>
        <v/>
      </c>
      <c r="H243" s="297" t="b">
        <f t="shared" si="11"/>
        <v>0</v>
      </c>
      <c r="I243" s="298">
        <f t="shared" si="12"/>
        <v>1</v>
      </c>
    </row>
    <row r="244" spans="1:9">
      <c r="A244" s="117">
        <v>235</v>
      </c>
      <c r="B244" s="118"/>
      <c r="C244" s="118"/>
      <c r="D244" s="118"/>
      <c r="E244" s="120"/>
      <c r="F244" s="118"/>
      <c r="G244" s="15" t="str">
        <f t="shared" si="10"/>
        <v/>
      </c>
      <c r="H244" s="297" t="b">
        <f t="shared" si="11"/>
        <v>0</v>
      </c>
      <c r="I244" s="298">
        <f t="shared" si="12"/>
        <v>1</v>
      </c>
    </row>
    <row r="245" spans="1:9">
      <c r="A245" s="117">
        <v>236</v>
      </c>
      <c r="B245" s="118"/>
      <c r="C245" s="118"/>
      <c r="D245" s="118"/>
      <c r="E245" s="120"/>
      <c r="F245" s="118"/>
      <c r="G245" s="15" t="str">
        <f t="shared" si="10"/>
        <v/>
      </c>
      <c r="H245" s="297" t="b">
        <f t="shared" si="11"/>
        <v>0</v>
      </c>
      <c r="I245" s="298">
        <f t="shared" si="12"/>
        <v>1</v>
      </c>
    </row>
    <row r="246" spans="1:9">
      <c r="A246" s="117">
        <v>237</v>
      </c>
      <c r="B246" s="118"/>
      <c r="C246" s="118"/>
      <c r="D246" s="118"/>
      <c r="E246" s="120"/>
      <c r="F246" s="118"/>
      <c r="G246" s="15" t="str">
        <f t="shared" si="10"/>
        <v/>
      </c>
      <c r="H246" s="297" t="b">
        <f t="shared" si="11"/>
        <v>0</v>
      </c>
      <c r="I246" s="298">
        <f t="shared" si="12"/>
        <v>1</v>
      </c>
    </row>
    <row r="247" spans="1:9">
      <c r="A247" s="117">
        <v>238</v>
      </c>
      <c r="B247" s="118"/>
      <c r="C247" s="118"/>
      <c r="D247" s="118"/>
      <c r="E247" s="120"/>
      <c r="F247" s="118"/>
      <c r="G247" s="15" t="str">
        <f t="shared" si="10"/>
        <v/>
      </c>
      <c r="H247" s="297" t="b">
        <f t="shared" si="11"/>
        <v>0</v>
      </c>
      <c r="I247" s="298">
        <f t="shared" si="12"/>
        <v>1</v>
      </c>
    </row>
    <row r="248" spans="1:9">
      <c r="A248" s="117">
        <v>239</v>
      </c>
      <c r="B248" s="118"/>
      <c r="C248" s="118"/>
      <c r="D248" s="118"/>
      <c r="E248" s="120"/>
      <c r="F248" s="118"/>
      <c r="G248" s="15" t="str">
        <f t="shared" si="10"/>
        <v/>
      </c>
      <c r="H248" s="297" t="b">
        <f t="shared" si="11"/>
        <v>0</v>
      </c>
      <c r="I248" s="298">
        <f t="shared" si="12"/>
        <v>1</v>
      </c>
    </row>
    <row r="249" spans="1:9">
      <c r="A249" s="117">
        <v>240</v>
      </c>
      <c r="B249" s="118"/>
      <c r="C249" s="118"/>
      <c r="D249" s="118"/>
      <c r="E249" s="120"/>
      <c r="F249" s="118"/>
      <c r="G249" s="15" t="str">
        <f t="shared" si="10"/>
        <v/>
      </c>
      <c r="H249" s="297" t="b">
        <f t="shared" si="11"/>
        <v>0</v>
      </c>
      <c r="I249" s="298">
        <f t="shared" si="12"/>
        <v>1</v>
      </c>
    </row>
    <row r="250" spans="1:9">
      <c r="A250" s="117">
        <v>241</v>
      </c>
      <c r="B250" s="118"/>
      <c r="C250" s="118"/>
      <c r="D250" s="118"/>
      <c r="E250" s="120"/>
      <c r="F250" s="118"/>
      <c r="G250" s="15" t="str">
        <f t="shared" si="10"/>
        <v/>
      </c>
      <c r="H250" s="297" t="b">
        <f t="shared" si="11"/>
        <v>0</v>
      </c>
      <c r="I250" s="298">
        <f t="shared" si="12"/>
        <v>1</v>
      </c>
    </row>
    <row r="251" spans="1:9">
      <c r="A251" s="117">
        <v>242</v>
      </c>
      <c r="B251" s="118"/>
      <c r="C251" s="118"/>
      <c r="D251" s="118"/>
      <c r="E251" s="120"/>
      <c r="F251" s="118"/>
      <c r="G251" s="15" t="str">
        <f t="shared" si="10"/>
        <v/>
      </c>
      <c r="H251" s="297" t="b">
        <f t="shared" si="11"/>
        <v>0</v>
      </c>
      <c r="I251" s="298">
        <f t="shared" si="12"/>
        <v>1</v>
      </c>
    </row>
    <row r="252" spans="1:9">
      <c r="A252" s="117">
        <v>243</v>
      </c>
      <c r="B252" s="118"/>
      <c r="C252" s="118"/>
      <c r="D252" s="118"/>
      <c r="E252" s="120"/>
      <c r="F252" s="118"/>
      <c r="G252" s="15" t="str">
        <f t="shared" si="10"/>
        <v/>
      </c>
      <c r="H252" s="297" t="b">
        <f t="shared" si="11"/>
        <v>0</v>
      </c>
      <c r="I252" s="298">
        <f t="shared" si="12"/>
        <v>1</v>
      </c>
    </row>
    <row r="253" spans="1:9">
      <c r="A253" s="117">
        <v>244</v>
      </c>
      <c r="B253" s="118"/>
      <c r="C253" s="118"/>
      <c r="D253" s="118"/>
      <c r="E253" s="120"/>
      <c r="F253" s="118"/>
      <c r="G253" s="15" t="str">
        <f t="shared" si="10"/>
        <v/>
      </c>
      <c r="H253" s="297" t="b">
        <f t="shared" si="11"/>
        <v>0</v>
      </c>
      <c r="I253" s="298">
        <f t="shared" si="12"/>
        <v>1</v>
      </c>
    </row>
    <row r="254" spans="1:9">
      <c r="A254" s="117">
        <v>245</v>
      </c>
      <c r="B254" s="118"/>
      <c r="C254" s="118"/>
      <c r="D254" s="118"/>
      <c r="E254" s="120"/>
      <c r="F254" s="118"/>
      <c r="G254" s="15" t="str">
        <f t="shared" si="10"/>
        <v/>
      </c>
      <c r="H254" s="297" t="b">
        <f t="shared" si="11"/>
        <v>0</v>
      </c>
      <c r="I254" s="298">
        <f t="shared" si="12"/>
        <v>1</v>
      </c>
    </row>
    <row r="255" spans="1:9">
      <c r="A255" s="117">
        <v>246</v>
      </c>
      <c r="B255" s="118"/>
      <c r="C255" s="118"/>
      <c r="D255" s="118"/>
      <c r="E255" s="120"/>
      <c r="F255" s="118"/>
      <c r="G255" s="15" t="str">
        <f t="shared" si="10"/>
        <v/>
      </c>
      <c r="H255" s="297" t="b">
        <f t="shared" si="11"/>
        <v>0</v>
      </c>
      <c r="I255" s="298">
        <f t="shared" si="12"/>
        <v>1</v>
      </c>
    </row>
    <row r="256" spans="1:9">
      <c r="A256" s="117">
        <v>247</v>
      </c>
      <c r="B256" s="118"/>
      <c r="C256" s="118"/>
      <c r="D256" s="118"/>
      <c r="E256" s="120"/>
      <c r="F256" s="118"/>
      <c r="G256" s="15" t="str">
        <f t="shared" si="10"/>
        <v/>
      </c>
      <c r="H256" s="297" t="b">
        <f t="shared" si="11"/>
        <v>0</v>
      </c>
      <c r="I256" s="298">
        <f t="shared" si="12"/>
        <v>1</v>
      </c>
    </row>
    <row r="257" spans="1:9">
      <c r="A257" s="117">
        <v>248</v>
      </c>
      <c r="B257" s="118"/>
      <c r="C257" s="118"/>
      <c r="D257" s="118"/>
      <c r="E257" s="120"/>
      <c r="F257" s="118"/>
      <c r="G257" s="15" t="str">
        <f t="shared" si="10"/>
        <v/>
      </c>
      <c r="H257" s="297" t="b">
        <f t="shared" si="11"/>
        <v>0</v>
      </c>
      <c r="I257" s="298">
        <f t="shared" si="12"/>
        <v>1</v>
      </c>
    </row>
    <row r="258" spans="1:9">
      <c r="A258" s="117">
        <v>249</v>
      </c>
      <c r="B258" s="118"/>
      <c r="C258" s="118"/>
      <c r="D258" s="118"/>
      <c r="E258" s="120"/>
      <c r="F258" s="118"/>
      <c r="G258" s="15" t="str">
        <f t="shared" si="10"/>
        <v/>
      </c>
      <c r="H258" s="297" t="b">
        <f t="shared" si="11"/>
        <v>0</v>
      </c>
      <c r="I258" s="298">
        <f t="shared" si="12"/>
        <v>1</v>
      </c>
    </row>
    <row r="259" spans="1:9">
      <c r="A259" s="117">
        <v>250</v>
      </c>
      <c r="B259" s="118"/>
      <c r="C259" s="118"/>
      <c r="D259" s="118"/>
      <c r="E259" s="120"/>
      <c r="F259" s="118"/>
      <c r="G259" s="15" t="str">
        <f t="shared" si="10"/>
        <v/>
      </c>
      <c r="H259" s="297" t="b">
        <f t="shared" si="11"/>
        <v>0</v>
      </c>
      <c r="I259" s="298">
        <f t="shared" si="12"/>
        <v>1</v>
      </c>
    </row>
  </sheetData>
  <sheetProtection algorithmName="SHA-512" hashValue="26SvHJv4mbJSBQAHex5iVnP/soxyypBJqvhiz+YCT+c7zimyeTbEDuv+toCeRal12jCMwpBpOgzUHs9hF++VqQ==" saltValue="Lz37VONBYlySlLlKFCRzkQ==" spinCount="100000" sheet="1" objects="1" scenarios="1" formatCells="0" formatRows="0" insertRows="0"/>
  <mergeCells count="11">
    <mergeCell ref="H7:H8"/>
    <mergeCell ref="I7:I8"/>
    <mergeCell ref="A4:G4"/>
    <mergeCell ref="A5:G5"/>
    <mergeCell ref="A7:A8"/>
    <mergeCell ref="B7:B8"/>
    <mergeCell ref="C7:C8"/>
    <mergeCell ref="D7:D8"/>
    <mergeCell ref="E7:E8"/>
    <mergeCell ref="F7:F8"/>
    <mergeCell ref="G7:G8"/>
  </mergeCells>
  <dataValidations count="1">
    <dataValidation type="list" allowBlank="1" showInputMessage="1" showErrorMessage="1" sqref="D10:D259" xr:uid="{00000000-0002-0000-2F00-000000000000}">
      <formula1>ii524tip</formula1>
    </dataValidation>
  </dataValidations>
  <pageMargins left="0.59055118110236227" right="0.59055118110236227" top="0.78740157480314965" bottom="1.1023622047244095" header="0" footer="0.43307086614173229"/>
  <pageSetup paperSize="9" scale="83" fitToHeight="100" orientation="landscape" r:id="rId1"/>
  <headerFooter>
    <oddFooter xml:space="preserve">&amp;L
&amp;RCandidat
</oddFooter>
  </headerFooter>
  <rowBreaks count="1" manualBreakCount="1">
    <brk id="34" max="16383"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5">
    <pageSetUpPr fitToPage="1"/>
  </sheetPr>
  <dimension ref="A1:J259"/>
  <sheetViews>
    <sheetView zoomScaleNormal="100" workbookViewId="0">
      <selection activeCell="B10" sqref="B10:E12"/>
    </sheetView>
  </sheetViews>
  <sheetFormatPr defaultColWidth="9.1328125" defaultRowHeight="15.75"/>
  <cols>
    <col min="1" max="1" width="5.6640625" style="45" customWidth="1"/>
    <col min="2" max="2" width="35.6640625" style="49" customWidth="1"/>
    <col min="3" max="3" width="19.86328125" style="49" customWidth="1"/>
    <col min="4" max="4" width="45.1328125" style="49" customWidth="1"/>
    <col min="5" max="5" width="10.6640625" style="54" customWidth="1"/>
    <col min="6" max="6" width="17.6640625" style="49" customWidth="1"/>
    <col min="7" max="7" width="9.1328125" style="55" hidden="1" customWidth="1"/>
    <col min="8" max="8" width="9.1328125" style="49" hidden="1" customWidth="1"/>
    <col min="9" max="10" width="17.6640625" style="49" hidden="1" customWidth="1"/>
    <col min="11" max="18" width="9.1328125" style="49" customWidth="1"/>
    <col min="19" max="16384" width="9.1328125" style="49"/>
  </cols>
  <sheetData>
    <row r="1" spans="1:10" s="45" customFormat="1">
      <c r="A1" s="44" t="s">
        <v>483</v>
      </c>
      <c r="E1" s="46"/>
      <c r="F1" s="48"/>
      <c r="I1" s="48"/>
      <c r="J1" s="48"/>
    </row>
    <row r="2" spans="1:10" s="45" customFormat="1">
      <c r="A2" s="44" t="s">
        <v>746</v>
      </c>
      <c r="E2" s="46"/>
      <c r="F2" s="48"/>
      <c r="I2" s="48"/>
      <c r="J2" s="48"/>
    </row>
    <row r="3" spans="1:10" s="45" customFormat="1">
      <c r="A3" s="44"/>
      <c r="E3" s="46"/>
      <c r="F3" s="48"/>
      <c r="I3" s="48"/>
      <c r="J3" s="48"/>
    </row>
    <row r="4" spans="1:10">
      <c r="A4" s="472" t="s">
        <v>911</v>
      </c>
      <c r="B4" s="472"/>
      <c r="C4" s="472"/>
      <c r="D4" s="472"/>
      <c r="E4" s="472"/>
      <c r="F4" s="472"/>
    </row>
    <row r="5" spans="1:10">
      <c r="A5" s="472" t="s">
        <v>970</v>
      </c>
      <c r="B5" s="472"/>
      <c r="C5" s="472"/>
      <c r="D5" s="472"/>
      <c r="E5" s="472"/>
      <c r="F5" s="472"/>
    </row>
    <row r="6" spans="1:10" ht="13.5" customHeight="1">
      <c r="E6" s="49"/>
      <c r="F6" s="295" t="str">
        <f>CONCATENATE(functie," ",nume_candidat)</f>
        <v>Conferențiar Bojan-Dragos Claudia-Adina</v>
      </c>
      <c r="I6" s="295" t="str">
        <f>CONCATENATE(functie," ",nume_candidat)</f>
        <v>Conferențiar Bojan-Dragos Claudia-Adina</v>
      </c>
      <c r="J6" s="295" t="str">
        <f>CONCATENATE(functie," ",nume_candidat)</f>
        <v>Conferențiar Bojan-Dragos Claudia-Adina</v>
      </c>
    </row>
    <row r="7" spans="1:10" ht="18.75" customHeight="1">
      <c r="A7" s="469" t="s">
        <v>338</v>
      </c>
      <c r="B7" s="469" t="s">
        <v>452</v>
      </c>
      <c r="C7" s="469" t="s">
        <v>971</v>
      </c>
      <c r="D7" s="469" t="s">
        <v>460</v>
      </c>
      <c r="E7" s="475" t="s">
        <v>2</v>
      </c>
      <c r="F7" s="527" t="s">
        <v>544</v>
      </c>
      <c r="G7" s="476" t="s">
        <v>541</v>
      </c>
      <c r="H7" s="477" t="s">
        <v>551</v>
      </c>
      <c r="I7" s="527" t="s">
        <v>972</v>
      </c>
      <c r="J7" s="527" t="s">
        <v>973</v>
      </c>
    </row>
    <row r="8" spans="1:10" ht="46.5" customHeight="1">
      <c r="A8" s="469"/>
      <c r="B8" s="469"/>
      <c r="C8" s="469"/>
      <c r="D8" s="469"/>
      <c r="E8" s="475"/>
      <c r="F8" s="528"/>
      <c r="G8" s="476"/>
      <c r="H8" s="477"/>
      <c r="I8" s="528"/>
      <c r="J8" s="528"/>
    </row>
    <row r="9" spans="1:10">
      <c r="A9" s="71"/>
      <c r="B9" s="50"/>
      <c r="C9" s="50"/>
      <c r="D9" s="50"/>
      <c r="E9" s="22"/>
      <c r="F9" s="122">
        <f>SUMIF(F10:F1010,"&gt;0")</f>
        <v>0</v>
      </c>
      <c r="G9" s="252"/>
      <c r="I9" s="122">
        <f>SUMIF(I10:I1110,"&gt;0")</f>
        <v>0</v>
      </c>
      <c r="J9" s="122">
        <f>SUMIF(J10:J1110,"&gt;0")</f>
        <v>0</v>
      </c>
    </row>
    <row r="10" spans="1:10">
      <c r="A10" s="28">
        <v>1</v>
      </c>
      <c r="B10" s="7"/>
      <c r="C10" s="179"/>
      <c r="D10" s="7"/>
      <c r="E10" s="180"/>
      <c r="F10" s="15" t="str">
        <f t="shared" ref="F10:F73" si="0">IF(OR($B10="",$C10="",,,$E10&lt;an_initial,$E10&gt;an_final,),"",HLOOKUP(D10,ii53punctaje,2,FALSE) * C10)</f>
        <v/>
      </c>
      <c r="G10" s="297" t="b">
        <f t="shared" ref="G10:G73" si="1">IF(nume_candidat="",FALSE,ISNUMBER(SEARCH(nume_candidat,$B10)))</f>
        <v>0</v>
      </c>
      <c r="H10" s="298">
        <f t="shared" ref="H10" si="2">LEN(B10)-LEN(SUBSTITUTE(B10,",",""))+1</f>
        <v>1</v>
      </c>
      <c r="I10" s="15" t="str">
        <f t="shared" ref="I10" si="3">IF(OR($B10="",$C10="",,,$E10&lt;an_initial,$E10&gt;an_final,),"",COUNTIF(D10,"Reviewer") * C10 * HLOOKUP(D10,ii53punctaje,2,FALSE))</f>
        <v/>
      </c>
      <c r="J10" s="15" t="str">
        <f t="shared" ref="J10" si="4">IF(OR($B10="",$C10="",,,$E10&lt;an_initial,$E10&gt;an_final,),"",COUNTIF(D10,"Citări") * C10 * HLOOKUP(D10,ii53punctaje,2,FALSE))</f>
        <v/>
      </c>
    </row>
    <row r="11" spans="1:10">
      <c r="A11" s="28">
        <v>2</v>
      </c>
      <c r="B11" s="7"/>
      <c r="C11" s="179"/>
      <c r="D11" s="7"/>
      <c r="E11" s="180"/>
      <c r="F11" s="15" t="str">
        <f t="shared" si="0"/>
        <v/>
      </c>
      <c r="G11" s="297" t="b">
        <f t="shared" si="1"/>
        <v>0</v>
      </c>
      <c r="H11" s="298">
        <f t="shared" ref="H11:H74" si="5">LEN(B11)-LEN(SUBSTITUTE(B11,",",""))+1</f>
        <v>1</v>
      </c>
      <c r="I11" s="15" t="str">
        <f t="shared" ref="I11:I74" si="6">IF(OR($B11="",$C11="",,,$E11&lt;an_initial,$E11&gt;an_final,),"",COUNTIF(D11,"Reviewer") * C11 * HLOOKUP(D11,ii53punctaje,2,FALSE))</f>
        <v/>
      </c>
      <c r="J11" s="15" t="str">
        <f t="shared" ref="J11:J74" si="7">IF(OR($B11="",$C11="",,,$E11&lt;an_initial,$E11&gt;an_final,),"",COUNTIF(D11,"Citări") * C11 * HLOOKUP(D11,ii53punctaje,2,FALSE))</f>
        <v/>
      </c>
    </row>
    <row r="12" spans="1:10">
      <c r="A12" s="28">
        <v>3</v>
      </c>
      <c r="B12" s="6"/>
      <c r="C12" s="179"/>
      <c r="D12" s="7"/>
      <c r="E12" s="180"/>
      <c r="F12" s="15" t="str">
        <f t="shared" si="0"/>
        <v/>
      </c>
      <c r="G12" s="297" t="b">
        <f t="shared" si="1"/>
        <v>0</v>
      </c>
      <c r="H12" s="298">
        <f t="shared" si="5"/>
        <v>1</v>
      </c>
      <c r="I12" s="15" t="str">
        <f t="shared" si="6"/>
        <v/>
      </c>
      <c r="J12" s="15" t="str">
        <f t="shared" si="7"/>
        <v/>
      </c>
    </row>
    <row r="13" spans="1:10">
      <c r="A13" s="28">
        <v>4</v>
      </c>
      <c r="B13" s="6"/>
      <c r="C13" s="179"/>
      <c r="D13" s="6"/>
      <c r="E13" s="179"/>
      <c r="F13" s="15" t="str">
        <f t="shared" si="0"/>
        <v/>
      </c>
      <c r="G13" s="297" t="b">
        <f t="shared" si="1"/>
        <v>0</v>
      </c>
      <c r="H13" s="298">
        <f t="shared" si="5"/>
        <v>1</v>
      </c>
      <c r="I13" s="15" t="str">
        <f t="shared" si="6"/>
        <v/>
      </c>
      <c r="J13" s="15" t="str">
        <f t="shared" si="7"/>
        <v/>
      </c>
    </row>
    <row r="14" spans="1:10">
      <c r="A14" s="28">
        <v>5</v>
      </c>
      <c r="B14" s="6"/>
      <c r="C14" s="179"/>
      <c r="D14" s="6"/>
      <c r="E14" s="179"/>
      <c r="F14" s="15" t="str">
        <f t="shared" si="0"/>
        <v/>
      </c>
      <c r="G14" s="297" t="b">
        <f t="shared" si="1"/>
        <v>0</v>
      </c>
      <c r="H14" s="298">
        <f t="shared" si="5"/>
        <v>1</v>
      </c>
      <c r="I14" s="15" t="str">
        <f t="shared" si="6"/>
        <v/>
      </c>
      <c r="J14" s="15" t="str">
        <f t="shared" si="7"/>
        <v/>
      </c>
    </row>
    <row r="15" spans="1:10">
      <c r="A15" s="28">
        <v>6</v>
      </c>
      <c r="B15" s="6"/>
      <c r="C15" s="179"/>
      <c r="D15" s="6"/>
      <c r="E15" s="179"/>
      <c r="F15" s="15" t="str">
        <f t="shared" si="0"/>
        <v/>
      </c>
      <c r="G15" s="297" t="b">
        <f t="shared" si="1"/>
        <v>0</v>
      </c>
      <c r="H15" s="298">
        <f t="shared" si="5"/>
        <v>1</v>
      </c>
      <c r="I15" s="15" t="str">
        <f t="shared" si="6"/>
        <v/>
      </c>
      <c r="J15" s="15" t="str">
        <f t="shared" si="7"/>
        <v/>
      </c>
    </row>
    <row r="16" spans="1:10">
      <c r="A16" s="28">
        <v>7</v>
      </c>
      <c r="B16" s="6"/>
      <c r="C16" s="179"/>
      <c r="D16" s="6"/>
      <c r="E16" s="179"/>
      <c r="F16" s="15" t="str">
        <f t="shared" si="0"/>
        <v/>
      </c>
      <c r="G16" s="297" t="b">
        <f t="shared" si="1"/>
        <v>0</v>
      </c>
      <c r="H16" s="298">
        <f t="shared" si="5"/>
        <v>1</v>
      </c>
      <c r="I16" s="15" t="str">
        <f t="shared" si="6"/>
        <v/>
      </c>
      <c r="J16" s="15" t="str">
        <f t="shared" si="7"/>
        <v/>
      </c>
    </row>
    <row r="17" spans="1:10">
      <c r="A17" s="28">
        <v>8</v>
      </c>
      <c r="B17" s="6"/>
      <c r="C17" s="179"/>
      <c r="D17" s="6"/>
      <c r="E17" s="179"/>
      <c r="F17" s="15" t="str">
        <f t="shared" si="0"/>
        <v/>
      </c>
      <c r="G17" s="297" t="b">
        <f t="shared" si="1"/>
        <v>0</v>
      </c>
      <c r="H17" s="298">
        <f t="shared" si="5"/>
        <v>1</v>
      </c>
      <c r="I17" s="15" t="str">
        <f t="shared" si="6"/>
        <v/>
      </c>
      <c r="J17" s="15" t="str">
        <f t="shared" si="7"/>
        <v/>
      </c>
    </row>
    <row r="18" spans="1:10">
      <c r="A18" s="28">
        <v>9</v>
      </c>
      <c r="B18" s="6"/>
      <c r="C18" s="179"/>
      <c r="D18" s="6"/>
      <c r="E18" s="179"/>
      <c r="F18" s="15" t="str">
        <f t="shared" si="0"/>
        <v/>
      </c>
      <c r="G18" s="297" t="b">
        <f t="shared" si="1"/>
        <v>0</v>
      </c>
      <c r="H18" s="298">
        <f t="shared" si="5"/>
        <v>1</v>
      </c>
      <c r="I18" s="15" t="str">
        <f t="shared" si="6"/>
        <v/>
      </c>
      <c r="J18" s="15" t="str">
        <f t="shared" si="7"/>
        <v/>
      </c>
    </row>
    <row r="19" spans="1:10">
      <c r="A19" s="28">
        <v>10</v>
      </c>
      <c r="B19" s="6"/>
      <c r="C19" s="179"/>
      <c r="D19" s="6"/>
      <c r="E19" s="179"/>
      <c r="F19" s="15" t="str">
        <f t="shared" si="0"/>
        <v/>
      </c>
      <c r="G19" s="297" t="b">
        <f t="shared" si="1"/>
        <v>0</v>
      </c>
      <c r="H19" s="298">
        <f t="shared" si="5"/>
        <v>1</v>
      </c>
      <c r="I19" s="15" t="str">
        <f t="shared" si="6"/>
        <v/>
      </c>
      <c r="J19" s="15" t="str">
        <f t="shared" si="7"/>
        <v/>
      </c>
    </row>
    <row r="20" spans="1:10">
      <c r="A20" s="28">
        <v>11</v>
      </c>
      <c r="B20" s="6"/>
      <c r="C20" s="179"/>
      <c r="D20" s="6"/>
      <c r="E20" s="179"/>
      <c r="F20" s="15" t="str">
        <f t="shared" si="0"/>
        <v/>
      </c>
      <c r="G20" s="297" t="b">
        <f t="shared" si="1"/>
        <v>0</v>
      </c>
      <c r="H20" s="298">
        <f t="shared" si="5"/>
        <v>1</v>
      </c>
      <c r="I20" s="15" t="str">
        <f t="shared" si="6"/>
        <v/>
      </c>
      <c r="J20" s="15" t="str">
        <f t="shared" si="7"/>
        <v/>
      </c>
    </row>
    <row r="21" spans="1:10">
      <c r="A21" s="28">
        <v>12</v>
      </c>
      <c r="B21" s="6"/>
      <c r="C21" s="179"/>
      <c r="D21" s="6"/>
      <c r="E21" s="179"/>
      <c r="F21" s="15" t="str">
        <f t="shared" si="0"/>
        <v/>
      </c>
      <c r="G21" s="297" t="b">
        <f t="shared" si="1"/>
        <v>0</v>
      </c>
      <c r="H21" s="298">
        <f t="shared" si="5"/>
        <v>1</v>
      </c>
      <c r="I21" s="15" t="str">
        <f t="shared" si="6"/>
        <v/>
      </c>
      <c r="J21" s="15" t="str">
        <f t="shared" si="7"/>
        <v/>
      </c>
    </row>
    <row r="22" spans="1:10">
      <c r="A22" s="28">
        <v>13</v>
      </c>
      <c r="B22" s="6"/>
      <c r="C22" s="179"/>
      <c r="D22" s="6"/>
      <c r="E22" s="179"/>
      <c r="F22" s="15" t="str">
        <f t="shared" si="0"/>
        <v/>
      </c>
      <c r="G22" s="297" t="b">
        <f t="shared" si="1"/>
        <v>0</v>
      </c>
      <c r="H22" s="298">
        <f t="shared" si="5"/>
        <v>1</v>
      </c>
      <c r="I22" s="15" t="str">
        <f t="shared" si="6"/>
        <v/>
      </c>
      <c r="J22" s="15" t="str">
        <f t="shared" si="7"/>
        <v/>
      </c>
    </row>
    <row r="23" spans="1:10">
      <c r="A23" s="28">
        <v>14</v>
      </c>
      <c r="B23" s="6"/>
      <c r="C23" s="179"/>
      <c r="D23" s="6"/>
      <c r="E23" s="179"/>
      <c r="F23" s="15" t="str">
        <f t="shared" si="0"/>
        <v/>
      </c>
      <c r="G23" s="297" t="b">
        <f t="shared" si="1"/>
        <v>0</v>
      </c>
      <c r="H23" s="298">
        <f t="shared" si="5"/>
        <v>1</v>
      </c>
      <c r="I23" s="15" t="str">
        <f t="shared" si="6"/>
        <v/>
      </c>
      <c r="J23" s="15" t="str">
        <f t="shared" si="7"/>
        <v/>
      </c>
    </row>
    <row r="24" spans="1:10">
      <c r="A24" s="28">
        <v>15</v>
      </c>
      <c r="B24" s="6"/>
      <c r="C24" s="179"/>
      <c r="D24" s="6"/>
      <c r="E24" s="179"/>
      <c r="F24" s="15" t="str">
        <f t="shared" si="0"/>
        <v/>
      </c>
      <c r="G24" s="297" t="b">
        <f t="shared" si="1"/>
        <v>0</v>
      </c>
      <c r="H24" s="298">
        <f t="shared" si="5"/>
        <v>1</v>
      </c>
      <c r="I24" s="15" t="str">
        <f t="shared" si="6"/>
        <v/>
      </c>
      <c r="J24" s="15" t="str">
        <f t="shared" si="7"/>
        <v/>
      </c>
    </row>
    <row r="25" spans="1:10">
      <c r="A25" s="28">
        <v>16</v>
      </c>
      <c r="B25" s="6"/>
      <c r="C25" s="179"/>
      <c r="D25" s="6"/>
      <c r="E25" s="179"/>
      <c r="F25" s="15" t="str">
        <f t="shared" si="0"/>
        <v/>
      </c>
      <c r="G25" s="297" t="b">
        <f t="shared" si="1"/>
        <v>0</v>
      </c>
      <c r="H25" s="298">
        <f t="shared" si="5"/>
        <v>1</v>
      </c>
      <c r="I25" s="15" t="str">
        <f t="shared" si="6"/>
        <v/>
      </c>
      <c r="J25" s="15" t="str">
        <f t="shared" si="7"/>
        <v/>
      </c>
    </row>
    <row r="26" spans="1:10">
      <c r="A26" s="28">
        <v>17</v>
      </c>
      <c r="B26" s="6"/>
      <c r="C26" s="179"/>
      <c r="D26" s="6"/>
      <c r="E26" s="179"/>
      <c r="F26" s="15" t="str">
        <f t="shared" si="0"/>
        <v/>
      </c>
      <c r="G26" s="297" t="b">
        <f t="shared" si="1"/>
        <v>0</v>
      </c>
      <c r="H26" s="298">
        <f t="shared" si="5"/>
        <v>1</v>
      </c>
      <c r="I26" s="15" t="str">
        <f t="shared" si="6"/>
        <v/>
      </c>
      <c r="J26" s="15" t="str">
        <f t="shared" si="7"/>
        <v/>
      </c>
    </row>
    <row r="27" spans="1:10">
      <c r="A27" s="28">
        <v>18</v>
      </c>
      <c r="B27" s="6"/>
      <c r="C27" s="179"/>
      <c r="D27" s="6"/>
      <c r="E27" s="179"/>
      <c r="F27" s="15" t="str">
        <f t="shared" si="0"/>
        <v/>
      </c>
      <c r="G27" s="297" t="b">
        <f t="shared" si="1"/>
        <v>0</v>
      </c>
      <c r="H27" s="298">
        <f t="shared" si="5"/>
        <v>1</v>
      </c>
      <c r="I27" s="15" t="str">
        <f t="shared" si="6"/>
        <v/>
      </c>
      <c r="J27" s="15" t="str">
        <f t="shared" si="7"/>
        <v/>
      </c>
    </row>
    <row r="28" spans="1:10">
      <c r="A28" s="28">
        <v>19</v>
      </c>
      <c r="B28" s="6"/>
      <c r="C28" s="179"/>
      <c r="D28" s="6"/>
      <c r="E28" s="179"/>
      <c r="F28" s="15" t="str">
        <f t="shared" si="0"/>
        <v/>
      </c>
      <c r="G28" s="297" t="b">
        <f t="shared" si="1"/>
        <v>0</v>
      </c>
      <c r="H28" s="298">
        <f t="shared" si="5"/>
        <v>1</v>
      </c>
      <c r="I28" s="15" t="str">
        <f t="shared" si="6"/>
        <v/>
      </c>
      <c r="J28" s="15" t="str">
        <f t="shared" si="7"/>
        <v/>
      </c>
    </row>
    <row r="29" spans="1:10">
      <c r="A29" s="28">
        <v>20</v>
      </c>
      <c r="B29" s="6"/>
      <c r="C29" s="179"/>
      <c r="D29" s="6"/>
      <c r="E29" s="179"/>
      <c r="F29" s="15" t="str">
        <f t="shared" si="0"/>
        <v/>
      </c>
      <c r="G29" s="297" t="b">
        <f t="shared" si="1"/>
        <v>0</v>
      </c>
      <c r="H29" s="298">
        <f t="shared" si="5"/>
        <v>1</v>
      </c>
      <c r="I29" s="15" t="str">
        <f t="shared" si="6"/>
        <v/>
      </c>
      <c r="J29" s="15" t="str">
        <f t="shared" si="7"/>
        <v/>
      </c>
    </row>
    <row r="30" spans="1:10">
      <c r="A30" s="28">
        <v>21</v>
      </c>
      <c r="B30" s="6"/>
      <c r="C30" s="179"/>
      <c r="D30" s="6"/>
      <c r="E30" s="179"/>
      <c r="F30" s="15" t="str">
        <f t="shared" si="0"/>
        <v/>
      </c>
      <c r="G30" s="297" t="b">
        <f t="shared" si="1"/>
        <v>0</v>
      </c>
      <c r="H30" s="298">
        <f t="shared" si="5"/>
        <v>1</v>
      </c>
      <c r="I30" s="15" t="str">
        <f t="shared" si="6"/>
        <v/>
      </c>
      <c r="J30" s="15" t="str">
        <f t="shared" si="7"/>
        <v/>
      </c>
    </row>
    <row r="31" spans="1:10">
      <c r="A31" s="28">
        <v>22</v>
      </c>
      <c r="B31" s="6"/>
      <c r="C31" s="179"/>
      <c r="D31" s="6"/>
      <c r="E31" s="179"/>
      <c r="F31" s="15" t="str">
        <f t="shared" si="0"/>
        <v/>
      </c>
      <c r="G31" s="297" t="b">
        <f t="shared" si="1"/>
        <v>0</v>
      </c>
      <c r="H31" s="298">
        <f t="shared" si="5"/>
        <v>1</v>
      </c>
      <c r="I31" s="15" t="str">
        <f t="shared" si="6"/>
        <v/>
      </c>
      <c r="J31" s="15" t="str">
        <f t="shared" si="7"/>
        <v/>
      </c>
    </row>
    <row r="32" spans="1:10">
      <c r="A32" s="28">
        <v>23</v>
      </c>
      <c r="B32" s="6"/>
      <c r="C32" s="179"/>
      <c r="D32" s="6"/>
      <c r="E32" s="179"/>
      <c r="F32" s="15" t="str">
        <f t="shared" si="0"/>
        <v/>
      </c>
      <c r="G32" s="297" t="b">
        <f t="shared" si="1"/>
        <v>0</v>
      </c>
      <c r="H32" s="298">
        <f t="shared" si="5"/>
        <v>1</v>
      </c>
      <c r="I32" s="15" t="str">
        <f t="shared" si="6"/>
        <v/>
      </c>
      <c r="J32" s="15" t="str">
        <f t="shared" si="7"/>
        <v/>
      </c>
    </row>
    <row r="33" spans="1:10">
      <c r="A33" s="28">
        <v>24</v>
      </c>
      <c r="B33" s="6"/>
      <c r="C33" s="179"/>
      <c r="D33" s="6"/>
      <c r="E33" s="179"/>
      <c r="F33" s="15" t="str">
        <f t="shared" si="0"/>
        <v/>
      </c>
      <c r="G33" s="297" t="b">
        <f t="shared" si="1"/>
        <v>0</v>
      </c>
      <c r="H33" s="298">
        <f t="shared" si="5"/>
        <v>1</v>
      </c>
      <c r="I33" s="15" t="str">
        <f t="shared" si="6"/>
        <v/>
      </c>
      <c r="J33" s="15" t="str">
        <f t="shared" si="7"/>
        <v/>
      </c>
    </row>
    <row r="34" spans="1:10">
      <c r="A34" s="28">
        <v>25</v>
      </c>
      <c r="B34" s="6"/>
      <c r="C34" s="179"/>
      <c r="D34" s="6"/>
      <c r="E34" s="179"/>
      <c r="F34" s="15" t="str">
        <f t="shared" si="0"/>
        <v/>
      </c>
      <c r="G34" s="297" t="b">
        <f t="shared" si="1"/>
        <v>0</v>
      </c>
      <c r="H34" s="298">
        <f t="shared" si="5"/>
        <v>1</v>
      </c>
      <c r="I34" s="15" t="str">
        <f t="shared" si="6"/>
        <v/>
      </c>
      <c r="J34" s="15" t="str">
        <f t="shared" si="7"/>
        <v/>
      </c>
    </row>
    <row r="35" spans="1:10">
      <c r="A35" s="28">
        <v>26</v>
      </c>
      <c r="B35" s="6"/>
      <c r="C35" s="179"/>
      <c r="D35" s="6"/>
      <c r="E35" s="179"/>
      <c r="F35" s="15" t="str">
        <f t="shared" si="0"/>
        <v/>
      </c>
      <c r="G35" s="297" t="b">
        <f t="shared" si="1"/>
        <v>0</v>
      </c>
      <c r="H35" s="298">
        <f t="shared" si="5"/>
        <v>1</v>
      </c>
      <c r="I35" s="15" t="str">
        <f t="shared" si="6"/>
        <v/>
      </c>
      <c r="J35" s="15" t="str">
        <f t="shared" si="7"/>
        <v/>
      </c>
    </row>
    <row r="36" spans="1:10">
      <c r="A36" s="28">
        <v>27</v>
      </c>
      <c r="B36" s="6"/>
      <c r="C36" s="179"/>
      <c r="D36" s="6"/>
      <c r="E36" s="179"/>
      <c r="F36" s="15" t="str">
        <f t="shared" si="0"/>
        <v/>
      </c>
      <c r="G36" s="297" t="b">
        <f t="shared" si="1"/>
        <v>0</v>
      </c>
      <c r="H36" s="298">
        <f t="shared" si="5"/>
        <v>1</v>
      </c>
      <c r="I36" s="15" t="str">
        <f t="shared" si="6"/>
        <v/>
      </c>
      <c r="J36" s="15" t="str">
        <f t="shared" si="7"/>
        <v/>
      </c>
    </row>
    <row r="37" spans="1:10">
      <c r="A37" s="28">
        <v>28</v>
      </c>
      <c r="B37" s="6"/>
      <c r="C37" s="179"/>
      <c r="D37" s="6"/>
      <c r="E37" s="179"/>
      <c r="F37" s="15" t="str">
        <f t="shared" si="0"/>
        <v/>
      </c>
      <c r="G37" s="297" t="b">
        <f t="shared" si="1"/>
        <v>0</v>
      </c>
      <c r="H37" s="298">
        <f t="shared" si="5"/>
        <v>1</v>
      </c>
      <c r="I37" s="15" t="str">
        <f t="shared" si="6"/>
        <v/>
      </c>
      <c r="J37" s="15" t="str">
        <f t="shared" si="7"/>
        <v/>
      </c>
    </row>
    <row r="38" spans="1:10">
      <c r="A38" s="28">
        <v>29</v>
      </c>
      <c r="B38" s="6"/>
      <c r="C38" s="179"/>
      <c r="D38" s="6"/>
      <c r="E38" s="179"/>
      <c r="F38" s="15" t="str">
        <f t="shared" si="0"/>
        <v/>
      </c>
      <c r="G38" s="297" t="b">
        <f t="shared" si="1"/>
        <v>0</v>
      </c>
      <c r="H38" s="298">
        <f t="shared" si="5"/>
        <v>1</v>
      </c>
      <c r="I38" s="15" t="str">
        <f t="shared" si="6"/>
        <v/>
      </c>
      <c r="J38" s="15" t="str">
        <f t="shared" si="7"/>
        <v/>
      </c>
    </row>
    <row r="39" spans="1:10">
      <c r="A39" s="28">
        <v>30</v>
      </c>
      <c r="B39" s="6"/>
      <c r="C39" s="179"/>
      <c r="D39" s="6"/>
      <c r="E39" s="179"/>
      <c r="F39" s="15" t="str">
        <f t="shared" si="0"/>
        <v/>
      </c>
      <c r="G39" s="297" t="b">
        <f t="shared" si="1"/>
        <v>0</v>
      </c>
      <c r="H39" s="298">
        <f t="shared" si="5"/>
        <v>1</v>
      </c>
      <c r="I39" s="15" t="str">
        <f t="shared" si="6"/>
        <v/>
      </c>
      <c r="J39" s="15" t="str">
        <f t="shared" si="7"/>
        <v/>
      </c>
    </row>
    <row r="40" spans="1:10">
      <c r="A40" s="28">
        <v>31</v>
      </c>
      <c r="B40" s="6"/>
      <c r="C40" s="179"/>
      <c r="D40" s="6"/>
      <c r="E40" s="179"/>
      <c r="F40" s="15" t="str">
        <f t="shared" si="0"/>
        <v/>
      </c>
      <c r="G40" s="297" t="b">
        <f t="shared" si="1"/>
        <v>0</v>
      </c>
      <c r="H40" s="298">
        <f t="shared" si="5"/>
        <v>1</v>
      </c>
      <c r="I40" s="15" t="str">
        <f t="shared" si="6"/>
        <v/>
      </c>
      <c r="J40" s="15" t="str">
        <f t="shared" si="7"/>
        <v/>
      </c>
    </row>
    <row r="41" spans="1:10">
      <c r="A41" s="28">
        <v>32</v>
      </c>
      <c r="B41" s="6"/>
      <c r="C41" s="179"/>
      <c r="D41" s="6"/>
      <c r="E41" s="179"/>
      <c r="F41" s="15" t="str">
        <f t="shared" si="0"/>
        <v/>
      </c>
      <c r="G41" s="297" t="b">
        <f t="shared" si="1"/>
        <v>0</v>
      </c>
      <c r="H41" s="298">
        <f t="shared" si="5"/>
        <v>1</v>
      </c>
      <c r="I41" s="15" t="str">
        <f t="shared" si="6"/>
        <v/>
      </c>
      <c r="J41" s="15" t="str">
        <f t="shared" si="7"/>
        <v/>
      </c>
    </row>
    <row r="42" spans="1:10">
      <c r="A42" s="28">
        <v>33</v>
      </c>
      <c r="B42" s="6"/>
      <c r="C42" s="179"/>
      <c r="D42" s="6"/>
      <c r="E42" s="179"/>
      <c r="F42" s="15" t="str">
        <f t="shared" si="0"/>
        <v/>
      </c>
      <c r="G42" s="297" t="b">
        <f t="shared" si="1"/>
        <v>0</v>
      </c>
      <c r="H42" s="298">
        <f t="shared" si="5"/>
        <v>1</v>
      </c>
      <c r="I42" s="15" t="str">
        <f t="shared" si="6"/>
        <v/>
      </c>
      <c r="J42" s="15" t="str">
        <f t="shared" si="7"/>
        <v/>
      </c>
    </row>
    <row r="43" spans="1:10">
      <c r="A43" s="28">
        <v>34</v>
      </c>
      <c r="B43" s="6"/>
      <c r="C43" s="179"/>
      <c r="D43" s="6"/>
      <c r="E43" s="179"/>
      <c r="F43" s="15" t="str">
        <f t="shared" si="0"/>
        <v/>
      </c>
      <c r="G43" s="297" t="b">
        <f t="shared" si="1"/>
        <v>0</v>
      </c>
      <c r="H43" s="298">
        <f t="shared" si="5"/>
        <v>1</v>
      </c>
      <c r="I43" s="15" t="str">
        <f t="shared" si="6"/>
        <v/>
      </c>
      <c r="J43" s="15" t="str">
        <f t="shared" si="7"/>
        <v/>
      </c>
    </row>
    <row r="44" spans="1:10">
      <c r="A44" s="28">
        <v>35</v>
      </c>
      <c r="B44" s="6"/>
      <c r="C44" s="179"/>
      <c r="D44" s="6"/>
      <c r="E44" s="179"/>
      <c r="F44" s="15" t="str">
        <f t="shared" si="0"/>
        <v/>
      </c>
      <c r="G44" s="297" t="b">
        <f t="shared" si="1"/>
        <v>0</v>
      </c>
      <c r="H44" s="298">
        <f t="shared" si="5"/>
        <v>1</v>
      </c>
      <c r="I44" s="15" t="str">
        <f t="shared" si="6"/>
        <v/>
      </c>
      <c r="J44" s="15" t="str">
        <f t="shared" si="7"/>
        <v/>
      </c>
    </row>
    <row r="45" spans="1:10">
      <c r="A45" s="28">
        <v>36</v>
      </c>
      <c r="B45" s="6"/>
      <c r="C45" s="179"/>
      <c r="D45" s="6"/>
      <c r="E45" s="179"/>
      <c r="F45" s="15" t="str">
        <f t="shared" si="0"/>
        <v/>
      </c>
      <c r="G45" s="297" t="b">
        <f t="shared" si="1"/>
        <v>0</v>
      </c>
      <c r="H45" s="298">
        <f t="shared" si="5"/>
        <v>1</v>
      </c>
      <c r="I45" s="15" t="str">
        <f t="shared" si="6"/>
        <v/>
      </c>
      <c r="J45" s="15" t="str">
        <f t="shared" si="7"/>
        <v/>
      </c>
    </row>
    <row r="46" spans="1:10">
      <c r="A46" s="28">
        <v>37</v>
      </c>
      <c r="B46" s="6"/>
      <c r="C46" s="179"/>
      <c r="D46" s="6"/>
      <c r="E46" s="179"/>
      <c r="F46" s="15" t="str">
        <f t="shared" si="0"/>
        <v/>
      </c>
      <c r="G46" s="297" t="b">
        <f t="shared" si="1"/>
        <v>0</v>
      </c>
      <c r="H46" s="298">
        <f t="shared" si="5"/>
        <v>1</v>
      </c>
      <c r="I46" s="15" t="str">
        <f t="shared" si="6"/>
        <v/>
      </c>
      <c r="J46" s="15" t="str">
        <f t="shared" si="7"/>
        <v/>
      </c>
    </row>
    <row r="47" spans="1:10">
      <c r="A47" s="28">
        <v>38</v>
      </c>
      <c r="B47" s="6"/>
      <c r="C47" s="179"/>
      <c r="D47" s="6"/>
      <c r="E47" s="179"/>
      <c r="F47" s="15" t="str">
        <f t="shared" si="0"/>
        <v/>
      </c>
      <c r="G47" s="297" t="b">
        <f t="shared" si="1"/>
        <v>0</v>
      </c>
      <c r="H47" s="298">
        <f t="shared" si="5"/>
        <v>1</v>
      </c>
      <c r="I47" s="15" t="str">
        <f t="shared" si="6"/>
        <v/>
      </c>
      <c r="J47" s="15" t="str">
        <f t="shared" si="7"/>
        <v/>
      </c>
    </row>
    <row r="48" spans="1:10">
      <c r="A48" s="28">
        <v>39</v>
      </c>
      <c r="B48" s="6"/>
      <c r="C48" s="179"/>
      <c r="D48" s="6"/>
      <c r="E48" s="179"/>
      <c r="F48" s="15" t="str">
        <f t="shared" si="0"/>
        <v/>
      </c>
      <c r="G48" s="297" t="b">
        <f t="shared" si="1"/>
        <v>0</v>
      </c>
      <c r="H48" s="298">
        <f t="shared" si="5"/>
        <v>1</v>
      </c>
      <c r="I48" s="15" t="str">
        <f t="shared" si="6"/>
        <v/>
      </c>
      <c r="J48" s="15" t="str">
        <f t="shared" si="7"/>
        <v/>
      </c>
    </row>
    <row r="49" spans="1:10">
      <c r="A49" s="28">
        <v>40</v>
      </c>
      <c r="B49" s="6"/>
      <c r="C49" s="179"/>
      <c r="D49" s="6"/>
      <c r="E49" s="179"/>
      <c r="F49" s="15" t="str">
        <f t="shared" si="0"/>
        <v/>
      </c>
      <c r="G49" s="297" t="b">
        <f t="shared" si="1"/>
        <v>0</v>
      </c>
      <c r="H49" s="298">
        <f t="shared" si="5"/>
        <v>1</v>
      </c>
      <c r="I49" s="15" t="str">
        <f t="shared" si="6"/>
        <v/>
      </c>
      <c r="J49" s="15" t="str">
        <f t="shared" si="7"/>
        <v/>
      </c>
    </row>
    <row r="50" spans="1:10">
      <c r="A50" s="28">
        <v>41</v>
      </c>
      <c r="B50" s="6"/>
      <c r="C50" s="179"/>
      <c r="D50" s="6"/>
      <c r="E50" s="179"/>
      <c r="F50" s="15" t="str">
        <f t="shared" si="0"/>
        <v/>
      </c>
      <c r="G50" s="297" t="b">
        <f t="shared" si="1"/>
        <v>0</v>
      </c>
      <c r="H50" s="298">
        <f t="shared" si="5"/>
        <v>1</v>
      </c>
      <c r="I50" s="15" t="str">
        <f t="shared" si="6"/>
        <v/>
      </c>
      <c r="J50" s="15" t="str">
        <f t="shared" si="7"/>
        <v/>
      </c>
    </row>
    <row r="51" spans="1:10">
      <c r="A51" s="28">
        <v>42</v>
      </c>
      <c r="B51" s="6"/>
      <c r="C51" s="179"/>
      <c r="D51" s="6"/>
      <c r="E51" s="179"/>
      <c r="F51" s="15" t="str">
        <f t="shared" si="0"/>
        <v/>
      </c>
      <c r="G51" s="297" t="b">
        <f t="shared" si="1"/>
        <v>0</v>
      </c>
      <c r="H51" s="298">
        <f t="shared" si="5"/>
        <v>1</v>
      </c>
      <c r="I51" s="15" t="str">
        <f t="shared" si="6"/>
        <v/>
      </c>
      <c r="J51" s="15" t="str">
        <f t="shared" si="7"/>
        <v/>
      </c>
    </row>
    <row r="52" spans="1:10">
      <c r="A52" s="28">
        <v>43</v>
      </c>
      <c r="B52" s="6"/>
      <c r="C52" s="179"/>
      <c r="D52" s="6"/>
      <c r="E52" s="179"/>
      <c r="F52" s="15" t="str">
        <f t="shared" si="0"/>
        <v/>
      </c>
      <c r="G52" s="297" t="b">
        <f t="shared" si="1"/>
        <v>0</v>
      </c>
      <c r="H52" s="298">
        <f t="shared" si="5"/>
        <v>1</v>
      </c>
      <c r="I52" s="15" t="str">
        <f t="shared" si="6"/>
        <v/>
      </c>
      <c r="J52" s="15" t="str">
        <f t="shared" si="7"/>
        <v/>
      </c>
    </row>
    <row r="53" spans="1:10">
      <c r="A53" s="28">
        <v>44</v>
      </c>
      <c r="B53" s="6"/>
      <c r="C53" s="179"/>
      <c r="D53" s="6"/>
      <c r="E53" s="179"/>
      <c r="F53" s="15" t="str">
        <f t="shared" si="0"/>
        <v/>
      </c>
      <c r="G53" s="297" t="b">
        <f t="shared" si="1"/>
        <v>0</v>
      </c>
      <c r="H53" s="298">
        <f t="shared" si="5"/>
        <v>1</v>
      </c>
      <c r="I53" s="15" t="str">
        <f t="shared" si="6"/>
        <v/>
      </c>
      <c r="J53" s="15" t="str">
        <f t="shared" si="7"/>
        <v/>
      </c>
    </row>
    <row r="54" spans="1:10">
      <c r="A54" s="28">
        <v>45</v>
      </c>
      <c r="B54" s="6"/>
      <c r="C54" s="179"/>
      <c r="D54" s="6"/>
      <c r="E54" s="179"/>
      <c r="F54" s="15" t="str">
        <f t="shared" si="0"/>
        <v/>
      </c>
      <c r="G54" s="297" t="b">
        <f t="shared" si="1"/>
        <v>0</v>
      </c>
      <c r="H54" s="298">
        <f t="shared" si="5"/>
        <v>1</v>
      </c>
      <c r="I54" s="15" t="str">
        <f t="shared" si="6"/>
        <v/>
      </c>
      <c r="J54" s="15" t="str">
        <f t="shared" si="7"/>
        <v/>
      </c>
    </row>
    <row r="55" spans="1:10">
      <c r="A55" s="28">
        <v>46</v>
      </c>
      <c r="B55" s="6"/>
      <c r="C55" s="179"/>
      <c r="D55" s="6"/>
      <c r="E55" s="179"/>
      <c r="F55" s="15" t="str">
        <f t="shared" si="0"/>
        <v/>
      </c>
      <c r="G55" s="297" t="b">
        <f t="shared" si="1"/>
        <v>0</v>
      </c>
      <c r="H55" s="298">
        <f t="shared" si="5"/>
        <v>1</v>
      </c>
      <c r="I55" s="15" t="str">
        <f t="shared" si="6"/>
        <v/>
      </c>
      <c r="J55" s="15" t="str">
        <f t="shared" si="7"/>
        <v/>
      </c>
    </row>
    <row r="56" spans="1:10">
      <c r="A56" s="28">
        <v>47</v>
      </c>
      <c r="B56" s="6"/>
      <c r="C56" s="179"/>
      <c r="D56" s="6"/>
      <c r="E56" s="179"/>
      <c r="F56" s="15" t="str">
        <f t="shared" si="0"/>
        <v/>
      </c>
      <c r="G56" s="297" t="b">
        <f t="shared" si="1"/>
        <v>0</v>
      </c>
      <c r="H56" s="298">
        <f t="shared" si="5"/>
        <v>1</v>
      </c>
      <c r="I56" s="15" t="str">
        <f t="shared" si="6"/>
        <v/>
      </c>
      <c r="J56" s="15" t="str">
        <f t="shared" si="7"/>
        <v/>
      </c>
    </row>
    <row r="57" spans="1:10">
      <c r="A57" s="28">
        <v>48</v>
      </c>
      <c r="B57" s="6"/>
      <c r="C57" s="179"/>
      <c r="D57" s="6"/>
      <c r="E57" s="179"/>
      <c r="F57" s="15" t="str">
        <f t="shared" si="0"/>
        <v/>
      </c>
      <c r="G57" s="297" t="b">
        <f t="shared" si="1"/>
        <v>0</v>
      </c>
      <c r="H57" s="298">
        <f t="shared" si="5"/>
        <v>1</v>
      </c>
      <c r="I57" s="15" t="str">
        <f t="shared" si="6"/>
        <v/>
      </c>
      <c r="J57" s="15" t="str">
        <f t="shared" si="7"/>
        <v/>
      </c>
    </row>
    <row r="58" spans="1:10">
      <c r="A58" s="28">
        <v>49</v>
      </c>
      <c r="B58" s="6"/>
      <c r="C58" s="179"/>
      <c r="D58" s="6"/>
      <c r="E58" s="179"/>
      <c r="F58" s="15" t="str">
        <f t="shared" si="0"/>
        <v/>
      </c>
      <c r="G58" s="297" t="b">
        <f t="shared" si="1"/>
        <v>0</v>
      </c>
      <c r="H58" s="298">
        <f t="shared" si="5"/>
        <v>1</v>
      </c>
      <c r="I58" s="15" t="str">
        <f t="shared" si="6"/>
        <v/>
      </c>
      <c r="J58" s="15" t="str">
        <f t="shared" si="7"/>
        <v/>
      </c>
    </row>
    <row r="59" spans="1:10">
      <c r="A59" s="28">
        <v>50</v>
      </c>
      <c r="B59" s="6"/>
      <c r="C59" s="179"/>
      <c r="D59" s="6"/>
      <c r="E59" s="179"/>
      <c r="F59" s="15" t="str">
        <f t="shared" si="0"/>
        <v/>
      </c>
      <c r="G59" s="297" t="b">
        <f t="shared" si="1"/>
        <v>0</v>
      </c>
      <c r="H59" s="298">
        <f t="shared" si="5"/>
        <v>1</v>
      </c>
      <c r="I59" s="15" t="str">
        <f t="shared" si="6"/>
        <v/>
      </c>
      <c r="J59" s="15" t="str">
        <f t="shared" si="7"/>
        <v/>
      </c>
    </row>
    <row r="60" spans="1:10">
      <c r="A60" s="28">
        <v>51</v>
      </c>
      <c r="B60" s="6"/>
      <c r="C60" s="179"/>
      <c r="D60" s="6"/>
      <c r="E60" s="179"/>
      <c r="F60" s="15" t="str">
        <f t="shared" si="0"/>
        <v/>
      </c>
      <c r="G60" s="297" t="b">
        <f t="shared" si="1"/>
        <v>0</v>
      </c>
      <c r="H60" s="298">
        <f t="shared" si="5"/>
        <v>1</v>
      </c>
      <c r="I60" s="15" t="str">
        <f t="shared" si="6"/>
        <v/>
      </c>
      <c r="J60" s="15" t="str">
        <f t="shared" si="7"/>
        <v/>
      </c>
    </row>
    <row r="61" spans="1:10">
      <c r="A61" s="28">
        <v>52</v>
      </c>
      <c r="B61" s="6"/>
      <c r="C61" s="179"/>
      <c r="D61" s="6"/>
      <c r="E61" s="179"/>
      <c r="F61" s="15" t="str">
        <f t="shared" si="0"/>
        <v/>
      </c>
      <c r="G61" s="297" t="b">
        <f t="shared" si="1"/>
        <v>0</v>
      </c>
      <c r="H61" s="298">
        <f t="shared" si="5"/>
        <v>1</v>
      </c>
      <c r="I61" s="15" t="str">
        <f t="shared" si="6"/>
        <v/>
      </c>
      <c r="J61" s="15" t="str">
        <f t="shared" si="7"/>
        <v/>
      </c>
    </row>
    <row r="62" spans="1:10">
      <c r="A62" s="28">
        <v>53</v>
      </c>
      <c r="B62" s="6"/>
      <c r="C62" s="179"/>
      <c r="D62" s="6"/>
      <c r="E62" s="179"/>
      <c r="F62" s="15" t="str">
        <f t="shared" si="0"/>
        <v/>
      </c>
      <c r="G62" s="297" t="b">
        <f t="shared" si="1"/>
        <v>0</v>
      </c>
      <c r="H62" s="298">
        <f t="shared" si="5"/>
        <v>1</v>
      </c>
      <c r="I62" s="15" t="str">
        <f t="shared" si="6"/>
        <v/>
      </c>
      <c r="J62" s="15" t="str">
        <f t="shared" si="7"/>
        <v/>
      </c>
    </row>
    <row r="63" spans="1:10">
      <c r="A63" s="28">
        <v>54</v>
      </c>
      <c r="B63" s="6"/>
      <c r="C63" s="179"/>
      <c r="D63" s="6"/>
      <c r="E63" s="179"/>
      <c r="F63" s="15" t="str">
        <f t="shared" si="0"/>
        <v/>
      </c>
      <c r="G63" s="297" t="b">
        <f t="shared" si="1"/>
        <v>0</v>
      </c>
      <c r="H63" s="298">
        <f t="shared" si="5"/>
        <v>1</v>
      </c>
      <c r="I63" s="15" t="str">
        <f t="shared" si="6"/>
        <v/>
      </c>
      <c r="J63" s="15" t="str">
        <f t="shared" si="7"/>
        <v/>
      </c>
    </row>
    <row r="64" spans="1:10">
      <c r="A64" s="28">
        <v>55</v>
      </c>
      <c r="B64" s="6"/>
      <c r="C64" s="179"/>
      <c r="D64" s="6"/>
      <c r="E64" s="179"/>
      <c r="F64" s="15" t="str">
        <f t="shared" si="0"/>
        <v/>
      </c>
      <c r="G64" s="297" t="b">
        <f t="shared" si="1"/>
        <v>0</v>
      </c>
      <c r="H64" s="298">
        <f t="shared" si="5"/>
        <v>1</v>
      </c>
      <c r="I64" s="15" t="str">
        <f t="shared" si="6"/>
        <v/>
      </c>
      <c r="J64" s="15" t="str">
        <f t="shared" si="7"/>
        <v/>
      </c>
    </row>
    <row r="65" spans="1:10">
      <c r="A65" s="28">
        <v>56</v>
      </c>
      <c r="B65" s="6"/>
      <c r="C65" s="179"/>
      <c r="D65" s="6"/>
      <c r="E65" s="179"/>
      <c r="F65" s="15" t="str">
        <f t="shared" si="0"/>
        <v/>
      </c>
      <c r="G65" s="297" t="b">
        <f t="shared" si="1"/>
        <v>0</v>
      </c>
      <c r="H65" s="298">
        <f t="shared" si="5"/>
        <v>1</v>
      </c>
      <c r="I65" s="15" t="str">
        <f t="shared" si="6"/>
        <v/>
      </c>
      <c r="J65" s="15" t="str">
        <f t="shared" si="7"/>
        <v/>
      </c>
    </row>
    <row r="66" spans="1:10">
      <c r="A66" s="28">
        <v>57</v>
      </c>
      <c r="B66" s="6"/>
      <c r="C66" s="179"/>
      <c r="D66" s="6"/>
      <c r="E66" s="179"/>
      <c r="F66" s="15" t="str">
        <f t="shared" si="0"/>
        <v/>
      </c>
      <c r="G66" s="297" t="b">
        <f t="shared" si="1"/>
        <v>0</v>
      </c>
      <c r="H66" s="298">
        <f t="shared" si="5"/>
        <v>1</v>
      </c>
      <c r="I66" s="15" t="str">
        <f t="shared" si="6"/>
        <v/>
      </c>
      <c r="J66" s="15" t="str">
        <f t="shared" si="7"/>
        <v/>
      </c>
    </row>
    <row r="67" spans="1:10">
      <c r="A67" s="28">
        <v>58</v>
      </c>
      <c r="B67" s="6"/>
      <c r="C67" s="179"/>
      <c r="D67" s="6"/>
      <c r="E67" s="179"/>
      <c r="F67" s="15" t="str">
        <f t="shared" si="0"/>
        <v/>
      </c>
      <c r="G67" s="297" t="b">
        <f t="shared" si="1"/>
        <v>0</v>
      </c>
      <c r="H67" s="298">
        <f t="shared" si="5"/>
        <v>1</v>
      </c>
      <c r="I67" s="15" t="str">
        <f t="shared" si="6"/>
        <v/>
      </c>
      <c r="J67" s="15" t="str">
        <f t="shared" si="7"/>
        <v/>
      </c>
    </row>
    <row r="68" spans="1:10">
      <c r="A68" s="28">
        <v>59</v>
      </c>
      <c r="B68" s="6"/>
      <c r="C68" s="179"/>
      <c r="D68" s="6"/>
      <c r="E68" s="179"/>
      <c r="F68" s="15" t="str">
        <f t="shared" si="0"/>
        <v/>
      </c>
      <c r="G68" s="297" t="b">
        <f t="shared" si="1"/>
        <v>0</v>
      </c>
      <c r="H68" s="298">
        <f t="shared" si="5"/>
        <v>1</v>
      </c>
      <c r="I68" s="15" t="str">
        <f t="shared" si="6"/>
        <v/>
      </c>
      <c r="J68" s="15" t="str">
        <f t="shared" si="7"/>
        <v/>
      </c>
    </row>
    <row r="69" spans="1:10">
      <c r="A69" s="28">
        <v>60</v>
      </c>
      <c r="B69" s="6"/>
      <c r="C69" s="179"/>
      <c r="D69" s="6"/>
      <c r="E69" s="179"/>
      <c r="F69" s="15" t="str">
        <f t="shared" si="0"/>
        <v/>
      </c>
      <c r="G69" s="297" t="b">
        <f t="shared" si="1"/>
        <v>0</v>
      </c>
      <c r="H69" s="298">
        <f t="shared" si="5"/>
        <v>1</v>
      </c>
      <c r="I69" s="15" t="str">
        <f t="shared" si="6"/>
        <v/>
      </c>
      <c r="J69" s="15" t="str">
        <f t="shared" si="7"/>
        <v/>
      </c>
    </row>
    <row r="70" spans="1:10">
      <c r="A70" s="28">
        <v>61</v>
      </c>
      <c r="B70" s="6"/>
      <c r="C70" s="179"/>
      <c r="D70" s="6"/>
      <c r="E70" s="179"/>
      <c r="F70" s="15" t="str">
        <f t="shared" si="0"/>
        <v/>
      </c>
      <c r="G70" s="297" t="b">
        <f t="shared" si="1"/>
        <v>0</v>
      </c>
      <c r="H70" s="298">
        <f t="shared" si="5"/>
        <v>1</v>
      </c>
      <c r="I70" s="15" t="str">
        <f t="shared" si="6"/>
        <v/>
      </c>
      <c r="J70" s="15" t="str">
        <f t="shared" si="7"/>
        <v/>
      </c>
    </row>
    <row r="71" spans="1:10">
      <c r="A71" s="28">
        <v>62</v>
      </c>
      <c r="B71" s="6"/>
      <c r="C71" s="179"/>
      <c r="D71" s="6"/>
      <c r="E71" s="179"/>
      <c r="F71" s="15" t="str">
        <f t="shared" si="0"/>
        <v/>
      </c>
      <c r="G71" s="297" t="b">
        <f t="shared" si="1"/>
        <v>0</v>
      </c>
      <c r="H71" s="298">
        <f t="shared" si="5"/>
        <v>1</v>
      </c>
      <c r="I71" s="15" t="str">
        <f t="shared" si="6"/>
        <v/>
      </c>
      <c r="J71" s="15" t="str">
        <f t="shared" si="7"/>
        <v/>
      </c>
    </row>
    <row r="72" spans="1:10">
      <c r="A72" s="28">
        <v>63</v>
      </c>
      <c r="B72" s="6"/>
      <c r="C72" s="179"/>
      <c r="D72" s="6"/>
      <c r="E72" s="179"/>
      <c r="F72" s="15" t="str">
        <f t="shared" si="0"/>
        <v/>
      </c>
      <c r="G72" s="297" t="b">
        <f t="shared" si="1"/>
        <v>0</v>
      </c>
      <c r="H72" s="298">
        <f t="shared" si="5"/>
        <v>1</v>
      </c>
      <c r="I72" s="15" t="str">
        <f t="shared" si="6"/>
        <v/>
      </c>
      <c r="J72" s="15" t="str">
        <f t="shared" si="7"/>
        <v/>
      </c>
    </row>
    <row r="73" spans="1:10">
      <c r="A73" s="28">
        <v>64</v>
      </c>
      <c r="B73" s="6"/>
      <c r="C73" s="179"/>
      <c r="D73" s="6"/>
      <c r="E73" s="179"/>
      <c r="F73" s="15" t="str">
        <f t="shared" si="0"/>
        <v/>
      </c>
      <c r="G73" s="297" t="b">
        <f t="shared" si="1"/>
        <v>0</v>
      </c>
      <c r="H73" s="298">
        <f t="shared" si="5"/>
        <v>1</v>
      </c>
      <c r="I73" s="15" t="str">
        <f t="shared" si="6"/>
        <v/>
      </c>
      <c r="J73" s="15" t="str">
        <f t="shared" si="7"/>
        <v/>
      </c>
    </row>
    <row r="74" spans="1:10">
      <c r="A74" s="28">
        <v>65</v>
      </c>
      <c r="B74" s="6"/>
      <c r="C74" s="179"/>
      <c r="D74" s="6"/>
      <c r="E74" s="179"/>
      <c r="F74" s="15" t="str">
        <f t="shared" ref="F74:F137" si="8">IF(OR($B74="",$C74="",,,$E74&lt;an_initial,$E74&gt;an_final,),"",HLOOKUP(D74,ii53punctaje,2,FALSE) * C74)</f>
        <v/>
      </c>
      <c r="G74" s="297" t="b">
        <f t="shared" ref="G74:G137" si="9">IF(nume_candidat="",FALSE,ISNUMBER(SEARCH(nume_candidat,$B74)))</f>
        <v>0</v>
      </c>
      <c r="H74" s="298">
        <f t="shared" si="5"/>
        <v>1</v>
      </c>
      <c r="I74" s="15" t="str">
        <f t="shared" si="6"/>
        <v/>
      </c>
      <c r="J74" s="15" t="str">
        <f t="shared" si="7"/>
        <v/>
      </c>
    </row>
    <row r="75" spans="1:10">
      <c r="A75" s="28">
        <v>66</v>
      </c>
      <c r="B75" s="6"/>
      <c r="C75" s="179"/>
      <c r="D75" s="6"/>
      <c r="E75" s="179"/>
      <c r="F75" s="15" t="str">
        <f t="shared" si="8"/>
        <v/>
      </c>
      <c r="G75" s="297" t="b">
        <f t="shared" si="9"/>
        <v>0</v>
      </c>
      <c r="H75" s="298">
        <f t="shared" ref="H75:H138" si="10">LEN(B75)-LEN(SUBSTITUTE(B75,",",""))+1</f>
        <v>1</v>
      </c>
      <c r="I75" s="15" t="str">
        <f t="shared" ref="I75:I138" si="11">IF(OR($B75="",$C75="",,,$E75&lt;an_initial,$E75&gt;an_final,),"",COUNTIF(D75,"Reviewer") * C75 * HLOOKUP(D75,ii53punctaje,2,FALSE))</f>
        <v/>
      </c>
      <c r="J75" s="15" t="str">
        <f t="shared" ref="J75:J138" si="12">IF(OR($B75="",$C75="",,,$E75&lt;an_initial,$E75&gt;an_final,),"",COUNTIF(D75,"Citări") * C75 * HLOOKUP(D75,ii53punctaje,2,FALSE))</f>
        <v/>
      </c>
    </row>
    <row r="76" spans="1:10">
      <c r="A76" s="28">
        <v>67</v>
      </c>
      <c r="B76" s="6"/>
      <c r="C76" s="179"/>
      <c r="D76" s="6"/>
      <c r="E76" s="179"/>
      <c r="F76" s="15" t="str">
        <f t="shared" si="8"/>
        <v/>
      </c>
      <c r="G76" s="297" t="b">
        <f t="shared" si="9"/>
        <v>0</v>
      </c>
      <c r="H76" s="298">
        <f t="shared" si="10"/>
        <v>1</v>
      </c>
      <c r="I76" s="15" t="str">
        <f t="shared" si="11"/>
        <v/>
      </c>
      <c r="J76" s="15" t="str">
        <f t="shared" si="12"/>
        <v/>
      </c>
    </row>
    <row r="77" spans="1:10">
      <c r="A77" s="28">
        <v>68</v>
      </c>
      <c r="B77" s="6"/>
      <c r="C77" s="179"/>
      <c r="D77" s="6"/>
      <c r="E77" s="179"/>
      <c r="F77" s="15" t="str">
        <f t="shared" si="8"/>
        <v/>
      </c>
      <c r="G77" s="297" t="b">
        <f t="shared" si="9"/>
        <v>0</v>
      </c>
      <c r="H77" s="298">
        <f t="shared" si="10"/>
        <v>1</v>
      </c>
      <c r="I77" s="15" t="str">
        <f t="shared" si="11"/>
        <v/>
      </c>
      <c r="J77" s="15" t="str">
        <f t="shared" si="12"/>
        <v/>
      </c>
    </row>
    <row r="78" spans="1:10">
      <c r="A78" s="28">
        <v>69</v>
      </c>
      <c r="B78" s="6"/>
      <c r="C78" s="179"/>
      <c r="D78" s="6"/>
      <c r="E78" s="179"/>
      <c r="F78" s="15" t="str">
        <f t="shared" si="8"/>
        <v/>
      </c>
      <c r="G78" s="297" t="b">
        <f t="shared" si="9"/>
        <v>0</v>
      </c>
      <c r="H78" s="298">
        <f t="shared" si="10"/>
        <v>1</v>
      </c>
      <c r="I78" s="15" t="str">
        <f t="shared" si="11"/>
        <v/>
      </c>
      <c r="J78" s="15" t="str">
        <f t="shared" si="12"/>
        <v/>
      </c>
    </row>
    <row r="79" spans="1:10">
      <c r="A79" s="28">
        <v>70</v>
      </c>
      <c r="B79" s="6"/>
      <c r="C79" s="179"/>
      <c r="D79" s="6"/>
      <c r="E79" s="179"/>
      <c r="F79" s="15" t="str">
        <f t="shared" si="8"/>
        <v/>
      </c>
      <c r="G79" s="297" t="b">
        <f t="shared" si="9"/>
        <v>0</v>
      </c>
      <c r="H79" s="298">
        <f t="shared" si="10"/>
        <v>1</v>
      </c>
      <c r="I79" s="15" t="str">
        <f t="shared" si="11"/>
        <v/>
      </c>
      <c r="J79" s="15" t="str">
        <f t="shared" si="12"/>
        <v/>
      </c>
    </row>
    <row r="80" spans="1:10">
      <c r="A80" s="28">
        <v>71</v>
      </c>
      <c r="B80" s="6"/>
      <c r="C80" s="179"/>
      <c r="D80" s="6"/>
      <c r="E80" s="179"/>
      <c r="F80" s="15" t="str">
        <f t="shared" si="8"/>
        <v/>
      </c>
      <c r="G80" s="297" t="b">
        <f t="shared" si="9"/>
        <v>0</v>
      </c>
      <c r="H80" s="298">
        <f t="shared" si="10"/>
        <v>1</v>
      </c>
      <c r="I80" s="15" t="str">
        <f t="shared" si="11"/>
        <v/>
      </c>
      <c r="J80" s="15" t="str">
        <f t="shared" si="12"/>
        <v/>
      </c>
    </row>
    <row r="81" spans="1:10">
      <c r="A81" s="28">
        <v>72</v>
      </c>
      <c r="B81" s="6"/>
      <c r="C81" s="179"/>
      <c r="D81" s="6"/>
      <c r="E81" s="179"/>
      <c r="F81" s="15" t="str">
        <f t="shared" si="8"/>
        <v/>
      </c>
      <c r="G81" s="297" t="b">
        <f t="shared" si="9"/>
        <v>0</v>
      </c>
      <c r="H81" s="298">
        <f t="shared" si="10"/>
        <v>1</v>
      </c>
      <c r="I81" s="15" t="str">
        <f t="shared" si="11"/>
        <v/>
      </c>
      <c r="J81" s="15" t="str">
        <f t="shared" si="12"/>
        <v/>
      </c>
    </row>
    <row r="82" spans="1:10">
      <c r="A82" s="28">
        <v>73</v>
      </c>
      <c r="B82" s="6"/>
      <c r="C82" s="179"/>
      <c r="D82" s="6"/>
      <c r="E82" s="179"/>
      <c r="F82" s="15" t="str">
        <f t="shared" si="8"/>
        <v/>
      </c>
      <c r="G82" s="297" t="b">
        <f t="shared" si="9"/>
        <v>0</v>
      </c>
      <c r="H82" s="298">
        <f t="shared" si="10"/>
        <v>1</v>
      </c>
      <c r="I82" s="15" t="str">
        <f t="shared" si="11"/>
        <v/>
      </c>
      <c r="J82" s="15" t="str">
        <f t="shared" si="12"/>
        <v/>
      </c>
    </row>
    <row r="83" spans="1:10">
      <c r="A83" s="28">
        <v>74</v>
      </c>
      <c r="B83" s="6"/>
      <c r="C83" s="179"/>
      <c r="D83" s="6"/>
      <c r="E83" s="179"/>
      <c r="F83" s="15" t="str">
        <f t="shared" si="8"/>
        <v/>
      </c>
      <c r="G83" s="297" t="b">
        <f t="shared" si="9"/>
        <v>0</v>
      </c>
      <c r="H83" s="298">
        <f t="shared" si="10"/>
        <v>1</v>
      </c>
      <c r="I83" s="15" t="str">
        <f t="shared" si="11"/>
        <v/>
      </c>
      <c r="J83" s="15" t="str">
        <f t="shared" si="12"/>
        <v/>
      </c>
    </row>
    <row r="84" spans="1:10">
      <c r="A84" s="28">
        <v>75</v>
      </c>
      <c r="B84" s="6"/>
      <c r="C84" s="179"/>
      <c r="D84" s="6"/>
      <c r="E84" s="179"/>
      <c r="F84" s="15" t="str">
        <f t="shared" si="8"/>
        <v/>
      </c>
      <c r="G84" s="297" t="b">
        <f t="shared" si="9"/>
        <v>0</v>
      </c>
      <c r="H84" s="298">
        <f t="shared" si="10"/>
        <v>1</v>
      </c>
      <c r="I84" s="15" t="str">
        <f t="shared" si="11"/>
        <v/>
      </c>
      <c r="J84" s="15" t="str">
        <f t="shared" si="12"/>
        <v/>
      </c>
    </row>
    <row r="85" spans="1:10">
      <c r="A85" s="28">
        <v>76</v>
      </c>
      <c r="B85" s="6"/>
      <c r="C85" s="179"/>
      <c r="D85" s="6"/>
      <c r="E85" s="179"/>
      <c r="F85" s="15" t="str">
        <f t="shared" si="8"/>
        <v/>
      </c>
      <c r="G85" s="297" t="b">
        <f t="shared" si="9"/>
        <v>0</v>
      </c>
      <c r="H85" s="298">
        <f t="shared" si="10"/>
        <v>1</v>
      </c>
      <c r="I85" s="15" t="str">
        <f t="shared" si="11"/>
        <v/>
      </c>
      <c r="J85" s="15" t="str">
        <f t="shared" si="12"/>
        <v/>
      </c>
    </row>
    <row r="86" spans="1:10">
      <c r="A86" s="28">
        <v>77</v>
      </c>
      <c r="B86" s="6"/>
      <c r="C86" s="179"/>
      <c r="D86" s="6"/>
      <c r="E86" s="179"/>
      <c r="F86" s="15" t="str">
        <f t="shared" si="8"/>
        <v/>
      </c>
      <c r="G86" s="297" t="b">
        <f t="shared" si="9"/>
        <v>0</v>
      </c>
      <c r="H86" s="298">
        <f t="shared" si="10"/>
        <v>1</v>
      </c>
      <c r="I86" s="15" t="str">
        <f t="shared" si="11"/>
        <v/>
      </c>
      <c r="J86" s="15" t="str">
        <f t="shared" si="12"/>
        <v/>
      </c>
    </row>
    <row r="87" spans="1:10">
      <c r="A87" s="28">
        <v>78</v>
      </c>
      <c r="B87" s="6"/>
      <c r="C87" s="179"/>
      <c r="D87" s="6"/>
      <c r="E87" s="179"/>
      <c r="F87" s="15" t="str">
        <f t="shared" si="8"/>
        <v/>
      </c>
      <c r="G87" s="297" t="b">
        <f t="shared" si="9"/>
        <v>0</v>
      </c>
      <c r="H87" s="298">
        <f t="shared" si="10"/>
        <v>1</v>
      </c>
      <c r="I87" s="15" t="str">
        <f t="shared" si="11"/>
        <v/>
      </c>
      <c r="J87" s="15" t="str">
        <f t="shared" si="12"/>
        <v/>
      </c>
    </row>
    <row r="88" spans="1:10">
      <c r="A88" s="28">
        <v>79</v>
      </c>
      <c r="B88" s="6"/>
      <c r="C88" s="179"/>
      <c r="D88" s="6"/>
      <c r="E88" s="179"/>
      <c r="F88" s="15" t="str">
        <f t="shared" si="8"/>
        <v/>
      </c>
      <c r="G88" s="297" t="b">
        <f t="shared" si="9"/>
        <v>0</v>
      </c>
      <c r="H88" s="298">
        <f t="shared" si="10"/>
        <v>1</v>
      </c>
      <c r="I88" s="15" t="str">
        <f t="shared" si="11"/>
        <v/>
      </c>
      <c r="J88" s="15" t="str">
        <f t="shared" si="12"/>
        <v/>
      </c>
    </row>
    <row r="89" spans="1:10">
      <c r="A89" s="28">
        <v>80</v>
      </c>
      <c r="B89" s="6"/>
      <c r="C89" s="179"/>
      <c r="D89" s="6"/>
      <c r="E89" s="179"/>
      <c r="F89" s="15" t="str">
        <f t="shared" si="8"/>
        <v/>
      </c>
      <c r="G89" s="297" t="b">
        <f t="shared" si="9"/>
        <v>0</v>
      </c>
      <c r="H89" s="298">
        <f t="shared" si="10"/>
        <v>1</v>
      </c>
      <c r="I89" s="15" t="str">
        <f t="shared" si="11"/>
        <v/>
      </c>
      <c r="J89" s="15" t="str">
        <f t="shared" si="12"/>
        <v/>
      </c>
    </row>
    <row r="90" spans="1:10">
      <c r="A90" s="28">
        <v>81</v>
      </c>
      <c r="B90" s="6"/>
      <c r="C90" s="179"/>
      <c r="D90" s="6"/>
      <c r="E90" s="179"/>
      <c r="F90" s="15" t="str">
        <f t="shared" si="8"/>
        <v/>
      </c>
      <c r="G90" s="297" t="b">
        <f t="shared" si="9"/>
        <v>0</v>
      </c>
      <c r="H90" s="298">
        <f t="shared" si="10"/>
        <v>1</v>
      </c>
      <c r="I90" s="15" t="str">
        <f t="shared" si="11"/>
        <v/>
      </c>
      <c r="J90" s="15" t="str">
        <f t="shared" si="12"/>
        <v/>
      </c>
    </row>
    <row r="91" spans="1:10">
      <c r="A91" s="28">
        <v>82</v>
      </c>
      <c r="B91" s="6"/>
      <c r="C91" s="179"/>
      <c r="D91" s="6"/>
      <c r="E91" s="179"/>
      <c r="F91" s="15" t="str">
        <f t="shared" si="8"/>
        <v/>
      </c>
      <c r="G91" s="297" t="b">
        <f t="shared" si="9"/>
        <v>0</v>
      </c>
      <c r="H91" s="298">
        <f t="shared" si="10"/>
        <v>1</v>
      </c>
      <c r="I91" s="15" t="str">
        <f t="shared" si="11"/>
        <v/>
      </c>
      <c r="J91" s="15" t="str">
        <f t="shared" si="12"/>
        <v/>
      </c>
    </row>
    <row r="92" spans="1:10">
      <c r="A92" s="28">
        <v>83</v>
      </c>
      <c r="B92" s="6"/>
      <c r="C92" s="179"/>
      <c r="D92" s="6"/>
      <c r="E92" s="179"/>
      <c r="F92" s="15" t="str">
        <f t="shared" si="8"/>
        <v/>
      </c>
      <c r="G92" s="297" t="b">
        <f t="shared" si="9"/>
        <v>0</v>
      </c>
      <c r="H92" s="298">
        <f t="shared" si="10"/>
        <v>1</v>
      </c>
      <c r="I92" s="15" t="str">
        <f t="shared" si="11"/>
        <v/>
      </c>
      <c r="J92" s="15" t="str">
        <f t="shared" si="12"/>
        <v/>
      </c>
    </row>
    <row r="93" spans="1:10">
      <c r="A93" s="28">
        <v>84</v>
      </c>
      <c r="B93" s="6"/>
      <c r="C93" s="179"/>
      <c r="D93" s="6"/>
      <c r="E93" s="179"/>
      <c r="F93" s="15" t="str">
        <f t="shared" si="8"/>
        <v/>
      </c>
      <c r="G93" s="297" t="b">
        <f t="shared" si="9"/>
        <v>0</v>
      </c>
      <c r="H93" s="298">
        <f t="shared" si="10"/>
        <v>1</v>
      </c>
      <c r="I93" s="15" t="str">
        <f t="shared" si="11"/>
        <v/>
      </c>
      <c r="J93" s="15" t="str">
        <f t="shared" si="12"/>
        <v/>
      </c>
    </row>
    <row r="94" spans="1:10">
      <c r="A94" s="28">
        <v>85</v>
      </c>
      <c r="B94" s="6"/>
      <c r="C94" s="179"/>
      <c r="D94" s="6"/>
      <c r="E94" s="179"/>
      <c r="F94" s="15" t="str">
        <f t="shared" si="8"/>
        <v/>
      </c>
      <c r="G94" s="297" t="b">
        <f t="shared" si="9"/>
        <v>0</v>
      </c>
      <c r="H94" s="298">
        <f t="shared" si="10"/>
        <v>1</v>
      </c>
      <c r="I94" s="15" t="str">
        <f t="shared" si="11"/>
        <v/>
      </c>
      <c r="J94" s="15" t="str">
        <f t="shared" si="12"/>
        <v/>
      </c>
    </row>
    <row r="95" spans="1:10">
      <c r="A95" s="28">
        <v>86</v>
      </c>
      <c r="B95" s="6"/>
      <c r="C95" s="179"/>
      <c r="D95" s="6"/>
      <c r="E95" s="179"/>
      <c r="F95" s="15" t="str">
        <f t="shared" si="8"/>
        <v/>
      </c>
      <c r="G95" s="297" t="b">
        <f t="shared" si="9"/>
        <v>0</v>
      </c>
      <c r="H95" s="298">
        <f t="shared" si="10"/>
        <v>1</v>
      </c>
      <c r="I95" s="15" t="str">
        <f t="shared" si="11"/>
        <v/>
      </c>
      <c r="J95" s="15" t="str">
        <f t="shared" si="12"/>
        <v/>
      </c>
    </row>
    <row r="96" spans="1:10">
      <c r="A96" s="28">
        <v>87</v>
      </c>
      <c r="B96" s="6"/>
      <c r="C96" s="179"/>
      <c r="D96" s="6"/>
      <c r="E96" s="179"/>
      <c r="F96" s="15" t="str">
        <f t="shared" si="8"/>
        <v/>
      </c>
      <c r="G96" s="297" t="b">
        <f t="shared" si="9"/>
        <v>0</v>
      </c>
      <c r="H96" s="298">
        <f t="shared" si="10"/>
        <v>1</v>
      </c>
      <c r="I96" s="15" t="str">
        <f t="shared" si="11"/>
        <v/>
      </c>
      <c r="J96" s="15" t="str">
        <f t="shared" si="12"/>
        <v/>
      </c>
    </row>
    <row r="97" spans="1:10">
      <c r="A97" s="28">
        <v>88</v>
      </c>
      <c r="B97" s="6"/>
      <c r="C97" s="179"/>
      <c r="D97" s="6"/>
      <c r="E97" s="179"/>
      <c r="F97" s="15" t="str">
        <f t="shared" si="8"/>
        <v/>
      </c>
      <c r="G97" s="297" t="b">
        <f t="shared" si="9"/>
        <v>0</v>
      </c>
      <c r="H97" s="298">
        <f t="shared" si="10"/>
        <v>1</v>
      </c>
      <c r="I97" s="15" t="str">
        <f t="shared" si="11"/>
        <v/>
      </c>
      <c r="J97" s="15" t="str">
        <f t="shared" si="12"/>
        <v/>
      </c>
    </row>
    <row r="98" spans="1:10">
      <c r="A98" s="28">
        <v>89</v>
      </c>
      <c r="B98" s="6"/>
      <c r="C98" s="179"/>
      <c r="D98" s="6"/>
      <c r="E98" s="179"/>
      <c r="F98" s="15" t="str">
        <f t="shared" si="8"/>
        <v/>
      </c>
      <c r="G98" s="297" t="b">
        <f t="shared" si="9"/>
        <v>0</v>
      </c>
      <c r="H98" s="298">
        <f t="shared" si="10"/>
        <v>1</v>
      </c>
      <c r="I98" s="15" t="str">
        <f t="shared" si="11"/>
        <v/>
      </c>
      <c r="J98" s="15" t="str">
        <f t="shared" si="12"/>
        <v/>
      </c>
    </row>
    <row r="99" spans="1:10">
      <c r="A99" s="28">
        <v>90</v>
      </c>
      <c r="B99" s="6"/>
      <c r="C99" s="179"/>
      <c r="D99" s="6"/>
      <c r="E99" s="179"/>
      <c r="F99" s="15" t="str">
        <f t="shared" si="8"/>
        <v/>
      </c>
      <c r="G99" s="297" t="b">
        <f t="shared" si="9"/>
        <v>0</v>
      </c>
      <c r="H99" s="298">
        <f t="shared" si="10"/>
        <v>1</v>
      </c>
      <c r="I99" s="15" t="str">
        <f t="shared" si="11"/>
        <v/>
      </c>
      <c r="J99" s="15" t="str">
        <f t="shared" si="12"/>
        <v/>
      </c>
    </row>
    <row r="100" spans="1:10">
      <c r="A100" s="28">
        <v>91</v>
      </c>
      <c r="B100" s="6"/>
      <c r="C100" s="179"/>
      <c r="D100" s="6"/>
      <c r="E100" s="179"/>
      <c r="F100" s="15" t="str">
        <f t="shared" si="8"/>
        <v/>
      </c>
      <c r="G100" s="297" t="b">
        <f t="shared" si="9"/>
        <v>0</v>
      </c>
      <c r="H100" s="298">
        <f t="shared" si="10"/>
        <v>1</v>
      </c>
      <c r="I100" s="15" t="str">
        <f t="shared" si="11"/>
        <v/>
      </c>
      <c r="J100" s="15" t="str">
        <f t="shared" si="12"/>
        <v/>
      </c>
    </row>
    <row r="101" spans="1:10">
      <c r="A101" s="28">
        <v>92</v>
      </c>
      <c r="B101" s="6"/>
      <c r="C101" s="179"/>
      <c r="D101" s="6"/>
      <c r="E101" s="179"/>
      <c r="F101" s="15" t="str">
        <f t="shared" si="8"/>
        <v/>
      </c>
      <c r="G101" s="297" t="b">
        <f t="shared" si="9"/>
        <v>0</v>
      </c>
      <c r="H101" s="298">
        <f t="shared" si="10"/>
        <v>1</v>
      </c>
      <c r="I101" s="15" t="str">
        <f t="shared" si="11"/>
        <v/>
      </c>
      <c r="J101" s="15" t="str">
        <f t="shared" si="12"/>
        <v/>
      </c>
    </row>
    <row r="102" spans="1:10">
      <c r="A102" s="28">
        <v>93</v>
      </c>
      <c r="B102" s="6"/>
      <c r="C102" s="179"/>
      <c r="D102" s="6"/>
      <c r="E102" s="179"/>
      <c r="F102" s="15" t="str">
        <f t="shared" si="8"/>
        <v/>
      </c>
      <c r="G102" s="297" t="b">
        <f t="shared" si="9"/>
        <v>0</v>
      </c>
      <c r="H102" s="298">
        <f t="shared" si="10"/>
        <v>1</v>
      </c>
      <c r="I102" s="15" t="str">
        <f t="shared" si="11"/>
        <v/>
      </c>
      <c r="J102" s="15" t="str">
        <f t="shared" si="12"/>
        <v/>
      </c>
    </row>
    <row r="103" spans="1:10">
      <c r="A103" s="28">
        <v>94</v>
      </c>
      <c r="B103" s="6"/>
      <c r="C103" s="179"/>
      <c r="D103" s="6"/>
      <c r="E103" s="179"/>
      <c r="F103" s="15" t="str">
        <f t="shared" si="8"/>
        <v/>
      </c>
      <c r="G103" s="297" t="b">
        <f t="shared" si="9"/>
        <v>0</v>
      </c>
      <c r="H103" s="298">
        <f t="shared" si="10"/>
        <v>1</v>
      </c>
      <c r="I103" s="15" t="str">
        <f t="shared" si="11"/>
        <v/>
      </c>
      <c r="J103" s="15" t="str">
        <f t="shared" si="12"/>
        <v/>
      </c>
    </row>
    <row r="104" spans="1:10">
      <c r="A104" s="28">
        <v>95</v>
      </c>
      <c r="B104" s="6"/>
      <c r="C104" s="179"/>
      <c r="D104" s="6"/>
      <c r="E104" s="179"/>
      <c r="F104" s="15" t="str">
        <f t="shared" si="8"/>
        <v/>
      </c>
      <c r="G104" s="297" t="b">
        <f t="shared" si="9"/>
        <v>0</v>
      </c>
      <c r="H104" s="298">
        <f t="shared" si="10"/>
        <v>1</v>
      </c>
      <c r="I104" s="15" t="str">
        <f t="shared" si="11"/>
        <v/>
      </c>
      <c r="J104" s="15" t="str">
        <f t="shared" si="12"/>
        <v/>
      </c>
    </row>
    <row r="105" spans="1:10">
      <c r="A105" s="28">
        <v>96</v>
      </c>
      <c r="B105" s="6"/>
      <c r="C105" s="179"/>
      <c r="D105" s="6"/>
      <c r="E105" s="179"/>
      <c r="F105" s="15" t="str">
        <f t="shared" si="8"/>
        <v/>
      </c>
      <c r="G105" s="297" t="b">
        <f t="shared" si="9"/>
        <v>0</v>
      </c>
      <c r="H105" s="298">
        <f t="shared" si="10"/>
        <v>1</v>
      </c>
      <c r="I105" s="15" t="str">
        <f t="shared" si="11"/>
        <v/>
      </c>
      <c r="J105" s="15" t="str">
        <f t="shared" si="12"/>
        <v/>
      </c>
    </row>
    <row r="106" spans="1:10">
      <c r="A106" s="28">
        <v>97</v>
      </c>
      <c r="B106" s="6"/>
      <c r="C106" s="179"/>
      <c r="D106" s="6"/>
      <c r="E106" s="179"/>
      <c r="F106" s="15" t="str">
        <f t="shared" si="8"/>
        <v/>
      </c>
      <c r="G106" s="297" t="b">
        <f t="shared" si="9"/>
        <v>0</v>
      </c>
      <c r="H106" s="298">
        <f t="shared" si="10"/>
        <v>1</v>
      </c>
      <c r="I106" s="15" t="str">
        <f t="shared" si="11"/>
        <v/>
      </c>
      <c r="J106" s="15" t="str">
        <f t="shared" si="12"/>
        <v/>
      </c>
    </row>
    <row r="107" spans="1:10">
      <c r="A107" s="28">
        <v>98</v>
      </c>
      <c r="B107" s="6"/>
      <c r="C107" s="179"/>
      <c r="D107" s="6"/>
      <c r="E107" s="179"/>
      <c r="F107" s="15" t="str">
        <f t="shared" si="8"/>
        <v/>
      </c>
      <c r="G107" s="297" t="b">
        <f t="shared" si="9"/>
        <v>0</v>
      </c>
      <c r="H107" s="298">
        <f t="shared" si="10"/>
        <v>1</v>
      </c>
      <c r="I107" s="15" t="str">
        <f t="shared" si="11"/>
        <v/>
      </c>
      <c r="J107" s="15" t="str">
        <f t="shared" si="12"/>
        <v/>
      </c>
    </row>
    <row r="108" spans="1:10">
      <c r="A108" s="117">
        <v>99</v>
      </c>
      <c r="B108" s="6"/>
      <c r="C108" s="179"/>
      <c r="D108" s="6"/>
      <c r="E108" s="179"/>
      <c r="F108" s="15" t="str">
        <f t="shared" si="8"/>
        <v/>
      </c>
      <c r="G108" s="297" t="b">
        <f t="shared" si="9"/>
        <v>0</v>
      </c>
      <c r="H108" s="298">
        <f t="shared" si="10"/>
        <v>1</v>
      </c>
      <c r="I108" s="15" t="str">
        <f t="shared" si="11"/>
        <v/>
      </c>
      <c r="J108" s="15" t="str">
        <f t="shared" si="12"/>
        <v/>
      </c>
    </row>
    <row r="109" spans="1:10">
      <c r="A109" s="117">
        <v>100</v>
      </c>
      <c r="B109" s="118"/>
      <c r="C109" s="170"/>
      <c r="D109" s="118"/>
      <c r="E109" s="120"/>
      <c r="F109" s="15" t="str">
        <f t="shared" si="8"/>
        <v/>
      </c>
      <c r="G109" s="297" t="b">
        <f t="shared" si="9"/>
        <v>0</v>
      </c>
      <c r="H109" s="298">
        <f t="shared" si="10"/>
        <v>1</v>
      </c>
      <c r="I109" s="15" t="str">
        <f t="shared" si="11"/>
        <v/>
      </c>
      <c r="J109" s="15" t="str">
        <f t="shared" si="12"/>
        <v/>
      </c>
    </row>
    <row r="110" spans="1:10">
      <c r="A110" s="117">
        <v>101</v>
      </c>
      <c r="B110" s="118"/>
      <c r="C110" s="170"/>
      <c r="D110" s="118"/>
      <c r="E110" s="120"/>
      <c r="F110" s="15" t="str">
        <f t="shared" si="8"/>
        <v/>
      </c>
      <c r="G110" s="297" t="b">
        <f t="shared" si="9"/>
        <v>0</v>
      </c>
      <c r="H110" s="298">
        <f t="shared" si="10"/>
        <v>1</v>
      </c>
      <c r="I110" s="15" t="str">
        <f t="shared" si="11"/>
        <v/>
      </c>
      <c r="J110" s="15" t="str">
        <f t="shared" si="12"/>
        <v/>
      </c>
    </row>
    <row r="111" spans="1:10">
      <c r="A111" s="117">
        <v>102</v>
      </c>
      <c r="B111" s="118"/>
      <c r="C111" s="170"/>
      <c r="D111" s="118"/>
      <c r="E111" s="120"/>
      <c r="F111" s="15" t="str">
        <f t="shared" si="8"/>
        <v/>
      </c>
      <c r="G111" s="297" t="b">
        <f t="shared" si="9"/>
        <v>0</v>
      </c>
      <c r="H111" s="298">
        <f t="shared" si="10"/>
        <v>1</v>
      </c>
      <c r="I111" s="15" t="str">
        <f t="shared" si="11"/>
        <v/>
      </c>
      <c r="J111" s="15" t="str">
        <f t="shared" si="12"/>
        <v/>
      </c>
    </row>
    <row r="112" spans="1:10">
      <c r="A112" s="117">
        <v>103</v>
      </c>
      <c r="B112" s="118"/>
      <c r="C112" s="170"/>
      <c r="D112" s="118"/>
      <c r="E112" s="120"/>
      <c r="F112" s="15" t="str">
        <f t="shared" si="8"/>
        <v/>
      </c>
      <c r="G112" s="297" t="b">
        <f t="shared" si="9"/>
        <v>0</v>
      </c>
      <c r="H112" s="298">
        <f t="shared" si="10"/>
        <v>1</v>
      </c>
      <c r="I112" s="15" t="str">
        <f t="shared" si="11"/>
        <v/>
      </c>
      <c r="J112" s="15" t="str">
        <f t="shared" si="12"/>
        <v/>
      </c>
    </row>
    <row r="113" spans="1:10">
      <c r="A113" s="117">
        <v>104</v>
      </c>
      <c r="B113" s="118"/>
      <c r="C113" s="170"/>
      <c r="D113" s="118"/>
      <c r="E113" s="120"/>
      <c r="F113" s="15" t="str">
        <f t="shared" si="8"/>
        <v/>
      </c>
      <c r="G113" s="297" t="b">
        <f t="shared" si="9"/>
        <v>0</v>
      </c>
      <c r="H113" s="298">
        <f t="shared" si="10"/>
        <v>1</v>
      </c>
      <c r="I113" s="15" t="str">
        <f t="shared" si="11"/>
        <v/>
      </c>
      <c r="J113" s="15" t="str">
        <f t="shared" si="12"/>
        <v/>
      </c>
    </row>
    <row r="114" spans="1:10">
      <c r="A114" s="117">
        <v>105</v>
      </c>
      <c r="B114" s="118"/>
      <c r="C114" s="170"/>
      <c r="D114" s="118"/>
      <c r="E114" s="120"/>
      <c r="F114" s="15" t="str">
        <f t="shared" si="8"/>
        <v/>
      </c>
      <c r="G114" s="297" t="b">
        <f t="shared" si="9"/>
        <v>0</v>
      </c>
      <c r="H114" s="298">
        <f t="shared" si="10"/>
        <v>1</v>
      </c>
      <c r="I114" s="15" t="str">
        <f t="shared" si="11"/>
        <v/>
      </c>
      <c r="J114" s="15" t="str">
        <f t="shared" si="12"/>
        <v/>
      </c>
    </row>
    <row r="115" spans="1:10">
      <c r="A115" s="117">
        <v>106</v>
      </c>
      <c r="B115" s="118"/>
      <c r="C115" s="170"/>
      <c r="D115" s="118"/>
      <c r="E115" s="120"/>
      <c r="F115" s="15" t="str">
        <f t="shared" si="8"/>
        <v/>
      </c>
      <c r="G115" s="297" t="b">
        <f t="shared" si="9"/>
        <v>0</v>
      </c>
      <c r="H115" s="298">
        <f t="shared" si="10"/>
        <v>1</v>
      </c>
      <c r="I115" s="15" t="str">
        <f t="shared" si="11"/>
        <v/>
      </c>
      <c r="J115" s="15" t="str">
        <f t="shared" si="12"/>
        <v/>
      </c>
    </row>
    <row r="116" spans="1:10">
      <c r="A116" s="117">
        <v>107</v>
      </c>
      <c r="B116" s="118"/>
      <c r="C116" s="170"/>
      <c r="D116" s="118"/>
      <c r="E116" s="120"/>
      <c r="F116" s="15" t="str">
        <f t="shared" si="8"/>
        <v/>
      </c>
      <c r="G116" s="297" t="b">
        <f t="shared" si="9"/>
        <v>0</v>
      </c>
      <c r="H116" s="298">
        <f t="shared" si="10"/>
        <v>1</v>
      </c>
      <c r="I116" s="15" t="str">
        <f t="shared" si="11"/>
        <v/>
      </c>
      <c r="J116" s="15" t="str">
        <f t="shared" si="12"/>
        <v/>
      </c>
    </row>
    <row r="117" spans="1:10">
      <c r="A117" s="117">
        <v>108</v>
      </c>
      <c r="B117" s="118"/>
      <c r="C117" s="170"/>
      <c r="D117" s="118"/>
      <c r="E117" s="120"/>
      <c r="F117" s="15" t="str">
        <f t="shared" si="8"/>
        <v/>
      </c>
      <c r="G117" s="297" t="b">
        <f t="shared" si="9"/>
        <v>0</v>
      </c>
      <c r="H117" s="298">
        <f t="shared" si="10"/>
        <v>1</v>
      </c>
      <c r="I117" s="15" t="str">
        <f t="shared" si="11"/>
        <v/>
      </c>
      <c r="J117" s="15" t="str">
        <f t="shared" si="12"/>
        <v/>
      </c>
    </row>
    <row r="118" spans="1:10">
      <c r="A118" s="117">
        <v>109</v>
      </c>
      <c r="B118" s="118"/>
      <c r="C118" s="170"/>
      <c r="D118" s="118"/>
      <c r="E118" s="120"/>
      <c r="F118" s="15" t="str">
        <f t="shared" si="8"/>
        <v/>
      </c>
      <c r="G118" s="297" t="b">
        <f t="shared" si="9"/>
        <v>0</v>
      </c>
      <c r="H118" s="298">
        <f t="shared" si="10"/>
        <v>1</v>
      </c>
      <c r="I118" s="15" t="str">
        <f t="shared" si="11"/>
        <v/>
      </c>
      <c r="J118" s="15" t="str">
        <f t="shared" si="12"/>
        <v/>
      </c>
    </row>
    <row r="119" spans="1:10">
      <c r="A119" s="117">
        <v>110</v>
      </c>
      <c r="B119" s="118"/>
      <c r="C119" s="170"/>
      <c r="D119" s="118"/>
      <c r="E119" s="120"/>
      <c r="F119" s="15" t="str">
        <f t="shared" si="8"/>
        <v/>
      </c>
      <c r="G119" s="297" t="b">
        <f t="shared" si="9"/>
        <v>0</v>
      </c>
      <c r="H119" s="298">
        <f t="shared" si="10"/>
        <v>1</v>
      </c>
      <c r="I119" s="15" t="str">
        <f t="shared" si="11"/>
        <v/>
      </c>
      <c r="J119" s="15" t="str">
        <f t="shared" si="12"/>
        <v/>
      </c>
    </row>
    <row r="120" spans="1:10">
      <c r="A120" s="117">
        <v>111</v>
      </c>
      <c r="B120" s="118"/>
      <c r="C120" s="170"/>
      <c r="D120" s="118"/>
      <c r="E120" s="120"/>
      <c r="F120" s="15" t="str">
        <f t="shared" si="8"/>
        <v/>
      </c>
      <c r="G120" s="297" t="b">
        <f t="shared" si="9"/>
        <v>0</v>
      </c>
      <c r="H120" s="298">
        <f t="shared" si="10"/>
        <v>1</v>
      </c>
      <c r="I120" s="15" t="str">
        <f t="shared" si="11"/>
        <v/>
      </c>
      <c r="J120" s="15" t="str">
        <f t="shared" si="12"/>
        <v/>
      </c>
    </row>
    <row r="121" spans="1:10">
      <c r="A121" s="117">
        <v>112</v>
      </c>
      <c r="B121" s="118"/>
      <c r="C121" s="170"/>
      <c r="D121" s="118"/>
      <c r="E121" s="120"/>
      <c r="F121" s="15" t="str">
        <f t="shared" si="8"/>
        <v/>
      </c>
      <c r="G121" s="297" t="b">
        <f t="shared" si="9"/>
        <v>0</v>
      </c>
      <c r="H121" s="298">
        <f t="shared" si="10"/>
        <v>1</v>
      </c>
      <c r="I121" s="15" t="str">
        <f t="shared" si="11"/>
        <v/>
      </c>
      <c r="J121" s="15" t="str">
        <f t="shared" si="12"/>
        <v/>
      </c>
    </row>
    <row r="122" spans="1:10">
      <c r="A122" s="117">
        <v>113</v>
      </c>
      <c r="B122" s="118"/>
      <c r="C122" s="170"/>
      <c r="D122" s="118"/>
      <c r="E122" s="120"/>
      <c r="F122" s="15" t="str">
        <f t="shared" si="8"/>
        <v/>
      </c>
      <c r="G122" s="297" t="b">
        <f t="shared" si="9"/>
        <v>0</v>
      </c>
      <c r="H122" s="298">
        <f t="shared" si="10"/>
        <v>1</v>
      </c>
      <c r="I122" s="15" t="str">
        <f t="shared" si="11"/>
        <v/>
      </c>
      <c r="J122" s="15" t="str">
        <f t="shared" si="12"/>
        <v/>
      </c>
    </row>
    <row r="123" spans="1:10">
      <c r="A123" s="117">
        <v>114</v>
      </c>
      <c r="B123" s="118"/>
      <c r="C123" s="170"/>
      <c r="D123" s="118"/>
      <c r="E123" s="120"/>
      <c r="F123" s="15" t="str">
        <f t="shared" si="8"/>
        <v/>
      </c>
      <c r="G123" s="297" t="b">
        <f t="shared" si="9"/>
        <v>0</v>
      </c>
      <c r="H123" s="298">
        <f t="shared" si="10"/>
        <v>1</v>
      </c>
      <c r="I123" s="15" t="str">
        <f t="shared" si="11"/>
        <v/>
      </c>
      <c r="J123" s="15" t="str">
        <f t="shared" si="12"/>
        <v/>
      </c>
    </row>
    <row r="124" spans="1:10">
      <c r="A124" s="117">
        <v>115</v>
      </c>
      <c r="B124" s="118"/>
      <c r="C124" s="170"/>
      <c r="D124" s="118"/>
      <c r="E124" s="120"/>
      <c r="F124" s="15" t="str">
        <f t="shared" si="8"/>
        <v/>
      </c>
      <c r="G124" s="297" t="b">
        <f t="shared" si="9"/>
        <v>0</v>
      </c>
      <c r="H124" s="298">
        <f t="shared" si="10"/>
        <v>1</v>
      </c>
      <c r="I124" s="15" t="str">
        <f t="shared" si="11"/>
        <v/>
      </c>
      <c r="J124" s="15" t="str">
        <f t="shared" si="12"/>
        <v/>
      </c>
    </row>
    <row r="125" spans="1:10">
      <c r="A125" s="117">
        <v>116</v>
      </c>
      <c r="B125" s="118"/>
      <c r="C125" s="170"/>
      <c r="D125" s="118"/>
      <c r="E125" s="120"/>
      <c r="F125" s="15" t="str">
        <f t="shared" si="8"/>
        <v/>
      </c>
      <c r="G125" s="297" t="b">
        <f t="shared" si="9"/>
        <v>0</v>
      </c>
      <c r="H125" s="298">
        <f t="shared" si="10"/>
        <v>1</v>
      </c>
      <c r="I125" s="15" t="str">
        <f t="shared" si="11"/>
        <v/>
      </c>
      <c r="J125" s="15" t="str">
        <f t="shared" si="12"/>
        <v/>
      </c>
    </row>
    <row r="126" spans="1:10">
      <c r="A126" s="117">
        <v>117</v>
      </c>
      <c r="B126" s="118"/>
      <c r="C126" s="170"/>
      <c r="D126" s="118"/>
      <c r="E126" s="120"/>
      <c r="F126" s="15" t="str">
        <f t="shared" si="8"/>
        <v/>
      </c>
      <c r="G126" s="297" t="b">
        <f t="shared" si="9"/>
        <v>0</v>
      </c>
      <c r="H126" s="298">
        <f t="shared" si="10"/>
        <v>1</v>
      </c>
      <c r="I126" s="15" t="str">
        <f t="shared" si="11"/>
        <v/>
      </c>
      <c r="J126" s="15" t="str">
        <f t="shared" si="12"/>
        <v/>
      </c>
    </row>
    <row r="127" spans="1:10">
      <c r="A127" s="117">
        <v>118</v>
      </c>
      <c r="B127" s="118"/>
      <c r="C127" s="170"/>
      <c r="D127" s="118"/>
      <c r="E127" s="120"/>
      <c r="F127" s="15" t="str">
        <f t="shared" si="8"/>
        <v/>
      </c>
      <c r="G127" s="297" t="b">
        <f t="shared" si="9"/>
        <v>0</v>
      </c>
      <c r="H127" s="298">
        <f t="shared" si="10"/>
        <v>1</v>
      </c>
      <c r="I127" s="15" t="str">
        <f t="shared" si="11"/>
        <v/>
      </c>
      <c r="J127" s="15" t="str">
        <f t="shared" si="12"/>
        <v/>
      </c>
    </row>
    <row r="128" spans="1:10">
      <c r="A128" s="117">
        <v>119</v>
      </c>
      <c r="B128" s="118"/>
      <c r="C128" s="170"/>
      <c r="D128" s="118"/>
      <c r="E128" s="120"/>
      <c r="F128" s="15" t="str">
        <f t="shared" si="8"/>
        <v/>
      </c>
      <c r="G128" s="297" t="b">
        <f t="shared" si="9"/>
        <v>0</v>
      </c>
      <c r="H128" s="298">
        <f t="shared" si="10"/>
        <v>1</v>
      </c>
      <c r="I128" s="15" t="str">
        <f t="shared" si="11"/>
        <v/>
      </c>
      <c r="J128" s="15" t="str">
        <f t="shared" si="12"/>
        <v/>
      </c>
    </row>
    <row r="129" spans="1:10">
      <c r="A129" s="117">
        <v>120</v>
      </c>
      <c r="B129" s="118"/>
      <c r="C129" s="170"/>
      <c r="D129" s="118"/>
      <c r="E129" s="120"/>
      <c r="F129" s="15" t="str">
        <f t="shared" si="8"/>
        <v/>
      </c>
      <c r="G129" s="297" t="b">
        <f t="shared" si="9"/>
        <v>0</v>
      </c>
      <c r="H129" s="298">
        <f t="shared" si="10"/>
        <v>1</v>
      </c>
      <c r="I129" s="15" t="str">
        <f t="shared" si="11"/>
        <v/>
      </c>
      <c r="J129" s="15" t="str">
        <f t="shared" si="12"/>
        <v/>
      </c>
    </row>
    <row r="130" spans="1:10">
      <c r="A130" s="117">
        <v>121</v>
      </c>
      <c r="B130" s="118"/>
      <c r="C130" s="170"/>
      <c r="D130" s="118"/>
      <c r="E130" s="120"/>
      <c r="F130" s="15" t="str">
        <f t="shared" si="8"/>
        <v/>
      </c>
      <c r="G130" s="297" t="b">
        <f t="shared" si="9"/>
        <v>0</v>
      </c>
      <c r="H130" s="298">
        <f t="shared" si="10"/>
        <v>1</v>
      </c>
      <c r="I130" s="15" t="str">
        <f t="shared" si="11"/>
        <v/>
      </c>
      <c r="J130" s="15" t="str">
        <f t="shared" si="12"/>
        <v/>
      </c>
    </row>
    <row r="131" spans="1:10">
      <c r="A131" s="117">
        <v>122</v>
      </c>
      <c r="B131" s="118"/>
      <c r="C131" s="170"/>
      <c r="D131" s="118"/>
      <c r="E131" s="120"/>
      <c r="F131" s="15" t="str">
        <f t="shared" si="8"/>
        <v/>
      </c>
      <c r="G131" s="297" t="b">
        <f t="shared" si="9"/>
        <v>0</v>
      </c>
      <c r="H131" s="298">
        <f t="shared" si="10"/>
        <v>1</v>
      </c>
      <c r="I131" s="15" t="str">
        <f t="shared" si="11"/>
        <v/>
      </c>
      <c r="J131" s="15" t="str">
        <f t="shared" si="12"/>
        <v/>
      </c>
    </row>
    <row r="132" spans="1:10">
      <c r="A132" s="117">
        <v>123</v>
      </c>
      <c r="B132" s="118"/>
      <c r="C132" s="170"/>
      <c r="D132" s="118"/>
      <c r="E132" s="120"/>
      <c r="F132" s="15" t="str">
        <f t="shared" si="8"/>
        <v/>
      </c>
      <c r="G132" s="297" t="b">
        <f t="shared" si="9"/>
        <v>0</v>
      </c>
      <c r="H132" s="298">
        <f t="shared" si="10"/>
        <v>1</v>
      </c>
      <c r="I132" s="15" t="str">
        <f t="shared" si="11"/>
        <v/>
      </c>
      <c r="J132" s="15" t="str">
        <f t="shared" si="12"/>
        <v/>
      </c>
    </row>
    <row r="133" spans="1:10">
      <c r="A133" s="117">
        <v>124</v>
      </c>
      <c r="B133" s="118"/>
      <c r="C133" s="170"/>
      <c r="D133" s="118"/>
      <c r="E133" s="120"/>
      <c r="F133" s="15" t="str">
        <f t="shared" si="8"/>
        <v/>
      </c>
      <c r="G133" s="297" t="b">
        <f t="shared" si="9"/>
        <v>0</v>
      </c>
      <c r="H133" s="298">
        <f t="shared" si="10"/>
        <v>1</v>
      </c>
      <c r="I133" s="15" t="str">
        <f t="shared" si="11"/>
        <v/>
      </c>
      <c r="J133" s="15" t="str">
        <f t="shared" si="12"/>
        <v/>
      </c>
    </row>
    <row r="134" spans="1:10">
      <c r="A134" s="117">
        <v>125</v>
      </c>
      <c r="B134" s="118"/>
      <c r="C134" s="170"/>
      <c r="D134" s="118"/>
      <c r="E134" s="120"/>
      <c r="F134" s="15" t="str">
        <f t="shared" si="8"/>
        <v/>
      </c>
      <c r="G134" s="297" t="b">
        <f t="shared" si="9"/>
        <v>0</v>
      </c>
      <c r="H134" s="298">
        <f t="shared" si="10"/>
        <v>1</v>
      </c>
      <c r="I134" s="15" t="str">
        <f t="shared" si="11"/>
        <v/>
      </c>
      <c r="J134" s="15" t="str">
        <f t="shared" si="12"/>
        <v/>
      </c>
    </row>
    <row r="135" spans="1:10">
      <c r="A135" s="117">
        <v>126</v>
      </c>
      <c r="B135" s="118"/>
      <c r="C135" s="170"/>
      <c r="D135" s="118"/>
      <c r="E135" s="120"/>
      <c r="F135" s="15" t="str">
        <f t="shared" si="8"/>
        <v/>
      </c>
      <c r="G135" s="297" t="b">
        <f t="shared" si="9"/>
        <v>0</v>
      </c>
      <c r="H135" s="298">
        <f t="shared" si="10"/>
        <v>1</v>
      </c>
      <c r="I135" s="15" t="str">
        <f t="shared" si="11"/>
        <v/>
      </c>
      <c r="J135" s="15" t="str">
        <f t="shared" si="12"/>
        <v/>
      </c>
    </row>
    <row r="136" spans="1:10">
      <c r="A136" s="117">
        <v>127</v>
      </c>
      <c r="B136" s="118"/>
      <c r="C136" s="170"/>
      <c r="D136" s="118"/>
      <c r="E136" s="120"/>
      <c r="F136" s="15" t="str">
        <f t="shared" si="8"/>
        <v/>
      </c>
      <c r="G136" s="297" t="b">
        <f t="shared" si="9"/>
        <v>0</v>
      </c>
      <c r="H136" s="298">
        <f t="shared" si="10"/>
        <v>1</v>
      </c>
      <c r="I136" s="15" t="str">
        <f t="shared" si="11"/>
        <v/>
      </c>
      <c r="J136" s="15" t="str">
        <f t="shared" si="12"/>
        <v/>
      </c>
    </row>
    <row r="137" spans="1:10">
      <c r="A137" s="117">
        <v>128</v>
      </c>
      <c r="B137" s="118"/>
      <c r="C137" s="170"/>
      <c r="D137" s="118"/>
      <c r="E137" s="120"/>
      <c r="F137" s="15" t="str">
        <f t="shared" si="8"/>
        <v/>
      </c>
      <c r="G137" s="297" t="b">
        <f t="shared" si="9"/>
        <v>0</v>
      </c>
      <c r="H137" s="298">
        <f t="shared" si="10"/>
        <v>1</v>
      </c>
      <c r="I137" s="15" t="str">
        <f t="shared" si="11"/>
        <v/>
      </c>
      <c r="J137" s="15" t="str">
        <f t="shared" si="12"/>
        <v/>
      </c>
    </row>
    <row r="138" spans="1:10">
      <c r="A138" s="117">
        <v>129</v>
      </c>
      <c r="B138" s="118"/>
      <c r="C138" s="170"/>
      <c r="D138" s="118"/>
      <c r="E138" s="120"/>
      <c r="F138" s="15" t="str">
        <f t="shared" ref="F138:F201" si="13">IF(OR($B138="",$C138="",,,$E138&lt;an_initial,$E138&gt;an_final,),"",HLOOKUP(D138,ii53punctaje,2,FALSE) * C138)</f>
        <v/>
      </c>
      <c r="G138" s="297" t="b">
        <f t="shared" ref="G138:G201" si="14">IF(nume_candidat="",FALSE,ISNUMBER(SEARCH(nume_candidat,$B138)))</f>
        <v>0</v>
      </c>
      <c r="H138" s="298">
        <f t="shared" si="10"/>
        <v>1</v>
      </c>
      <c r="I138" s="15" t="str">
        <f t="shared" si="11"/>
        <v/>
      </c>
      <c r="J138" s="15" t="str">
        <f t="shared" si="12"/>
        <v/>
      </c>
    </row>
    <row r="139" spans="1:10">
      <c r="A139" s="117">
        <v>130</v>
      </c>
      <c r="B139" s="118"/>
      <c r="C139" s="170"/>
      <c r="D139" s="118"/>
      <c r="E139" s="120"/>
      <c r="F139" s="15" t="str">
        <f t="shared" si="13"/>
        <v/>
      </c>
      <c r="G139" s="297" t="b">
        <f t="shared" si="14"/>
        <v>0</v>
      </c>
      <c r="H139" s="298">
        <f t="shared" ref="H139:H202" si="15">LEN(B139)-LEN(SUBSTITUTE(B139,",",""))+1</f>
        <v>1</v>
      </c>
      <c r="I139" s="15" t="str">
        <f t="shared" ref="I139:I202" si="16">IF(OR($B139="",$C139="",,,$E139&lt;an_initial,$E139&gt;an_final,),"",COUNTIF(D139,"Reviewer") * C139 * HLOOKUP(D139,ii53punctaje,2,FALSE))</f>
        <v/>
      </c>
      <c r="J139" s="15" t="str">
        <f t="shared" ref="J139:J202" si="17">IF(OR($B139="",$C139="",,,$E139&lt;an_initial,$E139&gt;an_final,),"",COUNTIF(D139,"Citări") * C139 * HLOOKUP(D139,ii53punctaje,2,FALSE))</f>
        <v/>
      </c>
    </row>
    <row r="140" spans="1:10">
      <c r="A140" s="117">
        <v>131</v>
      </c>
      <c r="B140" s="118"/>
      <c r="C140" s="170"/>
      <c r="D140" s="118"/>
      <c r="E140" s="120"/>
      <c r="F140" s="15" t="str">
        <f t="shared" si="13"/>
        <v/>
      </c>
      <c r="G140" s="297" t="b">
        <f t="shared" si="14"/>
        <v>0</v>
      </c>
      <c r="H140" s="298">
        <f t="shared" si="15"/>
        <v>1</v>
      </c>
      <c r="I140" s="15" t="str">
        <f t="shared" si="16"/>
        <v/>
      </c>
      <c r="J140" s="15" t="str">
        <f t="shared" si="17"/>
        <v/>
      </c>
    </row>
    <row r="141" spans="1:10">
      <c r="A141" s="117">
        <v>132</v>
      </c>
      <c r="B141" s="118"/>
      <c r="C141" s="170"/>
      <c r="D141" s="118"/>
      <c r="E141" s="120"/>
      <c r="F141" s="15" t="str">
        <f t="shared" si="13"/>
        <v/>
      </c>
      <c r="G141" s="297" t="b">
        <f t="shared" si="14"/>
        <v>0</v>
      </c>
      <c r="H141" s="298">
        <f t="shared" si="15"/>
        <v>1</v>
      </c>
      <c r="I141" s="15" t="str">
        <f t="shared" si="16"/>
        <v/>
      </c>
      <c r="J141" s="15" t="str">
        <f t="shared" si="17"/>
        <v/>
      </c>
    </row>
    <row r="142" spans="1:10">
      <c r="A142" s="117">
        <v>133</v>
      </c>
      <c r="B142" s="118"/>
      <c r="C142" s="170"/>
      <c r="D142" s="118"/>
      <c r="E142" s="120"/>
      <c r="F142" s="15" t="str">
        <f t="shared" si="13"/>
        <v/>
      </c>
      <c r="G142" s="297" t="b">
        <f t="shared" si="14"/>
        <v>0</v>
      </c>
      <c r="H142" s="298">
        <f t="shared" si="15"/>
        <v>1</v>
      </c>
      <c r="I142" s="15" t="str">
        <f t="shared" si="16"/>
        <v/>
      </c>
      <c r="J142" s="15" t="str">
        <f t="shared" si="17"/>
        <v/>
      </c>
    </row>
    <row r="143" spans="1:10">
      <c r="A143" s="117">
        <v>134</v>
      </c>
      <c r="B143" s="118"/>
      <c r="C143" s="170"/>
      <c r="D143" s="118"/>
      <c r="E143" s="120"/>
      <c r="F143" s="15" t="str">
        <f t="shared" si="13"/>
        <v/>
      </c>
      <c r="G143" s="297" t="b">
        <f t="shared" si="14"/>
        <v>0</v>
      </c>
      <c r="H143" s="298">
        <f t="shared" si="15"/>
        <v>1</v>
      </c>
      <c r="I143" s="15" t="str">
        <f t="shared" si="16"/>
        <v/>
      </c>
      <c r="J143" s="15" t="str">
        <f t="shared" si="17"/>
        <v/>
      </c>
    </row>
    <row r="144" spans="1:10">
      <c r="A144" s="117">
        <v>135</v>
      </c>
      <c r="B144" s="118"/>
      <c r="C144" s="170"/>
      <c r="D144" s="118"/>
      <c r="E144" s="120"/>
      <c r="F144" s="15" t="str">
        <f t="shared" si="13"/>
        <v/>
      </c>
      <c r="G144" s="297" t="b">
        <f t="shared" si="14"/>
        <v>0</v>
      </c>
      <c r="H144" s="298">
        <f t="shared" si="15"/>
        <v>1</v>
      </c>
      <c r="I144" s="15" t="str">
        <f t="shared" si="16"/>
        <v/>
      </c>
      <c r="J144" s="15" t="str">
        <f t="shared" si="17"/>
        <v/>
      </c>
    </row>
    <row r="145" spans="1:10">
      <c r="A145" s="117">
        <v>136</v>
      </c>
      <c r="B145" s="118"/>
      <c r="C145" s="170"/>
      <c r="D145" s="118"/>
      <c r="E145" s="120"/>
      <c r="F145" s="15" t="str">
        <f t="shared" si="13"/>
        <v/>
      </c>
      <c r="G145" s="297" t="b">
        <f t="shared" si="14"/>
        <v>0</v>
      </c>
      <c r="H145" s="298">
        <f t="shared" si="15"/>
        <v>1</v>
      </c>
      <c r="I145" s="15" t="str">
        <f t="shared" si="16"/>
        <v/>
      </c>
      <c r="J145" s="15" t="str">
        <f t="shared" si="17"/>
        <v/>
      </c>
    </row>
    <row r="146" spans="1:10">
      <c r="A146" s="117">
        <v>137</v>
      </c>
      <c r="B146" s="118"/>
      <c r="C146" s="170"/>
      <c r="D146" s="118"/>
      <c r="E146" s="120"/>
      <c r="F146" s="15" t="str">
        <f t="shared" si="13"/>
        <v/>
      </c>
      <c r="G146" s="297" t="b">
        <f t="shared" si="14"/>
        <v>0</v>
      </c>
      <c r="H146" s="298">
        <f t="shared" si="15"/>
        <v>1</v>
      </c>
      <c r="I146" s="15" t="str">
        <f t="shared" si="16"/>
        <v/>
      </c>
      <c r="J146" s="15" t="str">
        <f t="shared" si="17"/>
        <v/>
      </c>
    </row>
    <row r="147" spans="1:10">
      <c r="A147" s="117">
        <v>138</v>
      </c>
      <c r="B147" s="118"/>
      <c r="C147" s="170"/>
      <c r="D147" s="118"/>
      <c r="E147" s="120"/>
      <c r="F147" s="15" t="str">
        <f t="shared" si="13"/>
        <v/>
      </c>
      <c r="G147" s="297" t="b">
        <f t="shared" si="14"/>
        <v>0</v>
      </c>
      <c r="H147" s="298">
        <f t="shared" si="15"/>
        <v>1</v>
      </c>
      <c r="I147" s="15" t="str">
        <f t="shared" si="16"/>
        <v/>
      </c>
      <c r="J147" s="15" t="str">
        <f t="shared" si="17"/>
        <v/>
      </c>
    </row>
    <row r="148" spans="1:10">
      <c r="A148" s="117">
        <v>139</v>
      </c>
      <c r="B148" s="118"/>
      <c r="C148" s="170"/>
      <c r="D148" s="118"/>
      <c r="E148" s="120"/>
      <c r="F148" s="15" t="str">
        <f t="shared" si="13"/>
        <v/>
      </c>
      <c r="G148" s="297" t="b">
        <f t="shared" si="14"/>
        <v>0</v>
      </c>
      <c r="H148" s="298">
        <f t="shared" si="15"/>
        <v>1</v>
      </c>
      <c r="I148" s="15" t="str">
        <f t="shared" si="16"/>
        <v/>
      </c>
      <c r="J148" s="15" t="str">
        <f t="shared" si="17"/>
        <v/>
      </c>
    </row>
    <row r="149" spans="1:10">
      <c r="A149" s="117">
        <v>140</v>
      </c>
      <c r="B149" s="118"/>
      <c r="C149" s="170"/>
      <c r="D149" s="118"/>
      <c r="E149" s="120"/>
      <c r="F149" s="15" t="str">
        <f t="shared" si="13"/>
        <v/>
      </c>
      <c r="G149" s="297" t="b">
        <f t="shared" si="14"/>
        <v>0</v>
      </c>
      <c r="H149" s="298">
        <f t="shared" si="15"/>
        <v>1</v>
      </c>
      <c r="I149" s="15" t="str">
        <f t="shared" si="16"/>
        <v/>
      </c>
      <c r="J149" s="15" t="str">
        <f t="shared" si="17"/>
        <v/>
      </c>
    </row>
    <row r="150" spans="1:10">
      <c r="A150" s="117">
        <v>141</v>
      </c>
      <c r="B150" s="118"/>
      <c r="C150" s="170"/>
      <c r="D150" s="118"/>
      <c r="E150" s="120"/>
      <c r="F150" s="15" t="str">
        <f t="shared" si="13"/>
        <v/>
      </c>
      <c r="G150" s="297" t="b">
        <f t="shared" si="14"/>
        <v>0</v>
      </c>
      <c r="H150" s="298">
        <f t="shared" si="15"/>
        <v>1</v>
      </c>
      <c r="I150" s="15" t="str">
        <f t="shared" si="16"/>
        <v/>
      </c>
      <c r="J150" s="15" t="str">
        <f t="shared" si="17"/>
        <v/>
      </c>
    </row>
    <row r="151" spans="1:10">
      <c r="A151" s="117">
        <v>142</v>
      </c>
      <c r="B151" s="118"/>
      <c r="C151" s="170"/>
      <c r="D151" s="118"/>
      <c r="E151" s="120"/>
      <c r="F151" s="15" t="str">
        <f t="shared" si="13"/>
        <v/>
      </c>
      <c r="G151" s="297" t="b">
        <f t="shared" si="14"/>
        <v>0</v>
      </c>
      <c r="H151" s="298">
        <f t="shared" si="15"/>
        <v>1</v>
      </c>
      <c r="I151" s="15" t="str">
        <f t="shared" si="16"/>
        <v/>
      </c>
      <c r="J151" s="15" t="str">
        <f t="shared" si="17"/>
        <v/>
      </c>
    </row>
    <row r="152" spans="1:10">
      <c r="A152" s="117">
        <v>143</v>
      </c>
      <c r="B152" s="118"/>
      <c r="C152" s="170"/>
      <c r="D152" s="118"/>
      <c r="E152" s="120"/>
      <c r="F152" s="15" t="str">
        <f t="shared" si="13"/>
        <v/>
      </c>
      <c r="G152" s="297" t="b">
        <f t="shared" si="14"/>
        <v>0</v>
      </c>
      <c r="H152" s="298">
        <f t="shared" si="15"/>
        <v>1</v>
      </c>
      <c r="I152" s="15" t="str">
        <f t="shared" si="16"/>
        <v/>
      </c>
      <c r="J152" s="15" t="str">
        <f t="shared" si="17"/>
        <v/>
      </c>
    </row>
    <row r="153" spans="1:10">
      <c r="A153" s="117">
        <v>144</v>
      </c>
      <c r="B153" s="118"/>
      <c r="C153" s="170"/>
      <c r="D153" s="118"/>
      <c r="E153" s="120"/>
      <c r="F153" s="15" t="str">
        <f t="shared" si="13"/>
        <v/>
      </c>
      <c r="G153" s="297" t="b">
        <f t="shared" si="14"/>
        <v>0</v>
      </c>
      <c r="H153" s="298">
        <f t="shared" si="15"/>
        <v>1</v>
      </c>
      <c r="I153" s="15" t="str">
        <f t="shared" si="16"/>
        <v/>
      </c>
      <c r="J153" s="15" t="str">
        <f t="shared" si="17"/>
        <v/>
      </c>
    </row>
    <row r="154" spans="1:10">
      <c r="A154" s="117">
        <v>145</v>
      </c>
      <c r="B154" s="118"/>
      <c r="C154" s="170"/>
      <c r="D154" s="118"/>
      <c r="E154" s="120"/>
      <c r="F154" s="15" t="str">
        <f t="shared" si="13"/>
        <v/>
      </c>
      <c r="G154" s="297" t="b">
        <f t="shared" si="14"/>
        <v>0</v>
      </c>
      <c r="H154" s="298">
        <f t="shared" si="15"/>
        <v>1</v>
      </c>
      <c r="I154" s="15" t="str">
        <f t="shared" si="16"/>
        <v/>
      </c>
      <c r="J154" s="15" t="str">
        <f t="shared" si="17"/>
        <v/>
      </c>
    </row>
    <row r="155" spans="1:10">
      <c r="A155" s="117">
        <v>146</v>
      </c>
      <c r="B155" s="118"/>
      <c r="C155" s="170"/>
      <c r="D155" s="118"/>
      <c r="E155" s="120"/>
      <c r="F155" s="15" t="str">
        <f t="shared" si="13"/>
        <v/>
      </c>
      <c r="G155" s="297" t="b">
        <f t="shared" si="14"/>
        <v>0</v>
      </c>
      <c r="H155" s="298">
        <f t="shared" si="15"/>
        <v>1</v>
      </c>
      <c r="I155" s="15" t="str">
        <f t="shared" si="16"/>
        <v/>
      </c>
      <c r="J155" s="15" t="str">
        <f t="shared" si="17"/>
        <v/>
      </c>
    </row>
    <row r="156" spans="1:10">
      <c r="A156" s="117">
        <v>147</v>
      </c>
      <c r="B156" s="118"/>
      <c r="C156" s="170"/>
      <c r="D156" s="118"/>
      <c r="E156" s="120"/>
      <c r="F156" s="15" t="str">
        <f t="shared" si="13"/>
        <v/>
      </c>
      <c r="G156" s="297" t="b">
        <f t="shared" si="14"/>
        <v>0</v>
      </c>
      <c r="H156" s="298">
        <f t="shared" si="15"/>
        <v>1</v>
      </c>
      <c r="I156" s="15" t="str">
        <f t="shared" si="16"/>
        <v/>
      </c>
      <c r="J156" s="15" t="str">
        <f t="shared" si="17"/>
        <v/>
      </c>
    </row>
    <row r="157" spans="1:10">
      <c r="A157" s="117">
        <v>148</v>
      </c>
      <c r="B157" s="118"/>
      <c r="C157" s="170"/>
      <c r="D157" s="118"/>
      <c r="E157" s="120"/>
      <c r="F157" s="15" t="str">
        <f t="shared" si="13"/>
        <v/>
      </c>
      <c r="G157" s="297" t="b">
        <f t="shared" si="14"/>
        <v>0</v>
      </c>
      <c r="H157" s="298">
        <f t="shared" si="15"/>
        <v>1</v>
      </c>
      <c r="I157" s="15" t="str">
        <f t="shared" si="16"/>
        <v/>
      </c>
      <c r="J157" s="15" t="str">
        <f t="shared" si="17"/>
        <v/>
      </c>
    </row>
    <row r="158" spans="1:10">
      <c r="A158" s="117">
        <v>149</v>
      </c>
      <c r="B158" s="118"/>
      <c r="C158" s="170"/>
      <c r="D158" s="118"/>
      <c r="E158" s="120"/>
      <c r="F158" s="15" t="str">
        <f t="shared" si="13"/>
        <v/>
      </c>
      <c r="G158" s="297" t="b">
        <f t="shared" si="14"/>
        <v>0</v>
      </c>
      <c r="H158" s="298">
        <f t="shared" si="15"/>
        <v>1</v>
      </c>
      <c r="I158" s="15" t="str">
        <f t="shared" si="16"/>
        <v/>
      </c>
      <c r="J158" s="15" t="str">
        <f t="shared" si="17"/>
        <v/>
      </c>
    </row>
    <row r="159" spans="1:10">
      <c r="A159" s="117">
        <v>150</v>
      </c>
      <c r="B159" s="118"/>
      <c r="C159" s="170"/>
      <c r="D159" s="118"/>
      <c r="E159" s="120"/>
      <c r="F159" s="15" t="str">
        <f t="shared" si="13"/>
        <v/>
      </c>
      <c r="G159" s="297" t="b">
        <f t="shared" si="14"/>
        <v>0</v>
      </c>
      <c r="H159" s="298">
        <f t="shared" si="15"/>
        <v>1</v>
      </c>
      <c r="I159" s="15" t="str">
        <f t="shared" si="16"/>
        <v/>
      </c>
      <c r="J159" s="15" t="str">
        <f t="shared" si="17"/>
        <v/>
      </c>
    </row>
    <row r="160" spans="1:10">
      <c r="A160" s="117">
        <v>151</v>
      </c>
      <c r="B160" s="118"/>
      <c r="C160" s="170"/>
      <c r="D160" s="118"/>
      <c r="E160" s="120"/>
      <c r="F160" s="15" t="str">
        <f t="shared" si="13"/>
        <v/>
      </c>
      <c r="G160" s="297" t="b">
        <f t="shared" si="14"/>
        <v>0</v>
      </c>
      <c r="H160" s="298">
        <f t="shared" si="15"/>
        <v>1</v>
      </c>
      <c r="I160" s="15" t="str">
        <f t="shared" si="16"/>
        <v/>
      </c>
      <c r="J160" s="15" t="str">
        <f t="shared" si="17"/>
        <v/>
      </c>
    </row>
    <row r="161" spans="1:10">
      <c r="A161" s="117">
        <v>152</v>
      </c>
      <c r="B161" s="118"/>
      <c r="C161" s="170"/>
      <c r="D161" s="118"/>
      <c r="E161" s="120"/>
      <c r="F161" s="15" t="str">
        <f t="shared" si="13"/>
        <v/>
      </c>
      <c r="G161" s="297" t="b">
        <f t="shared" si="14"/>
        <v>0</v>
      </c>
      <c r="H161" s="298">
        <f t="shared" si="15"/>
        <v>1</v>
      </c>
      <c r="I161" s="15" t="str">
        <f t="shared" si="16"/>
        <v/>
      </c>
      <c r="J161" s="15" t="str">
        <f t="shared" si="17"/>
        <v/>
      </c>
    </row>
    <row r="162" spans="1:10">
      <c r="A162" s="117">
        <v>153</v>
      </c>
      <c r="B162" s="118"/>
      <c r="C162" s="170"/>
      <c r="D162" s="118"/>
      <c r="E162" s="120"/>
      <c r="F162" s="15" t="str">
        <f t="shared" si="13"/>
        <v/>
      </c>
      <c r="G162" s="297" t="b">
        <f t="shared" si="14"/>
        <v>0</v>
      </c>
      <c r="H162" s="298">
        <f t="shared" si="15"/>
        <v>1</v>
      </c>
      <c r="I162" s="15" t="str">
        <f t="shared" si="16"/>
        <v/>
      </c>
      <c r="J162" s="15" t="str">
        <f t="shared" si="17"/>
        <v/>
      </c>
    </row>
    <row r="163" spans="1:10">
      <c r="A163" s="117">
        <v>154</v>
      </c>
      <c r="B163" s="118"/>
      <c r="C163" s="170"/>
      <c r="D163" s="118"/>
      <c r="E163" s="120"/>
      <c r="F163" s="15" t="str">
        <f t="shared" si="13"/>
        <v/>
      </c>
      <c r="G163" s="297" t="b">
        <f t="shared" si="14"/>
        <v>0</v>
      </c>
      <c r="H163" s="298">
        <f t="shared" si="15"/>
        <v>1</v>
      </c>
      <c r="I163" s="15" t="str">
        <f t="shared" si="16"/>
        <v/>
      </c>
      <c r="J163" s="15" t="str">
        <f t="shared" si="17"/>
        <v/>
      </c>
    </row>
    <row r="164" spans="1:10">
      <c r="A164" s="117">
        <v>155</v>
      </c>
      <c r="B164" s="118"/>
      <c r="C164" s="170"/>
      <c r="D164" s="118"/>
      <c r="E164" s="120"/>
      <c r="F164" s="15" t="str">
        <f t="shared" si="13"/>
        <v/>
      </c>
      <c r="G164" s="297" t="b">
        <f t="shared" si="14"/>
        <v>0</v>
      </c>
      <c r="H164" s="298">
        <f t="shared" si="15"/>
        <v>1</v>
      </c>
      <c r="I164" s="15" t="str">
        <f t="shared" si="16"/>
        <v/>
      </c>
      <c r="J164" s="15" t="str">
        <f t="shared" si="17"/>
        <v/>
      </c>
    </row>
    <row r="165" spans="1:10">
      <c r="A165" s="117">
        <v>156</v>
      </c>
      <c r="B165" s="118"/>
      <c r="C165" s="170"/>
      <c r="D165" s="118"/>
      <c r="E165" s="120"/>
      <c r="F165" s="15" t="str">
        <f t="shared" si="13"/>
        <v/>
      </c>
      <c r="G165" s="297" t="b">
        <f t="shared" si="14"/>
        <v>0</v>
      </c>
      <c r="H165" s="298">
        <f t="shared" si="15"/>
        <v>1</v>
      </c>
      <c r="I165" s="15" t="str">
        <f t="shared" si="16"/>
        <v/>
      </c>
      <c r="J165" s="15" t="str">
        <f t="shared" si="17"/>
        <v/>
      </c>
    </row>
    <row r="166" spans="1:10">
      <c r="A166" s="117">
        <v>157</v>
      </c>
      <c r="B166" s="118"/>
      <c r="C166" s="170"/>
      <c r="D166" s="118"/>
      <c r="E166" s="120"/>
      <c r="F166" s="15" t="str">
        <f t="shared" si="13"/>
        <v/>
      </c>
      <c r="G166" s="297" t="b">
        <f t="shared" si="14"/>
        <v>0</v>
      </c>
      <c r="H166" s="298">
        <f t="shared" si="15"/>
        <v>1</v>
      </c>
      <c r="I166" s="15" t="str">
        <f t="shared" si="16"/>
        <v/>
      </c>
      <c r="J166" s="15" t="str">
        <f t="shared" si="17"/>
        <v/>
      </c>
    </row>
    <row r="167" spans="1:10">
      <c r="A167" s="117">
        <v>158</v>
      </c>
      <c r="B167" s="118"/>
      <c r="C167" s="170"/>
      <c r="D167" s="118"/>
      <c r="E167" s="120"/>
      <c r="F167" s="15" t="str">
        <f t="shared" si="13"/>
        <v/>
      </c>
      <c r="G167" s="297" t="b">
        <f t="shared" si="14"/>
        <v>0</v>
      </c>
      <c r="H167" s="298">
        <f t="shared" si="15"/>
        <v>1</v>
      </c>
      <c r="I167" s="15" t="str">
        <f t="shared" si="16"/>
        <v/>
      </c>
      <c r="J167" s="15" t="str">
        <f t="shared" si="17"/>
        <v/>
      </c>
    </row>
    <row r="168" spans="1:10">
      <c r="A168" s="117">
        <v>159</v>
      </c>
      <c r="B168" s="118"/>
      <c r="C168" s="170"/>
      <c r="D168" s="118"/>
      <c r="E168" s="120"/>
      <c r="F168" s="15" t="str">
        <f t="shared" si="13"/>
        <v/>
      </c>
      <c r="G168" s="297" t="b">
        <f t="shared" si="14"/>
        <v>0</v>
      </c>
      <c r="H168" s="298">
        <f t="shared" si="15"/>
        <v>1</v>
      </c>
      <c r="I168" s="15" t="str">
        <f t="shared" si="16"/>
        <v/>
      </c>
      <c r="J168" s="15" t="str">
        <f t="shared" si="17"/>
        <v/>
      </c>
    </row>
    <row r="169" spans="1:10">
      <c r="A169" s="117">
        <v>160</v>
      </c>
      <c r="B169" s="118"/>
      <c r="C169" s="170"/>
      <c r="D169" s="118"/>
      <c r="E169" s="120"/>
      <c r="F169" s="15" t="str">
        <f t="shared" si="13"/>
        <v/>
      </c>
      <c r="G169" s="297" t="b">
        <f t="shared" si="14"/>
        <v>0</v>
      </c>
      <c r="H169" s="298">
        <f t="shared" si="15"/>
        <v>1</v>
      </c>
      <c r="I169" s="15" t="str">
        <f t="shared" si="16"/>
        <v/>
      </c>
      <c r="J169" s="15" t="str">
        <f t="shared" si="17"/>
        <v/>
      </c>
    </row>
    <row r="170" spans="1:10">
      <c r="A170" s="117">
        <v>161</v>
      </c>
      <c r="B170" s="118"/>
      <c r="C170" s="170"/>
      <c r="D170" s="118"/>
      <c r="E170" s="120"/>
      <c r="F170" s="15" t="str">
        <f t="shared" si="13"/>
        <v/>
      </c>
      <c r="G170" s="297" t="b">
        <f t="shared" si="14"/>
        <v>0</v>
      </c>
      <c r="H170" s="298">
        <f t="shared" si="15"/>
        <v>1</v>
      </c>
      <c r="I170" s="15" t="str">
        <f t="shared" si="16"/>
        <v/>
      </c>
      <c r="J170" s="15" t="str">
        <f t="shared" si="17"/>
        <v/>
      </c>
    </row>
    <row r="171" spans="1:10">
      <c r="A171" s="117">
        <v>162</v>
      </c>
      <c r="B171" s="118"/>
      <c r="C171" s="170"/>
      <c r="D171" s="118"/>
      <c r="E171" s="120"/>
      <c r="F171" s="15" t="str">
        <f t="shared" si="13"/>
        <v/>
      </c>
      <c r="G171" s="297" t="b">
        <f t="shared" si="14"/>
        <v>0</v>
      </c>
      <c r="H171" s="298">
        <f t="shared" si="15"/>
        <v>1</v>
      </c>
      <c r="I171" s="15" t="str">
        <f t="shared" si="16"/>
        <v/>
      </c>
      <c r="J171" s="15" t="str">
        <f t="shared" si="17"/>
        <v/>
      </c>
    </row>
    <row r="172" spans="1:10">
      <c r="A172" s="117">
        <v>163</v>
      </c>
      <c r="B172" s="118"/>
      <c r="C172" s="170"/>
      <c r="D172" s="118"/>
      <c r="E172" s="120"/>
      <c r="F172" s="15" t="str">
        <f t="shared" si="13"/>
        <v/>
      </c>
      <c r="G172" s="297" t="b">
        <f t="shared" si="14"/>
        <v>0</v>
      </c>
      <c r="H172" s="298">
        <f t="shared" si="15"/>
        <v>1</v>
      </c>
      <c r="I172" s="15" t="str">
        <f t="shared" si="16"/>
        <v/>
      </c>
      <c r="J172" s="15" t="str">
        <f t="shared" si="17"/>
        <v/>
      </c>
    </row>
    <row r="173" spans="1:10">
      <c r="A173" s="117">
        <v>164</v>
      </c>
      <c r="B173" s="118"/>
      <c r="C173" s="170"/>
      <c r="D173" s="118"/>
      <c r="E173" s="120"/>
      <c r="F173" s="15" t="str">
        <f t="shared" si="13"/>
        <v/>
      </c>
      <c r="G173" s="297" t="b">
        <f t="shared" si="14"/>
        <v>0</v>
      </c>
      <c r="H173" s="298">
        <f t="shared" si="15"/>
        <v>1</v>
      </c>
      <c r="I173" s="15" t="str">
        <f t="shared" si="16"/>
        <v/>
      </c>
      <c r="J173" s="15" t="str">
        <f t="shared" si="17"/>
        <v/>
      </c>
    </row>
    <row r="174" spans="1:10">
      <c r="A174" s="117">
        <v>165</v>
      </c>
      <c r="B174" s="118"/>
      <c r="C174" s="170"/>
      <c r="D174" s="118"/>
      <c r="E174" s="120"/>
      <c r="F174" s="15" t="str">
        <f t="shared" si="13"/>
        <v/>
      </c>
      <c r="G174" s="297" t="b">
        <f t="shared" si="14"/>
        <v>0</v>
      </c>
      <c r="H174" s="298">
        <f t="shared" si="15"/>
        <v>1</v>
      </c>
      <c r="I174" s="15" t="str">
        <f t="shared" si="16"/>
        <v/>
      </c>
      <c r="J174" s="15" t="str">
        <f t="shared" si="17"/>
        <v/>
      </c>
    </row>
    <row r="175" spans="1:10">
      <c r="A175" s="117">
        <v>166</v>
      </c>
      <c r="B175" s="118"/>
      <c r="C175" s="170"/>
      <c r="D175" s="118"/>
      <c r="E175" s="120"/>
      <c r="F175" s="15" t="str">
        <f t="shared" si="13"/>
        <v/>
      </c>
      <c r="G175" s="297" t="b">
        <f t="shared" si="14"/>
        <v>0</v>
      </c>
      <c r="H175" s="298">
        <f t="shared" si="15"/>
        <v>1</v>
      </c>
      <c r="I175" s="15" t="str">
        <f t="shared" si="16"/>
        <v/>
      </c>
      <c r="J175" s="15" t="str">
        <f t="shared" si="17"/>
        <v/>
      </c>
    </row>
    <row r="176" spans="1:10">
      <c r="A176" s="117">
        <v>167</v>
      </c>
      <c r="B176" s="118"/>
      <c r="C176" s="170"/>
      <c r="D176" s="118"/>
      <c r="E176" s="120"/>
      <c r="F176" s="15" t="str">
        <f t="shared" si="13"/>
        <v/>
      </c>
      <c r="G176" s="297" t="b">
        <f t="shared" si="14"/>
        <v>0</v>
      </c>
      <c r="H176" s="298">
        <f t="shared" si="15"/>
        <v>1</v>
      </c>
      <c r="I176" s="15" t="str">
        <f t="shared" si="16"/>
        <v/>
      </c>
      <c r="J176" s="15" t="str">
        <f t="shared" si="17"/>
        <v/>
      </c>
    </row>
    <row r="177" spans="1:10">
      <c r="A177" s="117">
        <v>168</v>
      </c>
      <c r="B177" s="118"/>
      <c r="C177" s="170"/>
      <c r="D177" s="118"/>
      <c r="E177" s="120"/>
      <c r="F177" s="15" t="str">
        <f t="shared" si="13"/>
        <v/>
      </c>
      <c r="G177" s="297" t="b">
        <f t="shared" si="14"/>
        <v>0</v>
      </c>
      <c r="H177" s="298">
        <f t="shared" si="15"/>
        <v>1</v>
      </c>
      <c r="I177" s="15" t="str">
        <f t="shared" si="16"/>
        <v/>
      </c>
      <c r="J177" s="15" t="str">
        <f t="shared" si="17"/>
        <v/>
      </c>
    </row>
    <row r="178" spans="1:10">
      <c r="A178" s="117">
        <v>169</v>
      </c>
      <c r="B178" s="118"/>
      <c r="C178" s="170"/>
      <c r="D178" s="118"/>
      <c r="E178" s="120"/>
      <c r="F178" s="15" t="str">
        <f t="shared" si="13"/>
        <v/>
      </c>
      <c r="G178" s="297" t="b">
        <f t="shared" si="14"/>
        <v>0</v>
      </c>
      <c r="H178" s="298">
        <f t="shared" si="15"/>
        <v>1</v>
      </c>
      <c r="I178" s="15" t="str">
        <f t="shared" si="16"/>
        <v/>
      </c>
      <c r="J178" s="15" t="str">
        <f t="shared" si="17"/>
        <v/>
      </c>
    </row>
    <row r="179" spans="1:10">
      <c r="A179" s="117">
        <v>170</v>
      </c>
      <c r="B179" s="118"/>
      <c r="C179" s="170"/>
      <c r="D179" s="118"/>
      <c r="E179" s="120"/>
      <c r="F179" s="15" t="str">
        <f t="shared" si="13"/>
        <v/>
      </c>
      <c r="G179" s="297" t="b">
        <f t="shared" si="14"/>
        <v>0</v>
      </c>
      <c r="H179" s="298">
        <f t="shared" si="15"/>
        <v>1</v>
      </c>
      <c r="I179" s="15" t="str">
        <f t="shared" si="16"/>
        <v/>
      </c>
      <c r="J179" s="15" t="str">
        <f t="shared" si="17"/>
        <v/>
      </c>
    </row>
    <row r="180" spans="1:10">
      <c r="A180" s="117">
        <v>171</v>
      </c>
      <c r="B180" s="118"/>
      <c r="C180" s="170"/>
      <c r="D180" s="118"/>
      <c r="E180" s="120"/>
      <c r="F180" s="15" t="str">
        <f t="shared" si="13"/>
        <v/>
      </c>
      <c r="G180" s="297" t="b">
        <f t="shared" si="14"/>
        <v>0</v>
      </c>
      <c r="H180" s="298">
        <f t="shared" si="15"/>
        <v>1</v>
      </c>
      <c r="I180" s="15" t="str">
        <f t="shared" si="16"/>
        <v/>
      </c>
      <c r="J180" s="15" t="str">
        <f t="shared" si="17"/>
        <v/>
      </c>
    </row>
    <row r="181" spans="1:10">
      <c r="A181" s="117">
        <v>172</v>
      </c>
      <c r="B181" s="118"/>
      <c r="C181" s="170"/>
      <c r="D181" s="118"/>
      <c r="E181" s="120"/>
      <c r="F181" s="15" t="str">
        <f t="shared" si="13"/>
        <v/>
      </c>
      <c r="G181" s="297" t="b">
        <f t="shared" si="14"/>
        <v>0</v>
      </c>
      <c r="H181" s="298">
        <f t="shared" si="15"/>
        <v>1</v>
      </c>
      <c r="I181" s="15" t="str">
        <f t="shared" si="16"/>
        <v/>
      </c>
      <c r="J181" s="15" t="str">
        <f t="shared" si="17"/>
        <v/>
      </c>
    </row>
    <row r="182" spans="1:10">
      <c r="A182" s="117">
        <v>173</v>
      </c>
      <c r="B182" s="118"/>
      <c r="C182" s="170"/>
      <c r="D182" s="118"/>
      <c r="E182" s="120"/>
      <c r="F182" s="15" t="str">
        <f t="shared" si="13"/>
        <v/>
      </c>
      <c r="G182" s="297" t="b">
        <f t="shared" si="14"/>
        <v>0</v>
      </c>
      <c r="H182" s="298">
        <f t="shared" si="15"/>
        <v>1</v>
      </c>
      <c r="I182" s="15" t="str">
        <f t="shared" si="16"/>
        <v/>
      </c>
      <c r="J182" s="15" t="str">
        <f t="shared" si="17"/>
        <v/>
      </c>
    </row>
    <row r="183" spans="1:10">
      <c r="A183" s="117">
        <v>174</v>
      </c>
      <c r="B183" s="118"/>
      <c r="C183" s="170"/>
      <c r="D183" s="118"/>
      <c r="E183" s="120"/>
      <c r="F183" s="15" t="str">
        <f t="shared" si="13"/>
        <v/>
      </c>
      <c r="G183" s="297" t="b">
        <f t="shared" si="14"/>
        <v>0</v>
      </c>
      <c r="H183" s="298">
        <f t="shared" si="15"/>
        <v>1</v>
      </c>
      <c r="I183" s="15" t="str">
        <f t="shared" si="16"/>
        <v/>
      </c>
      <c r="J183" s="15" t="str">
        <f t="shared" si="17"/>
        <v/>
      </c>
    </row>
    <row r="184" spans="1:10">
      <c r="A184" s="117">
        <v>175</v>
      </c>
      <c r="B184" s="118"/>
      <c r="C184" s="170"/>
      <c r="D184" s="118"/>
      <c r="E184" s="120"/>
      <c r="F184" s="15" t="str">
        <f t="shared" si="13"/>
        <v/>
      </c>
      <c r="G184" s="297" t="b">
        <f t="shared" si="14"/>
        <v>0</v>
      </c>
      <c r="H184" s="298">
        <f t="shared" si="15"/>
        <v>1</v>
      </c>
      <c r="I184" s="15" t="str">
        <f t="shared" si="16"/>
        <v/>
      </c>
      <c r="J184" s="15" t="str">
        <f t="shared" si="17"/>
        <v/>
      </c>
    </row>
    <row r="185" spans="1:10">
      <c r="A185" s="117">
        <v>176</v>
      </c>
      <c r="B185" s="118"/>
      <c r="C185" s="170"/>
      <c r="D185" s="118"/>
      <c r="E185" s="120"/>
      <c r="F185" s="15" t="str">
        <f t="shared" si="13"/>
        <v/>
      </c>
      <c r="G185" s="297" t="b">
        <f t="shared" si="14"/>
        <v>0</v>
      </c>
      <c r="H185" s="298">
        <f t="shared" si="15"/>
        <v>1</v>
      </c>
      <c r="I185" s="15" t="str">
        <f t="shared" si="16"/>
        <v/>
      </c>
      <c r="J185" s="15" t="str">
        <f t="shared" si="17"/>
        <v/>
      </c>
    </row>
    <row r="186" spans="1:10">
      <c r="A186" s="117">
        <v>177</v>
      </c>
      <c r="B186" s="118"/>
      <c r="C186" s="170"/>
      <c r="D186" s="118"/>
      <c r="E186" s="120"/>
      <c r="F186" s="15" t="str">
        <f t="shared" si="13"/>
        <v/>
      </c>
      <c r="G186" s="297" t="b">
        <f t="shared" si="14"/>
        <v>0</v>
      </c>
      <c r="H186" s="298">
        <f t="shared" si="15"/>
        <v>1</v>
      </c>
      <c r="I186" s="15" t="str">
        <f t="shared" si="16"/>
        <v/>
      </c>
      <c r="J186" s="15" t="str">
        <f t="shared" si="17"/>
        <v/>
      </c>
    </row>
    <row r="187" spans="1:10">
      <c r="A187" s="117">
        <v>178</v>
      </c>
      <c r="B187" s="118"/>
      <c r="C187" s="170"/>
      <c r="D187" s="118"/>
      <c r="E187" s="120"/>
      <c r="F187" s="15" t="str">
        <f t="shared" si="13"/>
        <v/>
      </c>
      <c r="G187" s="297" t="b">
        <f t="shared" si="14"/>
        <v>0</v>
      </c>
      <c r="H187" s="298">
        <f t="shared" si="15"/>
        <v>1</v>
      </c>
      <c r="I187" s="15" t="str">
        <f t="shared" si="16"/>
        <v/>
      </c>
      <c r="J187" s="15" t="str">
        <f t="shared" si="17"/>
        <v/>
      </c>
    </row>
    <row r="188" spans="1:10">
      <c r="A188" s="117">
        <v>179</v>
      </c>
      <c r="B188" s="118"/>
      <c r="C188" s="170"/>
      <c r="D188" s="118"/>
      <c r="E188" s="120"/>
      <c r="F188" s="15" t="str">
        <f t="shared" si="13"/>
        <v/>
      </c>
      <c r="G188" s="297" t="b">
        <f t="shared" si="14"/>
        <v>0</v>
      </c>
      <c r="H188" s="298">
        <f t="shared" si="15"/>
        <v>1</v>
      </c>
      <c r="I188" s="15" t="str">
        <f t="shared" si="16"/>
        <v/>
      </c>
      <c r="J188" s="15" t="str">
        <f t="shared" si="17"/>
        <v/>
      </c>
    </row>
    <row r="189" spans="1:10">
      <c r="A189" s="117">
        <v>180</v>
      </c>
      <c r="B189" s="118"/>
      <c r="C189" s="170"/>
      <c r="D189" s="118"/>
      <c r="E189" s="120"/>
      <c r="F189" s="15" t="str">
        <f t="shared" si="13"/>
        <v/>
      </c>
      <c r="G189" s="297" t="b">
        <f t="shared" si="14"/>
        <v>0</v>
      </c>
      <c r="H189" s="298">
        <f t="shared" si="15"/>
        <v>1</v>
      </c>
      <c r="I189" s="15" t="str">
        <f t="shared" si="16"/>
        <v/>
      </c>
      <c r="J189" s="15" t="str">
        <f t="shared" si="17"/>
        <v/>
      </c>
    </row>
    <row r="190" spans="1:10">
      <c r="A190" s="117">
        <v>181</v>
      </c>
      <c r="B190" s="118"/>
      <c r="C190" s="170"/>
      <c r="D190" s="118"/>
      <c r="E190" s="120"/>
      <c r="F190" s="15" t="str">
        <f t="shared" si="13"/>
        <v/>
      </c>
      <c r="G190" s="297" t="b">
        <f t="shared" si="14"/>
        <v>0</v>
      </c>
      <c r="H190" s="298">
        <f t="shared" si="15"/>
        <v>1</v>
      </c>
      <c r="I190" s="15" t="str">
        <f t="shared" si="16"/>
        <v/>
      </c>
      <c r="J190" s="15" t="str">
        <f t="shared" si="17"/>
        <v/>
      </c>
    </row>
    <row r="191" spans="1:10">
      <c r="A191" s="117">
        <v>182</v>
      </c>
      <c r="B191" s="118"/>
      <c r="C191" s="170"/>
      <c r="D191" s="118"/>
      <c r="E191" s="120"/>
      <c r="F191" s="15" t="str">
        <f t="shared" si="13"/>
        <v/>
      </c>
      <c r="G191" s="297" t="b">
        <f t="shared" si="14"/>
        <v>0</v>
      </c>
      <c r="H191" s="298">
        <f t="shared" si="15"/>
        <v>1</v>
      </c>
      <c r="I191" s="15" t="str">
        <f t="shared" si="16"/>
        <v/>
      </c>
      <c r="J191" s="15" t="str">
        <f t="shared" si="17"/>
        <v/>
      </c>
    </row>
    <row r="192" spans="1:10">
      <c r="A192" s="117">
        <v>183</v>
      </c>
      <c r="B192" s="118"/>
      <c r="C192" s="170"/>
      <c r="D192" s="118"/>
      <c r="E192" s="120"/>
      <c r="F192" s="15" t="str">
        <f t="shared" si="13"/>
        <v/>
      </c>
      <c r="G192" s="297" t="b">
        <f t="shared" si="14"/>
        <v>0</v>
      </c>
      <c r="H192" s="298">
        <f t="shared" si="15"/>
        <v>1</v>
      </c>
      <c r="I192" s="15" t="str">
        <f t="shared" si="16"/>
        <v/>
      </c>
      <c r="J192" s="15" t="str">
        <f t="shared" si="17"/>
        <v/>
      </c>
    </row>
    <row r="193" spans="1:10">
      <c r="A193" s="117">
        <v>184</v>
      </c>
      <c r="B193" s="118"/>
      <c r="C193" s="170"/>
      <c r="D193" s="118"/>
      <c r="E193" s="120"/>
      <c r="F193" s="15" t="str">
        <f t="shared" si="13"/>
        <v/>
      </c>
      <c r="G193" s="297" t="b">
        <f t="shared" si="14"/>
        <v>0</v>
      </c>
      <c r="H193" s="298">
        <f t="shared" si="15"/>
        <v>1</v>
      </c>
      <c r="I193" s="15" t="str">
        <f t="shared" si="16"/>
        <v/>
      </c>
      <c r="J193" s="15" t="str">
        <f t="shared" si="17"/>
        <v/>
      </c>
    </row>
    <row r="194" spans="1:10">
      <c r="A194" s="117">
        <v>185</v>
      </c>
      <c r="B194" s="118"/>
      <c r="C194" s="170"/>
      <c r="D194" s="118"/>
      <c r="E194" s="120"/>
      <c r="F194" s="15" t="str">
        <f t="shared" si="13"/>
        <v/>
      </c>
      <c r="G194" s="297" t="b">
        <f t="shared" si="14"/>
        <v>0</v>
      </c>
      <c r="H194" s="298">
        <f t="shared" si="15"/>
        <v>1</v>
      </c>
      <c r="I194" s="15" t="str">
        <f t="shared" si="16"/>
        <v/>
      </c>
      <c r="J194" s="15" t="str">
        <f t="shared" si="17"/>
        <v/>
      </c>
    </row>
    <row r="195" spans="1:10">
      <c r="A195" s="117">
        <v>186</v>
      </c>
      <c r="B195" s="118"/>
      <c r="C195" s="170"/>
      <c r="D195" s="118"/>
      <c r="E195" s="120"/>
      <c r="F195" s="15" t="str">
        <f t="shared" si="13"/>
        <v/>
      </c>
      <c r="G195" s="297" t="b">
        <f t="shared" si="14"/>
        <v>0</v>
      </c>
      <c r="H195" s="298">
        <f t="shared" si="15"/>
        <v>1</v>
      </c>
      <c r="I195" s="15" t="str">
        <f t="shared" si="16"/>
        <v/>
      </c>
      <c r="J195" s="15" t="str">
        <f t="shared" si="17"/>
        <v/>
      </c>
    </row>
    <row r="196" spans="1:10">
      <c r="A196" s="117">
        <v>187</v>
      </c>
      <c r="B196" s="118"/>
      <c r="C196" s="170"/>
      <c r="D196" s="118"/>
      <c r="E196" s="120"/>
      <c r="F196" s="15" t="str">
        <f t="shared" si="13"/>
        <v/>
      </c>
      <c r="G196" s="297" t="b">
        <f t="shared" si="14"/>
        <v>0</v>
      </c>
      <c r="H196" s="298">
        <f t="shared" si="15"/>
        <v>1</v>
      </c>
      <c r="I196" s="15" t="str">
        <f t="shared" si="16"/>
        <v/>
      </c>
      <c r="J196" s="15" t="str">
        <f t="shared" si="17"/>
        <v/>
      </c>
    </row>
    <row r="197" spans="1:10">
      <c r="A197" s="117">
        <v>188</v>
      </c>
      <c r="B197" s="118"/>
      <c r="C197" s="170"/>
      <c r="D197" s="118"/>
      <c r="E197" s="120"/>
      <c r="F197" s="15" t="str">
        <f t="shared" si="13"/>
        <v/>
      </c>
      <c r="G197" s="297" t="b">
        <f t="shared" si="14"/>
        <v>0</v>
      </c>
      <c r="H197" s="298">
        <f t="shared" si="15"/>
        <v>1</v>
      </c>
      <c r="I197" s="15" t="str">
        <f t="shared" si="16"/>
        <v/>
      </c>
      <c r="J197" s="15" t="str">
        <f t="shared" si="17"/>
        <v/>
      </c>
    </row>
    <row r="198" spans="1:10">
      <c r="A198" s="117">
        <v>189</v>
      </c>
      <c r="B198" s="118"/>
      <c r="C198" s="170"/>
      <c r="D198" s="118"/>
      <c r="E198" s="120"/>
      <c r="F198" s="15" t="str">
        <f t="shared" si="13"/>
        <v/>
      </c>
      <c r="G198" s="297" t="b">
        <f t="shared" si="14"/>
        <v>0</v>
      </c>
      <c r="H198" s="298">
        <f t="shared" si="15"/>
        <v>1</v>
      </c>
      <c r="I198" s="15" t="str">
        <f t="shared" si="16"/>
        <v/>
      </c>
      <c r="J198" s="15" t="str">
        <f t="shared" si="17"/>
        <v/>
      </c>
    </row>
    <row r="199" spans="1:10">
      <c r="A199" s="117">
        <v>190</v>
      </c>
      <c r="B199" s="118"/>
      <c r="C199" s="170"/>
      <c r="D199" s="118"/>
      <c r="E199" s="120"/>
      <c r="F199" s="15" t="str">
        <f t="shared" si="13"/>
        <v/>
      </c>
      <c r="G199" s="297" t="b">
        <f t="shared" si="14"/>
        <v>0</v>
      </c>
      <c r="H199" s="298">
        <f t="shared" si="15"/>
        <v>1</v>
      </c>
      <c r="I199" s="15" t="str">
        <f t="shared" si="16"/>
        <v/>
      </c>
      <c r="J199" s="15" t="str">
        <f t="shared" si="17"/>
        <v/>
      </c>
    </row>
    <row r="200" spans="1:10">
      <c r="A200" s="117">
        <v>191</v>
      </c>
      <c r="B200" s="118"/>
      <c r="C200" s="170"/>
      <c r="D200" s="118"/>
      <c r="E200" s="120"/>
      <c r="F200" s="15" t="str">
        <f t="shared" si="13"/>
        <v/>
      </c>
      <c r="G200" s="297" t="b">
        <f t="shared" si="14"/>
        <v>0</v>
      </c>
      <c r="H200" s="298">
        <f t="shared" si="15"/>
        <v>1</v>
      </c>
      <c r="I200" s="15" t="str">
        <f t="shared" si="16"/>
        <v/>
      </c>
      <c r="J200" s="15" t="str">
        <f t="shared" si="17"/>
        <v/>
      </c>
    </row>
    <row r="201" spans="1:10">
      <c r="A201" s="117">
        <v>192</v>
      </c>
      <c r="B201" s="118"/>
      <c r="C201" s="170"/>
      <c r="D201" s="118"/>
      <c r="E201" s="120"/>
      <c r="F201" s="15" t="str">
        <f t="shared" si="13"/>
        <v/>
      </c>
      <c r="G201" s="297" t="b">
        <f t="shared" si="14"/>
        <v>0</v>
      </c>
      <c r="H201" s="298">
        <f t="shared" si="15"/>
        <v>1</v>
      </c>
      <c r="I201" s="15" t="str">
        <f t="shared" si="16"/>
        <v/>
      </c>
      <c r="J201" s="15" t="str">
        <f t="shared" si="17"/>
        <v/>
      </c>
    </row>
    <row r="202" spans="1:10">
      <c r="A202" s="117">
        <v>193</v>
      </c>
      <c r="B202" s="118"/>
      <c r="C202" s="170"/>
      <c r="D202" s="118"/>
      <c r="E202" s="120"/>
      <c r="F202" s="15" t="str">
        <f t="shared" ref="F202:F259" si="18">IF(OR($B202="",$C202="",,,$E202&lt;an_initial,$E202&gt;an_final,),"",HLOOKUP(D202,ii53punctaje,2,FALSE) * C202)</f>
        <v/>
      </c>
      <c r="G202" s="297" t="b">
        <f t="shared" ref="G202:G259" si="19">IF(nume_candidat="",FALSE,ISNUMBER(SEARCH(nume_candidat,$B202)))</f>
        <v>0</v>
      </c>
      <c r="H202" s="298">
        <f t="shared" si="15"/>
        <v>1</v>
      </c>
      <c r="I202" s="15" t="str">
        <f t="shared" si="16"/>
        <v/>
      </c>
      <c r="J202" s="15" t="str">
        <f t="shared" si="17"/>
        <v/>
      </c>
    </row>
    <row r="203" spans="1:10">
      <c r="A203" s="117">
        <v>194</v>
      </c>
      <c r="B203" s="118"/>
      <c r="C203" s="170"/>
      <c r="D203" s="118"/>
      <c r="E203" s="120"/>
      <c r="F203" s="15" t="str">
        <f t="shared" si="18"/>
        <v/>
      </c>
      <c r="G203" s="297" t="b">
        <f t="shared" si="19"/>
        <v>0</v>
      </c>
      <c r="H203" s="298">
        <f t="shared" ref="H203:H259" si="20">LEN(B203)-LEN(SUBSTITUTE(B203,",",""))+1</f>
        <v>1</v>
      </c>
      <c r="I203" s="15" t="str">
        <f t="shared" ref="I203:I259" si="21">IF(OR($B203="",$C203="",,,$E203&lt;an_initial,$E203&gt;an_final,),"",COUNTIF(D203,"Reviewer") * C203 * HLOOKUP(D203,ii53punctaje,2,FALSE))</f>
        <v/>
      </c>
      <c r="J203" s="15" t="str">
        <f t="shared" ref="J203:J259" si="22">IF(OR($B203="",$C203="",,,$E203&lt;an_initial,$E203&gt;an_final,),"",COUNTIF(D203,"Citări") * C203 * HLOOKUP(D203,ii53punctaje,2,FALSE))</f>
        <v/>
      </c>
    </row>
    <row r="204" spans="1:10">
      <c r="A204" s="117">
        <v>195</v>
      </c>
      <c r="B204" s="118"/>
      <c r="C204" s="170"/>
      <c r="D204" s="118"/>
      <c r="E204" s="120"/>
      <c r="F204" s="15" t="str">
        <f t="shared" si="18"/>
        <v/>
      </c>
      <c r="G204" s="297" t="b">
        <f t="shared" si="19"/>
        <v>0</v>
      </c>
      <c r="H204" s="298">
        <f t="shared" si="20"/>
        <v>1</v>
      </c>
      <c r="I204" s="15" t="str">
        <f t="shared" si="21"/>
        <v/>
      </c>
      <c r="J204" s="15" t="str">
        <f t="shared" si="22"/>
        <v/>
      </c>
    </row>
    <row r="205" spans="1:10">
      <c r="A205" s="117">
        <v>196</v>
      </c>
      <c r="B205" s="118"/>
      <c r="C205" s="170"/>
      <c r="D205" s="118"/>
      <c r="E205" s="120"/>
      <c r="F205" s="15" t="str">
        <f t="shared" si="18"/>
        <v/>
      </c>
      <c r="G205" s="297" t="b">
        <f t="shared" si="19"/>
        <v>0</v>
      </c>
      <c r="H205" s="298">
        <f t="shared" si="20"/>
        <v>1</v>
      </c>
      <c r="I205" s="15" t="str">
        <f t="shared" si="21"/>
        <v/>
      </c>
      <c r="J205" s="15" t="str">
        <f t="shared" si="22"/>
        <v/>
      </c>
    </row>
    <row r="206" spans="1:10">
      <c r="A206" s="117">
        <v>197</v>
      </c>
      <c r="B206" s="118"/>
      <c r="C206" s="170"/>
      <c r="D206" s="118"/>
      <c r="E206" s="120"/>
      <c r="F206" s="15" t="str">
        <f t="shared" si="18"/>
        <v/>
      </c>
      <c r="G206" s="297" t="b">
        <f t="shared" si="19"/>
        <v>0</v>
      </c>
      <c r="H206" s="298">
        <f t="shared" si="20"/>
        <v>1</v>
      </c>
      <c r="I206" s="15" t="str">
        <f t="shared" si="21"/>
        <v/>
      </c>
      <c r="J206" s="15" t="str">
        <f t="shared" si="22"/>
        <v/>
      </c>
    </row>
    <row r="207" spans="1:10">
      <c r="A207" s="117">
        <v>198</v>
      </c>
      <c r="B207" s="118"/>
      <c r="C207" s="170"/>
      <c r="D207" s="118"/>
      <c r="E207" s="120"/>
      <c r="F207" s="15" t="str">
        <f t="shared" si="18"/>
        <v/>
      </c>
      <c r="G207" s="297" t="b">
        <f t="shared" si="19"/>
        <v>0</v>
      </c>
      <c r="H207" s="298">
        <f t="shared" si="20"/>
        <v>1</v>
      </c>
      <c r="I207" s="15" t="str">
        <f t="shared" si="21"/>
        <v/>
      </c>
      <c r="J207" s="15" t="str">
        <f t="shared" si="22"/>
        <v/>
      </c>
    </row>
    <row r="208" spans="1:10">
      <c r="A208" s="117">
        <v>199</v>
      </c>
      <c r="B208" s="118"/>
      <c r="C208" s="170"/>
      <c r="D208" s="118"/>
      <c r="E208" s="120"/>
      <c r="F208" s="15" t="str">
        <f t="shared" si="18"/>
        <v/>
      </c>
      <c r="G208" s="297" t="b">
        <f t="shared" si="19"/>
        <v>0</v>
      </c>
      <c r="H208" s="298">
        <f t="shared" si="20"/>
        <v>1</v>
      </c>
      <c r="I208" s="15" t="str">
        <f t="shared" si="21"/>
        <v/>
      </c>
      <c r="J208" s="15" t="str">
        <f t="shared" si="22"/>
        <v/>
      </c>
    </row>
    <row r="209" spans="1:10">
      <c r="A209" s="117">
        <v>200</v>
      </c>
      <c r="B209" s="118"/>
      <c r="C209" s="170"/>
      <c r="D209" s="118"/>
      <c r="E209" s="120"/>
      <c r="F209" s="15" t="str">
        <f t="shared" si="18"/>
        <v/>
      </c>
      <c r="G209" s="297" t="b">
        <f t="shared" si="19"/>
        <v>0</v>
      </c>
      <c r="H209" s="298">
        <f t="shared" si="20"/>
        <v>1</v>
      </c>
      <c r="I209" s="15" t="str">
        <f t="shared" si="21"/>
        <v/>
      </c>
      <c r="J209" s="15" t="str">
        <f t="shared" si="22"/>
        <v/>
      </c>
    </row>
    <row r="210" spans="1:10">
      <c r="A210" s="117">
        <v>201</v>
      </c>
      <c r="B210" s="118"/>
      <c r="C210" s="170"/>
      <c r="D210" s="118"/>
      <c r="E210" s="120"/>
      <c r="F210" s="15" t="str">
        <f t="shared" si="18"/>
        <v/>
      </c>
      <c r="G210" s="297" t="b">
        <f t="shared" si="19"/>
        <v>0</v>
      </c>
      <c r="H210" s="298">
        <f t="shared" si="20"/>
        <v>1</v>
      </c>
      <c r="I210" s="15" t="str">
        <f t="shared" si="21"/>
        <v/>
      </c>
      <c r="J210" s="15" t="str">
        <f t="shared" si="22"/>
        <v/>
      </c>
    </row>
    <row r="211" spans="1:10">
      <c r="A211" s="117">
        <v>202</v>
      </c>
      <c r="B211" s="118"/>
      <c r="C211" s="170"/>
      <c r="D211" s="118"/>
      <c r="E211" s="120"/>
      <c r="F211" s="15" t="str">
        <f t="shared" si="18"/>
        <v/>
      </c>
      <c r="G211" s="297" t="b">
        <f t="shared" si="19"/>
        <v>0</v>
      </c>
      <c r="H211" s="298">
        <f t="shared" si="20"/>
        <v>1</v>
      </c>
      <c r="I211" s="15" t="str">
        <f t="shared" si="21"/>
        <v/>
      </c>
      <c r="J211" s="15" t="str">
        <f t="shared" si="22"/>
        <v/>
      </c>
    </row>
    <row r="212" spans="1:10">
      <c r="A212" s="117">
        <v>203</v>
      </c>
      <c r="B212" s="118"/>
      <c r="C212" s="170"/>
      <c r="D212" s="118"/>
      <c r="E212" s="120"/>
      <c r="F212" s="15" t="str">
        <f t="shared" si="18"/>
        <v/>
      </c>
      <c r="G212" s="297" t="b">
        <f t="shared" si="19"/>
        <v>0</v>
      </c>
      <c r="H212" s="298">
        <f t="shared" si="20"/>
        <v>1</v>
      </c>
      <c r="I212" s="15" t="str">
        <f t="shared" si="21"/>
        <v/>
      </c>
      <c r="J212" s="15" t="str">
        <f t="shared" si="22"/>
        <v/>
      </c>
    </row>
    <row r="213" spans="1:10">
      <c r="A213" s="117">
        <v>204</v>
      </c>
      <c r="B213" s="118"/>
      <c r="C213" s="170"/>
      <c r="D213" s="118"/>
      <c r="E213" s="120"/>
      <c r="F213" s="15" t="str">
        <f t="shared" si="18"/>
        <v/>
      </c>
      <c r="G213" s="297" t="b">
        <f t="shared" si="19"/>
        <v>0</v>
      </c>
      <c r="H213" s="298">
        <f t="shared" si="20"/>
        <v>1</v>
      </c>
      <c r="I213" s="15" t="str">
        <f t="shared" si="21"/>
        <v/>
      </c>
      <c r="J213" s="15" t="str">
        <f t="shared" si="22"/>
        <v/>
      </c>
    </row>
    <row r="214" spans="1:10">
      <c r="A214" s="117">
        <v>205</v>
      </c>
      <c r="B214" s="118"/>
      <c r="C214" s="170"/>
      <c r="D214" s="118"/>
      <c r="E214" s="120"/>
      <c r="F214" s="15" t="str">
        <f t="shared" si="18"/>
        <v/>
      </c>
      <c r="G214" s="297" t="b">
        <f t="shared" si="19"/>
        <v>0</v>
      </c>
      <c r="H214" s="298">
        <f t="shared" si="20"/>
        <v>1</v>
      </c>
      <c r="I214" s="15" t="str">
        <f t="shared" si="21"/>
        <v/>
      </c>
      <c r="J214" s="15" t="str">
        <f t="shared" si="22"/>
        <v/>
      </c>
    </row>
    <row r="215" spans="1:10">
      <c r="A215" s="117">
        <v>206</v>
      </c>
      <c r="B215" s="118"/>
      <c r="C215" s="170"/>
      <c r="D215" s="118"/>
      <c r="E215" s="120"/>
      <c r="F215" s="15" t="str">
        <f t="shared" si="18"/>
        <v/>
      </c>
      <c r="G215" s="297" t="b">
        <f t="shared" si="19"/>
        <v>0</v>
      </c>
      <c r="H215" s="298">
        <f t="shared" si="20"/>
        <v>1</v>
      </c>
      <c r="I215" s="15" t="str">
        <f t="shared" si="21"/>
        <v/>
      </c>
      <c r="J215" s="15" t="str">
        <f t="shared" si="22"/>
        <v/>
      </c>
    </row>
    <row r="216" spans="1:10">
      <c r="A216" s="117">
        <v>207</v>
      </c>
      <c r="B216" s="118"/>
      <c r="C216" s="170"/>
      <c r="D216" s="118"/>
      <c r="E216" s="120"/>
      <c r="F216" s="15" t="str">
        <f t="shared" si="18"/>
        <v/>
      </c>
      <c r="G216" s="297" t="b">
        <f t="shared" si="19"/>
        <v>0</v>
      </c>
      <c r="H216" s="298">
        <f t="shared" si="20"/>
        <v>1</v>
      </c>
      <c r="I216" s="15" t="str">
        <f t="shared" si="21"/>
        <v/>
      </c>
      <c r="J216" s="15" t="str">
        <f t="shared" si="22"/>
        <v/>
      </c>
    </row>
    <row r="217" spans="1:10">
      <c r="A217" s="117">
        <v>208</v>
      </c>
      <c r="B217" s="118"/>
      <c r="C217" s="170"/>
      <c r="D217" s="118"/>
      <c r="E217" s="120"/>
      <c r="F217" s="15" t="str">
        <f t="shared" si="18"/>
        <v/>
      </c>
      <c r="G217" s="297" t="b">
        <f t="shared" si="19"/>
        <v>0</v>
      </c>
      <c r="H217" s="298">
        <f t="shared" si="20"/>
        <v>1</v>
      </c>
      <c r="I217" s="15" t="str">
        <f t="shared" si="21"/>
        <v/>
      </c>
      <c r="J217" s="15" t="str">
        <f t="shared" si="22"/>
        <v/>
      </c>
    </row>
    <row r="218" spans="1:10">
      <c r="A218" s="117">
        <v>209</v>
      </c>
      <c r="B218" s="118"/>
      <c r="C218" s="170"/>
      <c r="D218" s="118"/>
      <c r="E218" s="120"/>
      <c r="F218" s="15" t="str">
        <f t="shared" si="18"/>
        <v/>
      </c>
      <c r="G218" s="297" t="b">
        <f t="shared" si="19"/>
        <v>0</v>
      </c>
      <c r="H218" s="298">
        <f t="shared" si="20"/>
        <v>1</v>
      </c>
      <c r="I218" s="15" t="str">
        <f t="shared" si="21"/>
        <v/>
      </c>
      <c r="J218" s="15" t="str">
        <f t="shared" si="22"/>
        <v/>
      </c>
    </row>
    <row r="219" spans="1:10">
      <c r="A219" s="117">
        <v>210</v>
      </c>
      <c r="B219" s="118"/>
      <c r="C219" s="170"/>
      <c r="D219" s="118"/>
      <c r="E219" s="120"/>
      <c r="F219" s="15" t="str">
        <f t="shared" si="18"/>
        <v/>
      </c>
      <c r="G219" s="297" t="b">
        <f t="shared" si="19"/>
        <v>0</v>
      </c>
      <c r="H219" s="298">
        <f t="shared" si="20"/>
        <v>1</v>
      </c>
      <c r="I219" s="15" t="str">
        <f t="shared" si="21"/>
        <v/>
      </c>
      <c r="J219" s="15" t="str">
        <f t="shared" si="22"/>
        <v/>
      </c>
    </row>
    <row r="220" spans="1:10">
      <c r="A220" s="117">
        <v>211</v>
      </c>
      <c r="B220" s="118"/>
      <c r="C220" s="170"/>
      <c r="D220" s="118"/>
      <c r="E220" s="120"/>
      <c r="F220" s="15" t="str">
        <f t="shared" si="18"/>
        <v/>
      </c>
      <c r="G220" s="297" t="b">
        <f t="shared" si="19"/>
        <v>0</v>
      </c>
      <c r="H220" s="298">
        <f t="shared" si="20"/>
        <v>1</v>
      </c>
      <c r="I220" s="15" t="str">
        <f t="shared" si="21"/>
        <v/>
      </c>
      <c r="J220" s="15" t="str">
        <f t="shared" si="22"/>
        <v/>
      </c>
    </row>
    <row r="221" spans="1:10">
      <c r="A221" s="117">
        <v>212</v>
      </c>
      <c r="B221" s="118"/>
      <c r="C221" s="170"/>
      <c r="D221" s="118"/>
      <c r="E221" s="120"/>
      <c r="F221" s="15" t="str">
        <f t="shared" si="18"/>
        <v/>
      </c>
      <c r="G221" s="297" t="b">
        <f t="shared" si="19"/>
        <v>0</v>
      </c>
      <c r="H221" s="298">
        <f t="shared" si="20"/>
        <v>1</v>
      </c>
      <c r="I221" s="15" t="str">
        <f t="shared" si="21"/>
        <v/>
      </c>
      <c r="J221" s="15" t="str">
        <f t="shared" si="22"/>
        <v/>
      </c>
    </row>
    <row r="222" spans="1:10">
      <c r="A222" s="117">
        <v>213</v>
      </c>
      <c r="B222" s="118"/>
      <c r="C222" s="170"/>
      <c r="D222" s="118"/>
      <c r="E222" s="120"/>
      <c r="F222" s="15" t="str">
        <f t="shared" si="18"/>
        <v/>
      </c>
      <c r="G222" s="297" t="b">
        <f t="shared" si="19"/>
        <v>0</v>
      </c>
      <c r="H222" s="298">
        <f t="shared" si="20"/>
        <v>1</v>
      </c>
      <c r="I222" s="15" t="str">
        <f t="shared" si="21"/>
        <v/>
      </c>
      <c r="J222" s="15" t="str">
        <f t="shared" si="22"/>
        <v/>
      </c>
    </row>
    <row r="223" spans="1:10">
      <c r="A223" s="117">
        <v>214</v>
      </c>
      <c r="B223" s="118"/>
      <c r="C223" s="170"/>
      <c r="D223" s="118"/>
      <c r="E223" s="120"/>
      <c r="F223" s="15" t="str">
        <f t="shared" si="18"/>
        <v/>
      </c>
      <c r="G223" s="297" t="b">
        <f t="shared" si="19"/>
        <v>0</v>
      </c>
      <c r="H223" s="298">
        <f t="shared" si="20"/>
        <v>1</v>
      </c>
      <c r="I223" s="15" t="str">
        <f t="shared" si="21"/>
        <v/>
      </c>
      <c r="J223" s="15" t="str">
        <f t="shared" si="22"/>
        <v/>
      </c>
    </row>
    <row r="224" spans="1:10">
      <c r="A224" s="117">
        <v>215</v>
      </c>
      <c r="B224" s="118"/>
      <c r="C224" s="170"/>
      <c r="D224" s="118"/>
      <c r="E224" s="120"/>
      <c r="F224" s="15" t="str">
        <f t="shared" si="18"/>
        <v/>
      </c>
      <c r="G224" s="297" t="b">
        <f t="shared" si="19"/>
        <v>0</v>
      </c>
      <c r="H224" s="298">
        <f t="shared" si="20"/>
        <v>1</v>
      </c>
      <c r="I224" s="15" t="str">
        <f t="shared" si="21"/>
        <v/>
      </c>
      <c r="J224" s="15" t="str">
        <f t="shared" si="22"/>
        <v/>
      </c>
    </row>
    <row r="225" spans="1:10">
      <c r="A225" s="117">
        <v>216</v>
      </c>
      <c r="B225" s="118"/>
      <c r="C225" s="170"/>
      <c r="D225" s="118"/>
      <c r="E225" s="120"/>
      <c r="F225" s="15" t="str">
        <f t="shared" si="18"/>
        <v/>
      </c>
      <c r="G225" s="297" t="b">
        <f t="shared" si="19"/>
        <v>0</v>
      </c>
      <c r="H225" s="298">
        <f t="shared" si="20"/>
        <v>1</v>
      </c>
      <c r="I225" s="15" t="str">
        <f t="shared" si="21"/>
        <v/>
      </c>
      <c r="J225" s="15" t="str">
        <f t="shared" si="22"/>
        <v/>
      </c>
    </row>
    <row r="226" spans="1:10">
      <c r="A226" s="117">
        <v>217</v>
      </c>
      <c r="B226" s="118"/>
      <c r="C226" s="170"/>
      <c r="D226" s="118"/>
      <c r="E226" s="120"/>
      <c r="F226" s="15" t="str">
        <f t="shared" si="18"/>
        <v/>
      </c>
      <c r="G226" s="297" t="b">
        <f t="shared" si="19"/>
        <v>0</v>
      </c>
      <c r="H226" s="298">
        <f t="shared" si="20"/>
        <v>1</v>
      </c>
      <c r="I226" s="15" t="str">
        <f t="shared" si="21"/>
        <v/>
      </c>
      <c r="J226" s="15" t="str">
        <f t="shared" si="22"/>
        <v/>
      </c>
    </row>
    <row r="227" spans="1:10">
      <c r="A227" s="117">
        <v>218</v>
      </c>
      <c r="B227" s="118"/>
      <c r="C227" s="170"/>
      <c r="D227" s="118"/>
      <c r="E227" s="120"/>
      <c r="F227" s="15" t="str">
        <f t="shared" si="18"/>
        <v/>
      </c>
      <c r="G227" s="297" t="b">
        <f t="shared" si="19"/>
        <v>0</v>
      </c>
      <c r="H227" s="298">
        <f t="shared" si="20"/>
        <v>1</v>
      </c>
      <c r="I227" s="15" t="str">
        <f t="shared" si="21"/>
        <v/>
      </c>
      <c r="J227" s="15" t="str">
        <f t="shared" si="22"/>
        <v/>
      </c>
    </row>
    <row r="228" spans="1:10">
      <c r="A228" s="117">
        <v>219</v>
      </c>
      <c r="B228" s="118"/>
      <c r="C228" s="170"/>
      <c r="D228" s="118"/>
      <c r="E228" s="120"/>
      <c r="F228" s="15" t="str">
        <f t="shared" si="18"/>
        <v/>
      </c>
      <c r="G228" s="297" t="b">
        <f t="shared" si="19"/>
        <v>0</v>
      </c>
      <c r="H228" s="298">
        <f t="shared" si="20"/>
        <v>1</v>
      </c>
      <c r="I228" s="15" t="str">
        <f t="shared" si="21"/>
        <v/>
      </c>
      <c r="J228" s="15" t="str">
        <f t="shared" si="22"/>
        <v/>
      </c>
    </row>
    <row r="229" spans="1:10">
      <c r="A229" s="117">
        <v>220</v>
      </c>
      <c r="B229" s="118"/>
      <c r="C229" s="170"/>
      <c r="D229" s="118"/>
      <c r="E229" s="120"/>
      <c r="F229" s="15" t="str">
        <f t="shared" si="18"/>
        <v/>
      </c>
      <c r="G229" s="297" t="b">
        <f t="shared" si="19"/>
        <v>0</v>
      </c>
      <c r="H229" s="298">
        <f t="shared" si="20"/>
        <v>1</v>
      </c>
      <c r="I229" s="15" t="str">
        <f t="shared" si="21"/>
        <v/>
      </c>
      <c r="J229" s="15" t="str">
        <f t="shared" si="22"/>
        <v/>
      </c>
    </row>
    <row r="230" spans="1:10">
      <c r="A230" s="117">
        <v>221</v>
      </c>
      <c r="B230" s="118"/>
      <c r="C230" s="170"/>
      <c r="D230" s="118"/>
      <c r="E230" s="120"/>
      <c r="F230" s="15" t="str">
        <f t="shared" si="18"/>
        <v/>
      </c>
      <c r="G230" s="297" t="b">
        <f t="shared" si="19"/>
        <v>0</v>
      </c>
      <c r="H230" s="298">
        <f t="shared" si="20"/>
        <v>1</v>
      </c>
      <c r="I230" s="15" t="str">
        <f t="shared" si="21"/>
        <v/>
      </c>
      <c r="J230" s="15" t="str">
        <f t="shared" si="22"/>
        <v/>
      </c>
    </row>
    <row r="231" spans="1:10">
      <c r="A231" s="117">
        <v>222</v>
      </c>
      <c r="B231" s="118"/>
      <c r="C231" s="170"/>
      <c r="D231" s="118"/>
      <c r="E231" s="120"/>
      <c r="F231" s="15" t="str">
        <f t="shared" si="18"/>
        <v/>
      </c>
      <c r="G231" s="297" t="b">
        <f t="shared" si="19"/>
        <v>0</v>
      </c>
      <c r="H231" s="298">
        <f t="shared" si="20"/>
        <v>1</v>
      </c>
      <c r="I231" s="15" t="str">
        <f t="shared" si="21"/>
        <v/>
      </c>
      <c r="J231" s="15" t="str">
        <f t="shared" si="22"/>
        <v/>
      </c>
    </row>
    <row r="232" spans="1:10">
      <c r="A232" s="117">
        <v>223</v>
      </c>
      <c r="B232" s="118"/>
      <c r="C232" s="170"/>
      <c r="D232" s="118"/>
      <c r="E232" s="120"/>
      <c r="F232" s="15" t="str">
        <f t="shared" si="18"/>
        <v/>
      </c>
      <c r="G232" s="297" t="b">
        <f t="shared" si="19"/>
        <v>0</v>
      </c>
      <c r="H232" s="298">
        <f t="shared" si="20"/>
        <v>1</v>
      </c>
      <c r="I232" s="15" t="str">
        <f t="shared" si="21"/>
        <v/>
      </c>
      <c r="J232" s="15" t="str">
        <f t="shared" si="22"/>
        <v/>
      </c>
    </row>
    <row r="233" spans="1:10">
      <c r="A233" s="117">
        <v>224</v>
      </c>
      <c r="B233" s="118"/>
      <c r="C233" s="170"/>
      <c r="D233" s="118"/>
      <c r="E233" s="120"/>
      <c r="F233" s="15" t="str">
        <f t="shared" si="18"/>
        <v/>
      </c>
      <c r="G233" s="297" t="b">
        <f t="shared" si="19"/>
        <v>0</v>
      </c>
      <c r="H233" s="298">
        <f t="shared" si="20"/>
        <v>1</v>
      </c>
      <c r="I233" s="15" t="str">
        <f t="shared" si="21"/>
        <v/>
      </c>
      <c r="J233" s="15" t="str">
        <f t="shared" si="22"/>
        <v/>
      </c>
    </row>
    <row r="234" spans="1:10">
      <c r="A234" s="117">
        <v>225</v>
      </c>
      <c r="B234" s="118"/>
      <c r="C234" s="170"/>
      <c r="D234" s="118"/>
      <c r="E234" s="120"/>
      <c r="F234" s="15" t="str">
        <f t="shared" si="18"/>
        <v/>
      </c>
      <c r="G234" s="297" t="b">
        <f t="shared" si="19"/>
        <v>0</v>
      </c>
      <c r="H234" s="298">
        <f t="shared" si="20"/>
        <v>1</v>
      </c>
      <c r="I234" s="15" t="str">
        <f t="shared" si="21"/>
        <v/>
      </c>
      <c r="J234" s="15" t="str">
        <f t="shared" si="22"/>
        <v/>
      </c>
    </row>
    <row r="235" spans="1:10">
      <c r="A235" s="117">
        <v>226</v>
      </c>
      <c r="B235" s="118"/>
      <c r="C235" s="170"/>
      <c r="D235" s="118"/>
      <c r="E235" s="120"/>
      <c r="F235" s="15" t="str">
        <f t="shared" si="18"/>
        <v/>
      </c>
      <c r="G235" s="297" t="b">
        <f t="shared" si="19"/>
        <v>0</v>
      </c>
      <c r="H235" s="298">
        <f t="shared" si="20"/>
        <v>1</v>
      </c>
      <c r="I235" s="15" t="str">
        <f t="shared" si="21"/>
        <v/>
      </c>
      <c r="J235" s="15" t="str">
        <f t="shared" si="22"/>
        <v/>
      </c>
    </row>
    <row r="236" spans="1:10">
      <c r="A236" s="117">
        <v>227</v>
      </c>
      <c r="B236" s="118"/>
      <c r="C236" s="170"/>
      <c r="D236" s="118"/>
      <c r="E236" s="120"/>
      <c r="F236" s="15" t="str">
        <f t="shared" si="18"/>
        <v/>
      </c>
      <c r="G236" s="297" t="b">
        <f t="shared" si="19"/>
        <v>0</v>
      </c>
      <c r="H236" s="298">
        <f t="shared" si="20"/>
        <v>1</v>
      </c>
      <c r="I236" s="15" t="str">
        <f t="shared" si="21"/>
        <v/>
      </c>
      <c r="J236" s="15" t="str">
        <f t="shared" si="22"/>
        <v/>
      </c>
    </row>
    <row r="237" spans="1:10">
      <c r="A237" s="117">
        <v>228</v>
      </c>
      <c r="B237" s="118"/>
      <c r="C237" s="170"/>
      <c r="D237" s="118"/>
      <c r="E237" s="120"/>
      <c r="F237" s="15" t="str">
        <f t="shared" si="18"/>
        <v/>
      </c>
      <c r="G237" s="297" t="b">
        <f t="shared" si="19"/>
        <v>0</v>
      </c>
      <c r="H237" s="298">
        <f t="shared" si="20"/>
        <v>1</v>
      </c>
      <c r="I237" s="15" t="str">
        <f t="shared" si="21"/>
        <v/>
      </c>
      <c r="J237" s="15" t="str">
        <f t="shared" si="22"/>
        <v/>
      </c>
    </row>
    <row r="238" spans="1:10">
      <c r="A238" s="117">
        <v>229</v>
      </c>
      <c r="B238" s="118"/>
      <c r="C238" s="170"/>
      <c r="D238" s="118"/>
      <c r="E238" s="120"/>
      <c r="F238" s="15" t="str">
        <f t="shared" si="18"/>
        <v/>
      </c>
      <c r="G238" s="297" t="b">
        <f t="shared" si="19"/>
        <v>0</v>
      </c>
      <c r="H238" s="298">
        <f t="shared" si="20"/>
        <v>1</v>
      </c>
      <c r="I238" s="15" t="str">
        <f t="shared" si="21"/>
        <v/>
      </c>
      <c r="J238" s="15" t="str">
        <f t="shared" si="22"/>
        <v/>
      </c>
    </row>
    <row r="239" spans="1:10">
      <c r="A239" s="117">
        <v>230</v>
      </c>
      <c r="B239" s="118"/>
      <c r="C239" s="170"/>
      <c r="D239" s="118"/>
      <c r="E239" s="120"/>
      <c r="F239" s="15" t="str">
        <f t="shared" si="18"/>
        <v/>
      </c>
      <c r="G239" s="297" t="b">
        <f t="shared" si="19"/>
        <v>0</v>
      </c>
      <c r="H239" s="298">
        <f t="shared" si="20"/>
        <v>1</v>
      </c>
      <c r="I239" s="15" t="str">
        <f t="shared" si="21"/>
        <v/>
      </c>
      <c r="J239" s="15" t="str">
        <f t="shared" si="22"/>
        <v/>
      </c>
    </row>
    <row r="240" spans="1:10">
      <c r="A240" s="117">
        <v>231</v>
      </c>
      <c r="B240" s="118"/>
      <c r="C240" s="170"/>
      <c r="D240" s="118"/>
      <c r="E240" s="120"/>
      <c r="F240" s="15" t="str">
        <f t="shared" si="18"/>
        <v/>
      </c>
      <c r="G240" s="297" t="b">
        <f t="shared" si="19"/>
        <v>0</v>
      </c>
      <c r="H240" s="298">
        <f t="shared" si="20"/>
        <v>1</v>
      </c>
      <c r="I240" s="15" t="str">
        <f t="shared" si="21"/>
        <v/>
      </c>
      <c r="J240" s="15" t="str">
        <f t="shared" si="22"/>
        <v/>
      </c>
    </row>
    <row r="241" spans="1:10">
      <c r="A241" s="117">
        <v>232</v>
      </c>
      <c r="B241" s="118"/>
      <c r="C241" s="170"/>
      <c r="D241" s="118"/>
      <c r="E241" s="120"/>
      <c r="F241" s="15" t="str">
        <f t="shared" si="18"/>
        <v/>
      </c>
      <c r="G241" s="297" t="b">
        <f t="shared" si="19"/>
        <v>0</v>
      </c>
      <c r="H241" s="298">
        <f t="shared" si="20"/>
        <v>1</v>
      </c>
      <c r="I241" s="15" t="str">
        <f t="shared" si="21"/>
        <v/>
      </c>
      <c r="J241" s="15" t="str">
        <f t="shared" si="22"/>
        <v/>
      </c>
    </row>
    <row r="242" spans="1:10">
      <c r="A242" s="117">
        <v>233</v>
      </c>
      <c r="B242" s="118"/>
      <c r="C242" s="170"/>
      <c r="D242" s="118"/>
      <c r="E242" s="120"/>
      <c r="F242" s="15" t="str">
        <f t="shared" si="18"/>
        <v/>
      </c>
      <c r="G242" s="297" t="b">
        <f t="shared" si="19"/>
        <v>0</v>
      </c>
      <c r="H242" s="298">
        <f t="shared" si="20"/>
        <v>1</v>
      </c>
      <c r="I242" s="15" t="str">
        <f t="shared" si="21"/>
        <v/>
      </c>
      <c r="J242" s="15" t="str">
        <f t="shared" si="22"/>
        <v/>
      </c>
    </row>
    <row r="243" spans="1:10">
      <c r="A243" s="117">
        <v>234</v>
      </c>
      <c r="B243" s="118"/>
      <c r="C243" s="170"/>
      <c r="D243" s="118"/>
      <c r="E243" s="120"/>
      <c r="F243" s="15" t="str">
        <f t="shared" si="18"/>
        <v/>
      </c>
      <c r="G243" s="297" t="b">
        <f t="shared" si="19"/>
        <v>0</v>
      </c>
      <c r="H243" s="298">
        <f t="shared" si="20"/>
        <v>1</v>
      </c>
      <c r="I243" s="15" t="str">
        <f t="shared" si="21"/>
        <v/>
      </c>
      <c r="J243" s="15" t="str">
        <f t="shared" si="22"/>
        <v/>
      </c>
    </row>
    <row r="244" spans="1:10">
      <c r="A244" s="117">
        <v>235</v>
      </c>
      <c r="B244" s="118"/>
      <c r="C244" s="170"/>
      <c r="D244" s="118"/>
      <c r="E244" s="120"/>
      <c r="F244" s="15" t="str">
        <f t="shared" si="18"/>
        <v/>
      </c>
      <c r="G244" s="297" t="b">
        <f t="shared" si="19"/>
        <v>0</v>
      </c>
      <c r="H244" s="298">
        <f t="shared" si="20"/>
        <v>1</v>
      </c>
      <c r="I244" s="15" t="str">
        <f t="shared" si="21"/>
        <v/>
      </c>
      <c r="J244" s="15" t="str">
        <f t="shared" si="22"/>
        <v/>
      </c>
    </row>
    <row r="245" spans="1:10">
      <c r="A245" s="117">
        <v>236</v>
      </c>
      <c r="B245" s="118"/>
      <c r="C245" s="170"/>
      <c r="D245" s="118"/>
      <c r="E245" s="120"/>
      <c r="F245" s="15" t="str">
        <f t="shared" si="18"/>
        <v/>
      </c>
      <c r="G245" s="297" t="b">
        <f t="shared" si="19"/>
        <v>0</v>
      </c>
      <c r="H245" s="298">
        <f t="shared" si="20"/>
        <v>1</v>
      </c>
      <c r="I245" s="15" t="str">
        <f t="shared" si="21"/>
        <v/>
      </c>
      <c r="J245" s="15" t="str">
        <f t="shared" si="22"/>
        <v/>
      </c>
    </row>
    <row r="246" spans="1:10">
      <c r="A246" s="117">
        <v>237</v>
      </c>
      <c r="B246" s="118"/>
      <c r="C246" s="170"/>
      <c r="D246" s="118"/>
      <c r="E246" s="120"/>
      <c r="F246" s="15" t="str">
        <f t="shared" si="18"/>
        <v/>
      </c>
      <c r="G246" s="297" t="b">
        <f t="shared" si="19"/>
        <v>0</v>
      </c>
      <c r="H246" s="298">
        <f t="shared" si="20"/>
        <v>1</v>
      </c>
      <c r="I246" s="15" t="str">
        <f t="shared" si="21"/>
        <v/>
      </c>
      <c r="J246" s="15" t="str">
        <f t="shared" si="22"/>
        <v/>
      </c>
    </row>
    <row r="247" spans="1:10">
      <c r="A247" s="117">
        <v>238</v>
      </c>
      <c r="B247" s="118"/>
      <c r="C247" s="170"/>
      <c r="D247" s="118"/>
      <c r="E247" s="120"/>
      <c r="F247" s="15" t="str">
        <f t="shared" si="18"/>
        <v/>
      </c>
      <c r="G247" s="297" t="b">
        <f t="shared" si="19"/>
        <v>0</v>
      </c>
      <c r="H247" s="298">
        <f t="shared" si="20"/>
        <v>1</v>
      </c>
      <c r="I247" s="15" t="str">
        <f t="shared" si="21"/>
        <v/>
      </c>
      <c r="J247" s="15" t="str">
        <f t="shared" si="22"/>
        <v/>
      </c>
    </row>
    <row r="248" spans="1:10">
      <c r="A248" s="117">
        <v>239</v>
      </c>
      <c r="B248" s="118"/>
      <c r="C248" s="170"/>
      <c r="D248" s="118"/>
      <c r="E248" s="120"/>
      <c r="F248" s="15" t="str">
        <f t="shared" si="18"/>
        <v/>
      </c>
      <c r="G248" s="297" t="b">
        <f t="shared" si="19"/>
        <v>0</v>
      </c>
      <c r="H248" s="298">
        <f t="shared" si="20"/>
        <v>1</v>
      </c>
      <c r="I248" s="15" t="str">
        <f t="shared" si="21"/>
        <v/>
      </c>
      <c r="J248" s="15" t="str">
        <f t="shared" si="22"/>
        <v/>
      </c>
    </row>
    <row r="249" spans="1:10">
      <c r="A249" s="117">
        <v>240</v>
      </c>
      <c r="B249" s="118"/>
      <c r="C249" s="170"/>
      <c r="D249" s="118"/>
      <c r="E249" s="120"/>
      <c r="F249" s="15" t="str">
        <f t="shared" si="18"/>
        <v/>
      </c>
      <c r="G249" s="297" t="b">
        <f t="shared" si="19"/>
        <v>0</v>
      </c>
      <c r="H249" s="298">
        <f t="shared" si="20"/>
        <v>1</v>
      </c>
      <c r="I249" s="15" t="str">
        <f t="shared" si="21"/>
        <v/>
      </c>
      <c r="J249" s="15" t="str">
        <f t="shared" si="22"/>
        <v/>
      </c>
    </row>
    <row r="250" spans="1:10">
      <c r="A250" s="117">
        <v>241</v>
      </c>
      <c r="B250" s="118"/>
      <c r="C250" s="170"/>
      <c r="D250" s="118"/>
      <c r="E250" s="120"/>
      <c r="F250" s="15" t="str">
        <f t="shared" si="18"/>
        <v/>
      </c>
      <c r="G250" s="297" t="b">
        <f t="shared" si="19"/>
        <v>0</v>
      </c>
      <c r="H250" s="298">
        <f t="shared" si="20"/>
        <v>1</v>
      </c>
      <c r="I250" s="15" t="str">
        <f t="shared" si="21"/>
        <v/>
      </c>
      <c r="J250" s="15" t="str">
        <f t="shared" si="22"/>
        <v/>
      </c>
    </row>
    <row r="251" spans="1:10">
      <c r="A251" s="117">
        <v>242</v>
      </c>
      <c r="B251" s="118"/>
      <c r="C251" s="170"/>
      <c r="D251" s="118"/>
      <c r="E251" s="120"/>
      <c r="F251" s="15" t="str">
        <f t="shared" si="18"/>
        <v/>
      </c>
      <c r="G251" s="297" t="b">
        <f t="shared" si="19"/>
        <v>0</v>
      </c>
      <c r="H251" s="298">
        <f t="shared" si="20"/>
        <v>1</v>
      </c>
      <c r="I251" s="15" t="str">
        <f t="shared" si="21"/>
        <v/>
      </c>
      <c r="J251" s="15" t="str">
        <f t="shared" si="22"/>
        <v/>
      </c>
    </row>
    <row r="252" spans="1:10">
      <c r="A252" s="117">
        <v>243</v>
      </c>
      <c r="B252" s="118"/>
      <c r="C252" s="170"/>
      <c r="D252" s="118"/>
      <c r="E252" s="120"/>
      <c r="F252" s="15" t="str">
        <f t="shared" si="18"/>
        <v/>
      </c>
      <c r="G252" s="297" t="b">
        <f t="shared" si="19"/>
        <v>0</v>
      </c>
      <c r="H252" s="298">
        <f t="shared" si="20"/>
        <v>1</v>
      </c>
      <c r="I252" s="15" t="str">
        <f t="shared" si="21"/>
        <v/>
      </c>
      <c r="J252" s="15" t="str">
        <f t="shared" si="22"/>
        <v/>
      </c>
    </row>
    <row r="253" spans="1:10">
      <c r="A253" s="117">
        <v>244</v>
      </c>
      <c r="B253" s="118"/>
      <c r="C253" s="170"/>
      <c r="D253" s="118"/>
      <c r="E253" s="120"/>
      <c r="F253" s="15" t="str">
        <f t="shared" si="18"/>
        <v/>
      </c>
      <c r="G253" s="297" t="b">
        <f t="shared" si="19"/>
        <v>0</v>
      </c>
      <c r="H253" s="298">
        <f t="shared" si="20"/>
        <v>1</v>
      </c>
      <c r="I253" s="15" t="str">
        <f t="shared" si="21"/>
        <v/>
      </c>
      <c r="J253" s="15" t="str">
        <f t="shared" si="22"/>
        <v/>
      </c>
    </row>
    <row r="254" spans="1:10">
      <c r="A254" s="117">
        <v>245</v>
      </c>
      <c r="B254" s="118"/>
      <c r="C254" s="170"/>
      <c r="D254" s="118"/>
      <c r="E254" s="120"/>
      <c r="F254" s="15" t="str">
        <f t="shared" si="18"/>
        <v/>
      </c>
      <c r="G254" s="297" t="b">
        <f t="shared" si="19"/>
        <v>0</v>
      </c>
      <c r="H254" s="298">
        <f t="shared" si="20"/>
        <v>1</v>
      </c>
      <c r="I254" s="15" t="str">
        <f t="shared" si="21"/>
        <v/>
      </c>
      <c r="J254" s="15" t="str">
        <f t="shared" si="22"/>
        <v/>
      </c>
    </row>
    <row r="255" spans="1:10">
      <c r="A255" s="117">
        <v>246</v>
      </c>
      <c r="B255" s="118"/>
      <c r="C255" s="170"/>
      <c r="D255" s="118"/>
      <c r="E255" s="120"/>
      <c r="F255" s="15" t="str">
        <f t="shared" si="18"/>
        <v/>
      </c>
      <c r="G255" s="297" t="b">
        <f t="shared" si="19"/>
        <v>0</v>
      </c>
      <c r="H255" s="298">
        <f t="shared" si="20"/>
        <v>1</v>
      </c>
      <c r="I255" s="15" t="str">
        <f t="shared" si="21"/>
        <v/>
      </c>
      <c r="J255" s="15" t="str">
        <f t="shared" si="22"/>
        <v/>
      </c>
    </row>
    <row r="256" spans="1:10">
      <c r="A256" s="117">
        <v>247</v>
      </c>
      <c r="B256" s="118"/>
      <c r="C256" s="170"/>
      <c r="D256" s="118"/>
      <c r="E256" s="120"/>
      <c r="F256" s="15" t="str">
        <f t="shared" si="18"/>
        <v/>
      </c>
      <c r="G256" s="297" t="b">
        <f t="shared" si="19"/>
        <v>0</v>
      </c>
      <c r="H256" s="298">
        <f t="shared" si="20"/>
        <v>1</v>
      </c>
      <c r="I256" s="15" t="str">
        <f t="shared" si="21"/>
        <v/>
      </c>
      <c r="J256" s="15" t="str">
        <f t="shared" si="22"/>
        <v/>
      </c>
    </row>
    <row r="257" spans="1:10">
      <c r="A257" s="117">
        <v>248</v>
      </c>
      <c r="B257" s="118"/>
      <c r="C257" s="170"/>
      <c r="D257" s="118"/>
      <c r="E257" s="120"/>
      <c r="F257" s="15" t="str">
        <f t="shared" si="18"/>
        <v/>
      </c>
      <c r="G257" s="297" t="b">
        <f t="shared" si="19"/>
        <v>0</v>
      </c>
      <c r="H257" s="298">
        <f t="shared" si="20"/>
        <v>1</v>
      </c>
      <c r="I257" s="15" t="str">
        <f t="shared" si="21"/>
        <v/>
      </c>
      <c r="J257" s="15" t="str">
        <f t="shared" si="22"/>
        <v/>
      </c>
    </row>
    <row r="258" spans="1:10">
      <c r="A258" s="117">
        <v>249</v>
      </c>
      <c r="B258" s="118"/>
      <c r="C258" s="170"/>
      <c r="D258" s="118"/>
      <c r="E258" s="120"/>
      <c r="F258" s="15" t="str">
        <f t="shared" si="18"/>
        <v/>
      </c>
      <c r="G258" s="297" t="b">
        <f t="shared" si="19"/>
        <v>0</v>
      </c>
      <c r="H258" s="298">
        <f t="shared" si="20"/>
        <v>1</v>
      </c>
      <c r="I258" s="15" t="str">
        <f t="shared" si="21"/>
        <v/>
      </c>
      <c r="J258" s="15" t="str">
        <f t="shared" si="22"/>
        <v/>
      </c>
    </row>
    <row r="259" spans="1:10">
      <c r="A259" s="117">
        <v>250</v>
      </c>
      <c r="B259" s="118"/>
      <c r="C259" s="170"/>
      <c r="D259" s="118"/>
      <c r="E259" s="120"/>
      <c r="F259" s="15" t="str">
        <f t="shared" si="18"/>
        <v/>
      </c>
      <c r="G259" s="297" t="b">
        <f t="shared" si="19"/>
        <v>0</v>
      </c>
      <c r="H259" s="298">
        <f t="shared" si="20"/>
        <v>1</v>
      </c>
      <c r="I259" s="15" t="str">
        <f t="shared" si="21"/>
        <v/>
      </c>
      <c r="J259" s="15" t="str">
        <f t="shared" si="22"/>
        <v/>
      </c>
    </row>
  </sheetData>
  <sheetProtection algorithmName="SHA-512" hashValue="eVjYb3EXnhKw4e9qOfLvPkkih4UL4BH0cdL+kXcGaTso62YoKBZ1QrWy9reDZFlIGeQQg7WkqeM3e7cFweR3NA==" saltValue="oaZfAlr+kGYj/oWny9fTkQ==" spinCount="100000" sheet="1" objects="1" scenarios="1" formatCells="0" formatRows="0" insertRows="0"/>
  <mergeCells count="12">
    <mergeCell ref="I7:I8"/>
    <mergeCell ref="J7:J8"/>
    <mergeCell ref="G7:G8"/>
    <mergeCell ref="H7:H8"/>
    <mergeCell ref="A4:F4"/>
    <mergeCell ref="A5:F5"/>
    <mergeCell ref="A7:A8"/>
    <mergeCell ref="B7:B8"/>
    <mergeCell ref="C7:C8"/>
    <mergeCell ref="D7:D8"/>
    <mergeCell ref="E7:E8"/>
    <mergeCell ref="F7:F8"/>
  </mergeCells>
  <dataValidations count="1">
    <dataValidation type="list" allowBlank="1" showInputMessage="1" showErrorMessage="1" sqref="D10:D259" xr:uid="{00000000-0002-0000-3000-000000000000}">
      <formula1>ii53tip</formula1>
    </dataValidation>
  </dataValidations>
  <pageMargins left="0.59055118110236227" right="0.59055118110236227" top="0.78740157480314965" bottom="1.1023622047244095" header="0" footer="0.43307086614173229"/>
  <pageSetup paperSize="9" scale="99" fitToHeight="100" orientation="landscape" r:id="rId1"/>
  <headerFooter>
    <oddFooter xml:space="preserve">&amp;L
&amp;RCandidat
</oddFooter>
  </headerFooter>
  <rowBreaks count="1" manualBreakCount="1">
    <brk id="34" max="16383"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2">
    <pageSetUpPr fitToPage="1"/>
  </sheetPr>
  <dimension ref="A1:J29"/>
  <sheetViews>
    <sheetView zoomScaleNormal="100" workbookViewId="0">
      <selection activeCell="B10" sqref="B10:G10"/>
    </sheetView>
  </sheetViews>
  <sheetFormatPr defaultColWidth="9.1328125" defaultRowHeight="14.25"/>
  <cols>
    <col min="1" max="1" width="9.1328125" style="37"/>
    <col min="2" max="2" width="21.53125" style="37" customWidth="1"/>
    <col min="3" max="3" width="41.33203125" style="37" customWidth="1"/>
    <col min="4" max="4" width="12.86328125" style="37" customWidth="1"/>
    <col min="5" max="6" width="37" style="37" customWidth="1"/>
    <col min="7" max="7" width="12.86328125" style="37" customWidth="1"/>
    <col min="8" max="8" width="13.6640625" style="280" customWidth="1"/>
    <col min="9" max="16384" width="9.1328125" style="37"/>
  </cols>
  <sheetData>
    <row r="1" spans="1:10" s="45" customFormat="1" ht="15.75">
      <c r="A1" s="44" t="s">
        <v>483</v>
      </c>
      <c r="E1" s="46"/>
      <c r="F1" s="46"/>
      <c r="H1" s="47"/>
      <c r="J1" s="47"/>
    </row>
    <row r="2" spans="1:10" s="45" customFormat="1" ht="15.75">
      <c r="A2" s="525" t="s">
        <v>424</v>
      </c>
      <c r="B2" s="525"/>
      <c r="C2" s="525"/>
      <c r="E2" s="46"/>
      <c r="F2" s="46"/>
      <c r="H2" s="47"/>
      <c r="J2" s="47"/>
    </row>
    <row r="3" spans="1:10" s="49" customFormat="1" ht="15.75">
      <c r="A3" s="472" t="s">
        <v>911</v>
      </c>
      <c r="B3" s="472"/>
      <c r="C3" s="472"/>
      <c r="D3" s="472"/>
      <c r="E3" s="472"/>
      <c r="F3" s="472"/>
      <c r="G3" s="55"/>
    </row>
    <row r="4" spans="1:10" ht="15.75">
      <c r="A4" s="478" t="s">
        <v>974</v>
      </c>
      <c r="B4" s="478"/>
      <c r="C4" s="478"/>
      <c r="D4" s="478"/>
      <c r="E4" s="478"/>
      <c r="F4" s="478"/>
      <c r="G4" s="478"/>
      <c r="H4" s="37"/>
    </row>
    <row r="6" spans="1:10" ht="15.75">
      <c r="H6" s="295" t="str">
        <f>CONCATENATE(functie," ",nume_candidat)</f>
        <v>Conferențiar Bojan-Dragos Claudia-Adina</v>
      </c>
    </row>
    <row r="7" spans="1:10" ht="15.75" customHeight="1">
      <c r="A7" s="469" t="s">
        <v>338</v>
      </c>
      <c r="B7" s="469" t="s">
        <v>426</v>
      </c>
      <c r="C7" s="469" t="s">
        <v>437</v>
      </c>
      <c r="D7" s="475" t="s">
        <v>425</v>
      </c>
      <c r="E7" s="469" t="s">
        <v>439</v>
      </c>
      <c r="F7" s="475" t="s">
        <v>442</v>
      </c>
      <c r="G7" s="475" t="s">
        <v>438</v>
      </c>
      <c r="H7" s="529" t="s">
        <v>13</v>
      </c>
    </row>
    <row r="8" spans="1:10" ht="15" customHeight="1">
      <c r="A8" s="469"/>
      <c r="B8" s="469"/>
      <c r="C8" s="469"/>
      <c r="D8" s="475"/>
      <c r="E8" s="469"/>
      <c r="F8" s="475"/>
      <c r="G8" s="475"/>
      <c r="H8" s="529"/>
    </row>
    <row r="9" spans="1:10" ht="15.75">
      <c r="A9" s="279"/>
      <c r="G9" s="72" t="s">
        <v>453</v>
      </c>
      <c r="H9" s="300">
        <f>SUM(H10:H29)</f>
        <v>0</v>
      </c>
    </row>
    <row r="10" spans="1:10" ht="15.75">
      <c r="A10" s="10" t="s">
        <v>40</v>
      </c>
      <c r="B10" s="132"/>
      <c r="C10" s="132"/>
      <c r="D10" s="73"/>
      <c r="E10" s="73"/>
      <c r="F10" s="73"/>
      <c r="G10" s="73"/>
      <c r="H10" s="301" t="str">
        <f>IF(OR(B10="",C10="",E10="",F10="",G10="",D10&gt;an_final),"", ((E10="Cupa României")*((G10="Locul 1")*80+(G10="Locul 2")*70+(G10="Locul 3")*60)
+(E10="Campionate naționale")*((G10="Locul 1")*85+(G10="Locul 2")*80+(G10="Locul 3")*75)
+(E10="Campionate internaționale")*((G10="Locul 1")*100+(G10="Locul 2")*95+(G10="Locul 3")*90)
+(E10="Campionate naționale universitare")*(
 (G10="Locul 1")*(F10="Faza finală")*50+(G10="Locul 1")*(F10="Faza pe zonă")*35+(G10="Locul 1")*(F10="Faza pe centru universitar")*20
+(G10="Locul 2")*(F10="Faza finală")*45+(G10="Locul 2")*(F10="Faza pe zonă")*30+(G10="Locul 2")*(F10="Faza pe centru universitar")*15
+(G10="Locul 3")*(F10="Faza finală")*40+(G10="Locul 3")*(F10="Faza pe zonă")*25+(G10="Locul 3")*(F10="Faza pe centru universitar")*10)))</f>
        <v/>
      </c>
    </row>
    <row r="11" spans="1:10" ht="15.75">
      <c r="A11" s="10" t="s">
        <v>24</v>
      </c>
      <c r="B11" s="132"/>
      <c r="C11" s="132"/>
      <c r="D11" s="73"/>
      <c r="E11" s="73"/>
      <c r="F11" s="73"/>
      <c r="G11" s="73"/>
      <c r="H11" s="301" t="str">
        <f t="shared" ref="H11:H29" si="0">IF(OR(B11="",C11="",E11="",F11="",G11="",D11&gt;an_final),"", ((E11="Cupa României")*((G11="Locul 1")*80+(G11="Locul 2")*70+(G11="Locul 3")*60)
+(E11="Campionate naționale")*((G11="Locul 1")*85+(G11="Locul 2")*80+(G11="Locul 3")*75)
+(E11="Campionate internaționale")*((G11="Locul 1")*100+(G11="Locul 2")*95+(G11="Locul 3")*90)
+(E11="Campionate naționale universitare")*(
 (G11="Locul 1")*(F11="Faza finală")*50+(G11="Locul 1")*(F11="Faza pe zonă")*35+(G11="Locul 1")*(F11="Faza pe centru universitar")*20
+(G11="Locul 2")*(F11="Faza finală")*45+(G11="Locul 2")*(F11="Faza pe zonă")*30+(G11="Locul 2")*(F11="Faza pe centru universitar")*15
+(G11="Locul 3")*(F11="Faza finală")*40+(G11="Locul 3")*(F11="Faza pe zonă")*25+(G11="Locul 3")*(F11="Faza pe centru universitar")*10)))</f>
        <v/>
      </c>
    </row>
    <row r="12" spans="1:10" ht="15.75">
      <c r="A12" s="10" t="s">
        <v>25</v>
      </c>
      <c r="B12" s="132"/>
      <c r="C12" s="132"/>
      <c r="D12" s="73"/>
      <c r="E12" s="73"/>
      <c r="F12" s="73"/>
      <c r="G12" s="73"/>
      <c r="H12" s="301" t="str">
        <f t="shared" si="0"/>
        <v/>
      </c>
    </row>
    <row r="13" spans="1:10" ht="15.75">
      <c r="A13" s="10" t="s">
        <v>26</v>
      </c>
      <c r="B13" s="132"/>
      <c r="C13" s="132"/>
      <c r="D13" s="73"/>
      <c r="E13" s="73"/>
      <c r="F13" s="73"/>
      <c r="G13" s="73"/>
      <c r="H13" s="301" t="str">
        <f t="shared" si="0"/>
        <v/>
      </c>
    </row>
    <row r="14" spans="1:10" ht="15.75">
      <c r="A14" s="10" t="s">
        <v>63</v>
      </c>
      <c r="B14" s="132"/>
      <c r="C14" s="132"/>
      <c r="D14" s="73"/>
      <c r="E14" s="73"/>
      <c r="F14" s="73"/>
      <c r="G14" s="73"/>
      <c r="H14" s="301" t="str">
        <f t="shared" si="0"/>
        <v/>
      </c>
    </row>
    <row r="15" spans="1:10" ht="15.75">
      <c r="A15" s="10" t="s">
        <v>64</v>
      </c>
      <c r="B15" s="132"/>
      <c r="C15" s="132"/>
      <c r="D15" s="73"/>
      <c r="E15" s="73"/>
      <c r="F15" s="73"/>
      <c r="G15" s="73"/>
      <c r="H15" s="301" t="str">
        <f t="shared" si="0"/>
        <v/>
      </c>
    </row>
    <row r="16" spans="1:10" ht="15.75">
      <c r="A16" s="10" t="s">
        <v>65</v>
      </c>
      <c r="B16" s="132"/>
      <c r="C16" s="132"/>
      <c r="D16" s="73"/>
      <c r="E16" s="73"/>
      <c r="F16" s="73"/>
      <c r="G16" s="73"/>
      <c r="H16" s="301" t="str">
        <f t="shared" si="0"/>
        <v/>
      </c>
    </row>
    <row r="17" spans="1:8" ht="15.75">
      <c r="A17" s="10" t="s">
        <v>66</v>
      </c>
      <c r="B17" s="132"/>
      <c r="C17" s="132"/>
      <c r="D17" s="73"/>
      <c r="E17" s="73"/>
      <c r="F17" s="73"/>
      <c r="G17" s="73"/>
      <c r="H17" s="301" t="str">
        <f t="shared" si="0"/>
        <v/>
      </c>
    </row>
    <row r="18" spans="1:8" ht="15.75">
      <c r="A18" s="10" t="s">
        <v>67</v>
      </c>
      <c r="B18" s="132"/>
      <c r="C18" s="132"/>
      <c r="D18" s="73"/>
      <c r="E18" s="73"/>
      <c r="F18" s="73"/>
      <c r="G18" s="73"/>
      <c r="H18" s="301" t="str">
        <f t="shared" si="0"/>
        <v/>
      </c>
    </row>
    <row r="19" spans="1:8" ht="15.75">
      <c r="A19" s="10" t="s">
        <v>68</v>
      </c>
      <c r="B19" s="132"/>
      <c r="C19" s="132"/>
      <c r="D19" s="73"/>
      <c r="E19" s="73"/>
      <c r="F19" s="73"/>
      <c r="G19" s="73"/>
      <c r="H19" s="301" t="str">
        <f t="shared" si="0"/>
        <v/>
      </c>
    </row>
    <row r="20" spans="1:8" ht="15.75">
      <c r="A20" s="10" t="s">
        <v>69</v>
      </c>
      <c r="B20" s="132"/>
      <c r="C20" s="132"/>
      <c r="D20" s="73"/>
      <c r="E20" s="73"/>
      <c r="F20" s="73"/>
      <c r="G20" s="73"/>
      <c r="H20" s="301" t="str">
        <f t="shared" si="0"/>
        <v/>
      </c>
    </row>
    <row r="21" spans="1:8" ht="15.75">
      <c r="A21" s="10" t="s">
        <v>70</v>
      </c>
      <c r="B21" s="132"/>
      <c r="C21" s="132"/>
      <c r="D21" s="73"/>
      <c r="E21" s="73"/>
      <c r="F21" s="73"/>
      <c r="G21" s="73"/>
      <c r="H21" s="301" t="str">
        <f t="shared" si="0"/>
        <v/>
      </c>
    </row>
    <row r="22" spans="1:8" ht="15.75">
      <c r="A22" s="10" t="s">
        <v>71</v>
      </c>
      <c r="B22" s="132"/>
      <c r="C22" s="132"/>
      <c r="D22" s="73"/>
      <c r="E22" s="73"/>
      <c r="F22" s="73"/>
      <c r="G22" s="73"/>
      <c r="H22" s="301" t="str">
        <f t="shared" si="0"/>
        <v/>
      </c>
    </row>
    <row r="23" spans="1:8" ht="15.75">
      <c r="A23" s="10" t="s">
        <v>72</v>
      </c>
      <c r="B23" s="132"/>
      <c r="C23" s="132"/>
      <c r="D23" s="73"/>
      <c r="E23" s="73"/>
      <c r="F23" s="73"/>
      <c r="G23" s="73"/>
      <c r="H23" s="301" t="str">
        <f t="shared" si="0"/>
        <v/>
      </c>
    </row>
    <row r="24" spans="1:8" ht="15.75">
      <c r="A24" s="10" t="s">
        <v>73</v>
      </c>
      <c r="B24" s="132"/>
      <c r="C24" s="132"/>
      <c r="D24" s="73"/>
      <c r="E24" s="73"/>
      <c r="F24" s="73"/>
      <c r="G24" s="73"/>
      <c r="H24" s="301" t="str">
        <f t="shared" si="0"/>
        <v/>
      </c>
    </row>
    <row r="25" spans="1:8" ht="15.75">
      <c r="A25" s="10" t="s">
        <v>74</v>
      </c>
      <c r="B25" s="132"/>
      <c r="C25" s="132"/>
      <c r="D25" s="73"/>
      <c r="E25" s="73"/>
      <c r="F25" s="73"/>
      <c r="G25" s="73"/>
      <c r="H25" s="301" t="str">
        <f t="shared" si="0"/>
        <v/>
      </c>
    </row>
    <row r="26" spans="1:8" ht="15.75">
      <c r="A26" s="10" t="s">
        <v>75</v>
      </c>
      <c r="B26" s="132"/>
      <c r="C26" s="132"/>
      <c r="D26" s="73"/>
      <c r="E26" s="73"/>
      <c r="F26" s="73"/>
      <c r="G26" s="73"/>
      <c r="H26" s="301" t="str">
        <f t="shared" si="0"/>
        <v/>
      </c>
    </row>
    <row r="27" spans="1:8" ht="15.75">
      <c r="A27" s="10" t="s">
        <v>76</v>
      </c>
      <c r="B27" s="132"/>
      <c r="C27" s="132"/>
      <c r="D27" s="73"/>
      <c r="E27" s="73"/>
      <c r="F27" s="73"/>
      <c r="G27" s="73"/>
      <c r="H27" s="301" t="str">
        <f t="shared" si="0"/>
        <v/>
      </c>
    </row>
    <row r="28" spans="1:8" ht="15.75">
      <c r="A28" s="10" t="s">
        <v>77</v>
      </c>
      <c r="B28" s="132"/>
      <c r="C28" s="132"/>
      <c r="D28" s="73"/>
      <c r="E28" s="73"/>
      <c r="F28" s="73"/>
      <c r="G28" s="73"/>
      <c r="H28" s="301" t="str">
        <f t="shared" si="0"/>
        <v/>
      </c>
    </row>
    <row r="29" spans="1:8" ht="15.75">
      <c r="A29" s="10" t="s">
        <v>78</v>
      </c>
      <c r="B29" s="132"/>
      <c r="C29" s="132"/>
      <c r="D29" s="73"/>
      <c r="E29" s="73"/>
      <c r="F29" s="73"/>
      <c r="G29" s="73"/>
      <c r="H29" s="301" t="str">
        <f t="shared" si="0"/>
        <v/>
      </c>
    </row>
  </sheetData>
  <sheetProtection algorithmName="SHA-512" hashValue="og9iEmx/F0RhNuNpoSm/j0ayi88ks9b9SKhmeWKPq814VWKEIryTDZ01CDTMieJQMdm7tlcmcgXC6IQnE5FSVg==" saltValue="x76qiMnv3PxTyNP1MLiOCQ==" spinCount="100000" sheet="1" objects="1" scenarios="1" formatCells="0" formatRows="0" insertRows="0"/>
  <mergeCells count="11">
    <mergeCell ref="H7:H8"/>
    <mergeCell ref="G7:G8"/>
    <mergeCell ref="A2:C2"/>
    <mergeCell ref="A4:G4"/>
    <mergeCell ref="A7:A8"/>
    <mergeCell ref="B7:B8"/>
    <mergeCell ref="E7:E8"/>
    <mergeCell ref="D7:D8"/>
    <mergeCell ref="C7:C8"/>
    <mergeCell ref="F7:F8"/>
    <mergeCell ref="A3:F3"/>
  </mergeCells>
  <dataValidations count="3">
    <dataValidation type="list" allowBlank="1" showInputMessage="1" showErrorMessage="1" sqref="E10:E29" xr:uid="{00000000-0002-0000-3100-000000000000}">
      <formula1>CompetițiiSport</formula1>
    </dataValidation>
    <dataValidation type="list" allowBlank="1" showInputMessage="1" showErrorMessage="1" sqref="G10:G29" xr:uid="{00000000-0002-0000-3100-000001000000}">
      <formula1>ClasareSport</formula1>
    </dataValidation>
    <dataValidation type="list" allowBlank="1" showInputMessage="1" showErrorMessage="1" sqref="F10:F29" xr:uid="{00000000-0002-0000-3100-000002000000}">
      <formula1>INDIRECT(SUBSTITUTE(E10," ","_"))</formula1>
    </dataValidation>
  </dataValidations>
  <pageMargins left="0.70866141732283472" right="0.70866141732283472" top="0.74803149606299213" bottom="3.25" header="0.31496062992125984" footer="2.74"/>
  <pageSetup paperSize="9" scale="70" fitToHeight="100" orientation="landscape" r:id="rId1"/>
  <headerFooter>
    <oddFooter>&amp;L
 &amp;RCandidat</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94">
    <tabColor theme="8" tint="0.59999389629810485"/>
  </sheetPr>
  <dimension ref="A1:I27"/>
  <sheetViews>
    <sheetView topLeftCell="A6" zoomScale="80" zoomScaleNormal="80" workbookViewId="0">
      <selection activeCell="G13" sqref="G13"/>
    </sheetView>
  </sheetViews>
  <sheetFormatPr defaultColWidth="9.1328125" defaultRowHeight="14.25"/>
  <cols>
    <col min="1" max="1" width="5.6640625" style="37" customWidth="1"/>
    <col min="2" max="2" width="35.6640625" style="37" customWidth="1"/>
    <col min="3" max="3" width="20.1328125" style="37" customWidth="1"/>
    <col min="4" max="4" width="18.6640625" style="37" customWidth="1"/>
    <col min="5" max="5" width="35.6640625" style="334" customWidth="1"/>
    <col min="6" max="6" width="10.6640625" style="37" customWidth="1"/>
    <col min="7" max="7" width="17.6640625" style="37" customWidth="1"/>
    <col min="8" max="16384" width="9.1328125" style="37"/>
  </cols>
  <sheetData>
    <row r="1" spans="1:9" s="45" customFormat="1" ht="15.75">
      <c r="A1" s="44" t="s">
        <v>483</v>
      </c>
      <c r="E1" s="328"/>
      <c r="F1" s="46"/>
      <c r="G1" s="48"/>
      <c r="H1" s="47"/>
    </row>
    <row r="2" spans="1:9" s="45" customFormat="1" ht="15.75">
      <c r="A2" s="294" t="str">
        <f>IF(ISBLANK(facultate), IF(ISBLANK(departament),"","Departament " &amp; departament), "Facultatea " &amp; facultate)</f>
        <v>Facultatea Automatică și Calculatoare</v>
      </c>
      <c r="E2" s="328"/>
      <c r="F2" s="46"/>
      <c r="G2" s="48"/>
      <c r="H2" s="47"/>
    </row>
    <row r="3" spans="1:9" s="45" customFormat="1" ht="15.75">
      <c r="A3" s="294" t="str">
        <f>IF(ISBLANK(departament),"","Departamentul " &amp; departament)</f>
        <v>Departamentul Automatică și Informatică Aplicată</v>
      </c>
      <c r="E3" s="328"/>
      <c r="F3" s="46"/>
      <c r="G3" s="48"/>
      <c r="H3" s="47"/>
    </row>
    <row r="4" spans="1:9" s="49" customFormat="1" ht="15.75">
      <c r="B4" s="53"/>
      <c r="C4" s="53"/>
      <c r="D4" s="53" t="s">
        <v>911</v>
      </c>
      <c r="E4" s="246"/>
      <c r="F4" s="53"/>
      <c r="G4" s="53"/>
      <c r="H4" s="187"/>
      <c r="I4" s="55"/>
    </row>
    <row r="5" spans="1:9" s="49" customFormat="1" ht="15.75">
      <c r="B5" s="53"/>
      <c r="C5" s="53"/>
      <c r="D5" s="53" t="s">
        <v>975</v>
      </c>
      <c r="E5" s="246"/>
      <c r="F5" s="53"/>
      <c r="G5" s="53"/>
      <c r="H5" s="187"/>
      <c r="I5" s="55"/>
    </row>
    <row r="6" spans="1:9" s="49" customFormat="1" ht="13.5" customHeight="1">
      <c r="A6" s="45"/>
      <c r="E6" s="333" t="str">
        <f>CONCATENATE(functie," ",nume_candidat)</f>
        <v>Conferențiar Bojan-Dragos Claudia-Adina</v>
      </c>
      <c r="I6" s="55"/>
    </row>
    <row r="7" spans="1:9" ht="15" customHeight="1">
      <c r="B7" s="480" t="s">
        <v>897</v>
      </c>
      <c r="C7" s="531" t="s">
        <v>14</v>
      </c>
      <c r="D7" s="532"/>
      <c r="E7" s="470" t="s">
        <v>544</v>
      </c>
    </row>
    <row r="8" spans="1:9" ht="15" customHeight="1">
      <c r="B8" s="481"/>
      <c r="C8" s="533"/>
      <c r="D8" s="534"/>
      <c r="E8" s="487"/>
    </row>
    <row r="9" spans="1:9" ht="15" customHeight="1">
      <c r="B9" s="481"/>
      <c r="C9" s="533"/>
      <c r="D9" s="534"/>
      <c r="E9" s="487"/>
    </row>
    <row r="10" spans="1:9" ht="15.75" customHeight="1">
      <c r="B10" s="482"/>
      <c r="C10" s="535"/>
      <c r="D10" s="536"/>
      <c r="E10" s="471"/>
    </row>
    <row r="11" spans="1:9" ht="47.25">
      <c r="B11" s="341" t="s">
        <v>748</v>
      </c>
      <c r="C11" s="473"/>
      <c r="D11" s="474"/>
      <c r="E11" s="299">
        <f>C11*200</f>
        <v>0</v>
      </c>
    </row>
    <row r="12" spans="1:9" ht="31.5">
      <c r="B12" s="341" t="s">
        <v>1087</v>
      </c>
      <c r="C12" s="473"/>
      <c r="D12" s="474"/>
      <c r="E12" s="299">
        <f>C12*50</f>
        <v>0</v>
      </c>
    </row>
    <row r="13" spans="1:9" ht="31.5">
      <c r="B13" s="341" t="s">
        <v>976</v>
      </c>
      <c r="C13" s="473"/>
      <c r="D13" s="474"/>
      <c r="E13" s="299">
        <f>C13*100</f>
        <v>0</v>
      </c>
    </row>
    <row r="14" spans="1:9" ht="31.5">
      <c r="B14" s="341" t="s">
        <v>749</v>
      </c>
      <c r="C14" s="473">
        <v>2</v>
      </c>
      <c r="D14" s="474"/>
      <c r="E14" s="299">
        <f>C14*5</f>
        <v>10</v>
      </c>
    </row>
    <row r="15" spans="1:9" ht="15.75">
      <c r="B15" s="473" t="s">
        <v>938</v>
      </c>
      <c r="C15" s="530"/>
      <c r="D15" s="474"/>
      <c r="E15" s="299">
        <f>SUM(E11:E14)</f>
        <v>10</v>
      </c>
    </row>
    <row r="18" spans="2:5" ht="15" customHeight="1">
      <c r="B18" s="331" t="s">
        <v>1043</v>
      </c>
      <c r="C18" s="326" t="s">
        <v>1041</v>
      </c>
      <c r="D18" s="327" t="s">
        <v>1044</v>
      </c>
      <c r="E18" s="332" t="s">
        <v>1042</v>
      </c>
    </row>
    <row r="19" spans="2:5" ht="30.95" customHeight="1">
      <c r="B19" s="329" t="s">
        <v>1420</v>
      </c>
      <c r="C19" s="28">
        <v>2021</v>
      </c>
      <c r="D19" s="181" t="s">
        <v>1421</v>
      </c>
      <c r="E19" s="330" t="s">
        <v>1422</v>
      </c>
    </row>
    <row r="20" spans="2:5" ht="30.95" customHeight="1">
      <c r="B20" s="329" t="s">
        <v>1423</v>
      </c>
      <c r="C20" s="28">
        <v>2021</v>
      </c>
      <c r="D20" s="181" t="s">
        <v>1421</v>
      </c>
      <c r="E20" s="330" t="s">
        <v>1422</v>
      </c>
    </row>
    <row r="21" spans="2:5" ht="30.95" customHeight="1">
      <c r="B21" s="329"/>
      <c r="C21" s="28"/>
      <c r="D21" s="181"/>
      <c r="E21" s="330"/>
    </row>
    <row r="22" spans="2:5" ht="15.75">
      <c r="B22" s="329"/>
      <c r="C22" s="28"/>
      <c r="D22" s="181"/>
      <c r="E22" s="330"/>
    </row>
    <row r="23" spans="2:5" ht="15.75">
      <c r="B23" s="329"/>
      <c r="C23" s="28"/>
      <c r="D23" s="181"/>
      <c r="E23" s="330"/>
    </row>
    <row r="24" spans="2:5" ht="15.75">
      <c r="B24" s="329"/>
      <c r="C24" s="28"/>
      <c r="D24" s="181"/>
      <c r="E24" s="330"/>
    </row>
    <row r="25" spans="2:5" ht="15.75">
      <c r="B25" s="329"/>
      <c r="C25" s="28"/>
      <c r="D25" s="181"/>
      <c r="E25" s="330"/>
    </row>
    <row r="26" spans="2:5" ht="15.75">
      <c r="B26" s="329"/>
      <c r="C26" s="28"/>
      <c r="D26" s="181"/>
      <c r="E26" s="330"/>
    </row>
    <row r="27" spans="2:5" ht="15.75">
      <c r="B27" s="329"/>
      <c r="C27" s="28"/>
      <c r="D27" s="181"/>
      <c r="E27" s="330"/>
    </row>
  </sheetData>
  <sheetProtection algorithmName="SHA-512" hashValue="v7hXvCavrdqvA/Q67NLlCnusa6qy9hd0oI6slcpvhR/6aJIuoQipPh20rghzPtL9qpKzfR4fW91a0gObm7J2kw==" saltValue="4rDFEt2VP1ZcWWdr7ccskw==" spinCount="100000" sheet="1" objects="1" scenarios="1" formatCells="0" formatRows="0" insertRows="0"/>
  <mergeCells count="8">
    <mergeCell ref="B7:B10"/>
    <mergeCell ref="E7:E10"/>
    <mergeCell ref="B15:D15"/>
    <mergeCell ref="C11:D11"/>
    <mergeCell ref="C12:D12"/>
    <mergeCell ref="C13:D13"/>
    <mergeCell ref="C14:D14"/>
    <mergeCell ref="C7:D10"/>
  </mergeCells>
  <dataValidations count="1">
    <dataValidation type="list" allowBlank="1" showInputMessage="1" showErrorMessage="1" sqref="E19:E27" xr:uid="{00000000-0002-0000-3200-000000000000}">
      <formula1>ii6tip</formula1>
    </dataValidation>
  </dataValidations>
  <pageMargins left="0.70866141732283472" right="0.70866141732283472" top="0.74803149606299213" bottom="0.74803149606299213" header="0.31496062992125984" footer="0.31496062992125984"/>
  <pageSetup paperSize="9" orientation="landscape" r:id="rId1"/>
  <headerFooter>
    <oddFooter>&amp;L
 &amp;RCandidat</oddFooter>
  </headerFooter>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95">
    <pageSetUpPr fitToPage="1"/>
  </sheetPr>
  <dimension ref="A1:J261"/>
  <sheetViews>
    <sheetView zoomScaleNormal="100" workbookViewId="0">
      <selection activeCell="B12" sqref="B12:D15"/>
    </sheetView>
  </sheetViews>
  <sheetFormatPr defaultColWidth="9.1328125" defaultRowHeight="15.75"/>
  <cols>
    <col min="1" max="1" width="5.6640625" style="45" customWidth="1"/>
    <col min="2" max="2" width="42.1328125" style="45" customWidth="1"/>
    <col min="3" max="3" width="49.1328125" style="45" customWidth="1"/>
    <col min="4" max="4" width="50.53125" style="49" customWidth="1"/>
    <col min="5" max="5" width="10.6640625" style="54" customWidth="1"/>
    <col min="6" max="6" width="17.6640625" style="49" customWidth="1"/>
    <col min="7" max="7" width="10.6640625" style="49" hidden="1" customWidth="1"/>
    <col min="8" max="10" width="17.6640625" style="49" hidden="1" customWidth="1"/>
    <col min="11" max="17" width="9.1328125" style="49" customWidth="1"/>
    <col min="18" max="16384" width="9.1328125" style="49"/>
  </cols>
  <sheetData>
    <row r="1" spans="1:10" s="45" customFormat="1">
      <c r="A1" s="44" t="s">
        <v>483</v>
      </c>
      <c r="B1" s="44"/>
      <c r="C1" s="44"/>
      <c r="E1" s="46"/>
      <c r="F1" s="48"/>
      <c r="G1" s="47"/>
      <c r="H1" s="48"/>
      <c r="I1" s="48"/>
      <c r="J1" s="48"/>
    </row>
    <row r="2" spans="1:10" s="45" customFormat="1">
      <c r="A2" s="294" t="str">
        <f>IF(ISBLANK(facultate), IF(ISBLANK(departament),"","Departament " &amp; departament), "Facultatea " &amp; facultate)</f>
        <v>Facultatea Automatică și Calculatoare</v>
      </c>
      <c r="B2" s="44"/>
      <c r="C2" s="44"/>
      <c r="E2" s="46"/>
      <c r="F2" s="48"/>
      <c r="G2" s="47"/>
      <c r="H2" s="48"/>
      <c r="I2" s="48"/>
      <c r="J2" s="48"/>
    </row>
    <row r="3" spans="1:10" s="45" customFormat="1">
      <c r="A3" s="294" t="str">
        <f>IF(ISBLANK(departament),"","Departamentul " &amp; departament)</f>
        <v>Departamentul Automatică și Informatică Aplicată</v>
      </c>
      <c r="B3" s="44"/>
      <c r="C3" s="44"/>
      <c r="E3" s="46"/>
      <c r="F3" s="48"/>
      <c r="G3" s="47"/>
      <c r="H3" s="48"/>
      <c r="I3" s="48"/>
      <c r="J3" s="48"/>
    </row>
    <row r="4" spans="1:10">
      <c r="A4" s="472" t="s">
        <v>911</v>
      </c>
      <c r="B4" s="472"/>
      <c r="C4" s="472"/>
      <c r="D4" s="472"/>
      <c r="E4" s="472"/>
      <c r="F4" s="472"/>
      <c r="G4" s="472"/>
    </row>
    <row r="5" spans="1:10">
      <c r="A5" s="472" t="s">
        <v>985</v>
      </c>
      <c r="B5" s="472"/>
      <c r="C5" s="472"/>
      <c r="D5" s="472"/>
      <c r="E5" s="472"/>
      <c r="F5" s="472"/>
      <c r="G5" s="187"/>
    </row>
    <row r="6" spans="1:10" ht="13.5" customHeight="1">
      <c r="E6" s="49"/>
      <c r="F6" s="295" t="str">
        <f>CONCATENATE(functie," ",nume_candidat)</f>
        <v>Conferențiar Bojan-Dragos Claudia-Adina</v>
      </c>
      <c r="H6" s="295"/>
      <c r="I6" s="295"/>
      <c r="J6" s="295"/>
    </row>
    <row r="7" spans="1:10" ht="18.75" customHeight="1">
      <c r="A7" s="470" t="s">
        <v>338</v>
      </c>
      <c r="B7" s="470" t="s">
        <v>983</v>
      </c>
      <c r="C7" s="470" t="s">
        <v>1062</v>
      </c>
      <c r="D7" s="470" t="s">
        <v>984</v>
      </c>
      <c r="E7" s="480" t="s">
        <v>2</v>
      </c>
      <c r="F7" s="470" t="s">
        <v>544</v>
      </c>
      <c r="G7" s="470" t="s">
        <v>4</v>
      </c>
      <c r="H7" s="470" t="s">
        <v>544</v>
      </c>
      <c r="I7" s="470" t="s">
        <v>544</v>
      </c>
      <c r="J7" s="470" t="s">
        <v>544</v>
      </c>
    </row>
    <row r="8" spans="1:10" ht="18.75" customHeight="1">
      <c r="A8" s="487"/>
      <c r="B8" s="487"/>
      <c r="C8" s="487"/>
      <c r="D8" s="487"/>
      <c r="E8" s="481"/>
      <c r="F8" s="487"/>
      <c r="G8" s="487"/>
      <c r="H8" s="487"/>
      <c r="I8" s="487"/>
      <c r="J8" s="487"/>
    </row>
    <row r="9" spans="1:10" ht="18.75" customHeight="1">
      <c r="A9" s="487"/>
      <c r="B9" s="487"/>
      <c r="C9" s="487"/>
      <c r="D9" s="487"/>
      <c r="E9" s="481"/>
      <c r="F9" s="471"/>
      <c r="G9" s="471"/>
      <c r="H9" s="471"/>
      <c r="I9" s="471"/>
      <c r="J9" s="471"/>
    </row>
    <row r="10" spans="1:10" ht="18.75" customHeight="1">
      <c r="A10" s="471"/>
      <c r="B10" s="471"/>
      <c r="C10" s="471"/>
      <c r="D10" s="471"/>
      <c r="E10" s="482"/>
      <c r="F10" s="296" t="str">
        <f>CONCATENATE("ultimii ",durata_evaluare," ani")</f>
        <v>ultimii 5 ani</v>
      </c>
      <c r="G10" s="408" t="str">
        <f>CONCATENATE("ultimii ",durata_evaluare," ani")</f>
        <v>ultimii 5 ani</v>
      </c>
      <c r="H10" s="296" t="str">
        <f>CONCATENATE("ultimii ",durata_evaluare," ani")</f>
        <v>ultimii 5 ani</v>
      </c>
      <c r="I10" s="296" t="str">
        <f>CONCATENATE("ultimii ",durata_evaluare," ani")</f>
        <v>ultimii 5 ani</v>
      </c>
      <c r="J10" s="296" t="str">
        <f>CONCATENATE("ultimii ",durata_evaluare," ani")</f>
        <v>ultimii 5 ani</v>
      </c>
    </row>
    <row r="11" spans="1:10">
      <c r="A11" s="71"/>
      <c r="B11" s="51"/>
      <c r="C11" s="51"/>
      <c r="D11" s="50"/>
      <c r="E11" s="22"/>
      <c r="F11" s="122">
        <f>SUMIF(F12:F1012,"&gt;0")</f>
        <v>0</v>
      </c>
      <c r="G11" s="4">
        <f>SUMIF(G12:G1110,"&gt;0")</f>
        <v>0</v>
      </c>
      <c r="H11" s="122">
        <f>SUMIF(H12:H1110,"&gt;0")</f>
        <v>0</v>
      </c>
      <c r="I11" s="122">
        <f>SUMIF(I12:I1110,"&gt;0")</f>
        <v>0</v>
      </c>
      <c r="J11" s="122">
        <f>SUMIF(J12:J1110,"&gt;0")</f>
        <v>0</v>
      </c>
    </row>
    <row r="12" spans="1:10">
      <c r="A12" s="28">
        <v>1</v>
      </c>
      <c r="B12" s="135"/>
      <c r="C12" s="135"/>
      <c r="D12" s="7"/>
      <c r="E12" s="180"/>
      <c r="F12" s="15" t="str">
        <f t="shared" ref="F12:F75" si="0">IF(OR(,$E12&lt;an_initial,$E12&gt;an_final),"",G12*(HLOOKUP(D12,ii7punctaje,2,FALSE)))</f>
        <v/>
      </c>
      <c r="G12" s="43" t="str">
        <f t="shared" ref="G12:G75" si="1">IF(OR(,,$E12="",$E12&gt;an_final),"",IF($E12&gt;=an_initial,1,""))</f>
        <v/>
      </c>
      <c r="H12" s="15" t="str">
        <f t="shared" ref="H12" si="2">IF(OR(,$E12&lt;an_initial,$E12&gt;an_final),"",G12*(HLOOKUP(D12,ii7punctaje,2,FALSE))*COUNTIF(D12,"Manifestări internaționale"))</f>
        <v/>
      </c>
      <c r="I12" s="15" t="str">
        <f t="shared" ref="I12" si="3">IF(OR(,$E12&lt;an_initial,$E12&gt;an_final),"",G12*(HLOOKUP(D12,ii7punctaje,2,FALSE))*COUNTIF(D12,"Manifestări naționale"))</f>
        <v/>
      </c>
      <c r="J12" s="15" t="str">
        <f t="shared" ref="J12" si="4">IF(OR(,$E12&lt;an_initial,$E12&gt;an_final),"",G12*(HLOOKUP(D12,ii7punctaje,2,FALSE))*COUNTIF(D12,"Alte manifestări ştiintifice naționale/internaţionale, workshop-uri, etc care nu publică volume"))</f>
        <v/>
      </c>
    </row>
    <row r="13" spans="1:10">
      <c r="A13" s="28">
        <v>2</v>
      </c>
      <c r="B13" s="135"/>
      <c r="C13" s="135"/>
      <c r="D13" s="7"/>
      <c r="E13" s="180"/>
      <c r="F13" s="15" t="str">
        <f t="shared" si="0"/>
        <v/>
      </c>
      <c r="G13" s="43" t="str">
        <f t="shared" si="1"/>
        <v/>
      </c>
      <c r="H13" s="15" t="str">
        <f t="shared" ref="H13:H76" si="5">IF(OR(,$E13&lt;an_initial,$E13&gt;an_final),"",G13*(HLOOKUP(D13,ii7punctaje,2,FALSE))*COUNTIF(D13,"Manifestări internaționale"))</f>
        <v/>
      </c>
      <c r="I13" s="15" t="str">
        <f t="shared" ref="I13:I76" si="6">IF(OR(,$E13&lt;an_initial,$E13&gt;an_final),"",G13*(HLOOKUP(D13,ii7punctaje,2,FALSE))*COUNTIF(D13,"Manifestări naționale"))</f>
        <v/>
      </c>
      <c r="J13" s="15" t="str">
        <f t="shared" ref="J13:J76" si="7">IF(OR(,$E13&lt;an_initial,$E13&gt;an_final),"",G13*(HLOOKUP(D13,ii7punctaje,2,FALSE))*COUNTIF(D13,"Alte manifestări ştiintifice naționale/internaţionale, workshop-uri, etc care nu publică volume"))</f>
        <v/>
      </c>
    </row>
    <row r="14" spans="1:10">
      <c r="A14" s="28">
        <v>3</v>
      </c>
      <c r="B14" s="135"/>
      <c r="C14" s="135"/>
      <c r="D14" s="7"/>
      <c r="E14" s="180"/>
      <c r="F14" s="15" t="str">
        <f t="shared" si="0"/>
        <v/>
      </c>
      <c r="G14" s="43" t="str">
        <f t="shared" si="1"/>
        <v/>
      </c>
      <c r="H14" s="15" t="str">
        <f t="shared" si="5"/>
        <v/>
      </c>
      <c r="I14" s="15" t="str">
        <f t="shared" si="6"/>
        <v/>
      </c>
      <c r="J14" s="15" t="str">
        <f t="shared" si="7"/>
        <v/>
      </c>
    </row>
    <row r="15" spans="1:10">
      <c r="A15" s="28">
        <v>4</v>
      </c>
      <c r="B15" s="135"/>
      <c r="C15" s="135"/>
      <c r="D15" s="6"/>
      <c r="E15" s="179"/>
      <c r="F15" s="15" t="str">
        <f t="shared" si="0"/>
        <v/>
      </c>
      <c r="G15" s="43" t="str">
        <f t="shared" si="1"/>
        <v/>
      </c>
      <c r="H15" s="15" t="str">
        <f t="shared" si="5"/>
        <v/>
      </c>
      <c r="I15" s="15" t="str">
        <f t="shared" si="6"/>
        <v/>
      </c>
      <c r="J15" s="15" t="str">
        <f t="shared" si="7"/>
        <v/>
      </c>
    </row>
    <row r="16" spans="1:10">
      <c r="A16" s="28">
        <v>5</v>
      </c>
      <c r="B16" s="135"/>
      <c r="C16" s="135"/>
      <c r="D16" s="6"/>
      <c r="E16" s="179"/>
      <c r="F16" s="15" t="str">
        <f t="shared" si="0"/>
        <v/>
      </c>
      <c r="G16" s="43" t="str">
        <f t="shared" si="1"/>
        <v/>
      </c>
      <c r="H16" s="15" t="str">
        <f t="shared" si="5"/>
        <v/>
      </c>
      <c r="I16" s="15" t="str">
        <f t="shared" si="6"/>
        <v/>
      </c>
      <c r="J16" s="15" t="str">
        <f t="shared" si="7"/>
        <v/>
      </c>
    </row>
    <row r="17" spans="1:10">
      <c r="A17" s="28">
        <v>6</v>
      </c>
      <c r="B17" s="135"/>
      <c r="C17" s="135"/>
      <c r="D17" s="6"/>
      <c r="E17" s="179"/>
      <c r="F17" s="15" t="str">
        <f t="shared" si="0"/>
        <v/>
      </c>
      <c r="G17" s="43" t="str">
        <f t="shared" si="1"/>
        <v/>
      </c>
      <c r="H17" s="15" t="str">
        <f t="shared" si="5"/>
        <v/>
      </c>
      <c r="I17" s="15" t="str">
        <f t="shared" si="6"/>
        <v/>
      </c>
      <c r="J17" s="15" t="str">
        <f t="shared" si="7"/>
        <v/>
      </c>
    </row>
    <row r="18" spans="1:10">
      <c r="A18" s="28">
        <v>7</v>
      </c>
      <c r="B18" s="135"/>
      <c r="C18" s="135"/>
      <c r="D18" s="6"/>
      <c r="E18" s="179"/>
      <c r="F18" s="15" t="str">
        <f t="shared" si="0"/>
        <v/>
      </c>
      <c r="G18" s="43" t="str">
        <f t="shared" si="1"/>
        <v/>
      </c>
      <c r="H18" s="15" t="str">
        <f t="shared" si="5"/>
        <v/>
      </c>
      <c r="I18" s="15" t="str">
        <f t="shared" si="6"/>
        <v/>
      </c>
      <c r="J18" s="15" t="str">
        <f t="shared" si="7"/>
        <v/>
      </c>
    </row>
    <row r="19" spans="1:10">
      <c r="A19" s="28">
        <v>8</v>
      </c>
      <c r="B19" s="135"/>
      <c r="C19" s="135"/>
      <c r="D19" s="6"/>
      <c r="E19" s="179"/>
      <c r="F19" s="15" t="str">
        <f t="shared" si="0"/>
        <v/>
      </c>
      <c r="G19" s="43" t="str">
        <f t="shared" si="1"/>
        <v/>
      </c>
      <c r="H19" s="15" t="str">
        <f t="shared" si="5"/>
        <v/>
      </c>
      <c r="I19" s="15" t="str">
        <f t="shared" si="6"/>
        <v/>
      </c>
      <c r="J19" s="15" t="str">
        <f t="shared" si="7"/>
        <v/>
      </c>
    </row>
    <row r="20" spans="1:10">
      <c r="A20" s="28">
        <v>9</v>
      </c>
      <c r="B20" s="135"/>
      <c r="C20" s="135"/>
      <c r="D20" s="6"/>
      <c r="E20" s="179"/>
      <c r="F20" s="15" t="str">
        <f t="shared" si="0"/>
        <v/>
      </c>
      <c r="G20" s="43" t="str">
        <f t="shared" si="1"/>
        <v/>
      </c>
      <c r="H20" s="15" t="str">
        <f t="shared" si="5"/>
        <v/>
      </c>
      <c r="I20" s="15" t="str">
        <f t="shared" si="6"/>
        <v/>
      </c>
      <c r="J20" s="15" t="str">
        <f t="shared" si="7"/>
        <v/>
      </c>
    </row>
    <row r="21" spans="1:10">
      <c r="A21" s="28">
        <v>10</v>
      </c>
      <c r="B21" s="135"/>
      <c r="C21" s="135"/>
      <c r="D21" s="6"/>
      <c r="E21" s="179"/>
      <c r="F21" s="15" t="str">
        <f t="shared" si="0"/>
        <v/>
      </c>
      <c r="G21" s="43" t="str">
        <f t="shared" si="1"/>
        <v/>
      </c>
      <c r="H21" s="15" t="str">
        <f t="shared" si="5"/>
        <v/>
      </c>
      <c r="I21" s="15" t="str">
        <f t="shared" si="6"/>
        <v/>
      </c>
      <c r="J21" s="15" t="str">
        <f t="shared" si="7"/>
        <v/>
      </c>
    </row>
    <row r="22" spans="1:10">
      <c r="A22" s="28">
        <v>11</v>
      </c>
      <c r="B22" s="135"/>
      <c r="C22" s="135"/>
      <c r="D22" s="6"/>
      <c r="E22" s="179"/>
      <c r="F22" s="15" t="str">
        <f t="shared" si="0"/>
        <v/>
      </c>
      <c r="G22" s="43" t="str">
        <f t="shared" si="1"/>
        <v/>
      </c>
      <c r="H22" s="15" t="str">
        <f t="shared" si="5"/>
        <v/>
      </c>
      <c r="I22" s="15" t="str">
        <f t="shared" si="6"/>
        <v/>
      </c>
      <c r="J22" s="15" t="str">
        <f t="shared" si="7"/>
        <v/>
      </c>
    </row>
    <row r="23" spans="1:10">
      <c r="A23" s="28">
        <v>12</v>
      </c>
      <c r="B23" s="135"/>
      <c r="C23" s="135"/>
      <c r="D23" s="6"/>
      <c r="E23" s="179"/>
      <c r="F23" s="15" t="str">
        <f t="shared" si="0"/>
        <v/>
      </c>
      <c r="G23" s="43" t="str">
        <f t="shared" si="1"/>
        <v/>
      </c>
      <c r="H23" s="15" t="str">
        <f t="shared" si="5"/>
        <v/>
      </c>
      <c r="I23" s="15" t="str">
        <f t="shared" si="6"/>
        <v/>
      </c>
      <c r="J23" s="15" t="str">
        <f t="shared" si="7"/>
        <v/>
      </c>
    </row>
    <row r="24" spans="1:10">
      <c r="A24" s="28">
        <v>13</v>
      </c>
      <c r="B24" s="135"/>
      <c r="C24" s="135"/>
      <c r="D24" s="6"/>
      <c r="E24" s="179"/>
      <c r="F24" s="15" t="str">
        <f t="shared" si="0"/>
        <v/>
      </c>
      <c r="G24" s="43" t="str">
        <f t="shared" si="1"/>
        <v/>
      </c>
      <c r="H24" s="15" t="str">
        <f t="shared" si="5"/>
        <v/>
      </c>
      <c r="I24" s="15" t="str">
        <f t="shared" si="6"/>
        <v/>
      </c>
      <c r="J24" s="15" t="str">
        <f t="shared" si="7"/>
        <v/>
      </c>
    </row>
    <row r="25" spans="1:10">
      <c r="A25" s="28">
        <v>14</v>
      </c>
      <c r="B25" s="135"/>
      <c r="C25" s="135"/>
      <c r="D25" s="6"/>
      <c r="E25" s="179"/>
      <c r="F25" s="15" t="str">
        <f t="shared" si="0"/>
        <v/>
      </c>
      <c r="G25" s="43" t="str">
        <f t="shared" si="1"/>
        <v/>
      </c>
      <c r="H25" s="15" t="str">
        <f t="shared" si="5"/>
        <v/>
      </c>
      <c r="I25" s="15" t="str">
        <f t="shared" si="6"/>
        <v/>
      </c>
      <c r="J25" s="15" t="str">
        <f t="shared" si="7"/>
        <v/>
      </c>
    </row>
    <row r="26" spans="1:10">
      <c r="A26" s="28">
        <v>15</v>
      </c>
      <c r="B26" s="135"/>
      <c r="C26" s="135"/>
      <c r="D26" s="6"/>
      <c r="E26" s="179"/>
      <c r="F26" s="15" t="str">
        <f t="shared" si="0"/>
        <v/>
      </c>
      <c r="G26" s="43" t="str">
        <f t="shared" si="1"/>
        <v/>
      </c>
      <c r="H26" s="15" t="str">
        <f t="shared" si="5"/>
        <v/>
      </c>
      <c r="I26" s="15" t="str">
        <f t="shared" si="6"/>
        <v/>
      </c>
      <c r="J26" s="15" t="str">
        <f t="shared" si="7"/>
        <v/>
      </c>
    </row>
    <row r="27" spans="1:10">
      <c r="A27" s="28">
        <v>16</v>
      </c>
      <c r="B27" s="135"/>
      <c r="C27" s="135"/>
      <c r="D27" s="6"/>
      <c r="E27" s="179"/>
      <c r="F27" s="15" t="str">
        <f t="shared" si="0"/>
        <v/>
      </c>
      <c r="G27" s="43" t="str">
        <f t="shared" si="1"/>
        <v/>
      </c>
      <c r="H27" s="15" t="str">
        <f t="shared" si="5"/>
        <v/>
      </c>
      <c r="I27" s="15" t="str">
        <f t="shared" si="6"/>
        <v/>
      </c>
      <c r="J27" s="15" t="str">
        <f t="shared" si="7"/>
        <v/>
      </c>
    </row>
    <row r="28" spans="1:10">
      <c r="A28" s="28">
        <v>17</v>
      </c>
      <c r="B28" s="135"/>
      <c r="C28" s="135"/>
      <c r="D28" s="6"/>
      <c r="E28" s="179"/>
      <c r="F28" s="15" t="str">
        <f t="shared" si="0"/>
        <v/>
      </c>
      <c r="G28" s="43" t="str">
        <f t="shared" si="1"/>
        <v/>
      </c>
      <c r="H28" s="15" t="str">
        <f t="shared" si="5"/>
        <v/>
      </c>
      <c r="I28" s="15" t="str">
        <f t="shared" si="6"/>
        <v/>
      </c>
      <c r="J28" s="15" t="str">
        <f t="shared" si="7"/>
        <v/>
      </c>
    </row>
    <row r="29" spans="1:10">
      <c r="A29" s="28">
        <v>18</v>
      </c>
      <c r="B29" s="135"/>
      <c r="C29" s="135"/>
      <c r="D29" s="6"/>
      <c r="E29" s="179"/>
      <c r="F29" s="15" t="str">
        <f t="shared" si="0"/>
        <v/>
      </c>
      <c r="G29" s="43" t="str">
        <f t="shared" si="1"/>
        <v/>
      </c>
      <c r="H29" s="15" t="str">
        <f t="shared" si="5"/>
        <v/>
      </c>
      <c r="I29" s="15" t="str">
        <f t="shared" si="6"/>
        <v/>
      </c>
      <c r="J29" s="15" t="str">
        <f t="shared" si="7"/>
        <v/>
      </c>
    </row>
    <row r="30" spans="1:10">
      <c r="A30" s="28">
        <v>19</v>
      </c>
      <c r="B30" s="135"/>
      <c r="C30" s="135"/>
      <c r="D30" s="6"/>
      <c r="E30" s="179"/>
      <c r="F30" s="15" t="str">
        <f t="shared" si="0"/>
        <v/>
      </c>
      <c r="G30" s="43" t="str">
        <f t="shared" si="1"/>
        <v/>
      </c>
      <c r="H30" s="15" t="str">
        <f t="shared" si="5"/>
        <v/>
      </c>
      <c r="I30" s="15" t="str">
        <f t="shared" si="6"/>
        <v/>
      </c>
      <c r="J30" s="15" t="str">
        <f t="shared" si="7"/>
        <v/>
      </c>
    </row>
    <row r="31" spans="1:10">
      <c r="A31" s="28">
        <v>20</v>
      </c>
      <c r="B31" s="135"/>
      <c r="C31" s="135"/>
      <c r="D31" s="6"/>
      <c r="E31" s="179"/>
      <c r="F31" s="15" t="str">
        <f t="shared" si="0"/>
        <v/>
      </c>
      <c r="G31" s="43" t="str">
        <f t="shared" si="1"/>
        <v/>
      </c>
      <c r="H31" s="15" t="str">
        <f t="shared" si="5"/>
        <v/>
      </c>
      <c r="I31" s="15" t="str">
        <f t="shared" si="6"/>
        <v/>
      </c>
      <c r="J31" s="15" t="str">
        <f t="shared" si="7"/>
        <v/>
      </c>
    </row>
    <row r="32" spans="1:10">
      <c r="A32" s="28">
        <v>21</v>
      </c>
      <c r="B32" s="135"/>
      <c r="C32" s="135"/>
      <c r="D32" s="6"/>
      <c r="E32" s="179"/>
      <c r="F32" s="15" t="str">
        <f t="shared" si="0"/>
        <v/>
      </c>
      <c r="G32" s="43" t="str">
        <f t="shared" si="1"/>
        <v/>
      </c>
      <c r="H32" s="15" t="str">
        <f t="shared" si="5"/>
        <v/>
      </c>
      <c r="I32" s="15" t="str">
        <f t="shared" si="6"/>
        <v/>
      </c>
      <c r="J32" s="15" t="str">
        <f t="shared" si="7"/>
        <v/>
      </c>
    </row>
    <row r="33" spans="1:10">
      <c r="A33" s="28">
        <v>22</v>
      </c>
      <c r="B33" s="135"/>
      <c r="C33" s="135"/>
      <c r="D33" s="6"/>
      <c r="E33" s="179"/>
      <c r="F33" s="15" t="str">
        <f t="shared" si="0"/>
        <v/>
      </c>
      <c r="G33" s="43" t="str">
        <f t="shared" si="1"/>
        <v/>
      </c>
      <c r="H33" s="15" t="str">
        <f t="shared" si="5"/>
        <v/>
      </c>
      <c r="I33" s="15" t="str">
        <f t="shared" si="6"/>
        <v/>
      </c>
      <c r="J33" s="15" t="str">
        <f t="shared" si="7"/>
        <v/>
      </c>
    </row>
    <row r="34" spans="1:10">
      <c r="A34" s="28">
        <v>23</v>
      </c>
      <c r="B34" s="135"/>
      <c r="C34" s="135"/>
      <c r="D34" s="6"/>
      <c r="E34" s="179"/>
      <c r="F34" s="15" t="str">
        <f t="shared" si="0"/>
        <v/>
      </c>
      <c r="G34" s="43" t="str">
        <f t="shared" si="1"/>
        <v/>
      </c>
      <c r="H34" s="15" t="str">
        <f t="shared" si="5"/>
        <v/>
      </c>
      <c r="I34" s="15" t="str">
        <f t="shared" si="6"/>
        <v/>
      </c>
      <c r="J34" s="15" t="str">
        <f t="shared" si="7"/>
        <v/>
      </c>
    </row>
    <row r="35" spans="1:10">
      <c r="A35" s="28">
        <v>24</v>
      </c>
      <c r="B35" s="135"/>
      <c r="C35" s="135"/>
      <c r="D35" s="6"/>
      <c r="E35" s="179"/>
      <c r="F35" s="15" t="str">
        <f t="shared" si="0"/>
        <v/>
      </c>
      <c r="G35" s="43" t="str">
        <f t="shared" si="1"/>
        <v/>
      </c>
      <c r="H35" s="15" t="str">
        <f t="shared" si="5"/>
        <v/>
      </c>
      <c r="I35" s="15" t="str">
        <f t="shared" si="6"/>
        <v/>
      </c>
      <c r="J35" s="15" t="str">
        <f t="shared" si="7"/>
        <v/>
      </c>
    </row>
    <row r="36" spans="1:10">
      <c r="A36" s="28">
        <v>25</v>
      </c>
      <c r="B36" s="135"/>
      <c r="C36" s="135"/>
      <c r="D36" s="6"/>
      <c r="E36" s="179"/>
      <c r="F36" s="15" t="str">
        <f t="shared" si="0"/>
        <v/>
      </c>
      <c r="G36" s="43" t="str">
        <f t="shared" si="1"/>
        <v/>
      </c>
      <c r="H36" s="15" t="str">
        <f t="shared" si="5"/>
        <v/>
      </c>
      <c r="I36" s="15" t="str">
        <f t="shared" si="6"/>
        <v/>
      </c>
      <c r="J36" s="15" t="str">
        <f t="shared" si="7"/>
        <v/>
      </c>
    </row>
    <row r="37" spans="1:10">
      <c r="A37" s="28">
        <v>26</v>
      </c>
      <c r="B37" s="135"/>
      <c r="C37" s="135"/>
      <c r="D37" s="6"/>
      <c r="E37" s="179"/>
      <c r="F37" s="15" t="str">
        <f t="shared" si="0"/>
        <v/>
      </c>
      <c r="G37" s="43" t="str">
        <f t="shared" si="1"/>
        <v/>
      </c>
      <c r="H37" s="15" t="str">
        <f t="shared" si="5"/>
        <v/>
      </c>
      <c r="I37" s="15" t="str">
        <f t="shared" si="6"/>
        <v/>
      </c>
      <c r="J37" s="15" t="str">
        <f t="shared" si="7"/>
        <v/>
      </c>
    </row>
    <row r="38" spans="1:10">
      <c r="A38" s="28">
        <v>27</v>
      </c>
      <c r="B38" s="135"/>
      <c r="C38" s="135"/>
      <c r="D38" s="6"/>
      <c r="E38" s="179"/>
      <c r="F38" s="15" t="str">
        <f t="shared" si="0"/>
        <v/>
      </c>
      <c r="G38" s="43" t="str">
        <f t="shared" si="1"/>
        <v/>
      </c>
      <c r="H38" s="15" t="str">
        <f t="shared" si="5"/>
        <v/>
      </c>
      <c r="I38" s="15" t="str">
        <f t="shared" si="6"/>
        <v/>
      </c>
      <c r="J38" s="15" t="str">
        <f t="shared" si="7"/>
        <v/>
      </c>
    </row>
    <row r="39" spans="1:10">
      <c r="A39" s="28">
        <v>28</v>
      </c>
      <c r="B39" s="135"/>
      <c r="C39" s="135"/>
      <c r="D39" s="6"/>
      <c r="E39" s="179"/>
      <c r="F39" s="15" t="str">
        <f t="shared" si="0"/>
        <v/>
      </c>
      <c r="G39" s="43" t="str">
        <f t="shared" si="1"/>
        <v/>
      </c>
      <c r="H39" s="15" t="str">
        <f t="shared" si="5"/>
        <v/>
      </c>
      <c r="I39" s="15" t="str">
        <f t="shared" si="6"/>
        <v/>
      </c>
      <c r="J39" s="15" t="str">
        <f t="shared" si="7"/>
        <v/>
      </c>
    </row>
    <row r="40" spans="1:10">
      <c r="A40" s="28">
        <v>29</v>
      </c>
      <c r="B40" s="135"/>
      <c r="C40" s="135"/>
      <c r="D40" s="6"/>
      <c r="E40" s="179"/>
      <c r="F40" s="15" t="str">
        <f t="shared" si="0"/>
        <v/>
      </c>
      <c r="G40" s="43" t="str">
        <f t="shared" si="1"/>
        <v/>
      </c>
      <c r="H40" s="15" t="str">
        <f t="shared" si="5"/>
        <v/>
      </c>
      <c r="I40" s="15" t="str">
        <f t="shared" si="6"/>
        <v/>
      </c>
      <c r="J40" s="15" t="str">
        <f t="shared" si="7"/>
        <v/>
      </c>
    </row>
    <row r="41" spans="1:10">
      <c r="A41" s="28">
        <v>30</v>
      </c>
      <c r="B41" s="135"/>
      <c r="C41" s="135"/>
      <c r="D41" s="6"/>
      <c r="E41" s="179"/>
      <c r="F41" s="15" t="str">
        <f t="shared" si="0"/>
        <v/>
      </c>
      <c r="G41" s="43" t="str">
        <f t="shared" si="1"/>
        <v/>
      </c>
      <c r="H41" s="15" t="str">
        <f t="shared" si="5"/>
        <v/>
      </c>
      <c r="I41" s="15" t="str">
        <f t="shared" si="6"/>
        <v/>
      </c>
      <c r="J41" s="15" t="str">
        <f t="shared" si="7"/>
        <v/>
      </c>
    </row>
    <row r="42" spans="1:10">
      <c r="A42" s="28">
        <v>31</v>
      </c>
      <c r="B42" s="135"/>
      <c r="C42" s="135"/>
      <c r="D42" s="6"/>
      <c r="E42" s="179"/>
      <c r="F42" s="15" t="str">
        <f t="shared" si="0"/>
        <v/>
      </c>
      <c r="G42" s="43" t="str">
        <f t="shared" si="1"/>
        <v/>
      </c>
      <c r="H42" s="15" t="str">
        <f t="shared" si="5"/>
        <v/>
      </c>
      <c r="I42" s="15" t="str">
        <f t="shared" si="6"/>
        <v/>
      </c>
      <c r="J42" s="15" t="str">
        <f t="shared" si="7"/>
        <v/>
      </c>
    </row>
    <row r="43" spans="1:10">
      <c r="A43" s="28">
        <v>32</v>
      </c>
      <c r="B43" s="135"/>
      <c r="C43" s="135"/>
      <c r="D43" s="6"/>
      <c r="E43" s="179"/>
      <c r="F43" s="15" t="str">
        <f t="shared" si="0"/>
        <v/>
      </c>
      <c r="G43" s="43" t="str">
        <f t="shared" si="1"/>
        <v/>
      </c>
      <c r="H43" s="15" t="str">
        <f t="shared" si="5"/>
        <v/>
      </c>
      <c r="I43" s="15" t="str">
        <f t="shared" si="6"/>
        <v/>
      </c>
      <c r="J43" s="15" t="str">
        <f t="shared" si="7"/>
        <v/>
      </c>
    </row>
    <row r="44" spans="1:10">
      <c r="A44" s="28">
        <v>33</v>
      </c>
      <c r="B44" s="135"/>
      <c r="C44" s="135"/>
      <c r="D44" s="6"/>
      <c r="E44" s="179"/>
      <c r="F44" s="15" t="str">
        <f t="shared" si="0"/>
        <v/>
      </c>
      <c r="G44" s="43" t="str">
        <f t="shared" si="1"/>
        <v/>
      </c>
      <c r="H44" s="15" t="str">
        <f t="shared" si="5"/>
        <v/>
      </c>
      <c r="I44" s="15" t="str">
        <f t="shared" si="6"/>
        <v/>
      </c>
      <c r="J44" s="15" t="str">
        <f t="shared" si="7"/>
        <v/>
      </c>
    </row>
    <row r="45" spans="1:10">
      <c r="A45" s="28">
        <v>34</v>
      </c>
      <c r="B45" s="135"/>
      <c r="C45" s="135"/>
      <c r="D45" s="6"/>
      <c r="E45" s="179"/>
      <c r="F45" s="15" t="str">
        <f t="shared" si="0"/>
        <v/>
      </c>
      <c r="G45" s="43" t="str">
        <f t="shared" si="1"/>
        <v/>
      </c>
      <c r="H45" s="15" t="str">
        <f t="shared" si="5"/>
        <v/>
      </c>
      <c r="I45" s="15" t="str">
        <f t="shared" si="6"/>
        <v/>
      </c>
      <c r="J45" s="15" t="str">
        <f t="shared" si="7"/>
        <v/>
      </c>
    </row>
    <row r="46" spans="1:10">
      <c r="A46" s="28">
        <v>35</v>
      </c>
      <c r="B46" s="135"/>
      <c r="C46" s="135"/>
      <c r="D46" s="6"/>
      <c r="E46" s="179"/>
      <c r="F46" s="15" t="str">
        <f t="shared" si="0"/>
        <v/>
      </c>
      <c r="G46" s="43" t="str">
        <f t="shared" si="1"/>
        <v/>
      </c>
      <c r="H46" s="15" t="str">
        <f t="shared" si="5"/>
        <v/>
      </c>
      <c r="I46" s="15" t="str">
        <f t="shared" si="6"/>
        <v/>
      </c>
      <c r="J46" s="15" t="str">
        <f t="shared" si="7"/>
        <v/>
      </c>
    </row>
    <row r="47" spans="1:10">
      <c r="A47" s="28">
        <v>36</v>
      </c>
      <c r="B47" s="135"/>
      <c r="C47" s="135"/>
      <c r="D47" s="6"/>
      <c r="E47" s="179"/>
      <c r="F47" s="15" t="str">
        <f t="shared" si="0"/>
        <v/>
      </c>
      <c r="G47" s="43" t="str">
        <f t="shared" si="1"/>
        <v/>
      </c>
      <c r="H47" s="15" t="str">
        <f t="shared" si="5"/>
        <v/>
      </c>
      <c r="I47" s="15" t="str">
        <f t="shared" si="6"/>
        <v/>
      </c>
      <c r="J47" s="15" t="str">
        <f t="shared" si="7"/>
        <v/>
      </c>
    </row>
    <row r="48" spans="1:10">
      <c r="A48" s="28">
        <v>37</v>
      </c>
      <c r="B48" s="135"/>
      <c r="C48" s="135"/>
      <c r="D48" s="6"/>
      <c r="E48" s="179"/>
      <c r="F48" s="15" t="str">
        <f t="shared" si="0"/>
        <v/>
      </c>
      <c r="G48" s="43" t="str">
        <f t="shared" si="1"/>
        <v/>
      </c>
      <c r="H48" s="15" t="str">
        <f t="shared" si="5"/>
        <v/>
      </c>
      <c r="I48" s="15" t="str">
        <f t="shared" si="6"/>
        <v/>
      </c>
      <c r="J48" s="15" t="str">
        <f t="shared" si="7"/>
        <v/>
      </c>
    </row>
    <row r="49" spans="1:10">
      <c r="A49" s="28">
        <v>38</v>
      </c>
      <c r="B49" s="135"/>
      <c r="C49" s="135"/>
      <c r="D49" s="6"/>
      <c r="E49" s="179"/>
      <c r="F49" s="15" t="str">
        <f t="shared" si="0"/>
        <v/>
      </c>
      <c r="G49" s="43" t="str">
        <f t="shared" si="1"/>
        <v/>
      </c>
      <c r="H49" s="15" t="str">
        <f t="shared" si="5"/>
        <v/>
      </c>
      <c r="I49" s="15" t="str">
        <f t="shared" si="6"/>
        <v/>
      </c>
      <c r="J49" s="15" t="str">
        <f t="shared" si="7"/>
        <v/>
      </c>
    </row>
    <row r="50" spans="1:10">
      <c r="A50" s="28">
        <v>39</v>
      </c>
      <c r="B50" s="135"/>
      <c r="C50" s="135"/>
      <c r="D50" s="6"/>
      <c r="E50" s="179"/>
      <c r="F50" s="15" t="str">
        <f t="shared" si="0"/>
        <v/>
      </c>
      <c r="G50" s="43" t="str">
        <f t="shared" si="1"/>
        <v/>
      </c>
      <c r="H50" s="15" t="str">
        <f t="shared" si="5"/>
        <v/>
      </c>
      <c r="I50" s="15" t="str">
        <f t="shared" si="6"/>
        <v/>
      </c>
      <c r="J50" s="15" t="str">
        <f t="shared" si="7"/>
        <v/>
      </c>
    </row>
    <row r="51" spans="1:10">
      <c r="A51" s="28">
        <v>40</v>
      </c>
      <c r="B51" s="135"/>
      <c r="C51" s="135"/>
      <c r="D51" s="6"/>
      <c r="E51" s="179"/>
      <c r="F51" s="15" t="str">
        <f t="shared" si="0"/>
        <v/>
      </c>
      <c r="G51" s="43" t="str">
        <f t="shared" si="1"/>
        <v/>
      </c>
      <c r="H51" s="15" t="str">
        <f t="shared" si="5"/>
        <v/>
      </c>
      <c r="I51" s="15" t="str">
        <f t="shared" si="6"/>
        <v/>
      </c>
      <c r="J51" s="15" t="str">
        <f t="shared" si="7"/>
        <v/>
      </c>
    </row>
    <row r="52" spans="1:10">
      <c r="A52" s="28">
        <v>41</v>
      </c>
      <c r="B52" s="135"/>
      <c r="C52" s="135"/>
      <c r="D52" s="6"/>
      <c r="E52" s="179"/>
      <c r="F52" s="15" t="str">
        <f t="shared" si="0"/>
        <v/>
      </c>
      <c r="G52" s="43" t="str">
        <f t="shared" si="1"/>
        <v/>
      </c>
      <c r="H52" s="15" t="str">
        <f t="shared" si="5"/>
        <v/>
      </c>
      <c r="I52" s="15" t="str">
        <f t="shared" si="6"/>
        <v/>
      </c>
      <c r="J52" s="15" t="str">
        <f t="shared" si="7"/>
        <v/>
      </c>
    </row>
    <row r="53" spans="1:10">
      <c r="A53" s="28">
        <v>42</v>
      </c>
      <c r="B53" s="135"/>
      <c r="C53" s="135"/>
      <c r="D53" s="6"/>
      <c r="E53" s="179"/>
      <c r="F53" s="15" t="str">
        <f t="shared" si="0"/>
        <v/>
      </c>
      <c r="G53" s="43" t="str">
        <f t="shared" si="1"/>
        <v/>
      </c>
      <c r="H53" s="15" t="str">
        <f t="shared" si="5"/>
        <v/>
      </c>
      <c r="I53" s="15" t="str">
        <f t="shared" si="6"/>
        <v/>
      </c>
      <c r="J53" s="15" t="str">
        <f t="shared" si="7"/>
        <v/>
      </c>
    </row>
    <row r="54" spans="1:10">
      <c r="A54" s="28">
        <v>43</v>
      </c>
      <c r="B54" s="135"/>
      <c r="C54" s="135"/>
      <c r="D54" s="6"/>
      <c r="E54" s="179"/>
      <c r="F54" s="15" t="str">
        <f t="shared" si="0"/>
        <v/>
      </c>
      <c r="G54" s="43" t="str">
        <f t="shared" si="1"/>
        <v/>
      </c>
      <c r="H54" s="15" t="str">
        <f t="shared" si="5"/>
        <v/>
      </c>
      <c r="I54" s="15" t="str">
        <f t="shared" si="6"/>
        <v/>
      </c>
      <c r="J54" s="15" t="str">
        <f t="shared" si="7"/>
        <v/>
      </c>
    </row>
    <row r="55" spans="1:10">
      <c r="A55" s="28">
        <v>44</v>
      </c>
      <c r="B55" s="135"/>
      <c r="C55" s="135"/>
      <c r="D55" s="6"/>
      <c r="E55" s="179"/>
      <c r="F55" s="15" t="str">
        <f t="shared" si="0"/>
        <v/>
      </c>
      <c r="G55" s="43" t="str">
        <f t="shared" si="1"/>
        <v/>
      </c>
      <c r="H55" s="15" t="str">
        <f t="shared" si="5"/>
        <v/>
      </c>
      <c r="I55" s="15" t="str">
        <f t="shared" si="6"/>
        <v/>
      </c>
      <c r="J55" s="15" t="str">
        <f t="shared" si="7"/>
        <v/>
      </c>
    </row>
    <row r="56" spans="1:10">
      <c r="A56" s="28">
        <v>45</v>
      </c>
      <c r="B56" s="135"/>
      <c r="C56" s="135"/>
      <c r="D56" s="6"/>
      <c r="E56" s="179"/>
      <c r="F56" s="15" t="str">
        <f t="shared" si="0"/>
        <v/>
      </c>
      <c r="G56" s="43" t="str">
        <f t="shared" si="1"/>
        <v/>
      </c>
      <c r="H56" s="15" t="str">
        <f t="shared" si="5"/>
        <v/>
      </c>
      <c r="I56" s="15" t="str">
        <f t="shared" si="6"/>
        <v/>
      </c>
      <c r="J56" s="15" t="str">
        <f t="shared" si="7"/>
        <v/>
      </c>
    </row>
    <row r="57" spans="1:10">
      <c r="A57" s="28">
        <v>46</v>
      </c>
      <c r="B57" s="135"/>
      <c r="C57" s="135"/>
      <c r="D57" s="6"/>
      <c r="E57" s="179"/>
      <c r="F57" s="15" t="str">
        <f t="shared" si="0"/>
        <v/>
      </c>
      <c r="G57" s="43" t="str">
        <f t="shared" si="1"/>
        <v/>
      </c>
      <c r="H57" s="15" t="str">
        <f t="shared" si="5"/>
        <v/>
      </c>
      <c r="I57" s="15" t="str">
        <f t="shared" si="6"/>
        <v/>
      </c>
      <c r="J57" s="15" t="str">
        <f t="shared" si="7"/>
        <v/>
      </c>
    </row>
    <row r="58" spans="1:10">
      <c r="A58" s="28">
        <v>47</v>
      </c>
      <c r="B58" s="135"/>
      <c r="C58" s="135"/>
      <c r="D58" s="6"/>
      <c r="E58" s="179"/>
      <c r="F58" s="15" t="str">
        <f t="shared" si="0"/>
        <v/>
      </c>
      <c r="G58" s="43" t="str">
        <f t="shared" si="1"/>
        <v/>
      </c>
      <c r="H58" s="15" t="str">
        <f t="shared" si="5"/>
        <v/>
      </c>
      <c r="I58" s="15" t="str">
        <f t="shared" si="6"/>
        <v/>
      </c>
      <c r="J58" s="15" t="str">
        <f t="shared" si="7"/>
        <v/>
      </c>
    </row>
    <row r="59" spans="1:10">
      <c r="A59" s="28">
        <v>48</v>
      </c>
      <c r="B59" s="135"/>
      <c r="C59" s="135"/>
      <c r="D59" s="6"/>
      <c r="E59" s="179"/>
      <c r="F59" s="15" t="str">
        <f t="shared" si="0"/>
        <v/>
      </c>
      <c r="G59" s="43" t="str">
        <f t="shared" si="1"/>
        <v/>
      </c>
      <c r="H59" s="15" t="str">
        <f t="shared" si="5"/>
        <v/>
      </c>
      <c r="I59" s="15" t="str">
        <f t="shared" si="6"/>
        <v/>
      </c>
      <c r="J59" s="15" t="str">
        <f t="shared" si="7"/>
        <v/>
      </c>
    </row>
    <row r="60" spans="1:10">
      <c r="A60" s="28">
        <v>49</v>
      </c>
      <c r="B60" s="135"/>
      <c r="C60" s="135"/>
      <c r="D60" s="6"/>
      <c r="E60" s="179"/>
      <c r="F60" s="15" t="str">
        <f t="shared" si="0"/>
        <v/>
      </c>
      <c r="G60" s="43" t="str">
        <f t="shared" si="1"/>
        <v/>
      </c>
      <c r="H60" s="15" t="str">
        <f t="shared" si="5"/>
        <v/>
      </c>
      <c r="I60" s="15" t="str">
        <f t="shared" si="6"/>
        <v/>
      </c>
      <c r="J60" s="15" t="str">
        <f t="shared" si="7"/>
        <v/>
      </c>
    </row>
    <row r="61" spans="1:10">
      <c r="A61" s="28">
        <v>50</v>
      </c>
      <c r="B61" s="135"/>
      <c r="C61" s="135"/>
      <c r="D61" s="6"/>
      <c r="E61" s="179"/>
      <c r="F61" s="15" t="str">
        <f t="shared" si="0"/>
        <v/>
      </c>
      <c r="G61" s="43" t="str">
        <f t="shared" si="1"/>
        <v/>
      </c>
      <c r="H61" s="15" t="str">
        <f t="shared" si="5"/>
        <v/>
      </c>
      <c r="I61" s="15" t="str">
        <f t="shared" si="6"/>
        <v/>
      </c>
      <c r="J61" s="15" t="str">
        <f t="shared" si="7"/>
        <v/>
      </c>
    </row>
    <row r="62" spans="1:10">
      <c r="A62" s="28">
        <v>51</v>
      </c>
      <c r="B62" s="135"/>
      <c r="C62" s="135"/>
      <c r="D62" s="6"/>
      <c r="E62" s="179"/>
      <c r="F62" s="15" t="str">
        <f t="shared" si="0"/>
        <v/>
      </c>
      <c r="G62" s="43" t="str">
        <f t="shared" si="1"/>
        <v/>
      </c>
      <c r="H62" s="15" t="str">
        <f t="shared" si="5"/>
        <v/>
      </c>
      <c r="I62" s="15" t="str">
        <f t="shared" si="6"/>
        <v/>
      </c>
      <c r="J62" s="15" t="str">
        <f t="shared" si="7"/>
        <v/>
      </c>
    </row>
    <row r="63" spans="1:10">
      <c r="A63" s="28">
        <v>52</v>
      </c>
      <c r="B63" s="135"/>
      <c r="C63" s="135"/>
      <c r="D63" s="6"/>
      <c r="E63" s="179"/>
      <c r="F63" s="15" t="str">
        <f t="shared" si="0"/>
        <v/>
      </c>
      <c r="G63" s="43" t="str">
        <f t="shared" si="1"/>
        <v/>
      </c>
      <c r="H63" s="15" t="str">
        <f t="shared" si="5"/>
        <v/>
      </c>
      <c r="I63" s="15" t="str">
        <f t="shared" si="6"/>
        <v/>
      </c>
      <c r="J63" s="15" t="str">
        <f t="shared" si="7"/>
        <v/>
      </c>
    </row>
    <row r="64" spans="1:10">
      <c r="A64" s="28">
        <v>53</v>
      </c>
      <c r="B64" s="135"/>
      <c r="C64" s="135"/>
      <c r="D64" s="6"/>
      <c r="E64" s="179"/>
      <c r="F64" s="15" t="str">
        <f t="shared" si="0"/>
        <v/>
      </c>
      <c r="G64" s="43" t="str">
        <f t="shared" si="1"/>
        <v/>
      </c>
      <c r="H64" s="15" t="str">
        <f t="shared" si="5"/>
        <v/>
      </c>
      <c r="I64" s="15" t="str">
        <f t="shared" si="6"/>
        <v/>
      </c>
      <c r="J64" s="15" t="str">
        <f t="shared" si="7"/>
        <v/>
      </c>
    </row>
    <row r="65" spans="1:10">
      <c r="A65" s="28">
        <v>54</v>
      </c>
      <c r="B65" s="135"/>
      <c r="C65" s="135"/>
      <c r="D65" s="6"/>
      <c r="E65" s="179"/>
      <c r="F65" s="15" t="str">
        <f t="shared" si="0"/>
        <v/>
      </c>
      <c r="G65" s="43" t="str">
        <f t="shared" si="1"/>
        <v/>
      </c>
      <c r="H65" s="15" t="str">
        <f t="shared" si="5"/>
        <v/>
      </c>
      <c r="I65" s="15" t="str">
        <f t="shared" si="6"/>
        <v/>
      </c>
      <c r="J65" s="15" t="str">
        <f t="shared" si="7"/>
        <v/>
      </c>
    </row>
    <row r="66" spans="1:10">
      <c r="A66" s="28">
        <v>55</v>
      </c>
      <c r="B66" s="135"/>
      <c r="C66" s="135"/>
      <c r="D66" s="6"/>
      <c r="E66" s="179"/>
      <c r="F66" s="15" t="str">
        <f t="shared" si="0"/>
        <v/>
      </c>
      <c r="G66" s="43" t="str">
        <f t="shared" si="1"/>
        <v/>
      </c>
      <c r="H66" s="15" t="str">
        <f t="shared" si="5"/>
        <v/>
      </c>
      <c r="I66" s="15" t="str">
        <f t="shared" si="6"/>
        <v/>
      </c>
      <c r="J66" s="15" t="str">
        <f t="shared" si="7"/>
        <v/>
      </c>
    </row>
    <row r="67" spans="1:10">
      <c r="A67" s="28">
        <v>56</v>
      </c>
      <c r="B67" s="135"/>
      <c r="C67" s="135"/>
      <c r="D67" s="6"/>
      <c r="E67" s="179"/>
      <c r="F67" s="15" t="str">
        <f t="shared" si="0"/>
        <v/>
      </c>
      <c r="G67" s="43" t="str">
        <f t="shared" si="1"/>
        <v/>
      </c>
      <c r="H67" s="15" t="str">
        <f t="shared" si="5"/>
        <v/>
      </c>
      <c r="I67" s="15" t="str">
        <f t="shared" si="6"/>
        <v/>
      </c>
      <c r="J67" s="15" t="str">
        <f t="shared" si="7"/>
        <v/>
      </c>
    </row>
    <row r="68" spans="1:10">
      <c r="A68" s="28">
        <v>57</v>
      </c>
      <c r="B68" s="135"/>
      <c r="C68" s="135"/>
      <c r="D68" s="6"/>
      <c r="E68" s="179"/>
      <c r="F68" s="15" t="str">
        <f t="shared" si="0"/>
        <v/>
      </c>
      <c r="G68" s="43" t="str">
        <f t="shared" si="1"/>
        <v/>
      </c>
      <c r="H68" s="15" t="str">
        <f t="shared" si="5"/>
        <v/>
      </c>
      <c r="I68" s="15" t="str">
        <f t="shared" si="6"/>
        <v/>
      </c>
      <c r="J68" s="15" t="str">
        <f t="shared" si="7"/>
        <v/>
      </c>
    </row>
    <row r="69" spans="1:10">
      <c r="A69" s="28">
        <v>58</v>
      </c>
      <c r="B69" s="135"/>
      <c r="C69" s="135"/>
      <c r="D69" s="6"/>
      <c r="E69" s="179"/>
      <c r="F69" s="15" t="str">
        <f t="shared" si="0"/>
        <v/>
      </c>
      <c r="G69" s="43" t="str">
        <f t="shared" si="1"/>
        <v/>
      </c>
      <c r="H69" s="15" t="str">
        <f t="shared" si="5"/>
        <v/>
      </c>
      <c r="I69" s="15" t="str">
        <f t="shared" si="6"/>
        <v/>
      </c>
      <c r="J69" s="15" t="str">
        <f t="shared" si="7"/>
        <v/>
      </c>
    </row>
    <row r="70" spans="1:10">
      <c r="A70" s="28">
        <v>59</v>
      </c>
      <c r="B70" s="135"/>
      <c r="C70" s="135"/>
      <c r="D70" s="6"/>
      <c r="E70" s="179"/>
      <c r="F70" s="15" t="str">
        <f t="shared" si="0"/>
        <v/>
      </c>
      <c r="G70" s="43" t="str">
        <f t="shared" si="1"/>
        <v/>
      </c>
      <c r="H70" s="15" t="str">
        <f t="shared" si="5"/>
        <v/>
      </c>
      <c r="I70" s="15" t="str">
        <f t="shared" si="6"/>
        <v/>
      </c>
      <c r="J70" s="15" t="str">
        <f t="shared" si="7"/>
        <v/>
      </c>
    </row>
    <row r="71" spans="1:10">
      <c r="A71" s="28">
        <v>60</v>
      </c>
      <c r="B71" s="135"/>
      <c r="C71" s="135"/>
      <c r="D71" s="6"/>
      <c r="E71" s="179"/>
      <c r="F71" s="15" t="str">
        <f t="shared" si="0"/>
        <v/>
      </c>
      <c r="G71" s="43" t="str">
        <f t="shared" si="1"/>
        <v/>
      </c>
      <c r="H71" s="15" t="str">
        <f t="shared" si="5"/>
        <v/>
      </c>
      <c r="I71" s="15" t="str">
        <f t="shared" si="6"/>
        <v/>
      </c>
      <c r="J71" s="15" t="str">
        <f t="shared" si="7"/>
        <v/>
      </c>
    </row>
    <row r="72" spans="1:10">
      <c r="A72" s="28">
        <v>61</v>
      </c>
      <c r="B72" s="135"/>
      <c r="C72" s="135"/>
      <c r="D72" s="6"/>
      <c r="E72" s="179"/>
      <c r="F72" s="15" t="str">
        <f t="shared" si="0"/>
        <v/>
      </c>
      <c r="G72" s="43" t="str">
        <f t="shared" si="1"/>
        <v/>
      </c>
      <c r="H72" s="15" t="str">
        <f t="shared" si="5"/>
        <v/>
      </c>
      <c r="I72" s="15" t="str">
        <f t="shared" si="6"/>
        <v/>
      </c>
      <c r="J72" s="15" t="str">
        <f t="shared" si="7"/>
        <v/>
      </c>
    </row>
    <row r="73" spans="1:10">
      <c r="A73" s="28">
        <v>62</v>
      </c>
      <c r="B73" s="135"/>
      <c r="C73" s="135"/>
      <c r="D73" s="6"/>
      <c r="E73" s="179"/>
      <c r="F73" s="15" t="str">
        <f t="shared" si="0"/>
        <v/>
      </c>
      <c r="G73" s="43" t="str">
        <f t="shared" si="1"/>
        <v/>
      </c>
      <c r="H73" s="15" t="str">
        <f t="shared" si="5"/>
        <v/>
      </c>
      <c r="I73" s="15" t="str">
        <f t="shared" si="6"/>
        <v/>
      </c>
      <c r="J73" s="15" t="str">
        <f t="shared" si="7"/>
        <v/>
      </c>
    </row>
    <row r="74" spans="1:10">
      <c r="A74" s="28">
        <v>63</v>
      </c>
      <c r="B74" s="135"/>
      <c r="C74" s="135"/>
      <c r="D74" s="6"/>
      <c r="E74" s="179"/>
      <c r="F74" s="15" t="str">
        <f t="shared" si="0"/>
        <v/>
      </c>
      <c r="G74" s="43" t="str">
        <f t="shared" si="1"/>
        <v/>
      </c>
      <c r="H74" s="15" t="str">
        <f t="shared" si="5"/>
        <v/>
      </c>
      <c r="I74" s="15" t="str">
        <f t="shared" si="6"/>
        <v/>
      </c>
      <c r="J74" s="15" t="str">
        <f t="shared" si="7"/>
        <v/>
      </c>
    </row>
    <row r="75" spans="1:10">
      <c r="A75" s="28">
        <v>64</v>
      </c>
      <c r="B75" s="135"/>
      <c r="C75" s="135"/>
      <c r="D75" s="6"/>
      <c r="E75" s="179"/>
      <c r="F75" s="15" t="str">
        <f t="shared" si="0"/>
        <v/>
      </c>
      <c r="G75" s="43" t="str">
        <f t="shared" si="1"/>
        <v/>
      </c>
      <c r="H75" s="15" t="str">
        <f t="shared" si="5"/>
        <v/>
      </c>
      <c r="I75" s="15" t="str">
        <f t="shared" si="6"/>
        <v/>
      </c>
      <c r="J75" s="15" t="str">
        <f t="shared" si="7"/>
        <v/>
      </c>
    </row>
    <row r="76" spans="1:10">
      <c r="A76" s="28">
        <v>65</v>
      </c>
      <c r="B76" s="135"/>
      <c r="C76" s="135"/>
      <c r="D76" s="6"/>
      <c r="E76" s="179"/>
      <c r="F76" s="15" t="str">
        <f t="shared" ref="F76:F139" si="8">IF(OR(,$E76&lt;an_initial,$E76&gt;an_final),"",G76*(HLOOKUP(D76,ii7punctaje,2,FALSE)))</f>
        <v/>
      </c>
      <c r="G76" s="43" t="str">
        <f t="shared" ref="G76:G139" si="9">IF(OR(,,$E76="",$E76&gt;an_final),"",IF($E76&gt;=an_initial,1,""))</f>
        <v/>
      </c>
      <c r="H76" s="15" t="str">
        <f t="shared" si="5"/>
        <v/>
      </c>
      <c r="I76" s="15" t="str">
        <f t="shared" si="6"/>
        <v/>
      </c>
      <c r="J76" s="15" t="str">
        <f t="shared" si="7"/>
        <v/>
      </c>
    </row>
    <row r="77" spans="1:10">
      <c r="A77" s="28">
        <v>66</v>
      </c>
      <c r="B77" s="135"/>
      <c r="C77" s="135"/>
      <c r="D77" s="6"/>
      <c r="E77" s="179"/>
      <c r="F77" s="15" t="str">
        <f t="shared" si="8"/>
        <v/>
      </c>
      <c r="G77" s="43" t="str">
        <f t="shared" si="9"/>
        <v/>
      </c>
      <c r="H77" s="15" t="str">
        <f t="shared" ref="H77:H110" si="10">IF(OR(,$E77&lt;an_initial,$E77&gt;an_final),"",G77*(HLOOKUP(D77,ii7punctaje,2,FALSE))*COUNTIF(D77,"Manifestări internaționale"))</f>
        <v/>
      </c>
      <c r="I77" s="15" t="str">
        <f t="shared" ref="I77:I110" si="11">IF(OR(,$E77&lt;an_initial,$E77&gt;an_final),"",G77*(HLOOKUP(D77,ii7punctaje,2,FALSE))*COUNTIF(D77,"Manifestări naționale"))</f>
        <v/>
      </c>
      <c r="J77" s="15" t="str">
        <f t="shared" ref="J77:J110" si="12">IF(OR(,$E77&lt;an_initial,$E77&gt;an_final),"",G77*(HLOOKUP(D77,ii7punctaje,2,FALSE))*COUNTIF(D77,"Alte manifestări ştiintifice naționale/internaţionale, workshop-uri, etc care nu publică volume"))</f>
        <v/>
      </c>
    </row>
    <row r="78" spans="1:10">
      <c r="A78" s="28">
        <v>67</v>
      </c>
      <c r="B78" s="135"/>
      <c r="C78" s="135"/>
      <c r="D78" s="6"/>
      <c r="E78" s="179"/>
      <c r="F78" s="15" t="str">
        <f t="shared" si="8"/>
        <v/>
      </c>
      <c r="G78" s="43" t="str">
        <f t="shared" si="9"/>
        <v/>
      </c>
      <c r="H78" s="15" t="str">
        <f t="shared" si="10"/>
        <v/>
      </c>
      <c r="I78" s="15" t="str">
        <f t="shared" si="11"/>
        <v/>
      </c>
      <c r="J78" s="15" t="str">
        <f t="shared" si="12"/>
        <v/>
      </c>
    </row>
    <row r="79" spans="1:10">
      <c r="A79" s="28">
        <v>68</v>
      </c>
      <c r="B79" s="135"/>
      <c r="C79" s="135"/>
      <c r="D79" s="6"/>
      <c r="E79" s="179"/>
      <c r="F79" s="15" t="str">
        <f t="shared" si="8"/>
        <v/>
      </c>
      <c r="G79" s="43" t="str">
        <f t="shared" si="9"/>
        <v/>
      </c>
      <c r="H79" s="15" t="str">
        <f t="shared" si="10"/>
        <v/>
      </c>
      <c r="I79" s="15" t="str">
        <f t="shared" si="11"/>
        <v/>
      </c>
      <c r="J79" s="15" t="str">
        <f t="shared" si="12"/>
        <v/>
      </c>
    </row>
    <row r="80" spans="1:10">
      <c r="A80" s="28">
        <v>69</v>
      </c>
      <c r="B80" s="135"/>
      <c r="C80" s="135"/>
      <c r="D80" s="6"/>
      <c r="E80" s="179"/>
      <c r="F80" s="15" t="str">
        <f t="shared" si="8"/>
        <v/>
      </c>
      <c r="G80" s="43" t="str">
        <f t="shared" si="9"/>
        <v/>
      </c>
      <c r="H80" s="15" t="str">
        <f t="shared" si="10"/>
        <v/>
      </c>
      <c r="I80" s="15" t="str">
        <f t="shared" si="11"/>
        <v/>
      </c>
      <c r="J80" s="15" t="str">
        <f t="shared" si="12"/>
        <v/>
      </c>
    </row>
    <row r="81" spans="1:10">
      <c r="A81" s="28">
        <v>70</v>
      </c>
      <c r="B81" s="135"/>
      <c r="C81" s="135"/>
      <c r="D81" s="6"/>
      <c r="E81" s="179"/>
      <c r="F81" s="15" t="str">
        <f t="shared" si="8"/>
        <v/>
      </c>
      <c r="G81" s="43" t="str">
        <f t="shared" si="9"/>
        <v/>
      </c>
      <c r="H81" s="15" t="str">
        <f t="shared" si="10"/>
        <v/>
      </c>
      <c r="I81" s="15" t="str">
        <f t="shared" si="11"/>
        <v/>
      </c>
      <c r="J81" s="15" t="str">
        <f t="shared" si="12"/>
        <v/>
      </c>
    </row>
    <row r="82" spans="1:10">
      <c r="A82" s="28">
        <v>71</v>
      </c>
      <c r="B82" s="135"/>
      <c r="C82" s="135"/>
      <c r="D82" s="6"/>
      <c r="E82" s="179"/>
      <c r="F82" s="15" t="str">
        <f t="shared" si="8"/>
        <v/>
      </c>
      <c r="G82" s="43" t="str">
        <f t="shared" si="9"/>
        <v/>
      </c>
      <c r="H82" s="15" t="str">
        <f t="shared" si="10"/>
        <v/>
      </c>
      <c r="I82" s="15" t="str">
        <f t="shared" si="11"/>
        <v/>
      </c>
      <c r="J82" s="15" t="str">
        <f t="shared" si="12"/>
        <v/>
      </c>
    </row>
    <row r="83" spans="1:10">
      <c r="A83" s="28">
        <v>72</v>
      </c>
      <c r="B83" s="135"/>
      <c r="C83" s="135"/>
      <c r="D83" s="6"/>
      <c r="E83" s="179"/>
      <c r="F83" s="15" t="str">
        <f t="shared" si="8"/>
        <v/>
      </c>
      <c r="G83" s="43" t="str">
        <f t="shared" si="9"/>
        <v/>
      </c>
      <c r="H83" s="15" t="str">
        <f t="shared" si="10"/>
        <v/>
      </c>
      <c r="I83" s="15" t="str">
        <f t="shared" si="11"/>
        <v/>
      </c>
      <c r="J83" s="15" t="str">
        <f t="shared" si="12"/>
        <v/>
      </c>
    </row>
    <row r="84" spans="1:10">
      <c r="A84" s="28">
        <v>73</v>
      </c>
      <c r="B84" s="135"/>
      <c r="C84" s="135"/>
      <c r="D84" s="6"/>
      <c r="E84" s="179"/>
      <c r="F84" s="15" t="str">
        <f t="shared" si="8"/>
        <v/>
      </c>
      <c r="G84" s="43" t="str">
        <f t="shared" si="9"/>
        <v/>
      </c>
      <c r="H84" s="15" t="str">
        <f t="shared" si="10"/>
        <v/>
      </c>
      <c r="I84" s="15" t="str">
        <f t="shared" si="11"/>
        <v/>
      </c>
      <c r="J84" s="15" t="str">
        <f t="shared" si="12"/>
        <v/>
      </c>
    </row>
    <row r="85" spans="1:10">
      <c r="A85" s="28">
        <v>74</v>
      </c>
      <c r="B85" s="135"/>
      <c r="C85" s="135"/>
      <c r="D85" s="6"/>
      <c r="E85" s="179"/>
      <c r="F85" s="15" t="str">
        <f t="shared" si="8"/>
        <v/>
      </c>
      <c r="G85" s="43" t="str">
        <f t="shared" si="9"/>
        <v/>
      </c>
      <c r="H85" s="15" t="str">
        <f t="shared" si="10"/>
        <v/>
      </c>
      <c r="I85" s="15" t="str">
        <f t="shared" si="11"/>
        <v/>
      </c>
      <c r="J85" s="15" t="str">
        <f t="shared" si="12"/>
        <v/>
      </c>
    </row>
    <row r="86" spans="1:10">
      <c r="A86" s="28">
        <v>75</v>
      </c>
      <c r="B86" s="135"/>
      <c r="C86" s="135"/>
      <c r="D86" s="6"/>
      <c r="E86" s="179"/>
      <c r="F86" s="15" t="str">
        <f t="shared" si="8"/>
        <v/>
      </c>
      <c r="G86" s="43" t="str">
        <f t="shared" si="9"/>
        <v/>
      </c>
      <c r="H86" s="15" t="str">
        <f t="shared" si="10"/>
        <v/>
      </c>
      <c r="I86" s="15" t="str">
        <f t="shared" si="11"/>
        <v/>
      </c>
      <c r="J86" s="15" t="str">
        <f t="shared" si="12"/>
        <v/>
      </c>
    </row>
    <row r="87" spans="1:10">
      <c r="A87" s="28">
        <v>76</v>
      </c>
      <c r="B87" s="135"/>
      <c r="C87" s="135"/>
      <c r="D87" s="6"/>
      <c r="E87" s="179"/>
      <c r="F87" s="15" t="str">
        <f t="shared" si="8"/>
        <v/>
      </c>
      <c r="G87" s="43" t="str">
        <f t="shared" si="9"/>
        <v/>
      </c>
      <c r="H87" s="15" t="str">
        <f t="shared" si="10"/>
        <v/>
      </c>
      <c r="I87" s="15" t="str">
        <f t="shared" si="11"/>
        <v/>
      </c>
      <c r="J87" s="15" t="str">
        <f t="shared" si="12"/>
        <v/>
      </c>
    </row>
    <row r="88" spans="1:10">
      <c r="A88" s="28">
        <v>77</v>
      </c>
      <c r="B88" s="135"/>
      <c r="C88" s="135"/>
      <c r="D88" s="6"/>
      <c r="E88" s="179"/>
      <c r="F88" s="15" t="str">
        <f t="shared" si="8"/>
        <v/>
      </c>
      <c r="G88" s="43" t="str">
        <f t="shared" si="9"/>
        <v/>
      </c>
      <c r="H88" s="15" t="str">
        <f t="shared" si="10"/>
        <v/>
      </c>
      <c r="I88" s="15" t="str">
        <f t="shared" si="11"/>
        <v/>
      </c>
      <c r="J88" s="15" t="str">
        <f t="shared" si="12"/>
        <v/>
      </c>
    </row>
    <row r="89" spans="1:10">
      <c r="A89" s="28">
        <v>78</v>
      </c>
      <c r="B89" s="135"/>
      <c r="C89" s="135"/>
      <c r="D89" s="6"/>
      <c r="E89" s="179"/>
      <c r="F89" s="15" t="str">
        <f t="shared" si="8"/>
        <v/>
      </c>
      <c r="G89" s="43" t="str">
        <f t="shared" si="9"/>
        <v/>
      </c>
      <c r="H89" s="15" t="str">
        <f t="shared" si="10"/>
        <v/>
      </c>
      <c r="I89" s="15" t="str">
        <f t="shared" si="11"/>
        <v/>
      </c>
      <c r="J89" s="15" t="str">
        <f t="shared" si="12"/>
        <v/>
      </c>
    </row>
    <row r="90" spans="1:10">
      <c r="A90" s="28">
        <v>79</v>
      </c>
      <c r="B90" s="135"/>
      <c r="C90" s="135"/>
      <c r="D90" s="6"/>
      <c r="E90" s="179"/>
      <c r="F90" s="15" t="str">
        <f t="shared" si="8"/>
        <v/>
      </c>
      <c r="G90" s="43" t="str">
        <f t="shared" si="9"/>
        <v/>
      </c>
      <c r="H90" s="15" t="str">
        <f t="shared" si="10"/>
        <v/>
      </c>
      <c r="I90" s="15" t="str">
        <f t="shared" si="11"/>
        <v/>
      </c>
      <c r="J90" s="15" t="str">
        <f t="shared" si="12"/>
        <v/>
      </c>
    </row>
    <row r="91" spans="1:10">
      <c r="A91" s="28">
        <v>80</v>
      </c>
      <c r="B91" s="135"/>
      <c r="C91" s="135"/>
      <c r="D91" s="6"/>
      <c r="E91" s="179"/>
      <c r="F91" s="15" t="str">
        <f t="shared" si="8"/>
        <v/>
      </c>
      <c r="G91" s="43" t="str">
        <f t="shared" si="9"/>
        <v/>
      </c>
      <c r="H91" s="15" t="str">
        <f t="shared" si="10"/>
        <v/>
      </c>
      <c r="I91" s="15" t="str">
        <f t="shared" si="11"/>
        <v/>
      </c>
      <c r="J91" s="15" t="str">
        <f t="shared" si="12"/>
        <v/>
      </c>
    </row>
    <row r="92" spans="1:10">
      <c r="A92" s="28">
        <v>81</v>
      </c>
      <c r="B92" s="135"/>
      <c r="C92" s="135"/>
      <c r="D92" s="6"/>
      <c r="E92" s="179"/>
      <c r="F92" s="15" t="str">
        <f t="shared" si="8"/>
        <v/>
      </c>
      <c r="G92" s="43" t="str">
        <f t="shared" si="9"/>
        <v/>
      </c>
      <c r="H92" s="15" t="str">
        <f t="shared" si="10"/>
        <v/>
      </c>
      <c r="I92" s="15" t="str">
        <f t="shared" si="11"/>
        <v/>
      </c>
      <c r="J92" s="15" t="str">
        <f t="shared" si="12"/>
        <v/>
      </c>
    </row>
    <row r="93" spans="1:10">
      <c r="A93" s="28">
        <v>82</v>
      </c>
      <c r="B93" s="135"/>
      <c r="C93" s="135"/>
      <c r="D93" s="6"/>
      <c r="E93" s="179"/>
      <c r="F93" s="15" t="str">
        <f t="shared" si="8"/>
        <v/>
      </c>
      <c r="G93" s="43" t="str">
        <f t="shared" si="9"/>
        <v/>
      </c>
      <c r="H93" s="15" t="str">
        <f t="shared" si="10"/>
        <v/>
      </c>
      <c r="I93" s="15" t="str">
        <f t="shared" si="11"/>
        <v/>
      </c>
      <c r="J93" s="15" t="str">
        <f t="shared" si="12"/>
        <v/>
      </c>
    </row>
    <row r="94" spans="1:10">
      <c r="A94" s="28">
        <v>83</v>
      </c>
      <c r="B94" s="135"/>
      <c r="C94" s="135"/>
      <c r="D94" s="6"/>
      <c r="E94" s="179"/>
      <c r="F94" s="15" t="str">
        <f t="shared" si="8"/>
        <v/>
      </c>
      <c r="G94" s="43" t="str">
        <f t="shared" si="9"/>
        <v/>
      </c>
      <c r="H94" s="15" t="str">
        <f t="shared" si="10"/>
        <v/>
      </c>
      <c r="I94" s="15" t="str">
        <f t="shared" si="11"/>
        <v/>
      </c>
      <c r="J94" s="15" t="str">
        <f t="shared" si="12"/>
        <v/>
      </c>
    </row>
    <row r="95" spans="1:10">
      <c r="A95" s="28">
        <v>84</v>
      </c>
      <c r="B95" s="135"/>
      <c r="C95" s="135"/>
      <c r="D95" s="6"/>
      <c r="E95" s="179"/>
      <c r="F95" s="15" t="str">
        <f t="shared" si="8"/>
        <v/>
      </c>
      <c r="G95" s="43" t="str">
        <f t="shared" si="9"/>
        <v/>
      </c>
      <c r="H95" s="15" t="str">
        <f t="shared" si="10"/>
        <v/>
      </c>
      <c r="I95" s="15" t="str">
        <f t="shared" si="11"/>
        <v/>
      </c>
      <c r="J95" s="15" t="str">
        <f t="shared" si="12"/>
        <v/>
      </c>
    </row>
    <row r="96" spans="1:10">
      <c r="A96" s="28">
        <v>85</v>
      </c>
      <c r="B96" s="135"/>
      <c r="C96" s="135"/>
      <c r="D96" s="6"/>
      <c r="E96" s="179"/>
      <c r="F96" s="15" t="str">
        <f t="shared" si="8"/>
        <v/>
      </c>
      <c r="G96" s="43" t="str">
        <f t="shared" si="9"/>
        <v/>
      </c>
      <c r="H96" s="15" t="str">
        <f t="shared" si="10"/>
        <v/>
      </c>
      <c r="I96" s="15" t="str">
        <f t="shared" si="11"/>
        <v/>
      </c>
      <c r="J96" s="15" t="str">
        <f t="shared" si="12"/>
        <v/>
      </c>
    </row>
    <row r="97" spans="1:10">
      <c r="A97" s="28">
        <v>86</v>
      </c>
      <c r="B97" s="135"/>
      <c r="C97" s="135"/>
      <c r="D97" s="6"/>
      <c r="E97" s="179"/>
      <c r="F97" s="15" t="str">
        <f t="shared" si="8"/>
        <v/>
      </c>
      <c r="G97" s="43" t="str">
        <f t="shared" si="9"/>
        <v/>
      </c>
      <c r="H97" s="15" t="str">
        <f t="shared" si="10"/>
        <v/>
      </c>
      <c r="I97" s="15" t="str">
        <f t="shared" si="11"/>
        <v/>
      </c>
      <c r="J97" s="15" t="str">
        <f t="shared" si="12"/>
        <v/>
      </c>
    </row>
    <row r="98" spans="1:10">
      <c r="A98" s="28">
        <v>87</v>
      </c>
      <c r="B98" s="135"/>
      <c r="C98" s="135"/>
      <c r="D98" s="6"/>
      <c r="E98" s="179"/>
      <c r="F98" s="15" t="str">
        <f t="shared" si="8"/>
        <v/>
      </c>
      <c r="G98" s="43" t="str">
        <f t="shared" si="9"/>
        <v/>
      </c>
      <c r="H98" s="15" t="str">
        <f t="shared" si="10"/>
        <v/>
      </c>
      <c r="I98" s="15" t="str">
        <f t="shared" si="11"/>
        <v/>
      </c>
      <c r="J98" s="15" t="str">
        <f t="shared" si="12"/>
        <v/>
      </c>
    </row>
    <row r="99" spans="1:10">
      <c r="A99" s="28">
        <v>88</v>
      </c>
      <c r="B99" s="135"/>
      <c r="C99" s="135"/>
      <c r="D99" s="6"/>
      <c r="E99" s="179"/>
      <c r="F99" s="15" t="str">
        <f t="shared" si="8"/>
        <v/>
      </c>
      <c r="G99" s="43" t="str">
        <f t="shared" si="9"/>
        <v/>
      </c>
      <c r="H99" s="15" t="str">
        <f t="shared" si="10"/>
        <v/>
      </c>
      <c r="I99" s="15" t="str">
        <f t="shared" si="11"/>
        <v/>
      </c>
      <c r="J99" s="15" t="str">
        <f t="shared" si="12"/>
        <v/>
      </c>
    </row>
    <row r="100" spans="1:10">
      <c r="A100" s="28">
        <v>89</v>
      </c>
      <c r="B100" s="135"/>
      <c r="C100" s="135"/>
      <c r="D100" s="6"/>
      <c r="E100" s="179"/>
      <c r="F100" s="15" t="str">
        <f t="shared" si="8"/>
        <v/>
      </c>
      <c r="G100" s="43" t="str">
        <f t="shared" si="9"/>
        <v/>
      </c>
      <c r="H100" s="15" t="str">
        <f t="shared" si="10"/>
        <v/>
      </c>
      <c r="I100" s="15" t="str">
        <f t="shared" si="11"/>
        <v/>
      </c>
      <c r="J100" s="15" t="str">
        <f t="shared" si="12"/>
        <v/>
      </c>
    </row>
    <row r="101" spans="1:10">
      <c r="A101" s="28">
        <v>90</v>
      </c>
      <c r="B101" s="135"/>
      <c r="C101" s="135"/>
      <c r="D101" s="6"/>
      <c r="E101" s="179"/>
      <c r="F101" s="15" t="str">
        <f t="shared" si="8"/>
        <v/>
      </c>
      <c r="G101" s="43" t="str">
        <f t="shared" si="9"/>
        <v/>
      </c>
      <c r="H101" s="15" t="str">
        <f t="shared" si="10"/>
        <v/>
      </c>
      <c r="I101" s="15" t="str">
        <f t="shared" si="11"/>
        <v/>
      </c>
      <c r="J101" s="15" t="str">
        <f t="shared" si="12"/>
        <v/>
      </c>
    </row>
    <row r="102" spans="1:10">
      <c r="A102" s="28">
        <v>91</v>
      </c>
      <c r="B102" s="135"/>
      <c r="C102" s="135"/>
      <c r="D102" s="6"/>
      <c r="E102" s="179"/>
      <c r="F102" s="15" t="str">
        <f t="shared" si="8"/>
        <v/>
      </c>
      <c r="G102" s="43" t="str">
        <f t="shared" si="9"/>
        <v/>
      </c>
      <c r="H102" s="15" t="str">
        <f t="shared" si="10"/>
        <v/>
      </c>
      <c r="I102" s="15" t="str">
        <f t="shared" si="11"/>
        <v/>
      </c>
      <c r="J102" s="15" t="str">
        <f t="shared" si="12"/>
        <v/>
      </c>
    </row>
    <row r="103" spans="1:10">
      <c r="A103" s="28">
        <v>92</v>
      </c>
      <c r="B103" s="135"/>
      <c r="C103" s="135"/>
      <c r="D103" s="6"/>
      <c r="E103" s="179"/>
      <c r="F103" s="15" t="str">
        <f t="shared" si="8"/>
        <v/>
      </c>
      <c r="G103" s="43" t="str">
        <f t="shared" si="9"/>
        <v/>
      </c>
      <c r="H103" s="15" t="str">
        <f t="shared" si="10"/>
        <v/>
      </c>
      <c r="I103" s="15" t="str">
        <f t="shared" si="11"/>
        <v/>
      </c>
      <c r="J103" s="15" t="str">
        <f t="shared" si="12"/>
        <v/>
      </c>
    </row>
    <row r="104" spans="1:10">
      <c r="A104" s="28">
        <v>93</v>
      </c>
      <c r="B104" s="135"/>
      <c r="C104" s="135"/>
      <c r="D104" s="6"/>
      <c r="E104" s="179"/>
      <c r="F104" s="15" t="str">
        <f t="shared" si="8"/>
        <v/>
      </c>
      <c r="G104" s="43" t="str">
        <f t="shared" si="9"/>
        <v/>
      </c>
      <c r="H104" s="15" t="str">
        <f t="shared" si="10"/>
        <v/>
      </c>
      <c r="I104" s="15" t="str">
        <f t="shared" si="11"/>
        <v/>
      </c>
      <c r="J104" s="15" t="str">
        <f t="shared" si="12"/>
        <v/>
      </c>
    </row>
    <row r="105" spans="1:10">
      <c r="A105" s="28">
        <v>94</v>
      </c>
      <c r="B105" s="135"/>
      <c r="C105" s="135"/>
      <c r="D105" s="6"/>
      <c r="E105" s="179"/>
      <c r="F105" s="15" t="str">
        <f t="shared" si="8"/>
        <v/>
      </c>
      <c r="G105" s="43" t="str">
        <f t="shared" si="9"/>
        <v/>
      </c>
      <c r="H105" s="15" t="str">
        <f t="shared" si="10"/>
        <v/>
      </c>
      <c r="I105" s="15" t="str">
        <f t="shared" si="11"/>
        <v/>
      </c>
      <c r="J105" s="15" t="str">
        <f t="shared" si="12"/>
        <v/>
      </c>
    </row>
    <row r="106" spans="1:10">
      <c r="A106" s="28">
        <v>95</v>
      </c>
      <c r="B106" s="135"/>
      <c r="C106" s="135"/>
      <c r="D106" s="6"/>
      <c r="E106" s="179"/>
      <c r="F106" s="15" t="str">
        <f t="shared" si="8"/>
        <v/>
      </c>
      <c r="G106" s="43" t="str">
        <f t="shared" si="9"/>
        <v/>
      </c>
      <c r="H106" s="15" t="str">
        <f t="shared" si="10"/>
        <v/>
      </c>
      <c r="I106" s="15" t="str">
        <f t="shared" si="11"/>
        <v/>
      </c>
      <c r="J106" s="15" t="str">
        <f t="shared" si="12"/>
        <v/>
      </c>
    </row>
    <row r="107" spans="1:10">
      <c r="A107" s="28">
        <v>96</v>
      </c>
      <c r="B107" s="135"/>
      <c r="C107" s="135"/>
      <c r="D107" s="6"/>
      <c r="E107" s="179"/>
      <c r="F107" s="15" t="str">
        <f t="shared" si="8"/>
        <v/>
      </c>
      <c r="G107" s="43" t="str">
        <f t="shared" si="9"/>
        <v/>
      </c>
      <c r="H107" s="15" t="str">
        <f t="shared" si="10"/>
        <v/>
      </c>
      <c r="I107" s="15" t="str">
        <f t="shared" si="11"/>
        <v/>
      </c>
      <c r="J107" s="15" t="str">
        <f t="shared" si="12"/>
        <v/>
      </c>
    </row>
    <row r="108" spans="1:10">
      <c r="A108" s="28">
        <v>97</v>
      </c>
      <c r="B108" s="135"/>
      <c r="C108" s="135"/>
      <c r="D108" s="6"/>
      <c r="E108" s="179"/>
      <c r="F108" s="15" t="str">
        <f t="shared" si="8"/>
        <v/>
      </c>
      <c r="G108" s="43" t="str">
        <f t="shared" si="9"/>
        <v/>
      </c>
      <c r="H108" s="15" t="str">
        <f t="shared" si="10"/>
        <v/>
      </c>
      <c r="I108" s="15" t="str">
        <f t="shared" si="11"/>
        <v/>
      </c>
      <c r="J108" s="15" t="str">
        <f t="shared" si="12"/>
        <v/>
      </c>
    </row>
    <row r="109" spans="1:10">
      <c r="A109" s="28">
        <v>98</v>
      </c>
      <c r="B109" s="135"/>
      <c r="C109" s="135"/>
      <c r="D109" s="6"/>
      <c r="E109" s="179"/>
      <c r="F109" s="15" t="str">
        <f t="shared" si="8"/>
        <v/>
      </c>
      <c r="G109" s="43" t="str">
        <f t="shared" si="9"/>
        <v/>
      </c>
      <c r="H109" s="15" t="str">
        <f t="shared" si="10"/>
        <v/>
      </c>
      <c r="I109" s="15" t="str">
        <f t="shared" si="11"/>
        <v/>
      </c>
      <c r="J109" s="15" t="str">
        <f t="shared" si="12"/>
        <v/>
      </c>
    </row>
    <row r="110" spans="1:10">
      <c r="A110" s="117">
        <v>99</v>
      </c>
      <c r="B110" s="6"/>
      <c r="C110" s="6"/>
      <c r="D110" s="6"/>
      <c r="E110" s="179"/>
      <c r="F110" s="15" t="str">
        <f t="shared" si="8"/>
        <v/>
      </c>
      <c r="G110" s="43" t="str">
        <f t="shared" si="9"/>
        <v/>
      </c>
      <c r="H110" s="15" t="str">
        <f t="shared" si="10"/>
        <v/>
      </c>
      <c r="I110" s="15" t="str">
        <f t="shared" si="11"/>
        <v/>
      </c>
      <c r="J110" s="15" t="str">
        <f t="shared" si="12"/>
        <v/>
      </c>
    </row>
    <row r="111" spans="1:10">
      <c r="A111" s="117">
        <v>100</v>
      </c>
      <c r="B111" s="6"/>
      <c r="C111" s="6"/>
      <c r="D111" s="118"/>
      <c r="E111" s="120"/>
      <c r="F111" s="15" t="str">
        <f t="shared" si="8"/>
        <v/>
      </c>
      <c r="G111" s="43" t="str">
        <f t="shared" si="9"/>
        <v/>
      </c>
      <c r="H111" s="15" t="str">
        <f t="shared" ref="H111:H174" si="13">IF(OR(,$E111&lt;an_initial,$E111&gt;an_final),"",G111*(HLOOKUP(D111,ii7punctaje,2,FALSE))*COUNTIF(D111,"Manifestări internaționale"))</f>
        <v/>
      </c>
      <c r="I111" s="15" t="str">
        <f t="shared" ref="I111:I174" si="14">IF(OR(,$E111&lt;an_initial,$E111&gt;an_final),"",G111*(HLOOKUP(D111,ii7punctaje,2,FALSE))*COUNTIF(D111,"Manifestări naționale"))</f>
        <v/>
      </c>
      <c r="J111" s="15" t="str">
        <f t="shared" ref="J111:J174" si="15">IF(OR(,$E111&lt;an_initial,$E111&gt;an_final),"",G111*(HLOOKUP(D111,ii7punctaje,2,FALSE))*COUNTIF(D111,"Alte manifestări ştiintifice naționale/internaţionale, workshop-uri, etc care nu publică volume"))</f>
        <v/>
      </c>
    </row>
    <row r="112" spans="1:10">
      <c r="A112" s="117">
        <v>101</v>
      </c>
      <c r="B112" s="6"/>
      <c r="C112" s="6"/>
      <c r="D112" s="118"/>
      <c r="E112" s="120"/>
      <c r="F112" s="15" t="str">
        <f t="shared" si="8"/>
        <v/>
      </c>
      <c r="G112" s="43" t="str">
        <f t="shared" si="9"/>
        <v/>
      </c>
      <c r="H112" s="15" t="str">
        <f t="shared" si="13"/>
        <v/>
      </c>
      <c r="I112" s="15" t="str">
        <f t="shared" si="14"/>
        <v/>
      </c>
      <c r="J112" s="15" t="str">
        <f t="shared" si="15"/>
        <v/>
      </c>
    </row>
    <row r="113" spans="1:10">
      <c r="A113" s="117">
        <v>102</v>
      </c>
      <c r="B113" s="6"/>
      <c r="C113" s="6"/>
      <c r="D113" s="118"/>
      <c r="E113" s="120"/>
      <c r="F113" s="15" t="str">
        <f t="shared" si="8"/>
        <v/>
      </c>
      <c r="G113" s="43" t="str">
        <f t="shared" si="9"/>
        <v/>
      </c>
      <c r="H113" s="15" t="str">
        <f t="shared" si="13"/>
        <v/>
      </c>
      <c r="I113" s="15" t="str">
        <f t="shared" si="14"/>
        <v/>
      </c>
      <c r="J113" s="15" t="str">
        <f t="shared" si="15"/>
        <v/>
      </c>
    </row>
    <row r="114" spans="1:10">
      <c r="A114" s="117">
        <v>103</v>
      </c>
      <c r="B114" s="6"/>
      <c r="C114" s="6"/>
      <c r="D114" s="118"/>
      <c r="E114" s="120"/>
      <c r="F114" s="15" t="str">
        <f t="shared" si="8"/>
        <v/>
      </c>
      <c r="G114" s="43" t="str">
        <f t="shared" si="9"/>
        <v/>
      </c>
      <c r="H114" s="15" t="str">
        <f t="shared" si="13"/>
        <v/>
      </c>
      <c r="I114" s="15" t="str">
        <f t="shared" si="14"/>
        <v/>
      </c>
      <c r="J114" s="15" t="str">
        <f t="shared" si="15"/>
        <v/>
      </c>
    </row>
    <row r="115" spans="1:10">
      <c r="A115" s="117">
        <v>104</v>
      </c>
      <c r="B115" s="6"/>
      <c r="C115" s="6"/>
      <c r="D115" s="118"/>
      <c r="E115" s="120"/>
      <c r="F115" s="15" t="str">
        <f t="shared" si="8"/>
        <v/>
      </c>
      <c r="G115" s="43" t="str">
        <f t="shared" si="9"/>
        <v/>
      </c>
      <c r="H115" s="15" t="str">
        <f t="shared" si="13"/>
        <v/>
      </c>
      <c r="I115" s="15" t="str">
        <f t="shared" si="14"/>
        <v/>
      </c>
      <c r="J115" s="15" t="str">
        <f t="shared" si="15"/>
        <v/>
      </c>
    </row>
    <row r="116" spans="1:10">
      <c r="A116" s="117">
        <v>105</v>
      </c>
      <c r="B116" s="6"/>
      <c r="C116" s="6"/>
      <c r="D116" s="118"/>
      <c r="E116" s="120"/>
      <c r="F116" s="15" t="str">
        <f t="shared" si="8"/>
        <v/>
      </c>
      <c r="G116" s="43" t="str">
        <f t="shared" si="9"/>
        <v/>
      </c>
      <c r="H116" s="15" t="str">
        <f t="shared" si="13"/>
        <v/>
      </c>
      <c r="I116" s="15" t="str">
        <f t="shared" si="14"/>
        <v/>
      </c>
      <c r="J116" s="15" t="str">
        <f t="shared" si="15"/>
        <v/>
      </c>
    </row>
    <row r="117" spans="1:10">
      <c r="A117" s="117">
        <v>106</v>
      </c>
      <c r="B117" s="6"/>
      <c r="C117" s="6"/>
      <c r="D117" s="118"/>
      <c r="E117" s="120"/>
      <c r="F117" s="15" t="str">
        <f t="shared" si="8"/>
        <v/>
      </c>
      <c r="G117" s="43" t="str">
        <f t="shared" si="9"/>
        <v/>
      </c>
      <c r="H117" s="15" t="str">
        <f t="shared" si="13"/>
        <v/>
      </c>
      <c r="I117" s="15" t="str">
        <f t="shared" si="14"/>
        <v/>
      </c>
      <c r="J117" s="15" t="str">
        <f t="shared" si="15"/>
        <v/>
      </c>
    </row>
    <row r="118" spans="1:10">
      <c r="A118" s="117">
        <v>107</v>
      </c>
      <c r="B118" s="6"/>
      <c r="C118" s="6"/>
      <c r="D118" s="118"/>
      <c r="E118" s="120"/>
      <c r="F118" s="15" t="str">
        <f t="shared" si="8"/>
        <v/>
      </c>
      <c r="G118" s="43" t="str">
        <f t="shared" si="9"/>
        <v/>
      </c>
      <c r="H118" s="15" t="str">
        <f t="shared" si="13"/>
        <v/>
      </c>
      <c r="I118" s="15" t="str">
        <f t="shared" si="14"/>
        <v/>
      </c>
      <c r="J118" s="15" t="str">
        <f t="shared" si="15"/>
        <v/>
      </c>
    </row>
    <row r="119" spans="1:10">
      <c r="A119" s="117">
        <v>108</v>
      </c>
      <c r="B119" s="6"/>
      <c r="C119" s="6"/>
      <c r="D119" s="118"/>
      <c r="E119" s="120"/>
      <c r="F119" s="15" t="str">
        <f t="shared" si="8"/>
        <v/>
      </c>
      <c r="G119" s="43" t="str">
        <f t="shared" si="9"/>
        <v/>
      </c>
      <c r="H119" s="15" t="str">
        <f t="shared" si="13"/>
        <v/>
      </c>
      <c r="I119" s="15" t="str">
        <f t="shared" si="14"/>
        <v/>
      </c>
      <c r="J119" s="15" t="str">
        <f t="shared" si="15"/>
        <v/>
      </c>
    </row>
    <row r="120" spans="1:10">
      <c r="A120" s="117">
        <v>109</v>
      </c>
      <c r="B120" s="6"/>
      <c r="C120" s="6"/>
      <c r="D120" s="118"/>
      <c r="E120" s="120"/>
      <c r="F120" s="15" t="str">
        <f t="shared" si="8"/>
        <v/>
      </c>
      <c r="G120" s="43" t="str">
        <f t="shared" si="9"/>
        <v/>
      </c>
      <c r="H120" s="15" t="str">
        <f t="shared" si="13"/>
        <v/>
      </c>
      <c r="I120" s="15" t="str">
        <f t="shared" si="14"/>
        <v/>
      </c>
      <c r="J120" s="15" t="str">
        <f t="shared" si="15"/>
        <v/>
      </c>
    </row>
    <row r="121" spans="1:10">
      <c r="A121" s="117">
        <v>110</v>
      </c>
      <c r="B121" s="6"/>
      <c r="C121" s="6"/>
      <c r="D121" s="118"/>
      <c r="E121" s="120"/>
      <c r="F121" s="15" t="str">
        <f t="shared" si="8"/>
        <v/>
      </c>
      <c r="G121" s="43" t="str">
        <f t="shared" si="9"/>
        <v/>
      </c>
      <c r="H121" s="15" t="str">
        <f t="shared" si="13"/>
        <v/>
      </c>
      <c r="I121" s="15" t="str">
        <f t="shared" si="14"/>
        <v/>
      </c>
      <c r="J121" s="15" t="str">
        <f t="shared" si="15"/>
        <v/>
      </c>
    </row>
    <row r="122" spans="1:10">
      <c r="A122" s="117">
        <v>111</v>
      </c>
      <c r="B122" s="6"/>
      <c r="C122" s="6"/>
      <c r="D122" s="118"/>
      <c r="E122" s="120"/>
      <c r="F122" s="15" t="str">
        <f t="shared" si="8"/>
        <v/>
      </c>
      <c r="G122" s="43" t="str">
        <f t="shared" si="9"/>
        <v/>
      </c>
      <c r="H122" s="15" t="str">
        <f t="shared" si="13"/>
        <v/>
      </c>
      <c r="I122" s="15" t="str">
        <f t="shared" si="14"/>
        <v/>
      </c>
      <c r="J122" s="15" t="str">
        <f t="shared" si="15"/>
        <v/>
      </c>
    </row>
    <row r="123" spans="1:10">
      <c r="A123" s="117">
        <v>112</v>
      </c>
      <c r="B123" s="6"/>
      <c r="C123" s="6"/>
      <c r="D123" s="118"/>
      <c r="E123" s="120"/>
      <c r="F123" s="15" t="str">
        <f t="shared" si="8"/>
        <v/>
      </c>
      <c r="G123" s="43" t="str">
        <f t="shared" si="9"/>
        <v/>
      </c>
      <c r="H123" s="15" t="str">
        <f t="shared" si="13"/>
        <v/>
      </c>
      <c r="I123" s="15" t="str">
        <f t="shared" si="14"/>
        <v/>
      </c>
      <c r="J123" s="15" t="str">
        <f t="shared" si="15"/>
        <v/>
      </c>
    </row>
    <row r="124" spans="1:10">
      <c r="A124" s="117">
        <v>113</v>
      </c>
      <c r="B124" s="6"/>
      <c r="C124" s="6"/>
      <c r="D124" s="118"/>
      <c r="E124" s="120"/>
      <c r="F124" s="15" t="str">
        <f t="shared" si="8"/>
        <v/>
      </c>
      <c r="G124" s="43" t="str">
        <f t="shared" si="9"/>
        <v/>
      </c>
      <c r="H124" s="15" t="str">
        <f t="shared" si="13"/>
        <v/>
      </c>
      <c r="I124" s="15" t="str">
        <f t="shared" si="14"/>
        <v/>
      </c>
      <c r="J124" s="15" t="str">
        <f t="shared" si="15"/>
        <v/>
      </c>
    </row>
    <row r="125" spans="1:10">
      <c r="A125" s="117">
        <v>114</v>
      </c>
      <c r="B125" s="6"/>
      <c r="C125" s="6"/>
      <c r="D125" s="118"/>
      <c r="E125" s="120"/>
      <c r="F125" s="15" t="str">
        <f t="shared" si="8"/>
        <v/>
      </c>
      <c r="G125" s="43" t="str">
        <f t="shared" si="9"/>
        <v/>
      </c>
      <c r="H125" s="15" t="str">
        <f t="shared" si="13"/>
        <v/>
      </c>
      <c r="I125" s="15" t="str">
        <f t="shared" si="14"/>
        <v/>
      </c>
      <c r="J125" s="15" t="str">
        <f t="shared" si="15"/>
        <v/>
      </c>
    </row>
    <row r="126" spans="1:10">
      <c r="A126" s="117">
        <v>115</v>
      </c>
      <c r="B126" s="6"/>
      <c r="C126" s="6"/>
      <c r="D126" s="118"/>
      <c r="E126" s="120"/>
      <c r="F126" s="15" t="str">
        <f t="shared" si="8"/>
        <v/>
      </c>
      <c r="G126" s="43" t="str">
        <f t="shared" si="9"/>
        <v/>
      </c>
      <c r="H126" s="15" t="str">
        <f t="shared" si="13"/>
        <v/>
      </c>
      <c r="I126" s="15" t="str">
        <f t="shared" si="14"/>
        <v/>
      </c>
      <c r="J126" s="15" t="str">
        <f t="shared" si="15"/>
        <v/>
      </c>
    </row>
    <row r="127" spans="1:10">
      <c r="A127" s="117">
        <v>116</v>
      </c>
      <c r="B127" s="6"/>
      <c r="C127" s="6"/>
      <c r="D127" s="118"/>
      <c r="E127" s="120"/>
      <c r="F127" s="15" t="str">
        <f t="shared" si="8"/>
        <v/>
      </c>
      <c r="G127" s="43" t="str">
        <f t="shared" si="9"/>
        <v/>
      </c>
      <c r="H127" s="15" t="str">
        <f t="shared" si="13"/>
        <v/>
      </c>
      <c r="I127" s="15" t="str">
        <f t="shared" si="14"/>
        <v/>
      </c>
      <c r="J127" s="15" t="str">
        <f t="shared" si="15"/>
        <v/>
      </c>
    </row>
    <row r="128" spans="1:10">
      <c r="A128" s="117">
        <v>117</v>
      </c>
      <c r="B128" s="6"/>
      <c r="C128" s="6"/>
      <c r="D128" s="118"/>
      <c r="E128" s="120"/>
      <c r="F128" s="15" t="str">
        <f t="shared" si="8"/>
        <v/>
      </c>
      <c r="G128" s="43" t="str">
        <f t="shared" si="9"/>
        <v/>
      </c>
      <c r="H128" s="15" t="str">
        <f t="shared" si="13"/>
        <v/>
      </c>
      <c r="I128" s="15" t="str">
        <f t="shared" si="14"/>
        <v/>
      </c>
      <c r="J128" s="15" t="str">
        <f t="shared" si="15"/>
        <v/>
      </c>
    </row>
    <row r="129" spans="1:10">
      <c r="A129" s="117">
        <v>118</v>
      </c>
      <c r="B129" s="6"/>
      <c r="C129" s="6"/>
      <c r="D129" s="118"/>
      <c r="E129" s="120"/>
      <c r="F129" s="15" t="str">
        <f t="shared" si="8"/>
        <v/>
      </c>
      <c r="G129" s="43" t="str">
        <f t="shared" si="9"/>
        <v/>
      </c>
      <c r="H129" s="15" t="str">
        <f t="shared" si="13"/>
        <v/>
      </c>
      <c r="I129" s="15" t="str">
        <f t="shared" si="14"/>
        <v/>
      </c>
      <c r="J129" s="15" t="str">
        <f t="shared" si="15"/>
        <v/>
      </c>
    </row>
    <row r="130" spans="1:10">
      <c r="A130" s="117">
        <v>119</v>
      </c>
      <c r="B130" s="6"/>
      <c r="C130" s="6"/>
      <c r="D130" s="118"/>
      <c r="E130" s="120"/>
      <c r="F130" s="15" t="str">
        <f t="shared" si="8"/>
        <v/>
      </c>
      <c r="G130" s="43" t="str">
        <f t="shared" si="9"/>
        <v/>
      </c>
      <c r="H130" s="15" t="str">
        <f t="shared" si="13"/>
        <v/>
      </c>
      <c r="I130" s="15" t="str">
        <f t="shared" si="14"/>
        <v/>
      </c>
      <c r="J130" s="15" t="str">
        <f t="shared" si="15"/>
        <v/>
      </c>
    </row>
    <row r="131" spans="1:10">
      <c r="A131" s="117">
        <v>120</v>
      </c>
      <c r="B131" s="6"/>
      <c r="C131" s="6"/>
      <c r="D131" s="118"/>
      <c r="E131" s="120"/>
      <c r="F131" s="15" t="str">
        <f t="shared" si="8"/>
        <v/>
      </c>
      <c r="G131" s="43" t="str">
        <f t="shared" si="9"/>
        <v/>
      </c>
      <c r="H131" s="15" t="str">
        <f t="shared" si="13"/>
        <v/>
      </c>
      <c r="I131" s="15" t="str">
        <f t="shared" si="14"/>
        <v/>
      </c>
      <c r="J131" s="15" t="str">
        <f t="shared" si="15"/>
        <v/>
      </c>
    </row>
    <row r="132" spans="1:10">
      <c r="A132" s="117">
        <v>121</v>
      </c>
      <c r="B132" s="6"/>
      <c r="C132" s="6"/>
      <c r="D132" s="118"/>
      <c r="E132" s="120"/>
      <c r="F132" s="15" t="str">
        <f t="shared" si="8"/>
        <v/>
      </c>
      <c r="G132" s="43" t="str">
        <f t="shared" si="9"/>
        <v/>
      </c>
      <c r="H132" s="15" t="str">
        <f t="shared" si="13"/>
        <v/>
      </c>
      <c r="I132" s="15" t="str">
        <f t="shared" si="14"/>
        <v/>
      </c>
      <c r="J132" s="15" t="str">
        <f t="shared" si="15"/>
        <v/>
      </c>
    </row>
    <row r="133" spans="1:10">
      <c r="A133" s="117">
        <v>122</v>
      </c>
      <c r="B133" s="6"/>
      <c r="C133" s="6"/>
      <c r="D133" s="118"/>
      <c r="E133" s="120"/>
      <c r="F133" s="15" t="str">
        <f t="shared" si="8"/>
        <v/>
      </c>
      <c r="G133" s="43" t="str">
        <f t="shared" si="9"/>
        <v/>
      </c>
      <c r="H133" s="15" t="str">
        <f t="shared" si="13"/>
        <v/>
      </c>
      <c r="I133" s="15" t="str">
        <f t="shared" si="14"/>
        <v/>
      </c>
      <c r="J133" s="15" t="str">
        <f t="shared" si="15"/>
        <v/>
      </c>
    </row>
    <row r="134" spans="1:10">
      <c r="A134" s="117">
        <v>123</v>
      </c>
      <c r="B134" s="6"/>
      <c r="C134" s="6"/>
      <c r="D134" s="118"/>
      <c r="E134" s="120"/>
      <c r="F134" s="15" t="str">
        <f t="shared" si="8"/>
        <v/>
      </c>
      <c r="G134" s="43" t="str">
        <f t="shared" si="9"/>
        <v/>
      </c>
      <c r="H134" s="15" t="str">
        <f t="shared" si="13"/>
        <v/>
      </c>
      <c r="I134" s="15" t="str">
        <f t="shared" si="14"/>
        <v/>
      </c>
      <c r="J134" s="15" t="str">
        <f t="shared" si="15"/>
        <v/>
      </c>
    </row>
    <row r="135" spans="1:10">
      <c r="A135" s="117">
        <v>124</v>
      </c>
      <c r="B135" s="6"/>
      <c r="C135" s="6"/>
      <c r="D135" s="118"/>
      <c r="E135" s="120"/>
      <c r="F135" s="15" t="str">
        <f t="shared" si="8"/>
        <v/>
      </c>
      <c r="G135" s="43" t="str">
        <f t="shared" si="9"/>
        <v/>
      </c>
      <c r="H135" s="15" t="str">
        <f t="shared" si="13"/>
        <v/>
      </c>
      <c r="I135" s="15" t="str">
        <f t="shared" si="14"/>
        <v/>
      </c>
      <c r="J135" s="15" t="str">
        <f t="shared" si="15"/>
        <v/>
      </c>
    </row>
    <row r="136" spans="1:10">
      <c r="A136" s="117">
        <v>125</v>
      </c>
      <c r="B136" s="6"/>
      <c r="C136" s="6"/>
      <c r="D136" s="118"/>
      <c r="E136" s="120"/>
      <c r="F136" s="15" t="str">
        <f t="shared" si="8"/>
        <v/>
      </c>
      <c r="G136" s="43" t="str">
        <f t="shared" si="9"/>
        <v/>
      </c>
      <c r="H136" s="15" t="str">
        <f t="shared" si="13"/>
        <v/>
      </c>
      <c r="I136" s="15" t="str">
        <f t="shared" si="14"/>
        <v/>
      </c>
      <c r="J136" s="15" t="str">
        <f t="shared" si="15"/>
        <v/>
      </c>
    </row>
    <row r="137" spans="1:10">
      <c r="A137" s="117">
        <v>126</v>
      </c>
      <c r="B137" s="6"/>
      <c r="C137" s="6"/>
      <c r="D137" s="118"/>
      <c r="E137" s="120"/>
      <c r="F137" s="15" t="str">
        <f t="shared" si="8"/>
        <v/>
      </c>
      <c r="G137" s="43" t="str">
        <f t="shared" si="9"/>
        <v/>
      </c>
      <c r="H137" s="15" t="str">
        <f t="shared" si="13"/>
        <v/>
      </c>
      <c r="I137" s="15" t="str">
        <f t="shared" si="14"/>
        <v/>
      </c>
      <c r="J137" s="15" t="str">
        <f t="shared" si="15"/>
        <v/>
      </c>
    </row>
    <row r="138" spans="1:10">
      <c r="A138" s="117">
        <v>127</v>
      </c>
      <c r="B138" s="6"/>
      <c r="C138" s="6"/>
      <c r="D138" s="118"/>
      <c r="E138" s="120"/>
      <c r="F138" s="15" t="str">
        <f t="shared" si="8"/>
        <v/>
      </c>
      <c r="G138" s="43" t="str">
        <f t="shared" si="9"/>
        <v/>
      </c>
      <c r="H138" s="15" t="str">
        <f t="shared" si="13"/>
        <v/>
      </c>
      <c r="I138" s="15" t="str">
        <f t="shared" si="14"/>
        <v/>
      </c>
      <c r="J138" s="15" t="str">
        <f t="shared" si="15"/>
        <v/>
      </c>
    </row>
    <row r="139" spans="1:10">
      <c r="A139" s="117">
        <v>128</v>
      </c>
      <c r="B139" s="6"/>
      <c r="C139" s="6"/>
      <c r="D139" s="118"/>
      <c r="E139" s="120"/>
      <c r="F139" s="15" t="str">
        <f t="shared" si="8"/>
        <v/>
      </c>
      <c r="G139" s="43" t="str">
        <f t="shared" si="9"/>
        <v/>
      </c>
      <c r="H139" s="15" t="str">
        <f t="shared" si="13"/>
        <v/>
      </c>
      <c r="I139" s="15" t="str">
        <f t="shared" si="14"/>
        <v/>
      </c>
      <c r="J139" s="15" t="str">
        <f t="shared" si="15"/>
        <v/>
      </c>
    </row>
    <row r="140" spans="1:10">
      <c r="A140" s="117">
        <v>129</v>
      </c>
      <c r="B140" s="6"/>
      <c r="C140" s="6"/>
      <c r="D140" s="118"/>
      <c r="E140" s="120"/>
      <c r="F140" s="15" t="str">
        <f t="shared" ref="F140:F203" si="16">IF(OR(,$E140&lt;an_initial,$E140&gt;an_final),"",G140*(HLOOKUP(D140,ii7punctaje,2,FALSE)))</f>
        <v/>
      </c>
      <c r="G140" s="43" t="str">
        <f t="shared" ref="G140:G203" si="17">IF(OR(,,$E140="",$E140&gt;an_final),"",IF($E140&gt;=an_initial,1,""))</f>
        <v/>
      </c>
      <c r="H140" s="15" t="str">
        <f t="shared" si="13"/>
        <v/>
      </c>
      <c r="I140" s="15" t="str">
        <f t="shared" si="14"/>
        <v/>
      </c>
      <c r="J140" s="15" t="str">
        <f t="shared" si="15"/>
        <v/>
      </c>
    </row>
    <row r="141" spans="1:10">
      <c r="A141" s="117">
        <v>130</v>
      </c>
      <c r="B141" s="6"/>
      <c r="C141" s="6"/>
      <c r="D141" s="118"/>
      <c r="E141" s="120"/>
      <c r="F141" s="15" t="str">
        <f t="shared" si="16"/>
        <v/>
      </c>
      <c r="G141" s="43" t="str">
        <f t="shared" si="17"/>
        <v/>
      </c>
      <c r="H141" s="15" t="str">
        <f t="shared" si="13"/>
        <v/>
      </c>
      <c r="I141" s="15" t="str">
        <f t="shared" si="14"/>
        <v/>
      </c>
      <c r="J141" s="15" t="str">
        <f t="shared" si="15"/>
        <v/>
      </c>
    </row>
    <row r="142" spans="1:10">
      <c r="A142" s="117">
        <v>131</v>
      </c>
      <c r="B142" s="6"/>
      <c r="C142" s="6"/>
      <c r="D142" s="118"/>
      <c r="E142" s="120"/>
      <c r="F142" s="15" t="str">
        <f t="shared" si="16"/>
        <v/>
      </c>
      <c r="G142" s="43" t="str">
        <f t="shared" si="17"/>
        <v/>
      </c>
      <c r="H142" s="15" t="str">
        <f t="shared" si="13"/>
        <v/>
      </c>
      <c r="I142" s="15" t="str">
        <f t="shared" si="14"/>
        <v/>
      </c>
      <c r="J142" s="15" t="str">
        <f t="shared" si="15"/>
        <v/>
      </c>
    </row>
    <row r="143" spans="1:10">
      <c r="A143" s="117">
        <v>132</v>
      </c>
      <c r="B143" s="6"/>
      <c r="C143" s="6"/>
      <c r="D143" s="118"/>
      <c r="E143" s="120"/>
      <c r="F143" s="15" t="str">
        <f t="shared" si="16"/>
        <v/>
      </c>
      <c r="G143" s="43" t="str">
        <f t="shared" si="17"/>
        <v/>
      </c>
      <c r="H143" s="15" t="str">
        <f t="shared" si="13"/>
        <v/>
      </c>
      <c r="I143" s="15" t="str">
        <f t="shared" si="14"/>
        <v/>
      </c>
      <c r="J143" s="15" t="str">
        <f t="shared" si="15"/>
        <v/>
      </c>
    </row>
    <row r="144" spans="1:10">
      <c r="A144" s="117">
        <v>133</v>
      </c>
      <c r="B144" s="6"/>
      <c r="C144" s="6"/>
      <c r="D144" s="118"/>
      <c r="E144" s="120"/>
      <c r="F144" s="15" t="str">
        <f t="shared" si="16"/>
        <v/>
      </c>
      <c r="G144" s="43" t="str">
        <f t="shared" si="17"/>
        <v/>
      </c>
      <c r="H144" s="15" t="str">
        <f t="shared" si="13"/>
        <v/>
      </c>
      <c r="I144" s="15" t="str">
        <f t="shared" si="14"/>
        <v/>
      </c>
      <c r="J144" s="15" t="str">
        <f t="shared" si="15"/>
        <v/>
      </c>
    </row>
    <row r="145" spans="1:10">
      <c r="A145" s="117">
        <v>134</v>
      </c>
      <c r="B145" s="6"/>
      <c r="C145" s="6"/>
      <c r="D145" s="118"/>
      <c r="E145" s="120"/>
      <c r="F145" s="15" t="str">
        <f t="shared" si="16"/>
        <v/>
      </c>
      <c r="G145" s="43" t="str">
        <f t="shared" si="17"/>
        <v/>
      </c>
      <c r="H145" s="15" t="str">
        <f t="shared" si="13"/>
        <v/>
      </c>
      <c r="I145" s="15" t="str">
        <f t="shared" si="14"/>
        <v/>
      </c>
      <c r="J145" s="15" t="str">
        <f t="shared" si="15"/>
        <v/>
      </c>
    </row>
    <row r="146" spans="1:10">
      <c r="A146" s="117">
        <v>135</v>
      </c>
      <c r="B146" s="6"/>
      <c r="C146" s="6"/>
      <c r="D146" s="118"/>
      <c r="E146" s="120"/>
      <c r="F146" s="15" t="str">
        <f t="shared" si="16"/>
        <v/>
      </c>
      <c r="G146" s="43" t="str">
        <f t="shared" si="17"/>
        <v/>
      </c>
      <c r="H146" s="15" t="str">
        <f t="shared" si="13"/>
        <v/>
      </c>
      <c r="I146" s="15" t="str">
        <f t="shared" si="14"/>
        <v/>
      </c>
      <c r="J146" s="15" t="str">
        <f t="shared" si="15"/>
        <v/>
      </c>
    </row>
    <row r="147" spans="1:10">
      <c r="A147" s="117">
        <v>136</v>
      </c>
      <c r="B147" s="6"/>
      <c r="C147" s="6"/>
      <c r="D147" s="118"/>
      <c r="E147" s="120"/>
      <c r="F147" s="15" t="str">
        <f t="shared" si="16"/>
        <v/>
      </c>
      <c r="G147" s="43" t="str">
        <f t="shared" si="17"/>
        <v/>
      </c>
      <c r="H147" s="15" t="str">
        <f t="shared" si="13"/>
        <v/>
      </c>
      <c r="I147" s="15" t="str">
        <f t="shared" si="14"/>
        <v/>
      </c>
      <c r="J147" s="15" t="str">
        <f t="shared" si="15"/>
        <v/>
      </c>
    </row>
    <row r="148" spans="1:10">
      <c r="A148" s="117">
        <v>137</v>
      </c>
      <c r="B148" s="6"/>
      <c r="C148" s="6"/>
      <c r="D148" s="118"/>
      <c r="E148" s="120"/>
      <c r="F148" s="15" t="str">
        <f t="shared" si="16"/>
        <v/>
      </c>
      <c r="G148" s="43" t="str">
        <f t="shared" si="17"/>
        <v/>
      </c>
      <c r="H148" s="15" t="str">
        <f t="shared" si="13"/>
        <v/>
      </c>
      <c r="I148" s="15" t="str">
        <f t="shared" si="14"/>
        <v/>
      </c>
      <c r="J148" s="15" t="str">
        <f t="shared" si="15"/>
        <v/>
      </c>
    </row>
    <row r="149" spans="1:10">
      <c r="A149" s="117">
        <v>138</v>
      </c>
      <c r="B149" s="6"/>
      <c r="C149" s="6"/>
      <c r="D149" s="118"/>
      <c r="E149" s="120"/>
      <c r="F149" s="15" t="str">
        <f t="shared" si="16"/>
        <v/>
      </c>
      <c r="G149" s="43" t="str">
        <f t="shared" si="17"/>
        <v/>
      </c>
      <c r="H149" s="15" t="str">
        <f t="shared" si="13"/>
        <v/>
      </c>
      <c r="I149" s="15" t="str">
        <f t="shared" si="14"/>
        <v/>
      </c>
      <c r="J149" s="15" t="str">
        <f t="shared" si="15"/>
        <v/>
      </c>
    </row>
    <row r="150" spans="1:10">
      <c r="A150" s="117">
        <v>139</v>
      </c>
      <c r="B150" s="6"/>
      <c r="C150" s="6"/>
      <c r="D150" s="118"/>
      <c r="E150" s="120"/>
      <c r="F150" s="15" t="str">
        <f t="shared" si="16"/>
        <v/>
      </c>
      <c r="G150" s="43" t="str">
        <f t="shared" si="17"/>
        <v/>
      </c>
      <c r="H150" s="15" t="str">
        <f t="shared" si="13"/>
        <v/>
      </c>
      <c r="I150" s="15" t="str">
        <f t="shared" si="14"/>
        <v/>
      </c>
      <c r="J150" s="15" t="str">
        <f t="shared" si="15"/>
        <v/>
      </c>
    </row>
    <row r="151" spans="1:10">
      <c r="A151" s="117">
        <v>140</v>
      </c>
      <c r="B151" s="6"/>
      <c r="C151" s="6"/>
      <c r="D151" s="118"/>
      <c r="E151" s="120"/>
      <c r="F151" s="15" t="str">
        <f t="shared" si="16"/>
        <v/>
      </c>
      <c r="G151" s="43" t="str">
        <f t="shared" si="17"/>
        <v/>
      </c>
      <c r="H151" s="15" t="str">
        <f t="shared" si="13"/>
        <v/>
      </c>
      <c r="I151" s="15" t="str">
        <f t="shared" si="14"/>
        <v/>
      </c>
      <c r="J151" s="15" t="str">
        <f t="shared" si="15"/>
        <v/>
      </c>
    </row>
    <row r="152" spans="1:10">
      <c r="A152" s="117">
        <v>141</v>
      </c>
      <c r="B152" s="6"/>
      <c r="C152" s="6"/>
      <c r="D152" s="118"/>
      <c r="E152" s="120"/>
      <c r="F152" s="15" t="str">
        <f t="shared" si="16"/>
        <v/>
      </c>
      <c r="G152" s="43" t="str">
        <f t="shared" si="17"/>
        <v/>
      </c>
      <c r="H152" s="15" t="str">
        <f t="shared" si="13"/>
        <v/>
      </c>
      <c r="I152" s="15" t="str">
        <f t="shared" si="14"/>
        <v/>
      </c>
      <c r="J152" s="15" t="str">
        <f t="shared" si="15"/>
        <v/>
      </c>
    </row>
    <row r="153" spans="1:10">
      <c r="A153" s="117">
        <v>142</v>
      </c>
      <c r="B153" s="6"/>
      <c r="C153" s="6"/>
      <c r="D153" s="118"/>
      <c r="E153" s="120"/>
      <c r="F153" s="15" t="str">
        <f t="shared" si="16"/>
        <v/>
      </c>
      <c r="G153" s="43" t="str">
        <f t="shared" si="17"/>
        <v/>
      </c>
      <c r="H153" s="15" t="str">
        <f t="shared" si="13"/>
        <v/>
      </c>
      <c r="I153" s="15" t="str">
        <f t="shared" si="14"/>
        <v/>
      </c>
      <c r="J153" s="15" t="str">
        <f t="shared" si="15"/>
        <v/>
      </c>
    </row>
    <row r="154" spans="1:10">
      <c r="A154" s="117">
        <v>143</v>
      </c>
      <c r="B154" s="6"/>
      <c r="C154" s="6"/>
      <c r="D154" s="118"/>
      <c r="E154" s="120"/>
      <c r="F154" s="15" t="str">
        <f t="shared" si="16"/>
        <v/>
      </c>
      <c r="G154" s="43" t="str">
        <f t="shared" si="17"/>
        <v/>
      </c>
      <c r="H154" s="15" t="str">
        <f t="shared" si="13"/>
        <v/>
      </c>
      <c r="I154" s="15" t="str">
        <f t="shared" si="14"/>
        <v/>
      </c>
      <c r="J154" s="15" t="str">
        <f t="shared" si="15"/>
        <v/>
      </c>
    </row>
    <row r="155" spans="1:10">
      <c r="A155" s="117">
        <v>144</v>
      </c>
      <c r="B155" s="6"/>
      <c r="C155" s="6"/>
      <c r="D155" s="118"/>
      <c r="E155" s="120"/>
      <c r="F155" s="15" t="str">
        <f t="shared" si="16"/>
        <v/>
      </c>
      <c r="G155" s="43" t="str">
        <f t="shared" si="17"/>
        <v/>
      </c>
      <c r="H155" s="15" t="str">
        <f t="shared" si="13"/>
        <v/>
      </c>
      <c r="I155" s="15" t="str">
        <f t="shared" si="14"/>
        <v/>
      </c>
      <c r="J155" s="15" t="str">
        <f t="shared" si="15"/>
        <v/>
      </c>
    </row>
    <row r="156" spans="1:10">
      <c r="A156" s="117">
        <v>145</v>
      </c>
      <c r="B156" s="6"/>
      <c r="C156" s="6"/>
      <c r="D156" s="118"/>
      <c r="E156" s="120"/>
      <c r="F156" s="15" t="str">
        <f t="shared" si="16"/>
        <v/>
      </c>
      <c r="G156" s="43" t="str">
        <f t="shared" si="17"/>
        <v/>
      </c>
      <c r="H156" s="15" t="str">
        <f t="shared" si="13"/>
        <v/>
      </c>
      <c r="I156" s="15" t="str">
        <f t="shared" si="14"/>
        <v/>
      </c>
      <c r="J156" s="15" t="str">
        <f t="shared" si="15"/>
        <v/>
      </c>
    </row>
    <row r="157" spans="1:10">
      <c r="A157" s="117">
        <v>146</v>
      </c>
      <c r="B157" s="6"/>
      <c r="C157" s="6"/>
      <c r="D157" s="118"/>
      <c r="E157" s="120"/>
      <c r="F157" s="15" t="str">
        <f t="shared" si="16"/>
        <v/>
      </c>
      <c r="G157" s="43" t="str">
        <f t="shared" si="17"/>
        <v/>
      </c>
      <c r="H157" s="15" t="str">
        <f t="shared" si="13"/>
        <v/>
      </c>
      <c r="I157" s="15" t="str">
        <f t="shared" si="14"/>
        <v/>
      </c>
      <c r="J157" s="15" t="str">
        <f t="shared" si="15"/>
        <v/>
      </c>
    </row>
    <row r="158" spans="1:10">
      <c r="A158" s="117">
        <v>147</v>
      </c>
      <c r="B158" s="6"/>
      <c r="C158" s="6"/>
      <c r="D158" s="118"/>
      <c r="E158" s="120"/>
      <c r="F158" s="15" t="str">
        <f t="shared" si="16"/>
        <v/>
      </c>
      <c r="G158" s="43" t="str">
        <f t="shared" si="17"/>
        <v/>
      </c>
      <c r="H158" s="15" t="str">
        <f t="shared" si="13"/>
        <v/>
      </c>
      <c r="I158" s="15" t="str">
        <f t="shared" si="14"/>
        <v/>
      </c>
      <c r="J158" s="15" t="str">
        <f t="shared" si="15"/>
        <v/>
      </c>
    </row>
    <row r="159" spans="1:10">
      <c r="A159" s="117">
        <v>148</v>
      </c>
      <c r="B159" s="6"/>
      <c r="C159" s="6"/>
      <c r="D159" s="118"/>
      <c r="E159" s="120"/>
      <c r="F159" s="15" t="str">
        <f t="shared" si="16"/>
        <v/>
      </c>
      <c r="G159" s="43" t="str">
        <f t="shared" si="17"/>
        <v/>
      </c>
      <c r="H159" s="15" t="str">
        <f t="shared" si="13"/>
        <v/>
      </c>
      <c r="I159" s="15" t="str">
        <f t="shared" si="14"/>
        <v/>
      </c>
      <c r="J159" s="15" t="str">
        <f t="shared" si="15"/>
        <v/>
      </c>
    </row>
    <row r="160" spans="1:10">
      <c r="A160" s="117">
        <v>149</v>
      </c>
      <c r="B160" s="6"/>
      <c r="C160" s="6"/>
      <c r="D160" s="118"/>
      <c r="E160" s="120"/>
      <c r="F160" s="15" t="str">
        <f t="shared" si="16"/>
        <v/>
      </c>
      <c r="G160" s="43" t="str">
        <f t="shared" si="17"/>
        <v/>
      </c>
      <c r="H160" s="15" t="str">
        <f t="shared" si="13"/>
        <v/>
      </c>
      <c r="I160" s="15" t="str">
        <f t="shared" si="14"/>
        <v/>
      </c>
      <c r="J160" s="15" t="str">
        <f t="shared" si="15"/>
        <v/>
      </c>
    </row>
    <row r="161" spans="1:10">
      <c r="A161" s="117">
        <v>150</v>
      </c>
      <c r="B161" s="6"/>
      <c r="C161" s="6"/>
      <c r="D161" s="118"/>
      <c r="E161" s="120"/>
      <c r="F161" s="15" t="str">
        <f t="shared" si="16"/>
        <v/>
      </c>
      <c r="G161" s="43" t="str">
        <f t="shared" si="17"/>
        <v/>
      </c>
      <c r="H161" s="15" t="str">
        <f t="shared" si="13"/>
        <v/>
      </c>
      <c r="I161" s="15" t="str">
        <f t="shared" si="14"/>
        <v/>
      </c>
      <c r="J161" s="15" t="str">
        <f t="shared" si="15"/>
        <v/>
      </c>
    </row>
    <row r="162" spans="1:10">
      <c r="A162" s="117">
        <v>151</v>
      </c>
      <c r="B162" s="6"/>
      <c r="C162" s="6"/>
      <c r="D162" s="118"/>
      <c r="E162" s="120"/>
      <c r="F162" s="15" t="str">
        <f t="shared" si="16"/>
        <v/>
      </c>
      <c r="G162" s="43" t="str">
        <f t="shared" si="17"/>
        <v/>
      </c>
      <c r="H162" s="15" t="str">
        <f t="shared" si="13"/>
        <v/>
      </c>
      <c r="I162" s="15" t="str">
        <f t="shared" si="14"/>
        <v/>
      </c>
      <c r="J162" s="15" t="str">
        <f t="shared" si="15"/>
        <v/>
      </c>
    </row>
    <row r="163" spans="1:10">
      <c r="A163" s="117">
        <v>152</v>
      </c>
      <c r="B163" s="6"/>
      <c r="C163" s="6"/>
      <c r="D163" s="118"/>
      <c r="E163" s="120"/>
      <c r="F163" s="15" t="str">
        <f t="shared" si="16"/>
        <v/>
      </c>
      <c r="G163" s="43" t="str">
        <f t="shared" si="17"/>
        <v/>
      </c>
      <c r="H163" s="15" t="str">
        <f t="shared" si="13"/>
        <v/>
      </c>
      <c r="I163" s="15" t="str">
        <f t="shared" si="14"/>
        <v/>
      </c>
      <c r="J163" s="15" t="str">
        <f t="shared" si="15"/>
        <v/>
      </c>
    </row>
    <row r="164" spans="1:10">
      <c r="A164" s="117">
        <v>153</v>
      </c>
      <c r="B164" s="6"/>
      <c r="C164" s="6"/>
      <c r="D164" s="118"/>
      <c r="E164" s="120"/>
      <c r="F164" s="15" t="str">
        <f t="shared" si="16"/>
        <v/>
      </c>
      <c r="G164" s="43" t="str">
        <f t="shared" si="17"/>
        <v/>
      </c>
      <c r="H164" s="15" t="str">
        <f t="shared" si="13"/>
        <v/>
      </c>
      <c r="I164" s="15" t="str">
        <f t="shared" si="14"/>
        <v/>
      </c>
      <c r="J164" s="15" t="str">
        <f t="shared" si="15"/>
        <v/>
      </c>
    </row>
    <row r="165" spans="1:10">
      <c r="A165" s="117">
        <v>154</v>
      </c>
      <c r="B165" s="6"/>
      <c r="C165" s="6"/>
      <c r="D165" s="118"/>
      <c r="E165" s="120"/>
      <c r="F165" s="15" t="str">
        <f t="shared" si="16"/>
        <v/>
      </c>
      <c r="G165" s="43" t="str">
        <f t="shared" si="17"/>
        <v/>
      </c>
      <c r="H165" s="15" t="str">
        <f t="shared" si="13"/>
        <v/>
      </c>
      <c r="I165" s="15" t="str">
        <f t="shared" si="14"/>
        <v/>
      </c>
      <c r="J165" s="15" t="str">
        <f t="shared" si="15"/>
        <v/>
      </c>
    </row>
    <row r="166" spans="1:10">
      <c r="A166" s="117">
        <v>155</v>
      </c>
      <c r="B166" s="6"/>
      <c r="C166" s="6"/>
      <c r="D166" s="118"/>
      <c r="E166" s="120"/>
      <c r="F166" s="15" t="str">
        <f t="shared" si="16"/>
        <v/>
      </c>
      <c r="G166" s="43" t="str">
        <f t="shared" si="17"/>
        <v/>
      </c>
      <c r="H166" s="15" t="str">
        <f t="shared" si="13"/>
        <v/>
      </c>
      <c r="I166" s="15" t="str">
        <f t="shared" si="14"/>
        <v/>
      </c>
      <c r="J166" s="15" t="str">
        <f t="shared" si="15"/>
        <v/>
      </c>
    </row>
    <row r="167" spans="1:10">
      <c r="A167" s="117">
        <v>156</v>
      </c>
      <c r="B167" s="6"/>
      <c r="C167" s="6"/>
      <c r="D167" s="118"/>
      <c r="E167" s="120"/>
      <c r="F167" s="15" t="str">
        <f t="shared" si="16"/>
        <v/>
      </c>
      <c r="G167" s="43" t="str">
        <f t="shared" si="17"/>
        <v/>
      </c>
      <c r="H167" s="15" t="str">
        <f t="shared" si="13"/>
        <v/>
      </c>
      <c r="I167" s="15" t="str">
        <f t="shared" si="14"/>
        <v/>
      </c>
      <c r="J167" s="15" t="str">
        <f t="shared" si="15"/>
        <v/>
      </c>
    </row>
    <row r="168" spans="1:10">
      <c r="A168" s="117">
        <v>157</v>
      </c>
      <c r="B168" s="6"/>
      <c r="C168" s="6"/>
      <c r="D168" s="118"/>
      <c r="E168" s="120"/>
      <c r="F168" s="15" t="str">
        <f t="shared" si="16"/>
        <v/>
      </c>
      <c r="G168" s="43" t="str">
        <f t="shared" si="17"/>
        <v/>
      </c>
      <c r="H168" s="15" t="str">
        <f t="shared" si="13"/>
        <v/>
      </c>
      <c r="I168" s="15" t="str">
        <f t="shared" si="14"/>
        <v/>
      </c>
      <c r="J168" s="15" t="str">
        <f t="shared" si="15"/>
        <v/>
      </c>
    </row>
    <row r="169" spans="1:10">
      <c r="A169" s="117">
        <v>158</v>
      </c>
      <c r="B169" s="6"/>
      <c r="C169" s="6"/>
      <c r="D169" s="118"/>
      <c r="E169" s="120"/>
      <c r="F169" s="15" t="str">
        <f t="shared" si="16"/>
        <v/>
      </c>
      <c r="G169" s="43" t="str">
        <f t="shared" si="17"/>
        <v/>
      </c>
      <c r="H169" s="15" t="str">
        <f t="shared" si="13"/>
        <v/>
      </c>
      <c r="I169" s="15" t="str">
        <f t="shared" si="14"/>
        <v/>
      </c>
      <c r="J169" s="15" t="str">
        <f t="shared" si="15"/>
        <v/>
      </c>
    </row>
    <row r="170" spans="1:10">
      <c r="A170" s="117">
        <v>159</v>
      </c>
      <c r="B170" s="6"/>
      <c r="C170" s="6"/>
      <c r="D170" s="118"/>
      <c r="E170" s="120"/>
      <c r="F170" s="15" t="str">
        <f t="shared" si="16"/>
        <v/>
      </c>
      <c r="G170" s="43" t="str">
        <f t="shared" si="17"/>
        <v/>
      </c>
      <c r="H170" s="15" t="str">
        <f t="shared" si="13"/>
        <v/>
      </c>
      <c r="I170" s="15" t="str">
        <f t="shared" si="14"/>
        <v/>
      </c>
      <c r="J170" s="15" t="str">
        <f t="shared" si="15"/>
        <v/>
      </c>
    </row>
    <row r="171" spans="1:10">
      <c r="A171" s="117">
        <v>160</v>
      </c>
      <c r="B171" s="6"/>
      <c r="C171" s="6"/>
      <c r="D171" s="118"/>
      <c r="E171" s="120"/>
      <c r="F171" s="15" t="str">
        <f t="shared" si="16"/>
        <v/>
      </c>
      <c r="G171" s="43" t="str">
        <f t="shared" si="17"/>
        <v/>
      </c>
      <c r="H171" s="15" t="str">
        <f t="shared" si="13"/>
        <v/>
      </c>
      <c r="I171" s="15" t="str">
        <f t="shared" si="14"/>
        <v/>
      </c>
      <c r="J171" s="15" t="str">
        <f t="shared" si="15"/>
        <v/>
      </c>
    </row>
    <row r="172" spans="1:10">
      <c r="A172" s="117">
        <v>161</v>
      </c>
      <c r="B172" s="6"/>
      <c r="C172" s="6"/>
      <c r="D172" s="118"/>
      <c r="E172" s="120"/>
      <c r="F172" s="15" t="str">
        <f t="shared" si="16"/>
        <v/>
      </c>
      <c r="G172" s="43" t="str">
        <f t="shared" si="17"/>
        <v/>
      </c>
      <c r="H172" s="15" t="str">
        <f t="shared" si="13"/>
        <v/>
      </c>
      <c r="I172" s="15" t="str">
        <f t="shared" si="14"/>
        <v/>
      </c>
      <c r="J172" s="15" t="str">
        <f t="shared" si="15"/>
        <v/>
      </c>
    </row>
    <row r="173" spans="1:10">
      <c r="A173" s="117">
        <v>162</v>
      </c>
      <c r="B173" s="6"/>
      <c r="C173" s="6"/>
      <c r="D173" s="118"/>
      <c r="E173" s="120"/>
      <c r="F173" s="15" t="str">
        <f t="shared" si="16"/>
        <v/>
      </c>
      <c r="G173" s="43" t="str">
        <f t="shared" si="17"/>
        <v/>
      </c>
      <c r="H173" s="15" t="str">
        <f t="shared" si="13"/>
        <v/>
      </c>
      <c r="I173" s="15" t="str">
        <f t="shared" si="14"/>
        <v/>
      </c>
      <c r="J173" s="15" t="str">
        <f t="shared" si="15"/>
        <v/>
      </c>
    </row>
    <row r="174" spans="1:10">
      <c r="A174" s="117">
        <v>163</v>
      </c>
      <c r="B174" s="6"/>
      <c r="C174" s="6"/>
      <c r="D174" s="118"/>
      <c r="E174" s="120"/>
      <c r="F174" s="15" t="str">
        <f t="shared" si="16"/>
        <v/>
      </c>
      <c r="G174" s="43" t="str">
        <f t="shared" si="17"/>
        <v/>
      </c>
      <c r="H174" s="15" t="str">
        <f t="shared" si="13"/>
        <v/>
      </c>
      <c r="I174" s="15" t="str">
        <f t="shared" si="14"/>
        <v/>
      </c>
      <c r="J174" s="15" t="str">
        <f t="shared" si="15"/>
        <v/>
      </c>
    </row>
    <row r="175" spans="1:10">
      <c r="A175" s="117">
        <v>164</v>
      </c>
      <c r="B175" s="6"/>
      <c r="C175" s="6"/>
      <c r="D175" s="118"/>
      <c r="E175" s="120"/>
      <c r="F175" s="15" t="str">
        <f t="shared" si="16"/>
        <v/>
      </c>
      <c r="G175" s="43" t="str">
        <f t="shared" si="17"/>
        <v/>
      </c>
      <c r="H175" s="15" t="str">
        <f t="shared" ref="H175:H238" si="18">IF(OR(,$E175&lt;an_initial,$E175&gt;an_final),"",G175*(HLOOKUP(D175,ii7punctaje,2,FALSE))*COUNTIF(D175,"Manifestări internaționale"))</f>
        <v/>
      </c>
      <c r="I175" s="15" t="str">
        <f t="shared" ref="I175:I238" si="19">IF(OR(,$E175&lt;an_initial,$E175&gt;an_final),"",G175*(HLOOKUP(D175,ii7punctaje,2,FALSE))*COUNTIF(D175,"Manifestări naționale"))</f>
        <v/>
      </c>
      <c r="J175" s="15" t="str">
        <f t="shared" ref="J175:J238" si="20">IF(OR(,$E175&lt;an_initial,$E175&gt;an_final),"",G175*(HLOOKUP(D175,ii7punctaje,2,FALSE))*COUNTIF(D175,"Alte manifestări ştiintifice naționale/internaţionale, workshop-uri, etc care nu publică volume"))</f>
        <v/>
      </c>
    </row>
    <row r="176" spans="1:10">
      <c r="A176" s="117">
        <v>165</v>
      </c>
      <c r="B176" s="6"/>
      <c r="C176" s="6"/>
      <c r="D176" s="118"/>
      <c r="E176" s="120"/>
      <c r="F176" s="15" t="str">
        <f t="shared" si="16"/>
        <v/>
      </c>
      <c r="G176" s="43" t="str">
        <f t="shared" si="17"/>
        <v/>
      </c>
      <c r="H176" s="15" t="str">
        <f t="shared" si="18"/>
        <v/>
      </c>
      <c r="I176" s="15" t="str">
        <f t="shared" si="19"/>
        <v/>
      </c>
      <c r="J176" s="15" t="str">
        <f t="shared" si="20"/>
        <v/>
      </c>
    </row>
    <row r="177" spans="1:10">
      <c r="A177" s="117">
        <v>166</v>
      </c>
      <c r="B177" s="6"/>
      <c r="C177" s="6"/>
      <c r="D177" s="118"/>
      <c r="E177" s="120"/>
      <c r="F177" s="15" t="str">
        <f t="shared" si="16"/>
        <v/>
      </c>
      <c r="G177" s="43" t="str">
        <f t="shared" si="17"/>
        <v/>
      </c>
      <c r="H177" s="15" t="str">
        <f t="shared" si="18"/>
        <v/>
      </c>
      <c r="I177" s="15" t="str">
        <f t="shared" si="19"/>
        <v/>
      </c>
      <c r="J177" s="15" t="str">
        <f t="shared" si="20"/>
        <v/>
      </c>
    </row>
    <row r="178" spans="1:10">
      <c r="A178" s="117">
        <v>167</v>
      </c>
      <c r="B178" s="6"/>
      <c r="C178" s="6"/>
      <c r="D178" s="118"/>
      <c r="E178" s="120"/>
      <c r="F178" s="15" t="str">
        <f t="shared" si="16"/>
        <v/>
      </c>
      <c r="G178" s="43" t="str">
        <f t="shared" si="17"/>
        <v/>
      </c>
      <c r="H178" s="15" t="str">
        <f t="shared" si="18"/>
        <v/>
      </c>
      <c r="I178" s="15" t="str">
        <f t="shared" si="19"/>
        <v/>
      </c>
      <c r="J178" s="15" t="str">
        <f t="shared" si="20"/>
        <v/>
      </c>
    </row>
    <row r="179" spans="1:10">
      <c r="A179" s="117">
        <v>168</v>
      </c>
      <c r="B179" s="6"/>
      <c r="C179" s="6"/>
      <c r="D179" s="118"/>
      <c r="E179" s="120"/>
      <c r="F179" s="15" t="str">
        <f t="shared" si="16"/>
        <v/>
      </c>
      <c r="G179" s="43" t="str">
        <f t="shared" si="17"/>
        <v/>
      </c>
      <c r="H179" s="15" t="str">
        <f t="shared" si="18"/>
        <v/>
      </c>
      <c r="I179" s="15" t="str">
        <f t="shared" si="19"/>
        <v/>
      </c>
      <c r="J179" s="15" t="str">
        <f t="shared" si="20"/>
        <v/>
      </c>
    </row>
    <row r="180" spans="1:10">
      <c r="A180" s="117">
        <v>169</v>
      </c>
      <c r="B180" s="6"/>
      <c r="C180" s="6"/>
      <c r="D180" s="118"/>
      <c r="E180" s="120"/>
      <c r="F180" s="15" t="str">
        <f t="shared" si="16"/>
        <v/>
      </c>
      <c r="G180" s="43" t="str">
        <f t="shared" si="17"/>
        <v/>
      </c>
      <c r="H180" s="15" t="str">
        <f t="shared" si="18"/>
        <v/>
      </c>
      <c r="I180" s="15" t="str">
        <f t="shared" si="19"/>
        <v/>
      </c>
      <c r="J180" s="15" t="str">
        <f t="shared" si="20"/>
        <v/>
      </c>
    </row>
    <row r="181" spans="1:10">
      <c r="A181" s="117">
        <v>170</v>
      </c>
      <c r="B181" s="6"/>
      <c r="C181" s="6"/>
      <c r="D181" s="118"/>
      <c r="E181" s="120"/>
      <c r="F181" s="15" t="str">
        <f t="shared" si="16"/>
        <v/>
      </c>
      <c r="G181" s="43" t="str">
        <f t="shared" si="17"/>
        <v/>
      </c>
      <c r="H181" s="15" t="str">
        <f t="shared" si="18"/>
        <v/>
      </c>
      <c r="I181" s="15" t="str">
        <f t="shared" si="19"/>
        <v/>
      </c>
      <c r="J181" s="15" t="str">
        <f t="shared" si="20"/>
        <v/>
      </c>
    </row>
    <row r="182" spans="1:10">
      <c r="A182" s="117">
        <v>171</v>
      </c>
      <c r="B182" s="6"/>
      <c r="C182" s="6"/>
      <c r="D182" s="118"/>
      <c r="E182" s="120"/>
      <c r="F182" s="15" t="str">
        <f t="shared" si="16"/>
        <v/>
      </c>
      <c r="G182" s="43" t="str">
        <f t="shared" si="17"/>
        <v/>
      </c>
      <c r="H182" s="15" t="str">
        <f t="shared" si="18"/>
        <v/>
      </c>
      <c r="I182" s="15" t="str">
        <f t="shared" si="19"/>
        <v/>
      </c>
      <c r="J182" s="15" t="str">
        <f t="shared" si="20"/>
        <v/>
      </c>
    </row>
    <row r="183" spans="1:10">
      <c r="A183" s="117">
        <v>172</v>
      </c>
      <c r="B183" s="6"/>
      <c r="C183" s="6"/>
      <c r="D183" s="118"/>
      <c r="E183" s="120"/>
      <c r="F183" s="15" t="str">
        <f t="shared" si="16"/>
        <v/>
      </c>
      <c r="G183" s="43" t="str">
        <f t="shared" si="17"/>
        <v/>
      </c>
      <c r="H183" s="15" t="str">
        <f t="shared" si="18"/>
        <v/>
      </c>
      <c r="I183" s="15" t="str">
        <f t="shared" si="19"/>
        <v/>
      </c>
      <c r="J183" s="15" t="str">
        <f t="shared" si="20"/>
        <v/>
      </c>
    </row>
    <row r="184" spans="1:10">
      <c r="A184" s="117">
        <v>173</v>
      </c>
      <c r="B184" s="6"/>
      <c r="C184" s="6"/>
      <c r="D184" s="118"/>
      <c r="E184" s="120"/>
      <c r="F184" s="15" t="str">
        <f t="shared" si="16"/>
        <v/>
      </c>
      <c r="G184" s="43" t="str">
        <f t="shared" si="17"/>
        <v/>
      </c>
      <c r="H184" s="15" t="str">
        <f t="shared" si="18"/>
        <v/>
      </c>
      <c r="I184" s="15" t="str">
        <f t="shared" si="19"/>
        <v/>
      </c>
      <c r="J184" s="15" t="str">
        <f t="shared" si="20"/>
        <v/>
      </c>
    </row>
    <row r="185" spans="1:10">
      <c r="A185" s="117">
        <v>174</v>
      </c>
      <c r="B185" s="6"/>
      <c r="C185" s="6"/>
      <c r="D185" s="118"/>
      <c r="E185" s="120"/>
      <c r="F185" s="15" t="str">
        <f t="shared" si="16"/>
        <v/>
      </c>
      <c r="G185" s="43" t="str">
        <f t="shared" si="17"/>
        <v/>
      </c>
      <c r="H185" s="15" t="str">
        <f t="shared" si="18"/>
        <v/>
      </c>
      <c r="I185" s="15" t="str">
        <f t="shared" si="19"/>
        <v/>
      </c>
      <c r="J185" s="15" t="str">
        <f t="shared" si="20"/>
        <v/>
      </c>
    </row>
    <row r="186" spans="1:10">
      <c r="A186" s="117">
        <v>175</v>
      </c>
      <c r="B186" s="6"/>
      <c r="C186" s="6"/>
      <c r="D186" s="118"/>
      <c r="E186" s="120"/>
      <c r="F186" s="15" t="str">
        <f t="shared" si="16"/>
        <v/>
      </c>
      <c r="G186" s="43" t="str">
        <f t="shared" si="17"/>
        <v/>
      </c>
      <c r="H186" s="15" t="str">
        <f t="shared" si="18"/>
        <v/>
      </c>
      <c r="I186" s="15" t="str">
        <f t="shared" si="19"/>
        <v/>
      </c>
      <c r="J186" s="15" t="str">
        <f t="shared" si="20"/>
        <v/>
      </c>
    </row>
    <row r="187" spans="1:10">
      <c r="A187" s="117">
        <v>176</v>
      </c>
      <c r="B187" s="6"/>
      <c r="C187" s="6"/>
      <c r="D187" s="118"/>
      <c r="E187" s="120"/>
      <c r="F187" s="15" t="str">
        <f t="shared" si="16"/>
        <v/>
      </c>
      <c r="G187" s="43" t="str">
        <f t="shared" si="17"/>
        <v/>
      </c>
      <c r="H187" s="15" t="str">
        <f t="shared" si="18"/>
        <v/>
      </c>
      <c r="I187" s="15" t="str">
        <f t="shared" si="19"/>
        <v/>
      </c>
      <c r="J187" s="15" t="str">
        <f t="shared" si="20"/>
        <v/>
      </c>
    </row>
    <row r="188" spans="1:10">
      <c r="A188" s="117">
        <v>177</v>
      </c>
      <c r="B188" s="6"/>
      <c r="C188" s="6"/>
      <c r="D188" s="118"/>
      <c r="E188" s="120"/>
      <c r="F188" s="15" t="str">
        <f t="shared" si="16"/>
        <v/>
      </c>
      <c r="G188" s="43" t="str">
        <f t="shared" si="17"/>
        <v/>
      </c>
      <c r="H188" s="15" t="str">
        <f t="shared" si="18"/>
        <v/>
      </c>
      <c r="I188" s="15" t="str">
        <f t="shared" si="19"/>
        <v/>
      </c>
      <c r="J188" s="15" t="str">
        <f t="shared" si="20"/>
        <v/>
      </c>
    </row>
    <row r="189" spans="1:10">
      <c r="A189" s="117">
        <v>178</v>
      </c>
      <c r="B189" s="6"/>
      <c r="C189" s="6"/>
      <c r="D189" s="118"/>
      <c r="E189" s="120"/>
      <c r="F189" s="15" t="str">
        <f t="shared" si="16"/>
        <v/>
      </c>
      <c r="G189" s="43" t="str">
        <f t="shared" si="17"/>
        <v/>
      </c>
      <c r="H189" s="15" t="str">
        <f t="shared" si="18"/>
        <v/>
      </c>
      <c r="I189" s="15" t="str">
        <f t="shared" si="19"/>
        <v/>
      </c>
      <c r="J189" s="15" t="str">
        <f t="shared" si="20"/>
        <v/>
      </c>
    </row>
    <row r="190" spans="1:10">
      <c r="A190" s="117">
        <v>179</v>
      </c>
      <c r="B190" s="6"/>
      <c r="C190" s="6"/>
      <c r="D190" s="118"/>
      <c r="E190" s="120"/>
      <c r="F190" s="15" t="str">
        <f t="shared" si="16"/>
        <v/>
      </c>
      <c r="G190" s="43" t="str">
        <f t="shared" si="17"/>
        <v/>
      </c>
      <c r="H190" s="15" t="str">
        <f t="shared" si="18"/>
        <v/>
      </c>
      <c r="I190" s="15" t="str">
        <f t="shared" si="19"/>
        <v/>
      </c>
      <c r="J190" s="15" t="str">
        <f t="shared" si="20"/>
        <v/>
      </c>
    </row>
    <row r="191" spans="1:10">
      <c r="A191" s="117">
        <v>180</v>
      </c>
      <c r="B191" s="6"/>
      <c r="C191" s="6"/>
      <c r="D191" s="118"/>
      <c r="E191" s="120"/>
      <c r="F191" s="15" t="str">
        <f t="shared" si="16"/>
        <v/>
      </c>
      <c r="G191" s="43" t="str">
        <f t="shared" si="17"/>
        <v/>
      </c>
      <c r="H191" s="15" t="str">
        <f t="shared" si="18"/>
        <v/>
      </c>
      <c r="I191" s="15" t="str">
        <f t="shared" si="19"/>
        <v/>
      </c>
      <c r="J191" s="15" t="str">
        <f t="shared" si="20"/>
        <v/>
      </c>
    </row>
    <row r="192" spans="1:10">
      <c r="A192" s="117">
        <v>181</v>
      </c>
      <c r="B192" s="6"/>
      <c r="C192" s="6"/>
      <c r="D192" s="118"/>
      <c r="E192" s="120"/>
      <c r="F192" s="15" t="str">
        <f t="shared" si="16"/>
        <v/>
      </c>
      <c r="G192" s="43" t="str">
        <f t="shared" si="17"/>
        <v/>
      </c>
      <c r="H192" s="15" t="str">
        <f t="shared" si="18"/>
        <v/>
      </c>
      <c r="I192" s="15" t="str">
        <f t="shared" si="19"/>
        <v/>
      </c>
      <c r="J192" s="15" t="str">
        <f t="shared" si="20"/>
        <v/>
      </c>
    </row>
    <row r="193" spans="1:10">
      <c r="A193" s="117">
        <v>182</v>
      </c>
      <c r="B193" s="6"/>
      <c r="C193" s="6"/>
      <c r="D193" s="118"/>
      <c r="E193" s="120"/>
      <c r="F193" s="15" t="str">
        <f t="shared" si="16"/>
        <v/>
      </c>
      <c r="G193" s="43" t="str">
        <f t="shared" si="17"/>
        <v/>
      </c>
      <c r="H193" s="15" t="str">
        <f t="shared" si="18"/>
        <v/>
      </c>
      <c r="I193" s="15" t="str">
        <f t="shared" si="19"/>
        <v/>
      </c>
      <c r="J193" s="15" t="str">
        <f t="shared" si="20"/>
        <v/>
      </c>
    </row>
    <row r="194" spans="1:10">
      <c r="A194" s="117">
        <v>183</v>
      </c>
      <c r="B194" s="6"/>
      <c r="C194" s="6"/>
      <c r="D194" s="118"/>
      <c r="E194" s="120"/>
      <c r="F194" s="15" t="str">
        <f t="shared" si="16"/>
        <v/>
      </c>
      <c r="G194" s="43" t="str">
        <f t="shared" si="17"/>
        <v/>
      </c>
      <c r="H194" s="15" t="str">
        <f t="shared" si="18"/>
        <v/>
      </c>
      <c r="I194" s="15" t="str">
        <f t="shared" si="19"/>
        <v/>
      </c>
      <c r="J194" s="15" t="str">
        <f t="shared" si="20"/>
        <v/>
      </c>
    </row>
    <row r="195" spans="1:10">
      <c r="A195" s="117">
        <v>184</v>
      </c>
      <c r="B195" s="6"/>
      <c r="C195" s="6"/>
      <c r="D195" s="118"/>
      <c r="E195" s="120"/>
      <c r="F195" s="15" t="str">
        <f t="shared" si="16"/>
        <v/>
      </c>
      <c r="G195" s="43" t="str">
        <f t="shared" si="17"/>
        <v/>
      </c>
      <c r="H195" s="15" t="str">
        <f t="shared" si="18"/>
        <v/>
      </c>
      <c r="I195" s="15" t="str">
        <f t="shared" si="19"/>
        <v/>
      </c>
      <c r="J195" s="15" t="str">
        <f t="shared" si="20"/>
        <v/>
      </c>
    </row>
    <row r="196" spans="1:10">
      <c r="A196" s="117">
        <v>185</v>
      </c>
      <c r="B196" s="6"/>
      <c r="C196" s="6"/>
      <c r="D196" s="118"/>
      <c r="E196" s="120"/>
      <c r="F196" s="15" t="str">
        <f t="shared" si="16"/>
        <v/>
      </c>
      <c r="G196" s="43" t="str">
        <f t="shared" si="17"/>
        <v/>
      </c>
      <c r="H196" s="15" t="str">
        <f t="shared" si="18"/>
        <v/>
      </c>
      <c r="I196" s="15" t="str">
        <f t="shared" si="19"/>
        <v/>
      </c>
      <c r="J196" s="15" t="str">
        <f t="shared" si="20"/>
        <v/>
      </c>
    </row>
    <row r="197" spans="1:10">
      <c r="A197" s="117">
        <v>186</v>
      </c>
      <c r="B197" s="6"/>
      <c r="C197" s="6"/>
      <c r="D197" s="118"/>
      <c r="E197" s="120"/>
      <c r="F197" s="15" t="str">
        <f t="shared" si="16"/>
        <v/>
      </c>
      <c r="G197" s="43" t="str">
        <f t="shared" si="17"/>
        <v/>
      </c>
      <c r="H197" s="15" t="str">
        <f t="shared" si="18"/>
        <v/>
      </c>
      <c r="I197" s="15" t="str">
        <f t="shared" si="19"/>
        <v/>
      </c>
      <c r="J197" s="15" t="str">
        <f t="shared" si="20"/>
        <v/>
      </c>
    </row>
    <row r="198" spans="1:10">
      <c r="A198" s="117">
        <v>187</v>
      </c>
      <c r="B198" s="6"/>
      <c r="C198" s="6"/>
      <c r="D198" s="118"/>
      <c r="E198" s="120"/>
      <c r="F198" s="15" t="str">
        <f t="shared" si="16"/>
        <v/>
      </c>
      <c r="G198" s="43" t="str">
        <f t="shared" si="17"/>
        <v/>
      </c>
      <c r="H198" s="15" t="str">
        <f t="shared" si="18"/>
        <v/>
      </c>
      <c r="I198" s="15" t="str">
        <f t="shared" si="19"/>
        <v/>
      </c>
      <c r="J198" s="15" t="str">
        <f t="shared" si="20"/>
        <v/>
      </c>
    </row>
    <row r="199" spans="1:10">
      <c r="A199" s="117">
        <v>188</v>
      </c>
      <c r="B199" s="6"/>
      <c r="C199" s="6"/>
      <c r="D199" s="118"/>
      <c r="E199" s="120"/>
      <c r="F199" s="15" t="str">
        <f t="shared" si="16"/>
        <v/>
      </c>
      <c r="G199" s="43" t="str">
        <f t="shared" si="17"/>
        <v/>
      </c>
      <c r="H199" s="15" t="str">
        <f t="shared" si="18"/>
        <v/>
      </c>
      <c r="I199" s="15" t="str">
        <f t="shared" si="19"/>
        <v/>
      </c>
      <c r="J199" s="15" t="str">
        <f t="shared" si="20"/>
        <v/>
      </c>
    </row>
    <row r="200" spans="1:10">
      <c r="A200" s="117">
        <v>189</v>
      </c>
      <c r="B200" s="6"/>
      <c r="C200" s="6"/>
      <c r="D200" s="118"/>
      <c r="E200" s="120"/>
      <c r="F200" s="15" t="str">
        <f t="shared" si="16"/>
        <v/>
      </c>
      <c r="G200" s="43" t="str">
        <f t="shared" si="17"/>
        <v/>
      </c>
      <c r="H200" s="15" t="str">
        <f t="shared" si="18"/>
        <v/>
      </c>
      <c r="I200" s="15" t="str">
        <f t="shared" si="19"/>
        <v/>
      </c>
      <c r="J200" s="15" t="str">
        <f t="shared" si="20"/>
        <v/>
      </c>
    </row>
    <row r="201" spans="1:10">
      <c r="A201" s="117">
        <v>190</v>
      </c>
      <c r="B201" s="6"/>
      <c r="C201" s="6"/>
      <c r="D201" s="118"/>
      <c r="E201" s="120"/>
      <c r="F201" s="15" t="str">
        <f t="shared" si="16"/>
        <v/>
      </c>
      <c r="G201" s="43" t="str">
        <f t="shared" si="17"/>
        <v/>
      </c>
      <c r="H201" s="15" t="str">
        <f t="shared" si="18"/>
        <v/>
      </c>
      <c r="I201" s="15" t="str">
        <f t="shared" si="19"/>
        <v/>
      </c>
      <c r="J201" s="15" t="str">
        <f t="shared" si="20"/>
        <v/>
      </c>
    </row>
    <row r="202" spans="1:10">
      <c r="A202" s="117">
        <v>191</v>
      </c>
      <c r="B202" s="6"/>
      <c r="C202" s="6"/>
      <c r="D202" s="118"/>
      <c r="E202" s="120"/>
      <c r="F202" s="15" t="str">
        <f t="shared" si="16"/>
        <v/>
      </c>
      <c r="G202" s="43" t="str">
        <f t="shared" si="17"/>
        <v/>
      </c>
      <c r="H202" s="15" t="str">
        <f t="shared" si="18"/>
        <v/>
      </c>
      <c r="I202" s="15" t="str">
        <f t="shared" si="19"/>
        <v/>
      </c>
      <c r="J202" s="15" t="str">
        <f t="shared" si="20"/>
        <v/>
      </c>
    </row>
    <row r="203" spans="1:10">
      <c r="A203" s="117">
        <v>192</v>
      </c>
      <c r="B203" s="6"/>
      <c r="C203" s="6"/>
      <c r="D203" s="118"/>
      <c r="E203" s="120"/>
      <c r="F203" s="15" t="str">
        <f t="shared" si="16"/>
        <v/>
      </c>
      <c r="G203" s="43" t="str">
        <f t="shared" si="17"/>
        <v/>
      </c>
      <c r="H203" s="15" t="str">
        <f t="shared" si="18"/>
        <v/>
      </c>
      <c r="I203" s="15" t="str">
        <f t="shared" si="19"/>
        <v/>
      </c>
      <c r="J203" s="15" t="str">
        <f t="shared" si="20"/>
        <v/>
      </c>
    </row>
    <row r="204" spans="1:10">
      <c r="A204" s="117">
        <v>193</v>
      </c>
      <c r="B204" s="6"/>
      <c r="C204" s="6"/>
      <c r="D204" s="118"/>
      <c r="E204" s="120"/>
      <c r="F204" s="15" t="str">
        <f t="shared" ref="F204:F261" si="21">IF(OR(,$E204&lt;an_initial,$E204&gt;an_final),"",G204*(HLOOKUP(D204,ii7punctaje,2,FALSE)))</f>
        <v/>
      </c>
      <c r="G204" s="43" t="str">
        <f t="shared" ref="G204:G261" si="22">IF(OR(,,$E204="",$E204&gt;an_final),"",IF($E204&gt;=an_initial,1,""))</f>
        <v/>
      </c>
      <c r="H204" s="15" t="str">
        <f t="shared" si="18"/>
        <v/>
      </c>
      <c r="I204" s="15" t="str">
        <f t="shared" si="19"/>
        <v/>
      </c>
      <c r="J204" s="15" t="str">
        <f t="shared" si="20"/>
        <v/>
      </c>
    </row>
    <row r="205" spans="1:10">
      <c r="A205" s="117">
        <v>194</v>
      </c>
      <c r="B205" s="6"/>
      <c r="C205" s="6"/>
      <c r="D205" s="118"/>
      <c r="E205" s="120"/>
      <c r="F205" s="15" t="str">
        <f t="shared" si="21"/>
        <v/>
      </c>
      <c r="G205" s="43" t="str">
        <f t="shared" si="22"/>
        <v/>
      </c>
      <c r="H205" s="15" t="str">
        <f t="shared" si="18"/>
        <v/>
      </c>
      <c r="I205" s="15" t="str">
        <f t="shared" si="19"/>
        <v/>
      </c>
      <c r="J205" s="15" t="str">
        <f t="shared" si="20"/>
        <v/>
      </c>
    </row>
    <row r="206" spans="1:10">
      <c r="A206" s="117">
        <v>195</v>
      </c>
      <c r="B206" s="6"/>
      <c r="C206" s="6"/>
      <c r="D206" s="118"/>
      <c r="E206" s="120"/>
      <c r="F206" s="15" t="str">
        <f t="shared" si="21"/>
        <v/>
      </c>
      <c r="G206" s="43" t="str">
        <f t="shared" si="22"/>
        <v/>
      </c>
      <c r="H206" s="15" t="str">
        <f t="shared" si="18"/>
        <v/>
      </c>
      <c r="I206" s="15" t="str">
        <f t="shared" si="19"/>
        <v/>
      </c>
      <c r="J206" s="15" t="str">
        <f t="shared" si="20"/>
        <v/>
      </c>
    </row>
    <row r="207" spans="1:10">
      <c r="A207" s="117">
        <v>196</v>
      </c>
      <c r="B207" s="6"/>
      <c r="C207" s="6"/>
      <c r="D207" s="118"/>
      <c r="E207" s="120"/>
      <c r="F207" s="15" t="str">
        <f t="shared" si="21"/>
        <v/>
      </c>
      <c r="G207" s="43" t="str">
        <f t="shared" si="22"/>
        <v/>
      </c>
      <c r="H207" s="15" t="str">
        <f t="shared" si="18"/>
        <v/>
      </c>
      <c r="I207" s="15" t="str">
        <f t="shared" si="19"/>
        <v/>
      </c>
      <c r="J207" s="15" t="str">
        <f t="shared" si="20"/>
        <v/>
      </c>
    </row>
    <row r="208" spans="1:10">
      <c r="A208" s="117">
        <v>197</v>
      </c>
      <c r="B208" s="6"/>
      <c r="C208" s="6"/>
      <c r="D208" s="118"/>
      <c r="E208" s="120"/>
      <c r="F208" s="15" t="str">
        <f t="shared" si="21"/>
        <v/>
      </c>
      <c r="G208" s="43" t="str">
        <f t="shared" si="22"/>
        <v/>
      </c>
      <c r="H208" s="15" t="str">
        <f t="shared" si="18"/>
        <v/>
      </c>
      <c r="I208" s="15" t="str">
        <f t="shared" si="19"/>
        <v/>
      </c>
      <c r="J208" s="15" t="str">
        <f t="shared" si="20"/>
        <v/>
      </c>
    </row>
    <row r="209" spans="1:10">
      <c r="A209" s="117">
        <v>198</v>
      </c>
      <c r="B209" s="6"/>
      <c r="C209" s="6"/>
      <c r="D209" s="118"/>
      <c r="E209" s="120"/>
      <c r="F209" s="15" t="str">
        <f t="shared" si="21"/>
        <v/>
      </c>
      <c r="G209" s="43" t="str">
        <f t="shared" si="22"/>
        <v/>
      </c>
      <c r="H209" s="15" t="str">
        <f t="shared" si="18"/>
        <v/>
      </c>
      <c r="I209" s="15" t="str">
        <f t="shared" si="19"/>
        <v/>
      </c>
      <c r="J209" s="15" t="str">
        <f t="shared" si="20"/>
        <v/>
      </c>
    </row>
    <row r="210" spans="1:10">
      <c r="A210" s="117">
        <v>199</v>
      </c>
      <c r="B210" s="6"/>
      <c r="C210" s="6"/>
      <c r="D210" s="118"/>
      <c r="E210" s="120"/>
      <c r="F210" s="15" t="str">
        <f t="shared" si="21"/>
        <v/>
      </c>
      <c r="G210" s="43" t="str">
        <f t="shared" si="22"/>
        <v/>
      </c>
      <c r="H210" s="15" t="str">
        <f t="shared" si="18"/>
        <v/>
      </c>
      <c r="I210" s="15" t="str">
        <f t="shared" si="19"/>
        <v/>
      </c>
      <c r="J210" s="15" t="str">
        <f t="shared" si="20"/>
        <v/>
      </c>
    </row>
    <row r="211" spans="1:10">
      <c r="A211" s="117">
        <v>200</v>
      </c>
      <c r="B211" s="6"/>
      <c r="C211" s="6"/>
      <c r="D211" s="118"/>
      <c r="E211" s="120"/>
      <c r="F211" s="15" t="str">
        <f t="shared" si="21"/>
        <v/>
      </c>
      <c r="G211" s="43" t="str">
        <f t="shared" si="22"/>
        <v/>
      </c>
      <c r="H211" s="15" t="str">
        <f t="shared" si="18"/>
        <v/>
      </c>
      <c r="I211" s="15" t="str">
        <f t="shared" si="19"/>
        <v/>
      </c>
      <c r="J211" s="15" t="str">
        <f t="shared" si="20"/>
        <v/>
      </c>
    </row>
    <row r="212" spans="1:10">
      <c r="A212" s="117">
        <v>201</v>
      </c>
      <c r="B212" s="6"/>
      <c r="C212" s="6"/>
      <c r="D212" s="118"/>
      <c r="E212" s="120"/>
      <c r="F212" s="15" t="str">
        <f t="shared" si="21"/>
        <v/>
      </c>
      <c r="G212" s="43" t="str">
        <f t="shared" si="22"/>
        <v/>
      </c>
      <c r="H212" s="15" t="str">
        <f t="shared" si="18"/>
        <v/>
      </c>
      <c r="I212" s="15" t="str">
        <f t="shared" si="19"/>
        <v/>
      </c>
      <c r="J212" s="15" t="str">
        <f t="shared" si="20"/>
        <v/>
      </c>
    </row>
    <row r="213" spans="1:10">
      <c r="A213" s="117">
        <v>202</v>
      </c>
      <c r="B213" s="6"/>
      <c r="C213" s="6"/>
      <c r="D213" s="118"/>
      <c r="E213" s="120"/>
      <c r="F213" s="15" t="str">
        <f t="shared" si="21"/>
        <v/>
      </c>
      <c r="G213" s="43" t="str">
        <f t="shared" si="22"/>
        <v/>
      </c>
      <c r="H213" s="15" t="str">
        <f t="shared" si="18"/>
        <v/>
      </c>
      <c r="I213" s="15" t="str">
        <f t="shared" si="19"/>
        <v/>
      </c>
      <c r="J213" s="15" t="str">
        <f t="shared" si="20"/>
        <v/>
      </c>
    </row>
    <row r="214" spans="1:10">
      <c r="A214" s="117">
        <v>203</v>
      </c>
      <c r="B214" s="6"/>
      <c r="C214" s="6"/>
      <c r="D214" s="118"/>
      <c r="E214" s="120"/>
      <c r="F214" s="15" t="str">
        <f t="shared" si="21"/>
        <v/>
      </c>
      <c r="G214" s="43" t="str">
        <f t="shared" si="22"/>
        <v/>
      </c>
      <c r="H214" s="15" t="str">
        <f t="shared" si="18"/>
        <v/>
      </c>
      <c r="I214" s="15" t="str">
        <f t="shared" si="19"/>
        <v/>
      </c>
      <c r="J214" s="15" t="str">
        <f t="shared" si="20"/>
        <v/>
      </c>
    </row>
    <row r="215" spans="1:10">
      <c r="A215" s="117">
        <v>204</v>
      </c>
      <c r="B215" s="6"/>
      <c r="C215" s="6"/>
      <c r="D215" s="118"/>
      <c r="E215" s="120"/>
      <c r="F215" s="15" t="str">
        <f t="shared" si="21"/>
        <v/>
      </c>
      <c r="G215" s="43" t="str">
        <f t="shared" si="22"/>
        <v/>
      </c>
      <c r="H215" s="15" t="str">
        <f t="shared" si="18"/>
        <v/>
      </c>
      <c r="I215" s="15" t="str">
        <f t="shared" si="19"/>
        <v/>
      </c>
      <c r="J215" s="15" t="str">
        <f t="shared" si="20"/>
        <v/>
      </c>
    </row>
    <row r="216" spans="1:10">
      <c r="A216" s="117">
        <v>205</v>
      </c>
      <c r="B216" s="6"/>
      <c r="C216" s="6"/>
      <c r="D216" s="118"/>
      <c r="E216" s="120"/>
      <c r="F216" s="15" t="str">
        <f t="shared" si="21"/>
        <v/>
      </c>
      <c r="G216" s="43" t="str">
        <f t="shared" si="22"/>
        <v/>
      </c>
      <c r="H216" s="15" t="str">
        <f t="shared" si="18"/>
        <v/>
      </c>
      <c r="I216" s="15" t="str">
        <f t="shared" si="19"/>
        <v/>
      </c>
      <c r="J216" s="15" t="str">
        <f t="shared" si="20"/>
        <v/>
      </c>
    </row>
    <row r="217" spans="1:10">
      <c r="A217" s="117">
        <v>206</v>
      </c>
      <c r="B217" s="6"/>
      <c r="C217" s="6"/>
      <c r="D217" s="118"/>
      <c r="E217" s="120"/>
      <c r="F217" s="15" t="str">
        <f t="shared" si="21"/>
        <v/>
      </c>
      <c r="G217" s="43" t="str">
        <f t="shared" si="22"/>
        <v/>
      </c>
      <c r="H217" s="15" t="str">
        <f t="shared" si="18"/>
        <v/>
      </c>
      <c r="I217" s="15" t="str">
        <f t="shared" si="19"/>
        <v/>
      </c>
      <c r="J217" s="15" t="str">
        <f t="shared" si="20"/>
        <v/>
      </c>
    </row>
    <row r="218" spans="1:10">
      <c r="A218" s="117">
        <v>207</v>
      </c>
      <c r="B218" s="6"/>
      <c r="C218" s="6"/>
      <c r="D218" s="118"/>
      <c r="E218" s="120"/>
      <c r="F218" s="15" t="str">
        <f t="shared" si="21"/>
        <v/>
      </c>
      <c r="G218" s="43" t="str">
        <f t="shared" si="22"/>
        <v/>
      </c>
      <c r="H218" s="15" t="str">
        <f t="shared" si="18"/>
        <v/>
      </c>
      <c r="I218" s="15" t="str">
        <f t="shared" si="19"/>
        <v/>
      </c>
      <c r="J218" s="15" t="str">
        <f t="shared" si="20"/>
        <v/>
      </c>
    </row>
    <row r="219" spans="1:10">
      <c r="A219" s="117">
        <v>208</v>
      </c>
      <c r="B219" s="6"/>
      <c r="C219" s="6"/>
      <c r="D219" s="118"/>
      <c r="E219" s="120"/>
      <c r="F219" s="15" t="str">
        <f t="shared" si="21"/>
        <v/>
      </c>
      <c r="G219" s="43" t="str">
        <f t="shared" si="22"/>
        <v/>
      </c>
      <c r="H219" s="15" t="str">
        <f t="shared" si="18"/>
        <v/>
      </c>
      <c r="I219" s="15" t="str">
        <f t="shared" si="19"/>
        <v/>
      </c>
      <c r="J219" s="15" t="str">
        <f t="shared" si="20"/>
        <v/>
      </c>
    </row>
    <row r="220" spans="1:10">
      <c r="A220" s="117">
        <v>209</v>
      </c>
      <c r="B220" s="6"/>
      <c r="C220" s="6"/>
      <c r="D220" s="118"/>
      <c r="E220" s="120"/>
      <c r="F220" s="15" t="str">
        <f t="shared" si="21"/>
        <v/>
      </c>
      <c r="G220" s="43" t="str">
        <f t="shared" si="22"/>
        <v/>
      </c>
      <c r="H220" s="15" t="str">
        <f t="shared" si="18"/>
        <v/>
      </c>
      <c r="I220" s="15" t="str">
        <f t="shared" si="19"/>
        <v/>
      </c>
      <c r="J220" s="15" t="str">
        <f t="shared" si="20"/>
        <v/>
      </c>
    </row>
    <row r="221" spans="1:10">
      <c r="A221" s="117">
        <v>210</v>
      </c>
      <c r="B221" s="6"/>
      <c r="C221" s="6"/>
      <c r="D221" s="118"/>
      <c r="E221" s="120"/>
      <c r="F221" s="15" t="str">
        <f t="shared" si="21"/>
        <v/>
      </c>
      <c r="G221" s="43" t="str">
        <f t="shared" si="22"/>
        <v/>
      </c>
      <c r="H221" s="15" t="str">
        <f t="shared" si="18"/>
        <v/>
      </c>
      <c r="I221" s="15" t="str">
        <f t="shared" si="19"/>
        <v/>
      </c>
      <c r="J221" s="15" t="str">
        <f t="shared" si="20"/>
        <v/>
      </c>
    </row>
    <row r="222" spans="1:10">
      <c r="A222" s="117">
        <v>211</v>
      </c>
      <c r="B222" s="6"/>
      <c r="C222" s="6"/>
      <c r="D222" s="118"/>
      <c r="E222" s="120"/>
      <c r="F222" s="15" t="str">
        <f t="shared" si="21"/>
        <v/>
      </c>
      <c r="G222" s="43" t="str">
        <f t="shared" si="22"/>
        <v/>
      </c>
      <c r="H222" s="15" t="str">
        <f t="shared" si="18"/>
        <v/>
      </c>
      <c r="I222" s="15" t="str">
        <f t="shared" si="19"/>
        <v/>
      </c>
      <c r="J222" s="15" t="str">
        <f t="shared" si="20"/>
        <v/>
      </c>
    </row>
    <row r="223" spans="1:10">
      <c r="A223" s="117">
        <v>212</v>
      </c>
      <c r="B223" s="6"/>
      <c r="C223" s="6"/>
      <c r="D223" s="118"/>
      <c r="E223" s="120"/>
      <c r="F223" s="15" t="str">
        <f t="shared" si="21"/>
        <v/>
      </c>
      <c r="G223" s="43" t="str">
        <f t="shared" si="22"/>
        <v/>
      </c>
      <c r="H223" s="15" t="str">
        <f t="shared" si="18"/>
        <v/>
      </c>
      <c r="I223" s="15" t="str">
        <f t="shared" si="19"/>
        <v/>
      </c>
      <c r="J223" s="15" t="str">
        <f t="shared" si="20"/>
        <v/>
      </c>
    </row>
    <row r="224" spans="1:10">
      <c r="A224" s="117">
        <v>213</v>
      </c>
      <c r="B224" s="6"/>
      <c r="C224" s="6"/>
      <c r="D224" s="118"/>
      <c r="E224" s="120"/>
      <c r="F224" s="15" t="str">
        <f t="shared" si="21"/>
        <v/>
      </c>
      <c r="G224" s="43" t="str">
        <f t="shared" si="22"/>
        <v/>
      </c>
      <c r="H224" s="15" t="str">
        <f t="shared" si="18"/>
        <v/>
      </c>
      <c r="I224" s="15" t="str">
        <f t="shared" si="19"/>
        <v/>
      </c>
      <c r="J224" s="15" t="str">
        <f t="shared" si="20"/>
        <v/>
      </c>
    </row>
    <row r="225" spans="1:10">
      <c r="A225" s="117">
        <v>214</v>
      </c>
      <c r="B225" s="6"/>
      <c r="C225" s="6"/>
      <c r="D225" s="118"/>
      <c r="E225" s="120"/>
      <c r="F225" s="15" t="str">
        <f t="shared" si="21"/>
        <v/>
      </c>
      <c r="G225" s="43" t="str">
        <f t="shared" si="22"/>
        <v/>
      </c>
      <c r="H225" s="15" t="str">
        <f t="shared" si="18"/>
        <v/>
      </c>
      <c r="I225" s="15" t="str">
        <f t="shared" si="19"/>
        <v/>
      </c>
      <c r="J225" s="15" t="str">
        <f t="shared" si="20"/>
        <v/>
      </c>
    </row>
    <row r="226" spans="1:10">
      <c r="A226" s="117">
        <v>215</v>
      </c>
      <c r="B226" s="6"/>
      <c r="C226" s="6"/>
      <c r="D226" s="118"/>
      <c r="E226" s="120"/>
      <c r="F226" s="15" t="str">
        <f t="shared" si="21"/>
        <v/>
      </c>
      <c r="G226" s="43" t="str">
        <f t="shared" si="22"/>
        <v/>
      </c>
      <c r="H226" s="15" t="str">
        <f t="shared" si="18"/>
        <v/>
      </c>
      <c r="I226" s="15" t="str">
        <f t="shared" si="19"/>
        <v/>
      </c>
      <c r="J226" s="15" t="str">
        <f t="shared" si="20"/>
        <v/>
      </c>
    </row>
    <row r="227" spans="1:10">
      <c r="A227" s="117">
        <v>216</v>
      </c>
      <c r="B227" s="6"/>
      <c r="C227" s="6"/>
      <c r="D227" s="118"/>
      <c r="E227" s="120"/>
      <c r="F227" s="15" t="str">
        <f t="shared" si="21"/>
        <v/>
      </c>
      <c r="G227" s="43" t="str">
        <f t="shared" si="22"/>
        <v/>
      </c>
      <c r="H227" s="15" t="str">
        <f t="shared" si="18"/>
        <v/>
      </c>
      <c r="I227" s="15" t="str">
        <f t="shared" si="19"/>
        <v/>
      </c>
      <c r="J227" s="15" t="str">
        <f t="shared" si="20"/>
        <v/>
      </c>
    </row>
    <row r="228" spans="1:10">
      <c r="A228" s="117">
        <v>217</v>
      </c>
      <c r="B228" s="6"/>
      <c r="C228" s="6"/>
      <c r="D228" s="118"/>
      <c r="E228" s="120"/>
      <c r="F228" s="15" t="str">
        <f t="shared" si="21"/>
        <v/>
      </c>
      <c r="G228" s="43" t="str">
        <f t="shared" si="22"/>
        <v/>
      </c>
      <c r="H228" s="15" t="str">
        <f t="shared" si="18"/>
        <v/>
      </c>
      <c r="I228" s="15" t="str">
        <f t="shared" si="19"/>
        <v/>
      </c>
      <c r="J228" s="15" t="str">
        <f t="shared" si="20"/>
        <v/>
      </c>
    </row>
    <row r="229" spans="1:10">
      <c r="A229" s="117">
        <v>218</v>
      </c>
      <c r="B229" s="6"/>
      <c r="C229" s="6"/>
      <c r="D229" s="118"/>
      <c r="E229" s="120"/>
      <c r="F229" s="15" t="str">
        <f t="shared" si="21"/>
        <v/>
      </c>
      <c r="G229" s="43" t="str">
        <f t="shared" si="22"/>
        <v/>
      </c>
      <c r="H229" s="15" t="str">
        <f t="shared" si="18"/>
        <v/>
      </c>
      <c r="I229" s="15" t="str">
        <f t="shared" si="19"/>
        <v/>
      </c>
      <c r="J229" s="15" t="str">
        <f t="shared" si="20"/>
        <v/>
      </c>
    </row>
    <row r="230" spans="1:10">
      <c r="A230" s="117">
        <v>219</v>
      </c>
      <c r="B230" s="6"/>
      <c r="C230" s="6"/>
      <c r="D230" s="118"/>
      <c r="E230" s="120"/>
      <c r="F230" s="15" t="str">
        <f t="shared" si="21"/>
        <v/>
      </c>
      <c r="G230" s="43" t="str">
        <f t="shared" si="22"/>
        <v/>
      </c>
      <c r="H230" s="15" t="str">
        <f t="shared" si="18"/>
        <v/>
      </c>
      <c r="I230" s="15" t="str">
        <f t="shared" si="19"/>
        <v/>
      </c>
      <c r="J230" s="15" t="str">
        <f t="shared" si="20"/>
        <v/>
      </c>
    </row>
    <row r="231" spans="1:10">
      <c r="A231" s="117">
        <v>220</v>
      </c>
      <c r="B231" s="6"/>
      <c r="C231" s="6"/>
      <c r="D231" s="118"/>
      <c r="E231" s="120"/>
      <c r="F231" s="15" t="str">
        <f t="shared" si="21"/>
        <v/>
      </c>
      <c r="G231" s="43" t="str">
        <f t="shared" si="22"/>
        <v/>
      </c>
      <c r="H231" s="15" t="str">
        <f t="shared" si="18"/>
        <v/>
      </c>
      <c r="I231" s="15" t="str">
        <f t="shared" si="19"/>
        <v/>
      </c>
      <c r="J231" s="15" t="str">
        <f t="shared" si="20"/>
        <v/>
      </c>
    </row>
    <row r="232" spans="1:10">
      <c r="A232" s="117">
        <v>221</v>
      </c>
      <c r="B232" s="6"/>
      <c r="C232" s="6"/>
      <c r="D232" s="118"/>
      <c r="E232" s="120"/>
      <c r="F232" s="15" t="str">
        <f t="shared" si="21"/>
        <v/>
      </c>
      <c r="G232" s="43" t="str">
        <f t="shared" si="22"/>
        <v/>
      </c>
      <c r="H232" s="15" t="str">
        <f t="shared" si="18"/>
        <v/>
      </c>
      <c r="I232" s="15" t="str">
        <f t="shared" si="19"/>
        <v/>
      </c>
      <c r="J232" s="15" t="str">
        <f t="shared" si="20"/>
        <v/>
      </c>
    </row>
    <row r="233" spans="1:10">
      <c r="A233" s="117">
        <v>222</v>
      </c>
      <c r="B233" s="6"/>
      <c r="C233" s="6"/>
      <c r="D233" s="118"/>
      <c r="E233" s="120"/>
      <c r="F233" s="15" t="str">
        <f t="shared" si="21"/>
        <v/>
      </c>
      <c r="G233" s="43" t="str">
        <f t="shared" si="22"/>
        <v/>
      </c>
      <c r="H233" s="15" t="str">
        <f t="shared" si="18"/>
        <v/>
      </c>
      <c r="I233" s="15" t="str">
        <f t="shared" si="19"/>
        <v/>
      </c>
      <c r="J233" s="15" t="str">
        <f t="shared" si="20"/>
        <v/>
      </c>
    </row>
    <row r="234" spans="1:10">
      <c r="A234" s="117">
        <v>223</v>
      </c>
      <c r="B234" s="6"/>
      <c r="C234" s="6"/>
      <c r="D234" s="118"/>
      <c r="E234" s="120"/>
      <c r="F234" s="15" t="str">
        <f t="shared" si="21"/>
        <v/>
      </c>
      <c r="G234" s="43" t="str">
        <f t="shared" si="22"/>
        <v/>
      </c>
      <c r="H234" s="15" t="str">
        <f t="shared" si="18"/>
        <v/>
      </c>
      <c r="I234" s="15" t="str">
        <f t="shared" si="19"/>
        <v/>
      </c>
      <c r="J234" s="15" t="str">
        <f t="shared" si="20"/>
        <v/>
      </c>
    </row>
    <row r="235" spans="1:10">
      <c r="A235" s="117">
        <v>224</v>
      </c>
      <c r="B235" s="6"/>
      <c r="C235" s="6"/>
      <c r="D235" s="118"/>
      <c r="E235" s="120"/>
      <c r="F235" s="15" t="str">
        <f t="shared" si="21"/>
        <v/>
      </c>
      <c r="G235" s="43" t="str">
        <f t="shared" si="22"/>
        <v/>
      </c>
      <c r="H235" s="15" t="str">
        <f t="shared" si="18"/>
        <v/>
      </c>
      <c r="I235" s="15" t="str">
        <f t="shared" si="19"/>
        <v/>
      </c>
      <c r="J235" s="15" t="str">
        <f t="shared" si="20"/>
        <v/>
      </c>
    </row>
    <row r="236" spans="1:10">
      <c r="A236" s="117">
        <v>225</v>
      </c>
      <c r="B236" s="6"/>
      <c r="C236" s="6"/>
      <c r="D236" s="118"/>
      <c r="E236" s="120"/>
      <c r="F236" s="15" t="str">
        <f t="shared" si="21"/>
        <v/>
      </c>
      <c r="G236" s="43" t="str">
        <f t="shared" si="22"/>
        <v/>
      </c>
      <c r="H236" s="15" t="str">
        <f t="shared" si="18"/>
        <v/>
      </c>
      <c r="I236" s="15" t="str">
        <f t="shared" si="19"/>
        <v/>
      </c>
      <c r="J236" s="15" t="str">
        <f t="shared" si="20"/>
        <v/>
      </c>
    </row>
    <row r="237" spans="1:10">
      <c r="A237" s="117">
        <v>226</v>
      </c>
      <c r="B237" s="6"/>
      <c r="C237" s="6"/>
      <c r="D237" s="118"/>
      <c r="E237" s="120"/>
      <c r="F237" s="15" t="str">
        <f t="shared" si="21"/>
        <v/>
      </c>
      <c r="G237" s="43" t="str">
        <f t="shared" si="22"/>
        <v/>
      </c>
      <c r="H237" s="15" t="str">
        <f t="shared" si="18"/>
        <v/>
      </c>
      <c r="I237" s="15" t="str">
        <f t="shared" si="19"/>
        <v/>
      </c>
      <c r="J237" s="15" t="str">
        <f t="shared" si="20"/>
        <v/>
      </c>
    </row>
    <row r="238" spans="1:10">
      <c r="A238" s="117">
        <v>227</v>
      </c>
      <c r="B238" s="6"/>
      <c r="C238" s="6"/>
      <c r="D238" s="118"/>
      <c r="E238" s="120"/>
      <c r="F238" s="15" t="str">
        <f t="shared" si="21"/>
        <v/>
      </c>
      <c r="G238" s="43" t="str">
        <f t="shared" si="22"/>
        <v/>
      </c>
      <c r="H238" s="15" t="str">
        <f t="shared" si="18"/>
        <v/>
      </c>
      <c r="I238" s="15" t="str">
        <f t="shared" si="19"/>
        <v/>
      </c>
      <c r="J238" s="15" t="str">
        <f t="shared" si="20"/>
        <v/>
      </c>
    </row>
    <row r="239" spans="1:10">
      <c r="A239" s="117">
        <v>228</v>
      </c>
      <c r="B239" s="6"/>
      <c r="C239" s="6"/>
      <c r="D239" s="118"/>
      <c r="E239" s="120"/>
      <c r="F239" s="15" t="str">
        <f t="shared" si="21"/>
        <v/>
      </c>
      <c r="G239" s="43" t="str">
        <f t="shared" si="22"/>
        <v/>
      </c>
      <c r="H239" s="15" t="str">
        <f t="shared" ref="H239:H261" si="23">IF(OR(,$E239&lt;an_initial,$E239&gt;an_final),"",G239*(HLOOKUP(D239,ii7punctaje,2,FALSE))*COUNTIF(D239,"Manifestări internaționale"))</f>
        <v/>
      </c>
      <c r="I239" s="15" t="str">
        <f t="shared" ref="I239:I261" si="24">IF(OR(,$E239&lt;an_initial,$E239&gt;an_final),"",G239*(HLOOKUP(D239,ii7punctaje,2,FALSE))*COUNTIF(D239,"Manifestări naționale"))</f>
        <v/>
      </c>
      <c r="J239" s="15" t="str">
        <f t="shared" ref="J239:J261" si="25">IF(OR(,$E239&lt;an_initial,$E239&gt;an_final),"",G239*(HLOOKUP(D239,ii7punctaje,2,FALSE))*COUNTIF(D239,"Alte manifestări ştiintifice naționale/internaţionale, workshop-uri, etc care nu publică volume"))</f>
        <v/>
      </c>
    </row>
    <row r="240" spans="1:10">
      <c r="A240" s="117">
        <v>229</v>
      </c>
      <c r="B240" s="6"/>
      <c r="C240" s="6"/>
      <c r="D240" s="118"/>
      <c r="E240" s="120"/>
      <c r="F240" s="15" t="str">
        <f t="shared" si="21"/>
        <v/>
      </c>
      <c r="G240" s="43" t="str">
        <f t="shared" si="22"/>
        <v/>
      </c>
      <c r="H240" s="15" t="str">
        <f t="shared" si="23"/>
        <v/>
      </c>
      <c r="I240" s="15" t="str">
        <f t="shared" si="24"/>
        <v/>
      </c>
      <c r="J240" s="15" t="str">
        <f t="shared" si="25"/>
        <v/>
      </c>
    </row>
    <row r="241" spans="1:10">
      <c r="A241" s="117">
        <v>230</v>
      </c>
      <c r="B241" s="6"/>
      <c r="C241" s="6"/>
      <c r="D241" s="118"/>
      <c r="E241" s="120"/>
      <c r="F241" s="15" t="str">
        <f t="shared" si="21"/>
        <v/>
      </c>
      <c r="G241" s="43" t="str">
        <f t="shared" si="22"/>
        <v/>
      </c>
      <c r="H241" s="15" t="str">
        <f t="shared" si="23"/>
        <v/>
      </c>
      <c r="I241" s="15" t="str">
        <f t="shared" si="24"/>
        <v/>
      </c>
      <c r="J241" s="15" t="str">
        <f t="shared" si="25"/>
        <v/>
      </c>
    </row>
    <row r="242" spans="1:10">
      <c r="A242" s="117">
        <v>231</v>
      </c>
      <c r="B242" s="6"/>
      <c r="C242" s="6"/>
      <c r="D242" s="118"/>
      <c r="E242" s="120"/>
      <c r="F242" s="15" t="str">
        <f t="shared" si="21"/>
        <v/>
      </c>
      <c r="G242" s="43" t="str">
        <f t="shared" si="22"/>
        <v/>
      </c>
      <c r="H242" s="15" t="str">
        <f t="shared" si="23"/>
        <v/>
      </c>
      <c r="I242" s="15" t="str">
        <f t="shared" si="24"/>
        <v/>
      </c>
      <c r="J242" s="15" t="str">
        <f t="shared" si="25"/>
        <v/>
      </c>
    </row>
    <row r="243" spans="1:10">
      <c r="A243" s="117">
        <v>232</v>
      </c>
      <c r="B243" s="6"/>
      <c r="C243" s="6"/>
      <c r="D243" s="118"/>
      <c r="E243" s="120"/>
      <c r="F243" s="15" t="str">
        <f t="shared" si="21"/>
        <v/>
      </c>
      <c r="G243" s="43" t="str">
        <f t="shared" si="22"/>
        <v/>
      </c>
      <c r="H243" s="15" t="str">
        <f t="shared" si="23"/>
        <v/>
      </c>
      <c r="I243" s="15" t="str">
        <f t="shared" si="24"/>
        <v/>
      </c>
      <c r="J243" s="15" t="str">
        <f t="shared" si="25"/>
        <v/>
      </c>
    </row>
    <row r="244" spans="1:10">
      <c r="A244" s="117">
        <v>233</v>
      </c>
      <c r="B244" s="6"/>
      <c r="C244" s="6"/>
      <c r="D244" s="118"/>
      <c r="E244" s="120"/>
      <c r="F244" s="15" t="str">
        <f t="shared" si="21"/>
        <v/>
      </c>
      <c r="G244" s="43" t="str">
        <f t="shared" si="22"/>
        <v/>
      </c>
      <c r="H244" s="15" t="str">
        <f t="shared" si="23"/>
        <v/>
      </c>
      <c r="I244" s="15" t="str">
        <f t="shared" si="24"/>
        <v/>
      </c>
      <c r="J244" s="15" t="str">
        <f t="shared" si="25"/>
        <v/>
      </c>
    </row>
    <row r="245" spans="1:10">
      <c r="A245" s="117">
        <v>234</v>
      </c>
      <c r="B245" s="6"/>
      <c r="C245" s="6"/>
      <c r="D245" s="118"/>
      <c r="E245" s="120"/>
      <c r="F245" s="15" t="str">
        <f t="shared" si="21"/>
        <v/>
      </c>
      <c r="G245" s="43" t="str">
        <f t="shared" si="22"/>
        <v/>
      </c>
      <c r="H245" s="15" t="str">
        <f t="shared" si="23"/>
        <v/>
      </c>
      <c r="I245" s="15" t="str">
        <f t="shared" si="24"/>
        <v/>
      </c>
      <c r="J245" s="15" t="str">
        <f t="shared" si="25"/>
        <v/>
      </c>
    </row>
    <row r="246" spans="1:10">
      <c r="A246" s="117">
        <v>235</v>
      </c>
      <c r="B246" s="6"/>
      <c r="C246" s="6"/>
      <c r="D246" s="118"/>
      <c r="E246" s="120"/>
      <c r="F246" s="15" t="str">
        <f t="shared" si="21"/>
        <v/>
      </c>
      <c r="G246" s="43" t="str">
        <f t="shared" si="22"/>
        <v/>
      </c>
      <c r="H246" s="15" t="str">
        <f t="shared" si="23"/>
        <v/>
      </c>
      <c r="I246" s="15" t="str">
        <f t="shared" si="24"/>
        <v/>
      </c>
      <c r="J246" s="15" t="str">
        <f t="shared" si="25"/>
        <v/>
      </c>
    </row>
    <row r="247" spans="1:10">
      <c r="A247" s="117">
        <v>236</v>
      </c>
      <c r="B247" s="6"/>
      <c r="C247" s="6"/>
      <c r="D247" s="118"/>
      <c r="E247" s="120"/>
      <c r="F247" s="15" t="str">
        <f t="shared" si="21"/>
        <v/>
      </c>
      <c r="G247" s="43" t="str">
        <f t="shared" si="22"/>
        <v/>
      </c>
      <c r="H247" s="15" t="str">
        <f t="shared" si="23"/>
        <v/>
      </c>
      <c r="I247" s="15" t="str">
        <f t="shared" si="24"/>
        <v/>
      </c>
      <c r="J247" s="15" t="str">
        <f t="shared" si="25"/>
        <v/>
      </c>
    </row>
    <row r="248" spans="1:10">
      <c r="A248" s="117">
        <v>237</v>
      </c>
      <c r="B248" s="6"/>
      <c r="C248" s="6"/>
      <c r="D248" s="118"/>
      <c r="E248" s="120"/>
      <c r="F248" s="15" t="str">
        <f t="shared" si="21"/>
        <v/>
      </c>
      <c r="G248" s="43" t="str">
        <f t="shared" si="22"/>
        <v/>
      </c>
      <c r="H248" s="15" t="str">
        <f t="shared" si="23"/>
        <v/>
      </c>
      <c r="I248" s="15" t="str">
        <f t="shared" si="24"/>
        <v/>
      </c>
      <c r="J248" s="15" t="str">
        <f t="shared" si="25"/>
        <v/>
      </c>
    </row>
    <row r="249" spans="1:10">
      <c r="A249" s="117">
        <v>238</v>
      </c>
      <c r="B249" s="6"/>
      <c r="C249" s="6"/>
      <c r="D249" s="118"/>
      <c r="E249" s="120"/>
      <c r="F249" s="15" t="str">
        <f t="shared" si="21"/>
        <v/>
      </c>
      <c r="G249" s="43" t="str">
        <f t="shared" si="22"/>
        <v/>
      </c>
      <c r="H249" s="15" t="str">
        <f t="shared" si="23"/>
        <v/>
      </c>
      <c r="I249" s="15" t="str">
        <f t="shared" si="24"/>
        <v/>
      </c>
      <c r="J249" s="15" t="str">
        <f t="shared" si="25"/>
        <v/>
      </c>
    </row>
    <row r="250" spans="1:10">
      <c r="A250" s="117">
        <v>239</v>
      </c>
      <c r="B250" s="6"/>
      <c r="C250" s="6"/>
      <c r="D250" s="118"/>
      <c r="E250" s="120"/>
      <c r="F250" s="15" t="str">
        <f t="shared" si="21"/>
        <v/>
      </c>
      <c r="G250" s="43" t="str">
        <f t="shared" si="22"/>
        <v/>
      </c>
      <c r="H250" s="15" t="str">
        <f t="shared" si="23"/>
        <v/>
      </c>
      <c r="I250" s="15" t="str">
        <f t="shared" si="24"/>
        <v/>
      </c>
      <c r="J250" s="15" t="str">
        <f t="shared" si="25"/>
        <v/>
      </c>
    </row>
    <row r="251" spans="1:10">
      <c r="A251" s="117">
        <v>240</v>
      </c>
      <c r="B251" s="6"/>
      <c r="C251" s="6"/>
      <c r="D251" s="118"/>
      <c r="E251" s="120"/>
      <c r="F251" s="15" t="str">
        <f t="shared" si="21"/>
        <v/>
      </c>
      <c r="G251" s="43" t="str">
        <f t="shared" si="22"/>
        <v/>
      </c>
      <c r="H251" s="15" t="str">
        <f t="shared" si="23"/>
        <v/>
      </c>
      <c r="I251" s="15" t="str">
        <f t="shared" si="24"/>
        <v/>
      </c>
      <c r="J251" s="15" t="str">
        <f t="shared" si="25"/>
        <v/>
      </c>
    </row>
    <row r="252" spans="1:10">
      <c r="A252" s="117">
        <v>241</v>
      </c>
      <c r="B252" s="6"/>
      <c r="C252" s="6"/>
      <c r="D252" s="118"/>
      <c r="E252" s="120"/>
      <c r="F252" s="15" t="str">
        <f t="shared" si="21"/>
        <v/>
      </c>
      <c r="G252" s="43" t="str">
        <f t="shared" si="22"/>
        <v/>
      </c>
      <c r="H252" s="15" t="str">
        <f t="shared" si="23"/>
        <v/>
      </c>
      <c r="I252" s="15" t="str">
        <f t="shared" si="24"/>
        <v/>
      </c>
      <c r="J252" s="15" t="str">
        <f t="shared" si="25"/>
        <v/>
      </c>
    </row>
    <row r="253" spans="1:10">
      <c r="A253" s="117">
        <v>242</v>
      </c>
      <c r="B253" s="6"/>
      <c r="C253" s="6"/>
      <c r="D253" s="118"/>
      <c r="E253" s="120"/>
      <c r="F253" s="15" t="str">
        <f t="shared" si="21"/>
        <v/>
      </c>
      <c r="G253" s="43" t="str">
        <f t="shared" si="22"/>
        <v/>
      </c>
      <c r="H253" s="15" t="str">
        <f t="shared" si="23"/>
        <v/>
      </c>
      <c r="I253" s="15" t="str">
        <f t="shared" si="24"/>
        <v/>
      </c>
      <c r="J253" s="15" t="str">
        <f t="shared" si="25"/>
        <v/>
      </c>
    </row>
    <row r="254" spans="1:10">
      <c r="A254" s="117">
        <v>243</v>
      </c>
      <c r="B254" s="6"/>
      <c r="C254" s="6"/>
      <c r="D254" s="118"/>
      <c r="E254" s="120"/>
      <c r="F254" s="15" t="str">
        <f t="shared" si="21"/>
        <v/>
      </c>
      <c r="G254" s="43" t="str">
        <f t="shared" si="22"/>
        <v/>
      </c>
      <c r="H254" s="15" t="str">
        <f t="shared" si="23"/>
        <v/>
      </c>
      <c r="I254" s="15" t="str">
        <f t="shared" si="24"/>
        <v/>
      </c>
      <c r="J254" s="15" t="str">
        <f t="shared" si="25"/>
        <v/>
      </c>
    </row>
    <row r="255" spans="1:10">
      <c r="A255" s="117">
        <v>244</v>
      </c>
      <c r="B255" s="6"/>
      <c r="C255" s="6"/>
      <c r="D255" s="118"/>
      <c r="E255" s="120"/>
      <c r="F255" s="15" t="str">
        <f t="shared" si="21"/>
        <v/>
      </c>
      <c r="G255" s="43" t="str">
        <f t="shared" si="22"/>
        <v/>
      </c>
      <c r="H255" s="15" t="str">
        <f t="shared" si="23"/>
        <v/>
      </c>
      <c r="I255" s="15" t="str">
        <f t="shared" si="24"/>
        <v/>
      </c>
      <c r="J255" s="15" t="str">
        <f t="shared" si="25"/>
        <v/>
      </c>
    </row>
    <row r="256" spans="1:10">
      <c r="A256" s="117">
        <v>245</v>
      </c>
      <c r="B256" s="6"/>
      <c r="C256" s="6"/>
      <c r="D256" s="118"/>
      <c r="E256" s="120"/>
      <c r="F256" s="15" t="str">
        <f t="shared" si="21"/>
        <v/>
      </c>
      <c r="G256" s="43" t="str">
        <f t="shared" si="22"/>
        <v/>
      </c>
      <c r="H256" s="15" t="str">
        <f t="shared" si="23"/>
        <v/>
      </c>
      <c r="I256" s="15" t="str">
        <f t="shared" si="24"/>
        <v/>
      </c>
      <c r="J256" s="15" t="str">
        <f t="shared" si="25"/>
        <v/>
      </c>
    </row>
    <row r="257" spans="1:10">
      <c r="A257" s="117">
        <v>246</v>
      </c>
      <c r="B257" s="6"/>
      <c r="C257" s="6"/>
      <c r="D257" s="118"/>
      <c r="E257" s="120"/>
      <c r="F257" s="15" t="str">
        <f t="shared" si="21"/>
        <v/>
      </c>
      <c r="G257" s="43" t="str">
        <f t="shared" si="22"/>
        <v/>
      </c>
      <c r="H257" s="15" t="str">
        <f t="shared" si="23"/>
        <v/>
      </c>
      <c r="I257" s="15" t="str">
        <f t="shared" si="24"/>
        <v/>
      </c>
      <c r="J257" s="15" t="str">
        <f t="shared" si="25"/>
        <v/>
      </c>
    </row>
    <row r="258" spans="1:10">
      <c r="A258" s="117">
        <v>247</v>
      </c>
      <c r="B258" s="6"/>
      <c r="C258" s="6"/>
      <c r="D258" s="118"/>
      <c r="E258" s="120"/>
      <c r="F258" s="15" t="str">
        <f t="shared" si="21"/>
        <v/>
      </c>
      <c r="G258" s="43" t="str">
        <f t="shared" si="22"/>
        <v/>
      </c>
      <c r="H258" s="15" t="str">
        <f t="shared" si="23"/>
        <v/>
      </c>
      <c r="I258" s="15" t="str">
        <f t="shared" si="24"/>
        <v/>
      </c>
      <c r="J258" s="15" t="str">
        <f t="shared" si="25"/>
        <v/>
      </c>
    </row>
    <row r="259" spans="1:10">
      <c r="A259" s="117">
        <v>248</v>
      </c>
      <c r="B259" s="6"/>
      <c r="C259" s="6"/>
      <c r="D259" s="118"/>
      <c r="E259" s="120"/>
      <c r="F259" s="15" t="str">
        <f t="shared" si="21"/>
        <v/>
      </c>
      <c r="G259" s="43" t="str">
        <f t="shared" si="22"/>
        <v/>
      </c>
      <c r="H259" s="15" t="str">
        <f t="shared" si="23"/>
        <v/>
      </c>
      <c r="I259" s="15" t="str">
        <f t="shared" si="24"/>
        <v/>
      </c>
      <c r="J259" s="15" t="str">
        <f t="shared" si="25"/>
        <v/>
      </c>
    </row>
    <row r="260" spans="1:10">
      <c r="A260" s="117">
        <v>249</v>
      </c>
      <c r="B260" s="6"/>
      <c r="C260" s="6"/>
      <c r="D260" s="118"/>
      <c r="E260" s="120"/>
      <c r="F260" s="15" t="str">
        <f t="shared" si="21"/>
        <v/>
      </c>
      <c r="G260" s="43" t="str">
        <f t="shared" si="22"/>
        <v/>
      </c>
      <c r="H260" s="15" t="str">
        <f t="shared" si="23"/>
        <v/>
      </c>
      <c r="I260" s="15" t="str">
        <f t="shared" si="24"/>
        <v/>
      </c>
      <c r="J260" s="15" t="str">
        <f t="shared" si="25"/>
        <v/>
      </c>
    </row>
    <row r="261" spans="1:10">
      <c r="A261" s="117">
        <v>250</v>
      </c>
      <c r="B261" s="6"/>
      <c r="C261" s="6"/>
      <c r="D261" s="118"/>
      <c r="E261" s="120"/>
      <c r="F261" s="15" t="str">
        <f t="shared" si="21"/>
        <v/>
      </c>
      <c r="G261" s="43" t="str">
        <f t="shared" si="22"/>
        <v/>
      </c>
      <c r="H261" s="15" t="str">
        <f t="shared" si="23"/>
        <v/>
      </c>
      <c r="I261" s="15" t="str">
        <f t="shared" si="24"/>
        <v/>
      </c>
      <c r="J261" s="15" t="str">
        <f t="shared" si="25"/>
        <v/>
      </c>
    </row>
  </sheetData>
  <sheetProtection algorithmName="SHA-512" hashValue="M8AOre3Ff4wOZ0yUCHRIgBEr2/ONpM4wyWkMt8AYPf45/lJn/v8lXS6MWThjxYyTe2jDsIMAcXYC/EE7FQ/GVQ==" saltValue="kGHmQO0T0MXmUZEfKfzMeQ==" spinCount="100000" sheet="1" objects="1" scenarios="1" formatCells="0" formatRows="0" insertRows="0"/>
  <mergeCells count="12">
    <mergeCell ref="H7:H9"/>
    <mergeCell ref="I7:I9"/>
    <mergeCell ref="J7:J9"/>
    <mergeCell ref="A4:G4"/>
    <mergeCell ref="A5:F5"/>
    <mergeCell ref="A7:A10"/>
    <mergeCell ref="B7:B10"/>
    <mergeCell ref="D7:D10"/>
    <mergeCell ref="E7:E10"/>
    <mergeCell ref="F7:F9"/>
    <mergeCell ref="G7:G9"/>
    <mergeCell ref="C7:C10"/>
  </mergeCells>
  <dataValidations count="1">
    <dataValidation type="list" allowBlank="1" showInputMessage="1" showErrorMessage="1" sqref="D12:D261" xr:uid="{00000000-0002-0000-3300-000000000000}">
      <formula1>ii7tip</formula1>
    </dataValidation>
  </dataValidations>
  <pageMargins left="0.59055118110236227" right="0.59055118110236227" top="0.78740157480314965" bottom="1.1023622047244095" header="0" footer="0.43307086614173229"/>
  <pageSetup paperSize="9" scale="80" fitToHeight="100" orientation="landscape" r:id="rId1"/>
  <headerFooter>
    <oddFooter xml:space="preserve">&amp;L
&amp;RCandidat
</oddFooter>
  </headerFooter>
  <rowBreaks count="1" manualBreakCount="1">
    <brk id="36"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7">
    <tabColor theme="8" tint="0.59999389629810485"/>
    <pageSetUpPr fitToPage="1"/>
  </sheetPr>
  <dimension ref="A1:I259"/>
  <sheetViews>
    <sheetView topLeftCell="A11" zoomScale="85" zoomScaleNormal="85" workbookViewId="0">
      <selection activeCell="B15" sqref="B15"/>
    </sheetView>
  </sheetViews>
  <sheetFormatPr defaultColWidth="9.1328125" defaultRowHeight="15.75"/>
  <cols>
    <col min="1" max="1" width="5.6640625" style="45" customWidth="1"/>
    <col min="2" max="2" width="35.6640625" style="49" customWidth="1"/>
    <col min="3" max="3" width="45.1328125" style="49" customWidth="1"/>
    <col min="4" max="4" width="10.6640625" style="54" customWidth="1"/>
    <col min="5" max="5" width="17.6640625" style="49" customWidth="1"/>
    <col min="6" max="6" width="9.1328125" style="55" hidden="1" customWidth="1"/>
    <col min="7" max="7" width="9.1328125" style="49" hidden="1" customWidth="1"/>
    <col min="8" max="9" width="17.6640625" style="49" hidden="1" customWidth="1"/>
    <col min="10" max="17" width="9.1328125" style="49" customWidth="1"/>
    <col min="18" max="16384" width="9.1328125" style="49"/>
  </cols>
  <sheetData>
    <row r="1" spans="1:9" s="45" customFormat="1">
      <c r="A1" s="44" t="s">
        <v>483</v>
      </c>
      <c r="D1" s="46"/>
      <c r="E1" s="48"/>
      <c r="H1" s="48"/>
      <c r="I1" s="48"/>
    </row>
    <row r="2" spans="1:9" s="45" customFormat="1">
      <c r="A2" s="294" t="str">
        <f>IF(ISBLANK(facultate), IF(ISBLANK(departament),"","Departament " &amp; departament), "Facultatea " &amp; facultate)</f>
        <v>Facultatea Automatică și Calculatoare</v>
      </c>
      <c r="D2" s="46"/>
      <c r="E2" s="48"/>
      <c r="H2" s="48"/>
      <c r="I2" s="48"/>
    </row>
    <row r="3" spans="1:9" s="45" customFormat="1">
      <c r="A3" s="294" t="str">
        <f>IF(ISBLANK(departament),"","Departamentul " &amp; departament)</f>
        <v>Departamentul Automatică și Informatică Aplicată</v>
      </c>
      <c r="D3" s="46"/>
      <c r="E3" s="48"/>
      <c r="H3" s="48"/>
      <c r="I3" s="48"/>
    </row>
    <row r="4" spans="1:9">
      <c r="A4" s="472" t="s">
        <v>911</v>
      </c>
      <c r="B4" s="472"/>
      <c r="C4" s="472"/>
      <c r="D4" s="472"/>
      <c r="E4" s="472"/>
    </row>
    <row r="5" spans="1:9">
      <c r="A5" s="472" t="s">
        <v>997</v>
      </c>
      <c r="B5" s="472"/>
      <c r="C5" s="472"/>
      <c r="D5" s="472"/>
      <c r="E5" s="472"/>
    </row>
    <row r="6" spans="1:9" ht="13.5" customHeight="1">
      <c r="D6" s="49"/>
      <c r="E6" s="295" t="str">
        <f>CONCATENATE(functie," ",nume_candidat)</f>
        <v>Conferențiar Bojan-Dragos Claudia-Adina</v>
      </c>
      <c r="H6" s="295"/>
      <c r="I6" s="295"/>
    </row>
    <row r="7" spans="1:9" ht="18.75" customHeight="1">
      <c r="A7" s="469" t="s">
        <v>338</v>
      </c>
      <c r="B7" s="469" t="s">
        <v>1050</v>
      </c>
      <c r="C7" s="469" t="s">
        <v>460</v>
      </c>
      <c r="D7" s="475" t="s">
        <v>2</v>
      </c>
      <c r="E7" s="527" t="s">
        <v>544</v>
      </c>
      <c r="F7" s="476" t="s">
        <v>541</v>
      </c>
      <c r="G7" s="477" t="s">
        <v>551</v>
      </c>
      <c r="H7" s="537" t="s">
        <v>1234</v>
      </c>
      <c r="I7" s="537" t="s">
        <v>1235</v>
      </c>
    </row>
    <row r="8" spans="1:9" ht="46.5" customHeight="1">
      <c r="A8" s="469"/>
      <c r="B8" s="469"/>
      <c r="C8" s="469"/>
      <c r="D8" s="475"/>
      <c r="E8" s="528"/>
      <c r="F8" s="476"/>
      <c r="G8" s="477"/>
      <c r="H8" s="528"/>
      <c r="I8" s="528"/>
    </row>
    <row r="9" spans="1:9">
      <c r="A9" s="71"/>
      <c r="B9" s="50"/>
      <c r="C9" s="50"/>
      <c r="D9" s="22"/>
      <c r="E9" s="122">
        <f>SUMIF(E10:E1010,"&gt;0")</f>
        <v>155</v>
      </c>
      <c r="F9" s="252"/>
      <c r="H9" s="122">
        <f>SUMIF(H10:H1010,"&gt;0")</f>
        <v>25</v>
      </c>
      <c r="I9" s="122">
        <f>SUMIF(I10:I1010,"&gt;0")</f>
        <v>130</v>
      </c>
    </row>
    <row r="10" spans="1:9" ht="47.25">
      <c r="A10" s="28">
        <v>1</v>
      </c>
      <c r="B10" s="8" t="s">
        <v>1424</v>
      </c>
      <c r="C10" s="8" t="s">
        <v>991</v>
      </c>
      <c r="D10" s="23">
        <v>2025</v>
      </c>
      <c r="E10" s="15">
        <f t="shared" ref="E10:E73" si="0">IF(OR($B10="",,,,$D10&lt;an_initial,$D10&gt;an_final,),"",HLOOKUP(C10,ii89punctaje,2,FALSE) )</f>
        <v>25</v>
      </c>
      <c r="F10" s="297" t="b">
        <f t="shared" ref="F10:F73" si="1">IF(nume_candidat="",FALSE,ISNUMBER(SEARCH(nume_candidat,$B10)))</f>
        <v>0</v>
      </c>
      <c r="G10" s="298">
        <f t="shared" ref="G10" si="2">LEN(B10)-LEN(SUBSTITUTE(B10,",",""))+1</f>
        <v>3</v>
      </c>
      <c r="H10" s="15">
        <f t="shared" ref="H10" si="3">IF(OR($B10="",,,,$D10&lt;an_initial,$D10&gt;an_final,),"",HLOOKUP(C10,ii89punctaje,2,FALSE)*COUNTIF(C10,$H$7))</f>
        <v>25</v>
      </c>
      <c r="I10" s="15">
        <f t="shared" ref="I10" si="4">IF(OR($B10="",,,,$D10&lt;an_initial,$D10&gt;an_final,),"",HLOOKUP(C10,ii89punctaje,2,FALSE)*COUNTIF(C10,$I$7))</f>
        <v>0</v>
      </c>
    </row>
    <row r="11" spans="1:9" ht="47.25">
      <c r="A11" s="28">
        <v>2</v>
      </c>
      <c r="B11" s="7" t="s">
        <v>1425</v>
      </c>
      <c r="C11" s="7" t="s">
        <v>994</v>
      </c>
      <c r="D11" s="180">
        <v>2025</v>
      </c>
      <c r="E11" s="15">
        <f t="shared" si="0"/>
        <v>10</v>
      </c>
      <c r="F11" s="297" t="b">
        <f t="shared" si="1"/>
        <v>0</v>
      </c>
      <c r="G11" s="298">
        <f t="shared" ref="G11:G74" si="5">LEN(B11)-LEN(SUBSTITUTE(B11,",",""))+1</f>
        <v>2</v>
      </c>
      <c r="H11" s="15">
        <f t="shared" ref="H11:H74" si="6">IF(OR($B11="",,,,$D11&lt;an_initial,$D11&gt;an_final,),"",HLOOKUP(C11,ii89punctaje,2,FALSE)*COUNTIF(C11,$H$7))</f>
        <v>0</v>
      </c>
      <c r="I11" s="15">
        <f t="shared" ref="I11:I74" si="7">IF(OR($B11="",,,,$D11&lt;an_initial,$D11&gt;an_final,),"",HLOOKUP(C11,ii89punctaje,2,FALSE)*COUNTIF(C11,$I$7))</f>
        <v>10</v>
      </c>
    </row>
    <row r="12" spans="1:9" ht="46.15">
      <c r="A12" s="28">
        <v>3</v>
      </c>
      <c r="B12" s="586" t="s">
        <v>1428</v>
      </c>
      <c r="C12" s="6" t="s">
        <v>993</v>
      </c>
      <c r="D12" s="180">
        <v>2025</v>
      </c>
      <c r="E12" s="15">
        <f t="shared" si="0"/>
        <v>20</v>
      </c>
      <c r="F12" s="297" t="b">
        <f t="shared" si="1"/>
        <v>0</v>
      </c>
      <c r="G12" s="298">
        <f t="shared" si="5"/>
        <v>1</v>
      </c>
      <c r="H12" s="15">
        <f t="shared" si="6"/>
        <v>0</v>
      </c>
      <c r="I12" s="15">
        <f t="shared" si="7"/>
        <v>20</v>
      </c>
    </row>
    <row r="13" spans="1:9" ht="46.15">
      <c r="A13" s="28">
        <v>4</v>
      </c>
      <c r="B13" s="586" t="s">
        <v>1429</v>
      </c>
      <c r="C13" s="6" t="s">
        <v>993</v>
      </c>
      <c r="D13" s="180">
        <v>2024</v>
      </c>
      <c r="E13" s="15">
        <f t="shared" si="0"/>
        <v>20</v>
      </c>
      <c r="F13" s="297" t="b">
        <f t="shared" si="1"/>
        <v>0</v>
      </c>
      <c r="G13" s="298">
        <f t="shared" si="5"/>
        <v>1</v>
      </c>
      <c r="H13" s="15">
        <f t="shared" si="6"/>
        <v>0</v>
      </c>
      <c r="I13" s="15">
        <f t="shared" si="7"/>
        <v>20</v>
      </c>
    </row>
    <row r="14" spans="1:9" ht="47.25">
      <c r="A14" s="28">
        <v>5</v>
      </c>
      <c r="B14" s="7" t="s">
        <v>1426</v>
      </c>
      <c r="C14" s="7" t="s">
        <v>994</v>
      </c>
      <c r="D14" s="180">
        <v>2024</v>
      </c>
      <c r="E14" s="15">
        <f t="shared" si="0"/>
        <v>10</v>
      </c>
      <c r="F14" s="297" t="b">
        <f t="shared" si="1"/>
        <v>0</v>
      </c>
      <c r="G14" s="298">
        <f t="shared" si="5"/>
        <v>2</v>
      </c>
      <c r="H14" s="15">
        <f t="shared" si="6"/>
        <v>0</v>
      </c>
      <c r="I14" s="15">
        <f t="shared" si="7"/>
        <v>10</v>
      </c>
    </row>
    <row r="15" spans="1:9" ht="47.25">
      <c r="A15" s="28">
        <v>6</v>
      </c>
      <c r="B15" s="7" t="s">
        <v>1427</v>
      </c>
      <c r="C15" s="7" t="s">
        <v>994</v>
      </c>
      <c r="D15" s="180">
        <v>2023</v>
      </c>
      <c r="E15" s="15">
        <f t="shared" si="0"/>
        <v>10</v>
      </c>
      <c r="F15" s="297" t="b">
        <f t="shared" si="1"/>
        <v>0</v>
      </c>
      <c r="G15" s="298">
        <f t="shared" si="5"/>
        <v>2</v>
      </c>
      <c r="H15" s="15">
        <f t="shared" si="6"/>
        <v>0</v>
      </c>
      <c r="I15" s="15">
        <f t="shared" si="7"/>
        <v>10</v>
      </c>
    </row>
    <row r="16" spans="1:9" ht="46.15">
      <c r="A16" s="28">
        <v>7</v>
      </c>
      <c r="B16" s="586" t="s">
        <v>1430</v>
      </c>
      <c r="C16" s="6" t="s">
        <v>994</v>
      </c>
      <c r="D16" s="180">
        <v>2023</v>
      </c>
      <c r="E16" s="15">
        <f t="shared" si="0"/>
        <v>10</v>
      </c>
      <c r="F16" s="297" t="b">
        <f t="shared" si="1"/>
        <v>0</v>
      </c>
      <c r="G16" s="298">
        <f t="shared" si="5"/>
        <v>2</v>
      </c>
      <c r="H16" s="15">
        <f t="shared" si="6"/>
        <v>0</v>
      </c>
      <c r="I16" s="15">
        <f t="shared" si="7"/>
        <v>10</v>
      </c>
    </row>
    <row r="17" spans="1:9" ht="46.15">
      <c r="A17" s="28">
        <v>8</v>
      </c>
      <c r="B17" s="586" t="s">
        <v>1431</v>
      </c>
      <c r="C17" s="6" t="s">
        <v>993</v>
      </c>
      <c r="D17" s="180">
        <v>2023</v>
      </c>
      <c r="E17" s="15">
        <f t="shared" si="0"/>
        <v>20</v>
      </c>
      <c r="F17" s="297" t="b">
        <f t="shared" si="1"/>
        <v>0</v>
      </c>
      <c r="G17" s="298">
        <f t="shared" si="5"/>
        <v>1</v>
      </c>
      <c r="H17" s="15">
        <f t="shared" si="6"/>
        <v>0</v>
      </c>
      <c r="I17" s="15">
        <f t="shared" si="7"/>
        <v>20</v>
      </c>
    </row>
    <row r="18" spans="1:9" ht="46.15">
      <c r="A18" s="28">
        <v>9</v>
      </c>
      <c r="B18" s="586" t="s">
        <v>1432</v>
      </c>
      <c r="C18" s="6" t="s">
        <v>994</v>
      </c>
      <c r="D18" s="180">
        <v>2022</v>
      </c>
      <c r="E18" s="15">
        <f t="shared" si="0"/>
        <v>10</v>
      </c>
      <c r="F18" s="297" t="b">
        <f t="shared" si="1"/>
        <v>0</v>
      </c>
      <c r="G18" s="298">
        <f t="shared" si="5"/>
        <v>1</v>
      </c>
      <c r="H18" s="15">
        <f t="shared" si="6"/>
        <v>0</v>
      </c>
      <c r="I18" s="15">
        <f t="shared" si="7"/>
        <v>10</v>
      </c>
    </row>
    <row r="19" spans="1:9" ht="46.15">
      <c r="A19" s="28">
        <v>10</v>
      </c>
      <c r="B19" s="580" t="s">
        <v>1433</v>
      </c>
      <c r="C19" s="6" t="s">
        <v>993</v>
      </c>
      <c r="D19" s="179">
        <v>2021</v>
      </c>
      <c r="E19" s="15">
        <f t="shared" si="0"/>
        <v>20</v>
      </c>
      <c r="F19" s="297" t="b">
        <f t="shared" si="1"/>
        <v>0</v>
      </c>
      <c r="G19" s="298">
        <f t="shared" si="5"/>
        <v>1</v>
      </c>
      <c r="H19" s="15">
        <f t="shared" si="6"/>
        <v>0</v>
      </c>
      <c r="I19" s="15">
        <f t="shared" si="7"/>
        <v>20</v>
      </c>
    </row>
    <row r="20" spans="1:9">
      <c r="A20" s="546"/>
      <c r="B20" s="579"/>
      <c r="C20" s="550"/>
      <c r="D20" s="549"/>
      <c r="E20" s="555" t="str">
        <f t="shared" si="0"/>
        <v/>
      </c>
      <c r="F20" s="308" t="b">
        <f t="shared" si="1"/>
        <v>0</v>
      </c>
      <c r="G20" s="298">
        <f t="shared" si="5"/>
        <v>1</v>
      </c>
      <c r="H20" s="15" t="str">
        <f t="shared" si="6"/>
        <v/>
      </c>
      <c r="I20" s="15" t="str">
        <f t="shared" si="7"/>
        <v/>
      </c>
    </row>
    <row r="21" spans="1:9">
      <c r="A21" s="546"/>
      <c r="B21" s="550"/>
      <c r="C21" s="550"/>
      <c r="D21" s="549"/>
      <c r="E21" s="555" t="str">
        <f t="shared" si="0"/>
        <v/>
      </c>
      <c r="F21" s="308" t="b">
        <f t="shared" si="1"/>
        <v>0</v>
      </c>
      <c r="G21" s="298">
        <f t="shared" si="5"/>
        <v>1</v>
      </c>
      <c r="H21" s="15" t="str">
        <f t="shared" si="6"/>
        <v/>
      </c>
      <c r="I21" s="15" t="str">
        <f t="shared" si="7"/>
        <v/>
      </c>
    </row>
    <row r="22" spans="1:9">
      <c r="A22" s="546"/>
      <c r="B22" s="550"/>
      <c r="C22" s="550"/>
      <c r="D22" s="549"/>
      <c r="E22" s="555" t="str">
        <f t="shared" si="0"/>
        <v/>
      </c>
      <c r="F22" s="308" t="b">
        <f t="shared" si="1"/>
        <v>0</v>
      </c>
      <c r="G22" s="298">
        <f t="shared" si="5"/>
        <v>1</v>
      </c>
      <c r="H22" s="15" t="str">
        <f t="shared" si="6"/>
        <v/>
      </c>
      <c r="I22" s="15" t="str">
        <f t="shared" si="7"/>
        <v/>
      </c>
    </row>
    <row r="23" spans="1:9">
      <c r="A23" s="546"/>
      <c r="B23" s="550"/>
      <c r="C23" s="550"/>
      <c r="D23" s="549"/>
      <c r="E23" s="555" t="str">
        <f t="shared" si="0"/>
        <v/>
      </c>
      <c r="F23" s="308" t="b">
        <f t="shared" si="1"/>
        <v>0</v>
      </c>
      <c r="G23" s="298">
        <f t="shared" si="5"/>
        <v>1</v>
      </c>
      <c r="H23" s="15" t="str">
        <f t="shared" si="6"/>
        <v/>
      </c>
      <c r="I23" s="15" t="str">
        <f t="shared" si="7"/>
        <v/>
      </c>
    </row>
    <row r="24" spans="1:9">
      <c r="A24" s="546"/>
      <c r="B24" s="550"/>
      <c r="C24" s="550"/>
      <c r="D24" s="549"/>
      <c r="E24" s="555" t="str">
        <f t="shared" si="0"/>
        <v/>
      </c>
      <c r="F24" s="308" t="b">
        <f t="shared" si="1"/>
        <v>0</v>
      </c>
      <c r="G24" s="298">
        <f t="shared" si="5"/>
        <v>1</v>
      </c>
      <c r="H24" s="15" t="str">
        <f t="shared" si="6"/>
        <v/>
      </c>
      <c r="I24" s="15" t="str">
        <f t="shared" si="7"/>
        <v/>
      </c>
    </row>
    <row r="25" spans="1:9">
      <c r="A25" s="546"/>
      <c r="B25" s="550"/>
      <c r="C25" s="550"/>
      <c r="D25" s="549"/>
      <c r="E25" s="555" t="str">
        <f t="shared" si="0"/>
        <v/>
      </c>
      <c r="F25" s="308" t="b">
        <f t="shared" si="1"/>
        <v>0</v>
      </c>
      <c r="G25" s="298">
        <f t="shared" si="5"/>
        <v>1</v>
      </c>
      <c r="H25" s="15" t="str">
        <f t="shared" si="6"/>
        <v/>
      </c>
      <c r="I25" s="15" t="str">
        <f t="shared" si="7"/>
        <v/>
      </c>
    </row>
    <row r="26" spans="1:9">
      <c r="A26" s="546"/>
      <c r="B26" s="550"/>
      <c r="C26" s="550"/>
      <c r="D26" s="549"/>
      <c r="E26" s="555" t="str">
        <f t="shared" si="0"/>
        <v/>
      </c>
      <c r="F26" s="308" t="b">
        <f t="shared" si="1"/>
        <v>0</v>
      </c>
      <c r="G26" s="298">
        <f t="shared" si="5"/>
        <v>1</v>
      </c>
      <c r="H26" s="15" t="str">
        <f t="shared" si="6"/>
        <v/>
      </c>
      <c r="I26" s="15" t="str">
        <f t="shared" si="7"/>
        <v/>
      </c>
    </row>
    <row r="27" spans="1:9">
      <c r="A27" s="546"/>
      <c r="B27" s="550"/>
      <c r="C27" s="550"/>
      <c r="D27" s="549"/>
      <c r="E27" s="555" t="str">
        <f t="shared" si="0"/>
        <v/>
      </c>
      <c r="F27" s="308" t="b">
        <f t="shared" si="1"/>
        <v>0</v>
      </c>
      <c r="G27" s="298">
        <f t="shared" si="5"/>
        <v>1</v>
      </c>
      <c r="H27" s="15" t="str">
        <f t="shared" si="6"/>
        <v/>
      </c>
      <c r="I27" s="15" t="str">
        <f t="shared" si="7"/>
        <v/>
      </c>
    </row>
    <row r="28" spans="1:9">
      <c r="A28" s="546"/>
      <c r="B28" s="550"/>
      <c r="C28" s="550"/>
      <c r="D28" s="549"/>
      <c r="E28" s="555" t="str">
        <f t="shared" si="0"/>
        <v/>
      </c>
      <c r="F28" s="308" t="b">
        <f t="shared" si="1"/>
        <v>0</v>
      </c>
      <c r="G28" s="298">
        <f t="shared" si="5"/>
        <v>1</v>
      </c>
      <c r="H28" s="15" t="str">
        <f t="shared" si="6"/>
        <v/>
      </c>
      <c r="I28" s="15" t="str">
        <f t="shared" si="7"/>
        <v/>
      </c>
    </row>
    <row r="29" spans="1:9">
      <c r="A29" s="546"/>
      <c r="B29" s="550"/>
      <c r="C29" s="550"/>
      <c r="D29" s="549"/>
      <c r="E29" s="555" t="str">
        <f t="shared" si="0"/>
        <v/>
      </c>
      <c r="F29" s="308" t="b">
        <f t="shared" si="1"/>
        <v>0</v>
      </c>
      <c r="G29" s="298">
        <f t="shared" si="5"/>
        <v>1</v>
      </c>
      <c r="H29" s="15" t="str">
        <f t="shared" si="6"/>
        <v/>
      </c>
      <c r="I29" s="15" t="str">
        <f t="shared" si="7"/>
        <v/>
      </c>
    </row>
    <row r="30" spans="1:9">
      <c r="A30" s="546"/>
      <c r="B30" s="550"/>
      <c r="C30" s="550"/>
      <c r="D30" s="549"/>
      <c r="E30" s="555" t="str">
        <f t="shared" si="0"/>
        <v/>
      </c>
      <c r="F30" s="308" t="b">
        <f t="shared" si="1"/>
        <v>0</v>
      </c>
      <c r="G30" s="298">
        <f t="shared" si="5"/>
        <v>1</v>
      </c>
      <c r="H30" s="15" t="str">
        <f t="shared" si="6"/>
        <v/>
      </c>
      <c r="I30" s="15" t="str">
        <f t="shared" si="7"/>
        <v/>
      </c>
    </row>
    <row r="31" spans="1:9">
      <c r="A31" s="546"/>
      <c r="B31" s="550"/>
      <c r="C31" s="550"/>
      <c r="D31" s="549"/>
      <c r="E31" s="555" t="str">
        <f t="shared" si="0"/>
        <v/>
      </c>
      <c r="F31" s="308" t="b">
        <f t="shared" si="1"/>
        <v>0</v>
      </c>
      <c r="G31" s="298">
        <f t="shared" si="5"/>
        <v>1</v>
      </c>
      <c r="H31" s="15" t="str">
        <f t="shared" si="6"/>
        <v/>
      </c>
      <c r="I31" s="15" t="str">
        <f t="shared" si="7"/>
        <v/>
      </c>
    </row>
    <row r="32" spans="1:9">
      <c r="A32" s="546"/>
      <c r="B32" s="550"/>
      <c r="C32" s="550"/>
      <c r="D32" s="549"/>
      <c r="E32" s="555" t="str">
        <f t="shared" si="0"/>
        <v/>
      </c>
      <c r="F32" s="308" t="b">
        <f t="shared" si="1"/>
        <v>0</v>
      </c>
      <c r="G32" s="298">
        <f t="shared" si="5"/>
        <v>1</v>
      </c>
      <c r="H32" s="15" t="str">
        <f t="shared" si="6"/>
        <v/>
      </c>
      <c r="I32" s="15" t="str">
        <f t="shared" si="7"/>
        <v/>
      </c>
    </row>
    <row r="33" spans="1:9">
      <c r="A33" s="546"/>
      <c r="B33" s="550"/>
      <c r="C33" s="550"/>
      <c r="D33" s="549"/>
      <c r="E33" s="555" t="str">
        <f t="shared" si="0"/>
        <v/>
      </c>
      <c r="F33" s="308" t="b">
        <f t="shared" si="1"/>
        <v>0</v>
      </c>
      <c r="G33" s="298">
        <f t="shared" si="5"/>
        <v>1</v>
      </c>
      <c r="H33" s="15" t="str">
        <f t="shared" si="6"/>
        <v/>
      </c>
      <c r="I33" s="15" t="str">
        <f t="shared" si="7"/>
        <v/>
      </c>
    </row>
    <row r="34" spans="1:9">
      <c r="A34" s="546"/>
      <c r="B34" s="550"/>
      <c r="C34" s="550"/>
      <c r="D34" s="549"/>
      <c r="E34" s="555" t="str">
        <f t="shared" si="0"/>
        <v/>
      </c>
      <c r="F34" s="308" t="b">
        <f t="shared" si="1"/>
        <v>0</v>
      </c>
      <c r="G34" s="298">
        <f t="shared" si="5"/>
        <v>1</v>
      </c>
      <c r="H34" s="15" t="str">
        <f t="shared" si="6"/>
        <v/>
      </c>
      <c r="I34" s="15" t="str">
        <f t="shared" si="7"/>
        <v/>
      </c>
    </row>
    <row r="35" spans="1:9">
      <c r="A35" s="546"/>
      <c r="B35" s="550"/>
      <c r="C35" s="550"/>
      <c r="D35" s="549"/>
      <c r="E35" s="555" t="str">
        <f t="shared" si="0"/>
        <v/>
      </c>
      <c r="F35" s="308" t="b">
        <f t="shared" si="1"/>
        <v>0</v>
      </c>
      <c r="G35" s="298">
        <f t="shared" si="5"/>
        <v>1</v>
      </c>
      <c r="H35" s="15" t="str">
        <f t="shared" si="6"/>
        <v/>
      </c>
      <c r="I35" s="15" t="str">
        <f t="shared" si="7"/>
        <v/>
      </c>
    </row>
    <row r="36" spans="1:9">
      <c r="A36" s="546"/>
      <c r="B36" s="550"/>
      <c r="C36" s="550"/>
      <c r="D36" s="549"/>
      <c r="E36" s="555" t="str">
        <f t="shared" si="0"/>
        <v/>
      </c>
      <c r="F36" s="308" t="b">
        <f t="shared" si="1"/>
        <v>0</v>
      </c>
      <c r="G36" s="298">
        <f t="shared" si="5"/>
        <v>1</v>
      </c>
      <c r="H36" s="15" t="str">
        <f t="shared" si="6"/>
        <v/>
      </c>
      <c r="I36" s="15" t="str">
        <f t="shared" si="7"/>
        <v/>
      </c>
    </row>
    <row r="37" spans="1:9">
      <c r="A37" s="546"/>
      <c r="B37" s="550"/>
      <c r="C37" s="550"/>
      <c r="D37" s="549"/>
      <c r="E37" s="555" t="str">
        <f t="shared" si="0"/>
        <v/>
      </c>
      <c r="F37" s="308" t="b">
        <f t="shared" si="1"/>
        <v>0</v>
      </c>
      <c r="G37" s="298">
        <f t="shared" si="5"/>
        <v>1</v>
      </c>
      <c r="H37" s="15" t="str">
        <f t="shared" si="6"/>
        <v/>
      </c>
      <c r="I37" s="15" t="str">
        <f t="shared" si="7"/>
        <v/>
      </c>
    </row>
    <row r="38" spans="1:9">
      <c r="A38" s="546"/>
      <c r="B38" s="550"/>
      <c r="C38" s="550"/>
      <c r="D38" s="549"/>
      <c r="E38" s="555" t="str">
        <f t="shared" si="0"/>
        <v/>
      </c>
      <c r="F38" s="308" t="b">
        <f t="shared" si="1"/>
        <v>0</v>
      </c>
      <c r="G38" s="298">
        <f t="shared" si="5"/>
        <v>1</v>
      </c>
      <c r="H38" s="15" t="str">
        <f t="shared" si="6"/>
        <v/>
      </c>
      <c r="I38" s="15" t="str">
        <f t="shared" si="7"/>
        <v/>
      </c>
    </row>
    <row r="39" spans="1:9">
      <c r="A39" s="546"/>
      <c r="B39" s="550"/>
      <c r="C39" s="550"/>
      <c r="D39" s="549"/>
      <c r="E39" s="555" t="str">
        <f t="shared" si="0"/>
        <v/>
      </c>
      <c r="F39" s="308" t="b">
        <f t="shared" si="1"/>
        <v>0</v>
      </c>
      <c r="G39" s="298">
        <f t="shared" si="5"/>
        <v>1</v>
      </c>
      <c r="H39" s="15" t="str">
        <f t="shared" si="6"/>
        <v/>
      </c>
      <c r="I39" s="15" t="str">
        <f t="shared" si="7"/>
        <v/>
      </c>
    </row>
    <row r="40" spans="1:9">
      <c r="A40" s="546"/>
      <c r="B40" s="550"/>
      <c r="C40" s="550"/>
      <c r="D40" s="549"/>
      <c r="E40" s="555" t="str">
        <f t="shared" si="0"/>
        <v/>
      </c>
      <c r="F40" s="308" t="b">
        <f t="shared" si="1"/>
        <v>0</v>
      </c>
      <c r="G40" s="298">
        <f t="shared" si="5"/>
        <v>1</v>
      </c>
      <c r="H40" s="15" t="str">
        <f t="shared" si="6"/>
        <v/>
      </c>
      <c r="I40" s="15" t="str">
        <f t="shared" si="7"/>
        <v/>
      </c>
    </row>
    <row r="41" spans="1:9">
      <c r="A41" s="546"/>
      <c r="B41" s="550"/>
      <c r="C41" s="550"/>
      <c r="D41" s="549"/>
      <c r="E41" s="555" t="str">
        <f t="shared" si="0"/>
        <v/>
      </c>
      <c r="F41" s="308" t="b">
        <f t="shared" si="1"/>
        <v>0</v>
      </c>
      <c r="G41" s="298">
        <f t="shared" si="5"/>
        <v>1</v>
      </c>
      <c r="H41" s="15" t="str">
        <f t="shared" si="6"/>
        <v/>
      </c>
      <c r="I41" s="15" t="str">
        <f t="shared" si="7"/>
        <v/>
      </c>
    </row>
    <row r="42" spans="1:9">
      <c r="A42" s="546"/>
      <c r="B42" s="550"/>
      <c r="C42" s="550"/>
      <c r="D42" s="549"/>
      <c r="E42" s="555" t="str">
        <f t="shared" si="0"/>
        <v/>
      </c>
      <c r="F42" s="308" t="b">
        <f t="shared" si="1"/>
        <v>0</v>
      </c>
      <c r="G42" s="298">
        <f t="shared" si="5"/>
        <v>1</v>
      </c>
      <c r="H42" s="15" t="str">
        <f t="shared" si="6"/>
        <v/>
      </c>
      <c r="I42" s="15" t="str">
        <f t="shared" si="7"/>
        <v/>
      </c>
    </row>
    <row r="43" spans="1:9">
      <c r="A43" s="546"/>
      <c r="B43" s="550"/>
      <c r="C43" s="550"/>
      <c r="D43" s="549"/>
      <c r="E43" s="555" t="str">
        <f t="shared" si="0"/>
        <v/>
      </c>
      <c r="F43" s="308" t="b">
        <f t="shared" si="1"/>
        <v>0</v>
      </c>
      <c r="G43" s="298">
        <f t="shared" si="5"/>
        <v>1</v>
      </c>
      <c r="H43" s="15" t="str">
        <f t="shared" si="6"/>
        <v/>
      </c>
      <c r="I43" s="15" t="str">
        <f t="shared" si="7"/>
        <v/>
      </c>
    </row>
    <row r="44" spans="1:9">
      <c r="A44" s="546"/>
      <c r="B44" s="550"/>
      <c r="C44" s="550"/>
      <c r="D44" s="549"/>
      <c r="E44" s="555" t="str">
        <f t="shared" si="0"/>
        <v/>
      </c>
      <c r="F44" s="308" t="b">
        <f t="shared" si="1"/>
        <v>0</v>
      </c>
      <c r="G44" s="298">
        <f t="shared" si="5"/>
        <v>1</v>
      </c>
      <c r="H44" s="15" t="str">
        <f t="shared" si="6"/>
        <v/>
      </c>
      <c r="I44" s="15" t="str">
        <f t="shared" si="7"/>
        <v/>
      </c>
    </row>
    <row r="45" spans="1:9">
      <c r="A45" s="546"/>
      <c r="B45" s="550"/>
      <c r="C45" s="550"/>
      <c r="D45" s="549"/>
      <c r="E45" s="555" t="str">
        <f t="shared" si="0"/>
        <v/>
      </c>
      <c r="F45" s="308" t="b">
        <f t="shared" si="1"/>
        <v>0</v>
      </c>
      <c r="G45" s="298">
        <f t="shared" si="5"/>
        <v>1</v>
      </c>
      <c r="H45" s="15" t="str">
        <f t="shared" si="6"/>
        <v/>
      </c>
      <c r="I45" s="15" t="str">
        <f t="shared" si="7"/>
        <v/>
      </c>
    </row>
    <row r="46" spans="1:9">
      <c r="A46" s="546"/>
      <c r="B46" s="550"/>
      <c r="C46" s="550"/>
      <c r="D46" s="549"/>
      <c r="E46" s="555" t="str">
        <f t="shared" si="0"/>
        <v/>
      </c>
      <c r="F46" s="308" t="b">
        <f t="shared" si="1"/>
        <v>0</v>
      </c>
      <c r="G46" s="298">
        <f t="shared" si="5"/>
        <v>1</v>
      </c>
      <c r="H46" s="15" t="str">
        <f t="shared" si="6"/>
        <v/>
      </c>
      <c r="I46" s="15" t="str">
        <f t="shared" si="7"/>
        <v/>
      </c>
    </row>
    <row r="47" spans="1:9">
      <c r="A47" s="546"/>
      <c r="B47" s="550"/>
      <c r="C47" s="550"/>
      <c r="D47" s="549"/>
      <c r="E47" s="555" t="str">
        <f t="shared" si="0"/>
        <v/>
      </c>
      <c r="F47" s="308" t="b">
        <f t="shared" si="1"/>
        <v>0</v>
      </c>
      <c r="G47" s="298">
        <f t="shared" si="5"/>
        <v>1</v>
      </c>
      <c r="H47" s="15" t="str">
        <f t="shared" si="6"/>
        <v/>
      </c>
      <c r="I47" s="15" t="str">
        <f t="shared" si="7"/>
        <v/>
      </c>
    </row>
    <row r="48" spans="1:9">
      <c r="A48" s="546"/>
      <c r="B48" s="550"/>
      <c r="C48" s="550"/>
      <c r="D48" s="549"/>
      <c r="E48" s="555" t="str">
        <f t="shared" si="0"/>
        <v/>
      </c>
      <c r="F48" s="308" t="b">
        <f t="shared" si="1"/>
        <v>0</v>
      </c>
      <c r="G48" s="298">
        <f t="shared" si="5"/>
        <v>1</v>
      </c>
      <c r="H48" s="15" t="str">
        <f t="shared" si="6"/>
        <v/>
      </c>
      <c r="I48" s="15" t="str">
        <f t="shared" si="7"/>
        <v/>
      </c>
    </row>
    <row r="49" spans="1:9">
      <c r="A49" s="546"/>
      <c r="B49" s="550"/>
      <c r="C49" s="550"/>
      <c r="D49" s="549"/>
      <c r="E49" s="555" t="str">
        <f t="shared" si="0"/>
        <v/>
      </c>
      <c r="F49" s="308" t="b">
        <f t="shared" si="1"/>
        <v>0</v>
      </c>
      <c r="G49" s="298">
        <f t="shared" si="5"/>
        <v>1</v>
      </c>
      <c r="H49" s="15" t="str">
        <f t="shared" si="6"/>
        <v/>
      </c>
      <c r="I49" s="15" t="str">
        <f t="shared" si="7"/>
        <v/>
      </c>
    </row>
    <row r="50" spans="1:9">
      <c r="A50" s="546"/>
      <c r="B50" s="550"/>
      <c r="C50" s="550"/>
      <c r="D50" s="549"/>
      <c r="E50" s="555" t="str">
        <f t="shared" si="0"/>
        <v/>
      </c>
      <c r="F50" s="308" t="b">
        <f t="shared" si="1"/>
        <v>0</v>
      </c>
      <c r="G50" s="298">
        <f t="shared" si="5"/>
        <v>1</v>
      </c>
      <c r="H50" s="15" t="str">
        <f t="shared" si="6"/>
        <v/>
      </c>
      <c r="I50" s="15" t="str">
        <f t="shared" si="7"/>
        <v/>
      </c>
    </row>
    <row r="51" spans="1:9">
      <c r="A51" s="546"/>
      <c r="B51" s="550"/>
      <c r="C51" s="550"/>
      <c r="D51" s="549"/>
      <c r="E51" s="555" t="str">
        <f t="shared" si="0"/>
        <v/>
      </c>
      <c r="F51" s="308" t="b">
        <f t="shared" si="1"/>
        <v>0</v>
      </c>
      <c r="G51" s="298">
        <f t="shared" si="5"/>
        <v>1</v>
      </c>
      <c r="H51" s="15" t="str">
        <f t="shared" si="6"/>
        <v/>
      </c>
      <c r="I51" s="15" t="str">
        <f t="shared" si="7"/>
        <v/>
      </c>
    </row>
    <row r="52" spans="1:9">
      <c r="A52" s="546"/>
      <c r="B52" s="550"/>
      <c r="C52" s="550"/>
      <c r="D52" s="549"/>
      <c r="E52" s="555" t="str">
        <f t="shared" si="0"/>
        <v/>
      </c>
      <c r="F52" s="308" t="b">
        <f t="shared" si="1"/>
        <v>0</v>
      </c>
      <c r="G52" s="298">
        <f t="shared" si="5"/>
        <v>1</v>
      </c>
      <c r="H52" s="15" t="str">
        <f t="shared" si="6"/>
        <v/>
      </c>
      <c r="I52" s="15" t="str">
        <f t="shared" si="7"/>
        <v/>
      </c>
    </row>
    <row r="53" spans="1:9">
      <c r="A53" s="546"/>
      <c r="B53" s="550"/>
      <c r="C53" s="550"/>
      <c r="D53" s="549"/>
      <c r="E53" s="555" t="str">
        <f t="shared" si="0"/>
        <v/>
      </c>
      <c r="F53" s="308" t="b">
        <f t="shared" si="1"/>
        <v>0</v>
      </c>
      <c r="G53" s="298">
        <f t="shared" si="5"/>
        <v>1</v>
      </c>
      <c r="H53" s="15" t="str">
        <f t="shared" si="6"/>
        <v/>
      </c>
      <c r="I53" s="15" t="str">
        <f t="shared" si="7"/>
        <v/>
      </c>
    </row>
    <row r="54" spans="1:9">
      <c r="A54" s="546"/>
      <c r="B54" s="550"/>
      <c r="C54" s="550"/>
      <c r="D54" s="549"/>
      <c r="E54" s="555" t="str">
        <f t="shared" si="0"/>
        <v/>
      </c>
      <c r="F54" s="308" t="b">
        <f t="shared" si="1"/>
        <v>0</v>
      </c>
      <c r="G54" s="298">
        <f t="shared" si="5"/>
        <v>1</v>
      </c>
      <c r="H54" s="15" t="str">
        <f t="shared" si="6"/>
        <v/>
      </c>
      <c r="I54" s="15" t="str">
        <f t="shared" si="7"/>
        <v/>
      </c>
    </row>
    <row r="55" spans="1:9">
      <c r="A55" s="546"/>
      <c r="B55" s="550"/>
      <c r="C55" s="550"/>
      <c r="D55" s="549"/>
      <c r="E55" s="555" t="str">
        <f t="shared" si="0"/>
        <v/>
      </c>
      <c r="F55" s="308" t="b">
        <f t="shared" si="1"/>
        <v>0</v>
      </c>
      <c r="G55" s="298">
        <f t="shared" si="5"/>
        <v>1</v>
      </c>
      <c r="H55" s="15" t="str">
        <f t="shared" si="6"/>
        <v/>
      </c>
      <c r="I55" s="15" t="str">
        <f t="shared" si="7"/>
        <v/>
      </c>
    </row>
    <row r="56" spans="1:9">
      <c r="A56" s="546"/>
      <c r="B56" s="550"/>
      <c r="C56" s="550"/>
      <c r="D56" s="549"/>
      <c r="E56" s="555" t="str">
        <f t="shared" si="0"/>
        <v/>
      </c>
      <c r="F56" s="308" t="b">
        <f t="shared" si="1"/>
        <v>0</v>
      </c>
      <c r="G56" s="298">
        <f t="shared" si="5"/>
        <v>1</v>
      </c>
      <c r="H56" s="15" t="str">
        <f t="shared" si="6"/>
        <v/>
      </c>
      <c r="I56" s="15" t="str">
        <f t="shared" si="7"/>
        <v/>
      </c>
    </row>
    <row r="57" spans="1:9">
      <c r="A57" s="546"/>
      <c r="B57" s="550"/>
      <c r="C57" s="550"/>
      <c r="D57" s="549"/>
      <c r="E57" s="555" t="str">
        <f t="shared" si="0"/>
        <v/>
      </c>
      <c r="F57" s="308" t="b">
        <f t="shared" si="1"/>
        <v>0</v>
      </c>
      <c r="G57" s="298">
        <f t="shared" si="5"/>
        <v>1</v>
      </c>
      <c r="H57" s="15" t="str">
        <f t="shared" si="6"/>
        <v/>
      </c>
      <c r="I57" s="15" t="str">
        <f t="shared" si="7"/>
        <v/>
      </c>
    </row>
    <row r="58" spans="1:9">
      <c r="A58" s="546"/>
      <c r="B58" s="550"/>
      <c r="C58" s="550"/>
      <c r="D58" s="549"/>
      <c r="E58" s="555" t="str">
        <f t="shared" si="0"/>
        <v/>
      </c>
      <c r="F58" s="308" t="b">
        <f t="shared" si="1"/>
        <v>0</v>
      </c>
      <c r="G58" s="298">
        <f t="shared" si="5"/>
        <v>1</v>
      </c>
      <c r="H58" s="15" t="str">
        <f t="shared" si="6"/>
        <v/>
      </c>
      <c r="I58" s="15" t="str">
        <f t="shared" si="7"/>
        <v/>
      </c>
    </row>
    <row r="59" spans="1:9">
      <c r="A59" s="546"/>
      <c r="B59" s="550"/>
      <c r="C59" s="550"/>
      <c r="D59" s="549"/>
      <c r="E59" s="555" t="str">
        <f t="shared" si="0"/>
        <v/>
      </c>
      <c r="F59" s="308" t="b">
        <f t="shared" si="1"/>
        <v>0</v>
      </c>
      <c r="G59" s="298">
        <f t="shared" si="5"/>
        <v>1</v>
      </c>
      <c r="H59" s="15" t="str">
        <f t="shared" si="6"/>
        <v/>
      </c>
      <c r="I59" s="15" t="str">
        <f t="shared" si="7"/>
        <v/>
      </c>
    </row>
    <row r="60" spans="1:9">
      <c r="A60" s="546"/>
      <c r="B60" s="550"/>
      <c r="C60" s="550"/>
      <c r="D60" s="549"/>
      <c r="E60" s="555" t="str">
        <f t="shared" si="0"/>
        <v/>
      </c>
      <c r="F60" s="308" t="b">
        <f t="shared" si="1"/>
        <v>0</v>
      </c>
      <c r="G60" s="298">
        <f t="shared" si="5"/>
        <v>1</v>
      </c>
      <c r="H60" s="15" t="str">
        <f t="shared" si="6"/>
        <v/>
      </c>
      <c r="I60" s="15" t="str">
        <f t="shared" si="7"/>
        <v/>
      </c>
    </row>
    <row r="61" spans="1:9">
      <c r="A61" s="546"/>
      <c r="B61" s="550"/>
      <c r="C61" s="550"/>
      <c r="D61" s="549"/>
      <c r="E61" s="555" t="str">
        <f t="shared" si="0"/>
        <v/>
      </c>
      <c r="F61" s="308" t="b">
        <f t="shared" si="1"/>
        <v>0</v>
      </c>
      <c r="G61" s="298">
        <f t="shared" si="5"/>
        <v>1</v>
      </c>
      <c r="H61" s="15" t="str">
        <f t="shared" si="6"/>
        <v/>
      </c>
      <c r="I61" s="15" t="str">
        <f t="shared" si="7"/>
        <v/>
      </c>
    </row>
    <row r="62" spans="1:9">
      <c r="A62" s="546"/>
      <c r="B62" s="550"/>
      <c r="C62" s="550"/>
      <c r="D62" s="549"/>
      <c r="E62" s="555" t="str">
        <f t="shared" si="0"/>
        <v/>
      </c>
      <c r="F62" s="308" t="b">
        <f t="shared" si="1"/>
        <v>0</v>
      </c>
      <c r="G62" s="298">
        <f t="shared" si="5"/>
        <v>1</v>
      </c>
      <c r="H62" s="15" t="str">
        <f t="shared" si="6"/>
        <v/>
      </c>
      <c r="I62" s="15" t="str">
        <f t="shared" si="7"/>
        <v/>
      </c>
    </row>
    <row r="63" spans="1:9">
      <c r="A63" s="546"/>
      <c r="B63" s="550"/>
      <c r="C63" s="550"/>
      <c r="D63" s="549"/>
      <c r="E63" s="555" t="str">
        <f t="shared" si="0"/>
        <v/>
      </c>
      <c r="F63" s="308" t="b">
        <f t="shared" si="1"/>
        <v>0</v>
      </c>
      <c r="G63" s="298">
        <f t="shared" si="5"/>
        <v>1</v>
      </c>
      <c r="H63" s="15" t="str">
        <f t="shared" si="6"/>
        <v/>
      </c>
      <c r="I63" s="15" t="str">
        <f t="shared" si="7"/>
        <v/>
      </c>
    </row>
    <row r="64" spans="1:9">
      <c r="A64" s="546"/>
      <c r="B64" s="550"/>
      <c r="C64" s="550"/>
      <c r="D64" s="549"/>
      <c r="E64" s="555" t="str">
        <f t="shared" si="0"/>
        <v/>
      </c>
      <c r="F64" s="308" t="b">
        <f t="shared" si="1"/>
        <v>0</v>
      </c>
      <c r="G64" s="298">
        <f t="shared" si="5"/>
        <v>1</v>
      </c>
      <c r="H64" s="15" t="str">
        <f t="shared" si="6"/>
        <v/>
      </c>
      <c r="I64" s="15" t="str">
        <f t="shared" si="7"/>
        <v/>
      </c>
    </row>
    <row r="65" spans="1:9">
      <c r="A65" s="546"/>
      <c r="B65" s="550"/>
      <c r="C65" s="550"/>
      <c r="D65" s="549"/>
      <c r="E65" s="555" t="str">
        <f t="shared" si="0"/>
        <v/>
      </c>
      <c r="F65" s="308" t="b">
        <f t="shared" si="1"/>
        <v>0</v>
      </c>
      <c r="G65" s="298">
        <f t="shared" si="5"/>
        <v>1</v>
      </c>
      <c r="H65" s="15" t="str">
        <f t="shared" si="6"/>
        <v/>
      </c>
      <c r="I65" s="15" t="str">
        <f t="shared" si="7"/>
        <v/>
      </c>
    </row>
    <row r="66" spans="1:9">
      <c r="A66" s="546"/>
      <c r="B66" s="550"/>
      <c r="C66" s="550"/>
      <c r="D66" s="549"/>
      <c r="E66" s="555" t="str">
        <f t="shared" si="0"/>
        <v/>
      </c>
      <c r="F66" s="308" t="b">
        <f t="shared" si="1"/>
        <v>0</v>
      </c>
      <c r="G66" s="298">
        <f t="shared" si="5"/>
        <v>1</v>
      </c>
      <c r="H66" s="15" t="str">
        <f t="shared" si="6"/>
        <v/>
      </c>
      <c r="I66" s="15" t="str">
        <f t="shared" si="7"/>
        <v/>
      </c>
    </row>
    <row r="67" spans="1:9">
      <c r="A67" s="546"/>
      <c r="B67" s="550"/>
      <c r="C67" s="550"/>
      <c r="D67" s="549"/>
      <c r="E67" s="555" t="str">
        <f t="shared" si="0"/>
        <v/>
      </c>
      <c r="F67" s="308" t="b">
        <f t="shared" si="1"/>
        <v>0</v>
      </c>
      <c r="G67" s="298">
        <f t="shared" si="5"/>
        <v>1</v>
      </c>
      <c r="H67" s="15" t="str">
        <f t="shared" si="6"/>
        <v/>
      </c>
      <c r="I67" s="15" t="str">
        <f t="shared" si="7"/>
        <v/>
      </c>
    </row>
    <row r="68" spans="1:9">
      <c r="A68" s="546"/>
      <c r="B68" s="550"/>
      <c r="C68" s="550"/>
      <c r="D68" s="549"/>
      <c r="E68" s="555" t="str">
        <f t="shared" si="0"/>
        <v/>
      </c>
      <c r="F68" s="308" t="b">
        <f t="shared" si="1"/>
        <v>0</v>
      </c>
      <c r="G68" s="298">
        <f t="shared" si="5"/>
        <v>1</v>
      </c>
      <c r="H68" s="15" t="str">
        <f t="shared" si="6"/>
        <v/>
      </c>
      <c r="I68" s="15" t="str">
        <f t="shared" si="7"/>
        <v/>
      </c>
    </row>
    <row r="69" spans="1:9">
      <c r="A69" s="546"/>
      <c r="B69" s="550"/>
      <c r="C69" s="550"/>
      <c r="D69" s="549"/>
      <c r="E69" s="555" t="str">
        <f t="shared" si="0"/>
        <v/>
      </c>
      <c r="F69" s="308" t="b">
        <f t="shared" si="1"/>
        <v>0</v>
      </c>
      <c r="G69" s="298">
        <f t="shared" si="5"/>
        <v>1</v>
      </c>
      <c r="H69" s="15" t="str">
        <f t="shared" si="6"/>
        <v/>
      </c>
      <c r="I69" s="15" t="str">
        <f t="shared" si="7"/>
        <v/>
      </c>
    </row>
    <row r="70" spans="1:9">
      <c r="A70" s="546"/>
      <c r="B70" s="550"/>
      <c r="C70" s="550"/>
      <c r="D70" s="549"/>
      <c r="E70" s="555" t="str">
        <f t="shared" si="0"/>
        <v/>
      </c>
      <c r="F70" s="308" t="b">
        <f t="shared" si="1"/>
        <v>0</v>
      </c>
      <c r="G70" s="298">
        <f t="shared" si="5"/>
        <v>1</v>
      </c>
      <c r="H70" s="15" t="str">
        <f t="shared" si="6"/>
        <v/>
      </c>
      <c r="I70" s="15" t="str">
        <f t="shared" si="7"/>
        <v/>
      </c>
    </row>
    <row r="71" spans="1:9">
      <c r="A71" s="546"/>
      <c r="B71" s="550"/>
      <c r="C71" s="550"/>
      <c r="D71" s="549"/>
      <c r="E71" s="555" t="str">
        <f t="shared" si="0"/>
        <v/>
      </c>
      <c r="F71" s="308" t="b">
        <f t="shared" si="1"/>
        <v>0</v>
      </c>
      <c r="G71" s="298">
        <f t="shared" si="5"/>
        <v>1</v>
      </c>
      <c r="H71" s="15" t="str">
        <f t="shared" si="6"/>
        <v/>
      </c>
      <c r="I71" s="15" t="str">
        <f t="shared" si="7"/>
        <v/>
      </c>
    </row>
    <row r="72" spans="1:9">
      <c r="A72" s="546"/>
      <c r="B72" s="550"/>
      <c r="C72" s="550"/>
      <c r="D72" s="549"/>
      <c r="E72" s="555" t="str">
        <f t="shared" si="0"/>
        <v/>
      </c>
      <c r="F72" s="308" t="b">
        <f t="shared" si="1"/>
        <v>0</v>
      </c>
      <c r="G72" s="298">
        <f t="shared" si="5"/>
        <v>1</v>
      </c>
      <c r="H72" s="15" t="str">
        <f t="shared" si="6"/>
        <v/>
      </c>
      <c r="I72" s="15" t="str">
        <f t="shared" si="7"/>
        <v/>
      </c>
    </row>
    <row r="73" spans="1:9">
      <c r="A73" s="546"/>
      <c r="B73" s="550"/>
      <c r="C73" s="550"/>
      <c r="D73" s="549"/>
      <c r="E73" s="555" t="str">
        <f t="shared" si="0"/>
        <v/>
      </c>
      <c r="F73" s="308" t="b">
        <f t="shared" si="1"/>
        <v>0</v>
      </c>
      <c r="G73" s="298">
        <f t="shared" si="5"/>
        <v>1</v>
      </c>
      <c r="H73" s="15" t="str">
        <f t="shared" si="6"/>
        <v/>
      </c>
      <c r="I73" s="15" t="str">
        <f t="shared" si="7"/>
        <v/>
      </c>
    </row>
    <row r="74" spans="1:9">
      <c r="A74" s="546"/>
      <c r="B74" s="550"/>
      <c r="C74" s="550"/>
      <c r="D74" s="549"/>
      <c r="E74" s="555" t="str">
        <f t="shared" ref="E74:E137" si="8">IF(OR($B74="",,,,$D74&lt;an_initial,$D74&gt;an_final,),"",HLOOKUP(C74,ii89punctaje,2,FALSE) )</f>
        <v/>
      </c>
      <c r="F74" s="308" t="b">
        <f t="shared" ref="F74:F137" si="9">IF(nume_candidat="",FALSE,ISNUMBER(SEARCH(nume_candidat,$B74)))</f>
        <v>0</v>
      </c>
      <c r="G74" s="298">
        <f t="shared" si="5"/>
        <v>1</v>
      </c>
      <c r="H74" s="15" t="str">
        <f t="shared" si="6"/>
        <v/>
      </c>
      <c r="I74" s="15" t="str">
        <f t="shared" si="7"/>
        <v/>
      </c>
    </row>
    <row r="75" spans="1:9">
      <c r="A75" s="546"/>
      <c r="B75" s="550"/>
      <c r="C75" s="550"/>
      <c r="D75" s="549"/>
      <c r="E75" s="555" t="str">
        <f t="shared" si="8"/>
        <v/>
      </c>
      <c r="F75" s="308" t="b">
        <f t="shared" si="9"/>
        <v>0</v>
      </c>
      <c r="G75" s="298">
        <f t="shared" ref="G75:G108" si="10">LEN(B75)-LEN(SUBSTITUTE(B75,",",""))+1</f>
        <v>1</v>
      </c>
      <c r="H75" s="15" t="str">
        <f t="shared" ref="H75:H138" si="11">IF(OR($B75="",,,,$D75&lt;an_initial,$D75&gt;an_final,),"",HLOOKUP(C75,ii89punctaje,2,FALSE)*COUNTIF(C75,$H$7))</f>
        <v/>
      </c>
      <c r="I75" s="15" t="str">
        <f t="shared" ref="I75:I138" si="12">IF(OR($B75="",,,,$D75&lt;an_initial,$D75&gt;an_final,),"",HLOOKUP(C75,ii89punctaje,2,FALSE)*COUNTIF(C75,$I$7))</f>
        <v/>
      </c>
    </row>
    <row r="76" spans="1:9">
      <c r="A76" s="546"/>
      <c r="B76" s="550"/>
      <c r="C76" s="550"/>
      <c r="D76" s="549"/>
      <c r="E76" s="555" t="str">
        <f t="shared" si="8"/>
        <v/>
      </c>
      <c r="F76" s="308" t="b">
        <f t="shared" si="9"/>
        <v>0</v>
      </c>
      <c r="G76" s="298">
        <f t="shared" si="10"/>
        <v>1</v>
      </c>
      <c r="H76" s="15" t="str">
        <f t="shared" si="11"/>
        <v/>
      </c>
      <c r="I76" s="15" t="str">
        <f t="shared" si="12"/>
        <v/>
      </c>
    </row>
    <row r="77" spans="1:9">
      <c r="A77" s="546"/>
      <c r="B77" s="550"/>
      <c r="C77" s="550"/>
      <c r="D77" s="549"/>
      <c r="E77" s="555" t="str">
        <f t="shared" si="8"/>
        <v/>
      </c>
      <c r="F77" s="308" t="b">
        <f t="shared" si="9"/>
        <v>0</v>
      </c>
      <c r="G77" s="298">
        <f t="shared" si="10"/>
        <v>1</v>
      </c>
      <c r="H77" s="15" t="str">
        <f t="shared" si="11"/>
        <v/>
      </c>
      <c r="I77" s="15" t="str">
        <f t="shared" si="12"/>
        <v/>
      </c>
    </row>
    <row r="78" spans="1:9">
      <c r="A78" s="546"/>
      <c r="B78" s="550"/>
      <c r="C78" s="550"/>
      <c r="D78" s="549"/>
      <c r="E78" s="555" t="str">
        <f t="shared" si="8"/>
        <v/>
      </c>
      <c r="F78" s="308" t="b">
        <f t="shared" si="9"/>
        <v>0</v>
      </c>
      <c r="G78" s="298">
        <f t="shared" si="10"/>
        <v>1</v>
      </c>
      <c r="H78" s="15" t="str">
        <f t="shared" si="11"/>
        <v/>
      </c>
      <c r="I78" s="15" t="str">
        <f t="shared" si="12"/>
        <v/>
      </c>
    </row>
    <row r="79" spans="1:9">
      <c r="A79" s="546"/>
      <c r="B79" s="550"/>
      <c r="C79" s="550"/>
      <c r="D79" s="549"/>
      <c r="E79" s="555" t="str">
        <f t="shared" si="8"/>
        <v/>
      </c>
      <c r="F79" s="308" t="b">
        <f t="shared" si="9"/>
        <v>0</v>
      </c>
      <c r="G79" s="298">
        <f t="shared" si="10"/>
        <v>1</v>
      </c>
      <c r="H79" s="15" t="str">
        <f t="shared" si="11"/>
        <v/>
      </c>
      <c r="I79" s="15" t="str">
        <f t="shared" si="12"/>
        <v/>
      </c>
    </row>
    <row r="80" spans="1:9">
      <c r="A80" s="546"/>
      <c r="B80" s="550"/>
      <c r="C80" s="550"/>
      <c r="D80" s="549"/>
      <c r="E80" s="555" t="str">
        <f t="shared" si="8"/>
        <v/>
      </c>
      <c r="F80" s="308" t="b">
        <f t="shared" si="9"/>
        <v>0</v>
      </c>
      <c r="G80" s="298">
        <f t="shared" si="10"/>
        <v>1</v>
      </c>
      <c r="H80" s="15" t="str">
        <f t="shared" si="11"/>
        <v/>
      </c>
      <c r="I80" s="15" t="str">
        <f t="shared" si="12"/>
        <v/>
      </c>
    </row>
    <row r="81" spans="1:9">
      <c r="A81" s="546"/>
      <c r="B81" s="550"/>
      <c r="C81" s="550"/>
      <c r="D81" s="549"/>
      <c r="E81" s="555" t="str">
        <f t="shared" si="8"/>
        <v/>
      </c>
      <c r="F81" s="308" t="b">
        <f t="shared" si="9"/>
        <v>0</v>
      </c>
      <c r="G81" s="298">
        <f t="shared" si="10"/>
        <v>1</v>
      </c>
      <c r="H81" s="15" t="str">
        <f t="shared" si="11"/>
        <v/>
      </c>
      <c r="I81" s="15" t="str">
        <f t="shared" si="12"/>
        <v/>
      </c>
    </row>
    <row r="82" spans="1:9">
      <c r="A82" s="546"/>
      <c r="B82" s="550"/>
      <c r="C82" s="550"/>
      <c r="D82" s="549"/>
      <c r="E82" s="555" t="str">
        <f t="shared" si="8"/>
        <v/>
      </c>
      <c r="F82" s="308" t="b">
        <f t="shared" si="9"/>
        <v>0</v>
      </c>
      <c r="G82" s="298">
        <f t="shared" si="10"/>
        <v>1</v>
      </c>
      <c r="H82" s="15" t="str">
        <f t="shared" si="11"/>
        <v/>
      </c>
      <c r="I82" s="15" t="str">
        <f t="shared" si="12"/>
        <v/>
      </c>
    </row>
    <row r="83" spans="1:9">
      <c r="A83" s="546"/>
      <c r="B83" s="550"/>
      <c r="C83" s="550"/>
      <c r="D83" s="549"/>
      <c r="E83" s="555" t="str">
        <f t="shared" si="8"/>
        <v/>
      </c>
      <c r="F83" s="308" t="b">
        <f t="shared" si="9"/>
        <v>0</v>
      </c>
      <c r="G83" s="298">
        <f t="shared" si="10"/>
        <v>1</v>
      </c>
      <c r="H83" s="15" t="str">
        <f t="shared" si="11"/>
        <v/>
      </c>
      <c r="I83" s="15" t="str">
        <f t="shared" si="12"/>
        <v/>
      </c>
    </row>
    <row r="84" spans="1:9">
      <c r="A84" s="546"/>
      <c r="B84" s="550"/>
      <c r="C84" s="550"/>
      <c r="D84" s="549"/>
      <c r="E84" s="555" t="str">
        <f t="shared" si="8"/>
        <v/>
      </c>
      <c r="F84" s="308" t="b">
        <f t="shared" si="9"/>
        <v>0</v>
      </c>
      <c r="G84" s="298">
        <f t="shared" si="10"/>
        <v>1</v>
      </c>
      <c r="H84" s="15" t="str">
        <f t="shared" si="11"/>
        <v/>
      </c>
      <c r="I84" s="15" t="str">
        <f t="shared" si="12"/>
        <v/>
      </c>
    </row>
    <row r="85" spans="1:9">
      <c r="A85" s="546"/>
      <c r="B85" s="550"/>
      <c r="C85" s="550"/>
      <c r="D85" s="549"/>
      <c r="E85" s="555" t="str">
        <f t="shared" si="8"/>
        <v/>
      </c>
      <c r="F85" s="308" t="b">
        <f t="shared" si="9"/>
        <v>0</v>
      </c>
      <c r="G85" s="298">
        <f t="shared" si="10"/>
        <v>1</v>
      </c>
      <c r="H85" s="15" t="str">
        <f t="shared" si="11"/>
        <v/>
      </c>
      <c r="I85" s="15" t="str">
        <f t="shared" si="12"/>
        <v/>
      </c>
    </row>
    <row r="86" spans="1:9">
      <c r="A86" s="546"/>
      <c r="B86" s="550"/>
      <c r="C86" s="550"/>
      <c r="D86" s="549"/>
      <c r="E86" s="555" t="str">
        <f t="shared" si="8"/>
        <v/>
      </c>
      <c r="F86" s="308" t="b">
        <f t="shared" si="9"/>
        <v>0</v>
      </c>
      <c r="G86" s="298">
        <f t="shared" si="10"/>
        <v>1</v>
      </c>
      <c r="H86" s="15" t="str">
        <f t="shared" si="11"/>
        <v/>
      </c>
      <c r="I86" s="15" t="str">
        <f t="shared" si="12"/>
        <v/>
      </c>
    </row>
    <row r="87" spans="1:9">
      <c r="A87" s="546"/>
      <c r="B87" s="550"/>
      <c r="C87" s="550"/>
      <c r="D87" s="549"/>
      <c r="E87" s="555" t="str">
        <f t="shared" si="8"/>
        <v/>
      </c>
      <c r="F87" s="308" t="b">
        <f t="shared" si="9"/>
        <v>0</v>
      </c>
      <c r="G87" s="298">
        <f t="shared" si="10"/>
        <v>1</v>
      </c>
      <c r="H87" s="15" t="str">
        <f t="shared" si="11"/>
        <v/>
      </c>
      <c r="I87" s="15" t="str">
        <f t="shared" si="12"/>
        <v/>
      </c>
    </row>
    <row r="88" spans="1:9">
      <c r="A88" s="546"/>
      <c r="B88" s="550"/>
      <c r="C88" s="550"/>
      <c r="D88" s="549"/>
      <c r="E88" s="555" t="str">
        <f t="shared" si="8"/>
        <v/>
      </c>
      <c r="F88" s="308" t="b">
        <f t="shared" si="9"/>
        <v>0</v>
      </c>
      <c r="G88" s="298">
        <f t="shared" si="10"/>
        <v>1</v>
      </c>
      <c r="H88" s="15" t="str">
        <f t="shared" si="11"/>
        <v/>
      </c>
      <c r="I88" s="15" t="str">
        <f t="shared" si="12"/>
        <v/>
      </c>
    </row>
    <row r="89" spans="1:9">
      <c r="A89" s="546"/>
      <c r="B89" s="550"/>
      <c r="C89" s="550"/>
      <c r="D89" s="549"/>
      <c r="E89" s="555" t="str">
        <f t="shared" si="8"/>
        <v/>
      </c>
      <c r="F89" s="308" t="b">
        <f t="shared" si="9"/>
        <v>0</v>
      </c>
      <c r="G89" s="298">
        <f t="shared" si="10"/>
        <v>1</v>
      </c>
      <c r="H89" s="15" t="str">
        <f t="shared" si="11"/>
        <v/>
      </c>
      <c r="I89" s="15" t="str">
        <f t="shared" si="12"/>
        <v/>
      </c>
    </row>
    <row r="90" spans="1:9">
      <c r="A90" s="546"/>
      <c r="B90" s="550"/>
      <c r="C90" s="550"/>
      <c r="D90" s="549"/>
      <c r="E90" s="555" t="str">
        <f t="shared" si="8"/>
        <v/>
      </c>
      <c r="F90" s="308" t="b">
        <f t="shared" si="9"/>
        <v>0</v>
      </c>
      <c r="G90" s="298">
        <f t="shared" si="10"/>
        <v>1</v>
      </c>
      <c r="H90" s="15" t="str">
        <f t="shared" si="11"/>
        <v/>
      </c>
      <c r="I90" s="15" t="str">
        <f t="shared" si="12"/>
        <v/>
      </c>
    </row>
    <row r="91" spans="1:9">
      <c r="A91" s="546"/>
      <c r="B91" s="550"/>
      <c r="C91" s="550"/>
      <c r="D91" s="549"/>
      <c r="E91" s="555" t="str">
        <f t="shared" si="8"/>
        <v/>
      </c>
      <c r="F91" s="308" t="b">
        <f t="shared" si="9"/>
        <v>0</v>
      </c>
      <c r="G91" s="298">
        <f t="shared" si="10"/>
        <v>1</v>
      </c>
      <c r="H91" s="15" t="str">
        <f t="shared" si="11"/>
        <v/>
      </c>
      <c r="I91" s="15" t="str">
        <f t="shared" si="12"/>
        <v/>
      </c>
    </row>
    <row r="92" spans="1:9">
      <c r="A92" s="546"/>
      <c r="B92" s="550"/>
      <c r="C92" s="550"/>
      <c r="D92" s="549"/>
      <c r="E92" s="555" t="str">
        <f t="shared" si="8"/>
        <v/>
      </c>
      <c r="F92" s="308" t="b">
        <f t="shared" si="9"/>
        <v>0</v>
      </c>
      <c r="G92" s="298">
        <f t="shared" si="10"/>
        <v>1</v>
      </c>
      <c r="H92" s="15" t="str">
        <f t="shared" si="11"/>
        <v/>
      </c>
      <c r="I92" s="15" t="str">
        <f t="shared" si="12"/>
        <v/>
      </c>
    </row>
    <row r="93" spans="1:9">
      <c r="A93" s="546"/>
      <c r="B93" s="550"/>
      <c r="C93" s="550"/>
      <c r="D93" s="549"/>
      <c r="E93" s="555" t="str">
        <f t="shared" si="8"/>
        <v/>
      </c>
      <c r="F93" s="308" t="b">
        <f t="shared" si="9"/>
        <v>0</v>
      </c>
      <c r="G93" s="298">
        <f t="shared" si="10"/>
        <v>1</v>
      </c>
      <c r="H93" s="15" t="str">
        <f t="shared" si="11"/>
        <v/>
      </c>
      <c r="I93" s="15" t="str">
        <f t="shared" si="12"/>
        <v/>
      </c>
    </row>
    <row r="94" spans="1:9">
      <c r="A94" s="546"/>
      <c r="B94" s="550"/>
      <c r="C94" s="550"/>
      <c r="D94" s="549"/>
      <c r="E94" s="555" t="str">
        <f t="shared" si="8"/>
        <v/>
      </c>
      <c r="F94" s="308" t="b">
        <f t="shared" si="9"/>
        <v>0</v>
      </c>
      <c r="G94" s="298">
        <f t="shared" si="10"/>
        <v>1</v>
      </c>
      <c r="H94" s="15" t="str">
        <f t="shared" si="11"/>
        <v/>
      </c>
      <c r="I94" s="15" t="str">
        <f t="shared" si="12"/>
        <v/>
      </c>
    </row>
    <row r="95" spans="1:9">
      <c r="A95" s="546"/>
      <c r="B95" s="550"/>
      <c r="C95" s="550"/>
      <c r="D95" s="549"/>
      <c r="E95" s="555" t="str">
        <f t="shared" si="8"/>
        <v/>
      </c>
      <c r="F95" s="308" t="b">
        <f t="shared" si="9"/>
        <v>0</v>
      </c>
      <c r="G95" s="298">
        <f t="shared" si="10"/>
        <v>1</v>
      </c>
      <c r="H95" s="15" t="str">
        <f t="shared" si="11"/>
        <v/>
      </c>
      <c r="I95" s="15" t="str">
        <f t="shared" si="12"/>
        <v/>
      </c>
    </row>
    <row r="96" spans="1:9">
      <c r="A96" s="546"/>
      <c r="B96" s="550"/>
      <c r="C96" s="550"/>
      <c r="D96" s="549"/>
      <c r="E96" s="555" t="str">
        <f t="shared" si="8"/>
        <v/>
      </c>
      <c r="F96" s="308" t="b">
        <f t="shared" si="9"/>
        <v>0</v>
      </c>
      <c r="G96" s="298">
        <f t="shared" si="10"/>
        <v>1</v>
      </c>
      <c r="H96" s="15" t="str">
        <f t="shared" si="11"/>
        <v/>
      </c>
      <c r="I96" s="15" t="str">
        <f t="shared" si="12"/>
        <v/>
      </c>
    </row>
    <row r="97" spans="1:9">
      <c r="A97" s="546"/>
      <c r="B97" s="550"/>
      <c r="C97" s="550"/>
      <c r="D97" s="549"/>
      <c r="E97" s="555" t="str">
        <f t="shared" si="8"/>
        <v/>
      </c>
      <c r="F97" s="308" t="b">
        <f t="shared" si="9"/>
        <v>0</v>
      </c>
      <c r="G97" s="298">
        <f t="shared" si="10"/>
        <v>1</v>
      </c>
      <c r="H97" s="15" t="str">
        <f t="shared" si="11"/>
        <v/>
      </c>
      <c r="I97" s="15" t="str">
        <f t="shared" si="12"/>
        <v/>
      </c>
    </row>
    <row r="98" spans="1:9">
      <c r="A98" s="546"/>
      <c r="B98" s="550"/>
      <c r="C98" s="550"/>
      <c r="D98" s="549"/>
      <c r="E98" s="555" t="str">
        <f t="shared" si="8"/>
        <v/>
      </c>
      <c r="F98" s="308" t="b">
        <f t="shared" si="9"/>
        <v>0</v>
      </c>
      <c r="G98" s="298">
        <f t="shared" si="10"/>
        <v>1</v>
      </c>
      <c r="H98" s="15" t="str">
        <f t="shared" si="11"/>
        <v/>
      </c>
      <c r="I98" s="15" t="str">
        <f t="shared" si="12"/>
        <v/>
      </c>
    </row>
    <row r="99" spans="1:9">
      <c r="A99" s="546"/>
      <c r="B99" s="550"/>
      <c r="C99" s="550"/>
      <c r="D99" s="549"/>
      <c r="E99" s="555" t="str">
        <f t="shared" si="8"/>
        <v/>
      </c>
      <c r="F99" s="308" t="b">
        <f t="shared" si="9"/>
        <v>0</v>
      </c>
      <c r="G99" s="298">
        <f t="shared" si="10"/>
        <v>1</v>
      </c>
      <c r="H99" s="15" t="str">
        <f t="shared" si="11"/>
        <v/>
      </c>
      <c r="I99" s="15" t="str">
        <f t="shared" si="12"/>
        <v/>
      </c>
    </row>
    <row r="100" spans="1:9">
      <c r="A100" s="546"/>
      <c r="B100" s="550"/>
      <c r="C100" s="550"/>
      <c r="D100" s="549"/>
      <c r="E100" s="555" t="str">
        <f t="shared" si="8"/>
        <v/>
      </c>
      <c r="F100" s="308" t="b">
        <f t="shared" si="9"/>
        <v>0</v>
      </c>
      <c r="G100" s="298">
        <f t="shared" si="10"/>
        <v>1</v>
      </c>
      <c r="H100" s="15" t="str">
        <f t="shared" si="11"/>
        <v/>
      </c>
      <c r="I100" s="15" t="str">
        <f t="shared" si="12"/>
        <v/>
      </c>
    </row>
    <row r="101" spans="1:9">
      <c r="A101" s="546"/>
      <c r="B101" s="550"/>
      <c r="C101" s="550"/>
      <c r="D101" s="549"/>
      <c r="E101" s="555" t="str">
        <f t="shared" si="8"/>
        <v/>
      </c>
      <c r="F101" s="308" t="b">
        <f t="shared" si="9"/>
        <v>0</v>
      </c>
      <c r="G101" s="298">
        <f t="shared" si="10"/>
        <v>1</v>
      </c>
      <c r="H101" s="15" t="str">
        <f t="shared" si="11"/>
        <v/>
      </c>
      <c r="I101" s="15" t="str">
        <f t="shared" si="12"/>
        <v/>
      </c>
    </row>
    <row r="102" spans="1:9">
      <c r="A102" s="546"/>
      <c r="B102" s="550"/>
      <c r="C102" s="550"/>
      <c r="D102" s="549"/>
      <c r="E102" s="555" t="str">
        <f t="shared" si="8"/>
        <v/>
      </c>
      <c r="F102" s="308" t="b">
        <f t="shared" si="9"/>
        <v>0</v>
      </c>
      <c r="G102" s="298">
        <f t="shared" si="10"/>
        <v>1</v>
      </c>
      <c r="H102" s="15" t="str">
        <f t="shared" si="11"/>
        <v/>
      </c>
      <c r="I102" s="15" t="str">
        <f t="shared" si="12"/>
        <v/>
      </c>
    </row>
    <row r="103" spans="1:9">
      <c r="A103" s="546"/>
      <c r="B103" s="550"/>
      <c r="C103" s="550"/>
      <c r="D103" s="549"/>
      <c r="E103" s="555" t="str">
        <f t="shared" si="8"/>
        <v/>
      </c>
      <c r="F103" s="308" t="b">
        <f t="shared" si="9"/>
        <v>0</v>
      </c>
      <c r="G103" s="298">
        <f t="shared" si="10"/>
        <v>1</v>
      </c>
      <c r="H103" s="15" t="str">
        <f t="shared" si="11"/>
        <v/>
      </c>
      <c r="I103" s="15" t="str">
        <f t="shared" si="12"/>
        <v/>
      </c>
    </row>
    <row r="104" spans="1:9">
      <c r="A104" s="546"/>
      <c r="B104" s="550"/>
      <c r="C104" s="550"/>
      <c r="D104" s="549"/>
      <c r="E104" s="555" t="str">
        <f t="shared" si="8"/>
        <v/>
      </c>
      <c r="F104" s="308" t="b">
        <f t="shared" si="9"/>
        <v>0</v>
      </c>
      <c r="G104" s="298">
        <f t="shared" si="10"/>
        <v>1</v>
      </c>
      <c r="H104" s="15" t="str">
        <f t="shared" si="11"/>
        <v/>
      </c>
      <c r="I104" s="15" t="str">
        <f t="shared" si="12"/>
        <v/>
      </c>
    </row>
    <row r="105" spans="1:9">
      <c r="A105" s="546"/>
      <c r="B105" s="550"/>
      <c r="C105" s="550"/>
      <c r="D105" s="549"/>
      <c r="E105" s="555" t="str">
        <f t="shared" si="8"/>
        <v/>
      </c>
      <c r="F105" s="308" t="b">
        <f t="shared" si="9"/>
        <v>0</v>
      </c>
      <c r="G105" s="298">
        <f t="shared" si="10"/>
        <v>1</v>
      </c>
      <c r="H105" s="15" t="str">
        <f t="shared" si="11"/>
        <v/>
      </c>
      <c r="I105" s="15" t="str">
        <f t="shared" si="12"/>
        <v/>
      </c>
    </row>
    <row r="106" spans="1:9">
      <c r="A106" s="546"/>
      <c r="B106" s="550"/>
      <c r="C106" s="550"/>
      <c r="D106" s="549"/>
      <c r="E106" s="555" t="str">
        <f t="shared" si="8"/>
        <v/>
      </c>
      <c r="F106" s="308" t="b">
        <f t="shared" si="9"/>
        <v>0</v>
      </c>
      <c r="G106" s="298">
        <f t="shared" si="10"/>
        <v>1</v>
      </c>
      <c r="H106" s="15" t="str">
        <f t="shared" si="11"/>
        <v/>
      </c>
      <c r="I106" s="15" t="str">
        <f t="shared" si="12"/>
        <v/>
      </c>
    </row>
    <row r="107" spans="1:9">
      <c r="A107" s="546"/>
      <c r="B107" s="550"/>
      <c r="C107" s="550"/>
      <c r="D107" s="549"/>
      <c r="E107" s="555" t="str">
        <f t="shared" si="8"/>
        <v/>
      </c>
      <c r="F107" s="308" t="b">
        <f t="shared" si="9"/>
        <v>0</v>
      </c>
      <c r="G107" s="298">
        <f t="shared" si="10"/>
        <v>1</v>
      </c>
      <c r="H107" s="15" t="str">
        <f t="shared" si="11"/>
        <v/>
      </c>
      <c r="I107" s="15" t="str">
        <f t="shared" si="12"/>
        <v/>
      </c>
    </row>
    <row r="108" spans="1:9">
      <c r="A108" s="546"/>
      <c r="B108" s="550"/>
      <c r="C108" s="550"/>
      <c r="D108" s="549"/>
      <c r="E108" s="555" t="str">
        <f t="shared" si="8"/>
        <v/>
      </c>
      <c r="F108" s="308" t="b">
        <f t="shared" si="9"/>
        <v>0</v>
      </c>
      <c r="G108" s="298">
        <f t="shared" si="10"/>
        <v>1</v>
      </c>
      <c r="H108" s="15" t="str">
        <f t="shared" si="11"/>
        <v/>
      </c>
      <c r="I108" s="15" t="str">
        <f t="shared" si="12"/>
        <v/>
      </c>
    </row>
    <row r="109" spans="1:9">
      <c r="A109" s="546"/>
      <c r="B109" s="551"/>
      <c r="C109" s="551"/>
      <c r="D109" s="553"/>
      <c r="E109" s="555" t="str">
        <f t="shared" si="8"/>
        <v/>
      </c>
      <c r="F109" s="308" t="b">
        <f t="shared" si="9"/>
        <v>0</v>
      </c>
      <c r="G109" s="298">
        <f t="shared" ref="G109:G172" si="13">LEN(B109)-LEN(SUBSTITUTE(B109,",",""))+1</f>
        <v>1</v>
      </c>
      <c r="H109" s="15" t="str">
        <f t="shared" si="11"/>
        <v/>
      </c>
      <c r="I109" s="15" t="str">
        <f t="shared" si="12"/>
        <v/>
      </c>
    </row>
    <row r="110" spans="1:9">
      <c r="A110" s="546"/>
      <c r="B110" s="551"/>
      <c r="C110" s="551"/>
      <c r="D110" s="553"/>
      <c r="E110" s="555" t="str">
        <f t="shared" si="8"/>
        <v/>
      </c>
      <c r="F110" s="308" t="b">
        <f t="shared" si="9"/>
        <v>0</v>
      </c>
      <c r="G110" s="298">
        <f t="shared" si="13"/>
        <v>1</v>
      </c>
      <c r="H110" s="15" t="str">
        <f t="shared" si="11"/>
        <v/>
      </c>
      <c r="I110" s="15" t="str">
        <f t="shared" si="12"/>
        <v/>
      </c>
    </row>
    <row r="111" spans="1:9">
      <c r="A111" s="546"/>
      <c r="B111" s="551"/>
      <c r="C111" s="551"/>
      <c r="D111" s="553"/>
      <c r="E111" s="555" t="str">
        <f t="shared" si="8"/>
        <v/>
      </c>
      <c r="F111" s="308" t="b">
        <f t="shared" si="9"/>
        <v>0</v>
      </c>
      <c r="G111" s="298">
        <f t="shared" si="13"/>
        <v>1</v>
      </c>
      <c r="H111" s="15" t="str">
        <f t="shared" si="11"/>
        <v/>
      </c>
      <c r="I111" s="15" t="str">
        <f t="shared" si="12"/>
        <v/>
      </c>
    </row>
    <row r="112" spans="1:9">
      <c r="A112" s="546"/>
      <c r="B112" s="551"/>
      <c r="C112" s="551"/>
      <c r="D112" s="553"/>
      <c r="E112" s="555" t="str">
        <f t="shared" si="8"/>
        <v/>
      </c>
      <c r="F112" s="308" t="b">
        <f t="shared" si="9"/>
        <v>0</v>
      </c>
      <c r="G112" s="298">
        <f t="shared" si="13"/>
        <v>1</v>
      </c>
      <c r="H112" s="15" t="str">
        <f t="shared" si="11"/>
        <v/>
      </c>
      <c r="I112" s="15" t="str">
        <f t="shared" si="12"/>
        <v/>
      </c>
    </row>
    <row r="113" spans="1:9">
      <c r="A113" s="546"/>
      <c r="B113" s="551"/>
      <c r="C113" s="551"/>
      <c r="D113" s="553"/>
      <c r="E113" s="555" t="str">
        <f t="shared" si="8"/>
        <v/>
      </c>
      <c r="F113" s="308" t="b">
        <f t="shared" si="9"/>
        <v>0</v>
      </c>
      <c r="G113" s="298">
        <f t="shared" si="13"/>
        <v>1</v>
      </c>
      <c r="H113" s="15" t="str">
        <f t="shared" si="11"/>
        <v/>
      </c>
      <c r="I113" s="15" t="str">
        <f t="shared" si="12"/>
        <v/>
      </c>
    </row>
    <row r="114" spans="1:9">
      <c r="A114" s="546"/>
      <c r="B114" s="551"/>
      <c r="C114" s="551"/>
      <c r="D114" s="553"/>
      <c r="E114" s="555" t="str">
        <f t="shared" si="8"/>
        <v/>
      </c>
      <c r="F114" s="308" t="b">
        <f t="shared" si="9"/>
        <v>0</v>
      </c>
      <c r="G114" s="298">
        <f t="shared" si="13"/>
        <v>1</v>
      </c>
      <c r="H114" s="15" t="str">
        <f t="shared" si="11"/>
        <v/>
      </c>
      <c r="I114" s="15" t="str">
        <f t="shared" si="12"/>
        <v/>
      </c>
    </row>
    <row r="115" spans="1:9">
      <c r="A115" s="546"/>
      <c r="B115" s="551"/>
      <c r="C115" s="551"/>
      <c r="D115" s="553"/>
      <c r="E115" s="555" t="str">
        <f t="shared" si="8"/>
        <v/>
      </c>
      <c r="F115" s="308" t="b">
        <f t="shared" si="9"/>
        <v>0</v>
      </c>
      <c r="G115" s="298">
        <f t="shared" si="13"/>
        <v>1</v>
      </c>
      <c r="H115" s="15" t="str">
        <f t="shared" si="11"/>
        <v/>
      </c>
      <c r="I115" s="15" t="str">
        <f t="shared" si="12"/>
        <v/>
      </c>
    </row>
    <row r="116" spans="1:9">
      <c r="A116" s="546"/>
      <c r="B116" s="551"/>
      <c r="C116" s="551"/>
      <c r="D116" s="553"/>
      <c r="E116" s="555" t="str">
        <f t="shared" si="8"/>
        <v/>
      </c>
      <c r="F116" s="308" t="b">
        <f t="shared" si="9"/>
        <v>0</v>
      </c>
      <c r="G116" s="298">
        <f t="shared" si="13"/>
        <v>1</v>
      </c>
      <c r="H116" s="15" t="str">
        <f t="shared" si="11"/>
        <v/>
      </c>
      <c r="I116" s="15" t="str">
        <f t="shared" si="12"/>
        <v/>
      </c>
    </row>
    <row r="117" spans="1:9">
      <c r="A117" s="546"/>
      <c r="B117" s="551"/>
      <c r="C117" s="551"/>
      <c r="D117" s="553"/>
      <c r="E117" s="555" t="str">
        <f t="shared" si="8"/>
        <v/>
      </c>
      <c r="F117" s="308" t="b">
        <f t="shared" si="9"/>
        <v>0</v>
      </c>
      <c r="G117" s="298">
        <f t="shared" si="13"/>
        <v>1</v>
      </c>
      <c r="H117" s="15" t="str">
        <f t="shared" si="11"/>
        <v/>
      </c>
      <c r="I117" s="15" t="str">
        <f t="shared" si="12"/>
        <v/>
      </c>
    </row>
    <row r="118" spans="1:9">
      <c r="A118" s="546"/>
      <c r="B118" s="551"/>
      <c r="C118" s="551"/>
      <c r="D118" s="553"/>
      <c r="E118" s="555" t="str">
        <f t="shared" si="8"/>
        <v/>
      </c>
      <c r="F118" s="308" t="b">
        <f t="shared" si="9"/>
        <v>0</v>
      </c>
      <c r="G118" s="298">
        <f t="shared" si="13"/>
        <v>1</v>
      </c>
      <c r="H118" s="15" t="str">
        <f t="shared" si="11"/>
        <v/>
      </c>
      <c r="I118" s="15" t="str">
        <f t="shared" si="12"/>
        <v/>
      </c>
    </row>
    <row r="119" spans="1:9">
      <c r="A119" s="546"/>
      <c r="B119" s="551"/>
      <c r="C119" s="551"/>
      <c r="D119" s="553"/>
      <c r="E119" s="555" t="str">
        <f t="shared" si="8"/>
        <v/>
      </c>
      <c r="F119" s="308" t="b">
        <f t="shared" si="9"/>
        <v>0</v>
      </c>
      <c r="G119" s="298">
        <f t="shared" si="13"/>
        <v>1</v>
      </c>
      <c r="H119" s="15" t="str">
        <f t="shared" si="11"/>
        <v/>
      </c>
      <c r="I119" s="15" t="str">
        <f t="shared" si="12"/>
        <v/>
      </c>
    </row>
    <row r="120" spans="1:9">
      <c r="A120" s="546"/>
      <c r="B120" s="551"/>
      <c r="C120" s="551"/>
      <c r="D120" s="553"/>
      <c r="E120" s="555" t="str">
        <f t="shared" si="8"/>
        <v/>
      </c>
      <c r="F120" s="308" t="b">
        <f t="shared" si="9"/>
        <v>0</v>
      </c>
      <c r="G120" s="298">
        <f t="shared" si="13"/>
        <v>1</v>
      </c>
      <c r="H120" s="15" t="str">
        <f t="shared" si="11"/>
        <v/>
      </c>
      <c r="I120" s="15" t="str">
        <f t="shared" si="12"/>
        <v/>
      </c>
    </row>
    <row r="121" spans="1:9">
      <c r="A121" s="546"/>
      <c r="B121" s="551"/>
      <c r="C121" s="551"/>
      <c r="D121" s="553"/>
      <c r="E121" s="555" t="str">
        <f t="shared" si="8"/>
        <v/>
      </c>
      <c r="F121" s="308" t="b">
        <f t="shared" si="9"/>
        <v>0</v>
      </c>
      <c r="G121" s="298">
        <f t="shared" si="13"/>
        <v>1</v>
      </c>
      <c r="H121" s="15" t="str">
        <f t="shared" si="11"/>
        <v/>
      </c>
      <c r="I121" s="15" t="str">
        <f t="shared" si="12"/>
        <v/>
      </c>
    </row>
    <row r="122" spans="1:9">
      <c r="A122" s="546"/>
      <c r="B122" s="551"/>
      <c r="C122" s="551"/>
      <c r="D122" s="553"/>
      <c r="E122" s="555" t="str">
        <f t="shared" si="8"/>
        <v/>
      </c>
      <c r="F122" s="308" t="b">
        <f t="shared" si="9"/>
        <v>0</v>
      </c>
      <c r="G122" s="298">
        <f t="shared" si="13"/>
        <v>1</v>
      </c>
      <c r="H122" s="15" t="str">
        <f t="shared" si="11"/>
        <v/>
      </c>
      <c r="I122" s="15" t="str">
        <f t="shared" si="12"/>
        <v/>
      </c>
    </row>
    <row r="123" spans="1:9">
      <c r="A123" s="546"/>
      <c r="B123" s="551"/>
      <c r="C123" s="551"/>
      <c r="D123" s="553"/>
      <c r="E123" s="555" t="str">
        <f t="shared" si="8"/>
        <v/>
      </c>
      <c r="F123" s="308" t="b">
        <f t="shared" si="9"/>
        <v>0</v>
      </c>
      <c r="G123" s="298">
        <f t="shared" si="13"/>
        <v>1</v>
      </c>
      <c r="H123" s="15" t="str">
        <f t="shared" si="11"/>
        <v/>
      </c>
      <c r="I123" s="15" t="str">
        <f t="shared" si="12"/>
        <v/>
      </c>
    </row>
    <row r="124" spans="1:9">
      <c r="A124" s="546"/>
      <c r="B124" s="551"/>
      <c r="C124" s="551"/>
      <c r="D124" s="553"/>
      <c r="E124" s="555" t="str">
        <f t="shared" si="8"/>
        <v/>
      </c>
      <c r="F124" s="308" t="b">
        <f t="shared" si="9"/>
        <v>0</v>
      </c>
      <c r="G124" s="298">
        <f t="shared" si="13"/>
        <v>1</v>
      </c>
      <c r="H124" s="15" t="str">
        <f t="shared" si="11"/>
        <v/>
      </c>
      <c r="I124" s="15" t="str">
        <f t="shared" si="12"/>
        <v/>
      </c>
    </row>
    <row r="125" spans="1:9">
      <c r="A125" s="546"/>
      <c r="B125" s="551"/>
      <c r="C125" s="551"/>
      <c r="D125" s="553"/>
      <c r="E125" s="555" t="str">
        <f t="shared" si="8"/>
        <v/>
      </c>
      <c r="F125" s="308" t="b">
        <f t="shared" si="9"/>
        <v>0</v>
      </c>
      <c r="G125" s="298">
        <f t="shared" si="13"/>
        <v>1</v>
      </c>
      <c r="H125" s="15" t="str">
        <f t="shared" si="11"/>
        <v/>
      </c>
      <c r="I125" s="15" t="str">
        <f t="shared" si="12"/>
        <v/>
      </c>
    </row>
    <row r="126" spans="1:9">
      <c r="A126" s="546"/>
      <c r="B126" s="551"/>
      <c r="C126" s="551"/>
      <c r="D126" s="553"/>
      <c r="E126" s="555" t="str">
        <f t="shared" si="8"/>
        <v/>
      </c>
      <c r="F126" s="308" t="b">
        <f t="shared" si="9"/>
        <v>0</v>
      </c>
      <c r="G126" s="298">
        <f t="shared" si="13"/>
        <v>1</v>
      </c>
      <c r="H126" s="15" t="str">
        <f t="shared" si="11"/>
        <v/>
      </c>
      <c r="I126" s="15" t="str">
        <f t="shared" si="12"/>
        <v/>
      </c>
    </row>
    <row r="127" spans="1:9">
      <c r="A127" s="546"/>
      <c r="B127" s="551"/>
      <c r="C127" s="551"/>
      <c r="D127" s="553"/>
      <c r="E127" s="555" t="str">
        <f t="shared" si="8"/>
        <v/>
      </c>
      <c r="F127" s="308" t="b">
        <f t="shared" si="9"/>
        <v>0</v>
      </c>
      <c r="G127" s="298">
        <f t="shared" si="13"/>
        <v>1</v>
      </c>
      <c r="H127" s="15" t="str">
        <f t="shared" si="11"/>
        <v/>
      </c>
      <c r="I127" s="15" t="str">
        <f t="shared" si="12"/>
        <v/>
      </c>
    </row>
    <row r="128" spans="1:9">
      <c r="A128" s="546"/>
      <c r="B128" s="551"/>
      <c r="C128" s="551"/>
      <c r="D128" s="553"/>
      <c r="E128" s="555" t="str">
        <f t="shared" si="8"/>
        <v/>
      </c>
      <c r="F128" s="308" t="b">
        <f t="shared" si="9"/>
        <v>0</v>
      </c>
      <c r="G128" s="298">
        <f t="shared" si="13"/>
        <v>1</v>
      </c>
      <c r="H128" s="15" t="str">
        <f t="shared" si="11"/>
        <v/>
      </c>
      <c r="I128" s="15" t="str">
        <f t="shared" si="12"/>
        <v/>
      </c>
    </row>
    <row r="129" spans="1:9">
      <c r="A129" s="546"/>
      <c r="B129" s="551"/>
      <c r="C129" s="551"/>
      <c r="D129" s="553"/>
      <c r="E129" s="555" t="str">
        <f t="shared" si="8"/>
        <v/>
      </c>
      <c r="F129" s="308" t="b">
        <f t="shared" si="9"/>
        <v>0</v>
      </c>
      <c r="G129" s="298">
        <f t="shared" si="13"/>
        <v>1</v>
      </c>
      <c r="H129" s="15" t="str">
        <f t="shared" si="11"/>
        <v/>
      </c>
      <c r="I129" s="15" t="str">
        <f t="shared" si="12"/>
        <v/>
      </c>
    </row>
    <row r="130" spans="1:9">
      <c r="A130" s="546"/>
      <c r="B130" s="551"/>
      <c r="C130" s="551"/>
      <c r="D130" s="553"/>
      <c r="E130" s="555" t="str">
        <f t="shared" si="8"/>
        <v/>
      </c>
      <c r="F130" s="308" t="b">
        <f t="shared" si="9"/>
        <v>0</v>
      </c>
      <c r="G130" s="298">
        <f t="shared" si="13"/>
        <v>1</v>
      </c>
      <c r="H130" s="15" t="str">
        <f t="shared" si="11"/>
        <v/>
      </c>
      <c r="I130" s="15" t="str">
        <f t="shared" si="12"/>
        <v/>
      </c>
    </row>
    <row r="131" spans="1:9">
      <c r="A131" s="546"/>
      <c r="B131" s="551"/>
      <c r="C131" s="551"/>
      <c r="D131" s="553"/>
      <c r="E131" s="555" t="str">
        <f t="shared" si="8"/>
        <v/>
      </c>
      <c r="F131" s="308" t="b">
        <f t="shared" si="9"/>
        <v>0</v>
      </c>
      <c r="G131" s="298">
        <f t="shared" si="13"/>
        <v>1</v>
      </c>
      <c r="H131" s="15" t="str">
        <f t="shared" si="11"/>
        <v/>
      </c>
      <c r="I131" s="15" t="str">
        <f t="shared" si="12"/>
        <v/>
      </c>
    </row>
    <row r="132" spans="1:9">
      <c r="A132" s="546"/>
      <c r="B132" s="551"/>
      <c r="C132" s="551"/>
      <c r="D132" s="553"/>
      <c r="E132" s="555" t="str">
        <f t="shared" si="8"/>
        <v/>
      </c>
      <c r="F132" s="308" t="b">
        <f t="shared" si="9"/>
        <v>0</v>
      </c>
      <c r="G132" s="298">
        <f t="shared" si="13"/>
        <v>1</v>
      </c>
      <c r="H132" s="15" t="str">
        <f t="shared" si="11"/>
        <v/>
      </c>
      <c r="I132" s="15" t="str">
        <f t="shared" si="12"/>
        <v/>
      </c>
    </row>
    <row r="133" spans="1:9">
      <c r="A133" s="546"/>
      <c r="B133" s="551"/>
      <c r="C133" s="551"/>
      <c r="D133" s="553"/>
      <c r="E133" s="555" t="str">
        <f t="shared" si="8"/>
        <v/>
      </c>
      <c r="F133" s="308" t="b">
        <f t="shared" si="9"/>
        <v>0</v>
      </c>
      <c r="G133" s="298">
        <f t="shared" si="13"/>
        <v>1</v>
      </c>
      <c r="H133" s="15" t="str">
        <f t="shared" si="11"/>
        <v/>
      </c>
      <c r="I133" s="15" t="str">
        <f t="shared" si="12"/>
        <v/>
      </c>
    </row>
    <row r="134" spans="1:9">
      <c r="A134" s="546"/>
      <c r="B134" s="551"/>
      <c r="C134" s="551"/>
      <c r="D134" s="553"/>
      <c r="E134" s="555" t="str">
        <f t="shared" si="8"/>
        <v/>
      </c>
      <c r="F134" s="308" t="b">
        <f t="shared" si="9"/>
        <v>0</v>
      </c>
      <c r="G134" s="298">
        <f t="shared" si="13"/>
        <v>1</v>
      </c>
      <c r="H134" s="15" t="str">
        <f t="shared" si="11"/>
        <v/>
      </c>
      <c r="I134" s="15" t="str">
        <f t="shared" si="12"/>
        <v/>
      </c>
    </row>
    <row r="135" spans="1:9">
      <c r="A135" s="546"/>
      <c r="B135" s="551"/>
      <c r="C135" s="551"/>
      <c r="D135" s="553"/>
      <c r="E135" s="555" t="str">
        <f t="shared" si="8"/>
        <v/>
      </c>
      <c r="F135" s="308" t="b">
        <f t="shared" si="9"/>
        <v>0</v>
      </c>
      <c r="G135" s="298">
        <f t="shared" si="13"/>
        <v>1</v>
      </c>
      <c r="H135" s="15" t="str">
        <f t="shared" si="11"/>
        <v/>
      </c>
      <c r="I135" s="15" t="str">
        <f t="shared" si="12"/>
        <v/>
      </c>
    </row>
    <row r="136" spans="1:9">
      <c r="A136" s="546"/>
      <c r="B136" s="551"/>
      <c r="C136" s="551"/>
      <c r="D136" s="553"/>
      <c r="E136" s="555" t="str">
        <f t="shared" si="8"/>
        <v/>
      </c>
      <c r="F136" s="308" t="b">
        <f t="shared" si="9"/>
        <v>0</v>
      </c>
      <c r="G136" s="298">
        <f t="shared" si="13"/>
        <v>1</v>
      </c>
      <c r="H136" s="15" t="str">
        <f t="shared" si="11"/>
        <v/>
      </c>
      <c r="I136" s="15" t="str">
        <f t="shared" si="12"/>
        <v/>
      </c>
    </row>
    <row r="137" spans="1:9">
      <c r="A137" s="546"/>
      <c r="B137" s="551"/>
      <c r="C137" s="551"/>
      <c r="D137" s="553"/>
      <c r="E137" s="555" t="str">
        <f t="shared" si="8"/>
        <v/>
      </c>
      <c r="F137" s="308" t="b">
        <f t="shared" si="9"/>
        <v>0</v>
      </c>
      <c r="G137" s="298">
        <f t="shared" si="13"/>
        <v>1</v>
      </c>
      <c r="H137" s="15" t="str">
        <f t="shared" si="11"/>
        <v/>
      </c>
      <c r="I137" s="15" t="str">
        <f t="shared" si="12"/>
        <v/>
      </c>
    </row>
    <row r="138" spans="1:9">
      <c r="A138" s="546"/>
      <c r="B138" s="551"/>
      <c r="C138" s="551"/>
      <c r="D138" s="553"/>
      <c r="E138" s="555" t="str">
        <f t="shared" ref="E138:E201" si="14">IF(OR($B138="",,,,$D138&lt;an_initial,$D138&gt;an_final,),"",HLOOKUP(C138,ii89punctaje,2,FALSE) )</f>
        <v/>
      </c>
      <c r="F138" s="308" t="b">
        <f t="shared" ref="F138:F201" si="15">IF(nume_candidat="",FALSE,ISNUMBER(SEARCH(nume_candidat,$B138)))</f>
        <v>0</v>
      </c>
      <c r="G138" s="298">
        <f t="shared" si="13"/>
        <v>1</v>
      </c>
      <c r="H138" s="15" t="str">
        <f t="shared" si="11"/>
        <v/>
      </c>
      <c r="I138" s="15" t="str">
        <f t="shared" si="12"/>
        <v/>
      </c>
    </row>
    <row r="139" spans="1:9">
      <c r="A139" s="546"/>
      <c r="B139" s="551"/>
      <c r="C139" s="551"/>
      <c r="D139" s="553"/>
      <c r="E139" s="555" t="str">
        <f t="shared" si="14"/>
        <v/>
      </c>
      <c r="F139" s="308" t="b">
        <f t="shared" si="15"/>
        <v>0</v>
      </c>
      <c r="G139" s="298">
        <f t="shared" si="13"/>
        <v>1</v>
      </c>
      <c r="H139" s="15" t="str">
        <f t="shared" ref="H139:H202" si="16">IF(OR($B139="",,,,$D139&lt;an_initial,$D139&gt;an_final,),"",HLOOKUP(C139,ii89punctaje,2,FALSE)*COUNTIF(C139,$H$7))</f>
        <v/>
      </c>
      <c r="I139" s="15" t="str">
        <f t="shared" ref="I139:I202" si="17">IF(OR($B139="",,,,$D139&lt;an_initial,$D139&gt;an_final,),"",HLOOKUP(C139,ii89punctaje,2,FALSE)*COUNTIF(C139,$I$7))</f>
        <v/>
      </c>
    </row>
    <row r="140" spans="1:9">
      <c r="A140" s="546"/>
      <c r="B140" s="551"/>
      <c r="C140" s="551"/>
      <c r="D140" s="553"/>
      <c r="E140" s="555" t="str">
        <f t="shared" si="14"/>
        <v/>
      </c>
      <c r="F140" s="308" t="b">
        <f t="shared" si="15"/>
        <v>0</v>
      </c>
      <c r="G140" s="298">
        <f t="shared" si="13"/>
        <v>1</v>
      </c>
      <c r="H140" s="15" t="str">
        <f t="shared" si="16"/>
        <v/>
      </c>
      <c r="I140" s="15" t="str">
        <f t="shared" si="17"/>
        <v/>
      </c>
    </row>
    <row r="141" spans="1:9">
      <c r="A141" s="546"/>
      <c r="B141" s="551"/>
      <c r="C141" s="551"/>
      <c r="D141" s="553"/>
      <c r="E141" s="555" t="str">
        <f t="shared" si="14"/>
        <v/>
      </c>
      <c r="F141" s="308" t="b">
        <f t="shared" si="15"/>
        <v>0</v>
      </c>
      <c r="G141" s="298">
        <f t="shared" si="13"/>
        <v>1</v>
      </c>
      <c r="H141" s="15" t="str">
        <f t="shared" si="16"/>
        <v/>
      </c>
      <c r="I141" s="15" t="str">
        <f t="shared" si="17"/>
        <v/>
      </c>
    </row>
    <row r="142" spans="1:9">
      <c r="A142" s="546"/>
      <c r="B142" s="551"/>
      <c r="C142" s="551"/>
      <c r="D142" s="553"/>
      <c r="E142" s="555" t="str">
        <f t="shared" si="14"/>
        <v/>
      </c>
      <c r="F142" s="308" t="b">
        <f t="shared" si="15"/>
        <v>0</v>
      </c>
      <c r="G142" s="298">
        <f t="shared" si="13"/>
        <v>1</v>
      </c>
      <c r="H142" s="15" t="str">
        <f t="shared" si="16"/>
        <v/>
      </c>
      <c r="I142" s="15" t="str">
        <f t="shared" si="17"/>
        <v/>
      </c>
    </row>
    <row r="143" spans="1:9">
      <c r="A143" s="546"/>
      <c r="B143" s="551"/>
      <c r="C143" s="551"/>
      <c r="D143" s="553"/>
      <c r="E143" s="555" t="str">
        <f t="shared" si="14"/>
        <v/>
      </c>
      <c r="F143" s="308" t="b">
        <f t="shared" si="15"/>
        <v>0</v>
      </c>
      <c r="G143" s="298">
        <f t="shared" si="13"/>
        <v>1</v>
      </c>
      <c r="H143" s="15" t="str">
        <f t="shared" si="16"/>
        <v/>
      </c>
      <c r="I143" s="15" t="str">
        <f t="shared" si="17"/>
        <v/>
      </c>
    </row>
    <row r="144" spans="1:9">
      <c r="A144" s="546"/>
      <c r="B144" s="551"/>
      <c r="C144" s="551"/>
      <c r="D144" s="553"/>
      <c r="E144" s="555" t="str">
        <f t="shared" si="14"/>
        <v/>
      </c>
      <c r="F144" s="308" t="b">
        <f t="shared" si="15"/>
        <v>0</v>
      </c>
      <c r="G144" s="298">
        <f t="shared" si="13"/>
        <v>1</v>
      </c>
      <c r="H144" s="15" t="str">
        <f t="shared" si="16"/>
        <v/>
      </c>
      <c r="I144" s="15" t="str">
        <f t="shared" si="17"/>
        <v/>
      </c>
    </row>
    <row r="145" spans="1:9">
      <c r="A145" s="546"/>
      <c r="B145" s="551"/>
      <c r="C145" s="551"/>
      <c r="D145" s="553"/>
      <c r="E145" s="555" t="str">
        <f t="shared" si="14"/>
        <v/>
      </c>
      <c r="F145" s="308" t="b">
        <f t="shared" si="15"/>
        <v>0</v>
      </c>
      <c r="G145" s="298">
        <f t="shared" si="13"/>
        <v>1</v>
      </c>
      <c r="H145" s="15" t="str">
        <f t="shared" si="16"/>
        <v/>
      </c>
      <c r="I145" s="15" t="str">
        <f t="shared" si="17"/>
        <v/>
      </c>
    </row>
    <row r="146" spans="1:9">
      <c r="A146" s="546"/>
      <c r="B146" s="551"/>
      <c r="C146" s="551"/>
      <c r="D146" s="553"/>
      <c r="E146" s="555" t="str">
        <f t="shared" si="14"/>
        <v/>
      </c>
      <c r="F146" s="308" t="b">
        <f t="shared" si="15"/>
        <v>0</v>
      </c>
      <c r="G146" s="298">
        <f t="shared" si="13"/>
        <v>1</v>
      </c>
      <c r="H146" s="15" t="str">
        <f t="shared" si="16"/>
        <v/>
      </c>
      <c r="I146" s="15" t="str">
        <f t="shared" si="17"/>
        <v/>
      </c>
    </row>
    <row r="147" spans="1:9">
      <c r="A147" s="546"/>
      <c r="B147" s="551"/>
      <c r="C147" s="551"/>
      <c r="D147" s="553"/>
      <c r="E147" s="555" t="str">
        <f t="shared" si="14"/>
        <v/>
      </c>
      <c r="F147" s="308" t="b">
        <f t="shared" si="15"/>
        <v>0</v>
      </c>
      <c r="G147" s="298">
        <f t="shared" si="13"/>
        <v>1</v>
      </c>
      <c r="H147" s="15" t="str">
        <f t="shared" si="16"/>
        <v/>
      </c>
      <c r="I147" s="15" t="str">
        <f t="shared" si="17"/>
        <v/>
      </c>
    </row>
    <row r="148" spans="1:9">
      <c r="A148" s="546"/>
      <c r="B148" s="551"/>
      <c r="C148" s="551"/>
      <c r="D148" s="553"/>
      <c r="E148" s="555" t="str">
        <f t="shared" si="14"/>
        <v/>
      </c>
      <c r="F148" s="308" t="b">
        <f t="shared" si="15"/>
        <v>0</v>
      </c>
      <c r="G148" s="298">
        <f t="shared" si="13"/>
        <v>1</v>
      </c>
      <c r="H148" s="15" t="str">
        <f t="shared" si="16"/>
        <v/>
      </c>
      <c r="I148" s="15" t="str">
        <f t="shared" si="17"/>
        <v/>
      </c>
    </row>
    <row r="149" spans="1:9">
      <c r="A149" s="546"/>
      <c r="B149" s="551"/>
      <c r="C149" s="551"/>
      <c r="D149" s="553"/>
      <c r="E149" s="555" t="str">
        <f t="shared" si="14"/>
        <v/>
      </c>
      <c r="F149" s="308" t="b">
        <f t="shared" si="15"/>
        <v>0</v>
      </c>
      <c r="G149" s="298">
        <f t="shared" si="13"/>
        <v>1</v>
      </c>
      <c r="H149" s="15" t="str">
        <f t="shared" si="16"/>
        <v/>
      </c>
      <c r="I149" s="15" t="str">
        <f t="shared" si="17"/>
        <v/>
      </c>
    </row>
    <row r="150" spans="1:9">
      <c r="A150" s="546"/>
      <c r="B150" s="551"/>
      <c r="C150" s="551"/>
      <c r="D150" s="553"/>
      <c r="E150" s="555" t="str">
        <f t="shared" si="14"/>
        <v/>
      </c>
      <c r="F150" s="308" t="b">
        <f t="shared" si="15"/>
        <v>0</v>
      </c>
      <c r="G150" s="298">
        <f t="shared" si="13"/>
        <v>1</v>
      </c>
      <c r="H150" s="15" t="str">
        <f t="shared" si="16"/>
        <v/>
      </c>
      <c r="I150" s="15" t="str">
        <f t="shared" si="17"/>
        <v/>
      </c>
    </row>
    <row r="151" spans="1:9">
      <c r="A151" s="546"/>
      <c r="B151" s="551"/>
      <c r="C151" s="551"/>
      <c r="D151" s="553"/>
      <c r="E151" s="555" t="str">
        <f t="shared" si="14"/>
        <v/>
      </c>
      <c r="F151" s="308" t="b">
        <f t="shared" si="15"/>
        <v>0</v>
      </c>
      <c r="G151" s="298">
        <f t="shared" si="13"/>
        <v>1</v>
      </c>
      <c r="H151" s="15" t="str">
        <f t="shared" si="16"/>
        <v/>
      </c>
      <c r="I151" s="15" t="str">
        <f t="shared" si="17"/>
        <v/>
      </c>
    </row>
    <row r="152" spans="1:9">
      <c r="A152" s="546"/>
      <c r="B152" s="551"/>
      <c r="C152" s="551"/>
      <c r="D152" s="553"/>
      <c r="E152" s="555" t="str">
        <f t="shared" si="14"/>
        <v/>
      </c>
      <c r="F152" s="308" t="b">
        <f t="shared" si="15"/>
        <v>0</v>
      </c>
      <c r="G152" s="298">
        <f t="shared" si="13"/>
        <v>1</v>
      </c>
      <c r="H152" s="15" t="str">
        <f t="shared" si="16"/>
        <v/>
      </c>
      <c r="I152" s="15" t="str">
        <f t="shared" si="17"/>
        <v/>
      </c>
    </row>
    <row r="153" spans="1:9">
      <c r="A153" s="546"/>
      <c r="B153" s="551"/>
      <c r="C153" s="551"/>
      <c r="D153" s="553"/>
      <c r="E153" s="555" t="str">
        <f t="shared" si="14"/>
        <v/>
      </c>
      <c r="F153" s="308" t="b">
        <f t="shared" si="15"/>
        <v>0</v>
      </c>
      <c r="G153" s="298">
        <f t="shared" si="13"/>
        <v>1</v>
      </c>
      <c r="H153" s="15" t="str">
        <f t="shared" si="16"/>
        <v/>
      </c>
      <c r="I153" s="15" t="str">
        <f t="shared" si="17"/>
        <v/>
      </c>
    </row>
    <row r="154" spans="1:9">
      <c r="A154" s="546"/>
      <c r="B154" s="551"/>
      <c r="C154" s="551"/>
      <c r="D154" s="553"/>
      <c r="E154" s="555" t="str">
        <f t="shared" si="14"/>
        <v/>
      </c>
      <c r="F154" s="308" t="b">
        <f t="shared" si="15"/>
        <v>0</v>
      </c>
      <c r="G154" s="298">
        <f t="shared" si="13"/>
        <v>1</v>
      </c>
      <c r="H154" s="15" t="str">
        <f t="shared" si="16"/>
        <v/>
      </c>
      <c r="I154" s="15" t="str">
        <f t="shared" si="17"/>
        <v/>
      </c>
    </row>
    <row r="155" spans="1:9">
      <c r="A155" s="546"/>
      <c r="B155" s="551"/>
      <c r="C155" s="551"/>
      <c r="D155" s="553"/>
      <c r="E155" s="555" t="str">
        <f t="shared" si="14"/>
        <v/>
      </c>
      <c r="F155" s="308" t="b">
        <f t="shared" si="15"/>
        <v>0</v>
      </c>
      <c r="G155" s="298">
        <f t="shared" si="13"/>
        <v>1</v>
      </c>
      <c r="H155" s="15" t="str">
        <f t="shared" si="16"/>
        <v/>
      </c>
      <c r="I155" s="15" t="str">
        <f t="shared" si="17"/>
        <v/>
      </c>
    </row>
    <row r="156" spans="1:9">
      <c r="A156" s="546"/>
      <c r="B156" s="551"/>
      <c r="C156" s="551"/>
      <c r="D156" s="553"/>
      <c r="E156" s="555" t="str">
        <f t="shared" si="14"/>
        <v/>
      </c>
      <c r="F156" s="308" t="b">
        <f t="shared" si="15"/>
        <v>0</v>
      </c>
      <c r="G156" s="298">
        <f t="shared" si="13"/>
        <v>1</v>
      </c>
      <c r="H156" s="15" t="str">
        <f t="shared" si="16"/>
        <v/>
      </c>
      <c r="I156" s="15" t="str">
        <f t="shared" si="17"/>
        <v/>
      </c>
    </row>
    <row r="157" spans="1:9">
      <c r="A157" s="546"/>
      <c r="B157" s="551"/>
      <c r="C157" s="551"/>
      <c r="D157" s="553"/>
      <c r="E157" s="555" t="str">
        <f t="shared" si="14"/>
        <v/>
      </c>
      <c r="F157" s="308" t="b">
        <f t="shared" si="15"/>
        <v>0</v>
      </c>
      <c r="G157" s="298">
        <f t="shared" si="13"/>
        <v>1</v>
      </c>
      <c r="H157" s="15" t="str">
        <f t="shared" si="16"/>
        <v/>
      </c>
      <c r="I157" s="15" t="str">
        <f t="shared" si="17"/>
        <v/>
      </c>
    </row>
    <row r="158" spans="1:9">
      <c r="A158" s="546"/>
      <c r="B158" s="551"/>
      <c r="C158" s="551"/>
      <c r="D158" s="553"/>
      <c r="E158" s="555" t="str">
        <f t="shared" si="14"/>
        <v/>
      </c>
      <c r="F158" s="308" t="b">
        <f t="shared" si="15"/>
        <v>0</v>
      </c>
      <c r="G158" s="298">
        <f t="shared" si="13"/>
        <v>1</v>
      </c>
      <c r="H158" s="15" t="str">
        <f t="shared" si="16"/>
        <v/>
      </c>
      <c r="I158" s="15" t="str">
        <f t="shared" si="17"/>
        <v/>
      </c>
    </row>
    <row r="159" spans="1:9">
      <c r="A159" s="546"/>
      <c r="B159" s="551"/>
      <c r="C159" s="551"/>
      <c r="D159" s="553"/>
      <c r="E159" s="555" t="str">
        <f t="shared" si="14"/>
        <v/>
      </c>
      <c r="F159" s="308" t="b">
        <f t="shared" si="15"/>
        <v>0</v>
      </c>
      <c r="G159" s="298">
        <f t="shared" si="13"/>
        <v>1</v>
      </c>
      <c r="H159" s="15" t="str">
        <f t="shared" si="16"/>
        <v/>
      </c>
      <c r="I159" s="15" t="str">
        <f t="shared" si="17"/>
        <v/>
      </c>
    </row>
    <row r="160" spans="1:9">
      <c r="A160" s="546"/>
      <c r="B160" s="551"/>
      <c r="C160" s="551"/>
      <c r="D160" s="553"/>
      <c r="E160" s="555" t="str">
        <f t="shared" si="14"/>
        <v/>
      </c>
      <c r="F160" s="308" t="b">
        <f t="shared" si="15"/>
        <v>0</v>
      </c>
      <c r="G160" s="298">
        <f t="shared" si="13"/>
        <v>1</v>
      </c>
      <c r="H160" s="15" t="str">
        <f t="shared" si="16"/>
        <v/>
      </c>
      <c r="I160" s="15" t="str">
        <f t="shared" si="17"/>
        <v/>
      </c>
    </row>
    <row r="161" spans="1:9">
      <c r="A161" s="546"/>
      <c r="B161" s="551"/>
      <c r="C161" s="551"/>
      <c r="D161" s="553"/>
      <c r="E161" s="555" t="str">
        <f t="shared" si="14"/>
        <v/>
      </c>
      <c r="F161" s="308" t="b">
        <f t="shared" si="15"/>
        <v>0</v>
      </c>
      <c r="G161" s="298">
        <f t="shared" si="13"/>
        <v>1</v>
      </c>
      <c r="H161" s="15" t="str">
        <f t="shared" si="16"/>
        <v/>
      </c>
      <c r="I161" s="15" t="str">
        <f t="shared" si="17"/>
        <v/>
      </c>
    </row>
    <row r="162" spans="1:9">
      <c r="A162" s="546"/>
      <c r="B162" s="551"/>
      <c r="C162" s="551"/>
      <c r="D162" s="553"/>
      <c r="E162" s="555" t="str">
        <f t="shared" si="14"/>
        <v/>
      </c>
      <c r="F162" s="308" t="b">
        <f t="shared" si="15"/>
        <v>0</v>
      </c>
      <c r="G162" s="298">
        <f t="shared" si="13"/>
        <v>1</v>
      </c>
      <c r="H162" s="15" t="str">
        <f t="shared" si="16"/>
        <v/>
      </c>
      <c r="I162" s="15" t="str">
        <f t="shared" si="17"/>
        <v/>
      </c>
    </row>
    <row r="163" spans="1:9">
      <c r="A163" s="546"/>
      <c r="B163" s="551"/>
      <c r="C163" s="551"/>
      <c r="D163" s="553"/>
      <c r="E163" s="555" t="str">
        <f t="shared" si="14"/>
        <v/>
      </c>
      <c r="F163" s="308" t="b">
        <f t="shared" si="15"/>
        <v>0</v>
      </c>
      <c r="G163" s="298">
        <f t="shared" si="13"/>
        <v>1</v>
      </c>
      <c r="H163" s="15" t="str">
        <f t="shared" si="16"/>
        <v/>
      </c>
      <c r="I163" s="15" t="str">
        <f t="shared" si="17"/>
        <v/>
      </c>
    </row>
    <row r="164" spans="1:9">
      <c r="A164" s="546"/>
      <c r="B164" s="551"/>
      <c r="C164" s="551"/>
      <c r="D164" s="553"/>
      <c r="E164" s="555" t="str">
        <f t="shared" si="14"/>
        <v/>
      </c>
      <c r="F164" s="308" t="b">
        <f t="shared" si="15"/>
        <v>0</v>
      </c>
      <c r="G164" s="298">
        <f t="shared" si="13"/>
        <v>1</v>
      </c>
      <c r="H164" s="15" t="str">
        <f t="shared" si="16"/>
        <v/>
      </c>
      <c r="I164" s="15" t="str">
        <f t="shared" si="17"/>
        <v/>
      </c>
    </row>
    <row r="165" spans="1:9">
      <c r="A165" s="546"/>
      <c r="B165" s="551"/>
      <c r="C165" s="551"/>
      <c r="D165" s="553"/>
      <c r="E165" s="555" t="str">
        <f t="shared" si="14"/>
        <v/>
      </c>
      <c r="F165" s="308" t="b">
        <f t="shared" si="15"/>
        <v>0</v>
      </c>
      <c r="G165" s="298">
        <f t="shared" si="13"/>
        <v>1</v>
      </c>
      <c r="H165" s="15" t="str">
        <f t="shared" si="16"/>
        <v/>
      </c>
      <c r="I165" s="15" t="str">
        <f t="shared" si="17"/>
        <v/>
      </c>
    </row>
    <row r="166" spans="1:9">
      <c r="A166" s="546"/>
      <c r="B166" s="551"/>
      <c r="C166" s="551"/>
      <c r="D166" s="553"/>
      <c r="E166" s="555" t="str">
        <f t="shared" si="14"/>
        <v/>
      </c>
      <c r="F166" s="308" t="b">
        <f t="shared" si="15"/>
        <v>0</v>
      </c>
      <c r="G166" s="298">
        <f t="shared" si="13"/>
        <v>1</v>
      </c>
      <c r="H166" s="15" t="str">
        <f t="shared" si="16"/>
        <v/>
      </c>
      <c r="I166" s="15" t="str">
        <f t="shared" si="17"/>
        <v/>
      </c>
    </row>
    <row r="167" spans="1:9">
      <c r="A167" s="546"/>
      <c r="B167" s="551"/>
      <c r="C167" s="551"/>
      <c r="D167" s="553"/>
      <c r="E167" s="555" t="str">
        <f t="shared" si="14"/>
        <v/>
      </c>
      <c r="F167" s="308" t="b">
        <f t="shared" si="15"/>
        <v>0</v>
      </c>
      <c r="G167" s="298">
        <f t="shared" si="13"/>
        <v>1</v>
      </c>
      <c r="H167" s="15" t="str">
        <f t="shared" si="16"/>
        <v/>
      </c>
      <c r="I167" s="15" t="str">
        <f t="shared" si="17"/>
        <v/>
      </c>
    </row>
    <row r="168" spans="1:9">
      <c r="A168" s="546"/>
      <c r="B168" s="551"/>
      <c r="C168" s="551"/>
      <c r="D168" s="553"/>
      <c r="E168" s="555" t="str">
        <f t="shared" si="14"/>
        <v/>
      </c>
      <c r="F168" s="308" t="b">
        <f t="shared" si="15"/>
        <v>0</v>
      </c>
      <c r="G168" s="298">
        <f t="shared" si="13"/>
        <v>1</v>
      </c>
      <c r="H168" s="15" t="str">
        <f t="shared" si="16"/>
        <v/>
      </c>
      <c r="I168" s="15" t="str">
        <f t="shared" si="17"/>
        <v/>
      </c>
    </row>
    <row r="169" spans="1:9">
      <c r="A169" s="546"/>
      <c r="B169" s="551"/>
      <c r="C169" s="551"/>
      <c r="D169" s="553"/>
      <c r="E169" s="555" t="str">
        <f t="shared" si="14"/>
        <v/>
      </c>
      <c r="F169" s="308" t="b">
        <f t="shared" si="15"/>
        <v>0</v>
      </c>
      <c r="G169" s="298">
        <f t="shared" si="13"/>
        <v>1</v>
      </c>
      <c r="H169" s="15" t="str">
        <f t="shared" si="16"/>
        <v/>
      </c>
      <c r="I169" s="15" t="str">
        <f t="shared" si="17"/>
        <v/>
      </c>
    </row>
    <row r="170" spans="1:9">
      <c r="A170" s="546"/>
      <c r="B170" s="551"/>
      <c r="C170" s="551"/>
      <c r="D170" s="553"/>
      <c r="E170" s="555" t="str">
        <f t="shared" si="14"/>
        <v/>
      </c>
      <c r="F170" s="308" t="b">
        <f t="shared" si="15"/>
        <v>0</v>
      </c>
      <c r="G170" s="298">
        <f t="shared" si="13"/>
        <v>1</v>
      </c>
      <c r="H170" s="15" t="str">
        <f t="shared" si="16"/>
        <v/>
      </c>
      <c r="I170" s="15" t="str">
        <f t="shared" si="17"/>
        <v/>
      </c>
    </row>
    <row r="171" spans="1:9">
      <c r="A171" s="546"/>
      <c r="B171" s="551"/>
      <c r="C171" s="551"/>
      <c r="D171" s="553"/>
      <c r="E171" s="555" t="str">
        <f t="shared" si="14"/>
        <v/>
      </c>
      <c r="F171" s="308" t="b">
        <f t="shared" si="15"/>
        <v>0</v>
      </c>
      <c r="G171" s="298">
        <f t="shared" si="13"/>
        <v>1</v>
      </c>
      <c r="H171" s="15" t="str">
        <f t="shared" si="16"/>
        <v/>
      </c>
      <c r="I171" s="15" t="str">
        <f t="shared" si="17"/>
        <v/>
      </c>
    </row>
    <row r="172" spans="1:9">
      <c r="A172" s="546"/>
      <c r="B172" s="551"/>
      <c r="C172" s="551"/>
      <c r="D172" s="553"/>
      <c r="E172" s="555" t="str">
        <f t="shared" si="14"/>
        <v/>
      </c>
      <c r="F172" s="308" t="b">
        <f t="shared" si="15"/>
        <v>0</v>
      </c>
      <c r="G172" s="298">
        <f t="shared" si="13"/>
        <v>1</v>
      </c>
      <c r="H172" s="15" t="str">
        <f t="shared" si="16"/>
        <v/>
      </c>
      <c r="I172" s="15" t="str">
        <f t="shared" si="17"/>
        <v/>
      </c>
    </row>
    <row r="173" spans="1:9">
      <c r="A173" s="546"/>
      <c r="B173" s="551"/>
      <c r="C173" s="551"/>
      <c r="D173" s="553"/>
      <c r="E173" s="555" t="str">
        <f t="shared" si="14"/>
        <v/>
      </c>
      <c r="F173" s="308" t="b">
        <f t="shared" si="15"/>
        <v>0</v>
      </c>
      <c r="G173" s="298">
        <f t="shared" ref="G173:G236" si="18">LEN(B173)-LEN(SUBSTITUTE(B173,",",""))+1</f>
        <v>1</v>
      </c>
      <c r="H173" s="15" t="str">
        <f t="shared" si="16"/>
        <v/>
      </c>
      <c r="I173" s="15" t="str">
        <f t="shared" si="17"/>
        <v/>
      </c>
    </row>
    <row r="174" spans="1:9">
      <c r="A174" s="546"/>
      <c r="B174" s="551"/>
      <c r="C174" s="551"/>
      <c r="D174" s="553"/>
      <c r="E174" s="555" t="str">
        <f t="shared" si="14"/>
        <v/>
      </c>
      <c r="F174" s="308" t="b">
        <f t="shared" si="15"/>
        <v>0</v>
      </c>
      <c r="G174" s="298">
        <f t="shared" si="18"/>
        <v>1</v>
      </c>
      <c r="H174" s="15" t="str">
        <f t="shared" si="16"/>
        <v/>
      </c>
      <c r="I174" s="15" t="str">
        <f t="shared" si="17"/>
        <v/>
      </c>
    </row>
    <row r="175" spans="1:9">
      <c r="A175" s="546"/>
      <c r="B175" s="551"/>
      <c r="C175" s="551"/>
      <c r="D175" s="553"/>
      <c r="E175" s="555" t="str">
        <f t="shared" si="14"/>
        <v/>
      </c>
      <c r="F175" s="308" t="b">
        <f t="shared" si="15"/>
        <v>0</v>
      </c>
      <c r="G175" s="298">
        <f t="shared" si="18"/>
        <v>1</v>
      </c>
      <c r="H175" s="15" t="str">
        <f t="shared" si="16"/>
        <v/>
      </c>
      <c r="I175" s="15" t="str">
        <f t="shared" si="17"/>
        <v/>
      </c>
    </row>
    <row r="176" spans="1:9">
      <c r="A176" s="546"/>
      <c r="B176" s="551"/>
      <c r="C176" s="551"/>
      <c r="D176" s="553"/>
      <c r="E176" s="555" t="str">
        <f t="shared" si="14"/>
        <v/>
      </c>
      <c r="F176" s="308" t="b">
        <f t="shared" si="15"/>
        <v>0</v>
      </c>
      <c r="G176" s="298">
        <f t="shared" si="18"/>
        <v>1</v>
      </c>
      <c r="H176" s="15" t="str">
        <f t="shared" si="16"/>
        <v/>
      </c>
      <c r="I176" s="15" t="str">
        <f t="shared" si="17"/>
        <v/>
      </c>
    </row>
    <row r="177" spans="1:9">
      <c r="A177" s="546"/>
      <c r="B177" s="551"/>
      <c r="C177" s="551"/>
      <c r="D177" s="553"/>
      <c r="E177" s="555" t="str">
        <f t="shared" si="14"/>
        <v/>
      </c>
      <c r="F177" s="308" t="b">
        <f t="shared" si="15"/>
        <v>0</v>
      </c>
      <c r="G177" s="298">
        <f t="shared" si="18"/>
        <v>1</v>
      </c>
      <c r="H177" s="15" t="str">
        <f t="shared" si="16"/>
        <v/>
      </c>
      <c r="I177" s="15" t="str">
        <f t="shared" si="17"/>
        <v/>
      </c>
    </row>
    <row r="178" spans="1:9">
      <c r="A178" s="546"/>
      <c r="B178" s="551"/>
      <c r="C178" s="551"/>
      <c r="D178" s="553"/>
      <c r="E178" s="555" t="str">
        <f t="shared" si="14"/>
        <v/>
      </c>
      <c r="F178" s="308" t="b">
        <f t="shared" si="15"/>
        <v>0</v>
      </c>
      <c r="G178" s="298">
        <f t="shared" si="18"/>
        <v>1</v>
      </c>
      <c r="H178" s="15" t="str">
        <f t="shared" si="16"/>
        <v/>
      </c>
      <c r="I178" s="15" t="str">
        <f t="shared" si="17"/>
        <v/>
      </c>
    </row>
    <row r="179" spans="1:9">
      <c r="A179" s="546"/>
      <c r="B179" s="551"/>
      <c r="C179" s="551"/>
      <c r="D179" s="553"/>
      <c r="E179" s="555" t="str">
        <f t="shared" si="14"/>
        <v/>
      </c>
      <c r="F179" s="308" t="b">
        <f t="shared" si="15"/>
        <v>0</v>
      </c>
      <c r="G179" s="298">
        <f t="shared" si="18"/>
        <v>1</v>
      </c>
      <c r="H179" s="15" t="str">
        <f t="shared" si="16"/>
        <v/>
      </c>
      <c r="I179" s="15" t="str">
        <f t="shared" si="17"/>
        <v/>
      </c>
    </row>
    <row r="180" spans="1:9">
      <c r="A180" s="546"/>
      <c r="B180" s="551"/>
      <c r="C180" s="551"/>
      <c r="D180" s="553"/>
      <c r="E180" s="555" t="str">
        <f t="shared" si="14"/>
        <v/>
      </c>
      <c r="F180" s="308" t="b">
        <f t="shared" si="15"/>
        <v>0</v>
      </c>
      <c r="G180" s="298">
        <f t="shared" si="18"/>
        <v>1</v>
      </c>
      <c r="H180" s="15" t="str">
        <f t="shared" si="16"/>
        <v/>
      </c>
      <c r="I180" s="15" t="str">
        <f t="shared" si="17"/>
        <v/>
      </c>
    </row>
    <row r="181" spans="1:9">
      <c r="A181" s="546"/>
      <c r="B181" s="551"/>
      <c r="C181" s="551"/>
      <c r="D181" s="553"/>
      <c r="E181" s="555" t="str">
        <f t="shared" si="14"/>
        <v/>
      </c>
      <c r="F181" s="308" t="b">
        <f t="shared" si="15"/>
        <v>0</v>
      </c>
      <c r="G181" s="298">
        <f t="shared" si="18"/>
        <v>1</v>
      </c>
      <c r="H181" s="15" t="str">
        <f t="shared" si="16"/>
        <v/>
      </c>
      <c r="I181" s="15" t="str">
        <f t="shared" si="17"/>
        <v/>
      </c>
    </row>
    <row r="182" spans="1:9">
      <c r="A182" s="546"/>
      <c r="B182" s="551"/>
      <c r="C182" s="551"/>
      <c r="D182" s="553"/>
      <c r="E182" s="555" t="str">
        <f t="shared" si="14"/>
        <v/>
      </c>
      <c r="F182" s="308" t="b">
        <f t="shared" si="15"/>
        <v>0</v>
      </c>
      <c r="G182" s="298">
        <f t="shared" si="18"/>
        <v>1</v>
      </c>
      <c r="H182" s="15" t="str">
        <f t="shared" si="16"/>
        <v/>
      </c>
      <c r="I182" s="15" t="str">
        <f t="shared" si="17"/>
        <v/>
      </c>
    </row>
    <row r="183" spans="1:9">
      <c r="A183" s="546"/>
      <c r="B183" s="551"/>
      <c r="C183" s="551"/>
      <c r="D183" s="553"/>
      <c r="E183" s="555" t="str">
        <f t="shared" si="14"/>
        <v/>
      </c>
      <c r="F183" s="308" t="b">
        <f t="shared" si="15"/>
        <v>0</v>
      </c>
      <c r="G183" s="298">
        <f t="shared" si="18"/>
        <v>1</v>
      </c>
      <c r="H183" s="15" t="str">
        <f t="shared" si="16"/>
        <v/>
      </c>
      <c r="I183" s="15" t="str">
        <f t="shared" si="17"/>
        <v/>
      </c>
    </row>
    <row r="184" spans="1:9">
      <c r="A184" s="546"/>
      <c r="B184" s="551"/>
      <c r="C184" s="551"/>
      <c r="D184" s="553"/>
      <c r="E184" s="555" t="str">
        <f t="shared" si="14"/>
        <v/>
      </c>
      <c r="F184" s="308" t="b">
        <f t="shared" si="15"/>
        <v>0</v>
      </c>
      <c r="G184" s="298">
        <f t="shared" si="18"/>
        <v>1</v>
      </c>
      <c r="H184" s="15" t="str">
        <f t="shared" si="16"/>
        <v/>
      </c>
      <c r="I184" s="15" t="str">
        <f t="shared" si="17"/>
        <v/>
      </c>
    </row>
    <row r="185" spans="1:9">
      <c r="A185" s="546"/>
      <c r="B185" s="551"/>
      <c r="C185" s="551"/>
      <c r="D185" s="553"/>
      <c r="E185" s="555" t="str">
        <f t="shared" si="14"/>
        <v/>
      </c>
      <c r="F185" s="308" t="b">
        <f t="shared" si="15"/>
        <v>0</v>
      </c>
      <c r="G185" s="298">
        <f t="shared" si="18"/>
        <v>1</v>
      </c>
      <c r="H185" s="15" t="str">
        <f t="shared" si="16"/>
        <v/>
      </c>
      <c r="I185" s="15" t="str">
        <f t="shared" si="17"/>
        <v/>
      </c>
    </row>
    <row r="186" spans="1:9">
      <c r="A186" s="546"/>
      <c r="B186" s="551"/>
      <c r="C186" s="551"/>
      <c r="D186" s="553"/>
      <c r="E186" s="555" t="str">
        <f t="shared" si="14"/>
        <v/>
      </c>
      <c r="F186" s="308" t="b">
        <f t="shared" si="15"/>
        <v>0</v>
      </c>
      <c r="G186" s="298">
        <f t="shared" si="18"/>
        <v>1</v>
      </c>
      <c r="H186" s="15" t="str">
        <f t="shared" si="16"/>
        <v/>
      </c>
      <c r="I186" s="15" t="str">
        <f t="shared" si="17"/>
        <v/>
      </c>
    </row>
    <row r="187" spans="1:9">
      <c r="A187" s="546"/>
      <c r="B187" s="551"/>
      <c r="C187" s="551"/>
      <c r="D187" s="553"/>
      <c r="E187" s="555" t="str">
        <f t="shared" si="14"/>
        <v/>
      </c>
      <c r="F187" s="308" t="b">
        <f t="shared" si="15"/>
        <v>0</v>
      </c>
      <c r="G187" s="298">
        <f t="shared" si="18"/>
        <v>1</v>
      </c>
      <c r="H187" s="15" t="str">
        <f t="shared" si="16"/>
        <v/>
      </c>
      <c r="I187" s="15" t="str">
        <f t="shared" si="17"/>
        <v/>
      </c>
    </row>
    <row r="188" spans="1:9">
      <c r="A188" s="546"/>
      <c r="B188" s="551"/>
      <c r="C188" s="551"/>
      <c r="D188" s="553"/>
      <c r="E188" s="555" t="str">
        <f t="shared" si="14"/>
        <v/>
      </c>
      <c r="F188" s="308" t="b">
        <f t="shared" si="15"/>
        <v>0</v>
      </c>
      <c r="G188" s="298">
        <f t="shared" si="18"/>
        <v>1</v>
      </c>
      <c r="H188" s="15" t="str">
        <f t="shared" si="16"/>
        <v/>
      </c>
      <c r="I188" s="15" t="str">
        <f t="shared" si="17"/>
        <v/>
      </c>
    </row>
    <row r="189" spans="1:9">
      <c r="A189" s="546"/>
      <c r="B189" s="551"/>
      <c r="C189" s="551"/>
      <c r="D189" s="553"/>
      <c r="E189" s="555" t="str">
        <f t="shared" si="14"/>
        <v/>
      </c>
      <c r="F189" s="308" t="b">
        <f t="shared" si="15"/>
        <v>0</v>
      </c>
      <c r="G189" s="298">
        <f t="shared" si="18"/>
        <v>1</v>
      </c>
      <c r="H189" s="15" t="str">
        <f t="shared" si="16"/>
        <v/>
      </c>
      <c r="I189" s="15" t="str">
        <f t="shared" si="17"/>
        <v/>
      </c>
    </row>
    <row r="190" spans="1:9">
      <c r="A190" s="546"/>
      <c r="B190" s="551"/>
      <c r="C190" s="551"/>
      <c r="D190" s="553"/>
      <c r="E190" s="555" t="str">
        <f t="shared" si="14"/>
        <v/>
      </c>
      <c r="F190" s="308" t="b">
        <f t="shared" si="15"/>
        <v>0</v>
      </c>
      <c r="G190" s="298">
        <f t="shared" si="18"/>
        <v>1</v>
      </c>
      <c r="H190" s="15" t="str">
        <f t="shared" si="16"/>
        <v/>
      </c>
      <c r="I190" s="15" t="str">
        <f t="shared" si="17"/>
        <v/>
      </c>
    </row>
    <row r="191" spans="1:9">
      <c r="A191" s="546"/>
      <c r="B191" s="551"/>
      <c r="C191" s="551"/>
      <c r="D191" s="553"/>
      <c r="E191" s="555" t="str">
        <f t="shared" si="14"/>
        <v/>
      </c>
      <c r="F191" s="308" t="b">
        <f t="shared" si="15"/>
        <v>0</v>
      </c>
      <c r="G191" s="298">
        <f t="shared" si="18"/>
        <v>1</v>
      </c>
      <c r="H191" s="15" t="str">
        <f t="shared" si="16"/>
        <v/>
      </c>
      <c r="I191" s="15" t="str">
        <f t="shared" si="17"/>
        <v/>
      </c>
    </row>
    <row r="192" spans="1:9">
      <c r="A192" s="546"/>
      <c r="B192" s="551"/>
      <c r="C192" s="551"/>
      <c r="D192" s="553"/>
      <c r="E192" s="555" t="str">
        <f t="shared" si="14"/>
        <v/>
      </c>
      <c r="F192" s="308" t="b">
        <f t="shared" si="15"/>
        <v>0</v>
      </c>
      <c r="G192" s="298">
        <f t="shared" si="18"/>
        <v>1</v>
      </c>
      <c r="H192" s="15" t="str">
        <f t="shared" si="16"/>
        <v/>
      </c>
      <c r="I192" s="15" t="str">
        <f t="shared" si="17"/>
        <v/>
      </c>
    </row>
    <row r="193" spans="1:9">
      <c r="A193" s="546"/>
      <c r="B193" s="551"/>
      <c r="C193" s="551"/>
      <c r="D193" s="553"/>
      <c r="E193" s="555" t="str">
        <f t="shared" si="14"/>
        <v/>
      </c>
      <c r="F193" s="308" t="b">
        <f t="shared" si="15"/>
        <v>0</v>
      </c>
      <c r="G193" s="298">
        <f t="shared" si="18"/>
        <v>1</v>
      </c>
      <c r="H193" s="15" t="str">
        <f t="shared" si="16"/>
        <v/>
      </c>
      <c r="I193" s="15" t="str">
        <f t="shared" si="17"/>
        <v/>
      </c>
    </row>
    <row r="194" spans="1:9">
      <c r="A194" s="546"/>
      <c r="B194" s="551"/>
      <c r="C194" s="551"/>
      <c r="D194" s="553"/>
      <c r="E194" s="555" t="str">
        <f t="shared" si="14"/>
        <v/>
      </c>
      <c r="F194" s="308" t="b">
        <f t="shared" si="15"/>
        <v>0</v>
      </c>
      <c r="G194" s="298">
        <f t="shared" si="18"/>
        <v>1</v>
      </c>
      <c r="H194" s="15" t="str">
        <f t="shared" si="16"/>
        <v/>
      </c>
      <c r="I194" s="15" t="str">
        <f t="shared" si="17"/>
        <v/>
      </c>
    </row>
    <row r="195" spans="1:9">
      <c r="A195" s="546"/>
      <c r="B195" s="551"/>
      <c r="C195" s="551"/>
      <c r="D195" s="553"/>
      <c r="E195" s="555" t="str">
        <f t="shared" si="14"/>
        <v/>
      </c>
      <c r="F195" s="308" t="b">
        <f t="shared" si="15"/>
        <v>0</v>
      </c>
      <c r="G195" s="298">
        <f t="shared" si="18"/>
        <v>1</v>
      </c>
      <c r="H195" s="15" t="str">
        <f t="shared" si="16"/>
        <v/>
      </c>
      <c r="I195" s="15" t="str">
        <f t="shared" si="17"/>
        <v/>
      </c>
    </row>
    <row r="196" spans="1:9">
      <c r="A196" s="546"/>
      <c r="B196" s="551"/>
      <c r="C196" s="551"/>
      <c r="D196" s="553"/>
      <c r="E196" s="555" t="str">
        <f t="shared" si="14"/>
        <v/>
      </c>
      <c r="F196" s="308" t="b">
        <f t="shared" si="15"/>
        <v>0</v>
      </c>
      <c r="G196" s="298">
        <f t="shared" si="18"/>
        <v>1</v>
      </c>
      <c r="H196" s="15" t="str">
        <f t="shared" si="16"/>
        <v/>
      </c>
      <c r="I196" s="15" t="str">
        <f t="shared" si="17"/>
        <v/>
      </c>
    </row>
    <row r="197" spans="1:9">
      <c r="A197" s="546"/>
      <c r="B197" s="551"/>
      <c r="C197" s="551"/>
      <c r="D197" s="553"/>
      <c r="E197" s="555" t="str">
        <f t="shared" si="14"/>
        <v/>
      </c>
      <c r="F197" s="308" t="b">
        <f t="shared" si="15"/>
        <v>0</v>
      </c>
      <c r="G197" s="298">
        <f t="shared" si="18"/>
        <v>1</v>
      </c>
      <c r="H197" s="15" t="str">
        <f t="shared" si="16"/>
        <v/>
      </c>
      <c r="I197" s="15" t="str">
        <f t="shared" si="17"/>
        <v/>
      </c>
    </row>
    <row r="198" spans="1:9">
      <c r="A198" s="546"/>
      <c r="B198" s="551"/>
      <c r="C198" s="551"/>
      <c r="D198" s="553"/>
      <c r="E198" s="555" t="str">
        <f t="shared" si="14"/>
        <v/>
      </c>
      <c r="F198" s="308" t="b">
        <f t="shared" si="15"/>
        <v>0</v>
      </c>
      <c r="G198" s="298">
        <f t="shared" si="18"/>
        <v>1</v>
      </c>
      <c r="H198" s="15" t="str">
        <f t="shared" si="16"/>
        <v/>
      </c>
      <c r="I198" s="15" t="str">
        <f t="shared" si="17"/>
        <v/>
      </c>
    </row>
    <row r="199" spans="1:9">
      <c r="A199" s="546"/>
      <c r="B199" s="551"/>
      <c r="C199" s="551"/>
      <c r="D199" s="553"/>
      <c r="E199" s="555" t="str">
        <f t="shared" si="14"/>
        <v/>
      </c>
      <c r="F199" s="308" t="b">
        <f t="shared" si="15"/>
        <v>0</v>
      </c>
      <c r="G199" s="298">
        <f t="shared" si="18"/>
        <v>1</v>
      </c>
      <c r="H199" s="15" t="str">
        <f t="shared" si="16"/>
        <v/>
      </c>
      <c r="I199" s="15" t="str">
        <f t="shared" si="17"/>
        <v/>
      </c>
    </row>
    <row r="200" spans="1:9">
      <c r="A200" s="546"/>
      <c r="B200" s="551"/>
      <c r="C200" s="551"/>
      <c r="D200" s="553"/>
      <c r="E200" s="555" t="str">
        <f t="shared" si="14"/>
        <v/>
      </c>
      <c r="F200" s="308" t="b">
        <f t="shared" si="15"/>
        <v>0</v>
      </c>
      <c r="G200" s="298">
        <f t="shared" si="18"/>
        <v>1</v>
      </c>
      <c r="H200" s="15" t="str">
        <f t="shared" si="16"/>
        <v/>
      </c>
      <c r="I200" s="15" t="str">
        <f t="shared" si="17"/>
        <v/>
      </c>
    </row>
    <row r="201" spans="1:9">
      <c r="A201" s="546"/>
      <c r="B201" s="551"/>
      <c r="C201" s="551"/>
      <c r="D201" s="553"/>
      <c r="E201" s="555" t="str">
        <f t="shared" si="14"/>
        <v/>
      </c>
      <c r="F201" s="308" t="b">
        <f t="shared" si="15"/>
        <v>0</v>
      </c>
      <c r="G201" s="298">
        <f t="shared" si="18"/>
        <v>1</v>
      </c>
      <c r="H201" s="15" t="str">
        <f t="shared" si="16"/>
        <v/>
      </c>
      <c r="I201" s="15" t="str">
        <f t="shared" si="17"/>
        <v/>
      </c>
    </row>
    <row r="202" spans="1:9">
      <c r="A202" s="546"/>
      <c r="B202" s="551"/>
      <c r="C202" s="551"/>
      <c r="D202" s="553"/>
      <c r="E202" s="555" t="str">
        <f t="shared" ref="E202:E259" si="19">IF(OR($B202="",,,,$D202&lt;an_initial,$D202&gt;an_final,),"",HLOOKUP(C202,ii89punctaje,2,FALSE) )</f>
        <v/>
      </c>
      <c r="F202" s="308" t="b">
        <f t="shared" ref="F202:F259" si="20">IF(nume_candidat="",FALSE,ISNUMBER(SEARCH(nume_candidat,$B202)))</f>
        <v>0</v>
      </c>
      <c r="G202" s="298">
        <f t="shared" si="18"/>
        <v>1</v>
      </c>
      <c r="H202" s="15" t="str">
        <f t="shared" si="16"/>
        <v/>
      </c>
      <c r="I202" s="15" t="str">
        <f t="shared" si="17"/>
        <v/>
      </c>
    </row>
    <row r="203" spans="1:9">
      <c r="A203" s="546"/>
      <c r="B203" s="551"/>
      <c r="C203" s="551"/>
      <c r="D203" s="553"/>
      <c r="E203" s="555" t="str">
        <f t="shared" si="19"/>
        <v/>
      </c>
      <c r="F203" s="308" t="b">
        <f t="shared" si="20"/>
        <v>0</v>
      </c>
      <c r="G203" s="298">
        <f t="shared" si="18"/>
        <v>1</v>
      </c>
      <c r="H203" s="15" t="str">
        <f t="shared" ref="H203:H259" si="21">IF(OR($B203="",,,,$D203&lt;an_initial,$D203&gt;an_final,),"",HLOOKUP(C203,ii89punctaje,2,FALSE)*COUNTIF(C203,$H$7))</f>
        <v/>
      </c>
      <c r="I203" s="15" t="str">
        <f t="shared" ref="I203:I259" si="22">IF(OR($B203="",,,,$D203&lt;an_initial,$D203&gt;an_final,),"",HLOOKUP(C203,ii89punctaje,2,FALSE)*COUNTIF(C203,$I$7))</f>
        <v/>
      </c>
    </row>
    <row r="204" spans="1:9">
      <c r="A204" s="546"/>
      <c r="B204" s="551"/>
      <c r="C204" s="551"/>
      <c r="D204" s="553"/>
      <c r="E204" s="555" t="str">
        <f t="shared" si="19"/>
        <v/>
      </c>
      <c r="F204" s="308" t="b">
        <f t="shared" si="20"/>
        <v>0</v>
      </c>
      <c r="G204" s="298">
        <f t="shared" si="18"/>
        <v>1</v>
      </c>
      <c r="H204" s="15" t="str">
        <f t="shared" si="21"/>
        <v/>
      </c>
      <c r="I204" s="15" t="str">
        <f t="shared" si="22"/>
        <v/>
      </c>
    </row>
    <row r="205" spans="1:9">
      <c r="A205" s="546"/>
      <c r="B205" s="551"/>
      <c r="C205" s="551"/>
      <c r="D205" s="553"/>
      <c r="E205" s="555" t="str">
        <f t="shared" si="19"/>
        <v/>
      </c>
      <c r="F205" s="308" t="b">
        <f t="shared" si="20"/>
        <v>0</v>
      </c>
      <c r="G205" s="298">
        <f t="shared" si="18"/>
        <v>1</v>
      </c>
      <c r="H205" s="15" t="str">
        <f t="shared" si="21"/>
        <v/>
      </c>
      <c r="I205" s="15" t="str">
        <f t="shared" si="22"/>
        <v/>
      </c>
    </row>
    <row r="206" spans="1:9">
      <c r="A206" s="546"/>
      <c r="B206" s="551"/>
      <c r="C206" s="551"/>
      <c r="D206" s="553"/>
      <c r="E206" s="555" t="str">
        <f t="shared" si="19"/>
        <v/>
      </c>
      <c r="F206" s="308" t="b">
        <f t="shared" si="20"/>
        <v>0</v>
      </c>
      <c r="G206" s="298">
        <f t="shared" si="18"/>
        <v>1</v>
      </c>
      <c r="H206" s="15" t="str">
        <f t="shared" si="21"/>
        <v/>
      </c>
      <c r="I206" s="15" t="str">
        <f t="shared" si="22"/>
        <v/>
      </c>
    </row>
    <row r="207" spans="1:9">
      <c r="A207" s="546"/>
      <c r="B207" s="551"/>
      <c r="C207" s="551"/>
      <c r="D207" s="553"/>
      <c r="E207" s="555" t="str">
        <f t="shared" si="19"/>
        <v/>
      </c>
      <c r="F207" s="308" t="b">
        <f t="shared" si="20"/>
        <v>0</v>
      </c>
      <c r="G207" s="298">
        <f t="shared" si="18"/>
        <v>1</v>
      </c>
      <c r="H207" s="15" t="str">
        <f t="shared" si="21"/>
        <v/>
      </c>
      <c r="I207" s="15" t="str">
        <f t="shared" si="22"/>
        <v/>
      </c>
    </row>
    <row r="208" spans="1:9">
      <c r="A208" s="546"/>
      <c r="B208" s="551"/>
      <c r="C208" s="551"/>
      <c r="D208" s="553"/>
      <c r="E208" s="555" t="str">
        <f t="shared" si="19"/>
        <v/>
      </c>
      <c r="F208" s="308" t="b">
        <f t="shared" si="20"/>
        <v>0</v>
      </c>
      <c r="G208" s="298">
        <f t="shared" si="18"/>
        <v>1</v>
      </c>
      <c r="H208" s="15" t="str">
        <f t="shared" si="21"/>
        <v/>
      </c>
      <c r="I208" s="15" t="str">
        <f t="shared" si="22"/>
        <v/>
      </c>
    </row>
    <row r="209" spans="1:9">
      <c r="A209" s="546"/>
      <c r="B209" s="551"/>
      <c r="C209" s="551"/>
      <c r="D209" s="553"/>
      <c r="E209" s="555" t="str">
        <f t="shared" si="19"/>
        <v/>
      </c>
      <c r="F209" s="308" t="b">
        <f t="shared" si="20"/>
        <v>0</v>
      </c>
      <c r="G209" s="298">
        <f t="shared" si="18"/>
        <v>1</v>
      </c>
      <c r="H209" s="15" t="str">
        <f t="shared" si="21"/>
        <v/>
      </c>
      <c r="I209" s="15" t="str">
        <f t="shared" si="22"/>
        <v/>
      </c>
    </row>
    <row r="210" spans="1:9">
      <c r="A210" s="546"/>
      <c r="B210" s="551"/>
      <c r="C210" s="551"/>
      <c r="D210" s="553"/>
      <c r="E210" s="555" t="str">
        <f t="shared" si="19"/>
        <v/>
      </c>
      <c r="F210" s="308" t="b">
        <f t="shared" si="20"/>
        <v>0</v>
      </c>
      <c r="G210" s="298">
        <f t="shared" si="18"/>
        <v>1</v>
      </c>
      <c r="H210" s="15" t="str">
        <f t="shared" si="21"/>
        <v/>
      </c>
      <c r="I210" s="15" t="str">
        <f t="shared" si="22"/>
        <v/>
      </c>
    </row>
    <row r="211" spans="1:9">
      <c r="A211" s="546"/>
      <c r="B211" s="551"/>
      <c r="C211" s="551"/>
      <c r="D211" s="553"/>
      <c r="E211" s="555" t="str">
        <f t="shared" si="19"/>
        <v/>
      </c>
      <c r="F211" s="308" t="b">
        <f t="shared" si="20"/>
        <v>0</v>
      </c>
      <c r="G211" s="298">
        <f t="shared" si="18"/>
        <v>1</v>
      </c>
      <c r="H211" s="15" t="str">
        <f t="shared" si="21"/>
        <v/>
      </c>
      <c r="I211" s="15" t="str">
        <f t="shared" si="22"/>
        <v/>
      </c>
    </row>
    <row r="212" spans="1:9">
      <c r="A212" s="546"/>
      <c r="B212" s="551"/>
      <c r="C212" s="551"/>
      <c r="D212" s="553"/>
      <c r="E212" s="555" t="str">
        <f t="shared" si="19"/>
        <v/>
      </c>
      <c r="F212" s="308" t="b">
        <f t="shared" si="20"/>
        <v>0</v>
      </c>
      <c r="G212" s="298">
        <f t="shared" si="18"/>
        <v>1</v>
      </c>
      <c r="H212" s="15" t="str">
        <f t="shared" si="21"/>
        <v/>
      </c>
      <c r="I212" s="15" t="str">
        <f t="shared" si="22"/>
        <v/>
      </c>
    </row>
    <row r="213" spans="1:9">
      <c r="A213" s="546"/>
      <c r="B213" s="551"/>
      <c r="C213" s="551"/>
      <c r="D213" s="553"/>
      <c r="E213" s="555" t="str">
        <f t="shared" si="19"/>
        <v/>
      </c>
      <c r="F213" s="308" t="b">
        <f t="shared" si="20"/>
        <v>0</v>
      </c>
      <c r="G213" s="298">
        <f t="shared" si="18"/>
        <v>1</v>
      </c>
      <c r="H213" s="15" t="str">
        <f t="shared" si="21"/>
        <v/>
      </c>
      <c r="I213" s="15" t="str">
        <f t="shared" si="22"/>
        <v/>
      </c>
    </row>
    <row r="214" spans="1:9">
      <c r="A214" s="546"/>
      <c r="B214" s="551"/>
      <c r="C214" s="551"/>
      <c r="D214" s="553"/>
      <c r="E214" s="555" t="str">
        <f t="shared" si="19"/>
        <v/>
      </c>
      <c r="F214" s="308" t="b">
        <f t="shared" si="20"/>
        <v>0</v>
      </c>
      <c r="G214" s="298">
        <f t="shared" si="18"/>
        <v>1</v>
      </c>
      <c r="H214" s="15" t="str">
        <f t="shared" si="21"/>
        <v/>
      </c>
      <c r="I214" s="15" t="str">
        <f t="shared" si="22"/>
        <v/>
      </c>
    </row>
    <row r="215" spans="1:9">
      <c r="A215" s="546"/>
      <c r="B215" s="551"/>
      <c r="C215" s="551"/>
      <c r="D215" s="553"/>
      <c r="E215" s="555" t="str">
        <f t="shared" si="19"/>
        <v/>
      </c>
      <c r="F215" s="308" t="b">
        <f t="shared" si="20"/>
        <v>0</v>
      </c>
      <c r="G215" s="298">
        <f t="shared" si="18"/>
        <v>1</v>
      </c>
      <c r="H215" s="15" t="str">
        <f t="shared" si="21"/>
        <v/>
      </c>
      <c r="I215" s="15" t="str">
        <f t="shared" si="22"/>
        <v/>
      </c>
    </row>
    <row r="216" spans="1:9">
      <c r="A216" s="546"/>
      <c r="B216" s="551"/>
      <c r="C216" s="551"/>
      <c r="D216" s="553"/>
      <c r="E216" s="555" t="str">
        <f t="shared" si="19"/>
        <v/>
      </c>
      <c r="F216" s="308" t="b">
        <f t="shared" si="20"/>
        <v>0</v>
      </c>
      <c r="G216" s="298">
        <f t="shared" si="18"/>
        <v>1</v>
      </c>
      <c r="H216" s="15" t="str">
        <f t="shared" si="21"/>
        <v/>
      </c>
      <c r="I216" s="15" t="str">
        <f t="shared" si="22"/>
        <v/>
      </c>
    </row>
    <row r="217" spans="1:9">
      <c r="A217" s="546"/>
      <c r="B217" s="551"/>
      <c r="C217" s="551"/>
      <c r="D217" s="553"/>
      <c r="E217" s="555" t="str">
        <f t="shared" si="19"/>
        <v/>
      </c>
      <c r="F217" s="308" t="b">
        <f t="shared" si="20"/>
        <v>0</v>
      </c>
      <c r="G217" s="298">
        <f t="shared" si="18"/>
        <v>1</v>
      </c>
      <c r="H217" s="15" t="str">
        <f t="shared" si="21"/>
        <v/>
      </c>
      <c r="I217" s="15" t="str">
        <f t="shared" si="22"/>
        <v/>
      </c>
    </row>
    <row r="218" spans="1:9">
      <c r="A218" s="546"/>
      <c r="B218" s="551"/>
      <c r="C218" s="551"/>
      <c r="D218" s="553"/>
      <c r="E218" s="555" t="str">
        <f t="shared" si="19"/>
        <v/>
      </c>
      <c r="F218" s="308" t="b">
        <f t="shared" si="20"/>
        <v>0</v>
      </c>
      <c r="G218" s="298">
        <f t="shared" si="18"/>
        <v>1</v>
      </c>
      <c r="H218" s="15" t="str">
        <f t="shared" si="21"/>
        <v/>
      </c>
      <c r="I218" s="15" t="str">
        <f t="shared" si="22"/>
        <v/>
      </c>
    </row>
    <row r="219" spans="1:9">
      <c r="A219" s="546"/>
      <c r="B219" s="551"/>
      <c r="C219" s="551"/>
      <c r="D219" s="553"/>
      <c r="E219" s="555" t="str">
        <f t="shared" si="19"/>
        <v/>
      </c>
      <c r="F219" s="308" t="b">
        <f t="shared" si="20"/>
        <v>0</v>
      </c>
      <c r="G219" s="298">
        <f t="shared" si="18"/>
        <v>1</v>
      </c>
      <c r="H219" s="15" t="str">
        <f t="shared" si="21"/>
        <v/>
      </c>
      <c r="I219" s="15" t="str">
        <f t="shared" si="22"/>
        <v/>
      </c>
    </row>
    <row r="220" spans="1:9">
      <c r="A220" s="546"/>
      <c r="B220" s="551"/>
      <c r="C220" s="551"/>
      <c r="D220" s="553"/>
      <c r="E220" s="555" t="str">
        <f t="shared" si="19"/>
        <v/>
      </c>
      <c r="F220" s="308" t="b">
        <f t="shared" si="20"/>
        <v>0</v>
      </c>
      <c r="G220" s="298">
        <f t="shared" si="18"/>
        <v>1</v>
      </c>
      <c r="H220" s="15" t="str">
        <f t="shared" si="21"/>
        <v/>
      </c>
      <c r="I220" s="15" t="str">
        <f t="shared" si="22"/>
        <v/>
      </c>
    </row>
    <row r="221" spans="1:9">
      <c r="A221" s="546"/>
      <c r="B221" s="551"/>
      <c r="C221" s="551"/>
      <c r="D221" s="553"/>
      <c r="E221" s="555" t="str">
        <f t="shared" si="19"/>
        <v/>
      </c>
      <c r="F221" s="308" t="b">
        <f t="shared" si="20"/>
        <v>0</v>
      </c>
      <c r="G221" s="298">
        <f t="shared" si="18"/>
        <v>1</v>
      </c>
      <c r="H221" s="15" t="str">
        <f t="shared" si="21"/>
        <v/>
      </c>
      <c r="I221" s="15" t="str">
        <f t="shared" si="22"/>
        <v/>
      </c>
    </row>
    <row r="222" spans="1:9">
      <c r="A222" s="546"/>
      <c r="B222" s="551"/>
      <c r="C222" s="551"/>
      <c r="D222" s="553"/>
      <c r="E222" s="555" t="str">
        <f t="shared" si="19"/>
        <v/>
      </c>
      <c r="F222" s="308" t="b">
        <f t="shared" si="20"/>
        <v>0</v>
      </c>
      <c r="G222" s="298">
        <f t="shared" si="18"/>
        <v>1</v>
      </c>
      <c r="H222" s="15" t="str">
        <f t="shared" si="21"/>
        <v/>
      </c>
      <c r="I222" s="15" t="str">
        <f t="shared" si="22"/>
        <v/>
      </c>
    </row>
    <row r="223" spans="1:9">
      <c r="A223" s="546"/>
      <c r="B223" s="551"/>
      <c r="C223" s="551"/>
      <c r="D223" s="553"/>
      <c r="E223" s="555" t="str">
        <f t="shared" si="19"/>
        <v/>
      </c>
      <c r="F223" s="308" t="b">
        <f t="shared" si="20"/>
        <v>0</v>
      </c>
      <c r="G223" s="298">
        <f t="shared" si="18"/>
        <v>1</v>
      </c>
      <c r="H223" s="15" t="str">
        <f t="shared" si="21"/>
        <v/>
      </c>
      <c r="I223" s="15" t="str">
        <f t="shared" si="22"/>
        <v/>
      </c>
    </row>
    <row r="224" spans="1:9">
      <c r="A224" s="546"/>
      <c r="B224" s="551"/>
      <c r="C224" s="551"/>
      <c r="D224" s="553"/>
      <c r="E224" s="555" t="str">
        <f t="shared" si="19"/>
        <v/>
      </c>
      <c r="F224" s="308" t="b">
        <f t="shared" si="20"/>
        <v>0</v>
      </c>
      <c r="G224" s="298">
        <f t="shared" si="18"/>
        <v>1</v>
      </c>
      <c r="H224" s="15" t="str">
        <f t="shared" si="21"/>
        <v/>
      </c>
      <c r="I224" s="15" t="str">
        <f t="shared" si="22"/>
        <v/>
      </c>
    </row>
    <row r="225" spans="1:9">
      <c r="A225" s="546"/>
      <c r="B225" s="551"/>
      <c r="C225" s="551"/>
      <c r="D225" s="553"/>
      <c r="E225" s="555" t="str">
        <f t="shared" si="19"/>
        <v/>
      </c>
      <c r="F225" s="308" t="b">
        <f t="shared" si="20"/>
        <v>0</v>
      </c>
      <c r="G225" s="298">
        <f t="shared" si="18"/>
        <v>1</v>
      </c>
      <c r="H225" s="15" t="str">
        <f t="shared" si="21"/>
        <v/>
      </c>
      <c r="I225" s="15" t="str">
        <f t="shared" si="22"/>
        <v/>
      </c>
    </row>
    <row r="226" spans="1:9">
      <c r="A226" s="546"/>
      <c r="B226" s="551"/>
      <c r="C226" s="551"/>
      <c r="D226" s="553"/>
      <c r="E226" s="555" t="str">
        <f t="shared" si="19"/>
        <v/>
      </c>
      <c r="F226" s="308" t="b">
        <f t="shared" si="20"/>
        <v>0</v>
      </c>
      <c r="G226" s="298">
        <f t="shared" si="18"/>
        <v>1</v>
      </c>
      <c r="H226" s="15" t="str">
        <f t="shared" si="21"/>
        <v/>
      </c>
      <c r="I226" s="15" t="str">
        <f t="shared" si="22"/>
        <v/>
      </c>
    </row>
    <row r="227" spans="1:9">
      <c r="A227" s="546"/>
      <c r="B227" s="551"/>
      <c r="C227" s="551"/>
      <c r="D227" s="553"/>
      <c r="E227" s="555" t="str">
        <f t="shared" si="19"/>
        <v/>
      </c>
      <c r="F227" s="308" t="b">
        <f t="shared" si="20"/>
        <v>0</v>
      </c>
      <c r="G227" s="298">
        <f t="shared" si="18"/>
        <v>1</v>
      </c>
      <c r="H227" s="15" t="str">
        <f t="shared" si="21"/>
        <v/>
      </c>
      <c r="I227" s="15" t="str">
        <f t="shared" si="22"/>
        <v/>
      </c>
    </row>
    <row r="228" spans="1:9">
      <c r="A228" s="546"/>
      <c r="B228" s="551"/>
      <c r="C228" s="551"/>
      <c r="D228" s="553"/>
      <c r="E228" s="555" t="str">
        <f t="shared" si="19"/>
        <v/>
      </c>
      <c r="F228" s="308" t="b">
        <f t="shared" si="20"/>
        <v>0</v>
      </c>
      <c r="G228" s="298">
        <f t="shared" si="18"/>
        <v>1</v>
      </c>
      <c r="H228" s="15" t="str">
        <f t="shared" si="21"/>
        <v/>
      </c>
      <c r="I228" s="15" t="str">
        <f t="shared" si="22"/>
        <v/>
      </c>
    </row>
    <row r="229" spans="1:9">
      <c r="A229" s="546"/>
      <c r="B229" s="551"/>
      <c r="C229" s="551"/>
      <c r="D229" s="553"/>
      <c r="E229" s="555" t="str">
        <f t="shared" si="19"/>
        <v/>
      </c>
      <c r="F229" s="308" t="b">
        <f t="shared" si="20"/>
        <v>0</v>
      </c>
      <c r="G229" s="298">
        <f t="shared" si="18"/>
        <v>1</v>
      </c>
      <c r="H229" s="15" t="str">
        <f t="shared" si="21"/>
        <v/>
      </c>
      <c r="I229" s="15" t="str">
        <f t="shared" si="22"/>
        <v/>
      </c>
    </row>
    <row r="230" spans="1:9">
      <c r="A230" s="546"/>
      <c r="B230" s="551"/>
      <c r="C230" s="551"/>
      <c r="D230" s="553"/>
      <c r="E230" s="555" t="str">
        <f t="shared" si="19"/>
        <v/>
      </c>
      <c r="F230" s="308" t="b">
        <f t="shared" si="20"/>
        <v>0</v>
      </c>
      <c r="G230" s="298">
        <f t="shared" si="18"/>
        <v>1</v>
      </c>
      <c r="H230" s="15" t="str">
        <f t="shared" si="21"/>
        <v/>
      </c>
      <c r="I230" s="15" t="str">
        <f t="shared" si="22"/>
        <v/>
      </c>
    </row>
    <row r="231" spans="1:9">
      <c r="A231" s="546"/>
      <c r="B231" s="551"/>
      <c r="C231" s="551"/>
      <c r="D231" s="553"/>
      <c r="E231" s="555" t="str">
        <f t="shared" si="19"/>
        <v/>
      </c>
      <c r="F231" s="308" t="b">
        <f t="shared" si="20"/>
        <v>0</v>
      </c>
      <c r="G231" s="298">
        <f t="shared" si="18"/>
        <v>1</v>
      </c>
      <c r="H231" s="15" t="str">
        <f t="shared" si="21"/>
        <v/>
      </c>
      <c r="I231" s="15" t="str">
        <f t="shared" si="22"/>
        <v/>
      </c>
    </row>
    <row r="232" spans="1:9">
      <c r="A232" s="546"/>
      <c r="B232" s="551"/>
      <c r="C232" s="551"/>
      <c r="D232" s="553"/>
      <c r="E232" s="555" t="str">
        <f t="shared" si="19"/>
        <v/>
      </c>
      <c r="F232" s="308" t="b">
        <f t="shared" si="20"/>
        <v>0</v>
      </c>
      <c r="G232" s="298">
        <f t="shared" si="18"/>
        <v>1</v>
      </c>
      <c r="H232" s="15" t="str">
        <f t="shared" si="21"/>
        <v/>
      </c>
      <c r="I232" s="15" t="str">
        <f t="shared" si="22"/>
        <v/>
      </c>
    </row>
    <row r="233" spans="1:9">
      <c r="A233" s="546"/>
      <c r="B233" s="551"/>
      <c r="C233" s="551"/>
      <c r="D233" s="553"/>
      <c r="E233" s="555" t="str">
        <f t="shared" si="19"/>
        <v/>
      </c>
      <c r="F233" s="308" t="b">
        <f t="shared" si="20"/>
        <v>0</v>
      </c>
      <c r="G233" s="298">
        <f t="shared" si="18"/>
        <v>1</v>
      </c>
      <c r="H233" s="15" t="str">
        <f t="shared" si="21"/>
        <v/>
      </c>
      <c r="I233" s="15" t="str">
        <f t="shared" si="22"/>
        <v/>
      </c>
    </row>
    <row r="234" spans="1:9">
      <c r="A234" s="546"/>
      <c r="B234" s="551"/>
      <c r="C234" s="551"/>
      <c r="D234" s="553"/>
      <c r="E234" s="555" t="str">
        <f t="shared" si="19"/>
        <v/>
      </c>
      <c r="F234" s="308" t="b">
        <f t="shared" si="20"/>
        <v>0</v>
      </c>
      <c r="G234" s="298">
        <f t="shared" si="18"/>
        <v>1</v>
      </c>
      <c r="H234" s="15" t="str">
        <f t="shared" si="21"/>
        <v/>
      </c>
      <c r="I234" s="15" t="str">
        <f t="shared" si="22"/>
        <v/>
      </c>
    </row>
    <row r="235" spans="1:9">
      <c r="A235" s="546"/>
      <c r="B235" s="551"/>
      <c r="C235" s="551"/>
      <c r="D235" s="553"/>
      <c r="E235" s="555" t="str">
        <f t="shared" si="19"/>
        <v/>
      </c>
      <c r="F235" s="308" t="b">
        <f t="shared" si="20"/>
        <v>0</v>
      </c>
      <c r="G235" s="298">
        <f t="shared" si="18"/>
        <v>1</v>
      </c>
      <c r="H235" s="15" t="str">
        <f t="shared" si="21"/>
        <v/>
      </c>
      <c r="I235" s="15" t="str">
        <f t="shared" si="22"/>
        <v/>
      </c>
    </row>
    <row r="236" spans="1:9">
      <c r="A236" s="546"/>
      <c r="B236" s="551"/>
      <c r="C236" s="551"/>
      <c r="D236" s="553"/>
      <c r="E236" s="555" t="str">
        <f t="shared" si="19"/>
        <v/>
      </c>
      <c r="F236" s="308" t="b">
        <f t="shared" si="20"/>
        <v>0</v>
      </c>
      <c r="G236" s="298">
        <f t="shared" si="18"/>
        <v>1</v>
      </c>
      <c r="H236" s="15" t="str">
        <f t="shared" si="21"/>
        <v/>
      </c>
      <c r="I236" s="15" t="str">
        <f t="shared" si="22"/>
        <v/>
      </c>
    </row>
    <row r="237" spans="1:9">
      <c r="A237" s="546"/>
      <c r="B237" s="551"/>
      <c r="C237" s="551"/>
      <c r="D237" s="553"/>
      <c r="E237" s="555" t="str">
        <f t="shared" si="19"/>
        <v/>
      </c>
      <c r="F237" s="308" t="b">
        <f t="shared" si="20"/>
        <v>0</v>
      </c>
      <c r="G237" s="298">
        <f t="shared" ref="G237:G259" si="23">LEN(B237)-LEN(SUBSTITUTE(B237,",",""))+1</f>
        <v>1</v>
      </c>
      <c r="H237" s="15" t="str">
        <f t="shared" si="21"/>
        <v/>
      </c>
      <c r="I237" s="15" t="str">
        <f t="shared" si="22"/>
        <v/>
      </c>
    </row>
    <row r="238" spans="1:9">
      <c r="A238" s="546"/>
      <c r="B238" s="551"/>
      <c r="C238" s="551"/>
      <c r="D238" s="553"/>
      <c r="E238" s="555" t="str">
        <f t="shared" si="19"/>
        <v/>
      </c>
      <c r="F238" s="308" t="b">
        <f t="shared" si="20"/>
        <v>0</v>
      </c>
      <c r="G238" s="298">
        <f t="shared" si="23"/>
        <v>1</v>
      </c>
      <c r="H238" s="15" t="str">
        <f t="shared" si="21"/>
        <v/>
      </c>
      <c r="I238" s="15" t="str">
        <f t="shared" si="22"/>
        <v/>
      </c>
    </row>
    <row r="239" spans="1:9">
      <c r="A239" s="546"/>
      <c r="B239" s="551"/>
      <c r="C239" s="551"/>
      <c r="D239" s="553"/>
      <c r="E239" s="555" t="str">
        <f t="shared" si="19"/>
        <v/>
      </c>
      <c r="F239" s="308" t="b">
        <f t="shared" si="20"/>
        <v>0</v>
      </c>
      <c r="G239" s="298">
        <f t="shared" si="23"/>
        <v>1</v>
      </c>
      <c r="H239" s="15" t="str">
        <f t="shared" si="21"/>
        <v/>
      </c>
      <c r="I239" s="15" t="str">
        <f t="shared" si="22"/>
        <v/>
      </c>
    </row>
    <row r="240" spans="1:9">
      <c r="A240" s="546"/>
      <c r="B240" s="551"/>
      <c r="C240" s="551"/>
      <c r="D240" s="553"/>
      <c r="E240" s="555" t="str">
        <f t="shared" si="19"/>
        <v/>
      </c>
      <c r="F240" s="308" t="b">
        <f t="shared" si="20"/>
        <v>0</v>
      </c>
      <c r="G240" s="298">
        <f t="shared" si="23"/>
        <v>1</v>
      </c>
      <c r="H240" s="15" t="str">
        <f t="shared" si="21"/>
        <v/>
      </c>
      <c r="I240" s="15" t="str">
        <f t="shared" si="22"/>
        <v/>
      </c>
    </row>
    <row r="241" spans="1:9">
      <c r="A241" s="546"/>
      <c r="B241" s="551"/>
      <c r="C241" s="551"/>
      <c r="D241" s="553"/>
      <c r="E241" s="555" t="str">
        <f t="shared" si="19"/>
        <v/>
      </c>
      <c r="F241" s="308" t="b">
        <f t="shared" si="20"/>
        <v>0</v>
      </c>
      <c r="G241" s="298">
        <f t="shared" si="23"/>
        <v>1</v>
      </c>
      <c r="H241" s="15" t="str">
        <f t="shared" si="21"/>
        <v/>
      </c>
      <c r="I241" s="15" t="str">
        <f t="shared" si="22"/>
        <v/>
      </c>
    </row>
    <row r="242" spans="1:9">
      <c r="A242" s="546"/>
      <c r="B242" s="551"/>
      <c r="C242" s="551"/>
      <c r="D242" s="553"/>
      <c r="E242" s="555" t="str">
        <f t="shared" si="19"/>
        <v/>
      </c>
      <c r="F242" s="308" t="b">
        <f t="shared" si="20"/>
        <v>0</v>
      </c>
      <c r="G242" s="298">
        <f t="shared" si="23"/>
        <v>1</v>
      </c>
      <c r="H242" s="15" t="str">
        <f t="shared" si="21"/>
        <v/>
      </c>
      <c r="I242" s="15" t="str">
        <f t="shared" si="22"/>
        <v/>
      </c>
    </row>
    <row r="243" spans="1:9">
      <c r="A243" s="546"/>
      <c r="B243" s="551"/>
      <c r="C243" s="551"/>
      <c r="D243" s="553"/>
      <c r="E243" s="555" t="str">
        <f t="shared" si="19"/>
        <v/>
      </c>
      <c r="F243" s="308" t="b">
        <f t="shared" si="20"/>
        <v>0</v>
      </c>
      <c r="G243" s="298">
        <f t="shared" si="23"/>
        <v>1</v>
      </c>
      <c r="H243" s="15" t="str">
        <f t="shared" si="21"/>
        <v/>
      </c>
      <c r="I243" s="15" t="str">
        <f t="shared" si="22"/>
        <v/>
      </c>
    </row>
    <row r="244" spans="1:9">
      <c r="A244" s="546"/>
      <c r="B244" s="551"/>
      <c r="C244" s="551"/>
      <c r="D244" s="553"/>
      <c r="E244" s="555" t="str">
        <f t="shared" si="19"/>
        <v/>
      </c>
      <c r="F244" s="308" t="b">
        <f t="shared" si="20"/>
        <v>0</v>
      </c>
      <c r="G244" s="298">
        <f t="shared" si="23"/>
        <v>1</v>
      </c>
      <c r="H244" s="15" t="str">
        <f t="shared" si="21"/>
        <v/>
      </c>
      <c r="I244" s="15" t="str">
        <f t="shared" si="22"/>
        <v/>
      </c>
    </row>
    <row r="245" spans="1:9">
      <c r="A245" s="546"/>
      <c r="B245" s="551"/>
      <c r="C245" s="551"/>
      <c r="D245" s="553"/>
      <c r="E245" s="555" t="str">
        <f t="shared" si="19"/>
        <v/>
      </c>
      <c r="F245" s="308" t="b">
        <f t="shared" si="20"/>
        <v>0</v>
      </c>
      <c r="G245" s="298">
        <f t="shared" si="23"/>
        <v>1</v>
      </c>
      <c r="H245" s="15" t="str">
        <f t="shared" si="21"/>
        <v/>
      </c>
      <c r="I245" s="15" t="str">
        <f t="shared" si="22"/>
        <v/>
      </c>
    </row>
    <row r="246" spans="1:9">
      <c r="A246" s="546"/>
      <c r="B246" s="551"/>
      <c r="C246" s="551"/>
      <c r="D246" s="553"/>
      <c r="E246" s="555" t="str">
        <f t="shared" si="19"/>
        <v/>
      </c>
      <c r="F246" s="308" t="b">
        <f t="shared" si="20"/>
        <v>0</v>
      </c>
      <c r="G246" s="298">
        <f t="shared" si="23"/>
        <v>1</v>
      </c>
      <c r="H246" s="15" t="str">
        <f t="shared" si="21"/>
        <v/>
      </c>
      <c r="I246" s="15" t="str">
        <f t="shared" si="22"/>
        <v/>
      </c>
    </row>
    <row r="247" spans="1:9">
      <c r="A247" s="546"/>
      <c r="B247" s="551"/>
      <c r="C247" s="551"/>
      <c r="D247" s="553"/>
      <c r="E247" s="555" t="str">
        <f t="shared" si="19"/>
        <v/>
      </c>
      <c r="F247" s="308" t="b">
        <f t="shared" si="20"/>
        <v>0</v>
      </c>
      <c r="G247" s="298">
        <f t="shared" si="23"/>
        <v>1</v>
      </c>
      <c r="H247" s="15" t="str">
        <f t="shared" si="21"/>
        <v/>
      </c>
      <c r="I247" s="15" t="str">
        <f t="shared" si="22"/>
        <v/>
      </c>
    </row>
    <row r="248" spans="1:9">
      <c r="A248" s="546"/>
      <c r="B248" s="551"/>
      <c r="C248" s="551"/>
      <c r="D248" s="553"/>
      <c r="E248" s="555" t="str">
        <f t="shared" si="19"/>
        <v/>
      </c>
      <c r="F248" s="308" t="b">
        <f t="shared" si="20"/>
        <v>0</v>
      </c>
      <c r="G248" s="298">
        <f t="shared" si="23"/>
        <v>1</v>
      </c>
      <c r="H248" s="15" t="str">
        <f t="shared" si="21"/>
        <v/>
      </c>
      <c r="I248" s="15" t="str">
        <f t="shared" si="22"/>
        <v/>
      </c>
    </row>
    <row r="249" spans="1:9">
      <c r="A249" s="546"/>
      <c r="B249" s="551"/>
      <c r="C249" s="551"/>
      <c r="D249" s="553"/>
      <c r="E249" s="555" t="str">
        <f t="shared" si="19"/>
        <v/>
      </c>
      <c r="F249" s="308" t="b">
        <f t="shared" si="20"/>
        <v>0</v>
      </c>
      <c r="G249" s="298">
        <f t="shared" si="23"/>
        <v>1</v>
      </c>
      <c r="H249" s="15" t="str">
        <f t="shared" si="21"/>
        <v/>
      </c>
      <c r="I249" s="15" t="str">
        <f t="shared" si="22"/>
        <v/>
      </c>
    </row>
    <row r="250" spans="1:9">
      <c r="A250" s="546"/>
      <c r="B250" s="551"/>
      <c r="C250" s="551"/>
      <c r="D250" s="553"/>
      <c r="E250" s="555" t="str">
        <f t="shared" si="19"/>
        <v/>
      </c>
      <c r="F250" s="308" t="b">
        <f t="shared" si="20"/>
        <v>0</v>
      </c>
      <c r="G250" s="298">
        <f t="shared" si="23"/>
        <v>1</v>
      </c>
      <c r="H250" s="15" t="str">
        <f t="shared" si="21"/>
        <v/>
      </c>
      <c r="I250" s="15" t="str">
        <f t="shared" si="22"/>
        <v/>
      </c>
    </row>
    <row r="251" spans="1:9">
      <c r="A251" s="546"/>
      <c r="B251" s="551"/>
      <c r="C251" s="551"/>
      <c r="D251" s="553"/>
      <c r="E251" s="555" t="str">
        <f t="shared" si="19"/>
        <v/>
      </c>
      <c r="F251" s="308" t="b">
        <f t="shared" si="20"/>
        <v>0</v>
      </c>
      <c r="G251" s="298">
        <f t="shared" si="23"/>
        <v>1</v>
      </c>
      <c r="H251" s="15" t="str">
        <f t="shared" si="21"/>
        <v/>
      </c>
      <c r="I251" s="15" t="str">
        <f t="shared" si="22"/>
        <v/>
      </c>
    </row>
    <row r="252" spans="1:9">
      <c r="A252" s="546"/>
      <c r="B252" s="551"/>
      <c r="C252" s="551"/>
      <c r="D252" s="553"/>
      <c r="E252" s="555" t="str">
        <f t="shared" si="19"/>
        <v/>
      </c>
      <c r="F252" s="308" t="b">
        <f t="shared" si="20"/>
        <v>0</v>
      </c>
      <c r="G252" s="298">
        <f t="shared" si="23"/>
        <v>1</v>
      </c>
      <c r="H252" s="15" t="str">
        <f t="shared" si="21"/>
        <v/>
      </c>
      <c r="I252" s="15" t="str">
        <f t="shared" si="22"/>
        <v/>
      </c>
    </row>
    <row r="253" spans="1:9">
      <c r="A253" s="546"/>
      <c r="B253" s="551"/>
      <c r="C253" s="551"/>
      <c r="D253" s="553"/>
      <c r="E253" s="555" t="str">
        <f t="shared" si="19"/>
        <v/>
      </c>
      <c r="F253" s="308" t="b">
        <f t="shared" si="20"/>
        <v>0</v>
      </c>
      <c r="G253" s="298">
        <f t="shared" si="23"/>
        <v>1</v>
      </c>
      <c r="H253" s="15" t="str">
        <f t="shared" si="21"/>
        <v/>
      </c>
      <c r="I253" s="15" t="str">
        <f t="shared" si="22"/>
        <v/>
      </c>
    </row>
    <row r="254" spans="1:9">
      <c r="A254" s="546"/>
      <c r="B254" s="551"/>
      <c r="C254" s="551"/>
      <c r="D254" s="553"/>
      <c r="E254" s="555" t="str">
        <f t="shared" si="19"/>
        <v/>
      </c>
      <c r="F254" s="308" t="b">
        <f t="shared" si="20"/>
        <v>0</v>
      </c>
      <c r="G254" s="298">
        <f t="shared" si="23"/>
        <v>1</v>
      </c>
      <c r="H254" s="15" t="str">
        <f t="shared" si="21"/>
        <v/>
      </c>
      <c r="I254" s="15" t="str">
        <f t="shared" si="22"/>
        <v/>
      </c>
    </row>
    <row r="255" spans="1:9">
      <c r="A255" s="546"/>
      <c r="B255" s="551"/>
      <c r="C255" s="551"/>
      <c r="D255" s="553"/>
      <c r="E255" s="555" t="str">
        <f t="shared" si="19"/>
        <v/>
      </c>
      <c r="F255" s="308" t="b">
        <f t="shared" si="20"/>
        <v>0</v>
      </c>
      <c r="G255" s="298">
        <f t="shared" si="23"/>
        <v>1</v>
      </c>
      <c r="H255" s="15" t="str">
        <f t="shared" si="21"/>
        <v/>
      </c>
      <c r="I255" s="15" t="str">
        <f t="shared" si="22"/>
        <v/>
      </c>
    </row>
    <row r="256" spans="1:9">
      <c r="A256" s="546"/>
      <c r="B256" s="551"/>
      <c r="C256" s="551"/>
      <c r="D256" s="553"/>
      <c r="E256" s="555" t="str">
        <f t="shared" si="19"/>
        <v/>
      </c>
      <c r="F256" s="308" t="b">
        <f t="shared" si="20"/>
        <v>0</v>
      </c>
      <c r="G256" s="298">
        <f t="shared" si="23"/>
        <v>1</v>
      </c>
      <c r="H256" s="15" t="str">
        <f t="shared" si="21"/>
        <v/>
      </c>
      <c r="I256" s="15" t="str">
        <f t="shared" si="22"/>
        <v/>
      </c>
    </row>
    <row r="257" spans="1:9">
      <c r="A257" s="546"/>
      <c r="B257" s="551"/>
      <c r="C257" s="551"/>
      <c r="D257" s="553"/>
      <c r="E257" s="555" t="str">
        <f t="shared" si="19"/>
        <v/>
      </c>
      <c r="F257" s="308" t="b">
        <f t="shared" si="20"/>
        <v>0</v>
      </c>
      <c r="G257" s="298">
        <f t="shared" si="23"/>
        <v>1</v>
      </c>
      <c r="H257" s="15" t="str">
        <f t="shared" si="21"/>
        <v/>
      </c>
      <c r="I257" s="15" t="str">
        <f t="shared" si="22"/>
        <v/>
      </c>
    </row>
    <row r="258" spans="1:9">
      <c r="A258" s="546"/>
      <c r="B258" s="551"/>
      <c r="C258" s="551"/>
      <c r="D258" s="553"/>
      <c r="E258" s="555" t="str">
        <f t="shared" si="19"/>
        <v/>
      </c>
      <c r="F258" s="308" t="b">
        <f t="shared" si="20"/>
        <v>0</v>
      </c>
      <c r="G258" s="298">
        <f t="shared" si="23"/>
        <v>1</v>
      </c>
      <c r="H258" s="15" t="str">
        <f t="shared" si="21"/>
        <v/>
      </c>
      <c r="I258" s="15" t="str">
        <f t="shared" si="22"/>
        <v/>
      </c>
    </row>
    <row r="259" spans="1:9">
      <c r="A259" s="546"/>
      <c r="B259" s="551"/>
      <c r="C259" s="551"/>
      <c r="D259" s="553"/>
      <c r="E259" s="555" t="str">
        <f t="shared" si="19"/>
        <v/>
      </c>
      <c r="F259" s="308" t="b">
        <f t="shared" si="20"/>
        <v>0</v>
      </c>
      <c r="G259" s="298">
        <f t="shared" si="23"/>
        <v>1</v>
      </c>
      <c r="H259" s="15" t="str">
        <f t="shared" si="21"/>
        <v/>
      </c>
      <c r="I259" s="15" t="str">
        <f t="shared" si="22"/>
        <v/>
      </c>
    </row>
  </sheetData>
  <sheetProtection algorithmName="SHA-512" hashValue="P+74NOKds5wqLlM7hU8qWvevvp5K5gfU/1+F7zioFeQw0hjCI30YJY/z2h9Gl3Kf+UbEoSYc+uuMVn2A86fVqA==" saltValue="y9TTZ/CIP09NcPZ9AwYKQw==" spinCount="100000" sheet="1" objects="1" scenarios="1" formatCells="0" formatRows="0" insertRows="0"/>
  <mergeCells count="11">
    <mergeCell ref="H7:H8"/>
    <mergeCell ref="I7:I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400-000000000000}">
      <formula1>ii89tip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6">
    <tabColor theme="8" tint="0.59999389629810485"/>
    <pageSetUpPr fitToPage="1"/>
  </sheetPr>
  <dimension ref="A1:N259"/>
  <sheetViews>
    <sheetView topLeftCell="A4" zoomScale="85" zoomScaleNormal="85" workbookViewId="0">
      <selection activeCell="A19" sqref="A19:F19"/>
    </sheetView>
  </sheetViews>
  <sheetFormatPr defaultColWidth="9.1328125" defaultRowHeight="15.75"/>
  <cols>
    <col min="1" max="1" width="5.6640625" style="45" customWidth="1"/>
    <col min="2" max="2" width="35.6640625" style="49" customWidth="1"/>
    <col min="3" max="3" width="19.86328125" style="49" customWidth="1"/>
    <col min="4" max="4" width="45.1328125" style="49" customWidth="1"/>
    <col min="5" max="5" width="10.6640625" style="54" customWidth="1"/>
    <col min="6" max="6" width="17.6640625" style="49" customWidth="1"/>
    <col min="7" max="7" width="9.1328125" style="55" hidden="1" customWidth="1"/>
    <col min="8" max="8" width="9.1328125" style="49" hidden="1" customWidth="1"/>
    <col min="9" max="14" width="17.6640625" style="49" hidden="1" customWidth="1"/>
    <col min="15" max="18" width="9.1328125" style="49" customWidth="1"/>
    <col min="19" max="16384" width="9.1328125" style="49"/>
  </cols>
  <sheetData>
    <row r="1" spans="1:14" s="45" customFormat="1">
      <c r="A1" s="44" t="s">
        <v>483</v>
      </c>
      <c r="E1" s="46"/>
      <c r="F1" s="48"/>
      <c r="I1" s="48"/>
      <c r="J1" s="48"/>
      <c r="K1" s="48"/>
      <c r="L1" s="48"/>
      <c r="M1" s="48"/>
      <c r="N1" s="48"/>
    </row>
    <row r="2" spans="1:14" s="45" customFormat="1">
      <c r="A2" s="294" t="str">
        <f>IF(ISBLANK(facultate), IF(ISBLANK(departament),"","Departament " &amp; departament), "Facultatea " &amp; facultate)</f>
        <v>Facultatea Automatică și Calculatoare</v>
      </c>
      <c r="E2" s="46"/>
      <c r="F2" s="48"/>
      <c r="I2" s="48"/>
      <c r="J2" s="48"/>
      <c r="K2" s="48"/>
      <c r="L2" s="48"/>
      <c r="M2" s="48"/>
      <c r="N2" s="48"/>
    </row>
    <row r="3" spans="1:14" s="45" customFormat="1">
      <c r="A3" s="294" t="str">
        <f>IF(ISBLANK(departament),"","Departamentul " &amp; departament)</f>
        <v>Departamentul Automatică și Informatică Aplicată</v>
      </c>
      <c r="E3" s="46"/>
      <c r="F3" s="48"/>
      <c r="I3" s="48"/>
      <c r="J3" s="48"/>
      <c r="K3" s="48"/>
      <c r="L3" s="48"/>
      <c r="M3" s="48"/>
      <c r="N3" s="48"/>
    </row>
    <row r="4" spans="1:14">
      <c r="A4" s="472" t="s">
        <v>911</v>
      </c>
      <c r="B4" s="472"/>
      <c r="C4" s="472"/>
      <c r="D4" s="472"/>
      <c r="E4" s="472"/>
      <c r="F4" s="472"/>
    </row>
    <row r="5" spans="1:14">
      <c r="A5" s="472" t="s">
        <v>986</v>
      </c>
      <c r="B5" s="472"/>
      <c r="C5" s="472"/>
      <c r="D5" s="472"/>
      <c r="E5" s="472"/>
      <c r="F5" s="472"/>
    </row>
    <row r="6" spans="1:14" ht="13.5" customHeight="1">
      <c r="E6" s="49"/>
      <c r="F6" s="295" t="str">
        <f>CONCATENATE(functie," ",nume_candidat)</f>
        <v>Conferențiar Bojan-Dragos Claudia-Adina</v>
      </c>
      <c r="I6" s="295"/>
      <c r="J6" s="295"/>
      <c r="K6" s="295"/>
      <c r="L6" s="295"/>
      <c r="M6" s="295"/>
      <c r="N6" s="295"/>
    </row>
    <row r="7" spans="1:14" ht="18.75" customHeight="1">
      <c r="A7" s="469" t="s">
        <v>338</v>
      </c>
      <c r="B7" s="469" t="s">
        <v>1050</v>
      </c>
      <c r="C7" s="469" t="s">
        <v>987</v>
      </c>
      <c r="D7" s="469" t="s">
        <v>460</v>
      </c>
      <c r="E7" s="475" t="s">
        <v>2</v>
      </c>
      <c r="F7" s="527" t="s">
        <v>544</v>
      </c>
      <c r="G7" s="476" t="s">
        <v>541</v>
      </c>
      <c r="H7" s="477" t="s">
        <v>551</v>
      </c>
      <c r="I7" s="470" t="s">
        <v>990</v>
      </c>
      <c r="J7" s="470" t="s">
        <v>991</v>
      </c>
      <c r="K7" s="470" t="s">
        <v>992</v>
      </c>
      <c r="L7" s="470" t="s">
        <v>993</v>
      </c>
      <c r="M7" s="470" t="s">
        <v>994</v>
      </c>
      <c r="N7" s="470" t="s">
        <v>995</v>
      </c>
    </row>
    <row r="8" spans="1:14" ht="46.5" customHeight="1">
      <c r="A8" s="469"/>
      <c r="B8" s="469"/>
      <c r="C8" s="469"/>
      <c r="D8" s="469"/>
      <c r="E8" s="475"/>
      <c r="F8" s="528"/>
      <c r="G8" s="476"/>
      <c r="H8" s="477"/>
      <c r="I8" s="471"/>
      <c r="J8" s="471"/>
      <c r="K8" s="471"/>
      <c r="L8" s="471"/>
      <c r="M8" s="471"/>
      <c r="N8" s="471"/>
    </row>
    <row r="9" spans="1:14">
      <c r="A9" s="71"/>
      <c r="B9" s="50"/>
      <c r="C9" s="50"/>
      <c r="D9" s="50"/>
      <c r="E9" s="22"/>
      <c r="F9" s="122">
        <f>SUMIF(F10:F1010,"&gt;0")</f>
        <v>123</v>
      </c>
      <c r="G9" s="252"/>
      <c r="I9" s="122">
        <f t="shared" ref="I9:N9" si="0">SUMIF(I10:I1108,"&gt;0")</f>
        <v>0</v>
      </c>
      <c r="J9" s="122">
        <f t="shared" si="0"/>
        <v>54</v>
      </c>
      <c r="K9" s="122">
        <f t="shared" si="0"/>
        <v>0</v>
      </c>
      <c r="L9" s="122">
        <f t="shared" si="0"/>
        <v>0</v>
      </c>
      <c r="M9" s="122">
        <f t="shared" si="0"/>
        <v>69</v>
      </c>
      <c r="N9" s="122">
        <f t="shared" si="0"/>
        <v>0</v>
      </c>
    </row>
    <row r="10" spans="1:14" ht="31.5">
      <c r="A10" s="28">
        <v>1</v>
      </c>
      <c r="B10" s="8" t="s">
        <v>1434</v>
      </c>
      <c r="C10" s="58" t="s">
        <v>25</v>
      </c>
      <c r="D10" s="58" t="s">
        <v>991</v>
      </c>
      <c r="E10" s="23">
        <v>2025</v>
      </c>
      <c r="F10" s="15">
        <f t="shared" ref="F10:F73" si="1">IF(OR($B10="",$C10="",,,$E10&lt;an_initial,$E10&gt;an_final,),"",HLOOKUP(D10,ii9punctaje,2,FALSE) * C10)</f>
        <v>18</v>
      </c>
      <c r="G10" s="297" t="b">
        <f t="shared" ref="G10:G73" si="2">IF(nume_candidat="",FALSE,ISNUMBER(SEARCH(nume_candidat,$B10)))</f>
        <v>0</v>
      </c>
      <c r="H10" s="298">
        <f t="shared" ref="H10" si="3">LEN(B10)-LEN(SUBSTITUTE(B10,",",""))+1</f>
        <v>1</v>
      </c>
      <c r="I10" s="15">
        <f t="shared" ref="I10" si="4">IF(OR($B10="",$C10="",,,$E10&lt;an_initial,$E10&gt;an_final,),"",HLOOKUP(D10,ii9punctaje,2,FALSE)*C10*COUNTIF(D10,$I$7))</f>
        <v>0</v>
      </c>
      <c r="J10" s="15">
        <f t="shared" ref="J10" si="5">IF(OR($B10="",$C10="",,,$E10&lt;an_initial,$E10&gt;an_final,),"",HLOOKUP(D10,ii9punctaje,2,FALSE)*C10*COUNTIF(D10,$J$7))</f>
        <v>18</v>
      </c>
      <c r="K10" s="15">
        <f t="shared" ref="K10" si="6">IF(OR($B10="",$C10="",,,$E10&lt;an_initial,$E10&gt;an_final,),"",HLOOKUP(D10,ii9punctaje,2,FALSE)*C10*COUNTIF(D10,$K$7))</f>
        <v>0</v>
      </c>
      <c r="L10" s="15">
        <f t="shared" ref="L10" si="7">IF(OR($B10="",$C10="",,,$E10&lt;an_initial,$E10&gt;an_final,),"",HLOOKUP(D10,ii9punctaje,2,FALSE)*C10*COUNTIF(D10,$L$7))</f>
        <v>0</v>
      </c>
      <c r="M10" s="15">
        <f t="shared" ref="M10" si="8">IF(OR($B10="",$C10="",,,$E10&lt;an_initial,$E10&gt;an_final,),"",HLOOKUP(D10,ii9punctaje,2,FALSE)*C10*COUNTIF(D10,$M$7))</f>
        <v>0</v>
      </c>
      <c r="N10" s="15">
        <f t="shared" ref="N10" si="9">IF(OR($B10="",$C10="",,,$E10&lt;an_initial,$E10&gt;an_final,),"",HLOOKUP(D10,ii9punctaje,2,FALSE)*C10*COUNTIF(D10,$N$7))</f>
        <v>0</v>
      </c>
    </row>
    <row r="11" spans="1:14">
      <c r="A11" s="28">
        <v>2</v>
      </c>
      <c r="B11" s="8" t="s">
        <v>1435</v>
      </c>
      <c r="C11" s="58" t="s">
        <v>40</v>
      </c>
      <c r="D11" s="169" t="s">
        <v>991</v>
      </c>
      <c r="E11" s="23">
        <v>2025</v>
      </c>
      <c r="F11" s="15">
        <f t="shared" si="1"/>
        <v>6</v>
      </c>
      <c r="G11" s="297" t="b">
        <f t="shared" si="2"/>
        <v>0</v>
      </c>
      <c r="H11" s="298">
        <f t="shared" ref="H11:H74" si="10">LEN(B11)-LEN(SUBSTITUTE(B11,",",""))+1</f>
        <v>1</v>
      </c>
      <c r="I11" s="15">
        <f t="shared" ref="I11:I74" si="11">IF(OR($B11="",$C11="",,,$E11&lt;an_initial,$E11&gt;an_final,),"",HLOOKUP(D11,ii9punctaje,2,FALSE)*C11*COUNTIF(D11,$I$7))</f>
        <v>0</v>
      </c>
      <c r="J11" s="15">
        <f t="shared" ref="J11:J74" si="12">IF(OR($B11="",$C11="",,,$E11&lt;an_initial,$E11&gt;an_final,),"",HLOOKUP(D11,ii9punctaje,2,FALSE)*C11*COUNTIF(D11,$J$7))</f>
        <v>6</v>
      </c>
      <c r="K11" s="15">
        <f t="shared" ref="K11:K74" si="13">IF(OR($B11="",$C11="",,,$E11&lt;an_initial,$E11&gt;an_final,),"",HLOOKUP(D11,ii9punctaje,2,FALSE)*C11*COUNTIF(D11,$K$7))</f>
        <v>0</v>
      </c>
      <c r="L11" s="15">
        <f t="shared" ref="L11:L74" si="14">IF(OR($B11="",$C11="",,,$E11&lt;an_initial,$E11&gt;an_final,),"",HLOOKUP(D11,ii9punctaje,2,FALSE)*C11*COUNTIF(D11,$L$7))</f>
        <v>0</v>
      </c>
      <c r="M11" s="15">
        <f t="shared" ref="M11:M74" si="15">IF(OR($B11="",$C11="",,,$E11&lt;an_initial,$E11&gt;an_final,),"",HLOOKUP(D11,ii9punctaje,2,FALSE)*C11*COUNTIF(D11,$M$7))</f>
        <v>0</v>
      </c>
      <c r="N11" s="15">
        <f t="shared" ref="N11:N74" si="16">IF(OR($B11="",$C11="",,,$E11&lt;an_initial,$E11&gt;an_final,),"",HLOOKUP(D11,ii9punctaje,2,FALSE)*C11*COUNTIF(D11,$N$7))</f>
        <v>0</v>
      </c>
    </row>
    <row r="12" spans="1:14" ht="31.5">
      <c r="A12" s="28">
        <v>3</v>
      </c>
      <c r="B12" s="8" t="s">
        <v>1436</v>
      </c>
      <c r="C12" s="58" t="s">
        <v>25</v>
      </c>
      <c r="D12" s="169" t="s">
        <v>991</v>
      </c>
      <c r="E12" s="23">
        <v>2025</v>
      </c>
      <c r="F12" s="15">
        <f t="shared" si="1"/>
        <v>18</v>
      </c>
      <c r="G12" s="297" t="b">
        <f t="shared" si="2"/>
        <v>0</v>
      </c>
      <c r="H12" s="298">
        <f t="shared" si="10"/>
        <v>1</v>
      </c>
      <c r="I12" s="15">
        <f t="shared" si="11"/>
        <v>0</v>
      </c>
      <c r="J12" s="15">
        <f t="shared" si="12"/>
        <v>18</v>
      </c>
      <c r="K12" s="15">
        <f t="shared" si="13"/>
        <v>0</v>
      </c>
      <c r="L12" s="15">
        <f t="shared" si="14"/>
        <v>0</v>
      </c>
      <c r="M12" s="15">
        <f t="shared" si="15"/>
        <v>0</v>
      </c>
      <c r="N12" s="15">
        <f t="shared" si="16"/>
        <v>0</v>
      </c>
    </row>
    <row r="13" spans="1:14">
      <c r="A13" s="28">
        <v>4</v>
      </c>
      <c r="B13" s="418" t="s">
        <v>1437</v>
      </c>
      <c r="C13" s="52">
        <v>2</v>
      </c>
      <c r="D13" s="169" t="s">
        <v>994</v>
      </c>
      <c r="E13" s="411">
        <v>2025</v>
      </c>
      <c r="F13" s="15">
        <f t="shared" si="1"/>
        <v>6</v>
      </c>
      <c r="G13" s="297" t="b">
        <f t="shared" si="2"/>
        <v>0</v>
      </c>
      <c r="H13" s="298">
        <f t="shared" si="10"/>
        <v>1</v>
      </c>
      <c r="I13" s="15">
        <f t="shared" si="11"/>
        <v>0</v>
      </c>
      <c r="J13" s="15">
        <f t="shared" si="12"/>
        <v>0</v>
      </c>
      <c r="K13" s="15">
        <f t="shared" si="13"/>
        <v>0</v>
      </c>
      <c r="L13" s="15">
        <f t="shared" si="14"/>
        <v>0</v>
      </c>
      <c r="M13" s="15">
        <f t="shared" si="15"/>
        <v>6</v>
      </c>
      <c r="N13" s="15">
        <f t="shared" si="16"/>
        <v>0</v>
      </c>
    </row>
    <row r="14" spans="1:14">
      <c r="A14" s="28">
        <v>5</v>
      </c>
      <c r="B14" s="418" t="s">
        <v>1438</v>
      </c>
      <c r="C14" s="52">
        <v>4</v>
      </c>
      <c r="D14" s="169" t="s">
        <v>994</v>
      </c>
      <c r="E14" s="411">
        <v>2024</v>
      </c>
      <c r="F14" s="15">
        <f t="shared" si="1"/>
        <v>12</v>
      </c>
      <c r="G14" s="297" t="b">
        <f t="shared" si="2"/>
        <v>0</v>
      </c>
      <c r="H14" s="298">
        <f t="shared" si="10"/>
        <v>1</v>
      </c>
      <c r="I14" s="15">
        <f t="shared" si="11"/>
        <v>0</v>
      </c>
      <c r="J14" s="15">
        <f t="shared" si="12"/>
        <v>0</v>
      </c>
      <c r="K14" s="15">
        <f t="shared" si="13"/>
        <v>0</v>
      </c>
      <c r="L14" s="15">
        <f t="shared" si="14"/>
        <v>0</v>
      </c>
      <c r="M14" s="15">
        <f t="shared" si="15"/>
        <v>12</v>
      </c>
      <c r="N14" s="15">
        <f t="shared" si="16"/>
        <v>0</v>
      </c>
    </row>
    <row r="15" spans="1:14" ht="31.5">
      <c r="A15" s="28">
        <v>6</v>
      </c>
      <c r="B15" s="8" t="s">
        <v>1439</v>
      </c>
      <c r="C15" s="58" t="s">
        <v>40</v>
      </c>
      <c r="D15" s="169" t="s">
        <v>991</v>
      </c>
      <c r="E15" s="23">
        <v>2024</v>
      </c>
      <c r="F15" s="15">
        <f t="shared" si="1"/>
        <v>6</v>
      </c>
      <c r="G15" s="297" t="b">
        <f t="shared" si="2"/>
        <v>0</v>
      </c>
      <c r="H15" s="298">
        <f t="shared" si="10"/>
        <v>1</v>
      </c>
      <c r="I15" s="15">
        <f t="shared" si="11"/>
        <v>0</v>
      </c>
      <c r="J15" s="15">
        <f t="shared" si="12"/>
        <v>6</v>
      </c>
      <c r="K15" s="15">
        <f t="shared" si="13"/>
        <v>0</v>
      </c>
      <c r="L15" s="15">
        <f t="shared" si="14"/>
        <v>0</v>
      </c>
      <c r="M15" s="15">
        <f t="shared" si="15"/>
        <v>0</v>
      </c>
      <c r="N15" s="15">
        <f t="shared" si="16"/>
        <v>0</v>
      </c>
    </row>
    <row r="16" spans="1:14">
      <c r="A16" s="28">
        <v>7</v>
      </c>
      <c r="B16" s="8" t="s">
        <v>1440</v>
      </c>
      <c r="C16" s="58" t="s">
        <v>40</v>
      </c>
      <c r="D16" s="169" t="s">
        <v>991</v>
      </c>
      <c r="E16" s="23">
        <v>2024</v>
      </c>
      <c r="F16" s="15">
        <f t="shared" si="1"/>
        <v>6</v>
      </c>
      <c r="G16" s="297" t="b">
        <f t="shared" si="2"/>
        <v>0</v>
      </c>
      <c r="H16" s="298">
        <f t="shared" si="10"/>
        <v>1</v>
      </c>
      <c r="I16" s="15">
        <f t="shared" si="11"/>
        <v>0</v>
      </c>
      <c r="J16" s="15">
        <f t="shared" si="12"/>
        <v>6</v>
      </c>
      <c r="K16" s="15">
        <f t="shared" si="13"/>
        <v>0</v>
      </c>
      <c r="L16" s="15">
        <f t="shared" si="14"/>
        <v>0</v>
      </c>
      <c r="M16" s="15">
        <f t="shared" si="15"/>
        <v>0</v>
      </c>
      <c r="N16" s="15">
        <f t="shared" si="16"/>
        <v>0</v>
      </c>
    </row>
    <row r="17" spans="1:14">
      <c r="A17" s="28">
        <v>8</v>
      </c>
      <c r="B17" s="418" t="s">
        <v>1441</v>
      </c>
      <c r="C17" s="52">
        <v>9</v>
      </c>
      <c r="D17" s="410" t="s">
        <v>994</v>
      </c>
      <c r="E17" s="52">
        <v>2023</v>
      </c>
      <c r="F17" s="15">
        <f t="shared" si="1"/>
        <v>27</v>
      </c>
      <c r="G17" s="297" t="b">
        <f t="shared" si="2"/>
        <v>0</v>
      </c>
      <c r="H17" s="298">
        <f t="shared" si="10"/>
        <v>1</v>
      </c>
      <c r="I17" s="15">
        <f t="shared" si="11"/>
        <v>0</v>
      </c>
      <c r="J17" s="15">
        <f t="shared" si="12"/>
        <v>0</v>
      </c>
      <c r="K17" s="15">
        <f t="shared" si="13"/>
        <v>0</v>
      </c>
      <c r="L17" s="15">
        <f t="shared" si="14"/>
        <v>0</v>
      </c>
      <c r="M17" s="15">
        <f t="shared" si="15"/>
        <v>27</v>
      </c>
      <c r="N17" s="15">
        <f t="shared" si="16"/>
        <v>0</v>
      </c>
    </row>
    <row r="18" spans="1:14">
      <c r="A18" s="28">
        <v>9</v>
      </c>
      <c r="B18" s="418" t="s">
        <v>1442</v>
      </c>
      <c r="C18" s="52">
        <v>7</v>
      </c>
      <c r="D18" s="410" t="s">
        <v>994</v>
      </c>
      <c r="E18" s="52">
        <v>2023</v>
      </c>
      <c r="F18" s="15">
        <f t="shared" si="1"/>
        <v>21</v>
      </c>
      <c r="G18" s="297" t="b">
        <f t="shared" si="2"/>
        <v>0</v>
      </c>
      <c r="H18" s="298">
        <f t="shared" si="10"/>
        <v>1</v>
      </c>
      <c r="I18" s="15">
        <f t="shared" si="11"/>
        <v>0</v>
      </c>
      <c r="J18" s="15">
        <f t="shared" si="12"/>
        <v>0</v>
      </c>
      <c r="K18" s="15">
        <f t="shared" si="13"/>
        <v>0</v>
      </c>
      <c r="L18" s="15">
        <f t="shared" si="14"/>
        <v>0</v>
      </c>
      <c r="M18" s="15">
        <f t="shared" si="15"/>
        <v>21</v>
      </c>
      <c r="N18" s="15">
        <f t="shared" si="16"/>
        <v>0</v>
      </c>
    </row>
    <row r="19" spans="1:14">
      <c r="A19" s="117">
        <v>10</v>
      </c>
      <c r="B19" s="418" t="s">
        <v>1443</v>
      </c>
      <c r="C19" s="52">
        <v>1</v>
      </c>
      <c r="D19" s="410" t="s">
        <v>994</v>
      </c>
      <c r="E19" s="52">
        <v>2023</v>
      </c>
      <c r="F19" s="15">
        <f t="shared" si="1"/>
        <v>3</v>
      </c>
      <c r="G19" s="297" t="b">
        <f t="shared" si="2"/>
        <v>0</v>
      </c>
      <c r="H19" s="298">
        <f t="shared" si="10"/>
        <v>1</v>
      </c>
      <c r="I19" s="15">
        <f t="shared" si="11"/>
        <v>0</v>
      </c>
      <c r="J19" s="15">
        <f t="shared" si="12"/>
        <v>0</v>
      </c>
      <c r="K19" s="15">
        <f t="shared" si="13"/>
        <v>0</v>
      </c>
      <c r="L19" s="15">
        <f t="shared" si="14"/>
        <v>0</v>
      </c>
      <c r="M19" s="15">
        <f t="shared" si="15"/>
        <v>3</v>
      </c>
      <c r="N19" s="15">
        <f t="shared" si="16"/>
        <v>0</v>
      </c>
    </row>
    <row r="20" spans="1:14">
      <c r="A20" s="546"/>
      <c r="B20" s="550"/>
      <c r="C20" s="549"/>
      <c r="D20" s="550"/>
      <c r="E20" s="549"/>
      <c r="F20" s="555" t="str">
        <f t="shared" si="1"/>
        <v/>
      </c>
      <c r="G20" s="308" t="b">
        <f t="shared" si="2"/>
        <v>0</v>
      </c>
      <c r="H20" s="298">
        <f t="shared" si="10"/>
        <v>1</v>
      </c>
      <c r="I20" s="15" t="str">
        <f t="shared" si="11"/>
        <v/>
      </c>
      <c r="J20" s="15" t="str">
        <f t="shared" si="12"/>
        <v/>
      </c>
      <c r="K20" s="15" t="str">
        <f t="shared" si="13"/>
        <v/>
      </c>
      <c r="L20" s="15" t="str">
        <f t="shared" si="14"/>
        <v/>
      </c>
      <c r="M20" s="15" t="str">
        <f t="shared" si="15"/>
        <v/>
      </c>
      <c r="N20" s="15" t="str">
        <f t="shared" si="16"/>
        <v/>
      </c>
    </row>
    <row r="21" spans="1:14">
      <c r="A21" s="546"/>
      <c r="B21" s="550"/>
      <c r="C21" s="549"/>
      <c r="D21" s="550"/>
      <c r="E21" s="549"/>
      <c r="F21" s="555" t="str">
        <f t="shared" si="1"/>
        <v/>
      </c>
      <c r="G21" s="308" t="b">
        <f t="shared" si="2"/>
        <v>0</v>
      </c>
      <c r="H21" s="298">
        <f t="shared" si="10"/>
        <v>1</v>
      </c>
      <c r="I21" s="15" t="str">
        <f t="shared" si="11"/>
        <v/>
      </c>
      <c r="J21" s="15" t="str">
        <f t="shared" si="12"/>
        <v/>
      </c>
      <c r="K21" s="15" t="str">
        <f t="shared" si="13"/>
        <v/>
      </c>
      <c r="L21" s="15" t="str">
        <f t="shared" si="14"/>
        <v/>
      </c>
      <c r="M21" s="15" t="str">
        <f t="shared" si="15"/>
        <v/>
      </c>
      <c r="N21" s="15" t="str">
        <f t="shared" si="16"/>
        <v/>
      </c>
    </row>
    <row r="22" spans="1:14">
      <c r="A22" s="546"/>
      <c r="B22" s="550"/>
      <c r="C22" s="549"/>
      <c r="D22" s="550"/>
      <c r="E22" s="549"/>
      <c r="F22" s="555" t="str">
        <f t="shared" si="1"/>
        <v/>
      </c>
      <c r="G22" s="308" t="b">
        <f t="shared" si="2"/>
        <v>0</v>
      </c>
      <c r="H22" s="298">
        <f t="shared" si="10"/>
        <v>1</v>
      </c>
      <c r="I22" s="15" t="str">
        <f t="shared" si="11"/>
        <v/>
      </c>
      <c r="J22" s="15" t="str">
        <f t="shared" si="12"/>
        <v/>
      </c>
      <c r="K22" s="15" t="str">
        <f t="shared" si="13"/>
        <v/>
      </c>
      <c r="L22" s="15" t="str">
        <f t="shared" si="14"/>
        <v/>
      </c>
      <c r="M22" s="15" t="str">
        <f t="shared" si="15"/>
        <v/>
      </c>
      <c r="N22" s="15" t="str">
        <f t="shared" si="16"/>
        <v/>
      </c>
    </row>
    <row r="23" spans="1:14">
      <c r="A23" s="546"/>
      <c r="B23" s="550"/>
      <c r="C23" s="549"/>
      <c r="D23" s="550"/>
      <c r="E23" s="549"/>
      <c r="F23" s="555" t="str">
        <f t="shared" si="1"/>
        <v/>
      </c>
      <c r="G23" s="308" t="b">
        <f t="shared" si="2"/>
        <v>0</v>
      </c>
      <c r="H23" s="298">
        <f t="shared" si="10"/>
        <v>1</v>
      </c>
      <c r="I23" s="15" t="str">
        <f t="shared" si="11"/>
        <v/>
      </c>
      <c r="J23" s="15" t="str">
        <f t="shared" si="12"/>
        <v/>
      </c>
      <c r="K23" s="15" t="str">
        <f t="shared" si="13"/>
        <v/>
      </c>
      <c r="L23" s="15" t="str">
        <f t="shared" si="14"/>
        <v/>
      </c>
      <c r="M23" s="15" t="str">
        <f t="shared" si="15"/>
        <v/>
      </c>
      <c r="N23" s="15" t="str">
        <f t="shared" si="16"/>
        <v/>
      </c>
    </row>
    <row r="24" spans="1:14">
      <c r="A24" s="546"/>
      <c r="B24" s="550"/>
      <c r="C24" s="549"/>
      <c r="D24" s="550"/>
      <c r="E24" s="549"/>
      <c r="F24" s="555" t="str">
        <f t="shared" si="1"/>
        <v/>
      </c>
      <c r="G24" s="308" t="b">
        <f t="shared" si="2"/>
        <v>0</v>
      </c>
      <c r="H24" s="298">
        <f t="shared" si="10"/>
        <v>1</v>
      </c>
      <c r="I24" s="15" t="str">
        <f t="shared" si="11"/>
        <v/>
      </c>
      <c r="J24" s="15" t="str">
        <f t="shared" si="12"/>
        <v/>
      </c>
      <c r="K24" s="15" t="str">
        <f t="shared" si="13"/>
        <v/>
      </c>
      <c r="L24" s="15" t="str">
        <f t="shared" si="14"/>
        <v/>
      </c>
      <c r="M24" s="15" t="str">
        <f t="shared" si="15"/>
        <v/>
      </c>
      <c r="N24" s="15" t="str">
        <f t="shared" si="16"/>
        <v/>
      </c>
    </row>
    <row r="25" spans="1:14">
      <c r="A25" s="546"/>
      <c r="B25" s="550"/>
      <c r="C25" s="549"/>
      <c r="D25" s="550"/>
      <c r="E25" s="549"/>
      <c r="F25" s="555" t="str">
        <f t="shared" si="1"/>
        <v/>
      </c>
      <c r="G25" s="308" t="b">
        <f t="shared" si="2"/>
        <v>0</v>
      </c>
      <c r="H25" s="298">
        <f t="shared" si="10"/>
        <v>1</v>
      </c>
      <c r="I25" s="15" t="str">
        <f t="shared" si="11"/>
        <v/>
      </c>
      <c r="J25" s="15" t="str">
        <f t="shared" si="12"/>
        <v/>
      </c>
      <c r="K25" s="15" t="str">
        <f t="shared" si="13"/>
        <v/>
      </c>
      <c r="L25" s="15" t="str">
        <f t="shared" si="14"/>
        <v/>
      </c>
      <c r="M25" s="15" t="str">
        <f t="shared" si="15"/>
        <v/>
      </c>
      <c r="N25" s="15" t="str">
        <f t="shared" si="16"/>
        <v/>
      </c>
    </row>
    <row r="26" spans="1:14">
      <c r="A26" s="546"/>
      <c r="B26" s="550"/>
      <c r="C26" s="549"/>
      <c r="D26" s="550"/>
      <c r="E26" s="549"/>
      <c r="F26" s="555" t="str">
        <f t="shared" si="1"/>
        <v/>
      </c>
      <c r="G26" s="308" t="b">
        <f t="shared" si="2"/>
        <v>0</v>
      </c>
      <c r="H26" s="298">
        <f t="shared" si="10"/>
        <v>1</v>
      </c>
      <c r="I26" s="15" t="str">
        <f t="shared" si="11"/>
        <v/>
      </c>
      <c r="J26" s="15" t="str">
        <f t="shared" si="12"/>
        <v/>
      </c>
      <c r="K26" s="15" t="str">
        <f t="shared" si="13"/>
        <v/>
      </c>
      <c r="L26" s="15" t="str">
        <f t="shared" si="14"/>
        <v/>
      </c>
      <c r="M26" s="15" t="str">
        <f t="shared" si="15"/>
        <v/>
      </c>
      <c r="N26" s="15" t="str">
        <f t="shared" si="16"/>
        <v/>
      </c>
    </row>
    <row r="27" spans="1:14">
      <c r="A27" s="546"/>
      <c r="B27" s="550"/>
      <c r="C27" s="549"/>
      <c r="D27" s="550"/>
      <c r="E27" s="549"/>
      <c r="F27" s="555" t="str">
        <f t="shared" si="1"/>
        <v/>
      </c>
      <c r="G27" s="308" t="b">
        <f t="shared" si="2"/>
        <v>0</v>
      </c>
      <c r="H27" s="298">
        <f t="shared" si="10"/>
        <v>1</v>
      </c>
      <c r="I27" s="15" t="str">
        <f t="shared" si="11"/>
        <v/>
      </c>
      <c r="J27" s="15" t="str">
        <f t="shared" si="12"/>
        <v/>
      </c>
      <c r="K27" s="15" t="str">
        <f t="shared" si="13"/>
        <v/>
      </c>
      <c r="L27" s="15" t="str">
        <f t="shared" si="14"/>
        <v/>
      </c>
      <c r="M27" s="15" t="str">
        <f t="shared" si="15"/>
        <v/>
      </c>
      <c r="N27" s="15" t="str">
        <f t="shared" si="16"/>
        <v/>
      </c>
    </row>
    <row r="28" spans="1:14">
      <c r="A28" s="546"/>
      <c r="B28" s="550"/>
      <c r="C28" s="549"/>
      <c r="D28" s="550"/>
      <c r="E28" s="549"/>
      <c r="F28" s="555" t="str">
        <f t="shared" si="1"/>
        <v/>
      </c>
      <c r="G28" s="308" t="b">
        <f t="shared" si="2"/>
        <v>0</v>
      </c>
      <c r="H28" s="298">
        <f t="shared" si="10"/>
        <v>1</v>
      </c>
      <c r="I28" s="15" t="str">
        <f t="shared" si="11"/>
        <v/>
      </c>
      <c r="J28" s="15" t="str">
        <f t="shared" si="12"/>
        <v/>
      </c>
      <c r="K28" s="15" t="str">
        <f t="shared" si="13"/>
        <v/>
      </c>
      <c r="L28" s="15" t="str">
        <f t="shared" si="14"/>
        <v/>
      </c>
      <c r="M28" s="15" t="str">
        <f t="shared" si="15"/>
        <v/>
      </c>
      <c r="N28" s="15" t="str">
        <f t="shared" si="16"/>
        <v/>
      </c>
    </row>
    <row r="29" spans="1:14">
      <c r="A29" s="546"/>
      <c r="B29" s="550"/>
      <c r="C29" s="549"/>
      <c r="D29" s="550"/>
      <c r="E29" s="549"/>
      <c r="F29" s="555" t="str">
        <f t="shared" si="1"/>
        <v/>
      </c>
      <c r="G29" s="308" t="b">
        <f t="shared" si="2"/>
        <v>0</v>
      </c>
      <c r="H29" s="298">
        <f t="shared" si="10"/>
        <v>1</v>
      </c>
      <c r="I29" s="15" t="str">
        <f t="shared" si="11"/>
        <v/>
      </c>
      <c r="J29" s="15" t="str">
        <f t="shared" si="12"/>
        <v/>
      </c>
      <c r="K29" s="15" t="str">
        <f t="shared" si="13"/>
        <v/>
      </c>
      <c r="L29" s="15" t="str">
        <f t="shared" si="14"/>
        <v/>
      </c>
      <c r="M29" s="15" t="str">
        <f t="shared" si="15"/>
        <v/>
      </c>
      <c r="N29" s="15" t="str">
        <f t="shared" si="16"/>
        <v/>
      </c>
    </row>
    <row r="30" spans="1:14">
      <c r="A30" s="546"/>
      <c r="B30" s="550"/>
      <c r="C30" s="549"/>
      <c r="D30" s="550"/>
      <c r="E30" s="549"/>
      <c r="F30" s="555" t="str">
        <f t="shared" si="1"/>
        <v/>
      </c>
      <c r="G30" s="308" t="b">
        <f t="shared" si="2"/>
        <v>0</v>
      </c>
      <c r="H30" s="298">
        <f t="shared" si="10"/>
        <v>1</v>
      </c>
      <c r="I30" s="15" t="str">
        <f t="shared" si="11"/>
        <v/>
      </c>
      <c r="J30" s="15" t="str">
        <f t="shared" si="12"/>
        <v/>
      </c>
      <c r="K30" s="15" t="str">
        <f t="shared" si="13"/>
        <v/>
      </c>
      <c r="L30" s="15" t="str">
        <f t="shared" si="14"/>
        <v/>
      </c>
      <c r="M30" s="15" t="str">
        <f t="shared" si="15"/>
        <v/>
      </c>
      <c r="N30" s="15" t="str">
        <f t="shared" si="16"/>
        <v/>
      </c>
    </row>
    <row r="31" spans="1:14">
      <c r="A31" s="546"/>
      <c r="B31" s="550"/>
      <c r="C31" s="549"/>
      <c r="D31" s="550"/>
      <c r="E31" s="549"/>
      <c r="F31" s="555" t="str">
        <f t="shared" si="1"/>
        <v/>
      </c>
      <c r="G31" s="308" t="b">
        <f t="shared" si="2"/>
        <v>0</v>
      </c>
      <c r="H31" s="298">
        <f t="shared" si="10"/>
        <v>1</v>
      </c>
      <c r="I31" s="15" t="str">
        <f t="shared" si="11"/>
        <v/>
      </c>
      <c r="J31" s="15" t="str">
        <f t="shared" si="12"/>
        <v/>
      </c>
      <c r="K31" s="15" t="str">
        <f t="shared" si="13"/>
        <v/>
      </c>
      <c r="L31" s="15" t="str">
        <f t="shared" si="14"/>
        <v/>
      </c>
      <c r="M31" s="15" t="str">
        <f t="shared" si="15"/>
        <v/>
      </c>
      <c r="N31" s="15" t="str">
        <f t="shared" si="16"/>
        <v/>
      </c>
    </row>
    <row r="32" spans="1:14">
      <c r="A32" s="546"/>
      <c r="B32" s="550"/>
      <c r="C32" s="549"/>
      <c r="D32" s="550"/>
      <c r="E32" s="549"/>
      <c r="F32" s="555" t="str">
        <f t="shared" si="1"/>
        <v/>
      </c>
      <c r="G32" s="308" t="b">
        <f t="shared" si="2"/>
        <v>0</v>
      </c>
      <c r="H32" s="298">
        <f t="shared" si="10"/>
        <v>1</v>
      </c>
      <c r="I32" s="15" t="str">
        <f t="shared" si="11"/>
        <v/>
      </c>
      <c r="J32" s="15" t="str">
        <f t="shared" si="12"/>
        <v/>
      </c>
      <c r="K32" s="15" t="str">
        <f t="shared" si="13"/>
        <v/>
      </c>
      <c r="L32" s="15" t="str">
        <f t="shared" si="14"/>
        <v/>
      </c>
      <c r="M32" s="15" t="str">
        <f t="shared" si="15"/>
        <v/>
      </c>
      <c r="N32" s="15" t="str">
        <f t="shared" si="16"/>
        <v/>
      </c>
    </row>
    <row r="33" spans="1:14">
      <c r="A33" s="546"/>
      <c r="B33" s="550"/>
      <c r="C33" s="549"/>
      <c r="D33" s="550"/>
      <c r="E33" s="549"/>
      <c r="F33" s="555" t="str">
        <f t="shared" si="1"/>
        <v/>
      </c>
      <c r="G33" s="308" t="b">
        <f t="shared" si="2"/>
        <v>0</v>
      </c>
      <c r="H33" s="298">
        <f t="shared" si="10"/>
        <v>1</v>
      </c>
      <c r="I33" s="15" t="str">
        <f t="shared" si="11"/>
        <v/>
      </c>
      <c r="J33" s="15" t="str">
        <f t="shared" si="12"/>
        <v/>
      </c>
      <c r="K33" s="15" t="str">
        <f t="shared" si="13"/>
        <v/>
      </c>
      <c r="L33" s="15" t="str">
        <f t="shared" si="14"/>
        <v/>
      </c>
      <c r="M33" s="15" t="str">
        <f t="shared" si="15"/>
        <v/>
      </c>
      <c r="N33" s="15" t="str">
        <f t="shared" si="16"/>
        <v/>
      </c>
    </row>
    <row r="34" spans="1:14">
      <c r="A34" s="546"/>
      <c r="B34" s="550"/>
      <c r="C34" s="549"/>
      <c r="D34" s="550"/>
      <c r="E34" s="549"/>
      <c r="F34" s="555" t="str">
        <f t="shared" si="1"/>
        <v/>
      </c>
      <c r="G34" s="308" t="b">
        <f t="shared" si="2"/>
        <v>0</v>
      </c>
      <c r="H34" s="298">
        <f t="shared" si="10"/>
        <v>1</v>
      </c>
      <c r="I34" s="15" t="str">
        <f t="shared" si="11"/>
        <v/>
      </c>
      <c r="J34" s="15" t="str">
        <f t="shared" si="12"/>
        <v/>
      </c>
      <c r="K34" s="15" t="str">
        <f t="shared" si="13"/>
        <v/>
      </c>
      <c r="L34" s="15" t="str">
        <f t="shared" si="14"/>
        <v/>
      </c>
      <c r="M34" s="15" t="str">
        <f t="shared" si="15"/>
        <v/>
      </c>
      <c r="N34" s="15" t="str">
        <f t="shared" si="16"/>
        <v/>
      </c>
    </row>
    <row r="35" spans="1:14">
      <c r="A35" s="546"/>
      <c r="B35" s="550"/>
      <c r="C35" s="549"/>
      <c r="D35" s="550"/>
      <c r="E35" s="549"/>
      <c r="F35" s="555" t="str">
        <f t="shared" si="1"/>
        <v/>
      </c>
      <c r="G35" s="308" t="b">
        <f t="shared" si="2"/>
        <v>0</v>
      </c>
      <c r="H35" s="298">
        <f t="shared" si="10"/>
        <v>1</v>
      </c>
      <c r="I35" s="15" t="str">
        <f t="shared" si="11"/>
        <v/>
      </c>
      <c r="J35" s="15" t="str">
        <f t="shared" si="12"/>
        <v/>
      </c>
      <c r="K35" s="15" t="str">
        <f t="shared" si="13"/>
        <v/>
      </c>
      <c r="L35" s="15" t="str">
        <f t="shared" si="14"/>
        <v/>
      </c>
      <c r="M35" s="15" t="str">
        <f t="shared" si="15"/>
        <v/>
      </c>
      <c r="N35" s="15" t="str">
        <f t="shared" si="16"/>
        <v/>
      </c>
    </row>
    <row r="36" spans="1:14">
      <c r="A36" s="546"/>
      <c r="B36" s="550"/>
      <c r="C36" s="549"/>
      <c r="D36" s="550"/>
      <c r="E36" s="549"/>
      <c r="F36" s="555" t="str">
        <f t="shared" si="1"/>
        <v/>
      </c>
      <c r="G36" s="308" t="b">
        <f t="shared" si="2"/>
        <v>0</v>
      </c>
      <c r="H36" s="298">
        <f t="shared" si="10"/>
        <v>1</v>
      </c>
      <c r="I36" s="15" t="str">
        <f t="shared" si="11"/>
        <v/>
      </c>
      <c r="J36" s="15" t="str">
        <f t="shared" si="12"/>
        <v/>
      </c>
      <c r="K36" s="15" t="str">
        <f t="shared" si="13"/>
        <v/>
      </c>
      <c r="L36" s="15" t="str">
        <f t="shared" si="14"/>
        <v/>
      </c>
      <c r="M36" s="15" t="str">
        <f t="shared" si="15"/>
        <v/>
      </c>
      <c r="N36" s="15" t="str">
        <f t="shared" si="16"/>
        <v/>
      </c>
    </row>
    <row r="37" spans="1:14">
      <c r="A37" s="546"/>
      <c r="B37" s="550"/>
      <c r="C37" s="549"/>
      <c r="D37" s="550"/>
      <c r="E37" s="549"/>
      <c r="F37" s="555" t="str">
        <f t="shared" si="1"/>
        <v/>
      </c>
      <c r="G37" s="308" t="b">
        <f t="shared" si="2"/>
        <v>0</v>
      </c>
      <c r="H37" s="298">
        <f t="shared" si="10"/>
        <v>1</v>
      </c>
      <c r="I37" s="15" t="str">
        <f t="shared" si="11"/>
        <v/>
      </c>
      <c r="J37" s="15" t="str">
        <f t="shared" si="12"/>
        <v/>
      </c>
      <c r="K37" s="15" t="str">
        <f t="shared" si="13"/>
        <v/>
      </c>
      <c r="L37" s="15" t="str">
        <f t="shared" si="14"/>
        <v/>
      </c>
      <c r="M37" s="15" t="str">
        <f t="shared" si="15"/>
        <v/>
      </c>
      <c r="N37" s="15" t="str">
        <f t="shared" si="16"/>
        <v/>
      </c>
    </row>
    <row r="38" spans="1:14">
      <c r="A38" s="546"/>
      <c r="B38" s="550"/>
      <c r="C38" s="549"/>
      <c r="D38" s="550"/>
      <c r="E38" s="549"/>
      <c r="F38" s="555" t="str">
        <f t="shared" si="1"/>
        <v/>
      </c>
      <c r="G38" s="308" t="b">
        <f t="shared" si="2"/>
        <v>0</v>
      </c>
      <c r="H38" s="298">
        <f t="shared" si="10"/>
        <v>1</v>
      </c>
      <c r="I38" s="15" t="str">
        <f t="shared" si="11"/>
        <v/>
      </c>
      <c r="J38" s="15" t="str">
        <f t="shared" si="12"/>
        <v/>
      </c>
      <c r="K38" s="15" t="str">
        <f t="shared" si="13"/>
        <v/>
      </c>
      <c r="L38" s="15" t="str">
        <f t="shared" si="14"/>
        <v/>
      </c>
      <c r="M38" s="15" t="str">
        <f t="shared" si="15"/>
        <v/>
      </c>
      <c r="N38" s="15" t="str">
        <f t="shared" si="16"/>
        <v/>
      </c>
    </row>
    <row r="39" spans="1:14">
      <c r="A39" s="546"/>
      <c r="B39" s="550"/>
      <c r="C39" s="549"/>
      <c r="D39" s="550"/>
      <c r="E39" s="549"/>
      <c r="F39" s="555" t="str">
        <f t="shared" si="1"/>
        <v/>
      </c>
      <c r="G39" s="308" t="b">
        <f t="shared" si="2"/>
        <v>0</v>
      </c>
      <c r="H39" s="298">
        <f t="shared" si="10"/>
        <v>1</v>
      </c>
      <c r="I39" s="15" t="str">
        <f t="shared" si="11"/>
        <v/>
      </c>
      <c r="J39" s="15" t="str">
        <f t="shared" si="12"/>
        <v/>
      </c>
      <c r="K39" s="15" t="str">
        <f t="shared" si="13"/>
        <v/>
      </c>
      <c r="L39" s="15" t="str">
        <f t="shared" si="14"/>
        <v/>
      </c>
      <c r="M39" s="15" t="str">
        <f t="shared" si="15"/>
        <v/>
      </c>
      <c r="N39" s="15" t="str">
        <f t="shared" si="16"/>
        <v/>
      </c>
    </row>
    <row r="40" spans="1:14">
      <c r="A40" s="546"/>
      <c r="B40" s="550"/>
      <c r="C40" s="549"/>
      <c r="D40" s="550"/>
      <c r="E40" s="549"/>
      <c r="F40" s="555" t="str">
        <f t="shared" si="1"/>
        <v/>
      </c>
      <c r="G40" s="308" t="b">
        <f t="shared" si="2"/>
        <v>0</v>
      </c>
      <c r="H40" s="298">
        <f t="shared" si="10"/>
        <v>1</v>
      </c>
      <c r="I40" s="15" t="str">
        <f t="shared" si="11"/>
        <v/>
      </c>
      <c r="J40" s="15" t="str">
        <f t="shared" si="12"/>
        <v/>
      </c>
      <c r="K40" s="15" t="str">
        <f t="shared" si="13"/>
        <v/>
      </c>
      <c r="L40" s="15" t="str">
        <f t="shared" si="14"/>
        <v/>
      </c>
      <c r="M40" s="15" t="str">
        <f t="shared" si="15"/>
        <v/>
      </c>
      <c r="N40" s="15" t="str">
        <f t="shared" si="16"/>
        <v/>
      </c>
    </row>
    <row r="41" spans="1:14">
      <c r="A41" s="546"/>
      <c r="B41" s="550"/>
      <c r="C41" s="549"/>
      <c r="D41" s="550"/>
      <c r="E41" s="549"/>
      <c r="F41" s="555" t="str">
        <f t="shared" si="1"/>
        <v/>
      </c>
      <c r="G41" s="308" t="b">
        <f t="shared" si="2"/>
        <v>0</v>
      </c>
      <c r="H41" s="298">
        <f t="shared" si="10"/>
        <v>1</v>
      </c>
      <c r="I41" s="15" t="str">
        <f t="shared" si="11"/>
        <v/>
      </c>
      <c r="J41" s="15" t="str">
        <f t="shared" si="12"/>
        <v/>
      </c>
      <c r="K41" s="15" t="str">
        <f t="shared" si="13"/>
        <v/>
      </c>
      <c r="L41" s="15" t="str">
        <f t="shared" si="14"/>
        <v/>
      </c>
      <c r="M41" s="15" t="str">
        <f t="shared" si="15"/>
        <v/>
      </c>
      <c r="N41" s="15" t="str">
        <f t="shared" si="16"/>
        <v/>
      </c>
    </row>
    <row r="42" spans="1:14">
      <c r="A42" s="546"/>
      <c r="B42" s="550"/>
      <c r="C42" s="549"/>
      <c r="D42" s="550"/>
      <c r="E42" s="549"/>
      <c r="F42" s="555" t="str">
        <f t="shared" si="1"/>
        <v/>
      </c>
      <c r="G42" s="308" t="b">
        <f t="shared" si="2"/>
        <v>0</v>
      </c>
      <c r="H42" s="298">
        <f t="shared" si="10"/>
        <v>1</v>
      </c>
      <c r="I42" s="15" t="str">
        <f t="shared" si="11"/>
        <v/>
      </c>
      <c r="J42" s="15" t="str">
        <f t="shared" si="12"/>
        <v/>
      </c>
      <c r="K42" s="15" t="str">
        <f t="shared" si="13"/>
        <v/>
      </c>
      <c r="L42" s="15" t="str">
        <f t="shared" si="14"/>
        <v/>
      </c>
      <c r="M42" s="15" t="str">
        <f t="shared" si="15"/>
        <v/>
      </c>
      <c r="N42" s="15" t="str">
        <f t="shared" si="16"/>
        <v/>
      </c>
    </row>
    <row r="43" spans="1:14">
      <c r="A43" s="546"/>
      <c r="B43" s="550"/>
      <c r="C43" s="549"/>
      <c r="D43" s="550"/>
      <c r="E43" s="549"/>
      <c r="F43" s="555" t="str">
        <f t="shared" si="1"/>
        <v/>
      </c>
      <c r="G43" s="308" t="b">
        <f t="shared" si="2"/>
        <v>0</v>
      </c>
      <c r="H43" s="298">
        <f t="shared" si="10"/>
        <v>1</v>
      </c>
      <c r="I43" s="15" t="str">
        <f t="shared" si="11"/>
        <v/>
      </c>
      <c r="J43" s="15" t="str">
        <f t="shared" si="12"/>
        <v/>
      </c>
      <c r="K43" s="15" t="str">
        <f t="shared" si="13"/>
        <v/>
      </c>
      <c r="L43" s="15" t="str">
        <f t="shared" si="14"/>
        <v/>
      </c>
      <c r="M43" s="15" t="str">
        <f t="shared" si="15"/>
        <v/>
      </c>
      <c r="N43" s="15" t="str">
        <f t="shared" si="16"/>
        <v/>
      </c>
    </row>
    <row r="44" spans="1:14">
      <c r="A44" s="546"/>
      <c r="B44" s="550"/>
      <c r="C44" s="549"/>
      <c r="D44" s="550"/>
      <c r="E44" s="549"/>
      <c r="F44" s="555" t="str">
        <f t="shared" si="1"/>
        <v/>
      </c>
      <c r="G44" s="308" t="b">
        <f t="shared" si="2"/>
        <v>0</v>
      </c>
      <c r="H44" s="298">
        <f t="shared" si="10"/>
        <v>1</v>
      </c>
      <c r="I44" s="15" t="str">
        <f t="shared" si="11"/>
        <v/>
      </c>
      <c r="J44" s="15" t="str">
        <f t="shared" si="12"/>
        <v/>
      </c>
      <c r="K44" s="15" t="str">
        <f t="shared" si="13"/>
        <v/>
      </c>
      <c r="L44" s="15" t="str">
        <f t="shared" si="14"/>
        <v/>
      </c>
      <c r="M44" s="15" t="str">
        <f t="shared" si="15"/>
        <v/>
      </c>
      <c r="N44" s="15" t="str">
        <f t="shared" si="16"/>
        <v/>
      </c>
    </row>
    <row r="45" spans="1:14">
      <c r="A45" s="546"/>
      <c r="B45" s="550"/>
      <c r="C45" s="549"/>
      <c r="D45" s="550"/>
      <c r="E45" s="549"/>
      <c r="F45" s="555" t="str">
        <f t="shared" si="1"/>
        <v/>
      </c>
      <c r="G45" s="308" t="b">
        <f t="shared" si="2"/>
        <v>0</v>
      </c>
      <c r="H45" s="298">
        <f t="shared" si="10"/>
        <v>1</v>
      </c>
      <c r="I45" s="15" t="str">
        <f t="shared" si="11"/>
        <v/>
      </c>
      <c r="J45" s="15" t="str">
        <f t="shared" si="12"/>
        <v/>
      </c>
      <c r="K45" s="15" t="str">
        <f t="shared" si="13"/>
        <v/>
      </c>
      <c r="L45" s="15" t="str">
        <f t="shared" si="14"/>
        <v/>
      </c>
      <c r="M45" s="15" t="str">
        <f t="shared" si="15"/>
        <v/>
      </c>
      <c r="N45" s="15" t="str">
        <f t="shared" si="16"/>
        <v/>
      </c>
    </row>
    <row r="46" spans="1:14">
      <c r="A46" s="546"/>
      <c r="B46" s="550"/>
      <c r="C46" s="549"/>
      <c r="D46" s="550"/>
      <c r="E46" s="549"/>
      <c r="F46" s="555" t="str">
        <f t="shared" si="1"/>
        <v/>
      </c>
      <c r="G46" s="308" t="b">
        <f t="shared" si="2"/>
        <v>0</v>
      </c>
      <c r="H46" s="298">
        <f t="shared" si="10"/>
        <v>1</v>
      </c>
      <c r="I46" s="15" t="str">
        <f t="shared" si="11"/>
        <v/>
      </c>
      <c r="J46" s="15" t="str">
        <f t="shared" si="12"/>
        <v/>
      </c>
      <c r="K46" s="15" t="str">
        <f t="shared" si="13"/>
        <v/>
      </c>
      <c r="L46" s="15" t="str">
        <f t="shared" si="14"/>
        <v/>
      </c>
      <c r="M46" s="15" t="str">
        <f t="shared" si="15"/>
        <v/>
      </c>
      <c r="N46" s="15" t="str">
        <f t="shared" si="16"/>
        <v/>
      </c>
    </row>
    <row r="47" spans="1:14">
      <c r="A47" s="546"/>
      <c r="B47" s="550"/>
      <c r="C47" s="549"/>
      <c r="D47" s="550"/>
      <c r="E47" s="549"/>
      <c r="F47" s="555" t="str">
        <f t="shared" si="1"/>
        <v/>
      </c>
      <c r="G47" s="308" t="b">
        <f t="shared" si="2"/>
        <v>0</v>
      </c>
      <c r="H47" s="298">
        <f t="shared" si="10"/>
        <v>1</v>
      </c>
      <c r="I47" s="15" t="str">
        <f t="shared" si="11"/>
        <v/>
      </c>
      <c r="J47" s="15" t="str">
        <f t="shared" si="12"/>
        <v/>
      </c>
      <c r="K47" s="15" t="str">
        <f t="shared" si="13"/>
        <v/>
      </c>
      <c r="L47" s="15" t="str">
        <f t="shared" si="14"/>
        <v/>
      </c>
      <c r="M47" s="15" t="str">
        <f t="shared" si="15"/>
        <v/>
      </c>
      <c r="N47" s="15" t="str">
        <f t="shared" si="16"/>
        <v/>
      </c>
    </row>
    <row r="48" spans="1:14">
      <c r="A48" s="546"/>
      <c r="B48" s="550"/>
      <c r="C48" s="549"/>
      <c r="D48" s="550"/>
      <c r="E48" s="549"/>
      <c r="F48" s="555" t="str">
        <f t="shared" si="1"/>
        <v/>
      </c>
      <c r="G48" s="308" t="b">
        <f t="shared" si="2"/>
        <v>0</v>
      </c>
      <c r="H48" s="298">
        <f t="shared" si="10"/>
        <v>1</v>
      </c>
      <c r="I48" s="15" t="str">
        <f t="shared" si="11"/>
        <v/>
      </c>
      <c r="J48" s="15" t="str">
        <f t="shared" si="12"/>
        <v/>
      </c>
      <c r="K48" s="15" t="str">
        <f t="shared" si="13"/>
        <v/>
      </c>
      <c r="L48" s="15" t="str">
        <f t="shared" si="14"/>
        <v/>
      </c>
      <c r="M48" s="15" t="str">
        <f t="shared" si="15"/>
        <v/>
      </c>
      <c r="N48" s="15" t="str">
        <f t="shared" si="16"/>
        <v/>
      </c>
    </row>
    <row r="49" spans="1:14">
      <c r="A49" s="546"/>
      <c r="B49" s="550"/>
      <c r="C49" s="549"/>
      <c r="D49" s="550"/>
      <c r="E49" s="549"/>
      <c r="F49" s="555" t="str">
        <f t="shared" si="1"/>
        <v/>
      </c>
      <c r="G49" s="308" t="b">
        <f t="shared" si="2"/>
        <v>0</v>
      </c>
      <c r="H49" s="298">
        <f t="shared" si="10"/>
        <v>1</v>
      </c>
      <c r="I49" s="15" t="str">
        <f t="shared" si="11"/>
        <v/>
      </c>
      <c r="J49" s="15" t="str">
        <f t="shared" si="12"/>
        <v/>
      </c>
      <c r="K49" s="15" t="str">
        <f t="shared" si="13"/>
        <v/>
      </c>
      <c r="L49" s="15" t="str">
        <f t="shared" si="14"/>
        <v/>
      </c>
      <c r="M49" s="15" t="str">
        <f t="shared" si="15"/>
        <v/>
      </c>
      <c r="N49" s="15" t="str">
        <f t="shared" si="16"/>
        <v/>
      </c>
    </row>
    <row r="50" spans="1:14">
      <c r="A50" s="546"/>
      <c r="B50" s="550"/>
      <c r="C50" s="549"/>
      <c r="D50" s="550"/>
      <c r="E50" s="549"/>
      <c r="F50" s="555" t="str">
        <f t="shared" si="1"/>
        <v/>
      </c>
      <c r="G50" s="308" t="b">
        <f t="shared" si="2"/>
        <v>0</v>
      </c>
      <c r="H50" s="298">
        <f t="shared" si="10"/>
        <v>1</v>
      </c>
      <c r="I50" s="15" t="str">
        <f t="shared" si="11"/>
        <v/>
      </c>
      <c r="J50" s="15" t="str">
        <f t="shared" si="12"/>
        <v/>
      </c>
      <c r="K50" s="15" t="str">
        <f t="shared" si="13"/>
        <v/>
      </c>
      <c r="L50" s="15" t="str">
        <f t="shared" si="14"/>
        <v/>
      </c>
      <c r="M50" s="15" t="str">
        <f t="shared" si="15"/>
        <v/>
      </c>
      <c r="N50" s="15" t="str">
        <f t="shared" si="16"/>
        <v/>
      </c>
    </row>
    <row r="51" spans="1:14">
      <c r="A51" s="546"/>
      <c r="B51" s="550"/>
      <c r="C51" s="549"/>
      <c r="D51" s="550"/>
      <c r="E51" s="549"/>
      <c r="F51" s="555" t="str">
        <f t="shared" si="1"/>
        <v/>
      </c>
      <c r="G51" s="308" t="b">
        <f t="shared" si="2"/>
        <v>0</v>
      </c>
      <c r="H51" s="298">
        <f t="shared" si="10"/>
        <v>1</v>
      </c>
      <c r="I51" s="15" t="str">
        <f t="shared" si="11"/>
        <v/>
      </c>
      <c r="J51" s="15" t="str">
        <f t="shared" si="12"/>
        <v/>
      </c>
      <c r="K51" s="15" t="str">
        <f t="shared" si="13"/>
        <v/>
      </c>
      <c r="L51" s="15" t="str">
        <f t="shared" si="14"/>
        <v/>
      </c>
      <c r="M51" s="15" t="str">
        <f t="shared" si="15"/>
        <v/>
      </c>
      <c r="N51" s="15" t="str">
        <f t="shared" si="16"/>
        <v/>
      </c>
    </row>
    <row r="52" spans="1:14">
      <c r="A52" s="546"/>
      <c r="B52" s="550"/>
      <c r="C52" s="549"/>
      <c r="D52" s="550"/>
      <c r="E52" s="549"/>
      <c r="F52" s="555" t="str">
        <f t="shared" si="1"/>
        <v/>
      </c>
      <c r="G52" s="308" t="b">
        <f t="shared" si="2"/>
        <v>0</v>
      </c>
      <c r="H52" s="298">
        <f t="shared" si="10"/>
        <v>1</v>
      </c>
      <c r="I52" s="15" t="str">
        <f t="shared" si="11"/>
        <v/>
      </c>
      <c r="J52" s="15" t="str">
        <f t="shared" si="12"/>
        <v/>
      </c>
      <c r="K52" s="15" t="str">
        <f t="shared" si="13"/>
        <v/>
      </c>
      <c r="L52" s="15" t="str">
        <f t="shared" si="14"/>
        <v/>
      </c>
      <c r="M52" s="15" t="str">
        <f t="shared" si="15"/>
        <v/>
      </c>
      <c r="N52" s="15" t="str">
        <f t="shared" si="16"/>
        <v/>
      </c>
    </row>
    <row r="53" spans="1:14">
      <c r="A53" s="546"/>
      <c r="B53" s="550"/>
      <c r="C53" s="549"/>
      <c r="D53" s="550"/>
      <c r="E53" s="549"/>
      <c r="F53" s="555" t="str">
        <f t="shared" si="1"/>
        <v/>
      </c>
      <c r="G53" s="308" t="b">
        <f t="shared" si="2"/>
        <v>0</v>
      </c>
      <c r="H53" s="298">
        <f t="shared" si="10"/>
        <v>1</v>
      </c>
      <c r="I53" s="15" t="str">
        <f t="shared" si="11"/>
        <v/>
      </c>
      <c r="J53" s="15" t="str">
        <f t="shared" si="12"/>
        <v/>
      </c>
      <c r="K53" s="15" t="str">
        <f t="shared" si="13"/>
        <v/>
      </c>
      <c r="L53" s="15" t="str">
        <f t="shared" si="14"/>
        <v/>
      </c>
      <c r="M53" s="15" t="str">
        <f t="shared" si="15"/>
        <v/>
      </c>
      <c r="N53" s="15" t="str">
        <f t="shared" si="16"/>
        <v/>
      </c>
    </row>
    <row r="54" spans="1:14">
      <c r="A54" s="546"/>
      <c r="B54" s="550"/>
      <c r="C54" s="549"/>
      <c r="D54" s="550"/>
      <c r="E54" s="549"/>
      <c r="F54" s="555" t="str">
        <f t="shared" si="1"/>
        <v/>
      </c>
      <c r="G54" s="308" t="b">
        <f t="shared" si="2"/>
        <v>0</v>
      </c>
      <c r="H54" s="298">
        <f t="shared" si="10"/>
        <v>1</v>
      </c>
      <c r="I54" s="15" t="str">
        <f t="shared" si="11"/>
        <v/>
      </c>
      <c r="J54" s="15" t="str">
        <f t="shared" si="12"/>
        <v/>
      </c>
      <c r="K54" s="15" t="str">
        <f t="shared" si="13"/>
        <v/>
      </c>
      <c r="L54" s="15" t="str">
        <f t="shared" si="14"/>
        <v/>
      </c>
      <c r="M54" s="15" t="str">
        <f t="shared" si="15"/>
        <v/>
      </c>
      <c r="N54" s="15" t="str">
        <f t="shared" si="16"/>
        <v/>
      </c>
    </row>
    <row r="55" spans="1:14">
      <c r="A55" s="546"/>
      <c r="B55" s="550"/>
      <c r="C55" s="549"/>
      <c r="D55" s="550"/>
      <c r="E55" s="549"/>
      <c r="F55" s="555" t="str">
        <f t="shared" si="1"/>
        <v/>
      </c>
      <c r="G55" s="308" t="b">
        <f t="shared" si="2"/>
        <v>0</v>
      </c>
      <c r="H55" s="298">
        <f t="shared" si="10"/>
        <v>1</v>
      </c>
      <c r="I55" s="15" t="str">
        <f t="shared" si="11"/>
        <v/>
      </c>
      <c r="J55" s="15" t="str">
        <f t="shared" si="12"/>
        <v/>
      </c>
      <c r="K55" s="15" t="str">
        <f t="shared" si="13"/>
        <v/>
      </c>
      <c r="L55" s="15" t="str">
        <f t="shared" si="14"/>
        <v/>
      </c>
      <c r="M55" s="15" t="str">
        <f t="shared" si="15"/>
        <v/>
      </c>
      <c r="N55" s="15" t="str">
        <f t="shared" si="16"/>
        <v/>
      </c>
    </row>
    <row r="56" spans="1:14">
      <c r="A56" s="546"/>
      <c r="B56" s="550"/>
      <c r="C56" s="549"/>
      <c r="D56" s="550"/>
      <c r="E56" s="549"/>
      <c r="F56" s="555" t="str">
        <f t="shared" si="1"/>
        <v/>
      </c>
      <c r="G56" s="308" t="b">
        <f t="shared" si="2"/>
        <v>0</v>
      </c>
      <c r="H56" s="298">
        <f t="shared" si="10"/>
        <v>1</v>
      </c>
      <c r="I56" s="15" t="str">
        <f t="shared" si="11"/>
        <v/>
      </c>
      <c r="J56" s="15" t="str">
        <f t="shared" si="12"/>
        <v/>
      </c>
      <c r="K56" s="15" t="str">
        <f t="shared" si="13"/>
        <v/>
      </c>
      <c r="L56" s="15" t="str">
        <f t="shared" si="14"/>
        <v/>
      </c>
      <c r="M56" s="15" t="str">
        <f t="shared" si="15"/>
        <v/>
      </c>
      <c r="N56" s="15" t="str">
        <f t="shared" si="16"/>
        <v/>
      </c>
    </row>
    <row r="57" spans="1:14">
      <c r="A57" s="546"/>
      <c r="B57" s="550"/>
      <c r="C57" s="549"/>
      <c r="D57" s="550"/>
      <c r="E57" s="549"/>
      <c r="F57" s="555" t="str">
        <f t="shared" si="1"/>
        <v/>
      </c>
      <c r="G57" s="308" t="b">
        <f t="shared" si="2"/>
        <v>0</v>
      </c>
      <c r="H57" s="298">
        <f t="shared" si="10"/>
        <v>1</v>
      </c>
      <c r="I57" s="15" t="str">
        <f t="shared" si="11"/>
        <v/>
      </c>
      <c r="J57" s="15" t="str">
        <f t="shared" si="12"/>
        <v/>
      </c>
      <c r="K57" s="15" t="str">
        <f t="shared" si="13"/>
        <v/>
      </c>
      <c r="L57" s="15" t="str">
        <f t="shared" si="14"/>
        <v/>
      </c>
      <c r="M57" s="15" t="str">
        <f t="shared" si="15"/>
        <v/>
      </c>
      <c r="N57" s="15" t="str">
        <f t="shared" si="16"/>
        <v/>
      </c>
    </row>
    <row r="58" spans="1:14">
      <c r="A58" s="546"/>
      <c r="B58" s="550"/>
      <c r="C58" s="549"/>
      <c r="D58" s="550"/>
      <c r="E58" s="549"/>
      <c r="F58" s="555" t="str">
        <f t="shared" si="1"/>
        <v/>
      </c>
      <c r="G58" s="308" t="b">
        <f t="shared" si="2"/>
        <v>0</v>
      </c>
      <c r="H58" s="298">
        <f t="shared" si="10"/>
        <v>1</v>
      </c>
      <c r="I58" s="15" t="str">
        <f t="shared" si="11"/>
        <v/>
      </c>
      <c r="J58" s="15" t="str">
        <f t="shared" si="12"/>
        <v/>
      </c>
      <c r="K58" s="15" t="str">
        <f t="shared" si="13"/>
        <v/>
      </c>
      <c r="L58" s="15" t="str">
        <f t="shared" si="14"/>
        <v/>
      </c>
      <c r="M58" s="15" t="str">
        <f t="shared" si="15"/>
        <v/>
      </c>
      <c r="N58" s="15" t="str">
        <f t="shared" si="16"/>
        <v/>
      </c>
    </row>
    <row r="59" spans="1:14">
      <c r="A59" s="546"/>
      <c r="B59" s="550"/>
      <c r="C59" s="549"/>
      <c r="D59" s="550"/>
      <c r="E59" s="549"/>
      <c r="F59" s="555" t="str">
        <f t="shared" si="1"/>
        <v/>
      </c>
      <c r="G59" s="308" t="b">
        <f t="shared" si="2"/>
        <v>0</v>
      </c>
      <c r="H59" s="298">
        <f t="shared" si="10"/>
        <v>1</v>
      </c>
      <c r="I59" s="15" t="str">
        <f t="shared" si="11"/>
        <v/>
      </c>
      <c r="J59" s="15" t="str">
        <f t="shared" si="12"/>
        <v/>
      </c>
      <c r="K59" s="15" t="str">
        <f t="shared" si="13"/>
        <v/>
      </c>
      <c r="L59" s="15" t="str">
        <f t="shared" si="14"/>
        <v/>
      </c>
      <c r="M59" s="15" t="str">
        <f t="shared" si="15"/>
        <v/>
      </c>
      <c r="N59" s="15" t="str">
        <f t="shared" si="16"/>
        <v/>
      </c>
    </row>
    <row r="60" spans="1:14">
      <c r="A60" s="546"/>
      <c r="B60" s="550"/>
      <c r="C60" s="549"/>
      <c r="D60" s="550"/>
      <c r="E60" s="549"/>
      <c r="F60" s="555" t="str">
        <f t="shared" si="1"/>
        <v/>
      </c>
      <c r="G60" s="308" t="b">
        <f t="shared" si="2"/>
        <v>0</v>
      </c>
      <c r="H60" s="298">
        <f t="shared" si="10"/>
        <v>1</v>
      </c>
      <c r="I60" s="15" t="str">
        <f t="shared" si="11"/>
        <v/>
      </c>
      <c r="J60" s="15" t="str">
        <f t="shared" si="12"/>
        <v/>
      </c>
      <c r="K60" s="15" t="str">
        <f t="shared" si="13"/>
        <v/>
      </c>
      <c r="L60" s="15" t="str">
        <f t="shared" si="14"/>
        <v/>
      </c>
      <c r="M60" s="15" t="str">
        <f t="shared" si="15"/>
        <v/>
      </c>
      <c r="N60" s="15" t="str">
        <f t="shared" si="16"/>
        <v/>
      </c>
    </row>
    <row r="61" spans="1:14">
      <c r="A61" s="546"/>
      <c r="B61" s="550"/>
      <c r="C61" s="549"/>
      <c r="D61" s="550"/>
      <c r="E61" s="549"/>
      <c r="F61" s="555" t="str">
        <f t="shared" si="1"/>
        <v/>
      </c>
      <c r="G61" s="308" t="b">
        <f t="shared" si="2"/>
        <v>0</v>
      </c>
      <c r="H61" s="298">
        <f t="shared" si="10"/>
        <v>1</v>
      </c>
      <c r="I61" s="15" t="str">
        <f t="shared" si="11"/>
        <v/>
      </c>
      <c r="J61" s="15" t="str">
        <f t="shared" si="12"/>
        <v/>
      </c>
      <c r="K61" s="15" t="str">
        <f t="shared" si="13"/>
        <v/>
      </c>
      <c r="L61" s="15" t="str">
        <f t="shared" si="14"/>
        <v/>
      </c>
      <c r="M61" s="15" t="str">
        <f t="shared" si="15"/>
        <v/>
      </c>
      <c r="N61" s="15" t="str">
        <f t="shared" si="16"/>
        <v/>
      </c>
    </row>
    <row r="62" spans="1:14">
      <c r="A62" s="546"/>
      <c r="B62" s="550"/>
      <c r="C62" s="549"/>
      <c r="D62" s="550"/>
      <c r="E62" s="549"/>
      <c r="F62" s="555" t="str">
        <f t="shared" si="1"/>
        <v/>
      </c>
      <c r="G62" s="308" t="b">
        <f t="shared" si="2"/>
        <v>0</v>
      </c>
      <c r="H62" s="298">
        <f t="shared" si="10"/>
        <v>1</v>
      </c>
      <c r="I62" s="15" t="str">
        <f t="shared" si="11"/>
        <v/>
      </c>
      <c r="J62" s="15" t="str">
        <f t="shared" si="12"/>
        <v/>
      </c>
      <c r="K62" s="15" t="str">
        <f t="shared" si="13"/>
        <v/>
      </c>
      <c r="L62" s="15" t="str">
        <f t="shared" si="14"/>
        <v/>
      </c>
      <c r="M62" s="15" t="str">
        <f t="shared" si="15"/>
        <v/>
      </c>
      <c r="N62" s="15" t="str">
        <f t="shared" si="16"/>
        <v/>
      </c>
    </row>
    <row r="63" spans="1:14">
      <c r="A63" s="546"/>
      <c r="B63" s="550"/>
      <c r="C63" s="549"/>
      <c r="D63" s="550"/>
      <c r="E63" s="549"/>
      <c r="F63" s="555" t="str">
        <f t="shared" si="1"/>
        <v/>
      </c>
      <c r="G63" s="308" t="b">
        <f t="shared" si="2"/>
        <v>0</v>
      </c>
      <c r="H63" s="298">
        <f t="shared" si="10"/>
        <v>1</v>
      </c>
      <c r="I63" s="15" t="str">
        <f t="shared" si="11"/>
        <v/>
      </c>
      <c r="J63" s="15" t="str">
        <f t="shared" si="12"/>
        <v/>
      </c>
      <c r="K63" s="15" t="str">
        <f t="shared" si="13"/>
        <v/>
      </c>
      <c r="L63" s="15" t="str">
        <f t="shared" si="14"/>
        <v/>
      </c>
      <c r="M63" s="15" t="str">
        <f t="shared" si="15"/>
        <v/>
      </c>
      <c r="N63" s="15" t="str">
        <f t="shared" si="16"/>
        <v/>
      </c>
    </row>
    <row r="64" spans="1:14">
      <c r="A64" s="546"/>
      <c r="B64" s="550"/>
      <c r="C64" s="549"/>
      <c r="D64" s="550"/>
      <c r="E64" s="549"/>
      <c r="F64" s="555" t="str">
        <f t="shared" si="1"/>
        <v/>
      </c>
      <c r="G64" s="308" t="b">
        <f t="shared" si="2"/>
        <v>0</v>
      </c>
      <c r="H64" s="298">
        <f t="shared" si="10"/>
        <v>1</v>
      </c>
      <c r="I64" s="15" t="str">
        <f t="shared" si="11"/>
        <v/>
      </c>
      <c r="J64" s="15" t="str">
        <f t="shared" si="12"/>
        <v/>
      </c>
      <c r="K64" s="15" t="str">
        <f t="shared" si="13"/>
        <v/>
      </c>
      <c r="L64" s="15" t="str">
        <f t="shared" si="14"/>
        <v/>
      </c>
      <c r="M64" s="15" t="str">
        <f t="shared" si="15"/>
        <v/>
      </c>
      <c r="N64" s="15" t="str">
        <f t="shared" si="16"/>
        <v/>
      </c>
    </row>
    <row r="65" spans="1:14">
      <c r="A65" s="546"/>
      <c r="B65" s="550"/>
      <c r="C65" s="549"/>
      <c r="D65" s="550"/>
      <c r="E65" s="549"/>
      <c r="F65" s="555" t="str">
        <f t="shared" si="1"/>
        <v/>
      </c>
      <c r="G65" s="308" t="b">
        <f t="shared" si="2"/>
        <v>0</v>
      </c>
      <c r="H65" s="298">
        <f t="shared" si="10"/>
        <v>1</v>
      </c>
      <c r="I65" s="15" t="str">
        <f t="shared" si="11"/>
        <v/>
      </c>
      <c r="J65" s="15" t="str">
        <f t="shared" si="12"/>
        <v/>
      </c>
      <c r="K65" s="15" t="str">
        <f t="shared" si="13"/>
        <v/>
      </c>
      <c r="L65" s="15" t="str">
        <f t="shared" si="14"/>
        <v/>
      </c>
      <c r="M65" s="15" t="str">
        <f t="shared" si="15"/>
        <v/>
      </c>
      <c r="N65" s="15" t="str">
        <f t="shared" si="16"/>
        <v/>
      </c>
    </row>
    <row r="66" spans="1:14">
      <c r="A66" s="546"/>
      <c r="B66" s="550"/>
      <c r="C66" s="549"/>
      <c r="D66" s="550"/>
      <c r="E66" s="549"/>
      <c r="F66" s="555" t="str">
        <f t="shared" si="1"/>
        <v/>
      </c>
      <c r="G66" s="308" t="b">
        <f t="shared" si="2"/>
        <v>0</v>
      </c>
      <c r="H66" s="298">
        <f t="shared" si="10"/>
        <v>1</v>
      </c>
      <c r="I66" s="15" t="str">
        <f t="shared" si="11"/>
        <v/>
      </c>
      <c r="J66" s="15" t="str">
        <f t="shared" si="12"/>
        <v/>
      </c>
      <c r="K66" s="15" t="str">
        <f t="shared" si="13"/>
        <v/>
      </c>
      <c r="L66" s="15" t="str">
        <f t="shared" si="14"/>
        <v/>
      </c>
      <c r="M66" s="15" t="str">
        <f t="shared" si="15"/>
        <v/>
      </c>
      <c r="N66" s="15" t="str">
        <f t="shared" si="16"/>
        <v/>
      </c>
    </row>
    <row r="67" spans="1:14">
      <c r="A67" s="546"/>
      <c r="B67" s="550"/>
      <c r="C67" s="549"/>
      <c r="D67" s="550"/>
      <c r="E67" s="549"/>
      <c r="F67" s="555" t="str">
        <f t="shared" si="1"/>
        <v/>
      </c>
      <c r="G67" s="308" t="b">
        <f t="shared" si="2"/>
        <v>0</v>
      </c>
      <c r="H67" s="298">
        <f t="shared" si="10"/>
        <v>1</v>
      </c>
      <c r="I67" s="15" t="str">
        <f t="shared" si="11"/>
        <v/>
      </c>
      <c r="J67" s="15" t="str">
        <f t="shared" si="12"/>
        <v/>
      </c>
      <c r="K67" s="15" t="str">
        <f t="shared" si="13"/>
        <v/>
      </c>
      <c r="L67" s="15" t="str">
        <f t="shared" si="14"/>
        <v/>
      </c>
      <c r="M67" s="15" t="str">
        <f t="shared" si="15"/>
        <v/>
      </c>
      <c r="N67" s="15" t="str">
        <f t="shared" si="16"/>
        <v/>
      </c>
    </row>
    <row r="68" spans="1:14">
      <c r="A68" s="546"/>
      <c r="B68" s="550"/>
      <c r="C68" s="549"/>
      <c r="D68" s="550"/>
      <c r="E68" s="549"/>
      <c r="F68" s="555" t="str">
        <f t="shared" si="1"/>
        <v/>
      </c>
      <c r="G68" s="308" t="b">
        <f t="shared" si="2"/>
        <v>0</v>
      </c>
      <c r="H68" s="298">
        <f t="shared" si="10"/>
        <v>1</v>
      </c>
      <c r="I68" s="15" t="str">
        <f t="shared" si="11"/>
        <v/>
      </c>
      <c r="J68" s="15" t="str">
        <f t="shared" si="12"/>
        <v/>
      </c>
      <c r="K68" s="15" t="str">
        <f t="shared" si="13"/>
        <v/>
      </c>
      <c r="L68" s="15" t="str">
        <f t="shared" si="14"/>
        <v/>
      </c>
      <c r="M68" s="15" t="str">
        <f t="shared" si="15"/>
        <v/>
      </c>
      <c r="N68" s="15" t="str">
        <f t="shared" si="16"/>
        <v/>
      </c>
    </row>
    <row r="69" spans="1:14">
      <c r="A69" s="546"/>
      <c r="B69" s="550"/>
      <c r="C69" s="549"/>
      <c r="D69" s="550"/>
      <c r="E69" s="549"/>
      <c r="F69" s="555" t="str">
        <f t="shared" si="1"/>
        <v/>
      </c>
      <c r="G69" s="308" t="b">
        <f t="shared" si="2"/>
        <v>0</v>
      </c>
      <c r="H69" s="298">
        <f t="shared" si="10"/>
        <v>1</v>
      </c>
      <c r="I69" s="15" t="str">
        <f t="shared" si="11"/>
        <v/>
      </c>
      <c r="J69" s="15" t="str">
        <f t="shared" si="12"/>
        <v/>
      </c>
      <c r="K69" s="15" t="str">
        <f t="shared" si="13"/>
        <v/>
      </c>
      <c r="L69" s="15" t="str">
        <f t="shared" si="14"/>
        <v/>
      </c>
      <c r="M69" s="15" t="str">
        <f t="shared" si="15"/>
        <v/>
      </c>
      <c r="N69" s="15" t="str">
        <f t="shared" si="16"/>
        <v/>
      </c>
    </row>
    <row r="70" spans="1:14">
      <c r="A70" s="546"/>
      <c r="B70" s="550"/>
      <c r="C70" s="549"/>
      <c r="D70" s="550"/>
      <c r="E70" s="549"/>
      <c r="F70" s="555" t="str">
        <f t="shared" si="1"/>
        <v/>
      </c>
      <c r="G70" s="308" t="b">
        <f t="shared" si="2"/>
        <v>0</v>
      </c>
      <c r="H70" s="298">
        <f t="shared" si="10"/>
        <v>1</v>
      </c>
      <c r="I70" s="15" t="str">
        <f t="shared" si="11"/>
        <v/>
      </c>
      <c r="J70" s="15" t="str">
        <f t="shared" si="12"/>
        <v/>
      </c>
      <c r="K70" s="15" t="str">
        <f t="shared" si="13"/>
        <v/>
      </c>
      <c r="L70" s="15" t="str">
        <f t="shared" si="14"/>
        <v/>
      </c>
      <c r="M70" s="15" t="str">
        <f t="shared" si="15"/>
        <v/>
      </c>
      <c r="N70" s="15" t="str">
        <f t="shared" si="16"/>
        <v/>
      </c>
    </row>
    <row r="71" spans="1:14">
      <c r="A71" s="546"/>
      <c r="B71" s="550"/>
      <c r="C71" s="549"/>
      <c r="D71" s="550"/>
      <c r="E71" s="549"/>
      <c r="F71" s="555" t="str">
        <f t="shared" si="1"/>
        <v/>
      </c>
      <c r="G71" s="308" t="b">
        <f t="shared" si="2"/>
        <v>0</v>
      </c>
      <c r="H71" s="298">
        <f t="shared" si="10"/>
        <v>1</v>
      </c>
      <c r="I71" s="15" t="str">
        <f t="shared" si="11"/>
        <v/>
      </c>
      <c r="J71" s="15" t="str">
        <f t="shared" si="12"/>
        <v/>
      </c>
      <c r="K71" s="15" t="str">
        <f t="shared" si="13"/>
        <v/>
      </c>
      <c r="L71" s="15" t="str">
        <f t="shared" si="14"/>
        <v/>
      </c>
      <c r="M71" s="15" t="str">
        <f t="shared" si="15"/>
        <v/>
      </c>
      <c r="N71" s="15" t="str">
        <f t="shared" si="16"/>
        <v/>
      </c>
    </row>
    <row r="72" spans="1:14">
      <c r="A72" s="546"/>
      <c r="B72" s="550"/>
      <c r="C72" s="549"/>
      <c r="D72" s="550"/>
      <c r="E72" s="549"/>
      <c r="F72" s="555" t="str">
        <f t="shared" si="1"/>
        <v/>
      </c>
      <c r="G72" s="308" t="b">
        <f t="shared" si="2"/>
        <v>0</v>
      </c>
      <c r="H72" s="298">
        <f t="shared" si="10"/>
        <v>1</v>
      </c>
      <c r="I72" s="15" t="str">
        <f t="shared" si="11"/>
        <v/>
      </c>
      <c r="J72" s="15" t="str">
        <f t="shared" si="12"/>
        <v/>
      </c>
      <c r="K72" s="15" t="str">
        <f t="shared" si="13"/>
        <v/>
      </c>
      <c r="L72" s="15" t="str">
        <f t="shared" si="14"/>
        <v/>
      </c>
      <c r="M72" s="15" t="str">
        <f t="shared" si="15"/>
        <v/>
      </c>
      <c r="N72" s="15" t="str">
        <f t="shared" si="16"/>
        <v/>
      </c>
    </row>
    <row r="73" spans="1:14">
      <c r="A73" s="546"/>
      <c r="B73" s="550"/>
      <c r="C73" s="549"/>
      <c r="D73" s="550"/>
      <c r="E73" s="549"/>
      <c r="F73" s="555" t="str">
        <f t="shared" si="1"/>
        <v/>
      </c>
      <c r="G73" s="308" t="b">
        <f t="shared" si="2"/>
        <v>0</v>
      </c>
      <c r="H73" s="298">
        <f t="shared" si="10"/>
        <v>1</v>
      </c>
      <c r="I73" s="15" t="str">
        <f t="shared" si="11"/>
        <v/>
      </c>
      <c r="J73" s="15" t="str">
        <f t="shared" si="12"/>
        <v/>
      </c>
      <c r="K73" s="15" t="str">
        <f t="shared" si="13"/>
        <v/>
      </c>
      <c r="L73" s="15" t="str">
        <f t="shared" si="14"/>
        <v/>
      </c>
      <c r="M73" s="15" t="str">
        <f t="shared" si="15"/>
        <v/>
      </c>
      <c r="N73" s="15" t="str">
        <f t="shared" si="16"/>
        <v/>
      </c>
    </row>
    <row r="74" spans="1:14">
      <c r="A74" s="546"/>
      <c r="B74" s="550"/>
      <c r="C74" s="549"/>
      <c r="D74" s="550"/>
      <c r="E74" s="549"/>
      <c r="F74" s="555" t="str">
        <f t="shared" ref="F74:F137" si="17">IF(OR($B74="",$C74="",,,$E74&lt;an_initial,$E74&gt;an_final,),"",HLOOKUP(D74,ii9punctaje,2,FALSE) * C74)</f>
        <v/>
      </c>
      <c r="G74" s="308" t="b">
        <f t="shared" ref="G74:G137" si="18">IF(nume_candidat="",FALSE,ISNUMBER(SEARCH(nume_candidat,$B74)))</f>
        <v>0</v>
      </c>
      <c r="H74" s="298">
        <f t="shared" si="10"/>
        <v>1</v>
      </c>
      <c r="I74" s="15" t="str">
        <f t="shared" si="11"/>
        <v/>
      </c>
      <c r="J74" s="15" t="str">
        <f t="shared" si="12"/>
        <v/>
      </c>
      <c r="K74" s="15" t="str">
        <f t="shared" si="13"/>
        <v/>
      </c>
      <c r="L74" s="15" t="str">
        <f t="shared" si="14"/>
        <v/>
      </c>
      <c r="M74" s="15" t="str">
        <f t="shared" si="15"/>
        <v/>
      </c>
      <c r="N74" s="15" t="str">
        <f t="shared" si="16"/>
        <v/>
      </c>
    </row>
    <row r="75" spans="1:14">
      <c r="A75" s="546"/>
      <c r="B75" s="550"/>
      <c r="C75" s="549"/>
      <c r="D75" s="550"/>
      <c r="E75" s="549"/>
      <c r="F75" s="555" t="str">
        <f t="shared" si="17"/>
        <v/>
      </c>
      <c r="G75" s="308" t="b">
        <f t="shared" si="18"/>
        <v>0</v>
      </c>
      <c r="H75" s="298">
        <f t="shared" ref="H75:H108" si="19">LEN(B75)-LEN(SUBSTITUTE(B75,",",""))+1</f>
        <v>1</v>
      </c>
      <c r="I75" s="15" t="str">
        <f t="shared" ref="I75:I108" si="20">IF(OR($B75="",$C75="",,,$E75&lt;an_initial,$E75&gt;an_final,),"",HLOOKUP(D75,ii9punctaje,2,FALSE)*C75*COUNTIF(D75,$I$7))</f>
        <v/>
      </c>
      <c r="J75" s="15" t="str">
        <f t="shared" ref="J75:J108" si="21">IF(OR($B75="",$C75="",,,$E75&lt;an_initial,$E75&gt;an_final,),"",HLOOKUP(D75,ii9punctaje,2,FALSE)*C75*COUNTIF(D75,$J$7))</f>
        <v/>
      </c>
      <c r="K75" s="15" t="str">
        <f t="shared" ref="K75:K108" si="22">IF(OR($B75="",$C75="",,,$E75&lt;an_initial,$E75&gt;an_final,),"",HLOOKUP(D75,ii9punctaje,2,FALSE)*C75*COUNTIF(D75,$K$7))</f>
        <v/>
      </c>
      <c r="L75" s="15" t="str">
        <f t="shared" ref="L75:L108" si="23">IF(OR($B75="",$C75="",,,$E75&lt;an_initial,$E75&gt;an_final,),"",HLOOKUP(D75,ii9punctaje,2,FALSE)*C75*COUNTIF(D75,$L$7))</f>
        <v/>
      </c>
      <c r="M75" s="15" t="str">
        <f t="shared" ref="M75:M108" si="24">IF(OR($B75="",$C75="",,,$E75&lt;an_initial,$E75&gt;an_final,),"",HLOOKUP(D75,ii9punctaje,2,FALSE)*C75*COUNTIF(D75,$M$7))</f>
        <v/>
      </c>
      <c r="N75" s="15" t="str">
        <f t="shared" ref="N75:N108" si="25">IF(OR($B75="",$C75="",,,$E75&lt;an_initial,$E75&gt;an_final,),"",HLOOKUP(D75,ii9punctaje,2,FALSE)*C75*COUNTIF(D75,$N$7))</f>
        <v/>
      </c>
    </row>
    <row r="76" spans="1:14">
      <c r="A76" s="546"/>
      <c r="B76" s="550"/>
      <c r="C76" s="549"/>
      <c r="D76" s="550"/>
      <c r="E76" s="549"/>
      <c r="F76" s="555" t="str">
        <f t="shared" si="17"/>
        <v/>
      </c>
      <c r="G76" s="308" t="b">
        <f t="shared" si="18"/>
        <v>0</v>
      </c>
      <c r="H76" s="298">
        <f t="shared" si="19"/>
        <v>1</v>
      </c>
      <c r="I76" s="15" t="str">
        <f t="shared" si="20"/>
        <v/>
      </c>
      <c r="J76" s="15" t="str">
        <f t="shared" si="21"/>
        <v/>
      </c>
      <c r="K76" s="15" t="str">
        <f t="shared" si="22"/>
        <v/>
      </c>
      <c r="L76" s="15" t="str">
        <f t="shared" si="23"/>
        <v/>
      </c>
      <c r="M76" s="15" t="str">
        <f t="shared" si="24"/>
        <v/>
      </c>
      <c r="N76" s="15" t="str">
        <f t="shared" si="25"/>
        <v/>
      </c>
    </row>
    <row r="77" spans="1:14">
      <c r="A77" s="546"/>
      <c r="B77" s="550"/>
      <c r="C77" s="549"/>
      <c r="D77" s="550"/>
      <c r="E77" s="549"/>
      <c r="F77" s="555" t="str">
        <f t="shared" si="17"/>
        <v/>
      </c>
      <c r="G77" s="308" t="b">
        <f t="shared" si="18"/>
        <v>0</v>
      </c>
      <c r="H77" s="298">
        <f t="shared" si="19"/>
        <v>1</v>
      </c>
      <c r="I77" s="15" t="str">
        <f t="shared" si="20"/>
        <v/>
      </c>
      <c r="J77" s="15" t="str">
        <f t="shared" si="21"/>
        <v/>
      </c>
      <c r="K77" s="15" t="str">
        <f t="shared" si="22"/>
        <v/>
      </c>
      <c r="L77" s="15" t="str">
        <f t="shared" si="23"/>
        <v/>
      </c>
      <c r="M77" s="15" t="str">
        <f t="shared" si="24"/>
        <v/>
      </c>
      <c r="N77" s="15" t="str">
        <f t="shared" si="25"/>
        <v/>
      </c>
    </row>
    <row r="78" spans="1:14">
      <c r="A78" s="546"/>
      <c r="B78" s="550"/>
      <c r="C78" s="549"/>
      <c r="D78" s="550"/>
      <c r="E78" s="549"/>
      <c r="F78" s="555" t="str">
        <f t="shared" si="17"/>
        <v/>
      </c>
      <c r="G78" s="308" t="b">
        <f t="shared" si="18"/>
        <v>0</v>
      </c>
      <c r="H78" s="298">
        <f t="shared" si="19"/>
        <v>1</v>
      </c>
      <c r="I78" s="15" t="str">
        <f t="shared" si="20"/>
        <v/>
      </c>
      <c r="J78" s="15" t="str">
        <f t="shared" si="21"/>
        <v/>
      </c>
      <c r="K78" s="15" t="str">
        <f t="shared" si="22"/>
        <v/>
      </c>
      <c r="L78" s="15" t="str">
        <f t="shared" si="23"/>
        <v/>
      </c>
      <c r="M78" s="15" t="str">
        <f t="shared" si="24"/>
        <v/>
      </c>
      <c r="N78" s="15" t="str">
        <f t="shared" si="25"/>
        <v/>
      </c>
    </row>
    <row r="79" spans="1:14">
      <c r="A79" s="546"/>
      <c r="B79" s="550"/>
      <c r="C79" s="549"/>
      <c r="D79" s="550"/>
      <c r="E79" s="549"/>
      <c r="F79" s="555" t="str">
        <f t="shared" si="17"/>
        <v/>
      </c>
      <c r="G79" s="308" t="b">
        <f t="shared" si="18"/>
        <v>0</v>
      </c>
      <c r="H79" s="298">
        <f t="shared" si="19"/>
        <v>1</v>
      </c>
      <c r="I79" s="15" t="str">
        <f t="shared" si="20"/>
        <v/>
      </c>
      <c r="J79" s="15" t="str">
        <f t="shared" si="21"/>
        <v/>
      </c>
      <c r="K79" s="15" t="str">
        <f t="shared" si="22"/>
        <v/>
      </c>
      <c r="L79" s="15" t="str">
        <f t="shared" si="23"/>
        <v/>
      </c>
      <c r="M79" s="15" t="str">
        <f t="shared" si="24"/>
        <v/>
      </c>
      <c r="N79" s="15" t="str">
        <f t="shared" si="25"/>
        <v/>
      </c>
    </row>
    <row r="80" spans="1:14">
      <c r="A80" s="546"/>
      <c r="B80" s="550"/>
      <c r="C80" s="549"/>
      <c r="D80" s="550"/>
      <c r="E80" s="549"/>
      <c r="F80" s="555" t="str">
        <f t="shared" si="17"/>
        <v/>
      </c>
      <c r="G80" s="308" t="b">
        <f t="shared" si="18"/>
        <v>0</v>
      </c>
      <c r="H80" s="298">
        <f t="shared" si="19"/>
        <v>1</v>
      </c>
      <c r="I80" s="15" t="str">
        <f t="shared" si="20"/>
        <v/>
      </c>
      <c r="J80" s="15" t="str">
        <f t="shared" si="21"/>
        <v/>
      </c>
      <c r="K80" s="15" t="str">
        <f t="shared" si="22"/>
        <v/>
      </c>
      <c r="L80" s="15" t="str">
        <f t="shared" si="23"/>
        <v/>
      </c>
      <c r="M80" s="15" t="str">
        <f t="shared" si="24"/>
        <v/>
      </c>
      <c r="N80" s="15" t="str">
        <f t="shared" si="25"/>
        <v/>
      </c>
    </row>
    <row r="81" spans="1:14">
      <c r="A81" s="546"/>
      <c r="B81" s="550"/>
      <c r="C81" s="549"/>
      <c r="D81" s="550"/>
      <c r="E81" s="549"/>
      <c r="F81" s="555" t="str">
        <f t="shared" si="17"/>
        <v/>
      </c>
      <c r="G81" s="308" t="b">
        <f t="shared" si="18"/>
        <v>0</v>
      </c>
      <c r="H81" s="298">
        <f t="shared" si="19"/>
        <v>1</v>
      </c>
      <c r="I81" s="15" t="str">
        <f t="shared" si="20"/>
        <v/>
      </c>
      <c r="J81" s="15" t="str">
        <f t="shared" si="21"/>
        <v/>
      </c>
      <c r="K81" s="15" t="str">
        <f t="shared" si="22"/>
        <v/>
      </c>
      <c r="L81" s="15" t="str">
        <f t="shared" si="23"/>
        <v/>
      </c>
      <c r="M81" s="15" t="str">
        <f t="shared" si="24"/>
        <v/>
      </c>
      <c r="N81" s="15" t="str">
        <f t="shared" si="25"/>
        <v/>
      </c>
    </row>
    <row r="82" spans="1:14">
      <c r="A82" s="546"/>
      <c r="B82" s="550"/>
      <c r="C82" s="549"/>
      <c r="D82" s="550"/>
      <c r="E82" s="549"/>
      <c r="F82" s="555" t="str">
        <f t="shared" si="17"/>
        <v/>
      </c>
      <c r="G82" s="308" t="b">
        <f t="shared" si="18"/>
        <v>0</v>
      </c>
      <c r="H82" s="298">
        <f t="shared" si="19"/>
        <v>1</v>
      </c>
      <c r="I82" s="15" t="str">
        <f t="shared" si="20"/>
        <v/>
      </c>
      <c r="J82" s="15" t="str">
        <f t="shared" si="21"/>
        <v/>
      </c>
      <c r="K82" s="15" t="str">
        <f t="shared" si="22"/>
        <v/>
      </c>
      <c r="L82" s="15" t="str">
        <f t="shared" si="23"/>
        <v/>
      </c>
      <c r="M82" s="15" t="str">
        <f t="shared" si="24"/>
        <v/>
      </c>
      <c r="N82" s="15" t="str">
        <f t="shared" si="25"/>
        <v/>
      </c>
    </row>
    <row r="83" spans="1:14">
      <c r="A83" s="546"/>
      <c r="B83" s="550"/>
      <c r="C83" s="549"/>
      <c r="D83" s="550"/>
      <c r="E83" s="549"/>
      <c r="F83" s="555" t="str">
        <f t="shared" si="17"/>
        <v/>
      </c>
      <c r="G83" s="308" t="b">
        <f t="shared" si="18"/>
        <v>0</v>
      </c>
      <c r="H83" s="298">
        <f t="shared" si="19"/>
        <v>1</v>
      </c>
      <c r="I83" s="15" t="str">
        <f t="shared" si="20"/>
        <v/>
      </c>
      <c r="J83" s="15" t="str">
        <f t="shared" si="21"/>
        <v/>
      </c>
      <c r="K83" s="15" t="str">
        <f t="shared" si="22"/>
        <v/>
      </c>
      <c r="L83" s="15" t="str">
        <f t="shared" si="23"/>
        <v/>
      </c>
      <c r="M83" s="15" t="str">
        <f t="shared" si="24"/>
        <v/>
      </c>
      <c r="N83" s="15" t="str">
        <f t="shared" si="25"/>
        <v/>
      </c>
    </row>
    <row r="84" spans="1:14">
      <c r="A84" s="546"/>
      <c r="B84" s="550"/>
      <c r="C84" s="549"/>
      <c r="D84" s="550"/>
      <c r="E84" s="549"/>
      <c r="F84" s="555" t="str">
        <f t="shared" si="17"/>
        <v/>
      </c>
      <c r="G84" s="308" t="b">
        <f t="shared" si="18"/>
        <v>0</v>
      </c>
      <c r="H84" s="298">
        <f t="shared" si="19"/>
        <v>1</v>
      </c>
      <c r="I84" s="15" t="str">
        <f t="shared" si="20"/>
        <v/>
      </c>
      <c r="J84" s="15" t="str">
        <f t="shared" si="21"/>
        <v/>
      </c>
      <c r="K84" s="15" t="str">
        <f t="shared" si="22"/>
        <v/>
      </c>
      <c r="L84" s="15" t="str">
        <f t="shared" si="23"/>
        <v/>
      </c>
      <c r="M84" s="15" t="str">
        <f t="shared" si="24"/>
        <v/>
      </c>
      <c r="N84" s="15" t="str">
        <f t="shared" si="25"/>
        <v/>
      </c>
    </row>
    <row r="85" spans="1:14">
      <c r="A85" s="546"/>
      <c r="B85" s="550"/>
      <c r="C85" s="549"/>
      <c r="D85" s="550"/>
      <c r="E85" s="549"/>
      <c r="F85" s="555" t="str">
        <f t="shared" si="17"/>
        <v/>
      </c>
      <c r="G85" s="308" t="b">
        <f t="shared" si="18"/>
        <v>0</v>
      </c>
      <c r="H85" s="298">
        <f t="shared" si="19"/>
        <v>1</v>
      </c>
      <c r="I85" s="15" t="str">
        <f t="shared" si="20"/>
        <v/>
      </c>
      <c r="J85" s="15" t="str">
        <f t="shared" si="21"/>
        <v/>
      </c>
      <c r="K85" s="15" t="str">
        <f t="shared" si="22"/>
        <v/>
      </c>
      <c r="L85" s="15" t="str">
        <f t="shared" si="23"/>
        <v/>
      </c>
      <c r="M85" s="15" t="str">
        <f t="shared" si="24"/>
        <v/>
      </c>
      <c r="N85" s="15" t="str">
        <f t="shared" si="25"/>
        <v/>
      </c>
    </row>
    <row r="86" spans="1:14">
      <c r="A86" s="546"/>
      <c r="B86" s="550"/>
      <c r="C86" s="549"/>
      <c r="D86" s="550"/>
      <c r="E86" s="549"/>
      <c r="F86" s="555" t="str">
        <f t="shared" si="17"/>
        <v/>
      </c>
      <c r="G86" s="308" t="b">
        <f t="shared" si="18"/>
        <v>0</v>
      </c>
      <c r="H86" s="298">
        <f t="shared" si="19"/>
        <v>1</v>
      </c>
      <c r="I86" s="15" t="str">
        <f t="shared" si="20"/>
        <v/>
      </c>
      <c r="J86" s="15" t="str">
        <f t="shared" si="21"/>
        <v/>
      </c>
      <c r="K86" s="15" t="str">
        <f t="shared" si="22"/>
        <v/>
      </c>
      <c r="L86" s="15" t="str">
        <f t="shared" si="23"/>
        <v/>
      </c>
      <c r="M86" s="15" t="str">
        <f t="shared" si="24"/>
        <v/>
      </c>
      <c r="N86" s="15" t="str">
        <f t="shared" si="25"/>
        <v/>
      </c>
    </row>
    <row r="87" spans="1:14">
      <c r="A87" s="546"/>
      <c r="B87" s="550"/>
      <c r="C87" s="549"/>
      <c r="D87" s="550"/>
      <c r="E87" s="549"/>
      <c r="F87" s="555" t="str">
        <f t="shared" si="17"/>
        <v/>
      </c>
      <c r="G87" s="308" t="b">
        <f t="shared" si="18"/>
        <v>0</v>
      </c>
      <c r="H87" s="298">
        <f t="shared" si="19"/>
        <v>1</v>
      </c>
      <c r="I87" s="15" t="str">
        <f t="shared" si="20"/>
        <v/>
      </c>
      <c r="J87" s="15" t="str">
        <f t="shared" si="21"/>
        <v/>
      </c>
      <c r="K87" s="15" t="str">
        <f t="shared" si="22"/>
        <v/>
      </c>
      <c r="L87" s="15" t="str">
        <f t="shared" si="23"/>
        <v/>
      </c>
      <c r="M87" s="15" t="str">
        <f t="shared" si="24"/>
        <v/>
      </c>
      <c r="N87" s="15" t="str">
        <f t="shared" si="25"/>
        <v/>
      </c>
    </row>
    <row r="88" spans="1:14">
      <c r="A88" s="546"/>
      <c r="B88" s="550"/>
      <c r="C88" s="549"/>
      <c r="D88" s="550"/>
      <c r="E88" s="549"/>
      <c r="F88" s="555" t="str">
        <f t="shared" si="17"/>
        <v/>
      </c>
      <c r="G88" s="308" t="b">
        <f t="shared" si="18"/>
        <v>0</v>
      </c>
      <c r="H88" s="298">
        <f t="shared" si="19"/>
        <v>1</v>
      </c>
      <c r="I88" s="15" t="str">
        <f t="shared" si="20"/>
        <v/>
      </c>
      <c r="J88" s="15" t="str">
        <f t="shared" si="21"/>
        <v/>
      </c>
      <c r="K88" s="15" t="str">
        <f t="shared" si="22"/>
        <v/>
      </c>
      <c r="L88" s="15" t="str">
        <f t="shared" si="23"/>
        <v/>
      </c>
      <c r="M88" s="15" t="str">
        <f t="shared" si="24"/>
        <v/>
      </c>
      <c r="N88" s="15" t="str">
        <f t="shared" si="25"/>
        <v/>
      </c>
    </row>
    <row r="89" spans="1:14">
      <c r="A89" s="546"/>
      <c r="B89" s="550"/>
      <c r="C89" s="549"/>
      <c r="D89" s="550"/>
      <c r="E89" s="549"/>
      <c r="F89" s="555" t="str">
        <f t="shared" si="17"/>
        <v/>
      </c>
      <c r="G89" s="308" t="b">
        <f t="shared" si="18"/>
        <v>0</v>
      </c>
      <c r="H89" s="298">
        <f t="shared" si="19"/>
        <v>1</v>
      </c>
      <c r="I89" s="15" t="str">
        <f t="shared" si="20"/>
        <v/>
      </c>
      <c r="J89" s="15" t="str">
        <f t="shared" si="21"/>
        <v/>
      </c>
      <c r="K89" s="15" t="str">
        <f t="shared" si="22"/>
        <v/>
      </c>
      <c r="L89" s="15" t="str">
        <f t="shared" si="23"/>
        <v/>
      </c>
      <c r="M89" s="15" t="str">
        <f t="shared" si="24"/>
        <v/>
      </c>
      <c r="N89" s="15" t="str">
        <f t="shared" si="25"/>
        <v/>
      </c>
    </row>
    <row r="90" spans="1:14">
      <c r="A90" s="546"/>
      <c r="B90" s="550"/>
      <c r="C90" s="549"/>
      <c r="D90" s="550"/>
      <c r="E90" s="549"/>
      <c r="F90" s="555" t="str">
        <f t="shared" si="17"/>
        <v/>
      </c>
      <c r="G90" s="308" t="b">
        <f t="shared" si="18"/>
        <v>0</v>
      </c>
      <c r="H90" s="298">
        <f t="shared" si="19"/>
        <v>1</v>
      </c>
      <c r="I90" s="15" t="str">
        <f t="shared" si="20"/>
        <v/>
      </c>
      <c r="J90" s="15" t="str">
        <f t="shared" si="21"/>
        <v/>
      </c>
      <c r="K90" s="15" t="str">
        <f t="shared" si="22"/>
        <v/>
      </c>
      <c r="L90" s="15" t="str">
        <f t="shared" si="23"/>
        <v/>
      </c>
      <c r="M90" s="15" t="str">
        <f t="shared" si="24"/>
        <v/>
      </c>
      <c r="N90" s="15" t="str">
        <f t="shared" si="25"/>
        <v/>
      </c>
    </row>
    <row r="91" spans="1:14">
      <c r="A91" s="546"/>
      <c r="B91" s="550"/>
      <c r="C91" s="549"/>
      <c r="D91" s="550"/>
      <c r="E91" s="549"/>
      <c r="F91" s="555" t="str">
        <f t="shared" si="17"/>
        <v/>
      </c>
      <c r="G91" s="308" t="b">
        <f t="shared" si="18"/>
        <v>0</v>
      </c>
      <c r="H91" s="298">
        <f t="shared" si="19"/>
        <v>1</v>
      </c>
      <c r="I91" s="15" t="str">
        <f t="shared" si="20"/>
        <v/>
      </c>
      <c r="J91" s="15" t="str">
        <f t="shared" si="21"/>
        <v/>
      </c>
      <c r="K91" s="15" t="str">
        <f t="shared" si="22"/>
        <v/>
      </c>
      <c r="L91" s="15" t="str">
        <f t="shared" si="23"/>
        <v/>
      </c>
      <c r="M91" s="15" t="str">
        <f t="shared" si="24"/>
        <v/>
      </c>
      <c r="N91" s="15" t="str">
        <f t="shared" si="25"/>
        <v/>
      </c>
    </row>
    <row r="92" spans="1:14">
      <c r="A92" s="546"/>
      <c r="B92" s="550"/>
      <c r="C92" s="549"/>
      <c r="D92" s="550"/>
      <c r="E92" s="549"/>
      <c r="F92" s="555" t="str">
        <f t="shared" si="17"/>
        <v/>
      </c>
      <c r="G92" s="308" t="b">
        <f t="shared" si="18"/>
        <v>0</v>
      </c>
      <c r="H92" s="298">
        <f t="shared" si="19"/>
        <v>1</v>
      </c>
      <c r="I92" s="15" t="str">
        <f t="shared" si="20"/>
        <v/>
      </c>
      <c r="J92" s="15" t="str">
        <f t="shared" si="21"/>
        <v/>
      </c>
      <c r="K92" s="15" t="str">
        <f t="shared" si="22"/>
        <v/>
      </c>
      <c r="L92" s="15" t="str">
        <f t="shared" si="23"/>
        <v/>
      </c>
      <c r="M92" s="15" t="str">
        <f t="shared" si="24"/>
        <v/>
      </c>
      <c r="N92" s="15" t="str">
        <f t="shared" si="25"/>
        <v/>
      </c>
    </row>
    <row r="93" spans="1:14">
      <c r="A93" s="546"/>
      <c r="B93" s="550"/>
      <c r="C93" s="549"/>
      <c r="D93" s="550"/>
      <c r="E93" s="549"/>
      <c r="F93" s="555" t="str">
        <f t="shared" si="17"/>
        <v/>
      </c>
      <c r="G93" s="308" t="b">
        <f t="shared" si="18"/>
        <v>0</v>
      </c>
      <c r="H93" s="298">
        <f t="shared" si="19"/>
        <v>1</v>
      </c>
      <c r="I93" s="15" t="str">
        <f t="shared" si="20"/>
        <v/>
      </c>
      <c r="J93" s="15" t="str">
        <f t="shared" si="21"/>
        <v/>
      </c>
      <c r="K93" s="15" t="str">
        <f t="shared" si="22"/>
        <v/>
      </c>
      <c r="L93" s="15" t="str">
        <f t="shared" si="23"/>
        <v/>
      </c>
      <c r="M93" s="15" t="str">
        <f t="shared" si="24"/>
        <v/>
      </c>
      <c r="N93" s="15" t="str">
        <f t="shared" si="25"/>
        <v/>
      </c>
    </row>
    <row r="94" spans="1:14">
      <c r="A94" s="546"/>
      <c r="B94" s="550"/>
      <c r="C94" s="549"/>
      <c r="D94" s="550"/>
      <c r="E94" s="549"/>
      <c r="F94" s="555" t="str">
        <f t="shared" si="17"/>
        <v/>
      </c>
      <c r="G94" s="308" t="b">
        <f t="shared" si="18"/>
        <v>0</v>
      </c>
      <c r="H94" s="298">
        <f t="shared" si="19"/>
        <v>1</v>
      </c>
      <c r="I94" s="15" t="str">
        <f t="shared" si="20"/>
        <v/>
      </c>
      <c r="J94" s="15" t="str">
        <f t="shared" si="21"/>
        <v/>
      </c>
      <c r="K94" s="15" t="str">
        <f t="shared" si="22"/>
        <v/>
      </c>
      <c r="L94" s="15" t="str">
        <f t="shared" si="23"/>
        <v/>
      </c>
      <c r="M94" s="15" t="str">
        <f t="shared" si="24"/>
        <v/>
      </c>
      <c r="N94" s="15" t="str">
        <f t="shared" si="25"/>
        <v/>
      </c>
    </row>
    <row r="95" spans="1:14">
      <c r="A95" s="546"/>
      <c r="B95" s="550"/>
      <c r="C95" s="549"/>
      <c r="D95" s="550"/>
      <c r="E95" s="549"/>
      <c r="F95" s="555" t="str">
        <f t="shared" si="17"/>
        <v/>
      </c>
      <c r="G95" s="308" t="b">
        <f t="shared" si="18"/>
        <v>0</v>
      </c>
      <c r="H95" s="298">
        <f t="shared" si="19"/>
        <v>1</v>
      </c>
      <c r="I95" s="15" t="str">
        <f t="shared" si="20"/>
        <v/>
      </c>
      <c r="J95" s="15" t="str">
        <f t="shared" si="21"/>
        <v/>
      </c>
      <c r="K95" s="15" t="str">
        <f t="shared" si="22"/>
        <v/>
      </c>
      <c r="L95" s="15" t="str">
        <f t="shared" si="23"/>
        <v/>
      </c>
      <c r="M95" s="15" t="str">
        <f t="shared" si="24"/>
        <v/>
      </c>
      <c r="N95" s="15" t="str">
        <f t="shared" si="25"/>
        <v/>
      </c>
    </row>
    <row r="96" spans="1:14">
      <c r="A96" s="546"/>
      <c r="B96" s="550"/>
      <c r="C96" s="549"/>
      <c r="D96" s="550"/>
      <c r="E96" s="549"/>
      <c r="F96" s="555" t="str">
        <f t="shared" si="17"/>
        <v/>
      </c>
      <c r="G96" s="308" t="b">
        <f t="shared" si="18"/>
        <v>0</v>
      </c>
      <c r="H96" s="298">
        <f t="shared" si="19"/>
        <v>1</v>
      </c>
      <c r="I96" s="15" t="str">
        <f t="shared" si="20"/>
        <v/>
      </c>
      <c r="J96" s="15" t="str">
        <f t="shared" si="21"/>
        <v/>
      </c>
      <c r="K96" s="15" t="str">
        <f t="shared" si="22"/>
        <v/>
      </c>
      <c r="L96" s="15" t="str">
        <f t="shared" si="23"/>
        <v/>
      </c>
      <c r="M96" s="15" t="str">
        <f t="shared" si="24"/>
        <v/>
      </c>
      <c r="N96" s="15" t="str">
        <f t="shared" si="25"/>
        <v/>
      </c>
    </row>
    <row r="97" spans="1:14">
      <c r="A97" s="546"/>
      <c r="B97" s="550"/>
      <c r="C97" s="549"/>
      <c r="D97" s="550"/>
      <c r="E97" s="549"/>
      <c r="F97" s="555" t="str">
        <f t="shared" si="17"/>
        <v/>
      </c>
      <c r="G97" s="308" t="b">
        <f t="shared" si="18"/>
        <v>0</v>
      </c>
      <c r="H97" s="298">
        <f t="shared" si="19"/>
        <v>1</v>
      </c>
      <c r="I97" s="15" t="str">
        <f t="shared" si="20"/>
        <v/>
      </c>
      <c r="J97" s="15" t="str">
        <f t="shared" si="21"/>
        <v/>
      </c>
      <c r="K97" s="15" t="str">
        <f t="shared" si="22"/>
        <v/>
      </c>
      <c r="L97" s="15" t="str">
        <f t="shared" si="23"/>
        <v/>
      </c>
      <c r="M97" s="15" t="str">
        <f t="shared" si="24"/>
        <v/>
      </c>
      <c r="N97" s="15" t="str">
        <f t="shared" si="25"/>
        <v/>
      </c>
    </row>
    <row r="98" spans="1:14">
      <c r="A98" s="546"/>
      <c r="B98" s="550"/>
      <c r="C98" s="549"/>
      <c r="D98" s="550"/>
      <c r="E98" s="549"/>
      <c r="F98" s="555" t="str">
        <f t="shared" si="17"/>
        <v/>
      </c>
      <c r="G98" s="308" t="b">
        <f t="shared" si="18"/>
        <v>0</v>
      </c>
      <c r="H98" s="298">
        <f t="shared" si="19"/>
        <v>1</v>
      </c>
      <c r="I98" s="15" t="str">
        <f t="shared" si="20"/>
        <v/>
      </c>
      <c r="J98" s="15" t="str">
        <f t="shared" si="21"/>
        <v/>
      </c>
      <c r="K98" s="15" t="str">
        <f t="shared" si="22"/>
        <v/>
      </c>
      <c r="L98" s="15" t="str">
        <f t="shared" si="23"/>
        <v/>
      </c>
      <c r="M98" s="15" t="str">
        <f t="shared" si="24"/>
        <v/>
      </c>
      <c r="N98" s="15" t="str">
        <f t="shared" si="25"/>
        <v/>
      </c>
    </row>
    <row r="99" spans="1:14">
      <c r="A99" s="546"/>
      <c r="B99" s="550"/>
      <c r="C99" s="549"/>
      <c r="D99" s="550"/>
      <c r="E99" s="549"/>
      <c r="F99" s="555" t="str">
        <f t="shared" si="17"/>
        <v/>
      </c>
      <c r="G99" s="308" t="b">
        <f t="shared" si="18"/>
        <v>0</v>
      </c>
      <c r="H99" s="298">
        <f t="shared" si="19"/>
        <v>1</v>
      </c>
      <c r="I99" s="15" t="str">
        <f t="shared" si="20"/>
        <v/>
      </c>
      <c r="J99" s="15" t="str">
        <f t="shared" si="21"/>
        <v/>
      </c>
      <c r="K99" s="15" t="str">
        <f t="shared" si="22"/>
        <v/>
      </c>
      <c r="L99" s="15" t="str">
        <f t="shared" si="23"/>
        <v/>
      </c>
      <c r="M99" s="15" t="str">
        <f t="shared" si="24"/>
        <v/>
      </c>
      <c r="N99" s="15" t="str">
        <f t="shared" si="25"/>
        <v/>
      </c>
    </row>
    <row r="100" spans="1:14">
      <c r="A100" s="546"/>
      <c r="B100" s="550"/>
      <c r="C100" s="549"/>
      <c r="D100" s="550"/>
      <c r="E100" s="549"/>
      <c r="F100" s="555" t="str">
        <f t="shared" si="17"/>
        <v/>
      </c>
      <c r="G100" s="308" t="b">
        <f t="shared" si="18"/>
        <v>0</v>
      </c>
      <c r="H100" s="298">
        <f t="shared" si="19"/>
        <v>1</v>
      </c>
      <c r="I100" s="15" t="str">
        <f t="shared" si="20"/>
        <v/>
      </c>
      <c r="J100" s="15" t="str">
        <f t="shared" si="21"/>
        <v/>
      </c>
      <c r="K100" s="15" t="str">
        <f t="shared" si="22"/>
        <v/>
      </c>
      <c r="L100" s="15" t="str">
        <f t="shared" si="23"/>
        <v/>
      </c>
      <c r="M100" s="15" t="str">
        <f t="shared" si="24"/>
        <v/>
      </c>
      <c r="N100" s="15" t="str">
        <f t="shared" si="25"/>
        <v/>
      </c>
    </row>
    <row r="101" spans="1:14">
      <c r="A101" s="546"/>
      <c r="B101" s="550"/>
      <c r="C101" s="549"/>
      <c r="D101" s="550"/>
      <c r="E101" s="549"/>
      <c r="F101" s="555" t="str">
        <f t="shared" si="17"/>
        <v/>
      </c>
      <c r="G101" s="308" t="b">
        <f t="shared" si="18"/>
        <v>0</v>
      </c>
      <c r="H101" s="298">
        <f t="shared" si="19"/>
        <v>1</v>
      </c>
      <c r="I101" s="15" t="str">
        <f t="shared" si="20"/>
        <v/>
      </c>
      <c r="J101" s="15" t="str">
        <f t="shared" si="21"/>
        <v/>
      </c>
      <c r="K101" s="15" t="str">
        <f t="shared" si="22"/>
        <v/>
      </c>
      <c r="L101" s="15" t="str">
        <f t="shared" si="23"/>
        <v/>
      </c>
      <c r="M101" s="15" t="str">
        <f t="shared" si="24"/>
        <v/>
      </c>
      <c r="N101" s="15" t="str">
        <f t="shared" si="25"/>
        <v/>
      </c>
    </row>
    <row r="102" spans="1:14">
      <c r="A102" s="546"/>
      <c r="B102" s="550"/>
      <c r="C102" s="549"/>
      <c r="D102" s="550"/>
      <c r="E102" s="549"/>
      <c r="F102" s="555" t="str">
        <f t="shared" si="17"/>
        <v/>
      </c>
      <c r="G102" s="308" t="b">
        <f t="shared" si="18"/>
        <v>0</v>
      </c>
      <c r="H102" s="298">
        <f t="shared" si="19"/>
        <v>1</v>
      </c>
      <c r="I102" s="15" t="str">
        <f t="shared" si="20"/>
        <v/>
      </c>
      <c r="J102" s="15" t="str">
        <f t="shared" si="21"/>
        <v/>
      </c>
      <c r="K102" s="15" t="str">
        <f t="shared" si="22"/>
        <v/>
      </c>
      <c r="L102" s="15" t="str">
        <f t="shared" si="23"/>
        <v/>
      </c>
      <c r="M102" s="15" t="str">
        <f t="shared" si="24"/>
        <v/>
      </c>
      <c r="N102" s="15" t="str">
        <f t="shared" si="25"/>
        <v/>
      </c>
    </row>
    <row r="103" spans="1:14">
      <c r="A103" s="546"/>
      <c r="B103" s="550"/>
      <c r="C103" s="549"/>
      <c r="D103" s="550"/>
      <c r="E103" s="549"/>
      <c r="F103" s="555" t="str">
        <f t="shared" si="17"/>
        <v/>
      </c>
      <c r="G103" s="308" t="b">
        <f t="shared" si="18"/>
        <v>0</v>
      </c>
      <c r="H103" s="298">
        <f t="shared" si="19"/>
        <v>1</v>
      </c>
      <c r="I103" s="15" t="str">
        <f t="shared" si="20"/>
        <v/>
      </c>
      <c r="J103" s="15" t="str">
        <f t="shared" si="21"/>
        <v/>
      </c>
      <c r="K103" s="15" t="str">
        <f t="shared" si="22"/>
        <v/>
      </c>
      <c r="L103" s="15" t="str">
        <f t="shared" si="23"/>
        <v/>
      </c>
      <c r="M103" s="15" t="str">
        <f t="shared" si="24"/>
        <v/>
      </c>
      <c r="N103" s="15" t="str">
        <f t="shared" si="25"/>
        <v/>
      </c>
    </row>
    <row r="104" spans="1:14">
      <c r="A104" s="546"/>
      <c r="B104" s="550"/>
      <c r="C104" s="549"/>
      <c r="D104" s="550"/>
      <c r="E104" s="549"/>
      <c r="F104" s="555" t="str">
        <f t="shared" si="17"/>
        <v/>
      </c>
      <c r="G104" s="308" t="b">
        <f t="shared" si="18"/>
        <v>0</v>
      </c>
      <c r="H104" s="298">
        <f t="shared" si="19"/>
        <v>1</v>
      </c>
      <c r="I104" s="15" t="str">
        <f t="shared" si="20"/>
        <v/>
      </c>
      <c r="J104" s="15" t="str">
        <f t="shared" si="21"/>
        <v/>
      </c>
      <c r="K104" s="15" t="str">
        <f t="shared" si="22"/>
        <v/>
      </c>
      <c r="L104" s="15" t="str">
        <f t="shared" si="23"/>
        <v/>
      </c>
      <c r="M104" s="15" t="str">
        <f t="shared" si="24"/>
        <v/>
      </c>
      <c r="N104" s="15" t="str">
        <f t="shared" si="25"/>
        <v/>
      </c>
    </row>
    <row r="105" spans="1:14">
      <c r="A105" s="546"/>
      <c r="B105" s="550"/>
      <c r="C105" s="549"/>
      <c r="D105" s="550"/>
      <c r="E105" s="549"/>
      <c r="F105" s="555" t="str">
        <f t="shared" si="17"/>
        <v/>
      </c>
      <c r="G105" s="308" t="b">
        <f t="shared" si="18"/>
        <v>0</v>
      </c>
      <c r="H105" s="298">
        <f t="shared" si="19"/>
        <v>1</v>
      </c>
      <c r="I105" s="15" t="str">
        <f t="shared" si="20"/>
        <v/>
      </c>
      <c r="J105" s="15" t="str">
        <f t="shared" si="21"/>
        <v/>
      </c>
      <c r="K105" s="15" t="str">
        <f t="shared" si="22"/>
        <v/>
      </c>
      <c r="L105" s="15" t="str">
        <f t="shared" si="23"/>
        <v/>
      </c>
      <c r="M105" s="15" t="str">
        <f t="shared" si="24"/>
        <v/>
      </c>
      <c r="N105" s="15" t="str">
        <f t="shared" si="25"/>
        <v/>
      </c>
    </row>
    <row r="106" spans="1:14">
      <c r="A106" s="546"/>
      <c r="B106" s="550"/>
      <c r="C106" s="549"/>
      <c r="D106" s="550"/>
      <c r="E106" s="549"/>
      <c r="F106" s="555" t="str">
        <f t="shared" si="17"/>
        <v/>
      </c>
      <c r="G106" s="308" t="b">
        <f t="shared" si="18"/>
        <v>0</v>
      </c>
      <c r="H106" s="298">
        <f t="shared" si="19"/>
        <v>1</v>
      </c>
      <c r="I106" s="15" t="str">
        <f t="shared" si="20"/>
        <v/>
      </c>
      <c r="J106" s="15" t="str">
        <f t="shared" si="21"/>
        <v/>
      </c>
      <c r="K106" s="15" t="str">
        <f t="shared" si="22"/>
        <v/>
      </c>
      <c r="L106" s="15" t="str">
        <f t="shared" si="23"/>
        <v/>
      </c>
      <c r="M106" s="15" t="str">
        <f t="shared" si="24"/>
        <v/>
      </c>
      <c r="N106" s="15" t="str">
        <f t="shared" si="25"/>
        <v/>
      </c>
    </row>
    <row r="107" spans="1:14">
      <c r="A107" s="546"/>
      <c r="B107" s="550"/>
      <c r="C107" s="549"/>
      <c r="D107" s="550"/>
      <c r="E107" s="549"/>
      <c r="F107" s="555" t="str">
        <f t="shared" si="17"/>
        <v/>
      </c>
      <c r="G107" s="308" t="b">
        <f t="shared" si="18"/>
        <v>0</v>
      </c>
      <c r="H107" s="298">
        <f t="shared" si="19"/>
        <v>1</v>
      </c>
      <c r="I107" s="15" t="str">
        <f t="shared" si="20"/>
        <v/>
      </c>
      <c r="J107" s="15" t="str">
        <f t="shared" si="21"/>
        <v/>
      </c>
      <c r="K107" s="15" t="str">
        <f t="shared" si="22"/>
        <v/>
      </c>
      <c r="L107" s="15" t="str">
        <f t="shared" si="23"/>
        <v/>
      </c>
      <c r="M107" s="15" t="str">
        <f t="shared" si="24"/>
        <v/>
      </c>
      <c r="N107" s="15" t="str">
        <f t="shared" si="25"/>
        <v/>
      </c>
    </row>
    <row r="108" spans="1:14">
      <c r="A108" s="546"/>
      <c r="B108" s="550"/>
      <c r="C108" s="549"/>
      <c r="D108" s="550"/>
      <c r="E108" s="549"/>
      <c r="F108" s="555" t="str">
        <f t="shared" si="17"/>
        <v/>
      </c>
      <c r="G108" s="308" t="b">
        <f t="shared" si="18"/>
        <v>0</v>
      </c>
      <c r="H108" s="298">
        <f t="shared" si="19"/>
        <v>1</v>
      </c>
      <c r="I108" s="15" t="str">
        <f t="shared" si="20"/>
        <v/>
      </c>
      <c r="J108" s="15" t="str">
        <f t="shared" si="21"/>
        <v/>
      </c>
      <c r="K108" s="15" t="str">
        <f t="shared" si="22"/>
        <v/>
      </c>
      <c r="L108" s="15" t="str">
        <f t="shared" si="23"/>
        <v/>
      </c>
      <c r="M108" s="15" t="str">
        <f t="shared" si="24"/>
        <v/>
      </c>
      <c r="N108" s="15" t="str">
        <f t="shared" si="25"/>
        <v/>
      </c>
    </row>
    <row r="109" spans="1:14">
      <c r="A109" s="546"/>
      <c r="B109" s="551"/>
      <c r="C109" s="581"/>
      <c r="D109" s="551"/>
      <c r="E109" s="553"/>
      <c r="F109" s="555" t="str">
        <f t="shared" si="17"/>
        <v/>
      </c>
      <c r="G109" s="308" t="b">
        <f t="shared" si="18"/>
        <v>0</v>
      </c>
      <c r="H109" s="298">
        <f t="shared" ref="H109" si="26">LEN(B109)-LEN(SUBSTITUTE(B109,",",""))+1</f>
        <v>1</v>
      </c>
      <c r="I109" s="15" t="str">
        <f t="shared" ref="I109" si="27">IF(OR($B109="",$C109="",,,$E109&lt;an_initial,$E109&gt;an_final,),"",HLOOKUP(D109,ii9punctaje,2,FALSE)*C109*COUNTIF(D109,$I$7))</f>
        <v/>
      </c>
      <c r="J109" s="15" t="str">
        <f t="shared" ref="J109" si="28">IF(OR($B109="",$C109="",,,$E109&lt;an_initial,$E109&gt;an_final,),"",HLOOKUP(D109,ii9punctaje,2,FALSE)*C109*COUNTIF(D109,$J$7))</f>
        <v/>
      </c>
      <c r="K109" s="15" t="str">
        <f t="shared" ref="K109" si="29">IF(OR($B109="",$C109="",,,$E109&lt;an_initial,$E109&gt;an_final,),"",HLOOKUP(D109,ii9punctaje,2,FALSE)*C109*COUNTIF(D109,$K$7))</f>
        <v/>
      </c>
      <c r="L109" s="15" t="str">
        <f t="shared" ref="L109" si="30">IF(OR($B109="",$C109="",,,$E109&lt;an_initial,$E109&gt;an_final,),"",HLOOKUP(D109,ii9punctaje,2,FALSE)*C109*COUNTIF(D109,$L$7))</f>
        <v/>
      </c>
      <c r="M109" s="15" t="str">
        <f t="shared" ref="M109" si="31">IF(OR($B109="",$C109="",,,$E109&lt;an_initial,$E109&gt;an_final,),"",HLOOKUP(D109,ii9punctaje,2,FALSE)*C109*COUNTIF(D109,$M$7))</f>
        <v/>
      </c>
      <c r="N109" s="15" t="str">
        <f t="shared" ref="N109" si="32">IF(OR($B109="",$C109="",,,$E109&lt;an_initial,$E109&gt;an_final,),"",HLOOKUP(D109,ii9punctaje,2,FALSE)*C109*COUNTIF(D109,$N$7))</f>
        <v/>
      </c>
    </row>
    <row r="110" spans="1:14">
      <c r="A110" s="546"/>
      <c r="B110" s="551"/>
      <c r="C110" s="581"/>
      <c r="D110" s="551"/>
      <c r="E110" s="553"/>
      <c r="F110" s="555" t="str">
        <f t="shared" si="17"/>
        <v/>
      </c>
      <c r="G110" s="308" t="b">
        <f t="shared" si="18"/>
        <v>0</v>
      </c>
      <c r="H110" s="298">
        <f t="shared" ref="H110:H173" si="33">LEN(B110)-LEN(SUBSTITUTE(B110,",",""))+1</f>
        <v>1</v>
      </c>
      <c r="I110" s="15" t="str">
        <f t="shared" ref="I110:I173" si="34">IF(OR($B110="",$C110="",,,$E110&lt;an_initial,$E110&gt;an_final,),"",HLOOKUP(D110,ii9punctaje,2,FALSE)*C110*COUNTIF(D110,$I$7))</f>
        <v/>
      </c>
      <c r="J110" s="15" t="str">
        <f t="shared" ref="J110:J173" si="35">IF(OR($B110="",$C110="",,,$E110&lt;an_initial,$E110&gt;an_final,),"",HLOOKUP(D110,ii9punctaje,2,FALSE)*C110*COUNTIF(D110,$J$7))</f>
        <v/>
      </c>
      <c r="K110" s="15" t="str">
        <f t="shared" ref="K110:K173" si="36">IF(OR($B110="",$C110="",,,$E110&lt;an_initial,$E110&gt;an_final,),"",HLOOKUP(D110,ii9punctaje,2,FALSE)*C110*COUNTIF(D110,$K$7))</f>
        <v/>
      </c>
      <c r="L110" s="15" t="str">
        <f t="shared" ref="L110:L173" si="37">IF(OR($B110="",$C110="",,,$E110&lt;an_initial,$E110&gt;an_final,),"",HLOOKUP(D110,ii9punctaje,2,FALSE)*C110*COUNTIF(D110,$L$7))</f>
        <v/>
      </c>
      <c r="M110" s="15" t="str">
        <f t="shared" ref="M110:M173" si="38">IF(OR($B110="",$C110="",,,$E110&lt;an_initial,$E110&gt;an_final,),"",HLOOKUP(D110,ii9punctaje,2,FALSE)*C110*COUNTIF(D110,$M$7))</f>
        <v/>
      </c>
      <c r="N110" s="15" t="str">
        <f t="shared" ref="N110:N173" si="39">IF(OR($B110="",$C110="",,,$E110&lt;an_initial,$E110&gt;an_final,),"",HLOOKUP(D110,ii9punctaje,2,FALSE)*C110*COUNTIF(D110,$N$7))</f>
        <v/>
      </c>
    </row>
    <row r="111" spans="1:14">
      <c r="A111" s="546"/>
      <c r="B111" s="551"/>
      <c r="C111" s="581"/>
      <c r="D111" s="551"/>
      <c r="E111" s="553"/>
      <c r="F111" s="555" t="str">
        <f t="shared" si="17"/>
        <v/>
      </c>
      <c r="G111" s="308" t="b">
        <f t="shared" si="18"/>
        <v>0</v>
      </c>
      <c r="H111" s="298">
        <f t="shared" si="33"/>
        <v>1</v>
      </c>
      <c r="I111" s="15" t="str">
        <f t="shared" si="34"/>
        <v/>
      </c>
      <c r="J111" s="15" t="str">
        <f t="shared" si="35"/>
        <v/>
      </c>
      <c r="K111" s="15" t="str">
        <f t="shared" si="36"/>
        <v/>
      </c>
      <c r="L111" s="15" t="str">
        <f t="shared" si="37"/>
        <v/>
      </c>
      <c r="M111" s="15" t="str">
        <f t="shared" si="38"/>
        <v/>
      </c>
      <c r="N111" s="15" t="str">
        <f t="shared" si="39"/>
        <v/>
      </c>
    </row>
    <row r="112" spans="1:14">
      <c r="A112" s="546"/>
      <c r="B112" s="551"/>
      <c r="C112" s="581"/>
      <c r="D112" s="551"/>
      <c r="E112" s="553"/>
      <c r="F112" s="555" t="str">
        <f t="shared" si="17"/>
        <v/>
      </c>
      <c r="G112" s="308" t="b">
        <f t="shared" si="18"/>
        <v>0</v>
      </c>
      <c r="H112" s="298">
        <f t="shared" si="33"/>
        <v>1</v>
      </c>
      <c r="I112" s="15" t="str">
        <f t="shared" si="34"/>
        <v/>
      </c>
      <c r="J112" s="15" t="str">
        <f t="shared" si="35"/>
        <v/>
      </c>
      <c r="K112" s="15" t="str">
        <f t="shared" si="36"/>
        <v/>
      </c>
      <c r="L112" s="15" t="str">
        <f t="shared" si="37"/>
        <v/>
      </c>
      <c r="M112" s="15" t="str">
        <f t="shared" si="38"/>
        <v/>
      </c>
      <c r="N112" s="15" t="str">
        <f t="shared" si="39"/>
        <v/>
      </c>
    </row>
    <row r="113" spans="1:14">
      <c r="A113" s="546"/>
      <c r="B113" s="551"/>
      <c r="C113" s="581"/>
      <c r="D113" s="551"/>
      <c r="E113" s="553"/>
      <c r="F113" s="555" t="str">
        <f t="shared" si="17"/>
        <v/>
      </c>
      <c r="G113" s="308" t="b">
        <f t="shared" si="18"/>
        <v>0</v>
      </c>
      <c r="H113" s="298">
        <f t="shared" si="33"/>
        <v>1</v>
      </c>
      <c r="I113" s="15" t="str">
        <f t="shared" si="34"/>
        <v/>
      </c>
      <c r="J113" s="15" t="str">
        <f t="shared" si="35"/>
        <v/>
      </c>
      <c r="K113" s="15" t="str">
        <f t="shared" si="36"/>
        <v/>
      </c>
      <c r="L113" s="15" t="str">
        <f t="shared" si="37"/>
        <v/>
      </c>
      <c r="M113" s="15" t="str">
        <f t="shared" si="38"/>
        <v/>
      </c>
      <c r="N113" s="15" t="str">
        <f t="shared" si="39"/>
        <v/>
      </c>
    </row>
    <row r="114" spans="1:14">
      <c r="A114" s="546"/>
      <c r="B114" s="551"/>
      <c r="C114" s="581"/>
      <c r="D114" s="551"/>
      <c r="E114" s="553"/>
      <c r="F114" s="555" t="str">
        <f t="shared" si="17"/>
        <v/>
      </c>
      <c r="G114" s="308" t="b">
        <f t="shared" si="18"/>
        <v>0</v>
      </c>
      <c r="H114" s="298">
        <f t="shared" si="33"/>
        <v>1</v>
      </c>
      <c r="I114" s="15" t="str">
        <f t="shared" si="34"/>
        <v/>
      </c>
      <c r="J114" s="15" t="str">
        <f t="shared" si="35"/>
        <v/>
      </c>
      <c r="K114" s="15" t="str">
        <f t="shared" si="36"/>
        <v/>
      </c>
      <c r="L114" s="15" t="str">
        <f t="shared" si="37"/>
        <v/>
      </c>
      <c r="M114" s="15" t="str">
        <f t="shared" si="38"/>
        <v/>
      </c>
      <c r="N114" s="15" t="str">
        <f t="shared" si="39"/>
        <v/>
      </c>
    </row>
    <row r="115" spans="1:14">
      <c r="A115" s="546"/>
      <c r="B115" s="551"/>
      <c r="C115" s="581"/>
      <c r="D115" s="551"/>
      <c r="E115" s="553"/>
      <c r="F115" s="555" t="str">
        <f t="shared" si="17"/>
        <v/>
      </c>
      <c r="G115" s="308" t="b">
        <f t="shared" si="18"/>
        <v>0</v>
      </c>
      <c r="H115" s="298">
        <f t="shared" si="33"/>
        <v>1</v>
      </c>
      <c r="I115" s="15" t="str">
        <f t="shared" si="34"/>
        <v/>
      </c>
      <c r="J115" s="15" t="str">
        <f t="shared" si="35"/>
        <v/>
      </c>
      <c r="K115" s="15" t="str">
        <f t="shared" si="36"/>
        <v/>
      </c>
      <c r="L115" s="15" t="str">
        <f t="shared" si="37"/>
        <v/>
      </c>
      <c r="M115" s="15" t="str">
        <f t="shared" si="38"/>
        <v/>
      </c>
      <c r="N115" s="15" t="str">
        <f t="shared" si="39"/>
        <v/>
      </c>
    </row>
    <row r="116" spans="1:14">
      <c r="A116" s="546"/>
      <c r="B116" s="551"/>
      <c r="C116" s="581"/>
      <c r="D116" s="551"/>
      <c r="E116" s="553"/>
      <c r="F116" s="555" t="str">
        <f t="shared" si="17"/>
        <v/>
      </c>
      <c r="G116" s="308" t="b">
        <f t="shared" si="18"/>
        <v>0</v>
      </c>
      <c r="H116" s="298">
        <f t="shared" si="33"/>
        <v>1</v>
      </c>
      <c r="I116" s="15" t="str">
        <f t="shared" si="34"/>
        <v/>
      </c>
      <c r="J116" s="15" t="str">
        <f t="shared" si="35"/>
        <v/>
      </c>
      <c r="K116" s="15" t="str">
        <f t="shared" si="36"/>
        <v/>
      </c>
      <c r="L116" s="15" t="str">
        <f t="shared" si="37"/>
        <v/>
      </c>
      <c r="M116" s="15" t="str">
        <f t="shared" si="38"/>
        <v/>
      </c>
      <c r="N116" s="15" t="str">
        <f t="shared" si="39"/>
        <v/>
      </c>
    </row>
    <row r="117" spans="1:14">
      <c r="A117" s="546"/>
      <c r="B117" s="551"/>
      <c r="C117" s="581"/>
      <c r="D117" s="551"/>
      <c r="E117" s="553"/>
      <c r="F117" s="555" t="str">
        <f t="shared" si="17"/>
        <v/>
      </c>
      <c r="G117" s="308" t="b">
        <f t="shared" si="18"/>
        <v>0</v>
      </c>
      <c r="H117" s="298">
        <f t="shared" si="33"/>
        <v>1</v>
      </c>
      <c r="I117" s="15" t="str">
        <f t="shared" si="34"/>
        <v/>
      </c>
      <c r="J117" s="15" t="str">
        <f t="shared" si="35"/>
        <v/>
      </c>
      <c r="K117" s="15" t="str">
        <f t="shared" si="36"/>
        <v/>
      </c>
      <c r="L117" s="15" t="str">
        <f t="shared" si="37"/>
        <v/>
      </c>
      <c r="M117" s="15" t="str">
        <f t="shared" si="38"/>
        <v/>
      </c>
      <c r="N117" s="15" t="str">
        <f t="shared" si="39"/>
        <v/>
      </c>
    </row>
    <row r="118" spans="1:14">
      <c r="A118" s="546"/>
      <c r="B118" s="551"/>
      <c r="C118" s="581"/>
      <c r="D118" s="551"/>
      <c r="E118" s="553"/>
      <c r="F118" s="555" t="str">
        <f t="shared" si="17"/>
        <v/>
      </c>
      <c r="G118" s="308" t="b">
        <f t="shared" si="18"/>
        <v>0</v>
      </c>
      <c r="H118" s="298">
        <f t="shared" si="33"/>
        <v>1</v>
      </c>
      <c r="I118" s="15" t="str">
        <f t="shared" si="34"/>
        <v/>
      </c>
      <c r="J118" s="15" t="str">
        <f t="shared" si="35"/>
        <v/>
      </c>
      <c r="K118" s="15" t="str">
        <f t="shared" si="36"/>
        <v/>
      </c>
      <c r="L118" s="15" t="str">
        <f t="shared" si="37"/>
        <v/>
      </c>
      <c r="M118" s="15" t="str">
        <f t="shared" si="38"/>
        <v/>
      </c>
      <c r="N118" s="15" t="str">
        <f t="shared" si="39"/>
        <v/>
      </c>
    </row>
    <row r="119" spans="1:14">
      <c r="A119" s="546"/>
      <c r="B119" s="551"/>
      <c r="C119" s="581"/>
      <c r="D119" s="551"/>
      <c r="E119" s="553"/>
      <c r="F119" s="555" t="str">
        <f t="shared" si="17"/>
        <v/>
      </c>
      <c r="G119" s="308" t="b">
        <f t="shared" si="18"/>
        <v>0</v>
      </c>
      <c r="H119" s="298">
        <f t="shared" si="33"/>
        <v>1</v>
      </c>
      <c r="I119" s="15" t="str">
        <f t="shared" si="34"/>
        <v/>
      </c>
      <c r="J119" s="15" t="str">
        <f t="shared" si="35"/>
        <v/>
      </c>
      <c r="K119" s="15" t="str">
        <f t="shared" si="36"/>
        <v/>
      </c>
      <c r="L119" s="15" t="str">
        <f t="shared" si="37"/>
        <v/>
      </c>
      <c r="M119" s="15" t="str">
        <f t="shared" si="38"/>
        <v/>
      </c>
      <c r="N119" s="15" t="str">
        <f t="shared" si="39"/>
        <v/>
      </c>
    </row>
    <row r="120" spans="1:14">
      <c r="A120" s="546"/>
      <c r="B120" s="551"/>
      <c r="C120" s="581"/>
      <c r="D120" s="551"/>
      <c r="E120" s="553"/>
      <c r="F120" s="555" t="str">
        <f t="shared" si="17"/>
        <v/>
      </c>
      <c r="G120" s="308" t="b">
        <f t="shared" si="18"/>
        <v>0</v>
      </c>
      <c r="H120" s="298">
        <f t="shared" si="33"/>
        <v>1</v>
      </c>
      <c r="I120" s="15" t="str">
        <f t="shared" si="34"/>
        <v/>
      </c>
      <c r="J120" s="15" t="str">
        <f t="shared" si="35"/>
        <v/>
      </c>
      <c r="K120" s="15" t="str">
        <f t="shared" si="36"/>
        <v/>
      </c>
      <c r="L120" s="15" t="str">
        <f t="shared" si="37"/>
        <v/>
      </c>
      <c r="M120" s="15" t="str">
        <f t="shared" si="38"/>
        <v/>
      </c>
      <c r="N120" s="15" t="str">
        <f t="shared" si="39"/>
        <v/>
      </c>
    </row>
    <row r="121" spans="1:14">
      <c r="A121" s="546"/>
      <c r="B121" s="551"/>
      <c r="C121" s="581"/>
      <c r="D121" s="551"/>
      <c r="E121" s="553"/>
      <c r="F121" s="555" t="str">
        <f t="shared" si="17"/>
        <v/>
      </c>
      <c r="G121" s="308" t="b">
        <f t="shared" si="18"/>
        <v>0</v>
      </c>
      <c r="H121" s="298">
        <f t="shared" si="33"/>
        <v>1</v>
      </c>
      <c r="I121" s="15" t="str">
        <f t="shared" si="34"/>
        <v/>
      </c>
      <c r="J121" s="15" t="str">
        <f t="shared" si="35"/>
        <v/>
      </c>
      <c r="K121" s="15" t="str">
        <f t="shared" si="36"/>
        <v/>
      </c>
      <c r="L121" s="15" t="str">
        <f t="shared" si="37"/>
        <v/>
      </c>
      <c r="M121" s="15" t="str">
        <f t="shared" si="38"/>
        <v/>
      </c>
      <c r="N121" s="15" t="str">
        <f t="shared" si="39"/>
        <v/>
      </c>
    </row>
    <row r="122" spans="1:14">
      <c r="A122" s="546"/>
      <c r="B122" s="551"/>
      <c r="C122" s="581"/>
      <c r="D122" s="551"/>
      <c r="E122" s="553"/>
      <c r="F122" s="555" t="str">
        <f t="shared" si="17"/>
        <v/>
      </c>
      <c r="G122" s="308" t="b">
        <f t="shared" si="18"/>
        <v>0</v>
      </c>
      <c r="H122" s="298">
        <f t="shared" si="33"/>
        <v>1</v>
      </c>
      <c r="I122" s="15" t="str">
        <f t="shared" si="34"/>
        <v/>
      </c>
      <c r="J122" s="15" t="str">
        <f t="shared" si="35"/>
        <v/>
      </c>
      <c r="K122" s="15" t="str">
        <f t="shared" si="36"/>
        <v/>
      </c>
      <c r="L122" s="15" t="str">
        <f t="shared" si="37"/>
        <v/>
      </c>
      <c r="M122" s="15" t="str">
        <f t="shared" si="38"/>
        <v/>
      </c>
      <c r="N122" s="15" t="str">
        <f t="shared" si="39"/>
        <v/>
      </c>
    </row>
    <row r="123" spans="1:14">
      <c r="A123" s="546"/>
      <c r="B123" s="551"/>
      <c r="C123" s="581"/>
      <c r="D123" s="551"/>
      <c r="E123" s="553"/>
      <c r="F123" s="555" t="str">
        <f t="shared" si="17"/>
        <v/>
      </c>
      <c r="G123" s="308" t="b">
        <f t="shared" si="18"/>
        <v>0</v>
      </c>
      <c r="H123" s="298">
        <f t="shared" si="33"/>
        <v>1</v>
      </c>
      <c r="I123" s="15" t="str">
        <f t="shared" si="34"/>
        <v/>
      </c>
      <c r="J123" s="15" t="str">
        <f t="shared" si="35"/>
        <v/>
      </c>
      <c r="K123" s="15" t="str">
        <f t="shared" si="36"/>
        <v/>
      </c>
      <c r="L123" s="15" t="str">
        <f t="shared" si="37"/>
        <v/>
      </c>
      <c r="M123" s="15" t="str">
        <f t="shared" si="38"/>
        <v/>
      </c>
      <c r="N123" s="15" t="str">
        <f t="shared" si="39"/>
        <v/>
      </c>
    </row>
    <row r="124" spans="1:14">
      <c r="A124" s="546"/>
      <c r="B124" s="551"/>
      <c r="C124" s="581"/>
      <c r="D124" s="551"/>
      <c r="E124" s="553"/>
      <c r="F124" s="555" t="str">
        <f t="shared" si="17"/>
        <v/>
      </c>
      <c r="G124" s="308" t="b">
        <f t="shared" si="18"/>
        <v>0</v>
      </c>
      <c r="H124" s="298">
        <f t="shared" si="33"/>
        <v>1</v>
      </c>
      <c r="I124" s="15" t="str">
        <f t="shared" si="34"/>
        <v/>
      </c>
      <c r="J124" s="15" t="str">
        <f t="shared" si="35"/>
        <v/>
      </c>
      <c r="K124" s="15" t="str">
        <f t="shared" si="36"/>
        <v/>
      </c>
      <c r="L124" s="15" t="str">
        <f t="shared" si="37"/>
        <v/>
      </c>
      <c r="M124" s="15" t="str">
        <f t="shared" si="38"/>
        <v/>
      </c>
      <c r="N124" s="15" t="str">
        <f t="shared" si="39"/>
        <v/>
      </c>
    </row>
    <row r="125" spans="1:14">
      <c r="A125" s="546"/>
      <c r="B125" s="551"/>
      <c r="C125" s="581"/>
      <c r="D125" s="551"/>
      <c r="E125" s="553"/>
      <c r="F125" s="555" t="str">
        <f t="shared" si="17"/>
        <v/>
      </c>
      <c r="G125" s="308" t="b">
        <f t="shared" si="18"/>
        <v>0</v>
      </c>
      <c r="H125" s="298">
        <f t="shared" si="33"/>
        <v>1</v>
      </c>
      <c r="I125" s="15" t="str">
        <f t="shared" si="34"/>
        <v/>
      </c>
      <c r="J125" s="15" t="str">
        <f t="shared" si="35"/>
        <v/>
      </c>
      <c r="K125" s="15" t="str">
        <f t="shared" si="36"/>
        <v/>
      </c>
      <c r="L125" s="15" t="str">
        <f t="shared" si="37"/>
        <v/>
      </c>
      <c r="M125" s="15" t="str">
        <f t="shared" si="38"/>
        <v/>
      </c>
      <c r="N125" s="15" t="str">
        <f t="shared" si="39"/>
        <v/>
      </c>
    </row>
    <row r="126" spans="1:14">
      <c r="A126" s="546"/>
      <c r="B126" s="551"/>
      <c r="C126" s="581"/>
      <c r="D126" s="551"/>
      <c r="E126" s="553"/>
      <c r="F126" s="555" t="str">
        <f t="shared" si="17"/>
        <v/>
      </c>
      <c r="G126" s="308" t="b">
        <f t="shared" si="18"/>
        <v>0</v>
      </c>
      <c r="H126" s="298">
        <f t="shared" si="33"/>
        <v>1</v>
      </c>
      <c r="I126" s="15" t="str">
        <f t="shared" si="34"/>
        <v/>
      </c>
      <c r="J126" s="15" t="str">
        <f t="shared" si="35"/>
        <v/>
      </c>
      <c r="K126" s="15" t="str">
        <f t="shared" si="36"/>
        <v/>
      </c>
      <c r="L126" s="15" t="str">
        <f t="shared" si="37"/>
        <v/>
      </c>
      <c r="M126" s="15" t="str">
        <f t="shared" si="38"/>
        <v/>
      </c>
      <c r="N126" s="15" t="str">
        <f t="shared" si="39"/>
        <v/>
      </c>
    </row>
    <row r="127" spans="1:14">
      <c r="A127" s="546"/>
      <c r="B127" s="551"/>
      <c r="C127" s="581"/>
      <c r="D127" s="551"/>
      <c r="E127" s="553"/>
      <c r="F127" s="555" t="str">
        <f t="shared" si="17"/>
        <v/>
      </c>
      <c r="G127" s="308" t="b">
        <f t="shared" si="18"/>
        <v>0</v>
      </c>
      <c r="H127" s="298">
        <f t="shared" si="33"/>
        <v>1</v>
      </c>
      <c r="I127" s="15" t="str">
        <f t="shared" si="34"/>
        <v/>
      </c>
      <c r="J127" s="15" t="str">
        <f t="shared" si="35"/>
        <v/>
      </c>
      <c r="K127" s="15" t="str">
        <f t="shared" si="36"/>
        <v/>
      </c>
      <c r="L127" s="15" t="str">
        <f t="shared" si="37"/>
        <v/>
      </c>
      <c r="M127" s="15" t="str">
        <f t="shared" si="38"/>
        <v/>
      </c>
      <c r="N127" s="15" t="str">
        <f t="shared" si="39"/>
        <v/>
      </c>
    </row>
    <row r="128" spans="1:14">
      <c r="A128" s="546"/>
      <c r="B128" s="551"/>
      <c r="C128" s="581"/>
      <c r="D128" s="551"/>
      <c r="E128" s="553"/>
      <c r="F128" s="555" t="str">
        <f t="shared" si="17"/>
        <v/>
      </c>
      <c r="G128" s="308" t="b">
        <f t="shared" si="18"/>
        <v>0</v>
      </c>
      <c r="H128" s="298">
        <f t="shared" si="33"/>
        <v>1</v>
      </c>
      <c r="I128" s="15" t="str">
        <f t="shared" si="34"/>
        <v/>
      </c>
      <c r="J128" s="15" t="str">
        <f t="shared" si="35"/>
        <v/>
      </c>
      <c r="K128" s="15" t="str">
        <f t="shared" si="36"/>
        <v/>
      </c>
      <c r="L128" s="15" t="str">
        <f t="shared" si="37"/>
        <v/>
      </c>
      <c r="M128" s="15" t="str">
        <f t="shared" si="38"/>
        <v/>
      </c>
      <c r="N128" s="15" t="str">
        <f t="shared" si="39"/>
        <v/>
      </c>
    </row>
    <row r="129" spans="1:14">
      <c r="A129" s="546"/>
      <c r="B129" s="551"/>
      <c r="C129" s="581"/>
      <c r="D129" s="551"/>
      <c r="E129" s="553"/>
      <c r="F129" s="555" t="str">
        <f t="shared" si="17"/>
        <v/>
      </c>
      <c r="G129" s="308" t="b">
        <f t="shared" si="18"/>
        <v>0</v>
      </c>
      <c r="H129" s="298">
        <f t="shared" si="33"/>
        <v>1</v>
      </c>
      <c r="I129" s="15" t="str">
        <f t="shared" si="34"/>
        <v/>
      </c>
      <c r="J129" s="15" t="str">
        <f t="shared" si="35"/>
        <v/>
      </c>
      <c r="K129" s="15" t="str">
        <f t="shared" si="36"/>
        <v/>
      </c>
      <c r="L129" s="15" t="str">
        <f t="shared" si="37"/>
        <v/>
      </c>
      <c r="M129" s="15" t="str">
        <f t="shared" si="38"/>
        <v/>
      </c>
      <c r="N129" s="15" t="str">
        <f t="shared" si="39"/>
        <v/>
      </c>
    </row>
    <row r="130" spans="1:14">
      <c r="A130" s="546"/>
      <c r="B130" s="551"/>
      <c r="C130" s="581"/>
      <c r="D130" s="551"/>
      <c r="E130" s="553"/>
      <c r="F130" s="555" t="str">
        <f t="shared" si="17"/>
        <v/>
      </c>
      <c r="G130" s="308" t="b">
        <f t="shared" si="18"/>
        <v>0</v>
      </c>
      <c r="H130" s="298">
        <f t="shared" si="33"/>
        <v>1</v>
      </c>
      <c r="I130" s="15" t="str">
        <f t="shared" si="34"/>
        <v/>
      </c>
      <c r="J130" s="15" t="str">
        <f t="shared" si="35"/>
        <v/>
      </c>
      <c r="K130" s="15" t="str">
        <f t="shared" si="36"/>
        <v/>
      </c>
      <c r="L130" s="15" t="str">
        <f t="shared" si="37"/>
        <v/>
      </c>
      <c r="M130" s="15" t="str">
        <f t="shared" si="38"/>
        <v/>
      </c>
      <c r="N130" s="15" t="str">
        <f t="shared" si="39"/>
        <v/>
      </c>
    </row>
    <row r="131" spans="1:14">
      <c r="A131" s="546"/>
      <c r="B131" s="551"/>
      <c r="C131" s="581"/>
      <c r="D131" s="551"/>
      <c r="E131" s="553"/>
      <c r="F131" s="555" t="str">
        <f t="shared" si="17"/>
        <v/>
      </c>
      <c r="G131" s="308" t="b">
        <f t="shared" si="18"/>
        <v>0</v>
      </c>
      <c r="H131" s="298">
        <f t="shared" si="33"/>
        <v>1</v>
      </c>
      <c r="I131" s="15" t="str">
        <f t="shared" si="34"/>
        <v/>
      </c>
      <c r="J131" s="15" t="str">
        <f t="shared" si="35"/>
        <v/>
      </c>
      <c r="K131" s="15" t="str">
        <f t="shared" si="36"/>
        <v/>
      </c>
      <c r="L131" s="15" t="str">
        <f t="shared" si="37"/>
        <v/>
      </c>
      <c r="M131" s="15" t="str">
        <f t="shared" si="38"/>
        <v/>
      </c>
      <c r="N131" s="15" t="str">
        <f t="shared" si="39"/>
        <v/>
      </c>
    </row>
    <row r="132" spans="1:14">
      <c r="A132" s="546"/>
      <c r="B132" s="551"/>
      <c r="C132" s="581"/>
      <c r="D132" s="551"/>
      <c r="E132" s="553"/>
      <c r="F132" s="555" t="str">
        <f t="shared" si="17"/>
        <v/>
      </c>
      <c r="G132" s="308" t="b">
        <f t="shared" si="18"/>
        <v>0</v>
      </c>
      <c r="H132" s="298">
        <f t="shared" si="33"/>
        <v>1</v>
      </c>
      <c r="I132" s="15" t="str">
        <f t="shared" si="34"/>
        <v/>
      </c>
      <c r="J132" s="15" t="str">
        <f t="shared" si="35"/>
        <v/>
      </c>
      <c r="K132" s="15" t="str">
        <f t="shared" si="36"/>
        <v/>
      </c>
      <c r="L132" s="15" t="str">
        <f t="shared" si="37"/>
        <v/>
      </c>
      <c r="M132" s="15" t="str">
        <f t="shared" si="38"/>
        <v/>
      </c>
      <c r="N132" s="15" t="str">
        <f t="shared" si="39"/>
        <v/>
      </c>
    </row>
    <row r="133" spans="1:14">
      <c r="A133" s="546"/>
      <c r="B133" s="551"/>
      <c r="C133" s="581"/>
      <c r="D133" s="551"/>
      <c r="E133" s="553"/>
      <c r="F133" s="555" t="str">
        <f t="shared" si="17"/>
        <v/>
      </c>
      <c r="G133" s="308" t="b">
        <f t="shared" si="18"/>
        <v>0</v>
      </c>
      <c r="H133" s="298">
        <f t="shared" si="33"/>
        <v>1</v>
      </c>
      <c r="I133" s="15" t="str">
        <f t="shared" si="34"/>
        <v/>
      </c>
      <c r="J133" s="15" t="str">
        <f t="shared" si="35"/>
        <v/>
      </c>
      <c r="K133" s="15" t="str">
        <f t="shared" si="36"/>
        <v/>
      </c>
      <c r="L133" s="15" t="str">
        <f t="shared" si="37"/>
        <v/>
      </c>
      <c r="M133" s="15" t="str">
        <f t="shared" si="38"/>
        <v/>
      </c>
      <c r="N133" s="15" t="str">
        <f t="shared" si="39"/>
        <v/>
      </c>
    </row>
    <row r="134" spans="1:14">
      <c r="A134" s="546"/>
      <c r="B134" s="551"/>
      <c r="C134" s="581"/>
      <c r="D134" s="551"/>
      <c r="E134" s="553"/>
      <c r="F134" s="555" t="str">
        <f t="shared" si="17"/>
        <v/>
      </c>
      <c r="G134" s="308" t="b">
        <f t="shared" si="18"/>
        <v>0</v>
      </c>
      <c r="H134" s="298">
        <f t="shared" si="33"/>
        <v>1</v>
      </c>
      <c r="I134" s="15" t="str">
        <f t="shared" si="34"/>
        <v/>
      </c>
      <c r="J134" s="15" t="str">
        <f t="shared" si="35"/>
        <v/>
      </c>
      <c r="K134" s="15" t="str">
        <f t="shared" si="36"/>
        <v/>
      </c>
      <c r="L134" s="15" t="str">
        <f t="shared" si="37"/>
        <v/>
      </c>
      <c r="M134" s="15" t="str">
        <f t="shared" si="38"/>
        <v/>
      </c>
      <c r="N134" s="15" t="str">
        <f t="shared" si="39"/>
        <v/>
      </c>
    </row>
    <row r="135" spans="1:14">
      <c r="A135" s="546"/>
      <c r="B135" s="551"/>
      <c r="C135" s="581"/>
      <c r="D135" s="551"/>
      <c r="E135" s="553"/>
      <c r="F135" s="555" t="str">
        <f t="shared" si="17"/>
        <v/>
      </c>
      <c r="G135" s="308" t="b">
        <f t="shared" si="18"/>
        <v>0</v>
      </c>
      <c r="H135" s="298">
        <f t="shared" si="33"/>
        <v>1</v>
      </c>
      <c r="I135" s="15" t="str">
        <f t="shared" si="34"/>
        <v/>
      </c>
      <c r="J135" s="15" t="str">
        <f t="shared" si="35"/>
        <v/>
      </c>
      <c r="K135" s="15" t="str">
        <f t="shared" si="36"/>
        <v/>
      </c>
      <c r="L135" s="15" t="str">
        <f t="shared" si="37"/>
        <v/>
      </c>
      <c r="M135" s="15" t="str">
        <f t="shared" si="38"/>
        <v/>
      </c>
      <c r="N135" s="15" t="str">
        <f t="shared" si="39"/>
        <v/>
      </c>
    </row>
    <row r="136" spans="1:14">
      <c r="A136" s="546"/>
      <c r="B136" s="551"/>
      <c r="C136" s="581"/>
      <c r="D136" s="551"/>
      <c r="E136" s="553"/>
      <c r="F136" s="555" t="str">
        <f t="shared" si="17"/>
        <v/>
      </c>
      <c r="G136" s="308" t="b">
        <f t="shared" si="18"/>
        <v>0</v>
      </c>
      <c r="H136" s="298">
        <f t="shared" si="33"/>
        <v>1</v>
      </c>
      <c r="I136" s="15" t="str">
        <f t="shared" si="34"/>
        <v/>
      </c>
      <c r="J136" s="15" t="str">
        <f t="shared" si="35"/>
        <v/>
      </c>
      <c r="K136" s="15" t="str">
        <f t="shared" si="36"/>
        <v/>
      </c>
      <c r="L136" s="15" t="str">
        <f t="shared" si="37"/>
        <v/>
      </c>
      <c r="M136" s="15" t="str">
        <f t="shared" si="38"/>
        <v/>
      </c>
      <c r="N136" s="15" t="str">
        <f t="shared" si="39"/>
        <v/>
      </c>
    </row>
    <row r="137" spans="1:14">
      <c r="A137" s="546"/>
      <c r="B137" s="551"/>
      <c r="C137" s="581"/>
      <c r="D137" s="551"/>
      <c r="E137" s="553"/>
      <c r="F137" s="555" t="str">
        <f t="shared" si="17"/>
        <v/>
      </c>
      <c r="G137" s="308" t="b">
        <f t="shared" si="18"/>
        <v>0</v>
      </c>
      <c r="H137" s="298">
        <f t="shared" si="33"/>
        <v>1</v>
      </c>
      <c r="I137" s="15" t="str">
        <f t="shared" si="34"/>
        <v/>
      </c>
      <c r="J137" s="15" t="str">
        <f t="shared" si="35"/>
        <v/>
      </c>
      <c r="K137" s="15" t="str">
        <f t="shared" si="36"/>
        <v/>
      </c>
      <c r="L137" s="15" t="str">
        <f t="shared" si="37"/>
        <v/>
      </c>
      <c r="M137" s="15" t="str">
        <f t="shared" si="38"/>
        <v/>
      </c>
      <c r="N137" s="15" t="str">
        <f t="shared" si="39"/>
        <v/>
      </c>
    </row>
    <row r="138" spans="1:14">
      <c r="A138" s="546"/>
      <c r="B138" s="551"/>
      <c r="C138" s="581"/>
      <c r="D138" s="551"/>
      <c r="E138" s="553"/>
      <c r="F138" s="555" t="str">
        <f t="shared" ref="F138:F201" si="40">IF(OR($B138="",$C138="",,,$E138&lt;an_initial,$E138&gt;an_final,),"",HLOOKUP(D138,ii9punctaje,2,FALSE) * C138)</f>
        <v/>
      </c>
      <c r="G138" s="308" t="b">
        <f t="shared" ref="G138:G201" si="41">IF(nume_candidat="",FALSE,ISNUMBER(SEARCH(nume_candidat,$B138)))</f>
        <v>0</v>
      </c>
      <c r="H138" s="298">
        <f t="shared" si="33"/>
        <v>1</v>
      </c>
      <c r="I138" s="15" t="str">
        <f t="shared" si="34"/>
        <v/>
      </c>
      <c r="J138" s="15" t="str">
        <f t="shared" si="35"/>
        <v/>
      </c>
      <c r="K138" s="15" t="str">
        <f t="shared" si="36"/>
        <v/>
      </c>
      <c r="L138" s="15" t="str">
        <f t="shared" si="37"/>
        <v/>
      </c>
      <c r="M138" s="15" t="str">
        <f t="shared" si="38"/>
        <v/>
      </c>
      <c r="N138" s="15" t="str">
        <f t="shared" si="39"/>
        <v/>
      </c>
    </row>
    <row r="139" spans="1:14">
      <c r="A139" s="546"/>
      <c r="B139" s="551"/>
      <c r="C139" s="581"/>
      <c r="D139" s="551"/>
      <c r="E139" s="553"/>
      <c r="F139" s="555" t="str">
        <f t="shared" si="40"/>
        <v/>
      </c>
      <c r="G139" s="308" t="b">
        <f t="shared" si="41"/>
        <v>0</v>
      </c>
      <c r="H139" s="298">
        <f t="shared" si="33"/>
        <v>1</v>
      </c>
      <c r="I139" s="15" t="str">
        <f t="shared" si="34"/>
        <v/>
      </c>
      <c r="J139" s="15" t="str">
        <f t="shared" si="35"/>
        <v/>
      </c>
      <c r="K139" s="15" t="str">
        <f t="shared" si="36"/>
        <v/>
      </c>
      <c r="L139" s="15" t="str">
        <f t="shared" si="37"/>
        <v/>
      </c>
      <c r="M139" s="15" t="str">
        <f t="shared" si="38"/>
        <v/>
      </c>
      <c r="N139" s="15" t="str">
        <f t="shared" si="39"/>
        <v/>
      </c>
    </row>
    <row r="140" spans="1:14">
      <c r="A140" s="546"/>
      <c r="B140" s="551"/>
      <c r="C140" s="581"/>
      <c r="D140" s="551"/>
      <c r="E140" s="553"/>
      <c r="F140" s="555" t="str">
        <f t="shared" si="40"/>
        <v/>
      </c>
      <c r="G140" s="308" t="b">
        <f t="shared" si="41"/>
        <v>0</v>
      </c>
      <c r="H140" s="298">
        <f t="shared" si="33"/>
        <v>1</v>
      </c>
      <c r="I140" s="15" t="str">
        <f t="shared" si="34"/>
        <v/>
      </c>
      <c r="J140" s="15" t="str">
        <f t="shared" si="35"/>
        <v/>
      </c>
      <c r="K140" s="15" t="str">
        <f t="shared" si="36"/>
        <v/>
      </c>
      <c r="L140" s="15" t="str">
        <f t="shared" si="37"/>
        <v/>
      </c>
      <c r="M140" s="15" t="str">
        <f t="shared" si="38"/>
        <v/>
      </c>
      <c r="N140" s="15" t="str">
        <f t="shared" si="39"/>
        <v/>
      </c>
    </row>
    <row r="141" spans="1:14">
      <c r="A141" s="546"/>
      <c r="B141" s="551"/>
      <c r="C141" s="581"/>
      <c r="D141" s="551"/>
      <c r="E141" s="553"/>
      <c r="F141" s="555" t="str">
        <f t="shared" si="40"/>
        <v/>
      </c>
      <c r="G141" s="308" t="b">
        <f t="shared" si="41"/>
        <v>0</v>
      </c>
      <c r="H141" s="298">
        <f t="shared" si="33"/>
        <v>1</v>
      </c>
      <c r="I141" s="15" t="str">
        <f t="shared" si="34"/>
        <v/>
      </c>
      <c r="J141" s="15" t="str">
        <f t="shared" si="35"/>
        <v/>
      </c>
      <c r="K141" s="15" t="str">
        <f t="shared" si="36"/>
        <v/>
      </c>
      <c r="L141" s="15" t="str">
        <f t="shared" si="37"/>
        <v/>
      </c>
      <c r="M141" s="15" t="str">
        <f t="shared" si="38"/>
        <v/>
      </c>
      <c r="N141" s="15" t="str">
        <f t="shared" si="39"/>
        <v/>
      </c>
    </row>
    <row r="142" spans="1:14">
      <c r="A142" s="546"/>
      <c r="B142" s="551"/>
      <c r="C142" s="581"/>
      <c r="D142" s="551"/>
      <c r="E142" s="553"/>
      <c r="F142" s="555" t="str">
        <f t="shared" si="40"/>
        <v/>
      </c>
      <c r="G142" s="308" t="b">
        <f t="shared" si="41"/>
        <v>0</v>
      </c>
      <c r="H142" s="298">
        <f t="shared" si="33"/>
        <v>1</v>
      </c>
      <c r="I142" s="15" t="str">
        <f t="shared" si="34"/>
        <v/>
      </c>
      <c r="J142" s="15" t="str">
        <f t="shared" si="35"/>
        <v/>
      </c>
      <c r="K142" s="15" t="str">
        <f t="shared" si="36"/>
        <v/>
      </c>
      <c r="L142" s="15" t="str">
        <f t="shared" si="37"/>
        <v/>
      </c>
      <c r="M142" s="15" t="str">
        <f t="shared" si="38"/>
        <v/>
      </c>
      <c r="N142" s="15" t="str">
        <f t="shared" si="39"/>
        <v/>
      </c>
    </row>
    <row r="143" spans="1:14">
      <c r="A143" s="546"/>
      <c r="B143" s="551"/>
      <c r="C143" s="581"/>
      <c r="D143" s="551"/>
      <c r="E143" s="553"/>
      <c r="F143" s="555" t="str">
        <f t="shared" si="40"/>
        <v/>
      </c>
      <c r="G143" s="308" t="b">
        <f t="shared" si="41"/>
        <v>0</v>
      </c>
      <c r="H143" s="298">
        <f t="shared" si="33"/>
        <v>1</v>
      </c>
      <c r="I143" s="15" t="str">
        <f t="shared" si="34"/>
        <v/>
      </c>
      <c r="J143" s="15" t="str">
        <f t="shared" si="35"/>
        <v/>
      </c>
      <c r="K143" s="15" t="str">
        <f t="shared" si="36"/>
        <v/>
      </c>
      <c r="L143" s="15" t="str">
        <f t="shared" si="37"/>
        <v/>
      </c>
      <c r="M143" s="15" t="str">
        <f t="shared" si="38"/>
        <v/>
      </c>
      <c r="N143" s="15" t="str">
        <f t="shared" si="39"/>
        <v/>
      </c>
    </row>
    <row r="144" spans="1:14">
      <c r="A144" s="546"/>
      <c r="B144" s="551"/>
      <c r="C144" s="581"/>
      <c r="D144" s="551"/>
      <c r="E144" s="553"/>
      <c r="F144" s="555" t="str">
        <f t="shared" si="40"/>
        <v/>
      </c>
      <c r="G144" s="308" t="b">
        <f t="shared" si="41"/>
        <v>0</v>
      </c>
      <c r="H144" s="298">
        <f t="shared" si="33"/>
        <v>1</v>
      </c>
      <c r="I144" s="15" t="str">
        <f t="shared" si="34"/>
        <v/>
      </c>
      <c r="J144" s="15" t="str">
        <f t="shared" si="35"/>
        <v/>
      </c>
      <c r="K144" s="15" t="str">
        <f t="shared" si="36"/>
        <v/>
      </c>
      <c r="L144" s="15" t="str">
        <f t="shared" si="37"/>
        <v/>
      </c>
      <c r="M144" s="15" t="str">
        <f t="shared" si="38"/>
        <v/>
      </c>
      <c r="N144" s="15" t="str">
        <f t="shared" si="39"/>
        <v/>
      </c>
    </row>
    <row r="145" spans="1:14">
      <c r="A145" s="546"/>
      <c r="B145" s="551"/>
      <c r="C145" s="581"/>
      <c r="D145" s="551"/>
      <c r="E145" s="553"/>
      <c r="F145" s="555" t="str">
        <f t="shared" si="40"/>
        <v/>
      </c>
      <c r="G145" s="308" t="b">
        <f t="shared" si="41"/>
        <v>0</v>
      </c>
      <c r="H145" s="298">
        <f t="shared" si="33"/>
        <v>1</v>
      </c>
      <c r="I145" s="15" t="str">
        <f t="shared" si="34"/>
        <v/>
      </c>
      <c r="J145" s="15" t="str">
        <f t="shared" si="35"/>
        <v/>
      </c>
      <c r="K145" s="15" t="str">
        <f t="shared" si="36"/>
        <v/>
      </c>
      <c r="L145" s="15" t="str">
        <f t="shared" si="37"/>
        <v/>
      </c>
      <c r="M145" s="15" t="str">
        <f t="shared" si="38"/>
        <v/>
      </c>
      <c r="N145" s="15" t="str">
        <f t="shared" si="39"/>
        <v/>
      </c>
    </row>
    <row r="146" spans="1:14">
      <c r="A146" s="546"/>
      <c r="B146" s="551"/>
      <c r="C146" s="581"/>
      <c r="D146" s="551"/>
      <c r="E146" s="553"/>
      <c r="F146" s="555" t="str">
        <f t="shared" si="40"/>
        <v/>
      </c>
      <c r="G146" s="308" t="b">
        <f t="shared" si="41"/>
        <v>0</v>
      </c>
      <c r="H146" s="298">
        <f t="shared" si="33"/>
        <v>1</v>
      </c>
      <c r="I146" s="15" t="str">
        <f t="shared" si="34"/>
        <v/>
      </c>
      <c r="J146" s="15" t="str">
        <f t="shared" si="35"/>
        <v/>
      </c>
      <c r="K146" s="15" t="str">
        <f t="shared" si="36"/>
        <v/>
      </c>
      <c r="L146" s="15" t="str">
        <f t="shared" si="37"/>
        <v/>
      </c>
      <c r="M146" s="15" t="str">
        <f t="shared" si="38"/>
        <v/>
      </c>
      <c r="N146" s="15" t="str">
        <f t="shared" si="39"/>
        <v/>
      </c>
    </row>
    <row r="147" spans="1:14">
      <c r="A147" s="546"/>
      <c r="B147" s="551"/>
      <c r="C147" s="581"/>
      <c r="D147" s="551"/>
      <c r="E147" s="553"/>
      <c r="F147" s="555" t="str">
        <f t="shared" si="40"/>
        <v/>
      </c>
      <c r="G147" s="308" t="b">
        <f t="shared" si="41"/>
        <v>0</v>
      </c>
      <c r="H147" s="298">
        <f t="shared" si="33"/>
        <v>1</v>
      </c>
      <c r="I147" s="15" t="str">
        <f t="shared" si="34"/>
        <v/>
      </c>
      <c r="J147" s="15" t="str">
        <f t="shared" si="35"/>
        <v/>
      </c>
      <c r="K147" s="15" t="str">
        <f t="shared" si="36"/>
        <v/>
      </c>
      <c r="L147" s="15" t="str">
        <f t="shared" si="37"/>
        <v/>
      </c>
      <c r="M147" s="15" t="str">
        <f t="shared" si="38"/>
        <v/>
      </c>
      <c r="N147" s="15" t="str">
        <f t="shared" si="39"/>
        <v/>
      </c>
    </row>
    <row r="148" spans="1:14">
      <c r="A148" s="546"/>
      <c r="B148" s="551"/>
      <c r="C148" s="581"/>
      <c r="D148" s="551"/>
      <c r="E148" s="553"/>
      <c r="F148" s="555" t="str">
        <f t="shared" si="40"/>
        <v/>
      </c>
      <c r="G148" s="308" t="b">
        <f t="shared" si="41"/>
        <v>0</v>
      </c>
      <c r="H148" s="298">
        <f t="shared" si="33"/>
        <v>1</v>
      </c>
      <c r="I148" s="15" t="str">
        <f t="shared" si="34"/>
        <v/>
      </c>
      <c r="J148" s="15" t="str">
        <f t="shared" si="35"/>
        <v/>
      </c>
      <c r="K148" s="15" t="str">
        <f t="shared" si="36"/>
        <v/>
      </c>
      <c r="L148" s="15" t="str">
        <f t="shared" si="37"/>
        <v/>
      </c>
      <c r="M148" s="15" t="str">
        <f t="shared" si="38"/>
        <v/>
      </c>
      <c r="N148" s="15" t="str">
        <f t="shared" si="39"/>
        <v/>
      </c>
    </row>
    <row r="149" spans="1:14">
      <c r="A149" s="546"/>
      <c r="B149" s="551"/>
      <c r="C149" s="581"/>
      <c r="D149" s="551"/>
      <c r="E149" s="553"/>
      <c r="F149" s="555" t="str">
        <f t="shared" si="40"/>
        <v/>
      </c>
      <c r="G149" s="308" t="b">
        <f t="shared" si="41"/>
        <v>0</v>
      </c>
      <c r="H149" s="298">
        <f t="shared" si="33"/>
        <v>1</v>
      </c>
      <c r="I149" s="15" t="str">
        <f t="shared" si="34"/>
        <v/>
      </c>
      <c r="J149" s="15" t="str">
        <f t="shared" si="35"/>
        <v/>
      </c>
      <c r="K149" s="15" t="str">
        <f t="shared" si="36"/>
        <v/>
      </c>
      <c r="L149" s="15" t="str">
        <f t="shared" si="37"/>
        <v/>
      </c>
      <c r="M149" s="15" t="str">
        <f t="shared" si="38"/>
        <v/>
      </c>
      <c r="N149" s="15" t="str">
        <f t="shared" si="39"/>
        <v/>
      </c>
    </row>
    <row r="150" spans="1:14">
      <c r="A150" s="546"/>
      <c r="B150" s="551"/>
      <c r="C150" s="581"/>
      <c r="D150" s="551"/>
      <c r="E150" s="553"/>
      <c r="F150" s="555" t="str">
        <f t="shared" si="40"/>
        <v/>
      </c>
      <c r="G150" s="308" t="b">
        <f t="shared" si="41"/>
        <v>0</v>
      </c>
      <c r="H150" s="298">
        <f t="shared" si="33"/>
        <v>1</v>
      </c>
      <c r="I150" s="15" t="str">
        <f t="shared" si="34"/>
        <v/>
      </c>
      <c r="J150" s="15" t="str">
        <f t="shared" si="35"/>
        <v/>
      </c>
      <c r="K150" s="15" t="str">
        <f t="shared" si="36"/>
        <v/>
      </c>
      <c r="L150" s="15" t="str">
        <f t="shared" si="37"/>
        <v/>
      </c>
      <c r="M150" s="15" t="str">
        <f t="shared" si="38"/>
        <v/>
      </c>
      <c r="N150" s="15" t="str">
        <f t="shared" si="39"/>
        <v/>
      </c>
    </row>
    <row r="151" spans="1:14">
      <c r="A151" s="546"/>
      <c r="B151" s="551"/>
      <c r="C151" s="581"/>
      <c r="D151" s="551"/>
      <c r="E151" s="553"/>
      <c r="F151" s="555" t="str">
        <f t="shared" si="40"/>
        <v/>
      </c>
      <c r="G151" s="308" t="b">
        <f t="shared" si="41"/>
        <v>0</v>
      </c>
      <c r="H151" s="298">
        <f t="shared" si="33"/>
        <v>1</v>
      </c>
      <c r="I151" s="15" t="str">
        <f t="shared" si="34"/>
        <v/>
      </c>
      <c r="J151" s="15" t="str">
        <f t="shared" si="35"/>
        <v/>
      </c>
      <c r="K151" s="15" t="str">
        <f t="shared" si="36"/>
        <v/>
      </c>
      <c r="L151" s="15" t="str">
        <f t="shared" si="37"/>
        <v/>
      </c>
      <c r="M151" s="15" t="str">
        <f t="shared" si="38"/>
        <v/>
      </c>
      <c r="N151" s="15" t="str">
        <f t="shared" si="39"/>
        <v/>
      </c>
    </row>
    <row r="152" spans="1:14">
      <c r="A152" s="546"/>
      <c r="B152" s="551"/>
      <c r="C152" s="581"/>
      <c r="D152" s="551"/>
      <c r="E152" s="553"/>
      <c r="F152" s="555" t="str">
        <f t="shared" si="40"/>
        <v/>
      </c>
      <c r="G152" s="308" t="b">
        <f t="shared" si="41"/>
        <v>0</v>
      </c>
      <c r="H152" s="298">
        <f t="shared" si="33"/>
        <v>1</v>
      </c>
      <c r="I152" s="15" t="str">
        <f t="shared" si="34"/>
        <v/>
      </c>
      <c r="J152" s="15" t="str">
        <f t="shared" si="35"/>
        <v/>
      </c>
      <c r="K152" s="15" t="str">
        <f t="shared" si="36"/>
        <v/>
      </c>
      <c r="L152" s="15" t="str">
        <f t="shared" si="37"/>
        <v/>
      </c>
      <c r="M152" s="15" t="str">
        <f t="shared" si="38"/>
        <v/>
      </c>
      <c r="N152" s="15" t="str">
        <f t="shared" si="39"/>
        <v/>
      </c>
    </row>
    <row r="153" spans="1:14">
      <c r="A153" s="546"/>
      <c r="B153" s="551"/>
      <c r="C153" s="581"/>
      <c r="D153" s="551"/>
      <c r="E153" s="553"/>
      <c r="F153" s="555" t="str">
        <f t="shared" si="40"/>
        <v/>
      </c>
      <c r="G153" s="308" t="b">
        <f t="shared" si="41"/>
        <v>0</v>
      </c>
      <c r="H153" s="298">
        <f t="shared" si="33"/>
        <v>1</v>
      </c>
      <c r="I153" s="15" t="str">
        <f t="shared" si="34"/>
        <v/>
      </c>
      <c r="J153" s="15" t="str">
        <f t="shared" si="35"/>
        <v/>
      </c>
      <c r="K153" s="15" t="str">
        <f t="shared" si="36"/>
        <v/>
      </c>
      <c r="L153" s="15" t="str">
        <f t="shared" si="37"/>
        <v/>
      </c>
      <c r="M153" s="15" t="str">
        <f t="shared" si="38"/>
        <v/>
      </c>
      <c r="N153" s="15" t="str">
        <f t="shared" si="39"/>
        <v/>
      </c>
    </row>
    <row r="154" spans="1:14">
      <c r="A154" s="546"/>
      <c r="B154" s="551"/>
      <c r="C154" s="581"/>
      <c r="D154" s="551"/>
      <c r="E154" s="553"/>
      <c r="F154" s="555" t="str">
        <f t="shared" si="40"/>
        <v/>
      </c>
      <c r="G154" s="308" t="b">
        <f t="shared" si="41"/>
        <v>0</v>
      </c>
      <c r="H154" s="298">
        <f t="shared" si="33"/>
        <v>1</v>
      </c>
      <c r="I154" s="15" t="str">
        <f t="shared" si="34"/>
        <v/>
      </c>
      <c r="J154" s="15" t="str">
        <f t="shared" si="35"/>
        <v/>
      </c>
      <c r="K154" s="15" t="str">
        <f t="shared" si="36"/>
        <v/>
      </c>
      <c r="L154" s="15" t="str">
        <f t="shared" si="37"/>
        <v/>
      </c>
      <c r="M154" s="15" t="str">
        <f t="shared" si="38"/>
        <v/>
      </c>
      <c r="N154" s="15" t="str">
        <f t="shared" si="39"/>
        <v/>
      </c>
    </row>
    <row r="155" spans="1:14">
      <c r="A155" s="546"/>
      <c r="B155" s="551"/>
      <c r="C155" s="581"/>
      <c r="D155" s="551"/>
      <c r="E155" s="553"/>
      <c r="F155" s="555" t="str">
        <f t="shared" si="40"/>
        <v/>
      </c>
      <c r="G155" s="308" t="b">
        <f t="shared" si="41"/>
        <v>0</v>
      </c>
      <c r="H155" s="298">
        <f t="shared" si="33"/>
        <v>1</v>
      </c>
      <c r="I155" s="15" t="str">
        <f t="shared" si="34"/>
        <v/>
      </c>
      <c r="J155" s="15" t="str">
        <f t="shared" si="35"/>
        <v/>
      </c>
      <c r="K155" s="15" t="str">
        <f t="shared" si="36"/>
        <v/>
      </c>
      <c r="L155" s="15" t="str">
        <f t="shared" si="37"/>
        <v/>
      </c>
      <c r="M155" s="15" t="str">
        <f t="shared" si="38"/>
        <v/>
      </c>
      <c r="N155" s="15" t="str">
        <f t="shared" si="39"/>
        <v/>
      </c>
    </row>
    <row r="156" spans="1:14">
      <c r="A156" s="546"/>
      <c r="B156" s="551"/>
      <c r="C156" s="581"/>
      <c r="D156" s="551"/>
      <c r="E156" s="553"/>
      <c r="F156" s="555" t="str">
        <f t="shared" si="40"/>
        <v/>
      </c>
      <c r="G156" s="308" t="b">
        <f t="shared" si="41"/>
        <v>0</v>
      </c>
      <c r="H156" s="298">
        <f t="shared" si="33"/>
        <v>1</v>
      </c>
      <c r="I156" s="15" t="str">
        <f t="shared" si="34"/>
        <v/>
      </c>
      <c r="J156" s="15" t="str">
        <f t="shared" si="35"/>
        <v/>
      </c>
      <c r="K156" s="15" t="str">
        <f t="shared" si="36"/>
        <v/>
      </c>
      <c r="L156" s="15" t="str">
        <f t="shared" si="37"/>
        <v/>
      </c>
      <c r="M156" s="15" t="str">
        <f t="shared" si="38"/>
        <v/>
      </c>
      <c r="N156" s="15" t="str">
        <f t="shared" si="39"/>
        <v/>
      </c>
    </row>
    <row r="157" spans="1:14">
      <c r="A157" s="546"/>
      <c r="B157" s="551"/>
      <c r="C157" s="581"/>
      <c r="D157" s="551"/>
      <c r="E157" s="553"/>
      <c r="F157" s="555" t="str">
        <f t="shared" si="40"/>
        <v/>
      </c>
      <c r="G157" s="308" t="b">
        <f t="shared" si="41"/>
        <v>0</v>
      </c>
      <c r="H157" s="298">
        <f t="shared" si="33"/>
        <v>1</v>
      </c>
      <c r="I157" s="15" t="str">
        <f t="shared" si="34"/>
        <v/>
      </c>
      <c r="J157" s="15" t="str">
        <f t="shared" si="35"/>
        <v/>
      </c>
      <c r="K157" s="15" t="str">
        <f t="shared" si="36"/>
        <v/>
      </c>
      <c r="L157" s="15" t="str">
        <f t="shared" si="37"/>
        <v/>
      </c>
      <c r="M157" s="15" t="str">
        <f t="shared" si="38"/>
        <v/>
      </c>
      <c r="N157" s="15" t="str">
        <f t="shared" si="39"/>
        <v/>
      </c>
    </row>
    <row r="158" spans="1:14">
      <c r="A158" s="546"/>
      <c r="B158" s="551"/>
      <c r="C158" s="581"/>
      <c r="D158" s="551"/>
      <c r="E158" s="553"/>
      <c r="F158" s="555" t="str">
        <f t="shared" si="40"/>
        <v/>
      </c>
      <c r="G158" s="308" t="b">
        <f t="shared" si="41"/>
        <v>0</v>
      </c>
      <c r="H158" s="298">
        <f t="shared" si="33"/>
        <v>1</v>
      </c>
      <c r="I158" s="15" t="str">
        <f t="shared" si="34"/>
        <v/>
      </c>
      <c r="J158" s="15" t="str">
        <f t="shared" si="35"/>
        <v/>
      </c>
      <c r="K158" s="15" t="str">
        <f t="shared" si="36"/>
        <v/>
      </c>
      <c r="L158" s="15" t="str">
        <f t="shared" si="37"/>
        <v/>
      </c>
      <c r="M158" s="15" t="str">
        <f t="shared" si="38"/>
        <v/>
      </c>
      <c r="N158" s="15" t="str">
        <f t="shared" si="39"/>
        <v/>
      </c>
    </row>
    <row r="159" spans="1:14">
      <c r="A159" s="546"/>
      <c r="B159" s="551"/>
      <c r="C159" s="581"/>
      <c r="D159" s="551"/>
      <c r="E159" s="553"/>
      <c r="F159" s="555" t="str">
        <f t="shared" si="40"/>
        <v/>
      </c>
      <c r="G159" s="308" t="b">
        <f t="shared" si="41"/>
        <v>0</v>
      </c>
      <c r="H159" s="298">
        <f t="shared" si="33"/>
        <v>1</v>
      </c>
      <c r="I159" s="15" t="str">
        <f t="shared" si="34"/>
        <v/>
      </c>
      <c r="J159" s="15" t="str">
        <f t="shared" si="35"/>
        <v/>
      </c>
      <c r="K159" s="15" t="str">
        <f t="shared" si="36"/>
        <v/>
      </c>
      <c r="L159" s="15" t="str">
        <f t="shared" si="37"/>
        <v/>
      </c>
      <c r="M159" s="15" t="str">
        <f t="shared" si="38"/>
        <v/>
      </c>
      <c r="N159" s="15" t="str">
        <f t="shared" si="39"/>
        <v/>
      </c>
    </row>
    <row r="160" spans="1:14">
      <c r="A160" s="546"/>
      <c r="B160" s="551"/>
      <c r="C160" s="581"/>
      <c r="D160" s="551"/>
      <c r="E160" s="553"/>
      <c r="F160" s="555" t="str">
        <f t="shared" si="40"/>
        <v/>
      </c>
      <c r="G160" s="308" t="b">
        <f t="shared" si="41"/>
        <v>0</v>
      </c>
      <c r="H160" s="298">
        <f t="shared" si="33"/>
        <v>1</v>
      </c>
      <c r="I160" s="15" t="str">
        <f t="shared" si="34"/>
        <v/>
      </c>
      <c r="J160" s="15" t="str">
        <f t="shared" si="35"/>
        <v/>
      </c>
      <c r="K160" s="15" t="str">
        <f t="shared" si="36"/>
        <v/>
      </c>
      <c r="L160" s="15" t="str">
        <f t="shared" si="37"/>
        <v/>
      </c>
      <c r="M160" s="15" t="str">
        <f t="shared" si="38"/>
        <v/>
      </c>
      <c r="N160" s="15" t="str">
        <f t="shared" si="39"/>
        <v/>
      </c>
    </row>
    <row r="161" spans="1:14">
      <c r="A161" s="546"/>
      <c r="B161" s="551"/>
      <c r="C161" s="581"/>
      <c r="D161" s="551"/>
      <c r="E161" s="553"/>
      <c r="F161" s="555" t="str">
        <f t="shared" si="40"/>
        <v/>
      </c>
      <c r="G161" s="308" t="b">
        <f t="shared" si="41"/>
        <v>0</v>
      </c>
      <c r="H161" s="298">
        <f t="shared" si="33"/>
        <v>1</v>
      </c>
      <c r="I161" s="15" t="str">
        <f t="shared" si="34"/>
        <v/>
      </c>
      <c r="J161" s="15" t="str">
        <f t="shared" si="35"/>
        <v/>
      </c>
      <c r="K161" s="15" t="str">
        <f t="shared" si="36"/>
        <v/>
      </c>
      <c r="L161" s="15" t="str">
        <f t="shared" si="37"/>
        <v/>
      </c>
      <c r="M161" s="15" t="str">
        <f t="shared" si="38"/>
        <v/>
      </c>
      <c r="N161" s="15" t="str">
        <f t="shared" si="39"/>
        <v/>
      </c>
    </row>
    <row r="162" spans="1:14">
      <c r="A162" s="546"/>
      <c r="B162" s="551"/>
      <c r="C162" s="581"/>
      <c r="D162" s="551"/>
      <c r="E162" s="553"/>
      <c r="F162" s="555" t="str">
        <f t="shared" si="40"/>
        <v/>
      </c>
      <c r="G162" s="308" t="b">
        <f t="shared" si="41"/>
        <v>0</v>
      </c>
      <c r="H162" s="298">
        <f t="shared" si="33"/>
        <v>1</v>
      </c>
      <c r="I162" s="15" t="str">
        <f t="shared" si="34"/>
        <v/>
      </c>
      <c r="J162" s="15" t="str">
        <f t="shared" si="35"/>
        <v/>
      </c>
      <c r="K162" s="15" t="str">
        <f t="shared" si="36"/>
        <v/>
      </c>
      <c r="L162" s="15" t="str">
        <f t="shared" si="37"/>
        <v/>
      </c>
      <c r="M162" s="15" t="str">
        <f t="shared" si="38"/>
        <v/>
      </c>
      <c r="N162" s="15" t="str">
        <f t="shared" si="39"/>
        <v/>
      </c>
    </row>
    <row r="163" spans="1:14">
      <c r="A163" s="546"/>
      <c r="B163" s="551"/>
      <c r="C163" s="581"/>
      <c r="D163" s="551"/>
      <c r="E163" s="553"/>
      <c r="F163" s="555" t="str">
        <f t="shared" si="40"/>
        <v/>
      </c>
      <c r="G163" s="308" t="b">
        <f t="shared" si="41"/>
        <v>0</v>
      </c>
      <c r="H163" s="298">
        <f t="shared" si="33"/>
        <v>1</v>
      </c>
      <c r="I163" s="15" t="str">
        <f t="shared" si="34"/>
        <v/>
      </c>
      <c r="J163" s="15" t="str">
        <f t="shared" si="35"/>
        <v/>
      </c>
      <c r="K163" s="15" t="str">
        <f t="shared" si="36"/>
        <v/>
      </c>
      <c r="L163" s="15" t="str">
        <f t="shared" si="37"/>
        <v/>
      </c>
      <c r="M163" s="15" t="str">
        <f t="shared" si="38"/>
        <v/>
      </c>
      <c r="N163" s="15" t="str">
        <f t="shared" si="39"/>
        <v/>
      </c>
    </row>
    <row r="164" spans="1:14">
      <c r="A164" s="546"/>
      <c r="B164" s="551"/>
      <c r="C164" s="581"/>
      <c r="D164" s="551"/>
      <c r="E164" s="553"/>
      <c r="F164" s="555" t="str">
        <f t="shared" si="40"/>
        <v/>
      </c>
      <c r="G164" s="308" t="b">
        <f t="shared" si="41"/>
        <v>0</v>
      </c>
      <c r="H164" s="298">
        <f t="shared" si="33"/>
        <v>1</v>
      </c>
      <c r="I164" s="15" t="str">
        <f t="shared" si="34"/>
        <v/>
      </c>
      <c r="J164" s="15" t="str">
        <f t="shared" si="35"/>
        <v/>
      </c>
      <c r="K164" s="15" t="str">
        <f t="shared" si="36"/>
        <v/>
      </c>
      <c r="L164" s="15" t="str">
        <f t="shared" si="37"/>
        <v/>
      </c>
      <c r="M164" s="15" t="str">
        <f t="shared" si="38"/>
        <v/>
      </c>
      <c r="N164" s="15" t="str">
        <f t="shared" si="39"/>
        <v/>
      </c>
    </row>
    <row r="165" spans="1:14">
      <c r="A165" s="546"/>
      <c r="B165" s="551"/>
      <c r="C165" s="581"/>
      <c r="D165" s="551"/>
      <c r="E165" s="553"/>
      <c r="F165" s="555" t="str">
        <f t="shared" si="40"/>
        <v/>
      </c>
      <c r="G165" s="308" t="b">
        <f t="shared" si="41"/>
        <v>0</v>
      </c>
      <c r="H165" s="298">
        <f t="shared" si="33"/>
        <v>1</v>
      </c>
      <c r="I165" s="15" t="str">
        <f t="shared" si="34"/>
        <v/>
      </c>
      <c r="J165" s="15" t="str">
        <f t="shared" si="35"/>
        <v/>
      </c>
      <c r="K165" s="15" t="str">
        <f t="shared" si="36"/>
        <v/>
      </c>
      <c r="L165" s="15" t="str">
        <f t="shared" si="37"/>
        <v/>
      </c>
      <c r="M165" s="15" t="str">
        <f t="shared" si="38"/>
        <v/>
      </c>
      <c r="N165" s="15" t="str">
        <f t="shared" si="39"/>
        <v/>
      </c>
    </row>
    <row r="166" spans="1:14">
      <c r="A166" s="546"/>
      <c r="B166" s="551"/>
      <c r="C166" s="581"/>
      <c r="D166" s="551"/>
      <c r="E166" s="553"/>
      <c r="F166" s="555" t="str">
        <f t="shared" si="40"/>
        <v/>
      </c>
      <c r="G166" s="308" t="b">
        <f t="shared" si="41"/>
        <v>0</v>
      </c>
      <c r="H166" s="298">
        <f t="shared" si="33"/>
        <v>1</v>
      </c>
      <c r="I166" s="15" t="str">
        <f t="shared" si="34"/>
        <v/>
      </c>
      <c r="J166" s="15" t="str">
        <f t="shared" si="35"/>
        <v/>
      </c>
      <c r="K166" s="15" t="str">
        <f t="shared" si="36"/>
        <v/>
      </c>
      <c r="L166" s="15" t="str">
        <f t="shared" si="37"/>
        <v/>
      </c>
      <c r="M166" s="15" t="str">
        <f t="shared" si="38"/>
        <v/>
      </c>
      <c r="N166" s="15" t="str">
        <f t="shared" si="39"/>
        <v/>
      </c>
    </row>
    <row r="167" spans="1:14">
      <c r="A167" s="546"/>
      <c r="B167" s="551"/>
      <c r="C167" s="581"/>
      <c r="D167" s="551"/>
      <c r="E167" s="553"/>
      <c r="F167" s="555" t="str">
        <f t="shared" si="40"/>
        <v/>
      </c>
      <c r="G167" s="308" t="b">
        <f t="shared" si="41"/>
        <v>0</v>
      </c>
      <c r="H167" s="298">
        <f t="shared" si="33"/>
        <v>1</v>
      </c>
      <c r="I167" s="15" t="str">
        <f t="shared" si="34"/>
        <v/>
      </c>
      <c r="J167" s="15" t="str">
        <f t="shared" si="35"/>
        <v/>
      </c>
      <c r="K167" s="15" t="str">
        <f t="shared" si="36"/>
        <v/>
      </c>
      <c r="L167" s="15" t="str">
        <f t="shared" si="37"/>
        <v/>
      </c>
      <c r="M167" s="15" t="str">
        <f t="shared" si="38"/>
        <v/>
      </c>
      <c r="N167" s="15" t="str">
        <f t="shared" si="39"/>
        <v/>
      </c>
    </row>
    <row r="168" spans="1:14">
      <c r="A168" s="546"/>
      <c r="B168" s="551"/>
      <c r="C168" s="581"/>
      <c r="D168" s="551"/>
      <c r="E168" s="553"/>
      <c r="F168" s="555" t="str">
        <f t="shared" si="40"/>
        <v/>
      </c>
      <c r="G168" s="308" t="b">
        <f t="shared" si="41"/>
        <v>0</v>
      </c>
      <c r="H168" s="298">
        <f t="shared" si="33"/>
        <v>1</v>
      </c>
      <c r="I168" s="15" t="str">
        <f t="shared" si="34"/>
        <v/>
      </c>
      <c r="J168" s="15" t="str">
        <f t="shared" si="35"/>
        <v/>
      </c>
      <c r="K168" s="15" t="str">
        <f t="shared" si="36"/>
        <v/>
      </c>
      <c r="L168" s="15" t="str">
        <f t="shared" si="37"/>
        <v/>
      </c>
      <c r="M168" s="15" t="str">
        <f t="shared" si="38"/>
        <v/>
      </c>
      <c r="N168" s="15" t="str">
        <f t="shared" si="39"/>
        <v/>
      </c>
    </row>
    <row r="169" spans="1:14">
      <c r="A169" s="546"/>
      <c r="B169" s="551"/>
      <c r="C169" s="581"/>
      <c r="D169" s="551"/>
      <c r="E169" s="553"/>
      <c r="F169" s="555" t="str">
        <f t="shared" si="40"/>
        <v/>
      </c>
      <c r="G169" s="308" t="b">
        <f t="shared" si="41"/>
        <v>0</v>
      </c>
      <c r="H169" s="298">
        <f t="shared" si="33"/>
        <v>1</v>
      </c>
      <c r="I169" s="15" t="str">
        <f t="shared" si="34"/>
        <v/>
      </c>
      <c r="J169" s="15" t="str">
        <f t="shared" si="35"/>
        <v/>
      </c>
      <c r="K169" s="15" t="str">
        <f t="shared" si="36"/>
        <v/>
      </c>
      <c r="L169" s="15" t="str">
        <f t="shared" si="37"/>
        <v/>
      </c>
      <c r="M169" s="15" t="str">
        <f t="shared" si="38"/>
        <v/>
      </c>
      <c r="N169" s="15" t="str">
        <f t="shared" si="39"/>
        <v/>
      </c>
    </row>
    <row r="170" spans="1:14">
      <c r="A170" s="546"/>
      <c r="B170" s="551"/>
      <c r="C170" s="581"/>
      <c r="D170" s="551"/>
      <c r="E170" s="553"/>
      <c r="F170" s="555" t="str">
        <f t="shared" si="40"/>
        <v/>
      </c>
      <c r="G170" s="308" t="b">
        <f t="shared" si="41"/>
        <v>0</v>
      </c>
      <c r="H170" s="298">
        <f t="shared" si="33"/>
        <v>1</v>
      </c>
      <c r="I170" s="15" t="str">
        <f t="shared" si="34"/>
        <v/>
      </c>
      <c r="J170" s="15" t="str">
        <f t="shared" si="35"/>
        <v/>
      </c>
      <c r="K170" s="15" t="str">
        <f t="shared" si="36"/>
        <v/>
      </c>
      <c r="L170" s="15" t="str">
        <f t="shared" si="37"/>
        <v/>
      </c>
      <c r="M170" s="15" t="str">
        <f t="shared" si="38"/>
        <v/>
      </c>
      <c r="N170" s="15" t="str">
        <f t="shared" si="39"/>
        <v/>
      </c>
    </row>
    <row r="171" spans="1:14">
      <c r="A171" s="546"/>
      <c r="B171" s="551"/>
      <c r="C171" s="581"/>
      <c r="D171" s="551"/>
      <c r="E171" s="553"/>
      <c r="F171" s="555" t="str">
        <f t="shared" si="40"/>
        <v/>
      </c>
      <c r="G171" s="308" t="b">
        <f t="shared" si="41"/>
        <v>0</v>
      </c>
      <c r="H171" s="298">
        <f t="shared" si="33"/>
        <v>1</v>
      </c>
      <c r="I171" s="15" t="str">
        <f t="shared" si="34"/>
        <v/>
      </c>
      <c r="J171" s="15" t="str">
        <f t="shared" si="35"/>
        <v/>
      </c>
      <c r="K171" s="15" t="str">
        <f t="shared" si="36"/>
        <v/>
      </c>
      <c r="L171" s="15" t="str">
        <f t="shared" si="37"/>
        <v/>
      </c>
      <c r="M171" s="15" t="str">
        <f t="shared" si="38"/>
        <v/>
      </c>
      <c r="N171" s="15" t="str">
        <f t="shared" si="39"/>
        <v/>
      </c>
    </row>
    <row r="172" spans="1:14">
      <c r="A172" s="546"/>
      <c r="B172" s="551"/>
      <c r="C172" s="581"/>
      <c r="D172" s="551"/>
      <c r="E172" s="553"/>
      <c r="F172" s="555" t="str">
        <f t="shared" si="40"/>
        <v/>
      </c>
      <c r="G172" s="308" t="b">
        <f t="shared" si="41"/>
        <v>0</v>
      </c>
      <c r="H172" s="298">
        <f t="shared" si="33"/>
        <v>1</v>
      </c>
      <c r="I172" s="15" t="str">
        <f t="shared" si="34"/>
        <v/>
      </c>
      <c r="J172" s="15" t="str">
        <f t="shared" si="35"/>
        <v/>
      </c>
      <c r="K172" s="15" t="str">
        <f t="shared" si="36"/>
        <v/>
      </c>
      <c r="L172" s="15" t="str">
        <f t="shared" si="37"/>
        <v/>
      </c>
      <c r="M172" s="15" t="str">
        <f t="shared" si="38"/>
        <v/>
      </c>
      <c r="N172" s="15" t="str">
        <f t="shared" si="39"/>
        <v/>
      </c>
    </row>
    <row r="173" spans="1:14">
      <c r="A173" s="546"/>
      <c r="B173" s="551"/>
      <c r="C173" s="581"/>
      <c r="D173" s="551"/>
      <c r="E173" s="553"/>
      <c r="F173" s="555" t="str">
        <f t="shared" si="40"/>
        <v/>
      </c>
      <c r="G173" s="308" t="b">
        <f t="shared" si="41"/>
        <v>0</v>
      </c>
      <c r="H173" s="298">
        <f t="shared" si="33"/>
        <v>1</v>
      </c>
      <c r="I173" s="15" t="str">
        <f t="shared" si="34"/>
        <v/>
      </c>
      <c r="J173" s="15" t="str">
        <f t="shared" si="35"/>
        <v/>
      </c>
      <c r="K173" s="15" t="str">
        <f t="shared" si="36"/>
        <v/>
      </c>
      <c r="L173" s="15" t="str">
        <f t="shared" si="37"/>
        <v/>
      </c>
      <c r="M173" s="15" t="str">
        <f t="shared" si="38"/>
        <v/>
      </c>
      <c r="N173" s="15" t="str">
        <f t="shared" si="39"/>
        <v/>
      </c>
    </row>
    <row r="174" spans="1:14">
      <c r="A174" s="546"/>
      <c r="B174" s="551"/>
      <c r="C174" s="581"/>
      <c r="D174" s="551"/>
      <c r="E174" s="553"/>
      <c r="F174" s="555" t="str">
        <f t="shared" si="40"/>
        <v/>
      </c>
      <c r="G174" s="308" t="b">
        <f t="shared" si="41"/>
        <v>0</v>
      </c>
      <c r="H174" s="298">
        <f t="shared" ref="H174:H237" si="42">LEN(B174)-LEN(SUBSTITUTE(B174,",",""))+1</f>
        <v>1</v>
      </c>
      <c r="I174" s="15" t="str">
        <f t="shared" ref="I174:I237" si="43">IF(OR($B174="",$C174="",,,$E174&lt;an_initial,$E174&gt;an_final,),"",HLOOKUP(D174,ii9punctaje,2,FALSE)*C174*COUNTIF(D174,$I$7))</f>
        <v/>
      </c>
      <c r="J174" s="15" t="str">
        <f t="shared" ref="J174:J237" si="44">IF(OR($B174="",$C174="",,,$E174&lt;an_initial,$E174&gt;an_final,),"",HLOOKUP(D174,ii9punctaje,2,FALSE)*C174*COUNTIF(D174,$J$7))</f>
        <v/>
      </c>
      <c r="K174" s="15" t="str">
        <f t="shared" ref="K174:K237" si="45">IF(OR($B174="",$C174="",,,$E174&lt;an_initial,$E174&gt;an_final,),"",HLOOKUP(D174,ii9punctaje,2,FALSE)*C174*COUNTIF(D174,$K$7))</f>
        <v/>
      </c>
      <c r="L174" s="15" t="str">
        <f t="shared" ref="L174:L237" si="46">IF(OR($B174="",$C174="",,,$E174&lt;an_initial,$E174&gt;an_final,),"",HLOOKUP(D174,ii9punctaje,2,FALSE)*C174*COUNTIF(D174,$L$7))</f>
        <v/>
      </c>
      <c r="M174" s="15" t="str">
        <f t="shared" ref="M174:M237" si="47">IF(OR($B174="",$C174="",,,$E174&lt;an_initial,$E174&gt;an_final,),"",HLOOKUP(D174,ii9punctaje,2,FALSE)*C174*COUNTIF(D174,$M$7))</f>
        <v/>
      </c>
      <c r="N174" s="15" t="str">
        <f t="shared" ref="N174:N237" si="48">IF(OR($B174="",$C174="",,,$E174&lt;an_initial,$E174&gt;an_final,),"",HLOOKUP(D174,ii9punctaje,2,FALSE)*C174*COUNTIF(D174,$N$7))</f>
        <v/>
      </c>
    </row>
    <row r="175" spans="1:14">
      <c r="A175" s="546"/>
      <c r="B175" s="551"/>
      <c r="C175" s="581"/>
      <c r="D175" s="551"/>
      <c r="E175" s="553"/>
      <c r="F175" s="555" t="str">
        <f t="shared" si="40"/>
        <v/>
      </c>
      <c r="G175" s="308" t="b">
        <f t="shared" si="41"/>
        <v>0</v>
      </c>
      <c r="H175" s="298">
        <f t="shared" si="42"/>
        <v>1</v>
      </c>
      <c r="I175" s="15" t="str">
        <f t="shared" si="43"/>
        <v/>
      </c>
      <c r="J175" s="15" t="str">
        <f t="shared" si="44"/>
        <v/>
      </c>
      <c r="K175" s="15" t="str">
        <f t="shared" si="45"/>
        <v/>
      </c>
      <c r="L175" s="15" t="str">
        <f t="shared" si="46"/>
        <v/>
      </c>
      <c r="M175" s="15" t="str">
        <f t="shared" si="47"/>
        <v/>
      </c>
      <c r="N175" s="15" t="str">
        <f t="shared" si="48"/>
        <v/>
      </c>
    </row>
    <row r="176" spans="1:14">
      <c r="A176" s="546"/>
      <c r="B176" s="551"/>
      <c r="C176" s="581"/>
      <c r="D176" s="551"/>
      <c r="E176" s="553"/>
      <c r="F176" s="555" t="str">
        <f t="shared" si="40"/>
        <v/>
      </c>
      <c r="G176" s="308" t="b">
        <f t="shared" si="41"/>
        <v>0</v>
      </c>
      <c r="H176" s="298">
        <f t="shared" si="42"/>
        <v>1</v>
      </c>
      <c r="I176" s="15" t="str">
        <f t="shared" si="43"/>
        <v/>
      </c>
      <c r="J176" s="15" t="str">
        <f t="shared" si="44"/>
        <v/>
      </c>
      <c r="K176" s="15" t="str">
        <f t="shared" si="45"/>
        <v/>
      </c>
      <c r="L176" s="15" t="str">
        <f t="shared" si="46"/>
        <v/>
      </c>
      <c r="M176" s="15" t="str">
        <f t="shared" si="47"/>
        <v/>
      </c>
      <c r="N176" s="15" t="str">
        <f t="shared" si="48"/>
        <v/>
      </c>
    </row>
    <row r="177" spans="1:14">
      <c r="A177" s="546"/>
      <c r="B177" s="551"/>
      <c r="C177" s="581"/>
      <c r="D177" s="551"/>
      <c r="E177" s="553"/>
      <c r="F177" s="555" t="str">
        <f t="shared" si="40"/>
        <v/>
      </c>
      <c r="G177" s="308" t="b">
        <f t="shared" si="41"/>
        <v>0</v>
      </c>
      <c r="H177" s="298">
        <f t="shared" si="42"/>
        <v>1</v>
      </c>
      <c r="I177" s="15" t="str">
        <f t="shared" si="43"/>
        <v/>
      </c>
      <c r="J177" s="15" t="str">
        <f t="shared" si="44"/>
        <v/>
      </c>
      <c r="K177" s="15" t="str">
        <f t="shared" si="45"/>
        <v/>
      </c>
      <c r="L177" s="15" t="str">
        <f t="shared" si="46"/>
        <v/>
      </c>
      <c r="M177" s="15" t="str">
        <f t="shared" si="47"/>
        <v/>
      </c>
      <c r="N177" s="15" t="str">
        <f t="shared" si="48"/>
        <v/>
      </c>
    </row>
    <row r="178" spans="1:14">
      <c r="A178" s="546"/>
      <c r="B178" s="551"/>
      <c r="C178" s="581"/>
      <c r="D178" s="551"/>
      <c r="E178" s="553"/>
      <c r="F178" s="555" t="str">
        <f t="shared" si="40"/>
        <v/>
      </c>
      <c r="G178" s="308" t="b">
        <f t="shared" si="41"/>
        <v>0</v>
      </c>
      <c r="H178" s="298">
        <f t="shared" si="42"/>
        <v>1</v>
      </c>
      <c r="I178" s="15" t="str">
        <f t="shared" si="43"/>
        <v/>
      </c>
      <c r="J178" s="15" t="str">
        <f t="shared" si="44"/>
        <v/>
      </c>
      <c r="K178" s="15" t="str">
        <f t="shared" si="45"/>
        <v/>
      </c>
      <c r="L178" s="15" t="str">
        <f t="shared" si="46"/>
        <v/>
      </c>
      <c r="M178" s="15" t="str">
        <f t="shared" si="47"/>
        <v/>
      </c>
      <c r="N178" s="15" t="str">
        <f t="shared" si="48"/>
        <v/>
      </c>
    </row>
    <row r="179" spans="1:14">
      <c r="A179" s="546"/>
      <c r="B179" s="551"/>
      <c r="C179" s="581"/>
      <c r="D179" s="551"/>
      <c r="E179" s="553"/>
      <c r="F179" s="555" t="str">
        <f t="shared" si="40"/>
        <v/>
      </c>
      <c r="G179" s="308" t="b">
        <f t="shared" si="41"/>
        <v>0</v>
      </c>
      <c r="H179" s="298">
        <f t="shared" si="42"/>
        <v>1</v>
      </c>
      <c r="I179" s="15" t="str">
        <f t="shared" si="43"/>
        <v/>
      </c>
      <c r="J179" s="15" t="str">
        <f t="shared" si="44"/>
        <v/>
      </c>
      <c r="K179" s="15" t="str">
        <f t="shared" si="45"/>
        <v/>
      </c>
      <c r="L179" s="15" t="str">
        <f t="shared" si="46"/>
        <v/>
      </c>
      <c r="M179" s="15" t="str">
        <f t="shared" si="47"/>
        <v/>
      </c>
      <c r="N179" s="15" t="str">
        <f t="shared" si="48"/>
        <v/>
      </c>
    </row>
    <row r="180" spans="1:14">
      <c r="A180" s="546"/>
      <c r="B180" s="551"/>
      <c r="C180" s="581"/>
      <c r="D180" s="551"/>
      <c r="E180" s="553"/>
      <c r="F180" s="555" t="str">
        <f t="shared" si="40"/>
        <v/>
      </c>
      <c r="G180" s="308" t="b">
        <f t="shared" si="41"/>
        <v>0</v>
      </c>
      <c r="H180" s="298">
        <f t="shared" si="42"/>
        <v>1</v>
      </c>
      <c r="I180" s="15" t="str">
        <f t="shared" si="43"/>
        <v/>
      </c>
      <c r="J180" s="15" t="str">
        <f t="shared" si="44"/>
        <v/>
      </c>
      <c r="K180" s="15" t="str">
        <f t="shared" si="45"/>
        <v/>
      </c>
      <c r="L180" s="15" t="str">
        <f t="shared" si="46"/>
        <v/>
      </c>
      <c r="M180" s="15" t="str">
        <f t="shared" si="47"/>
        <v/>
      </c>
      <c r="N180" s="15" t="str">
        <f t="shared" si="48"/>
        <v/>
      </c>
    </row>
    <row r="181" spans="1:14">
      <c r="A181" s="546"/>
      <c r="B181" s="551"/>
      <c r="C181" s="581"/>
      <c r="D181" s="551"/>
      <c r="E181" s="553"/>
      <c r="F181" s="555" t="str">
        <f t="shared" si="40"/>
        <v/>
      </c>
      <c r="G181" s="308" t="b">
        <f t="shared" si="41"/>
        <v>0</v>
      </c>
      <c r="H181" s="298">
        <f t="shared" si="42"/>
        <v>1</v>
      </c>
      <c r="I181" s="15" t="str">
        <f t="shared" si="43"/>
        <v/>
      </c>
      <c r="J181" s="15" t="str">
        <f t="shared" si="44"/>
        <v/>
      </c>
      <c r="K181" s="15" t="str">
        <f t="shared" si="45"/>
        <v/>
      </c>
      <c r="L181" s="15" t="str">
        <f t="shared" si="46"/>
        <v/>
      </c>
      <c r="M181" s="15" t="str">
        <f t="shared" si="47"/>
        <v/>
      </c>
      <c r="N181" s="15" t="str">
        <f t="shared" si="48"/>
        <v/>
      </c>
    </row>
    <row r="182" spans="1:14">
      <c r="A182" s="546"/>
      <c r="B182" s="551"/>
      <c r="C182" s="581"/>
      <c r="D182" s="551"/>
      <c r="E182" s="553"/>
      <c r="F182" s="555" t="str">
        <f t="shared" si="40"/>
        <v/>
      </c>
      <c r="G182" s="308" t="b">
        <f t="shared" si="41"/>
        <v>0</v>
      </c>
      <c r="H182" s="298">
        <f t="shared" si="42"/>
        <v>1</v>
      </c>
      <c r="I182" s="15" t="str">
        <f t="shared" si="43"/>
        <v/>
      </c>
      <c r="J182" s="15" t="str">
        <f t="shared" si="44"/>
        <v/>
      </c>
      <c r="K182" s="15" t="str">
        <f t="shared" si="45"/>
        <v/>
      </c>
      <c r="L182" s="15" t="str">
        <f t="shared" si="46"/>
        <v/>
      </c>
      <c r="M182" s="15" t="str">
        <f t="shared" si="47"/>
        <v/>
      </c>
      <c r="N182" s="15" t="str">
        <f t="shared" si="48"/>
        <v/>
      </c>
    </row>
    <row r="183" spans="1:14">
      <c r="A183" s="546"/>
      <c r="B183" s="551"/>
      <c r="C183" s="581"/>
      <c r="D183" s="551"/>
      <c r="E183" s="553"/>
      <c r="F183" s="555" t="str">
        <f t="shared" si="40"/>
        <v/>
      </c>
      <c r="G183" s="308" t="b">
        <f t="shared" si="41"/>
        <v>0</v>
      </c>
      <c r="H183" s="298">
        <f t="shared" si="42"/>
        <v>1</v>
      </c>
      <c r="I183" s="15" t="str">
        <f t="shared" si="43"/>
        <v/>
      </c>
      <c r="J183" s="15" t="str">
        <f t="shared" si="44"/>
        <v/>
      </c>
      <c r="K183" s="15" t="str">
        <f t="shared" si="45"/>
        <v/>
      </c>
      <c r="L183" s="15" t="str">
        <f t="shared" si="46"/>
        <v/>
      </c>
      <c r="M183" s="15" t="str">
        <f t="shared" si="47"/>
        <v/>
      </c>
      <c r="N183" s="15" t="str">
        <f t="shared" si="48"/>
        <v/>
      </c>
    </row>
    <row r="184" spans="1:14">
      <c r="A184" s="546"/>
      <c r="B184" s="551"/>
      <c r="C184" s="581"/>
      <c r="D184" s="551"/>
      <c r="E184" s="553"/>
      <c r="F184" s="555" t="str">
        <f t="shared" si="40"/>
        <v/>
      </c>
      <c r="G184" s="308" t="b">
        <f t="shared" si="41"/>
        <v>0</v>
      </c>
      <c r="H184" s="298">
        <f t="shared" si="42"/>
        <v>1</v>
      </c>
      <c r="I184" s="15" t="str">
        <f t="shared" si="43"/>
        <v/>
      </c>
      <c r="J184" s="15" t="str">
        <f t="shared" si="44"/>
        <v/>
      </c>
      <c r="K184" s="15" t="str">
        <f t="shared" si="45"/>
        <v/>
      </c>
      <c r="L184" s="15" t="str">
        <f t="shared" si="46"/>
        <v/>
      </c>
      <c r="M184" s="15" t="str">
        <f t="shared" si="47"/>
        <v/>
      </c>
      <c r="N184" s="15" t="str">
        <f t="shared" si="48"/>
        <v/>
      </c>
    </row>
    <row r="185" spans="1:14">
      <c r="A185" s="546"/>
      <c r="B185" s="551"/>
      <c r="C185" s="581"/>
      <c r="D185" s="551"/>
      <c r="E185" s="553"/>
      <c r="F185" s="555" t="str">
        <f t="shared" si="40"/>
        <v/>
      </c>
      <c r="G185" s="308" t="b">
        <f t="shared" si="41"/>
        <v>0</v>
      </c>
      <c r="H185" s="298">
        <f t="shared" si="42"/>
        <v>1</v>
      </c>
      <c r="I185" s="15" t="str">
        <f t="shared" si="43"/>
        <v/>
      </c>
      <c r="J185" s="15" t="str">
        <f t="shared" si="44"/>
        <v/>
      </c>
      <c r="K185" s="15" t="str">
        <f t="shared" si="45"/>
        <v/>
      </c>
      <c r="L185" s="15" t="str">
        <f t="shared" si="46"/>
        <v/>
      </c>
      <c r="M185" s="15" t="str">
        <f t="shared" si="47"/>
        <v/>
      </c>
      <c r="N185" s="15" t="str">
        <f t="shared" si="48"/>
        <v/>
      </c>
    </row>
    <row r="186" spans="1:14">
      <c r="A186" s="546"/>
      <c r="B186" s="551"/>
      <c r="C186" s="581"/>
      <c r="D186" s="551"/>
      <c r="E186" s="553"/>
      <c r="F186" s="555" t="str">
        <f t="shared" si="40"/>
        <v/>
      </c>
      <c r="G186" s="308" t="b">
        <f t="shared" si="41"/>
        <v>0</v>
      </c>
      <c r="H186" s="298">
        <f t="shared" si="42"/>
        <v>1</v>
      </c>
      <c r="I186" s="15" t="str">
        <f t="shared" si="43"/>
        <v/>
      </c>
      <c r="J186" s="15" t="str">
        <f t="shared" si="44"/>
        <v/>
      </c>
      <c r="K186" s="15" t="str">
        <f t="shared" si="45"/>
        <v/>
      </c>
      <c r="L186" s="15" t="str">
        <f t="shared" si="46"/>
        <v/>
      </c>
      <c r="M186" s="15" t="str">
        <f t="shared" si="47"/>
        <v/>
      </c>
      <c r="N186" s="15" t="str">
        <f t="shared" si="48"/>
        <v/>
      </c>
    </row>
    <row r="187" spans="1:14">
      <c r="A187" s="546"/>
      <c r="B187" s="551"/>
      <c r="C187" s="581"/>
      <c r="D187" s="551"/>
      <c r="E187" s="553"/>
      <c r="F187" s="555" t="str">
        <f t="shared" si="40"/>
        <v/>
      </c>
      <c r="G187" s="308" t="b">
        <f t="shared" si="41"/>
        <v>0</v>
      </c>
      <c r="H187" s="298">
        <f t="shared" si="42"/>
        <v>1</v>
      </c>
      <c r="I187" s="15" t="str">
        <f t="shared" si="43"/>
        <v/>
      </c>
      <c r="J187" s="15" t="str">
        <f t="shared" si="44"/>
        <v/>
      </c>
      <c r="K187" s="15" t="str">
        <f t="shared" si="45"/>
        <v/>
      </c>
      <c r="L187" s="15" t="str">
        <f t="shared" si="46"/>
        <v/>
      </c>
      <c r="M187" s="15" t="str">
        <f t="shared" si="47"/>
        <v/>
      </c>
      <c r="N187" s="15" t="str">
        <f t="shared" si="48"/>
        <v/>
      </c>
    </row>
    <row r="188" spans="1:14">
      <c r="A188" s="546"/>
      <c r="B188" s="551"/>
      <c r="C188" s="581"/>
      <c r="D188" s="551"/>
      <c r="E188" s="553"/>
      <c r="F188" s="555" t="str">
        <f t="shared" si="40"/>
        <v/>
      </c>
      <c r="G188" s="308" t="b">
        <f t="shared" si="41"/>
        <v>0</v>
      </c>
      <c r="H188" s="298">
        <f t="shared" si="42"/>
        <v>1</v>
      </c>
      <c r="I188" s="15" t="str">
        <f t="shared" si="43"/>
        <v/>
      </c>
      <c r="J188" s="15" t="str">
        <f t="shared" si="44"/>
        <v/>
      </c>
      <c r="K188" s="15" t="str">
        <f t="shared" si="45"/>
        <v/>
      </c>
      <c r="L188" s="15" t="str">
        <f t="shared" si="46"/>
        <v/>
      </c>
      <c r="M188" s="15" t="str">
        <f t="shared" si="47"/>
        <v/>
      </c>
      <c r="N188" s="15" t="str">
        <f t="shared" si="48"/>
        <v/>
      </c>
    </row>
    <row r="189" spans="1:14">
      <c r="A189" s="546"/>
      <c r="B189" s="551"/>
      <c r="C189" s="581"/>
      <c r="D189" s="551"/>
      <c r="E189" s="553"/>
      <c r="F189" s="555" t="str">
        <f t="shared" si="40"/>
        <v/>
      </c>
      <c r="G189" s="308" t="b">
        <f t="shared" si="41"/>
        <v>0</v>
      </c>
      <c r="H189" s="298">
        <f t="shared" si="42"/>
        <v>1</v>
      </c>
      <c r="I189" s="15" t="str">
        <f t="shared" si="43"/>
        <v/>
      </c>
      <c r="J189" s="15" t="str">
        <f t="shared" si="44"/>
        <v/>
      </c>
      <c r="K189" s="15" t="str">
        <f t="shared" si="45"/>
        <v/>
      </c>
      <c r="L189" s="15" t="str">
        <f t="shared" si="46"/>
        <v/>
      </c>
      <c r="M189" s="15" t="str">
        <f t="shared" si="47"/>
        <v/>
      </c>
      <c r="N189" s="15" t="str">
        <f t="shared" si="48"/>
        <v/>
      </c>
    </row>
    <row r="190" spans="1:14">
      <c r="A190" s="546"/>
      <c r="B190" s="551"/>
      <c r="C190" s="581"/>
      <c r="D190" s="551"/>
      <c r="E190" s="553"/>
      <c r="F190" s="555" t="str">
        <f t="shared" si="40"/>
        <v/>
      </c>
      <c r="G190" s="308" t="b">
        <f t="shared" si="41"/>
        <v>0</v>
      </c>
      <c r="H190" s="298">
        <f t="shared" si="42"/>
        <v>1</v>
      </c>
      <c r="I190" s="15" t="str">
        <f t="shared" si="43"/>
        <v/>
      </c>
      <c r="J190" s="15" t="str">
        <f t="shared" si="44"/>
        <v/>
      </c>
      <c r="K190" s="15" t="str">
        <f t="shared" si="45"/>
        <v/>
      </c>
      <c r="L190" s="15" t="str">
        <f t="shared" si="46"/>
        <v/>
      </c>
      <c r="M190" s="15" t="str">
        <f t="shared" si="47"/>
        <v/>
      </c>
      <c r="N190" s="15" t="str">
        <f t="shared" si="48"/>
        <v/>
      </c>
    </row>
    <row r="191" spans="1:14">
      <c r="A191" s="546"/>
      <c r="B191" s="551"/>
      <c r="C191" s="581"/>
      <c r="D191" s="551"/>
      <c r="E191" s="553"/>
      <c r="F191" s="555" t="str">
        <f t="shared" si="40"/>
        <v/>
      </c>
      <c r="G191" s="308" t="b">
        <f t="shared" si="41"/>
        <v>0</v>
      </c>
      <c r="H191" s="298">
        <f t="shared" si="42"/>
        <v>1</v>
      </c>
      <c r="I191" s="15" t="str">
        <f t="shared" si="43"/>
        <v/>
      </c>
      <c r="J191" s="15" t="str">
        <f t="shared" si="44"/>
        <v/>
      </c>
      <c r="K191" s="15" t="str">
        <f t="shared" si="45"/>
        <v/>
      </c>
      <c r="L191" s="15" t="str">
        <f t="shared" si="46"/>
        <v/>
      </c>
      <c r="M191" s="15" t="str">
        <f t="shared" si="47"/>
        <v/>
      </c>
      <c r="N191" s="15" t="str">
        <f t="shared" si="48"/>
        <v/>
      </c>
    </row>
    <row r="192" spans="1:14">
      <c r="A192" s="546"/>
      <c r="B192" s="551"/>
      <c r="C192" s="581"/>
      <c r="D192" s="551"/>
      <c r="E192" s="553"/>
      <c r="F192" s="555" t="str">
        <f t="shared" si="40"/>
        <v/>
      </c>
      <c r="G192" s="308" t="b">
        <f t="shared" si="41"/>
        <v>0</v>
      </c>
      <c r="H192" s="298">
        <f t="shared" si="42"/>
        <v>1</v>
      </c>
      <c r="I192" s="15" t="str">
        <f t="shared" si="43"/>
        <v/>
      </c>
      <c r="J192" s="15" t="str">
        <f t="shared" si="44"/>
        <v/>
      </c>
      <c r="K192" s="15" t="str">
        <f t="shared" si="45"/>
        <v/>
      </c>
      <c r="L192" s="15" t="str">
        <f t="shared" si="46"/>
        <v/>
      </c>
      <c r="M192" s="15" t="str">
        <f t="shared" si="47"/>
        <v/>
      </c>
      <c r="N192" s="15" t="str">
        <f t="shared" si="48"/>
        <v/>
      </c>
    </row>
    <row r="193" spans="1:14">
      <c r="A193" s="546"/>
      <c r="B193" s="551"/>
      <c r="C193" s="581"/>
      <c r="D193" s="551"/>
      <c r="E193" s="553"/>
      <c r="F193" s="555" t="str">
        <f t="shared" si="40"/>
        <v/>
      </c>
      <c r="G193" s="308" t="b">
        <f t="shared" si="41"/>
        <v>0</v>
      </c>
      <c r="H193" s="298">
        <f t="shared" si="42"/>
        <v>1</v>
      </c>
      <c r="I193" s="15" t="str">
        <f t="shared" si="43"/>
        <v/>
      </c>
      <c r="J193" s="15" t="str">
        <f t="shared" si="44"/>
        <v/>
      </c>
      <c r="K193" s="15" t="str">
        <f t="shared" si="45"/>
        <v/>
      </c>
      <c r="L193" s="15" t="str">
        <f t="shared" si="46"/>
        <v/>
      </c>
      <c r="M193" s="15" t="str">
        <f t="shared" si="47"/>
        <v/>
      </c>
      <c r="N193" s="15" t="str">
        <f t="shared" si="48"/>
        <v/>
      </c>
    </row>
    <row r="194" spans="1:14">
      <c r="A194" s="546"/>
      <c r="B194" s="551"/>
      <c r="C194" s="581"/>
      <c r="D194" s="551"/>
      <c r="E194" s="553"/>
      <c r="F194" s="555" t="str">
        <f t="shared" si="40"/>
        <v/>
      </c>
      <c r="G194" s="308" t="b">
        <f t="shared" si="41"/>
        <v>0</v>
      </c>
      <c r="H194" s="298">
        <f t="shared" si="42"/>
        <v>1</v>
      </c>
      <c r="I194" s="15" t="str">
        <f t="shared" si="43"/>
        <v/>
      </c>
      <c r="J194" s="15" t="str">
        <f t="shared" si="44"/>
        <v/>
      </c>
      <c r="K194" s="15" t="str">
        <f t="shared" si="45"/>
        <v/>
      </c>
      <c r="L194" s="15" t="str">
        <f t="shared" si="46"/>
        <v/>
      </c>
      <c r="M194" s="15" t="str">
        <f t="shared" si="47"/>
        <v/>
      </c>
      <c r="N194" s="15" t="str">
        <f t="shared" si="48"/>
        <v/>
      </c>
    </row>
    <row r="195" spans="1:14">
      <c r="A195" s="546"/>
      <c r="B195" s="551"/>
      <c r="C195" s="581"/>
      <c r="D195" s="551"/>
      <c r="E195" s="553"/>
      <c r="F195" s="555" t="str">
        <f t="shared" si="40"/>
        <v/>
      </c>
      <c r="G195" s="308" t="b">
        <f t="shared" si="41"/>
        <v>0</v>
      </c>
      <c r="H195" s="298">
        <f t="shared" si="42"/>
        <v>1</v>
      </c>
      <c r="I195" s="15" t="str">
        <f t="shared" si="43"/>
        <v/>
      </c>
      <c r="J195" s="15" t="str">
        <f t="shared" si="44"/>
        <v/>
      </c>
      <c r="K195" s="15" t="str">
        <f t="shared" si="45"/>
        <v/>
      </c>
      <c r="L195" s="15" t="str">
        <f t="shared" si="46"/>
        <v/>
      </c>
      <c r="M195" s="15" t="str">
        <f t="shared" si="47"/>
        <v/>
      </c>
      <c r="N195" s="15" t="str">
        <f t="shared" si="48"/>
        <v/>
      </c>
    </row>
    <row r="196" spans="1:14">
      <c r="A196" s="546"/>
      <c r="B196" s="551"/>
      <c r="C196" s="581"/>
      <c r="D196" s="551"/>
      <c r="E196" s="553"/>
      <c r="F196" s="555" t="str">
        <f t="shared" si="40"/>
        <v/>
      </c>
      <c r="G196" s="308" t="b">
        <f t="shared" si="41"/>
        <v>0</v>
      </c>
      <c r="H196" s="298">
        <f t="shared" si="42"/>
        <v>1</v>
      </c>
      <c r="I196" s="15" t="str">
        <f t="shared" si="43"/>
        <v/>
      </c>
      <c r="J196" s="15" t="str">
        <f t="shared" si="44"/>
        <v/>
      </c>
      <c r="K196" s="15" t="str">
        <f t="shared" si="45"/>
        <v/>
      </c>
      <c r="L196" s="15" t="str">
        <f t="shared" si="46"/>
        <v/>
      </c>
      <c r="M196" s="15" t="str">
        <f t="shared" si="47"/>
        <v/>
      </c>
      <c r="N196" s="15" t="str">
        <f t="shared" si="48"/>
        <v/>
      </c>
    </row>
    <row r="197" spans="1:14">
      <c r="A197" s="546"/>
      <c r="B197" s="551"/>
      <c r="C197" s="581"/>
      <c r="D197" s="551"/>
      <c r="E197" s="553"/>
      <c r="F197" s="555" t="str">
        <f t="shared" si="40"/>
        <v/>
      </c>
      <c r="G197" s="308" t="b">
        <f t="shared" si="41"/>
        <v>0</v>
      </c>
      <c r="H197" s="298">
        <f t="shared" si="42"/>
        <v>1</v>
      </c>
      <c r="I197" s="15" t="str">
        <f t="shared" si="43"/>
        <v/>
      </c>
      <c r="J197" s="15" t="str">
        <f t="shared" si="44"/>
        <v/>
      </c>
      <c r="K197" s="15" t="str">
        <f t="shared" si="45"/>
        <v/>
      </c>
      <c r="L197" s="15" t="str">
        <f t="shared" si="46"/>
        <v/>
      </c>
      <c r="M197" s="15" t="str">
        <f t="shared" si="47"/>
        <v/>
      </c>
      <c r="N197" s="15" t="str">
        <f t="shared" si="48"/>
        <v/>
      </c>
    </row>
    <row r="198" spans="1:14">
      <c r="A198" s="546"/>
      <c r="B198" s="551"/>
      <c r="C198" s="581"/>
      <c r="D198" s="551"/>
      <c r="E198" s="553"/>
      <c r="F198" s="555" t="str">
        <f t="shared" si="40"/>
        <v/>
      </c>
      <c r="G198" s="308" t="b">
        <f t="shared" si="41"/>
        <v>0</v>
      </c>
      <c r="H198" s="298">
        <f t="shared" si="42"/>
        <v>1</v>
      </c>
      <c r="I198" s="15" t="str">
        <f t="shared" si="43"/>
        <v/>
      </c>
      <c r="J198" s="15" t="str">
        <f t="shared" si="44"/>
        <v/>
      </c>
      <c r="K198" s="15" t="str">
        <f t="shared" si="45"/>
        <v/>
      </c>
      <c r="L198" s="15" t="str">
        <f t="shared" si="46"/>
        <v/>
      </c>
      <c r="M198" s="15" t="str">
        <f t="shared" si="47"/>
        <v/>
      </c>
      <c r="N198" s="15" t="str">
        <f t="shared" si="48"/>
        <v/>
      </c>
    </row>
    <row r="199" spans="1:14">
      <c r="A199" s="546"/>
      <c r="B199" s="551"/>
      <c r="C199" s="581"/>
      <c r="D199" s="551"/>
      <c r="E199" s="553"/>
      <c r="F199" s="555" t="str">
        <f t="shared" si="40"/>
        <v/>
      </c>
      <c r="G199" s="308" t="b">
        <f t="shared" si="41"/>
        <v>0</v>
      </c>
      <c r="H199" s="298">
        <f t="shared" si="42"/>
        <v>1</v>
      </c>
      <c r="I199" s="15" t="str">
        <f t="shared" si="43"/>
        <v/>
      </c>
      <c r="J199" s="15" t="str">
        <f t="shared" si="44"/>
        <v/>
      </c>
      <c r="K199" s="15" t="str">
        <f t="shared" si="45"/>
        <v/>
      </c>
      <c r="L199" s="15" t="str">
        <f t="shared" si="46"/>
        <v/>
      </c>
      <c r="M199" s="15" t="str">
        <f t="shared" si="47"/>
        <v/>
      </c>
      <c r="N199" s="15" t="str">
        <f t="shared" si="48"/>
        <v/>
      </c>
    </row>
    <row r="200" spans="1:14">
      <c r="A200" s="546"/>
      <c r="B200" s="551"/>
      <c r="C200" s="581"/>
      <c r="D200" s="551"/>
      <c r="E200" s="553"/>
      <c r="F200" s="555" t="str">
        <f t="shared" si="40"/>
        <v/>
      </c>
      <c r="G200" s="308" t="b">
        <f t="shared" si="41"/>
        <v>0</v>
      </c>
      <c r="H200" s="298">
        <f t="shared" si="42"/>
        <v>1</v>
      </c>
      <c r="I200" s="15" t="str">
        <f t="shared" si="43"/>
        <v/>
      </c>
      <c r="J200" s="15" t="str">
        <f t="shared" si="44"/>
        <v/>
      </c>
      <c r="K200" s="15" t="str">
        <f t="shared" si="45"/>
        <v/>
      </c>
      <c r="L200" s="15" t="str">
        <f t="shared" si="46"/>
        <v/>
      </c>
      <c r="M200" s="15" t="str">
        <f t="shared" si="47"/>
        <v/>
      </c>
      <c r="N200" s="15" t="str">
        <f t="shared" si="48"/>
        <v/>
      </c>
    </row>
    <row r="201" spans="1:14">
      <c r="A201" s="546"/>
      <c r="B201" s="551"/>
      <c r="C201" s="581"/>
      <c r="D201" s="551"/>
      <c r="E201" s="553"/>
      <c r="F201" s="555" t="str">
        <f t="shared" si="40"/>
        <v/>
      </c>
      <c r="G201" s="308" t="b">
        <f t="shared" si="41"/>
        <v>0</v>
      </c>
      <c r="H201" s="298">
        <f t="shared" si="42"/>
        <v>1</v>
      </c>
      <c r="I201" s="15" t="str">
        <f t="shared" si="43"/>
        <v/>
      </c>
      <c r="J201" s="15" t="str">
        <f t="shared" si="44"/>
        <v/>
      </c>
      <c r="K201" s="15" t="str">
        <f t="shared" si="45"/>
        <v/>
      </c>
      <c r="L201" s="15" t="str">
        <f t="shared" si="46"/>
        <v/>
      </c>
      <c r="M201" s="15" t="str">
        <f t="shared" si="47"/>
        <v/>
      </c>
      <c r="N201" s="15" t="str">
        <f t="shared" si="48"/>
        <v/>
      </c>
    </row>
    <row r="202" spans="1:14">
      <c r="A202" s="546"/>
      <c r="B202" s="551"/>
      <c r="C202" s="581"/>
      <c r="D202" s="551"/>
      <c r="E202" s="553"/>
      <c r="F202" s="555" t="str">
        <f t="shared" ref="F202:F259" si="49">IF(OR($B202="",$C202="",,,$E202&lt;an_initial,$E202&gt;an_final,),"",HLOOKUP(D202,ii9punctaje,2,FALSE) * C202)</f>
        <v/>
      </c>
      <c r="G202" s="308" t="b">
        <f t="shared" ref="G202:G259" si="50">IF(nume_candidat="",FALSE,ISNUMBER(SEARCH(nume_candidat,$B202)))</f>
        <v>0</v>
      </c>
      <c r="H202" s="298">
        <f t="shared" si="42"/>
        <v>1</v>
      </c>
      <c r="I202" s="15" t="str">
        <f t="shared" si="43"/>
        <v/>
      </c>
      <c r="J202" s="15" t="str">
        <f t="shared" si="44"/>
        <v/>
      </c>
      <c r="K202" s="15" t="str">
        <f t="shared" si="45"/>
        <v/>
      </c>
      <c r="L202" s="15" t="str">
        <f t="shared" si="46"/>
        <v/>
      </c>
      <c r="M202" s="15" t="str">
        <f t="shared" si="47"/>
        <v/>
      </c>
      <c r="N202" s="15" t="str">
        <f t="shared" si="48"/>
        <v/>
      </c>
    </row>
    <row r="203" spans="1:14">
      <c r="A203" s="546"/>
      <c r="B203" s="551"/>
      <c r="C203" s="581"/>
      <c r="D203" s="551"/>
      <c r="E203" s="553"/>
      <c r="F203" s="555" t="str">
        <f t="shared" si="49"/>
        <v/>
      </c>
      <c r="G203" s="308" t="b">
        <f t="shared" si="50"/>
        <v>0</v>
      </c>
      <c r="H203" s="298">
        <f t="shared" si="42"/>
        <v>1</v>
      </c>
      <c r="I203" s="15" t="str">
        <f t="shared" si="43"/>
        <v/>
      </c>
      <c r="J203" s="15" t="str">
        <f t="shared" si="44"/>
        <v/>
      </c>
      <c r="K203" s="15" t="str">
        <f t="shared" si="45"/>
        <v/>
      </c>
      <c r="L203" s="15" t="str">
        <f t="shared" si="46"/>
        <v/>
      </c>
      <c r="M203" s="15" t="str">
        <f t="shared" si="47"/>
        <v/>
      </c>
      <c r="N203" s="15" t="str">
        <f t="shared" si="48"/>
        <v/>
      </c>
    </row>
    <row r="204" spans="1:14">
      <c r="A204" s="546"/>
      <c r="B204" s="551"/>
      <c r="C204" s="581"/>
      <c r="D204" s="551"/>
      <c r="E204" s="553"/>
      <c r="F204" s="555" t="str">
        <f t="shared" si="49"/>
        <v/>
      </c>
      <c r="G204" s="308" t="b">
        <f t="shared" si="50"/>
        <v>0</v>
      </c>
      <c r="H204" s="298">
        <f t="shared" si="42"/>
        <v>1</v>
      </c>
      <c r="I204" s="15" t="str">
        <f t="shared" si="43"/>
        <v/>
      </c>
      <c r="J204" s="15" t="str">
        <f t="shared" si="44"/>
        <v/>
      </c>
      <c r="K204" s="15" t="str">
        <f t="shared" si="45"/>
        <v/>
      </c>
      <c r="L204" s="15" t="str">
        <f t="shared" si="46"/>
        <v/>
      </c>
      <c r="M204" s="15" t="str">
        <f t="shared" si="47"/>
        <v/>
      </c>
      <c r="N204" s="15" t="str">
        <f t="shared" si="48"/>
        <v/>
      </c>
    </row>
    <row r="205" spans="1:14">
      <c r="A205" s="546"/>
      <c r="B205" s="551"/>
      <c r="C205" s="581"/>
      <c r="D205" s="551"/>
      <c r="E205" s="553"/>
      <c r="F205" s="555" t="str">
        <f t="shared" si="49"/>
        <v/>
      </c>
      <c r="G205" s="308" t="b">
        <f t="shared" si="50"/>
        <v>0</v>
      </c>
      <c r="H205" s="298">
        <f t="shared" si="42"/>
        <v>1</v>
      </c>
      <c r="I205" s="15" t="str">
        <f t="shared" si="43"/>
        <v/>
      </c>
      <c r="J205" s="15" t="str">
        <f t="shared" si="44"/>
        <v/>
      </c>
      <c r="K205" s="15" t="str">
        <f t="shared" si="45"/>
        <v/>
      </c>
      <c r="L205" s="15" t="str">
        <f t="shared" si="46"/>
        <v/>
      </c>
      <c r="M205" s="15" t="str">
        <f t="shared" si="47"/>
        <v/>
      </c>
      <c r="N205" s="15" t="str">
        <f t="shared" si="48"/>
        <v/>
      </c>
    </row>
    <row r="206" spans="1:14">
      <c r="A206" s="546"/>
      <c r="B206" s="551"/>
      <c r="C206" s="581"/>
      <c r="D206" s="551"/>
      <c r="E206" s="553"/>
      <c r="F206" s="555" t="str">
        <f t="shared" si="49"/>
        <v/>
      </c>
      <c r="G206" s="308" t="b">
        <f t="shared" si="50"/>
        <v>0</v>
      </c>
      <c r="H206" s="298">
        <f t="shared" si="42"/>
        <v>1</v>
      </c>
      <c r="I206" s="15" t="str">
        <f t="shared" si="43"/>
        <v/>
      </c>
      <c r="J206" s="15" t="str">
        <f t="shared" si="44"/>
        <v/>
      </c>
      <c r="K206" s="15" t="str">
        <f t="shared" si="45"/>
        <v/>
      </c>
      <c r="L206" s="15" t="str">
        <f t="shared" si="46"/>
        <v/>
      </c>
      <c r="M206" s="15" t="str">
        <f t="shared" si="47"/>
        <v/>
      </c>
      <c r="N206" s="15" t="str">
        <f t="shared" si="48"/>
        <v/>
      </c>
    </row>
    <row r="207" spans="1:14">
      <c r="A207" s="546"/>
      <c r="B207" s="551"/>
      <c r="C207" s="581"/>
      <c r="D207" s="551"/>
      <c r="E207" s="553"/>
      <c r="F207" s="555" t="str">
        <f t="shared" si="49"/>
        <v/>
      </c>
      <c r="G207" s="308" t="b">
        <f t="shared" si="50"/>
        <v>0</v>
      </c>
      <c r="H207" s="298">
        <f t="shared" si="42"/>
        <v>1</v>
      </c>
      <c r="I207" s="15" t="str">
        <f t="shared" si="43"/>
        <v/>
      </c>
      <c r="J207" s="15" t="str">
        <f t="shared" si="44"/>
        <v/>
      </c>
      <c r="K207" s="15" t="str">
        <f t="shared" si="45"/>
        <v/>
      </c>
      <c r="L207" s="15" t="str">
        <f t="shared" si="46"/>
        <v/>
      </c>
      <c r="M207" s="15" t="str">
        <f t="shared" si="47"/>
        <v/>
      </c>
      <c r="N207" s="15" t="str">
        <f t="shared" si="48"/>
        <v/>
      </c>
    </row>
    <row r="208" spans="1:14">
      <c r="A208" s="546"/>
      <c r="B208" s="551"/>
      <c r="C208" s="581"/>
      <c r="D208" s="551"/>
      <c r="E208" s="553"/>
      <c r="F208" s="555" t="str">
        <f t="shared" si="49"/>
        <v/>
      </c>
      <c r="G208" s="308" t="b">
        <f t="shared" si="50"/>
        <v>0</v>
      </c>
      <c r="H208" s="298">
        <f t="shared" si="42"/>
        <v>1</v>
      </c>
      <c r="I208" s="15" t="str">
        <f t="shared" si="43"/>
        <v/>
      </c>
      <c r="J208" s="15" t="str">
        <f t="shared" si="44"/>
        <v/>
      </c>
      <c r="K208" s="15" t="str">
        <f t="shared" si="45"/>
        <v/>
      </c>
      <c r="L208" s="15" t="str">
        <f t="shared" si="46"/>
        <v/>
      </c>
      <c r="M208" s="15" t="str">
        <f t="shared" si="47"/>
        <v/>
      </c>
      <c r="N208" s="15" t="str">
        <f t="shared" si="48"/>
        <v/>
      </c>
    </row>
    <row r="209" spans="1:14">
      <c r="A209" s="546"/>
      <c r="B209" s="551"/>
      <c r="C209" s="581"/>
      <c r="D209" s="551"/>
      <c r="E209" s="553"/>
      <c r="F209" s="555" t="str">
        <f t="shared" si="49"/>
        <v/>
      </c>
      <c r="G209" s="308" t="b">
        <f t="shared" si="50"/>
        <v>0</v>
      </c>
      <c r="H209" s="298">
        <f t="shared" si="42"/>
        <v>1</v>
      </c>
      <c r="I209" s="15" t="str">
        <f t="shared" si="43"/>
        <v/>
      </c>
      <c r="J209" s="15" t="str">
        <f t="shared" si="44"/>
        <v/>
      </c>
      <c r="K209" s="15" t="str">
        <f t="shared" si="45"/>
        <v/>
      </c>
      <c r="L209" s="15" t="str">
        <f t="shared" si="46"/>
        <v/>
      </c>
      <c r="M209" s="15" t="str">
        <f t="shared" si="47"/>
        <v/>
      </c>
      <c r="N209" s="15" t="str">
        <f t="shared" si="48"/>
        <v/>
      </c>
    </row>
    <row r="210" spans="1:14">
      <c r="A210" s="546"/>
      <c r="B210" s="551"/>
      <c r="C210" s="581"/>
      <c r="D210" s="551"/>
      <c r="E210" s="553"/>
      <c r="F210" s="555" t="str">
        <f t="shared" si="49"/>
        <v/>
      </c>
      <c r="G210" s="308" t="b">
        <f t="shared" si="50"/>
        <v>0</v>
      </c>
      <c r="H210" s="298">
        <f t="shared" si="42"/>
        <v>1</v>
      </c>
      <c r="I210" s="15" t="str">
        <f t="shared" si="43"/>
        <v/>
      </c>
      <c r="J210" s="15" t="str">
        <f t="shared" si="44"/>
        <v/>
      </c>
      <c r="K210" s="15" t="str">
        <f t="shared" si="45"/>
        <v/>
      </c>
      <c r="L210" s="15" t="str">
        <f t="shared" si="46"/>
        <v/>
      </c>
      <c r="M210" s="15" t="str">
        <f t="shared" si="47"/>
        <v/>
      </c>
      <c r="N210" s="15" t="str">
        <f t="shared" si="48"/>
        <v/>
      </c>
    </row>
    <row r="211" spans="1:14">
      <c r="A211" s="546"/>
      <c r="B211" s="551"/>
      <c r="C211" s="581"/>
      <c r="D211" s="551"/>
      <c r="E211" s="553"/>
      <c r="F211" s="555" t="str">
        <f t="shared" si="49"/>
        <v/>
      </c>
      <c r="G211" s="308" t="b">
        <f t="shared" si="50"/>
        <v>0</v>
      </c>
      <c r="H211" s="298">
        <f t="shared" si="42"/>
        <v>1</v>
      </c>
      <c r="I211" s="15" t="str">
        <f t="shared" si="43"/>
        <v/>
      </c>
      <c r="J211" s="15" t="str">
        <f t="shared" si="44"/>
        <v/>
      </c>
      <c r="K211" s="15" t="str">
        <f t="shared" si="45"/>
        <v/>
      </c>
      <c r="L211" s="15" t="str">
        <f t="shared" si="46"/>
        <v/>
      </c>
      <c r="M211" s="15" t="str">
        <f t="shared" si="47"/>
        <v/>
      </c>
      <c r="N211" s="15" t="str">
        <f t="shared" si="48"/>
        <v/>
      </c>
    </row>
    <row r="212" spans="1:14">
      <c r="A212" s="546"/>
      <c r="B212" s="551"/>
      <c r="C212" s="581"/>
      <c r="D212" s="551"/>
      <c r="E212" s="553"/>
      <c r="F212" s="555" t="str">
        <f t="shared" si="49"/>
        <v/>
      </c>
      <c r="G212" s="308" t="b">
        <f t="shared" si="50"/>
        <v>0</v>
      </c>
      <c r="H212" s="298">
        <f t="shared" si="42"/>
        <v>1</v>
      </c>
      <c r="I212" s="15" t="str">
        <f t="shared" si="43"/>
        <v/>
      </c>
      <c r="J212" s="15" t="str">
        <f t="shared" si="44"/>
        <v/>
      </c>
      <c r="K212" s="15" t="str">
        <f t="shared" si="45"/>
        <v/>
      </c>
      <c r="L212" s="15" t="str">
        <f t="shared" si="46"/>
        <v/>
      </c>
      <c r="M212" s="15" t="str">
        <f t="shared" si="47"/>
        <v/>
      </c>
      <c r="N212" s="15" t="str">
        <f t="shared" si="48"/>
        <v/>
      </c>
    </row>
    <row r="213" spans="1:14">
      <c r="A213" s="546"/>
      <c r="B213" s="551"/>
      <c r="C213" s="581"/>
      <c r="D213" s="551"/>
      <c r="E213" s="553"/>
      <c r="F213" s="555" t="str">
        <f t="shared" si="49"/>
        <v/>
      </c>
      <c r="G213" s="308" t="b">
        <f t="shared" si="50"/>
        <v>0</v>
      </c>
      <c r="H213" s="298">
        <f t="shared" si="42"/>
        <v>1</v>
      </c>
      <c r="I213" s="15" t="str">
        <f t="shared" si="43"/>
        <v/>
      </c>
      <c r="J213" s="15" t="str">
        <f t="shared" si="44"/>
        <v/>
      </c>
      <c r="K213" s="15" t="str">
        <f t="shared" si="45"/>
        <v/>
      </c>
      <c r="L213" s="15" t="str">
        <f t="shared" si="46"/>
        <v/>
      </c>
      <c r="M213" s="15" t="str">
        <f t="shared" si="47"/>
        <v/>
      </c>
      <c r="N213" s="15" t="str">
        <f t="shared" si="48"/>
        <v/>
      </c>
    </row>
    <row r="214" spans="1:14">
      <c r="A214" s="546"/>
      <c r="B214" s="551"/>
      <c r="C214" s="581"/>
      <c r="D214" s="551"/>
      <c r="E214" s="553"/>
      <c r="F214" s="555" t="str">
        <f t="shared" si="49"/>
        <v/>
      </c>
      <c r="G214" s="308" t="b">
        <f t="shared" si="50"/>
        <v>0</v>
      </c>
      <c r="H214" s="298">
        <f t="shared" si="42"/>
        <v>1</v>
      </c>
      <c r="I214" s="15" t="str">
        <f t="shared" si="43"/>
        <v/>
      </c>
      <c r="J214" s="15" t="str">
        <f t="shared" si="44"/>
        <v/>
      </c>
      <c r="K214" s="15" t="str">
        <f t="shared" si="45"/>
        <v/>
      </c>
      <c r="L214" s="15" t="str">
        <f t="shared" si="46"/>
        <v/>
      </c>
      <c r="M214" s="15" t="str">
        <f t="shared" si="47"/>
        <v/>
      </c>
      <c r="N214" s="15" t="str">
        <f t="shared" si="48"/>
        <v/>
      </c>
    </row>
    <row r="215" spans="1:14">
      <c r="A215" s="546"/>
      <c r="B215" s="551"/>
      <c r="C215" s="581"/>
      <c r="D215" s="551"/>
      <c r="E215" s="553"/>
      <c r="F215" s="555" t="str">
        <f t="shared" si="49"/>
        <v/>
      </c>
      <c r="G215" s="308" t="b">
        <f t="shared" si="50"/>
        <v>0</v>
      </c>
      <c r="H215" s="298">
        <f t="shared" si="42"/>
        <v>1</v>
      </c>
      <c r="I215" s="15" t="str">
        <f t="shared" si="43"/>
        <v/>
      </c>
      <c r="J215" s="15" t="str">
        <f t="shared" si="44"/>
        <v/>
      </c>
      <c r="K215" s="15" t="str">
        <f t="shared" si="45"/>
        <v/>
      </c>
      <c r="L215" s="15" t="str">
        <f t="shared" si="46"/>
        <v/>
      </c>
      <c r="M215" s="15" t="str">
        <f t="shared" si="47"/>
        <v/>
      </c>
      <c r="N215" s="15" t="str">
        <f t="shared" si="48"/>
        <v/>
      </c>
    </row>
    <row r="216" spans="1:14">
      <c r="A216" s="546"/>
      <c r="B216" s="551"/>
      <c r="C216" s="581"/>
      <c r="D216" s="551"/>
      <c r="E216" s="553"/>
      <c r="F216" s="555" t="str">
        <f t="shared" si="49"/>
        <v/>
      </c>
      <c r="G216" s="308" t="b">
        <f t="shared" si="50"/>
        <v>0</v>
      </c>
      <c r="H216" s="298">
        <f t="shared" si="42"/>
        <v>1</v>
      </c>
      <c r="I216" s="15" t="str">
        <f t="shared" si="43"/>
        <v/>
      </c>
      <c r="J216" s="15" t="str">
        <f t="shared" si="44"/>
        <v/>
      </c>
      <c r="K216" s="15" t="str">
        <f t="shared" si="45"/>
        <v/>
      </c>
      <c r="L216" s="15" t="str">
        <f t="shared" si="46"/>
        <v/>
      </c>
      <c r="M216" s="15" t="str">
        <f t="shared" si="47"/>
        <v/>
      </c>
      <c r="N216" s="15" t="str">
        <f t="shared" si="48"/>
        <v/>
      </c>
    </row>
    <row r="217" spans="1:14">
      <c r="A217" s="546"/>
      <c r="B217" s="551"/>
      <c r="C217" s="581"/>
      <c r="D217" s="551"/>
      <c r="E217" s="553"/>
      <c r="F217" s="555" t="str">
        <f t="shared" si="49"/>
        <v/>
      </c>
      <c r="G217" s="308" t="b">
        <f t="shared" si="50"/>
        <v>0</v>
      </c>
      <c r="H217" s="298">
        <f t="shared" si="42"/>
        <v>1</v>
      </c>
      <c r="I217" s="15" t="str">
        <f t="shared" si="43"/>
        <v/>
      </c>
      <c r="J217" s="15" t="str">
        <f t="shared" si="44"/>
        <v/>
      </c>
      <c r="K217" s="15" t="str">
        <f t="shared" si="45"/>
        <v/>
      </c>
      <c r="L217" s="15" t="str">
        <f t="shared" si="46"/>
        <v/>
      </c>
      <c r="M217" s="15" t="str">
        <f t="shared" si="47"/>
        <v/>
      </c>
      <c r="N217" s="15" t="str">
        <f t="shared" si="48"/>
        <v/>
      </c>
    </row>
    <row r="218" spans="1:14">
      <c r="A218" s="546"/>
      <c r="B218" s="551"/>
      <c r="C218" s="581"/>
      <c r="D218" s="551"/>
      <c r="E218" s="553"/>
      <c r="F218" s="555" t="str">
        <f t="shared" si="49"/>
        <v/>
      </c>
      <c r="G218" s="308" t="b">
        <f t="shared" si="50"/>
        <v>0</v>
      </c>
      <c r="H218" s="298">
        <f t="shared" si="42"/>
        <v>1</v>
      </c>
      <c r="I218" s="15" t="str">
        <f t="shared" si="43"/>
        <v/>
      </c>
      <c r="J218" s="15" t="str">
        <f t="shared" si="44"/>
        <v/>
      </c>
      <c r="K218" s="15" t="str">
        <f t="shared" si="45"/>
        <v/>
      </c>
      <c r="L218" s="15" t="str">
        <f t="shared" si="46"/>
        <v/>
      </c>
      <c r="M218" s="15" t="str">
        <f t="shared" si="47"/>
        <v/>
      </c>
      <c r="N218" s="15" t="str">
        <f t="shared" si="48"/>
        <v/>
      </c>
    </row>
    <row r="219" spans="1:14">
      <c r="A219" s="546"/>
      <c r="B219" s="551"/>
      <c r="C219" s="581"/>
      <c r="D219" s="551"/>
      <c r="E219" s="553"/>
      <c r="F219" s="555" t="str">
        <f t="shared" si="49"/>
        <v/>
      </c>
      <c r="G219" s="308" t="b">
        <f t="shared" si="50"/>
        <v>0</v>
      </c>
      <c r="H219" s="298">
        <f t="shared" si="42"/>
        <v>1</v>
      </c>
      <c r="I219" s="15" t="str">
        <f t="shared" si="43"/>
        <v/>
      </c>
      <c r="J219" s="15" t="str">
        <f t="shared" si="44"/>
        <v/>
      </c>
      <c r="K219" s="15" t="str">
        <f t="shared" si="45"/>
        <v/>
      </c>
      <c r="L219" s="15" t="str">
        <f t="shared" si="46"/>
        <v/>
      </c>
      <c r="M219" s="15" t="str">
        <f t="shared" si="47"/>
        <v/>
      </c>
      <c r="N219" s="15" t="str">
        <f t="shared" si="48"/>
        <v/>
      </c>
    </row>
    <row r="220" spans="1:14">
      <c r="A220" s="546"/>
      <c r="B220" s="551"/>
      <c r="C220" s="581"/>
      <c r="D220" s="551"/>
      <c r="E220" s="553"/>
      <c r="F220" s="555" t="str">
        <f t="shared" si="49"/>
        <v/>
      </c>
      <c r="G220" s="308" t="b">
        <f t="shared" si="50"/>
        <v>0</v>
      </c>
      <c r="H220" s="298">
        <f t="shared" si="42"/>
        <v>1</v>
      </c>
      <c r="I220" s="15" t="str">
        <f t="shared" si="43"/>
        <v/>
      </c>
      <c r="J220" s="15" t="str">
        <f t="shared" si="44"/>
        <v/>
      </c>
      <c r="K220" s="15" t="str">
        <f t="shared" si="45"/>
        <v/>
      </c>
      <c r="L220" s="15" t="str">
        <f t="shared" si="46"/>
        <v/>
      </c>
      <c r="M220" s="15" t="str">
        <f t="shared" si="47"/>
        <v/>
      </c>
      <c r="N220" s="15" t="str">
        <f t="shared" si="48"/>
        <v/>
      </c>
    </row>
    <row r="221" spans="1:14">
      <c r="A221" s="546"/>
      <c r="B221" s="551"/>
      <c r="C221" s="581"/>
      <c r="D221" s="551"/>
      <c r="E221" s="553"/>
      <c r="F221" s="555" t="str">
        <f t="shared" si="49"/>
        <v/>
      </c>
      <c r="G221" s="308" t="b">
        <f t="shared" si="50"/>
        <v>0</v>
      </c>
      <c r="H221" s="298">
        <f t="shared" si="42"/>
        <v>1</v>
      </c>
      <c r="I221" s="15" t="str">
        <f t="shared" si="43"/>
        <v/>
      </c>
      <c r="J221" s="15" t="str">
        <f t="shared" si="44"/>
        <v/>
      </c>
      <c r="K221" s="15" t="str">
        <f t="shared" si="45"/>
        <v/>
      </c>
      <c r="L221" s="15" t="str">
        <f t="shared" si="46"/>
        <v/>
      </c>
      <c r="M221" s="15" t="str">
        <f t="shared" si="47"/>
        <v/>
      </c>
      <c r="N221" s="15" t="str">
        <f t="shared" si="48"/>
        <v/>
      </c>
    </row>
    <row r="222" spans="1:14">
      <c r="A222" s="546"/>
      <c r="B222" s="551"/>
      <c r="C222" s="581"/>
      <c r="D222" s="551"/>
      <c r="E222" s="553"/>
      <c r="F222" s="555" t="str">
        <f t="shared" si="49"/>
        <v/>
      </c>
      <c r="G222" s="308" t="b">
        <f t="shared" si="50"/>
        <v>0</v>
      </c>
      <c r="H222" s="298">
        <f t="shared" si="42"/>
        <v>1</v>
      </c>
      <c r="I222" s="15" t="str">
        <f t="shared" si="43"/>
        <v/>
      </c>
      <c r="J222" s="15" t="str">
        <f t="shared" si="44"/>
        <v/>
      </c>
      <c r="K222" s="15" t="str">
        <f t="shared" si="45"/>
        <v/>
      </c>
      <c r="L222" s="15" t="str">
        <f t="shared" si="46"/>
        <v/>
      </c>
      <c r="M222" s="15" t="str">
        <f t="shared" si="47"/>
        <v/>
      </c>
      <c r="N222" s="15" t="str">
        <f t="shared" si="48"/>
        <v/>
      </c>
    </row>
    <row r="223" spans="1:14">
      <c r="A223" s="546"/>
      <c r="B223" s="551"/>
      <c r="C223" s="581"/>
      <c r="D223" s="551"/>
      <c r="E223" s="553"/>
      <c r="F223" s="555" t="str">
        <f t="shared" si="49"/>
        <v/>
      </c>
      <c r="G223" s="308" t="b">
        <f t="shared" si="50"/>
        <v>0</v>
      </c>
      <c r="H223" s="298">
        <f t="shared" si="42"/>
        <v>1</v>
      </c>
      <c r="I223" s="15" t="str">
        <f t="shared" si="43"/>
        <v/>
      </c>
      <c r="J223" s="15" t="str">
        <f t="shared" si="44"/>
        <v/>
      </c>
      <c r="K223" s="15" t="str">
        <f t="shared" si="45"/>
        <v/>
      </c>
      <c r="L223" s="15" t="str">
        <f t="shared" si="46"/>
        <v/>
      </c>
      <c r="M223" s="15" t="str">
        <f t="shared" si="47"/>
        <v/>
      </c>
      <c r="N223" s="15" t="str">
        <f t="shared" si="48"/>
        <v/>
      </c>
    </row>
    <row r="224" spans="1:14">
      <c r="A224" s="546"/>
      <c r="B224" s="551"/>
      <c r="C224" s="581"/>
      <c r="D224" s="551"/>
      <c r="E224" s="553"/>
      <c r="F224" s="555" t="str">
        <f t="shared" si="49"/>
        <v/>
      </c>
      <c r="G224" s="308" t="b">
        <f t="shared" si="50"/>
        <v>0</v>
      </c>
      <c r="H224" s="298">
        <f t="shared" si="42"/>
        <v>1</v>
      </c>
      <c r="I224" s="15" t="str">
        <f t="shared" si="43"/>
        <v/>
      </c>
      <c r="J224" s="15" t="str">
        <f t="shared" si="44"/>
        <v/>
      </c>
      <c r="K224" s="15" t="str">
        <f t="shared" si="45"/>
        <v/>
      </c>
      <c r="L224" s="15" t="str">
        <f t="shared" si="46"/>
        <v/>
      </c>
      <c r="M224" s="15" t="str">
        <f t="shared" si="47"/>
        <v/>
      </c>
      <c r="N224" s="15" t="str">
        <f t="shared" si="48"/>
        <v/>
      </c>
    </row>
    <row r="225" spans="1:14">
      <c r="A225" s="546"/>
      <c r="B225" s="551"/>
      <c r="C225" s="581"/>
      <c r="D225" s="551"/>
      <c r="E225" s="553"/>
      <c r="F225" s="555" t="str">
        <f t="shared" si="49"/>
        <v/>
      </c>
      <c r="G225" s="308" t="b">
        <f t="shared" si="50"/>
        <v>0</v>
      </c>
      <c r="H225" s="298">
        <f t="shared" si="42"/>
        <v>1</v>
      </c>
      <c r="I225" s="15" t="str">
        <f t="shared" si="43"/>
        <v/>
      </c>
      <c r="J225" s="15" t="str">
        <f t="shared" si="44"/>
        <v/>
      </c>
      <c r="K225" s="15" t="str">
        <f t="shared" si="45"/>
        <v/>
      </c>
      <c r="L225" s="15" t="str">
        <f t="shared" si="46"/>
        <v/>
      </c>
      <c r="M225" s="15" t="str">
        <f t="shared" si="47"/>
        <v/>
      </c>
      <c r="N225" s="15" t="str">
        <f t="shared" si="48"/>
        <v/>
      </c>
    </row>
    <row r="226" spans="1:14">
      <c r="A226" s="546"/>
      <c r="B226" s="551"/>
      <c r="C226" s="581"/>
      <c r="D226" s="551"/>
      <c r="E226" s="553"/>
      <c r="F226" s="555" t="str">
        <f t="shared" si="49"/>
        <v/>
      </c>
      <c r="G226" s="308" t="b">
        <f t="shared" si="50"/>
        <v>0</v>
      </c>
      <c r="H226" s="298">
        <f t="shared" si="42"/>
        <v>1</v>
      </c>
      <c r="I226" s="15" t="str">
        <f t="shared" si="43"/>
        <v/>
      </c>
      <c r="J226" s="15" t="str">
        <f t="shared" si="44"/>
        <v/>
      </c>
      <c r="K226" s="15" t="str">
        <f t="shared" si="45"/>
        <v/>
      </c>
      <c r="L226" s="15" t="str">
        <f t="shared" si="46"/>
        <v/>
      </c>
      <c r="M226" s="15" t="str">
        <f t="shared" si="47"/>
        <v/>
      </c>
      <c r="N226" s="15" t="str">
        <f t="shared" si="48"/>
        <v/>
      </c>
    </row>
    <row r="227" spans="1:14">
      <c r="A227" s="546"/>
      <c r="B227" s="551"/>
      <c r="C227" s="581"/>
      <c r="D227" s="551"/>
      <c r="E227" s="553"/>
      <c r="F227" s="555" t="str">
        <f t="shared" si="49"/>
        <v/>
      </c>
      <c r="G227" s="308" t="b">
        <f t="shared" si="50"/>
        <v>0</v>
      </c>
      <c r="H227" s="298">
        <f t="shared" si="42"/>
        <v>1</v>
      </c>
      <c r="I227" s="15" t="str">
        <f t="shared" si="43"/>
        <v/>
      </c>
      <c r="J227" s="15" t="str">
        <f t="shared" si="44"/>
        <v/>
      </c>
      <c r="K227" s="15" t="str">
        <f t="shared" si="45"/>
        <v/>
      </c>
      <c r="L227" s="15" t="str">
        <f t="shared" si="46"/>
        <v/>
      </c>
      <c r="M227" s="15" t="str">
        <f t="shared" si="47"/>
        <v/>
      </c>
      <c r="N227" s="15" t="str">
        <f t="shared" si="48"/>
        <v/>
      </c>
    </row>
    <row r="228" spans="1:14">
      <c r="A228" s="546"/>
      <c r="B228" s="551"/>
      <c r="C228" s="581"/>
      <c r="D228" s="551"/>
      <c r="E228" s="553"/>
      <c r="F228" s="555" t="str">
        <f t="shared" si="49"/>
        <v/>
      </c>
      <c r="G228" s="308" t="b">
        <f t="shared" si="50"/>
        <v>0</v>
      </c>
      <c r="H228" s="298">
        <f t="shared" si="42"/>
        <v>1</v>
      </c>
      <c r="I228" s="15" t="str">
        <f t="shared" si="43"/>
        <v/>
      </c>
      <c r="J228" s="15" t="str">
        <f t="shared" si="44"/>
        <v/>
      </c>
      <c r="K228" s="15" t="str">
        <f t="shared" si="45"/>
        <v/>
      </c>
      <c r="L228" s="15" t="str">
        <f t="shared" si="46"/>
        <v/>
      </c>
      <c r="M228" s="15" t="str">
        <f t="shared" si="47"/>
        <v/>
      </c>
      <c r="N228" s="15" t="str">
        <f t="shared" si="48"/>
        <v/>
      </c>
    </row>
    <row r="229" spans="1:14">
      <c r="A229" s="546"/>
      <c r="B229" s="551"/>
      <c r="C229" s="581"/>
      <c r="D229" s="551"/>
      <c r="E229" s="553"/>
      <c r="F229" s="555" t="str">
        <f t="shared" si="49"/>
        <v/>
      </c>
      <c r="G229" s="308" t="b">
        <f t="shared" si="50"/>
        <v>0</v>
      </c>
      <c r="H229" s="298">
        <f t="shared" si="42"/>
        <v>1</v>
      </c>
      <c r="I229" s="15" t="str">
        <f t="shared" si="43"/>
        <v/>
      </c>
      <c r="J229" s="15" t="str">
        <f t="shared" si="44"/>
        <v/>
      </c>
      <c r="K229" s="15" t="str">
        <f t="shared" si="45"/>
        <v/>
      </c>
      <c r="L229" s="15" t="str">
        <f t="shared" si="46"/>
        <v/>
      </c>
      <c r="M229" s="15" t="str">
        <f t="shared" si="47"/>
        <v/>
      </c>
      <c r="N229" s="15" t="str">
        <f t="shared" si="48"/>
        <v/>
      </c>
    </row>
    <row r="230" spans="1:14">
      <c r="A230" s="546"/>
      <c r="B230" s="551"/>
      <c r="C230" s="581"/>
      <c r="D230" s="551"/>
      <c r="E230" s="553"/>
      <c r="F230" s="555" t="str">
        <f t="shared" si="49"/>
        <v/>
      </c>
      <c r="G230" s="308" t="b">
        <f t="shared" si="50"/>
        <v>0</v>
      </c>
      <c r="H230" s="298">
        <f t="shared" si="42"/>
        <v>1</v>
      </c>
      <c r="I230" s="15" t="str">
        <f t="shared" si="43"/>
        <v/>
      </c>
      <c r="J230" s="15" t="str">
        <f t="shared" si="44"/>
        <v/>
      </c>
      <c r="K230" s="15" t="str">
        <f t="shared" si="45"/>
        <v/>
      </c>
      <c r="L230" s="15" t="str">
        <f t="shared" si="46"/>
        <v/>
      </c>
      <c r="M230" s="15" t="str">
        <f t="shared" si="47"/>
        <v/>
      </c>
      <c r="N230" s="15" t="str">
        <f t="shared" si="48"/>
        <v/>
      </c>
    </row>
    <row r="231" spans="1:14">
      <c r="A231" s="546"/>
      <c r="B231" s="551"/>
      <c r="C231" s="581"/>
      <c r="D231" s="551"/>
      <c r="E231" s="553"/>
      <c r="F231" s="555" t="str">
        <f t="shared" si="49"/>
        <v/>
      </c>
      <c r="G231" s="308" t="b">
        <f t="shared" si="50"/>
        <v>0</v>
      </c>
      <c r="H231" s="298">
        <f t="shared" si="42"/>
        <v>1</v>
      </c>
      <c r="I231" s="15" t="str">
        <f t="shared" si="43"/>
        <v/>
      </c>
      <c r="J231" s="15" t="str">
        <f t="shared" si="44"/>
        <v/>
      </c>
      <c r="K231" s="15" t="str">
        <f t="shared" si="45"/>
        <v/>
      </c>
      <c r="L231" s="15" t="str">
        <f t="shared" si="46"/>
        <v/>
      </c>
      <c r="M231" s="15" t="str">
        <f t="shared" si="47"/>
        <v/>
      </c>
      <c r="N231" s="15" t="str">
        <f t="shared" si="48"/>
        <v/>
      </c>
    </row>
    <row r="232" spans="1:14">
      <c r="A232" s="546"/>
      <c r="B232" s="551"/>
      <c r="C232" s="581"/>
      <c r="D232" s="551"/>
      <c r="E232" s="553"/>
      <c r="F232" s="555" t="str">
        <f t="shared" si="49"/>
        <v/>
      </c>
      <c r="G232" s="308" t="b">
        <f t="shared" si="50"/>
        <v>0</v>
      </c>
      <c r="H232" s="298">
        <f t="shared" si="42"/>
        <v>1</v>
      </c>
      <c r="I232" s="15" t="str">
        <f t="shared" si="43"/>
        <v/>
      </c>
      <c r="J232" s="15" t="str">
        <f t="shared" si="44"/>
        <v/>
      </c>
      <c r="K232" s="15" t="str">
        <f t="shared" si="45"/>
        <v/>
      </c>
      <c r="L232" s="15" t="str">
        <f t="shared" si="46"/>
        <v/>
      </c>
      <c r="M232" s="15" t="str">
        <f t="shared" si="47"/>
        <v/>
      </c>
      <c r="N232" s="15" t="str">
        <f t="shared" si="48"/>
        <v/>
      </c>
    </row>
    <row r="233" spans="1:14">
      <c r="A233" s="546"/>
      <c r="B233" s="551"/>
      <c r="C233" s="581"/>
      <c r="D233" s="551"/>
      <c r="E233" s="553"/>
      <c r="F233" s="555" t="str">
        <f t="shared" si="49"/>
        <v/>
      </c>
      <c r="G233" s="308" t="b">
        <f t="shared" si="50"/>
        <v>0</v>
      </c>
      <c r="H233" s="298">
        <f t="shared" si="42"/>
        <v>1</v>
      </c>
      <c r="I233" s="15" t="str">
        <f t="shared" si="43"/>
        <v/>
      </c>
      <c r="J233" s="15" t="str">
        <f t="shared" si="44"/>
        <v/>
      </c>
      <c r="K233" s="15" t="str">
        <f t="shared" si="45"/>
        <v/>
      </c>
      <c r="L233" s="15" t="str">
        <f t="shared" si="46"/>
        <v/>
      </c>
      <c r="M233" s="15" t="str">
        <f t="shared" si="47"/>
        <v/>
      </c>
      <c r="N233" s="15" t="str">
        <f t="shared" si="48"/>
        <v/>
      </c>
    </row>
    <row r="234" spans="1:14">
      <c r="A234" s="546"/>
      <c r="B234" s="551"/>
      <c r="C234" s="581"/>
      <c r="D234" s="551"/>
      <c r="E234" s="553"/>
      <c r="F234" s="555" t="str">
        <f t="shared" si="49"/>
        <v/>
      </c>
      <c r="G234" s="308" t="b">
        <f t="shared" si="50"/>
        <v>0</v>
      </c>
      <c r="H234" s="298">
        <f t="shared" si="42"/>
        <v>1</v>
      </c>
      <c r="I234" s="15" t="str">
        <f t="shared" si="43"/>
        <v/>
      </c>
      <c r="J234" s="15" t="str">
        <f t="shared" si="44"/>
        <v/>
      </c>
      <c r="K234" s="15" t="str">
        <f t="shared" si="45"/>
        <v/>
      </c>
      <c r="L234" s="15" t="str">
        <f t="shared" si="46"/>
        <v/>
      </c>
      <c r="M234" s="15" t="str">
        <f t="shared" si="47"/>
        <v/>
      </c>
      <c r="N234" s="15" t="str">
        <f t="shared" si="48"/>
        <v/>
      </c>
    </row>
    <row r="235" spans="1:14">
      <c r="A235" s="546"/>
      <c r="B235" s="551"/>
      <c r="C235" s="581"/>
      <c r="D235" s="551"/>
      <c r="E235" s="553"/>
      <c r="F235" s="555" t="str">
        <f t="shared" si="49"/>
        <v/>
      </c>
      <c r="G235" s="308" t="b">
        <f t="shared" si="50"/>
        <v>0</v>
      </c>
      <c r="H235" s="298">
        <f t="shared" si="42"/>
        <v>1</v>
      </c>
      <c r="I235" s="15" t="str">
        <f t="shared" si="43"/>
        <v/>
      </c>
      <c r="J235" s="15" t="str">
        <f t="shared" si="44"/>
        <v/>
      </c>
      <c r="K235" s="15" t="str">
        <f t="shared" si="45"/>
        <v/>
      </c>
      <c r="L235" s="15" t="str">
        <f t="shared" si="46"/>
        <v/>
      </c>
      <c r="M235" s="15" t="str">
        <f t="shared" si="47"/>
        <v/>
      </c>
      <c r="N235" s="15" t="str">
        <f t="shared" si="48"/>
        <v/>
      </c>
    </row>
    <row r="236" spans="1:14">
      <c r="A236" s="546"/>
      <c r="B236" s="551"/>
      <c r="C236" s="581"/>
      <c r="D236" s="551"/>
      <c r="E236" s="553"/>
      <c r="F236" s="555" t="str">
        <f t="shared" si="49"/>
        <v/>
      </c>
      <c r="G236" s="308" t="b">
        <f t="shared" si="50"/>
        <v>0</v>
      </c>
      <c r="H236" s="298">
        <f t="shared" si="42"/>
        <v>1</v>
      </c>
      <c r="I236" s="15" t="str">
        <f t="shared" si="43"/>
        <v/>
      </c>
      <c r="J236" s="15" t="str">
        <f t="shared" si="44"/>
        <v/>
      </c>
      <c r="K236" s="15" t="str">
        <f t="shared" si="45"/>
        <v/>
      </c>
      <c r="L236" s="15" t="str">
        <f t="shared" si="46"/>
        <v/>
      </c>
      <c r="M236" s="15" t="str">
        <f t="shared" si="47"/>
        <v/>
      </c>
      <c r="N236" s="15" t="str">
        <f t="shared" si="48"/>
        <v/>
      </c>
    </row>
    <row r="237" spans="1:14">
      <c r="A237" s="546"/>
      <c r="B237" s="551"/>
      <c r="C237" s="581"/>
      <c r="D237" s="551"/>
      <c r="E237" s="553"/>
      <c r="F237" s="555" t="str">
        <f t="shared" si="49"/>
        <v/>
      </c>
      <c r="G237" s="308" t="b">
        <f t="shared" si="50"/>
        <v>0</v>
      </c>
      <c r="H237" s="298">
        <f t="shared" si="42"/>
        <v>1</v>
      </c>
      <c r="I237" s="15" t="str">
        <f t="shared" si="43"/>
        <v/>
      </c>
      <c r="J237" s="15" t="str">
        <f t="shared" si="44"/>
        <v/>
      </c>
      <c r="K237" s="15" t="str">
        <f t="shared" si="45"/>
        <v/>
      </c>
      <c r="L237" s="15" t="str">
        <f t="shared" si="46"/>
        <v/>
      </c>
      <c r="M237" s="15" t="str">
        <f t="shared" si="47"/>
        <v/>
      </c>
      <c r="N237" s="15" t="str">
        <f t="shared" si="48"/>
        <v/>
      </c>
    </row>
    <row r="238" spans="1:14">
      <c r="A238" s="546"/>
      <c r="B238" s="551"/>
      <c r="C238" s="581"/>
      <c r="D238" s="551"/>
      <c r="E238" s="553"/>
      <c r="F238" s="555" t="str">
        <f t="shared" si="49"/>
        <v/>
      </c>
      <c r="G238" s="308" t="b">
        <f t="shared" si="50"/>
        <v>0</v>
      </c>
      <c r="H238" s="298">
        <f t="shared" ref="H238:H259" si="51">LEN(B238)-LEN(SUBSTITUTE(B238,",",""))+1</f>
        <v>1</v>
      </c>
      <c r="I238" s="15" t="str">
        <f t="shared" ref="I238:I259" si="52">IF(OR($B238="",$C238="",,,$E238&lt;an_initial,$E238&gt;an_final,),"",HLOOKUP(D238,ii9punctaje,2,FALSE)*C238*COUNTIF(D238,$I$7))</f>
        <v/>
      </c>
      <c r="J238" s="15" t="str">
        <f t="shared" ref="J238:J259" si="53">IF(OR($B238="",$C238="",,,$E238&lt;an_initial,$E238&gt;an_final,),"",HLOOKUP(D238,ii9punctaje,2,FALSE)*C238*COUNTIF(D238,$J$7))</f>
        <v/>
      </c>
      <c r="K238" s="15" t="str">
        <f t="shared" ref="K238:K259" si="54">IF(OR($B238="",$C238="",,,$E238&lt;an_initial,$E238&gt;an_final,),"",HLOOKUP(D238,ii9punctaje,2,FALSE)*C238*COUNTIF(D238,$K$7))</f>
        <v/>
      </c>
      <c r="L238" s="15" t="str">
        <f t="shared" ref="L238:L259" si="55">IF(OR($B238="",$C238="",,,$E238&lt;an_initial,$E238&gt;an_final,),"",HLOOKUP(D238,ii9punctaje,2,FALSE)*C238*COUNTIF(D238,$L$7))</f>
        <v/>
      </c>
      <c r="M238" s="15" t="str">
        <f t="shared" ref="M238:M259" si="56">IF(OR($B238="",$C238="",,,$E238&lt;an_initial,$E238&gt;an_final,),"",HLOOKUP(D238,ii9punctaje,2,FALSE)*C238*COUNTIF(D238,$M$7))</f>
        <v/>
      </c>
      <c r="N238" s="15" t="str">
        <f t="shared" ref="N238:N259" si="57">IF(OR($B238="",$C238="",,,$E238&lt;an_initial,$E238&gt;an_final,),"",HLOOKUP(D238,ii9punctaje,2,FALSE)*C238*COUNTIF(D238,$N$7))</f>
        <v/>
      </c>
    </row>
    <row r="239" spans="1:14">
      <c r="A239" s="546"/>
      <c r="B239" s="551"/>
      <c r="C239" s="581"/>
      <c r="D239" s="551"/>
      <c r="E239" s="553"/>
      <c r="F239" s="555" t="str">
        <f t="shared" si="49"/>
        <v/>
      </c>
      <c r="G239" s="308" t="b">
        <f t="shared" si="50"/>
        <v>0</v>
      </c>
      <c r="H239" s="298">
        <f t="shared" si="51"/>
        <v>1</v>
      </c>
      <c r="I239" s="15" t="str">
        <f t="shared" si="52"/>
        <v/>
      </c>
      <c r="J239" s="15" t="str">
        <f t="shared" si="53"/>
        <v/>
      </c>
      <c r="K239" s="15" t="str">
        <f t="shared" si="54"/>
        <v/>
      </c>
      <c r="L239" s="15" t="str">
        <f t="shared" si="55"/>
        <v/>
      </c>
      <c r="M239" s="15" t="str">
        <f t="shared" si="56"/>
        <v/>
      </c>
      <c r="N239" s="15" t="str">
        <f t="shared" si="57"/>
        <v/>
      </c>
    </row>
    <row r="240" spans="1:14">
      <c r="A240" s="546"/>
      <c r="B240" s="551"/>
      <c r="C240" s="581"/>
      <c r="D240" s="551"/>
      <c r="E240" s="553"/>
      <c r="F240" s="555" t="str">
        <f t="shared" si="49"/>
        <v/>
      </c>
      <c r="G240" s="308" t="b">
        <f t="shared" si="50"/>
        <v>0</v>
      </c>
      <c r="H240" s="298">
        <f t="shared" si="51"/>
        <v>1</v>
      </c>
      <c r="I240" s="15" t="str">
        <f t="shared" si="52"/>
        <v/>
      </c>
      <c r="J240" s="15" t="str">
        <f t="shared" si="53"/>
        <v/>
      </c>
      <c r="K240" s="15" t="str">
        <f t="shared" si="54"/>
        <v/>
      </c>
      <c r="L240" s="15" t="str">
        <f t="shared" si="55"/>
        <v/>
      </c>
      <c r="M240" s="15" t="str">
        <f t="shared" si="56"/>
        <v/>
      </c>
      <c r="N240" s="15" t="str">
        <f t="shared" si="57"/>
        <v/>
      </c>
    </row>
    <row r="241" spans="1:14">
      <c r="A241" s="546"/>
      <c r="B241" s="551"/>
      <c r="C241" s="581"/>
      <c r="D241" s="551"/>
      <c r="E241" s="553"/>
      <c r="F241" s="555" t="str">
        <f t="shared" si="49"/>
        <v/>
      </c>
      <c r="G241" s="308" t="b">
        <f t="shared" si="50"/>
        <v>0</v>
      </c>
      <c r="H241" s="298">
        <f t="shared" si="51"/>
        <v>1</v>
      </c>
      <c r="I241" s="15" t="str">
        <f t="shared" si="52"/>
        <v/>
      </c>
      <c r="J241" s="15" t="str">
        <f t="shared" si="53"/>
        <v/>
      </c>
      <c r="K241" s="15" t="str">
        <f t="shared" si="54"/>
        <v/>
      </c>
      <c r="L241" s="15" t="str">
        <f t="shared" si="55"/>
        <v/>
      </c>
      <c r="M241" s="15" t="str">
        <f t="shared" si="56"/>
        <v/>
      </c>
      <c r="N241" s="15" t="str">
        <f t="shared" si="57"/>
        <v/>
      </c>
    </row>
    <row r="242" spans="1:14">
      <c r="A242" s="546"/>
      <c r="B242" s="551"/>
      <c r="C242" s="581"/>
      <c r="D242" s="551"/>
      <c r="E242" s="553"/>
      <c r="F242" s="555" t="str">
        <f t="shared" si="49"/>
        <v/>
      </c>
      <c r="G242" s="308" t="b">
        <f t="shared" si="50"/>
        <v>0</v>
      </c>
      <c r="H242" s="298">
        <f t="shared" si="51"/>
        <v>1</v>
      </c>
      <c r="I242" s="15" t="str">
        <f t="shared" si="52"/>
        <v/>
      </c>
      <c r="J242" s="15" t="str">
        <f t="shared" si="53"/>
        <v/>
      </c>
      <c r="K242" s="15" t="str">
        <f t="shared" si="54"/>
        <v/>
      </c>
      <c r="L242" s="15" t="str">
        <f t="shared" si="55"/>
        <v/>
      </c>
      <c r="M242" s="15" t="str">
        <f t="shared" si="56"/>
        <v/>
      </c>
      <c r="N242" s="15" t="str">
        <f t="shared" si="57"/>
        <v/>
      </c>
    </row>
    <row r="243" spans="1:14">
      <c r="A243" s="546"/>
      <c r="B243" s="551"/>
      <c r="C243" s="581"/>
      <c r="D243" s="551"/>
      <c r="E243" s="553"/>
      <c r="F243" s="555" t="str">
        <f t="shared" si="49"/>
        <v/>
      </c>
      <c r="G243" s="308" t="b">
        <f t="shared" si="50"/>
        <v>0</v>
      </c>
      <c r="H243" s="298">
        <f t="shared" si="51"/>
        <v>1</v>
      </c>
      <c r="I243" s="15" t="str">
        <f t="shared" si="52"/>
        <v/>
      </c>
      <c r="J243" s="15" t="str">
        <f t="shared" si="53"/>
        <v/>
      </c>
      <c r="K243" s="15" t="str">
        <f t="shared" si="54"/>
        <v/>
      </c>
      <c r="L243" s="15" t="str">
        <f t="shared" si="55"/>
        <v/>
      </c>
      <c r="M243" s="15" t="str">
        <f t="shared" si="56"/>
        <v/>
      </c>
      <c r="N243" s="15" t="str">
        <f t="shared" si="57"/>
        <v/>
      </c>
    </row>
    <row r="244" spans="1:14">
      <c r="A244" s="546"/>
      <c r="B244" s="551"/>
      <c r="C244" s="581"/>
      <c r="D244" s="551"/>
      <c r="E244" s="553"/>
      <c r="F244" s="555" t="str">
        <f t="shared" si="49"/>
        <v/>
      </c>
      <c r="G244" s="308" t="b">
        <f t="shared" si="50"/>
        <v>0</v>
      </c>
      <c r="H244" s="298">
        <f t="shared" si="51"/>
        <v>1</v>
      </c>
      <c r="I244" s="15" t="str">
        <f t="shared" si="52"/>
        <v/>
      </c>
      <c r="J244" s="15" t="str">
        <f t="shared" si="53"/>
        <v/>
      </c>
      <c r="K244" s="15" t="str">
        <f t="shared" si="54"/>
        <v/>
      </c>
      <c r="L244" s="15" t="str">
        <f t="shared" si="55"/>
        <v/>
      </c>
      <c r="M244" s="15" t="str">
        <f t="shared" si="56"/>
        <v/>
      </c>
      <c r="N244" s="15" t="str">
        <f t="shared" si="57"/>
        <v/>
      </c>
    </row>
    <row r="245" spans="1:14">
      <c r="A245" s="546"/>
      <c r="B245" s="551"/>
      <c r="C245" s="581"/>
      <c r="D245" s="551"/>
      <c r="E245" s="553"/>
      <c r="F245" s="555" t="str">
        <f t="shared" si="49"/>
        <v/>
      </c>
      <c r="G245" s="308" t="b">
        <f t="shared" si="50"/>
        <v>0</v>
      </c>
      <c r="H245" s="298">
        <f t="shared" si="51"/>
        <v>1</v>
      </c>
      <c r="I245" s="15" t="str">
        <f t="shared" si="52"/>
        <v/>
      </c>
      <c r="J245" s="15" t="str">
        <f t="shared" si="53"/>
        <v/>
      </c>
      <c r="K245" s="15" t="str">
        <f t="shared" si="54"/>
        <v/>
      </c>
      <c r="L245" s="15" t="str">
        <f t="shared" si="55"/>
        <v/>
      </c>
      <c r="M245" s="15" t="str">
        <f t="shared" si="56"/>
        <v/>
      </c>
      <c r="N245" s="15" t="str">
        <f t="shared" si="57"/>
        <v/>
      </c>
    </row>
    <row r="246" spans="1:14">
      <c r="A246" s="546"/>
      <c r="B246" s="551"/>
      <c r="C246" s="581"/>
      <c r="D246" s="551"/>
      <c r="E246" s="553"/>
      <c r="F246" s="555" t="str">
        <f t="shared" si="49"/>
        <v/>
      </c>
      <c r="G246" s="308" t="b">
        <f t="shared" si="50"/>
        <v>0</v>
      </c>
      <c r="H246" s="298">
        <f t="shared" si="51"/>
        <v>1</v>
      </c>
      <c r="I246" s="15" t="str">
        <f t="shared" si="52"/>
        <v/>
      </c>
      <c r="J246" s="15" t="str">
        <f t="shared" si="53"/>
        <v/>
      </c>
      <c r="K246" s="15" t="str">
        <f t="shared" si="54"/>
        <v/>
      </c>
      <c r="L246" s="15" t="str">
        <f t="shared" si="55"/>
        <v/>
      </c>
      <c r="M246" s="15" t="str">
        <f t="shared" si="56"/>
        <v/>
      </c>
      <c r="N246" s="15" t="str">
        <f t="shared" si="57"/>
        <v/>
      </c>
    </row>
    <row r="247" spans="1:14">
      <c r="A247" s="546"/>
      <c r="B247" s="551"/>
      <c r="C247" s="581"/>
      <c r="D247" s="551"/>
      <c r="E247" s="553"/>
      <c r="F247" s="555" t="str">
        <f t="shared" si="49"/>
        <v/>
      </c>
      <c r="G247" s="308" t="b">
        <f t="shared" si="50"/>
        <v>0</v>
      </c>
      <c r="H247" s="298">
        <f t="shared" si="51"/>
        <v>1</v>
      </c>
      <c r="I247" s="15" t="str">
        <f t="shared" si="52"/>
        <v/>
      </c>
      <c r="J247" s="15" t="str">
        <f t="shared" si="53"/>
        <v/>
      </c>
      <c r="K247" s="15" t="str">
        <f t="shared" si="54"/>
        <v/>
      </c>
      <c r="L247" s="15" t="str">
        <f t="shared" si="55"/>
        <v/>
      </c>
      <c r="M247" s="15" t="str">
        <f t="shared" si="56"/>
        <v/>
      </c>
      <c r="N247" s="15" t="str">
        <f t="shared" si="57"/>
        <v/>
      </c>
    </row>
    <row r="248" spans="1:14">
      <c r="A248" s="546"/>
      <c r="B248" s="551"/>
      <c r="C248" s="581"/>
      <c r="D248" s="551"/>
      <c r="E248" s="553"/>
      <c r="F248" s="555" t="str">
        <f t="shared" si="49"/>
        <v/>
      </c>
      <c r="G248" s="308" t="b">
        <f t="shared" si="50"/>
        <v>0</v>
      </c>
      <c r="H248" s="298">
        <f t="shared" si="51"/>
        <v>1</v>
      </c>
      <c r="I248" s="15" t="str">
        <f t="shared" si="52"/>
        <v/>
      </c>
      <c r="J248" s="15" t="str">
        <f t="shared" si="53"/>
        <v/>
      </c>
      <c r="K248" s="15" t="str">
        <f t="shared" si="54"/>
        <v/>
      </c>
      <c r="L248" s="15" t="str">
        <f t="shared" si="55"/>
        <v/>
      </c>
      <c r="M248" s="15" t="str">
        <f t="shared" si="56"/>
        <v/>
      </c>
      <c r="N248" s="15" t="str">
        <f t="shared" si="57"/>
        <v/>
      </c>
    </row>
    <row r="249" spans="1:14">
      <c r="A249" s="546"/>
      <c r="B249" s="551"/>
      <c r="C249" s="581"/>
      <c r="D249" s="551"/>
      <c r="E249" s="553"/>
      <c r="F249" s="555" t="str">
        <f t="shared" si="49"/>
        <v/>
      </c>
      <c r="G249" s="308" t="b">
        <f t="shared" si="50"/>
        <v>0</v>
      </c>
      <c r="H249" s="298">
        <f t="shared" si="51"/>
        <v>1</v>
      </c>
      <c r="I249" s="15" t="str">
        <f t="shared" si="52"/>
        <v/>
      </c>
      <c r="J249" s="15" t="str">
        <f t="shared" si="53"/>
        <v/>
      </c>
      <c r="K249" s="15" t="str">
        <f t="shared" si="54"/>
        <v/>
      </c>
      <c r="L249" s="15" t="str">
        <f t="shared" si="55"/>
        <v/>
      </c>
      <c r="M249" s="15" t="str">
        <f t="shared" si="56"/>
        <v/>
      </c>
      <c r="N249" s="15" t="str">
        <f t="shared" si="57"/>
        <v/>
      </c>
    </row>
    <row r="250" spans="1:14">
      <c r="A250" s="546"/>
      <c r="B250" s="551"/>
      <c r="C250" s="581"/>
      <c r="D250" s="551"/>
      <c r="E250" s="553"/>
      <c r="F250" s="555" t="str">
        <f t="shared" si="49"/>
        <v/>
      </c>
      <c r="G250" s="308" t="b">
        <f t="shared" si="50"/>
        <v>0</v>
      </c>
      <c r="H250" s="298">
        <f t="shared" si="51"/>
        <v>1</v>
      </c>
      <c r="I250" s="15" t="str">
        <f t="shared" si="52"/>
        <v/>
      </c>
      <c r="J250" s="15" t="str">
        <f t="shared" si="53"/>
        <v/>
      </c>
      <c r="K250" s="15" t="str">
        <f t="shared" si="54"/>
        <v/>
      </c>
      <c r="L250" s="15" t="str">
        <f t="shared" si="55"/>
        <v/>
      </c>
      <c r="M250" s="15" t="str">
        <f t="shared" si="56"/>
        <v/>
      </c>
      <c r="N250" s="15" t="str">
        <f t="shared" si="57"/>
        <v/>
      </c>
    </row>
    <row r="251" spans="1:14">
      <c r="A251" s="546"/>
      <c r="B251" s="551"/>
      <c r="C251" s="581"/>
      <c r="D251" s="551"/>
      <c r="E251" s="553"/>
      <c r="F251" s="555" t="str">
        <f t="shared" si="49"/>
        <v/>
      </c>
      <c r="G251" s="308" t="b">
        <f t="shared" si="50"/>
        <v>0</v>
      </c>
      <c r="H251" s="298">
        <f t="shared" si="51"/>
        <v>1</v>
      </c>
      <c r="I251" s="15" t="str">
        <f t="shared" si="52"/>
        <v/>
      </c>
      <c r="J251" s="15" t="str">
        <f t="shared" si="53"/>
        <v/>
      </c>
      <c r="K251" s="15" t="str">
        <f t="shared" si="54"/>
        <v/>
      </c>
      <c r="L251" s="15" t="str">
        <f t="shared" si="55"/>
        <v/>
      </c>
      <c r="M251" s="15" t="str">
        <f t="shared" si="56"/>
        <v/>
      </c>
      <c r="N251" s="15" t="str">
        <f t="shared" si="57"/>
        <v/>
      </c>
    </row>
    <row r="252" spans="1:14">
      <c r="A252" s="546"/>
      <c r="B252" s="551"/>
      <c r="C252" s="581"/>
      <c r="D252" s="551"/>
      <c r="E252" s="553"/>
      <c r="F252" s="555" t="str">
        <f t="shared" si="49"/>
        <v/>
      </c>
      <c r="G252" s="308" t="b">
        <f t="shared" si="50"/>
        <v>0</v>
      </c>
      <c r="H252" s="298">
        <f t="shared" si="51"/>
        <v>1</v>
      </c>
      <c r="I252" s="15" t="str">
        <f t="shared" si="52"/>
        <v/>
      </c>
      <c r="J252" s="15" t="str">
        <f t="shared" si="53"/>
        <v/>
      </c>
      <c r="K252" s="15" t="str">
        <f t="shared" si="54"/>
        <v/>
      </c>
      <c r="L252" s="15" t="str">
        <f t="shared" si="55"/>
        <v/>
      </c>
      <c r="M252" s="15" t="str">
        <f t="shared" si="56"/>
        <v/>
      </c>
      <c r="N252" s="15" t="str">
        <f t="shared" si="57"/>
        <v/>
      </c>
    </row>
    <row r="253" spans="1:14">
      <c r="A253" s="546"/>
      <c r="B253" s="551"/>
      <c r="C253" s="581"/>
      <c r="D253" s="551"/>
      <c r="E253" s="553"/>
      <c r="F253" s="555" t="str">
        <f t="shared" si="49"/>
        <v/>
      </c>
      <c r="G253" s="308" t="b">
        <f t="shared" si="50"/>
        <v>0</v>
      </c>
      <c r="H253" s="298">
        <f t="shared" si="51"/>
        <v>1</v>
      </c>
      <c r="I253" s="15" t="str">
        <f t="shared" si="52"/>
        <v/>
      </c>
      <c r="J253" s="15" t="str">
        <f t="shared" si="53"/>
        <v/>
      </c>
      <c r="K253" s="15" t="str">
        <f t="shared" si="54"/>
        <v/>
      </c>
      <c r="L253" s="15" t="str">
        <f t="shared" si="55"/>
        <v/>
      </c>
      <c r="M253" s="15" t="str">
        <f t="shared" si="56"/>
        <v/>
      </c>
      <c r="N253" s="15" t="str">
        <f t="shared" si="57"/>
        <v/>
      </c>
    </row>
    <row r="254" spans="1:14">
      <c r="A254" s="546"/>
      <c r="B254" s="551"/>
      <c r="C254" s="581"/>
      <c r="D254" s="551"/>
      <c r="E254" s="553"/>
      <c r="F254" s="555" t="str">
        <f t="shared" si="49"/>
        <v/>
      </c>
      <c r="G254" s="308" t="b">
        <f t="shared" si="50"/>
        <v>0</v>
      </c>
      <c r="H254" s="298">
        <f t="shared" si="51"/>
        <v>1</v>
      </c>
      <c r="I254" s="15" t="str">
        <f t="shared" si="52"/>
        <v/>
      </c>
      <c r="J254" s="15" t="str">
        <f t="shared" si="53"/>
        <v/>
      </c>
      <c r="K254" s="15" t="str">
        <f t="shared" si="54"/>
        <v/>
      </c>
      <c r="L254" s="15" t="str">
        <f t="shared" si="55"/>
        <v/>
      </c>
      <c r="M254" s="15" t="str">
        <f t="shared" si="56"/>
        <v/>
      </c>
      <c r="N254" s="15" t="str">
        <f t="shared" si="57"/>
        <v/>
      </c>
    </row>
    <row r="255" spans="1:14">
      <c r="A255" s="546"/>
      <c r="B255" s="551"/>
      <c r="C255" s="581"/>
      <c r="D255" s="551"/>
      <c r="E255" s="553"/>
      <c r="F255" s="555" t="str">
        <f t="shared" si="49"/>
        <v/>
      </c>
      <c r="G255" s="308" t="b">
        <f t="shared" si="50"/>
        <v>0</v>
      </c>
      <c r="H255" s="298">
        <f t="shared" si="51"/>
        <v>1</v>
      </c>
      <c r="I255" s="15" t="str">
        <f t="shared" si="52"/>
        <v/>
      </c>
      <c r="J255" s="15" t="str">
        <f t="shared" si="53"/>
        <v/>
      </c>
      <c r="K255" s="15" t="str">
        <f t="shared" si="54"/>
        <v/>
      </c>
      <c r="L255" s="15" t="str">
        <f t="shared" si="55"/>
        <v/>
      </c>
      <c r="M255" s="15" t="str">
        <f t="shared" si="56"/>
        <v/>
      </c>
      <c r="N255" s="15" t="str">
        <f t="shared" si="57"/>
        <v/>
      </c>
    </row>
    <row r="256" spans="1:14">
      <c r="A256" s="546"/>
      <c r="B256" s="551"/>
      <c r="C256" s="581"/>
      <c r="D256" s="551"/>
      <c r="E256" s="553"/>
      <c r="F256" s="555" t="str">
        <f t="shared" si="49"/>
        <v/>
      </c>
      <c r="G256" s="308" t="b">
        <f t="shared" si="50"/>
        <v>0</v>
      </c>
      <c r="H256" s="298">
        <f t="shared" si="51"/>
        <v>1</v>
      </c>
      <c r="I256" s="15" t="str">
        <f t="shared" si="52"/>
        <v/>
      </c>
      <c r="J256" s="15" t="str">
        <f t="shared" si="53"/>
        <v/>
      </c>
      <c r="K256" s="15" t="str">
        <f t="shared" si="54"/>
        <v/>
      </c>
      <c r="L256" s="15" t="str">
        <f t="shared" si="55"/>
        <v/>
      </c>
      <c r="M256" s="15" t="str">
        <f t="shared" si="56"/>
        <v/>
      </c>
      <c r="N256" s="15" t="str">
        <f t="shared" si="57"/>
        <v/>
      </c>
    </row>
    <row r="257" spans="1:14">
      <c r="A257" s="546"/>
      <c r="B257" s="551"/>
      <c r="C257" s="581"/>
      <c r="D257" s="551"/>
      <c r="E257" s="553"/>
      <c r="F257" s="555" t="str">
        <f t="shared" si="49"/>
        <v/>
      </c>
      <c r="G257" s="308" t="b">
        <f t="shared" si="50"/>
        <v>0</v>
      </c>
      <c r="H257" s="298">
        <f t="shared" si="51"/>
        <v>1</v>
      </c>
      <c r="I257" s="15" t="str">
        <f t="shared" si="52"/>
        <v/>
      </c>
      <c r="J257" s="15" t="str">
        <f t="shared" si="53"/>
        <v/>
      </c>
      <c r="K257" s="15" t="str">
        <f t="shared" si="54"/>
        <v/>
      </c>
      <c r="L257" s="15" t="str">
        <f t="shared" si="55"/>
        <v/>
      </c>
      <c r="M257" s="15" t="str">
        <f t="shared" si="56"/>
        <v/>
      </c>
      <c r="N257" s="15" t="str">
        <f t="shared" si="57"/>
        <v/>
      </c>
    </row>
    <row r="258" spans="1:14">
      <c r="A258" s="546"/>
      <c r="B258" s="551"/>
      <c r="C258" s="581"/>
      <c r="D258" s="551"/>
      <c r="E258" s="553"/>
      <c r="F258" s="555" t="str">
        <f t="shared" si="49"/>
        <v/>
      </c>
      <c r="G258" s="308" t="b">
        <f t="shared" si="50"/>
        <v>0</v>
      </c>
      <c r="H258" s="298">
        <f t="shared" si="51"/>
        <v>1</v>
      </c>
      <c r="I258" s="15" t="str">
        <f t="shared" si="52"/>
        <v/>
      </c>
      <c r="J258" s="15" t="str">
        <f t="shared" si="53"/>
        <v/>
      </c>
      <c r="K258" s="15" t="str">
        <f t="shared" si="54"/>
        <v/>
      </c>
      <c r="L258" s="15" t="str">
        <f t="shared" si="55"/>
        <v/>
      </c>
      <c r="M258" s="15" t="str">
        <f t="shared" si="56"/>
        <v/>
      </c>
      <c r="N258" s="15" t="str">
        <f t="shared" si="57"/>
        <v/>
      </c>
    </row>
    <row r="259" spans="1:14">
      <c r="A259" s="546"/>
      <c r="B259" s="551"/>
      <c r="C259" s="581"/>
      <c r="D259" s="551"/>
      <c r="E259" s="553"/>
      <c r="F259" s="555" t="str">
        <f t="shared" si="49"/>
        <v/>
      </c>
      <c r="G259" s="308" t="b">
        <f t="shared" si="50"/>
        <v>0</v>
      </c>
      <c r="H259" s="298">
        <f t="shared" si="51"/>
        <v>1</v>
      </c>
      <c r="I259" s="15" t="str">
        <f t="shared" si="52"/>
        <v/>
      </c>
      <c r="J259" s="15" t="str">
        <f t="shared" si="53"/>
        <v/>
      </c>
      <c r="K259" s="15" t="str">
        <f t="shared" si="54"/>
        <v/>
      </c>
      <c r="L259" s="15" t="str">
        <f t="shared" si="55"/>
        <v/>
      </c>
      <c r="M259" s="15" t="str">
        <f t="shared" si="56"/>
        <v/>
      </c>
      <c r="N259" s="15" t="str">
        <f t="shared" si="57"/>
        <v/>
      </c>
    </row>
  </sheetData>
  <sheetProtection algorithmName="SHA-512" hashValue="INhVHtGy6kAMfAZvWF5TqGaVPPd3pv53ktrTEwuhHOWwKs0kCHDMSfXGt22wMNSxIZoIZ3X+1CVzfATds4RnAQ==" saltValue="xNFLQKZUwvtBjAdvse6ZTg==" spinCount="100000" sheet="1" objects="1" scenarios="1" formatCells="0" formatRows="0" insertRows="0"/>
  <mergeCells count="16">
    <mergeCell ref="N7:N8"/>
    <mergeCell ref="G7:G8"/>
    <mergeCell ref="H7:H8"/>
    <mergeCell ref="A4:F4"/>
    <mergeCell ref="A5:F5"/>
    <mergeCell ref="A7:A8"/>
    <mergeCell ref="B7:B8"/>
    <mergeCell ref="C7:C8"/>
    <mergeCell ref="D7:D8"/>
    <mergeCell ref="E7:E8"/>
    <mergeCell ref="F7:F8"/>
    <mergeCell ref="L7:L8"/>
    <mergeCell ref="I7:I8"/>
    <mergeCell ref="J7:J8"/>
    <mergeCell ref="K7:K8"/>
    <mergeCell ref="M7:M8"/>
  </mergeCells>
  <dataValidations count="1">
    <dataValidation type="list" allowBlank="1" showInputMessage="1" showErrorMessage="1" sqref="D10:D259" xr:uid="{00000000-0002-0000-3500-000000000000}">
      <formula1>ii89tip</formula1>
    </dataValidation>
  </dataValidations>
  <pageMargins left="0.59055118110236227" right="0.59055118110236227" top="0.78740157480314965" bottom="1.1023622047244095" header="0" footer="0.43307086614173229"/>
  <pageSetup paperSize="9" scale="99" fitToHeight="100" orientation="landscape" r:id="rId1"/>
  <headerFooter>
    <oddFooter xml:space="preserve">&amp;L
&amp;RCandidat
</oddFooter>
  </headerFooter>
  <rowBreaks count="1" manualBreakCount="1">
    <brk id="34" max="16383" man="1"/>
  </row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8">
    <pageSetUpPr fitToPage="1"/>
  </sheetPr>
  <dimension ref="A1:J259"/>
  <sheetViews>
    <sheetView zoomScale="85" zoomScaleNormal="85" workbookViewId="0">
      <selection activeCell="B10" sqref="B10:D12"/>
    </sheetView>
  </sheetViews>
  <sheetFormatPr defaultColWidth="9.1328125" defaultRowHeight="15.75"/>
  <cols>
    <col min="1" max="1" width="5.6640625" style="45" customWidth="1"/>
    <col min="2" max="2" width="53.33203125" style="49" customWidth="1"/>
    <col min="3" max="3" width="62.33203125" style="49" customWidth="1"/>
    <col min="4" max="4" width="10.6640625" style="54" customWidth="1"/>
    <col min="5" max="5" width="17.6640625" style="49" customWidth="1"/>
    <col min="6" max="6" width="9.1328125" style="55" hidden="1" customWidth="1"/>
    <col min="7" max="7" width="9.1328125" style="49" hidden="1" customWidth="1"/>
    <col min="8" max="10" width="32.6640625" style="49" hidden="1" customWidth="1"/>
    <col min="11" max="17" width="9.1328125" style="49" customWidth="1"/>
    <col min="18" max="16384" width="9.1328125" style="49"/>
  </cols>
  <sheetData>
    <row r="1" spans="1:10" s="45" customFormat="1">
      <c r="A1" s="44" t="s">
        <v>483</v>
      </c>
      <c r="D1" s="46"/>
      <c r="E1" s="48"/>
      <c r="H1" s="48"/>
      <c r="I1" s="48"/>
      <c r="J1" s="48"/>
    </row>
    <row r="2" spans="1:10" s="45" customFormat="1">
      <c r="A2" s="294" t="str">
        <f>IF(ISBLANK(facultate), IF(ISBLANK(departament),"","Departament " &amp; departament), "Facultatea " &amp; facultate)</f>
        <v>Facultatea Automatică și Calculatoare</v>
      </c>
      <c r="D2" s="46"/>
      <c r="E2" s="48"/>
      <c r="H2" s="48"/>
      <c r="I2" s="48"/>
      <c r="J2" s="48"/>
    </row>
    <row r="3" spans="1:10" s="45" customFormat="1">
      <c r="A3" s="294" t="str">
        <f>IF(ISBLANK(departament),"","Departamentul " &amp; departament)</f>
        <v>Departamentul Automatică și Informatică Aplicată</v>
      </c>
      <c r="D3" s="46"/>
      <c r="E3" s="48"/>
      <c r="H3" s="48"/>
      <c r="I3" s="48"/>
      <c r="J3" s="48"/>
    </row>
    <row r="4" spans="1:10">
      <c r="A4" s="472" t="s">
        <v>911</v>
      </c>
      <c r="B4" s="472"/>
      <c r="C4" s="472"/>
      <c r="D4" s="472"/>
      <c r="E4" s="472"/>
    </row>
    <row r="5" spans="1:10">
      <c r="A5" s="472" t="s">
        <v>1011</v>
      </c>
      <c r="B5" s="472"/>
      <c r="C5" s="472"/>
      <c r="D5" s="472"/>
      <c r="E5" s="472"/>
    </row>
    <row r="6" spans="1:10" ht="13.5" customHeight="1">
      <c r="D6" s="49"/>
      <c r="E6" s="295" t="str">
        <f>CONCATENATE(functie," ",nume_candidat)</f>
        <v>Conferențiar Bojan-Dragos Claudia-Adina</v>
      </c>
      <c r="H6" s="295"/>
      <c r="I6" s="295"/>
      <c r="J6" s="295"/>
    </row>
    <row r="7" spans="1:10" ht="18.75" customHeight="1">
      <c r="A7" s="469" t="s">
        <v>338</v>
      </c>
      <c r="B7" s="469" t="s">
        <v>1049</v>
      </c>
      <c r="C7" s="469" t="s">
        <v>821</v>
      </c>
      <c r="D7" s="475" t="s">
        <v>2</v>
      </c>
      <c r="E7" s="527" t="s">
        <v>544</v>
      </c>
      <c r="F7" s="476" t="s">
        <v>541</v>
      </c>
      <c r="G7" s="477" t="s">
        <v>551</v>
      </c>
      <c r="H7" s="538" t="s">
        <v>1236</v>
      </c>
      <c r="I7" s="540" t="s">
        <v>1237</v>
      </c>
      <c r="J7" s="540" t="s">
        <v>1238</v>
      </c>
    </row>
    <row r="8" spans="1:10" ht="46.5" customHeight="1">
      <c r="A8" s="469"/>
      <c r="B8" s="469"/>
      <c r="C8" s="469"/>
      <c r="D8" s="475"/>
      <c r="E8" s="528"/>
      <c r="F8" s="476"/>
      <c r="G8" s="477"/>
      <c r="H8" s="539"/>
      <c r="I8" s="539"/>
      <c r="J8" s="539"/>
    </row>
    <row r="9" spans="1:10">
      <c r="A9" s="71"/>
      <c r="B9" s="50"/>
      <c r="C9" s="50"/>
      <c r="D9" s="22"/>
      <c r="E9" s="122">
        <f>SUMIF(E10:E1010,"&gt;0")</f>
        <v>0</v>
      </c>
      <c r="F9" s="252"/>
      <c r="H9" s="122">
        <f>E9-I9-J9</f>
        <v>0</v>
      </c>
      <c r="I9" s="122">
        <f>SUMIF(I10:I1108,"&gt;0")</f>
        <v>0</v>
      </c>
      <c r="J9" s="122">
        <f>SUMIF(J10:J1108,"&gt;0")</f>
        <v>0</v>
      </c>
    </row>
    <row r="10" spans="1:10">
      <c r="A10" s="28">
        <v>1</v>
      </c>
      <c r="B10" s="7"/>
      <c r="C10" s="7"/>
      <c r="D10" s="180"/>
      <c r="E10" s="15" t="str">
        <f t="shared" ref="E10:E73" si="0">IF(OR($B10="",,,,$D10&lt;an_initial,$D10&gt;an_final,),"",HLOOKUP(C10,ii10punctaje,2,FALSE) )</f>
        <v/>
      </c>
      <c r="F10" s="297" t="b">
        <f t="shared" ref="F10:F73" si="1">IF(nume_candidat="",FALSE,ISNUMBER(SEARCH(nume_candidat,$B10)))</f>
        <v>0</v>
      </c>
      <c r="G10" s="298">
        <f t="shared" ref="G10" si="2">LEN(B10)-LEN(SUBSTITUTE(B10,",",""))+1</f>
        <v>1</v>
      </c>
      <c r="H10" s="15"/>
      <c r="I10" s="15" t="str">
        <f t="shared" ref="I10" si="3">IF(OR($B10="",,,,$D10&lt;an_initial,$D10&gt;an_final,),"",HLOOKUP(C10,ii10punctaje,2,FALSE)*COUNTIF(C10,$I$7))</f>
        <v/>
      </c>
      <c r="J10" s="15" t="str">
        <f t="shared" ref="J10" si="4">IF(OR($B10="",,,,$D10&lt;an_initial,$D10&gt;an_final,),"",HLOOKUP(C10,ii10punctaje,2,FALSE)*COUNTIF(C10,$J$7))</f>
        <v/>
      </c>
    </row>
    <row r="11" spans="1:10">
      <c r="A11" s="28">
        <v>2</v>
      </c>
      <c r="B11" s="7"/>
      <c r="C11" s="7"/>
      <c r="D11" s="180"/>
      <c r="E11" s="15" t="str">
        <f t="shared" si="0"/>
        <v/>
      </c>
      <c r="F11" s="297" t="b">
        <f t="shared" si="1"/>
        <v>0</v>
      </c>
      <c r="G11" s="298">
        <f t="shared" ref="G11:G74" si="5">LEN(B11)-LEN(SUBSTITUTE(B11,",",""))+1</f>
        <v>1</v>
      </c>
      <c r="H11" s="15"/>
      <c r="I11" s="15" t="str">
        <f t="shared" ref="I11:I74" si="6">IF(OR($B11="",,,,$D11&lt;an_initial,$D11&gt;an_final,),"",HLOOKUP(C11,ii10punctaje,2,FALSE)*COUNTIF(C11,$I$7))</f>
        <v/>
      </c>
      <c r="J11" s="15" t="str">
        <f t="shared" ref="J11:J74" si="7">IF(OR($B11="",,,,$D11&lt;an_initial,$D11&gt;an_final,),"",HLOOKUP(C11,ii10punctaje,2,FALSE)*COUNTIF(C11,$J$7))</f>
        <v/>
      </c>
    </row>
    <row r="12" spans="1:10">
      <c r="A12" s="28">
        <v>3</v>
      </c>
      <c r="B12" s="7"/>
      <c r="C12" s="7"/>
      <c r="D12" s="180"/>
      <c r="E12" s="15" t="str">
        <f t="shared" si="0"/>
        <v/>
      </c>
      <c r="F12" s="297" t="b">
        <f t="shared" si="1"/>
        <v>0</v>
      </c>
      <c r="G12" s="298">
        <f t="shared" si="5"/>
        <v>1</v>
      </c>
      <c r="H12" s="15"/>
      <c r="I12" s="15" t="str">
        <f t="shared" si="6"/>
        <v/>
      </c>
      <c r="J12" s="15" t="str">
        <f t="shared" si="7"/>
        <v/>
      </c>
    </row>
    <row r="13" spans="1:10">
      <c r="A13" s="28">
        <v>4</v>
      </c>
      <c r="B13" s="6"/>
      <c r="C13" s="6"/>
      <c r="D13" s="179"/>
      <c r="E13" s="15" t="str">
        <f t="shared" si="0"/>
        <v/>
      </c>
      <c r="F13" s="297" t="b">
        <f t="shared" si="1"/>
        <v>0</v>
      </c>
      <c r="G13" s="298">
        <f t="shared" si="5"/>
        <v>1</v>
      </c>
      <c r="H13" s="15"/>
      <c r="I13" s="15" t="str">
        <f t="shared" si="6"/>
        <v/>
      </c>
      <c r="J13" s="15" t="str">
        <f t="shared" si="7"/>
        <v/>
      </c>
    </row>
    <row r="14" spans="1:10">
      <c r="A14" s="28">
        <v>5</v>
      </c>
      <c r="B14" s="6"/>
      <c r="C14" s="6"/>
      <c r="D14" s="179"/>
      <c r="E14" s="15" t="str">
        <f t="shared" si="0"/>
        <v/>
      </c>
      <c r="F14" s="297" t="b">
        <f t="shared" si="1"/>
        <v>0</v>
      </c>
      <c r="G14" s="298">
        <f t="shared" si="5"/>
        <v>1</v>
      </c>
      <c r="H14" s="15"/>
      <c r="I14" s="15" t="str">
        <f t="shared" si="6"/>
        <v/>
      </c>
      <c r="J14" s="15" t="str">
        <f t="shared" si="7"/>
        <v/>
      </c>
    </row>
    <row r="15" spans="1:10">
      <c r="A15" s="28">
        <v>6</v>
      </c>
      <c r="B15" s="6"/>
      <c r="C15" s="6"/>
      <c r="D15" s="179"/>
      <c r="E15" s="15" t="str">
        <f t="shared" si="0"/>
        <v/>
      </c>
      <c r="F15" s="297" t="b">
        <f t="shared" si="1"/>
        <v>0</v>
      </c>
      <c r="G15" s="298">
        <f t="shared" si="5"/>
        <v>1</v>
      </c>
      <c r="H15" s="15"/>
      <c r="I15" s="15" t="str">
        <f t="shared" si="6"/>
        <v/>
      </c>
      <c r="J15" s="15" t="str">
        <f t="shared" si="7"/>
        <v/>
      </c>
    </row>
    <row r="16" spans="1:10">
      <c r="A16" s="28">
        <v>7</v>
      </c>
      <c r="B16" s="6"/>
      <c r="C16" s="6"/>
      <c r="D16" s="179"/>
      <c r="E16" s="15" t="str">
        <f t="shared" si="0"/>
        <v/>
      </c>
      <c r="F16" s="297" t="b">
        <f t="shared" si="1"/>
        <v>0</v>
      </c>
      <c r="G16" s="298">
        <f t="shared" si="5"/>
        <v>1</v>
      </c>
      <c r="H16" s="15"/>
      <c r="I16" s="15" t="str">
        <f t="shared" si="6"/>
        <v/>
      </c>
      <c r="J16" s="15" t="str">
        <f t="shared" si="7"/>
        <v/>
      </c>
    </row>
    <row r="17" spans="1:10">
      <c r="A17" s="28">
        <v>8</v>
      </c>
      <c r="B17" s="6"/>
      <c r="C17" s="6"/>
      <c r="D17" s="179"/>
      <c r="E17" s="15" t="str">
        <f t="shared" si="0"/>
        <v/>
      </c>
      <c r="F17" s="297" t="b">
        <f t="shared" si="1"/>
        <v>0</v>
      </c>
      <c r="G17" s="298">
        <f t="shared" si="5"/>
        <v>1</v>
      </c>
      <c r="H17" s="15"/>
      <c r="I17" s="15" t="str">
        <f t="shared" si="6"/>
        <v/>
      </c>
      <c r="J17" s="15" t="str">
        <f t="shared" si="7"/>
        <v/>
      </c>
    </row>
    <row r="18" spans="1:10">
      <c r="A18" s="28">
        <v>9</v>
      </c>
      <c r="B18" s="6"/>
      <c r="C18" s="6"/>
      <c r="D18" s="179"/>
      <c r="E18" s="15" t="str">
        <f t="shared" si="0"/>
        <v/>
      </c>
      <c r="F18" s="297" t="b">
        <f t="shared" si="1"/>
        <v>0</v>
      </c>
      <c r="G18" s="298">
        <f t="shared" si="5"/>
        <v>1</v>
      </c>
      <c r="H18" s="15"/>
      <c r="I18" s="15" t="str">
        <f t="shared" si="6"/>
        <v/>
      </c>
      <c r="J18" s="15" t="str">
        <f t="shared" si="7"/>
        <v/>
      </c>
    </row>
    <row r="19" spans="1:10">
      <c r="A19" s="28">
        <v>10</v>
      </c>
      <c r="B19" s="6"/>
      <c r="C19" s="6"/>
      <c r="D19" s="179"/>
      <c r="E19" s="15" t="str">
        <f t="shared" si="0"/>
        <v/>
      </c>
      <c r="F19" s="297" t="b">
        <f t="shared" si="1"/>
        <v>0</v>
      </c>
      <c r="G19" s="298">
        <f t="shared" si="5"/>
        <v>1</v>
      </c>
      <c r="H19" s="15"/>
      <c r="I19" s="15" t="str">
        <f t="shared" si="6"/>
        <v/>
      </c>
      <c r="J19" s="15" t="str">
        <f t="shared" si="7"/>
        <v/>
      </c>
    </row>
    <row r="20" spans="1:10">
      <c r="A20" s="28">
        <v>11</v>
      </c>
      <c r="B20" s="6"/>
      <c r="C20" s="6"/>
      <c r="D20" s="179"/>
      <c r="E20" s="15" t="str">
        <f t="shared" si="0"/>
        <v/>
      </c>
      <c r="F20" s="297" t="b">
        <f t="shared" si="1"/>
        <v>0</v>
      </c>
      <c r="G20" s="298">
        <f t="shared" si="5"/>
        <v>1</v>
      </c>
      <c r="H20" s="15"/>
      <c r="I20" s="15" t="str">
        <f t="shared" si="6"/>
        <v/>
      </c>
      <c r="J20" s="15" t="str">
        <f t="shared" si="7"/>
        <v/>
      </c>
    </row>
    <row r="21" spans="1:10">
      <c r="A21" s="28">
        <v>12</v>
      </c>
      <c r="B21" s="6"/>
      <c r="C21" s="6"/>
      <c r="D21" s="179"/>
      <c r="E21" s="15" t="str">
        <f t="shared" si="0"/>
        <v/>
      </c>
      <c r="F21" s="297" t="b">
        <f t="shared" si="1"/>
        <v>0</v>
      </c>
      <c r="G21" s="298">
        <f t="shared" si="5"/>
        <v>1</v>
      </c>
      <c r="H21" s="15"/>
      <c r="I21" s="15" t="str">
        <f t="shared" si="6"/>
        <v/>
      </c>
      <c r="J21" s="15" t="str">
        <f t="shared" si="7"/>
        <v/>
      </c>
    </row>
    <row r="22" spans="1:10">
      <c r="A22" s="28">
        <v>13</v>
      </c>
      <c r="B22" s="6"/>
      <c r="C22" s="6"/>
      <c r="D22" s="179"/>
      <c r="E22" s="15" t="str">
        <f t="shared" si="0"/>
        <v/>
      </c>
      <c r="F22" s="297" t="b">
        <f t="shared" si="1"/>
        <v>0</v>
      </c>
      <c r="G22" s="298">
        <f t="shared" si="5"/>
        <v>1</v>
      </c>
      <c r="H22" s="15"/>
      <c r="I22" s="15" t="str">
        <f t="shared" si="6"/>
        <v/>
      </c>
      <c r="J22" s="15" t="str">
        <f t="shared" si="7"/>
        <v/>
      </c>
    </row>
    <row r="23" spans="1:10">
      <c r="A23" s="28">
        <v>14</v>
      </c>
      <c r="B23" s="6"/>
      <c r="C23" s="6"/>
      <c r="D23" s="179"/>
      <c r="E23" s="15" t="str">
        <f t="shared" si="0"/>
        <v/>
      </c>
      <c r="F23" s="297" t="b">
        <f t="shared" si="1"/>
        <v>0</v>
      </c>
      <c r="G23" s="298">
        <f t="shared" si="5"/>
        <v>1</v>
      </c>
      <c r="H23" s="15"/>
      <c r="I23" s="15" t="str">
        <f t="shared" si="6"/>
        <v/>
      </c>
      <c r="J23" s="15" t="str">
        <f t="shared" si="7"/>
        <v/>
      </c>
    </row>
    <row r="24" spans="1:10">
      <c r="A24" s="28">
        <v>15</v>
      </c>
      <c r="B24" s="6"/>
      <c r="C24" s="6"/>
      <c r="D24" s="179"/>
      <c r="E24" s="15" t="str">
        <f t="shared" si="0"/>
        <v/>
      </c>
      <c r="F24" s="297" t="b">
        <f t="shared" si="1"/>
        <v>0</v>
      </c>
      <c r="G24" s="298">
        <f t="shared" si="5"/>
        <v>1</v>
      </c>
      <c r="H24" s="15"/>
      <c r="I24" s="15" t="str">
        <f t="shared" si="6"/>
        <v/>
      </c>
      <c r="J24" s="15" t="str">
        <f t="shared" si="7"/>
        <v/>
      </c>
    </row>
    <row r="25" spans="1:10">
      <c r="A25" s="28">
        <v>16</v>
      </c>
      <c r="B25" s="6"/>
      <c r="C25" s="6"/>
      <c r="D25" s="179"/>
      <c r="E25" s="15" t="str">
        <f t="shared" si="0"/>
        <v/>
      </c>
      <c r="F25" s="297" t="b">
        <f t="shared" si="1"/>
        <v>0</v>
      </c>
      <c r="G25" s="298">
        <f t="shared" si="5"/>
        <v>1</v>
      </c>
      <c r="H25" s="15"/>
      <c r="I25" s="15" t="str">
        <f t="shared" si="6"/>
        <v/>
      </c>
      <c r="J25" s="15" t="str">
        <f t="shared" si="7"/>
        <v/>
      </c>
    </row>
    <row r="26" spans="1:10">
      <c r="A26" s="28">
        <v>17</v>
      </c>
      <c r="B26" s="6"/>
      <c r="C26" s="6"/>
      <c r="D26" s="179"/>
      <c r="E26" s="15" t="str">
        <f t="shared" si="0"/>
        <v/>
      </c>
      <c r="F26" s="297" t="b">
        <f t="shared" si="1"/>
        <v>0</v>
      </c>
      <c r="G26" s="298">
        <f t="shared" si="5"/>
        <v>1</v>
      </c>
      <c r="H26" s="15"/>
      <c r="I26" s="15" t="str">
        <f t="shared" si="6"/>
        <v/>
      </c>
      <c r="J26" s="15" t="str">
        <f t="shared" si="7"/>
        <v/>
      </c>
    </row>
    <row r="27" spans="1:10">
      <c r="A27" s="28">
        <v>18</v>
      </c>
      <c r="B27" s="6"/>
      <c r="C27" s="6"/>
      <c r="D27" s="179"/>
      <c r="E27" s="15" t="str">
        <f t="shared" si="0"/>
        <v/>
      </c>
      <c r="F27" s="297" t="b">
        <f t="shared" si="1"/>
        <v>0</v>
      </c>
      <c r="G27" s="298">
        <f t="shared" si="5"/>
        <v>1</v>
      </c>
      <c r="H27" s="15"/>
      <c r="I27" s="15" t="str">
        <f t="shared" si="6"/>
        <v/>
      </c>
      <c r="J27" s="15" t="str">
        <f t="shared" si="7"/>
        <v/>
      </c>
    </row>
    <row r="28" spans="1:10">
      <c r="A28" s="28">
        <v>19</v>
      </c>
      <c r="B28" s="6"/>
      <c r="C28" s="6"/>
      <c r="D28" s="179"/>
      <c r="E28" s="15" t="str">
        <f t="shared" si="0"/>
        <v/>
      </c>
      <c r="F28" s="297" t="b">
        <f t="shared" si="1"/>
        <v>0</v>
      </c>
      <c r="G28" s="298">
        <f t="shared" si="5"/>
        <v>1</v>
      </c>
      <c r="H28" s="15"/>
      <c r="I28" s="15" t="str">
        <f t="shared" si="6"/>
        <v/>
      </c>
      <c r="J28" s="15" t="str">
        <f t="shared" si="7"/>
        <v/>
      </c>
    </row>
    <row r="29" spans="1:10">
      <c r="A29" s="28">
        <v>20</v>
      </c>
      <c r="B29" s="6"/>
      <c r="C29" s="6"/>
      <c r="D29" s="179"/>
      <c r="E29" s="15" t="str">
        <f t="shared" si="0"/>
        <v/>
      </c>
      <c r="F29" s="297" t="b">
        <f t="shared" si="1"/>
        <v>0</v>
      </c>
      <c r="G29" s="298">
        <f t="shared" si="5"/>
        <v>1</v>
      </c>
      <c r="H29" s="15"/>
      <c r="I29" s="15" t="str">
        <f t="shared" si="6"/>
        <v/>
      </c>
      <c r="J29" s="15" t="str">
        <f t="shared" si="7"/>
        <v/>
      </c>
    </row>
    <row r="30" spans="1:10">
      <c r="A30" s="28">
        <v>21</v>
      </c>
      <c r="B30" s="6"/>
      <c r="C30" s="6"/>
      <c r="D30" s="179"/>
      <c r="E30" s="15" t="str">
        <f t="shared" si="0"/>
        <v/>
      </c>
      <c r="F30" s="297" t="b">
        <f t="shared" si="1"/>
        <v>0</v>
      </c>
      <c r="G30" s="298">
        <f t="shared" si="5"/>
        <v>1</v>
      </c>
      <c r="H30" s="15"/>
      <c r="I30" s="15" t="str">
        <f t="shared" si="6"/>
        <v/>
      </c>
      <c r="J30" s="15" t="str">
        <f t="shared" si="7"/>
        <v/>
      </c>
    </row>
    <row r="31" spans="1:10">
      <c r="A31" s="28">
        <v>22</v>
      </c>
      <c r="B31" s="6"/>
      <c r="C31" s="6"/>
      <c r="D31" s="179"/>
      <c r="E31" s="15" t="str">
        <f t="shared" si="0"/>
        <v/>
      </c>
      <c r="F31" s="297" t="b">
        <f t="shared" si="1"/>
        <v>0</v>
      </c>
      <c r="G31" s="298">
        <f t="shared" si="5"/>
        <v>1</v>
      </c>
      <c r="H31" s="15"/>
      <c r="I31" s="15" t="str">
        <f t="shared" si="6"/>
        <v/>
      </c>
      <c r="J31" s="15" t="str">
        <f t="shared" si="7"/>
        <v/>
      </c>
    </row>
    <row r="32" spans="1:10">
      <c r="A32" s="28">
        <v>23</v>
      </c>
      <c r="B32" s="6"/>
      <c r="C32" s="6"/>
      <c r="D32" s="179"/>
      <c r="E32" s="15" t="str">
        <f t="shared" si="0"/>
        <v/>
      </c>
      <c r="F32" s="297" t="b">
        <f t="shared" si="1"/>
        <v>0</v>
      </c>
      <c r="G32" s="298">
        <f t="shared" si="5"/>
        <v>1</v>
      </c>
      <c r="H32" s="15"/>
      <c r="I32" s="15" t="str">
        <f t="shared" si="6"/>
        <v/>
      </c>
      <c r="J32" s="15" t="str">
        <f t="shared" si="7"/>
        <v/>
      </c>
    </row>
    <row r="33" spans="1:10">
      <c r="A33" s="28">
        <v>24</v>
      </c>
      <c r="B33" s="6"/>
      <c r="C33" s="6"/>
      <c r="D33" s="179"/>
      <c r="E33" s="15" t="str">
        <f t="shared" si="0"/>
        <v/>
      </c>
      <c r="F33" s="297" t="b">
        <f t="shared" si="1"/>
        <v>0</v>
      </c>
      <c r="G33" s="298">
        <f t="shared" si="5"/>
        <v>1</v>
      </c>
      <c r="H33" s="15"/>
      <c r="I33" s="15" t="str">
        <f t="shared" si="6"/>
        <v/>
      </c>
      <c r="J33" s="15" t="str">
        <f t="shared" si="7"/>
        <v/>
      </c>
    </row>
    <row r="34" spans="1:10">
      <c r="A34" s="28">
        <v>25</v>
      </c>
      <c r="B34" s="6"/>
      <c r="C34" s="6"/>
      <c r="D34" s="179"/>
      <c r="E34" s="15" t="str">
        <f t="shared" si="0"/>
        <v/>
      </c>
      <c r="F34" s="297" t="b">
        <f t="shared" si="1"/>
        <v>0</v>
      </c>
      <c r="G34" s="298">
        <f t="shared" si="5"/>
        <v>1</v>
      </c>
      <c r="H34" s="15"/>
      <c r="I34" s="15" t="str">
        <f t="shared" si="6"/>
        <v/>
      </c>
      <c r="J34" s="15" t="str">
        <f t="shared" si="7"/>
        <v/>
      </c>
    </row>
    <row r="35" spans="1:10">
      <c r="A35" s="28">
        <v>26</v>
      </c>
      <c r="B35" s="6"/>
      <c r="C35" s="6"/>
      <c r="D35" s="179"/>
      <c r="E35" s="15" t="str">
        <f t="shared" si="0"/>
        <v/>
      </c>
      <c r="F35" s="297" t="b">
        <f t="shared" si="1"/>
        <v>0</v>
      </c>
      <c r="G35" s="298">
        <f t="shared" si="5"/>
        <v>1</v>
      </c>
      <c r="H35" s="15"/>
      <c r="I35" s="15" t="str">
        <f t="shared" si="6"/>
        <v/>
      </c>
      <c r="J35" s="15" t="str">
        <f t="shared" si="7"/>
        <v/>
      </c>
    </row>
    <row r="36" spans="1:10">
      <c r="A36" s="28">
        <v>27</v>
      </c>
      <c r="B36" s="6"/>
      <c r="C36" s="6"/>
      <c r="D36" s="179"/>
      <c r="E36" s="15" t="str">
        <f t="shared" si="0"/>
        <v/>
      </c>
      <c r="F36" s="297" t="b">
        <f t="shared" si="1"/>
        <v>0</v>
      </c>
      <c r="G36" s="298">
        <f t="shared" si="5"/>
        <v>1</v>
      </c>
      <c r="H36" s="15"/>
      <c r="I36" s="15" t="str">
        <f t="shared" si="6"/>
        <v/>
      </c>
      <c r="J36" s="15" t="str">
        <f t="shared" si="7"/>
        <v/>
      </c>
    </row>
    <row r="37" spans="1:10">
      <c r="A37" s="28">
        <v>28</v>
      </c>
      <c r="B37" s="6"/>
      <c r="C37" s="6"/>
      <c r="D37" s="179"/>
      <c r="E37" s="15" t="str">
        <f t="shared" si="0"/>
        <v/>
      </c>
      <c r="F37" s="297" t="b">
        <f t="shared" si="1"/>
        <v>0</v>
      </c>
      <c r="G37" s="298">
        <f t="shared" si="5"/>
        <v>1</v>
      </c>
      <c r="H37" s="15"/>
      <c r="I37" s="15" t="str">
        <f t="shared" si="6"/>
        <v/>
      </c>
      <c r="J37" s="15" t="str">
        <f t="shared" si="7"/>
        <v/>
      </c>
    </row>
    <row r="38" spans="1:10">
      <c r="A38" s="28">
        <v>29</v>
      </c>
      <c r="B38" s="6"/>
      <c r="C38" s="6"/>
      <c r="D38" s="179"/>
      <c r="E38" s="15" t="str">
        <f t="shared" si="0"/>
        <v/>
      </c>
      <c r="F38" s="297" t="b">
        <f t="shared" si="1"/>
        <v>0</v>
      </c>
      <c r="G38" s="298">
        <f t="shared" si="5"/>
        <v>1</v>
      </c>
      <c r="H38" s="15"/>
      <c r="I38" s="15" t="str">
        <f t="shared" si="6"/>
        <v/>
      </c>
      <c r="J38" s="15" t="str">
        <f t="shared" si="7"/>
        <v/>
      </c>
    </row>
    <row r="39" spans="1:10">
      <c r="A39" s="28">
        <v>30</v>
      </c>
      <c r="B39" s="6"/>
      <c r="C39" s="6"/>
      <c r="D39" s="179"/>
      <c r="E39" s="15" t="str">
        <f t="shared" si="0"/>
        <v/>
      </c>
      <c r="F39" s="297" t="b">
        <f t="shared" si="1"/>
        <v>0</v>
      </c>
      <c r="G39" s="298">
        <f t="shared" si="5"/>
        <v>1</v>
      </c>
      <c r="H39" s="15"/>
      <c r="I39" s="15" t="str">
        <f t="shared" si="6"/>
        <v/>
      </c>
      <c r="J39" s="15" t="str">
        <f t="shared" si="7"/>
        <v/>
      </c>
    </row>
    <row r="40" spans="1:10">
      <c r="A40" s="28">
        <v>31</v>
      </c>
      <c r="B40" s="6"/>
      <c r="C40" s="6"/>
      <c r="D40" s="179"/>
      <c r="E40" s="15" t="str">
        <f t="shared" si="0"/>
        <v/>
      </c>
      <c r="F40" s="297" t="b">
        <f t="shared" si="1"/>
        <v>0</v>
      </c>
      <c r="G40" s="298">
        <f t="shared" si="5"/>
        <v>1</v>
      </c>
      <c r="H40" s="15"/>
      <c r="I40" s="15" t="str">
        <f t="shared" si="6"/>
        <v/>
      </c>
      <c r="J40" s="15" t="str">
        <f t="shared" si="7"/>
        <v/>
      </c>
    </row>
    <row r="41" spans="1:10">
      <c r="A41" s="28">
        <v>32</v>
      </c>
      <c r="B41" s="6"/>
      <c r="C41" s="6"/>
      <c r="D41" s="179"/>
      <c r="E41" s="15" t="str">
        <f t="shared" si="0"/>
        <v/>
      </c>
      <c r="F41" s="297" t="b">
        <f t="shared" si="1"/>
        <v>0</v>
      </c>
      <c r="G41" s="298">
        <f t="shared" si="5"/>
        <v>1</v>
      </c>
      <c r="H41" s="15"/>
      <c r="I41" s="15" t="str">
        <f t="shared" si="6"/>
        <v/>
      </c>
      <c r="J41" s="15" t="str">
        <f t="shared" si="7"/>
        <v/>
      </c>
    </row>
    <row r="42" spans="1:10">
      <c r="A42" s="28">
        <v>33</v>
      </c>
      <c r="B42" s="6"/>
      <c r="C42" s="6"/>
      <c r="D42" s="179"/>
      <c r="E42" s="15" t="str">
        <f t="shared" si="0"/>
        <v/>
      </c>
      <c r="F42" s="297" t="b">
        <f t="shared" si="1"/>
        <v>0</v>
      </c>
      <c r="G42" s="298">
        <f t="shared" si="5"/>
        <v>1</v>
      </c>
      <c r="H42" s="15"/>
      <c r="I42" s="15" t="str">
        <f t="shared" si="6"/>
        <v/>
      </c>
      <c r="J42" s="15" t="str">
        <f t="shared" si="7"/>
        <v/>
      </c>
    </row>
    <row r="43" spans="1:10">
      <c r="A43" s="28">
        <v>34</v>
      </c>
      <c r="B43" s="6"/>
      <c r="C43" s="6"/>
      <c r="D43" s="179"/>
      <c r="E43" s="15" t="str">
        <f t="shared" si="0"/>
        <v/>
      </c>
      <c r="F43" s="297" t="b">
        <f t="shared" si="1"/>
        <v>0</v>
      </c>
      <c r="G43" s="298">
        <f t="shared" si="5"/>
        <v>1</v>
      </c>
      <c r="H43" s="15"/>
      <c r="I43" s="15" t="str">
        <f t="shared" si="6"/>
        <v/>
      </c>
      <c r="J43" s="15" t="str">
        <f t="shared" si="7"/>
        <v/>
      </c>
    </row>
    <row r="44" spans="1:10">
      <c r="A44" s="28">
        <v>35</v>
      </c>
      <c r="B44" s="6"/>
      <c r="C44" s="6"/>
      <c r="D44" s="179"/>
      <c r="E44" s="15" t="str">
        <f t="shared" si="0"/>
        <v/>
      </c>
      <c r="F44" s="297" t="b">
        <f t="shared" si="1"/>
        <v>0</v>
      </c>
      <c r="G44" s="298">
        <f t="shared" si="5"/>
        <v>1</v>
      </c>
      <c r="H44" s="15"/>
      <c r="I44" s="15" t="str">
        <f t="shared" si="6"/>
        <v/>
      </c>
      <c r="J44" s="15" t="str">
        <f t="shared" si="7"/>
        <v/>
      </c>
    </row>
    <row r="45" spans="1:10">
      <c r="A45" s="28">
        <v>36</v>
      </c>
      <c r="B45" s="6"/>
      <c r="C45" s="6"/>
      <c r="D45" s="179"/>
      <c r="E45" s="15" t="str">
        <f t="shared" si="0"/>
        <v/>
      </c>
      <c r="F45" s="297" t="b">
        <f t="shared" si="1"/>
        <v>0</v>
      </c>
      <c r="G45" s="298">
        <f t="shared" si="5"/>
        <v>1</v>
      </c>
      <c r="H45" s="15"/>
      <c r="I45" s="15" t="str">
        <f t="shared" si="6"/>
        <v/>
      </c>
      <c r="J45" s="15" t="str">
        <f t="shared" si="7"/>
        <v/>
      </c>
    </row>
    <row r="46" spans="1:10">
      <c r="A46" s="28">
        <v>37</v>
      </c>
      <c r="B46" s="6"/>
      <c r="C46" s="6"/>
      <c r="D46" s="179"/>
      <c r="E46" s="15" t="str">
        <f t="shared" si="0"/>
        <v/>
      </c>
      <c r="F46" s="297" t="b">
        <f t="shared" si="1"/>
        <v>0</v>
      </c>
      <c r="G46" s="298">
        <f t="shared" si="5"/>
        <v>1</v>
      </c>
      <c r="H46" s="15"/>
      <c r="I46" s="15" t="str">
        <f t="shared" si="6"/>
        <v/>
      </c>
      <c r="J46" s="15" t="str">
        <f t="shared" si="7"/>
        <v/>
      </c>
    </row>
    <row r="47" spans="1:10">
      <c r="A47" s="28">
        <v>38</v>
      </c>
      <c r="B47" s="6"/>
      <c r="C47" s="6"/>
      <c r="D47" s="179"/>
      <c r="E47" s="15" t="str">
        <f t="shared" si="0"/>
        <v/>
      </c>
      <c r="F47" s="297" t="b">
        <f t="shared" si="1"/>
        <v>0</v>
      </c>
      <c r="G47" s="298">
        <f t="shared" si="5"/>
        <v>1</v>
      </c>
      <c r="H47" s="15"/>
      <c r="I47" s="15" t="str">
        <f t="shared" si="6"/>
        <v/>
      </c>
      <c r="J47" s="15" t="str">
        <f t="shared" si="7"/>
        <v/>
      </c>
    </row>
    <row r="48" spans="1:10">
      <c r="A48" s="28">
        <v>39</v>
      </c>
      <c r="B48" s="6"/>
      <c r="C48" s="6"/>
      <c r="D48" s="179"/>
      <c r="E48" s="15" t="str">
        <f t="shared" si="0"/>
        <v/>
      </c>
      <c r="F48" s="297" t="b">
        <f t="shared" si="1"/>
        <v>0</v>
      </c>
      <c r="G48" s="298">
        <f t="shared" si="5"/>
        <v>1</v>
      </c>
      <c r="H48" s="15"/>
      <c r="I48" s="15" t="str">
        <f t="shared" si="6"/>
        <v/>
      </c>
      <c r="J48" s="15" t="str">
        <f t="shared" si="7"/>
        <v/>
      </c>
    </row>
    <row r="49" spans="1:10">
      <c r="A49" s="28">
        <v>40</v>
      </c>
      <c r="B49" s="6"/>
      <c r="C49" s="6"/>
      <c r="D49" s="179"/>
      <c r="E49" s="15" t="str">
        <f t="shared" si="0"/>
        <v/>
      </c>
      <c r="F49" s="297" t="b">
        <f t="shared" si="1"/>
        <v>0</v>
      </c>
      <c r="G49" s="298">
        <f t="shared" si="5"/>
        <v>1</v>
      </c>
      <c r="H49" s="15"/>
      <c r="I49" s="15" t="str">
        <f t="shared" si="6"/>
        <v/>
      </c>
      <c r="J49" s="15" t="str">
        <f t="shared" si="7"/>
        <v/>
      </c>
    </row>
    <row r="50" spans="1:10">
      <c r="A50" s="28">
        <v>41</v>
      </c>
      <c r="B50" s="6"/>
      <c r="C50" s="6"/>
      <c r="D50" s="179"/>
      <c r="E50" s="15" t="str">
        <f t="shared" si="0"/>
        <v/>
      </c>
      <c r="F50" s="297" t="b">
        <f t="shared" si="1"/>
        <v>0</v>
      </c>
      <c r="G50" s="298">
        <f t="shared" si="5"/>
        <v>1</v>
      </c>
      <c r="H50" s="15"/>
      <c r="I50" s="15" t="str">
        <f t="shared" si="6"/>
        <v/>
      </c>
      <c r="J50" s="15" t="str">
        <f t="shared" si="7"/>
        <v/>
      </c>
    </row>
    <row r="51" spans="1:10">
      <c r="A51" s="28">
        <v>42</v>
      </c>
      <c r="B51" s="6"/>
      <c r="C51" s="6"/>
      <c r="D51" s="179"/>
      <c r="E51" s="15" t="str">
        <f t="shared" si="0"/>
        <v/>
      </c>
      <c r="F51" s="297" t="b">
        <f t="shared" si="1"/>
        <v>0</v>
      </c>
      <c r="G51" s="298">
        <f t="shared" si="5"/>
        <v>1</v>
      </c>
      <c r="H51" s="15"/>
      <c r="I51" s="15" t="str">
        <f t="shared" si="6"/>
        <v/>
      </c>
      <c r="J51" s="15" t="str">
        <f t="shared" si="7"/>
        <v/>
      </c>
    </row>
    <row r="52" spans="1:10">
      <c r="A52" s="28">
        <v>43</v>
      </c>
      <c r="B52" s="6"/>
      <c r="C52" s="6"/>
      <c r="D52" s="179"/>
      <c r="E52" s="15" t="str">
        <f t="shared" si="0"/>
        <v/>
      </c>
      <c r="F52" s="297" t="b">
        <f t="shared" si="1"/>
        <v>0</v>
      </c>
      <c r="G52" s="298">
        <f t="shared" si="5"/>
        <v>1</v>
      </c>
      <c r="H52" s="15"/>
      <c r="I52" s="15" t="str">
        <f t="shared" si="6"/>
        <v/>
      </c>
      <c r="J52" s="15" t="str">
        <f t="shared" si="7"/>
        <v/>
      </c>
    </row>
    <row r="53" spans="1:10">
      <c r="A53" s="28">
        <v>44</v>
      </c>
      <c r="B53" s="6"/>
      <c r="C53" s="6"/>
      <c r="D53" s="179"/>
      <c r="E53" s="15" t="str">
        <f t="shared" si="0"/>
        <v/>
      </c>
      <c r="F53" s="297" t="b">
        <f t="shared" si="1"/>
        <v>0</v>
      </c>
      <c r="G53" s="298">
        <f t="shared" si="5"/>
        <v>1</v>
      </c>
      <c r="H53" s="15"/>
      <c r="I53" s="15" t="str">
        <f t="shared" si="6"/>
        <v/>
      </c>
      <c r="J53" s="15" t="str">
        <f t="shared" si="7"/>
        <v/>
      </c>
    </row>
    <row r="54" spans="1:10">
      <c r="A54" s="28">
        <v>45</v>
      </c>
      <c r="B54" s="6"/>
      <c r="C54" s="6"/>
      <c r="D54" s="179"/>
      <c r="E54" s="15" t="str">
        <f t="shared" si="0"/>
        <v/>
      </c>
      <c r="F54" s="297" t="b">
        <f t="shared" si="1"/>
        <v>0</v>
      </c>
      <c r="G54" s="298">
        <f t="shared" si="5"/>
        <v>1</v>
      </c>
      <c r="H54" s="15"/>
      <c r="I54" s="15" t="str">
        <f t="shared" si="6"/>
        <v/>
      </c>
      <c r="J54" s="15" t="str">
        <f t="shared" si="7"/>
        <v/>
      </c>
    </row>
    <row r="55" spans="1:10">
      <c r="A55" s="28">
        <v>46</v>
      </c>
      <c r="B55" s="6"/>
      <c r="C55" s="6"/>
      <c r="D55" s="179"/>
      <c r="E55" s="15" t="str">
        <f t="shared" si="0"/>
        <v/>
      </c>
      <c r="F55" s="297" t="b">
        <f t="shared" si="1"/>
        <v>0</v>
      </c>
      <c r="G55" s="298">
        <f t="shared" si="5"/>
        <v>1</v>
      </c>
      <c r="H55" s="15"/>
      <c r="I55" s="15" t="str">
        <f t="shared" si="6"/>
        <v/>
      </c>
      <c r="J55" s="15" t="str">
        <f t="shared" si="7"/>
        <v/>
      </c>
    </row>
    <row r="56" spans="1:10">
      <c r="A56" s="28">
        <v>47</v>
      </c>
      <c r="B56" s="6"/>
      <c r="C56" s="6"/>
      <c r="D56" s="179"/>
      <c r="E56" s="15" t="str">
        <f t="shared" si="0"/>
        <v/>
      </c>
      <c r="F56" s="297" t="b">
        <f t="shared" si="1"/>
        <v>0</v>
      </c>
      <c r="G56" s="298">
        <f t="shared" si="5"/>
        <v>1</v>
      </c>
      <c r="H56" s="15"/>
      <c r="I56" s="15" t="str">
        <f t="shared" si="6"/>
        <v/>
      </c>
      <c r="J56" s="15" t="str">
        <f t="shared" si="7"/>
        <v/>
      </c>
    </row>
    <row r="57" spans="1:10">
      <c r="A57" s="28">
        <v>48</v>
      </c>
      <c r="B57" s="6"/>
      <c r="C57" s="6"/>
      <c r="D57" s="179"/>
      <c r="E57" s="15" t="str">
        <f t="shared" si="0"/>
        <v/>
      </c>
      <c r="F57" s="297" t="b">
        <f t="shared" si="1"/>
        <v>0</v>
      </c>
      <c r="G57" s="298">
        <f t="shared" si="5"/>
        <v>1</v>
      </c>
      <c r="H57" s="15"/>
      <c r="I57" s="15" t="str">
        <f t="shared" si="6"/>
        <v/>
      </c>
      <c r="J57" s="15" t="str">
        <f t="shared" si="7"/>
        <v/>
      </c>
    </row>
    <row r="58" spans="1:10">
      <c r="A58" s="28">
        <v>49</v>
      </c>
      <c r="B58" s="6"/>
      <c r="C58" s="6"/>
      <c r="D58" s="179"/>
      <c r="E58" s="15" t="str">
        <f t="shared" si="0"/>
        <v/>
      </c>
      <c r="F58" s="297" t="b">
        <f t="shared" si="1"/>
        <v>0</v>
      </c>
      <c r="G58" s="298">
        <f t="shared" si="5"/>
        <v>1</v>
      </c>
      <c r="H58" s="15"/>
      <c r="I58" s="15" t="str">
        <f t="shared" si="6"/>
        <v/>
      </c>
      <c r="J58" s="15" t="str">
        <f t="shared" si="7"/>
        <v/>
      </c>
    </row>
    <row r="59" spans="1:10">
      <c r="A59" s="28">
        <v>50</v>
      </c>
      <c r="B59" s="6"/>
      <c r="C59" s="6"/>
      <c r="D59" s="179"/>
      <c r="E59" s="15" t="str">
        <f t="shared" si="0"/>
        <v/>
      </c>
      <c r="F59" s="297" t="b">
        <f t="shared" si="1"/>
        <v>0</v>
      </c>
      <c r="G59" s="298">
        <f t="shared" si="5"/>
        <v>1</v>
      </c>
      <c r="H59" s="15"/>
      <c r="I59" s="15" t="str">
        <f t="shared" si="6"/>
        <v/>
      </c>
      <c r="J59" s="15" t="str">
        <f t="shared" si="7"/>
        <v/>
      </c>
    </row>
    <row r="60" spans="1:10">
      <c r="A60" s="28">
        <v>51</v>
      </c>
      <c r="B60" s="6"/>
      <c r="C60" s="6"/>
      <c r="D60" s="179"/>
      <c r="E60" s="15" t="str">
        <f t="shared" si="0"/>
        <v/>
      </c>
      <c r="F60" s="297" t="b">
        <f t="shared" si="1"/>
        <v>0</v>
      </c>
      <c r="G60" s="298">
        <f t="shared" si="5"/>
        <v>1</v>
      </c>
      <c r="H60" s="15"/>
      <c r="I60" s="15" t="str">
        <f t="shared" si="6"/>
        <v/>
      </c>
      <c r="J60" s="15" t="str">
        <f t="shared" si="7"/>
        <v/>
      </c>
    </row>
    <row r="61" spans="1:10">
      <c r="A61" s="28">
        <v>52</v>
      </c>
      <c r="B61" s="6"/>
      <c r="C61" s="6"/>
      <c r="D61" s="179"/>
      <c r="E61" s="15" t="str">
        <f t="shared" si="0"/>
        <v/>
      </c>
      <c r="F61" s="297" t="b">
        <f t="shared" si="1"/>
        <v>0</v>
      </c>
      <c r="G61" s="298">
        <f t="shared" si="5"/>
        <v>1</v>
      </c>
      <c r="H61" s="15"/>
      <c r="I61" s="15" t="str">
        <f t="shared" si="6"/>
        <v/>
      </c>
      <c r="J61" s="15" t="str">
        <f t="shared" si="7"/>
        <v/>
      </c>
    </row>
    <row r="62" spans="1:10">
      <c r="A62" s="28">
        <v>53</v>
      </c>
      <c r="B62" s="6"/>
      <c r="C62" s="6"/>
      <c r="D62" s="179"/>
      <c r="E62" s="15" t="str">
        <f t="shared" si="0"/>
        <v/>
      </c>
      <c r="F62" s="297" t="b">
        <f t="shared" si="1"/>
        <v>0</v>
      </c>
      <c r="G62" s="298">
        <f t="shared" si="5"/>
        <v>1</v>
      </c>
      <c r="H62" s="15"/>
      <c r="I62" s="15" t="str">
        <f t="shared" si="6"/>
        <v/>
      </c>
      <c r="J62" s="15" t="str">
        <f t="shared" si="7"/>
        <v/>
      </c>
    </row>
    <row r="63" spans="1:10">
      <c r="A63" s="28">
        <v>54</v>
      </c>
      <c r="B63" s="6"/>
      <c r="C63" s="6"/>
      <c r="D63" s="179"/>
      <c r="E63" s="15" t="str">
        <f t="shared" si="0"/>
        <v/>
      </c>
      <c r="F63" s="297" t="b">
        <f t="shared" si="1"/>
        <v>0</v>
      </c>
      <c r="G63" s="298">
        <f t="shared" si="5"/>
        <v>1</v>
      </c>
      <c r="H63" s="15"/>
      <c r="I63" s="15" t="str">
        <f t="shared" si="6"/>
        <v/>
      </c>
      <c r="J63" s="15" t="str">
        <f t="shared" si="7"/>
        <v/>
      </c>
    </row>
    <row r="64" spans="1:10">
      <c r="A64" s="28">
        <v>55</v>
      </c>
      <c r="B64" s="6"/>
      <c r="C64" s="6"/>
      <c r="D64" s="179"/>
      <c r="E64" s="15" t="str">
        <f t="shared" si="0"/>
        <v/>
      </c>
      <c r="F64" s="297" t="b">
        <f t="shared" si="1"/>
        <v>0</v>
      </c>
      <c r="G64" s="298">
        <f t="shared" si="5"/>
        <v>1</v>
      </c>
      <c r="H64" s="15"/>
      <c r="I64" s="15" t="str">
        <f t="shared" si="6"/>
        <v/>
      </c>
      <c r="J64" s="15" t="str">
        <f t="shared" si="7"/>
        <v/>
      </c>
    </row>
    <row r="65" spans="1:10">
      <c r="A65" s="28">
        <v>56</v>
      </c>
      <c r="B65" s="6"/>
      <c r="C65" s="6"/>
      <c r="D65" s="179"/>
      <c r="E65" s="15" t="str">
        <f t="shared" si="0"/>
        <v/>
      </c>
      <c r="F65" s="297" t="b">
        <f t="shared" si="1"/>
        <v>0</v>
      </c>
      <c r="G65" s="298">
        <f t="shared" si="5"/>
        <v>1</v>
      </c>
      <c r="H65" s="15"/>
      <c r="I65" s="15" t="str">
        <f t="shared" si="6"/>
        <v/>
      </c>
      <c r="J65" s="15" t="str">
        <f t="shared" si="7"/>
        <v/>
      </c>
    </row>
    <row r="66" spans="1:10">
      <c r="A66" s="28">
        <v>57</v>
      </c>
      <c r="B66" s="6"/>
      <c r="C66" s="6"/>
      <c r="D66" s="179"/>
      <c r="E66" s="15" t="str">
        <f t="shared" si="0"/>
        <v/>
      </c>
      <c r="F66" s="297" t="b">
        <f t="shared" si="1"/>
        <v>0</v>
      </c>
      <c r="G66" s="298">
        <f t="shared" si="5"/>
        <v>1</v>
      </c>
      <c r="H66" s="15"/>
      <c r="I66" s="15" t="str">
        <f t="shared" si="6"/>
        <v/>
      </c>
      <c r="J66" s="15" t="str">
        <f t="shared" si="7"/>
        <v/>
      </c>
    </row>
    <row r="67" spans="1:10">
      <c r="A67" s="28">
        <v>58</v>
      </c>
      <c r="B67" s="6"/>
      <c r="C67" s="6"/>
      <c r="D67" s="179"/>
      <c r="E67" s="15" t="str">
        <f t="shared" si="0"/>
        <v/>
      </c>
      <c r="F67" s="297" t="b">
        <f t="shared" si="1"/>
        <v>0</v>
      </c>
      <c r="G67" s="298">
        <f t="shared" si="5"/>
        <v>1</v>
      </c>
      <c r="H67" s="15"/>
      <c r="I67" s="15" t="str">
        <f t="shared" si="6"/>
        <v/>
      </c>
      <c r="J67" s="15" t="str">
        <f t="shared" si="7"/>
        <v/>
      </c>
    </row>
    <row r="68" spans="1:10">
      <c r="A68" s="28">
        <v>59</v>
      </c>
      <c r="B68" s="6"/>
      <c r="C68" s="6"/>
      <c r="D68" s="179"/>
      <c r="E68" s="15" t="str">
        <f t="shared" si="0"/>
        <v/>
      </c>
      <c r="F68" s="297" t="b">
        <f t="shared" si="1"/>
        <v>0</v>
      </c>
      <c r="G68" s="298">
        <f t="shared" si="5"/>
        <v>1</v>
      </c>
      <c r="H68" s="15"/>
      <c r="I68" s="15" t="str">
        <f t="shared" si="6"/>
        <v/>
      </c>
      <c r="J68" s="15" t="str">
        <f t="shared" si="7"/>
        <v/>
      </c>
    </row>
    <row r="69" spans="1:10">
      <c r="A69" s="28">
        <v>60</v>
      </c>
      <c r="B69" s="6"/>
      <c r="C69" s="6"/>
      <c r="D69" s="179"/>
      <c r="E69" s="15" t="str">
        <f t="shared" si="0"/>
        <v/>
      </c>
      <c r="F69" s="297" t="b">
        <f t="shared" si="1"/>
        <v>0</v>
      </c>
      <c r="G69" s="298">
        <f t="shared" si="5"/>
        <v>1</v>
      </c>
      <c r="H69" s="15"/>
      <c r="I69" s="15" t="str">
        <f t="shared" si="6"/>
        <v/>
      </c>
      <c r="J69" s="15" t="str">
        <f t="shared" si="7"/>
        <v/>
      </c>
    </row>
    <row r="70" spans="1:10">
      <c r="A70" s="28">
        <v>61</v>
      </c>
      <c r="B70" s="6"/>
      <c r="C70" s="6"/>
      <c r="D70" s="179"/>
      <c r="E70" s="15" t="str">
        <f t="shared" si="0"/>
        <v/>
      </c>
      <c r="F70" s="297" t="b">
        <f t="shared" si="1"/>
        <v>0</v>
      </c>
      <c r="G70" s="298">
        <f t="shared" si="5"/>
        <v>1</v>
      </c>
      <c r="H70" s="15"/>
      <c r="I70" s="15" t="str">
        <f t="shared" si="6"/>
        <v/>
      </c>
      <c r="J70" s="15" t="str">
        <f t="shared" si="7"/>
        <v/>
      </c>
    </row>
    <row r="71" spans="1:10">
      <c r="A71" s="28">
        <v>62</v>
      </c>
      <c r="B71" s="6"/>
      <c r="C71" s="6"/>
      <c r="D71" s="179"/>
      <c r="E71" s="15" t="str">
        <f t="shared" si="0"/>
        <v/>
      </c>
      <c r="F71" s="297" t="b">
        <f t="shared" si="1"/>
        <v>0</v>
      </c>
      <c r="G71" s="298">
        <f t="shared" si="5"/>
        <v>1</v>
      </c>
      <c r="H71" s="15"/>
      <c r="I71" s="15" t="str">
        <f t="shared" si="6"/>
        <v/>
      </c>
      <c r="J71" s="15" t="str">
        <f t="shared" si="7"/>
        <v/>
      </c>
    </row>
    <row r="72" spans="1:10">
      <c r="A72" s="28">
        <v>63</v>
      </c>
      <c r="B72" s="6"/>
      <c r="C72" s="6"/>
      <c r="D72" s="179"/>
      <c r="E72" s="15" t="str">
        <f t="shared" si="0"/>
        <v/>
      </c>
      <c r="F72" s="297" t="b">
        <f t="shared" si="1"/>
        <v>0</v>
      </c>
      <c r="G72" s="298">
        <f t="shared" si="5"/>
        <v>1</v>
      </c>
      <c r="H72" s="15"/>
      <c r="I72" s="15" t="str">
        <f t="shared" si="6"/>
        <v/>
      </c>
      <c r="J72" s="15" t="str">
        <f t="shared" si="7"/>
        <v/>
      </c>
    </row>
    <row r="73" spans="1:10">
      <c r="A73" s="28">
        <v>64</v>
      </c>
      <c r="B73" s="6"/>
      <c r="C73" s="6"/>
      <c r="D73" s="179"/>
      <c r="E73" s="15" t="str">
        <f t="shared" si="0"/>
        <v/>
      </c>
      <c r="F73" s="297" t="b">
        <f t="shared" si="1"/>
        <v>0</v>
      </c>
      <c r="G73" s="298">
        <f t="shared" si="5"/>
        <v>1</v>
      </c>
      <c r="H73" s="15"/>
      <c r="I73" s="15" t="str">
        <f t="shared" si="6"/>
        <v/>
      </c>
      <c r="J73" s="15" t="str">
        <f t="shared" si="7"/>
        <v/>
      </c>
    </row>
    <row r="74" spans="1:10">
      <c r="A74" s="28">
        <v>65</v>
      </c>
      <c r="B74" s="6"/>
      <c r="C74" s="6"/>
      <c r="D74" s="179"/>
      <c r="E74" s="15" t="str">
        <f t="shared" ref="E74:E137" si="8">IF(OR($B74="",,,,$D74&lt;an_initial,$D74&gt;an_final,),"",HLOOKUP(C74,ii10punctaje,2,FALSE) )</f>
        <v/>
      </c>
      <c r="F74" s="297" t="b">
        <f t="shared" ref="F74:F108" si="9">IF(nume_candidat="",FALSE,ISNUMBER(SEARCH(nume_candidat,$B74)))</f>
        <v>0</v>
      </c>
      <c r="G74" s="298">
        <f t="shared" si="5"/>
        <v>1</v>
      </c>
      <c r="H74" s="15"/>
      <c r="I74" s="15" t="str">
        <f t="shared" si="6"/>
        <v/>
      </c>
      <c r="J74" s="15" t="str">
        <f t="shared" si="7"/>
        <v/>
      </c>
    </row>
    <row r="75" spans="1:10">
      <c r="A75" s="28">
        <v>66</v>
      </c>
      <c r="B75" s="6"/>
      <c r="C75" s="6"/>
      <c r="D75" s="179"/>
      <c r="E75" s="15" t="str">
        <f t="shared" si="8"/>
        <v/>
      </c>
      <c r="F75" s="297" t="b">
        <f t="shared" si="9"/>
        <v>0</v>
      </c>
      <c r="G75" s="298">
        <f t="shared" ref="G75:G108" si="10">LEN(B75)-LEN(SUBSTITUTE(B75,",",""))+1</f>
        <v>1</v>
      </c>
      <c r="H75" s="15"/>
      <c r="I75" s="15" t="str">
        <f t="shared" ref="I75:I108" si="11">IF(OR($B75="",,,,$D75&lt;an_initial,$D75&gt;an_final,),"",HLOOKUP(C75,ii10punctaje,2,FALSE)*COUNTIF(C75,$I$7))</f>
        <v/>
      </c>
      <c r="J75" s="15" t="str">
        <f t="shared" ref="J75:J108" si="12">IF(OR($B75="",,,,$D75&lt;an_initial,$D75&gt;an_final,),"",HLOOKUP(C75,ii10punctaje,2,FALSE)*COUNTIF(C75,$J$7))</f>
        <v/>
      </c>
    </row>
    <row r="76" spans="1:10">
      <c r="A76" s="28">
        <v>67</v>
      </c>
      <c r="B76" s="6"/>
      <c r="C76" s="6"/>
      <c r="D76" s="179"/>
      <c r="E76" s="15" t="str">
        <f t="shared" si="8"/>
        <v/>
      </c>
      <c r="F76" s="297" t="b">
        <f t="shared" si="9"/>
        <v>0</v>
      </c>
      <c r="G76" s="298">
        <f t="shared" si="10"/>
        <v>1</v>
      </c>
      <c r="H76" s="15"/>
      <c r="I76" s="15" t="str">
        <f t="shared" si="11"/>
        <v/>
      </c>
      <c r="J76" s="15" t="str">
        <f t="shared" si="12"/>
        <v/>
      </c>
    </row>
    <row r="77" spans="1:10">
      <c r="A77" s="28">
        <v>68</v>
      </c>
      <c r="B77" s="6"/>
      <c r="C77" s="6"/>
      <c r="D77" s="179"/>
      <c r="E77" s="15" t="str">
        <f t="shared" si="8"/>
        <v/>
      </c>
      <c r="F77" s="297" t="b">
        <f t="shared" si="9"/>
        <v>0</v>
      </c>
      <c r="G77" s="298">
        <f t="shared" si="10"/>
        <v>1</v>
      </c>
      <c r="H77" s="15"/>
      <c r="I77" s="15" t="str">
        <f t="shared" si="11"/>
        <v/>
      </c>
      <c r="J77" s="15" t="str">
        <f t="shared" si="12"/>
        <v/>
      </c>
    </row>
    <row r="78" spans="1:10">
      <c r="A78" s="28">
        <v>69</v>
      </c>
      <c r="B78" s="6"/>
      <c r="C78" s="6"/>
      <c r="D78" s="179"/>
      <c r="E78" s="15" t="str">
        <f t="shared" si="8"/>
        <v/>
      </c>
      <c r="F78" s="297" t="b">
        <f t="shared" si="9"/>
        <v>0</v>
      </c>
      <c r="G78" s="298">
        <f t="shared" si="10"/>
        <v>1</v>
      </c>
      <c r="H78" s="15"/>
      <c r="I78" s="15" t="str">
        <f t="shared" si="11"/>
        <v/>
      </c>
      <c r="J78" s="15" t="str">
        <f t="shared" si="12"/>
        <v/>
      </c>
    </row>
    <row r="79" spans="1:10">
      <c r="A79" s="28">
        <v>70</v>
      </c>
      <c r="B79" s="6"/>
      <c r="C79" s="6"/>
      <c r="D79" s="179"/>
      <c r="E79" s="15" t="str">
        <f t="shared" si="8"/>
        <v/>
      </c>
      <c r="F79" s="297" t="b">
        <f t="shared" si="9"/>
        <v>0</v>
      </c>
      <c r="G79" s="298">
        <f t="shared" si="10"/>
        <v>1</v>
      </c>
      <c r="H79" s="15"/>
      <c r="I79" s="15" t="str">
        <f t="shared" si="11"/>
        <v/>
      </c>
      <c r="J79" s="15" t="str">
        <f t="shared" si="12"/>
        <v/>
      </c>
    </row>
    <row r="80" spans="1:10">
      <c r="A80" s="28">
        <v>71</v>
      </c>
      <c r="B80" s="6"/>
      <c r="C80" s="6"/>
      <c r="D80" s="179"/>
      <c r="E80" s="15" t="str">
        <f t="shared" si="8"/>
        <v/>
      </c>
      <c r="F80" s="297" t="b">
        <f t="shared" si="9"/>
        <v>0</v>
      </c>
      <c r="G80" s="298">
        <f t="shared" si="10"/>
        <v>1</v>
      </c>
      <c r="H80" s="15"/>
      <c r="I80" s="15" t="str">
        <f t="shared" si="11"/>
        <v/>
      </c>
      <c r="J80" s="15" t="str">
        <f t="shared" si="12"/>
        <v/>
      </c>
    </row>
    <row r="81" spans="1:10">
      <c r="A81" s="28">
        <v>72</v>
      </c>
      <c r="B81" s="6"/>
      <c r="C81" s="6"/>
      <c r="D81" s="179"/>
      <c r="E81" s="15" t="str">
        <f t="shared" si="8"/>
        <v/>
      </c>
      <c r="F81" s="297" t="b">
        <f t="shared" si="9"/>
        <v>0</v>
      </c>
      <c r="G81" s="298">
        <f t="shared" si="10"/>
        <v>1</v>
      </c>
      <c r="H81" s="15"/>
      <c r="I81" s="15" t="str">
        <f t="shared" si="11"/>
        <v/>
      </c>
      <c r="J81" s="15" t="str">
        <f t="shared" si="12"/>
        <v/>
      </c>
    </row>
    <row r="82" spans="1:10">
      <c r="A82" s="28">
        <v>73</v>
      </c>
      <c r="B82" s="6"/>
      <c r="C82" s="6"/>
      <c r="D82" s="179"/>
      <c r="E82" s="15" t="str">
        <f t="shared" si="8"/>
        <v/>
      </c>
      <c r="F82" s="297" t="b">
        <f t="shared" si="9"/>
        <v>0</v>
      </c>
      <c r="G82" s="298">
        <f t="shared" si="10"/>
        <v>1</v>
      </c>
      <c r="H82" s="15"/>
      <c r="I82" s="15" t="str">
        <f t="shared" si="11"/>
        <v/>
      </c>
      <c r="J82" s="15" t="str">
        <f t="shared" si="12"/>
        <v/>
      </c>
    </row>
    <row r="83" spans="1:10">
      <c r="A83" s="28">
        <v>74</v>
      </c>
      <c r="B83" s="6"/>
      <c r="C83" s="6"/>
      <c r="D83" s="179"/>
      <c r="E83" s="15" t="str">
        <f t="shared" si="8"/>
        <v/>
      </c>
      <c r="F83" s="297" t="b">
        <f t="shared" si="9"/>
        <v>0</v>
      </c>
      <c r="G83" s="298">
        <f t="shared" si="10"/>
        <v>1</v>
      </c>
      <c r="H83" s="15"/>
      <c r="I83" s="15" t="str">
        <f t="shared" si="11"/>
        <v/>
      </c>
      <c r="J83" s="15" t="str">
        <f t="shared" si="12"/>
        <v/>
      </c>
    </row>
    <row r="84" spans="1:10">
      <c r="A84" s="28">
        <v>75</v>
      </c>
      <c r="B84" s="6"/>
      <c r="C84" s="6"/>
      <c r="D84" s="179"/>
      <c r="E84" s="15" t="str">
        <f t="shared" si="8"/>
        <v/>
      </c>
      <c r="F84" s="297" t="b">
        <f t="shared" si="9"/>
        <v>0</v>
      </c>
      <c r="G84" s="298">
        <f t="shared" si="10"/>
        <v>1</v>
      </c>
      <c r="H84" s="15"/>
      <c r="I84" s="15" t="str">
        <f t="shared" si="11"/>
        <v/>
      </c>
      <c r="J84" s="15" t="str">
        <f t="shared" si="12"/>
        <v/>
      </c>
    </row>
    <row r="85" spans="1:10">
      <c r="A85" s="28">
        <v>76</v>
      </c>
      <c r="B85" s="6"/>
      <c r="C85" s="6"/>
      <c r="D85" s="179"/>
      <c r="E85" s="15" t="str">
        <f t="shared" si="8"/>
        <v/>
      </c>
      <c r="F85" s="297" t="b">
        <f t="shared" si="9"/>
        <v>0</v>
      </c>
      <c r="G85" s="298">
        <f t="shared" si="10"/>
        <v>1</v>
      </c>
      <c r="H85" s="15"/>
      <c r="I85" s="15" t="str">
        <f t="shared" si="11"/>
        <v/>
      </c>
      <c r="J85" s="15" t="str">
        <f t="shared" si="12"/>
        <v/>
      </c>
    </row>
    <row r="86" spans="1:10">
      <c r="A86" s="28">
        <v>77</v>
      </c>
      <c r="B86" s="6"/>
      <c r="C86" s="6"/>
      <c r="D86" s="179"/>
      <c r="E86" s="15" t="str">
        <f t="shared" si="8"/>
        <v/>
      </c>
      <c r="F86" s="297" t="b">
        <f t="shared" si="9"/>
        <v>0</v>
      </c>
      <c r="G86" s="298">
        <f t="shared" si="10"/>
        <v>1</v>
      </c>
      <c r="H86" s="15"/>
      <c r="I86" s="15" t="str">
        <f t="shared" si="11"/>
        <v/>
      </c>
      <c r="J86" s="15" t="str">
        <f t="shared" si="12"/>
        <v/>
      </c>
    </row>
    <row r="87" spans="1:10">
      <c r="A87" s="28">
        <v>78</v>
      </c>
      <c r="B87" s="6"/>
      <c r="C87" s="6"/>
      <c r="D87" s="179"/>
      <c r="E87" s="15" t="str">
        <f t="shared" si="8"/>
        <v/>
      </c>
      <c r="F87" s="297" t="b">
        <f t="shared" si="9"/>
        <v>0</v>
      </c>
      <c r="G87" s="298">
        <f t="shared" si="10"/>
        <v>1</v>
      </c>
      <c r="H87" s="15"/>
      <c r="I87" s="15" t="str">
        <f t="shared" si="11"/>
        <v/>
      </c>
      <c r="J87" s="15" t="str">
        <f t="shared" si="12"/>
        <v/>
      </c>
    </row>
    <row r="88" spans="1:10">
      <c r="A88" s="28">
        <v>79</v>
      </c>
      <c r="B88" s="6"/>
      <c r="C88" s="6"/>
      <c r="D88" s="179"/>
      <c r="E88" s="15" t="str">
        <f t="shared" si="8"/>
        <v/>
      </c>
      <c r="F88" s="297" t="b">
        <f t="shared" si="9"/>
        <v>0</v>
      </c>
      <c r="G88" s="298">
        <f t="shared" si="10"/>
        <v>1</v>
      </c>
      <c r="H88" s="15"/>
      <c r="I88" s="15" t="str">
        <f t="shared" si="11"/>
        <v/>
      </c>
      <c r="J88" s="15" t="str">
        <f t="shared" si="12"/>
        <v/>
      </c>
    </row>
    <row r="89" spans="1:10">
      <c r="A89" s="28">
        <v>80</v>
      </c>
      <c r="B89" s="6"/>
      <c r="C89" s="6"/>
      <c r="D89" s="179"/>
      <c r="E89" s="15" t="str">
        <f t="shared" si="8"/>
        <v/>
      </c>
      <c r="F89" s="297" t="b">
        <f t="shared" si="9"/>
        <v>0</v>
      </c>
      <c r="G89" s="298">
        <f t="shared" si="10"/>
        <v>1</v>
      </c>
      <c r="H89" s="15"/>
      <c r="I89" s="15" t="str">
        <f t="shared" si="11"/>
        <v/>
      </c>
      <c r="J89" s="15" t="str">
        <f t="shared" si="12"/>
        <v/>
      </c>
    </row>
    <row r="90" spans="1:10">
      <c r="A90" s="28">
        <v>81</v>
      </c>
      <c r="B90" s="6"/>
      <c r="C90" s="6"/>
      <c r="D90" s="179"/>
      <c r="E90" s="15" t="str">
        <f t="shared" si="8"/>
        <v/>
      </c>
      <c r="F90" s="297" t="b">
        <f t="shared" si="9"/>
        <v>0</v>
      </c>
      <c r="G90" s="298">
        <f t="shared" si="10"/>
        <v>1</v>
      </c>
      <c r="H90" s="15"/>
      <c r="I90" s="15" t="str">
        <f t="shared" si="11"/>
        <v/>
      </c>
      <c r="J90" s="15" t="str">
        <f t="shared" si="12"/>
        <v/>
      </c>
    </row>
    <row r="91" spans="1:10">
      <c r="A91" s="28">
        <v>82</v>
      </c>
      <c r="B91" s="6"/>
      <c r="C91" s="6"/>
      <c r="D91" s="179"/>
      <c r="E91" s="15" t="str">
        <f t="shared" si="8"/>
        <v/>
      </c>
      <c r="F91" s="297" t="b">
        <f t="shared" si="9"/>
        <v>0</v>
      </c>
      <c r="G91" s="298">
        <f t="shared" si="10"/>
        <v>1</v>
      </c>
      <c r="H91" s="15"/>
      <c r="I91" s="15" t="str">
        <f t="shared" si="11"/>
        <v/>
      </c>
      <c r="J91" s="15" t="str">
        <f t="shared" si="12"/>
        <v/>
      </c>
    </row>
    <row r="92" spans="1:10">
      <c r="A92" s="28">
        <v>83</v>
      </c>
      <c r="B92" s="6"/>
      <c r="C92" s="6"/>
      <c r="D92" s="179"/>
      <c r="E92" s="15" t="str">
        <f t="shared" si="8"/>
        <v/>
      </c>
      <c r="F92" s="297" t="b">
        <f t="shared" si="9"/>
        <v>0</v>
      </c>
      <c r="G92" s="298">
        <f t="shared" si="10"/>
        <v>1</v>
      </c>
      <c r="H92" s="15"/>
      <c r="I92" s="15" t="str">
        <f t="shared" si="11"/>
        <v/>
      </c>
      <c r="J92" s="15" t="str">
        <f t="shared" si="12"/>
        <v/>
      </c>
    </row>
    <row r="93" spans="1:10">
      <c r="A93" s="28">
        <v>84</v>
      </c>
      <c r="B93" s="6"/>
      <c r="C93" s="6"/>
      <c r="D93" s="179"/>
      <c r="E93" s="15" t="str">
        <f t="shared" si="8"/>
        <v/>
      </c>
      <c r="F93" s="297" t="b">
        <f t="shared" si="9"/>
        <v>0</v>
      </c>
      <c r="G93" s="298">
        <f t="shared" si="10"/>
        <v>1</v>
      </c>
      <c r="H93" s="15"/>
      <c r="I93" s="15" t="str">
        <f t="shared" si="11"/>
        <v/>
      </c>
      <c r="J93" s="15" t="str">
        <f t="shared" si="12"/>
        <v/>
      </c>
    </row>
    <row r="94" spans="1:10">
      <c r="A94" s="28">
        <v>85</v>
      </c>
      <c r="B94" s="6"/>
      <c r="C94" s="6"/>
      <c r="D94" s="179"/>
      <c r="E94" s="15" t="str">
        <f t="shared" si="8"/>
        <v/>
      </c>
      <c r="F94" s="297" t="b">
        <f t="shared" si="9"/>
        <v>0</v>
      </c>
      <c r="G94" s="298">
        <f t="shared" si="10"/>
        <v>1</v>
      </c>
      <c r="H94" s="15"/>
      <c r="I94" s="15" t="str">
        <f t="shared" si="11"/>
        <v/>
      </c>
      <c r="J94" s="15" t="str">
        <f t="shared" si="12"/>
        <v/>
      </c>
    </row>
    <row r="95" spans="1:10">
      <c r="A95" s="28">
        <v>86</v>
      </c>
      <c r="B95" s="6"/>
      <c r="C95" s="6"/>
      <c r="D95" s="179"/>
      <c r="E95" s="15" t="str">
        <f t="shared" si="8"/>
        <v/>
      </c>
      <c r="F95" s="297" t="b">
        <f t="shared" si="9"/>
        <v>0</v>
      </c>
      <c r="G95" s="298">
        <f t="shared" si="10"/>
        <v>1</v>
      </c>
      <c r="H95" s="15"/>
      <c r="I95" s="15" t="str">
        <f t="shared" si="11"/>
        <v/>
      </c>
      <c r="J95" s="15" t="str">
        <f t="shared" si="12"/>
        <v/>
      </c>
    </row>
    <row r="96" spans="1:10">
      <c r="A96" s="28">
        <v>87</v>
      </c>
      <c r="B96" s="6"/>
      <c r="C96" s="6"/>
      <c r="D96" s="179"/>
      <c r="E96" s="15" t="str">
        <f t="shared" si="8"/>
        <v/>
      </c>
      <c r="F96" s="297" t="b">
        <f t="shared" si="9"/>
        <v>0</v>
      </c>
      <c r="G96" s="298">
        <f t="shared" si="10"/>
        <v>1</v>
      </c>
      <c r="H96" s="15"/>
      <c r="I96" s="15" t="str">
        <f t="shared" si="11"/>
        <v/>
      </c>
      <c r="J96" s="15" t="str">
        <f t="shared" si="12"/>
        <v/>
      </c>
    </row>
    <row r="97" spans="1:10">
      <c r="A97" s="28">
        <v>88</v>
      </c>
      <c r="B97" s="6"/>
      <c r="C97" s="6"/>
      <c r="D97" s="179"/>
      <c r="E97" s="15" t="str">
        <f t="shared" si="8"/>
        <v/>
      </c>
      <c r="F97" s="297" t="b">
        <f t="shared" si="9"/>
        <v>0</v>
      </c>
      <c r="G97" s="298">
        <f t="shared" si="10"/>
        <v>1</v>
      </c>
      <c r="H97" s="15"/>
      <c r="I97" s="15" t="str">
        <f t="shared" si="11"/>
        <v/>
      </c>
      <c r="J97" s="15" t="str">
        <f t="shared" si="12"/>
        <v/>
      </c>
    </row>
    <row r="98" spans="1:10">
      <c r="A98" s="28">
        <v>89</v>
      </c>
      <c r="B98" s="6"/>
      <c r="C98" s="6"/>
      <c r="D98" s="179"/>
      <c r="E98" s="15" t="str">
        <f t="shared" si="8"/>
        <v/>
      </c>
      <c r="F98" s="297" t="b">
        <f t="shared" si="9"/>
        <v>0</v>
      </c>
      <c r="G98" s="298">
        <f t="shared" si="10"/>
        <v>1</v>
      </c>
      <c r="H98" s="15"/>
      <c r="I98" s="15" t="str">
        <f t="shared" si="11"/>
        <v/>
      </c>
      <c r="J98" s="15" t="str">
        <f t="shared" si="12"/>
        <v/>
      </c>
    </row>
    <row r="99" spans="1:10">
      <c r="A99" s="28">
        <v>90</v>
      </c>
      <c r="B99" s="6"/>
      <c r="C99" s="6"/>
      <c r="D99" s="179"/>
      <c r="E99" s="15" t="str">
        <f t="shared" si="8"/>
        <v/>
      </c>
      <c r="F99" s="297" t="b">
        <f t="shared" si="9"/>
        <v>0</v>
      </c>
      <c r="G99" s="298">
        <f t="shared" si="10"/>
        <v>1</v>
      </c>
      <c r="H99" s="15"/>
      <c r="I99" s="15" t="str">
        <f t="shared" si="11"/>
        <v/>
      </c>
      <c r="J99" s="15" t="str">
        <f t="shared" si="12"/>
        <v/>
      </c>
    </row>
    <row r="100" spans="1:10">
      <c r="A100" s="28">
        <v>91</v>
      </c>
      <c r="B100" s="6"/>
      <c r="C100" s="6"/>
      <c r="D100" s="179"/>
      <c r="E100" s="15" t="str">
        <f t="shared" si="8"/>
        <v/>
      </c>
      <c r="F100" s="297" t="b">
        <f t="shared" si="9"/>
        <v>0</v>
      </c>
      <c r="G100" s="298">
        <f t="shared" si="10"/>
        <v>1</v>
      </c>
      <c r="H100" s="15"/>
      <c r="I100" s="15" t="str">
        <f t="shared" si="11"/>
        <v/>
      </c>
      <c r="J100" s="15" t="str">
        <f t="shared" si="12"/>
        <v/>
      </c>
    </row>
    <row r="101" spans="1:10">
      <c r="A101" s="28">
        <v>92</v>
      </c>
      <c r="B101" s="6"/>
      <c r="C101" s="6"/>
      <c r="D101" s="179"/>
      <c r="E101" s="15" t="str">
        <f t="shared" si="8"/>
        <v/>
      </c>
      <c r="F101" s="297" t="b">
        <f t="shared" si="9"/>
        <v>0</v>
      </c>
      <c r="G101" s="298">
        <f t="shared" si="10"/>
        <v>1</v>
      </c>
      <c r="H101" s="15"/>
      <c r="I101" s="15" t="str">
        <f t="shared" si="11"/>
        <v/>
      </c>
      <c r="J101" s="15" t="str">
        <f t="shared" si="12"/>
        <v/>
      </c>
    </row>
    <row r="102" spans="1:10">
      <c r="A102" s="28">
        <v>93</v>
      </c>
      <c r="B102" s="6"/>
      <c r="C102" s="6"/>
      <c r="D102" s="179"/>
      <c r="E102" s="15" t="str">
        <f t="shared" si="8"/>
        <v/>
      </c>
      <c r="F102" s="297" t="b">
        <f t="shared" si="9"/>
        <v>0</v>
      </c>
      <c r="G102" s="298">
        <f t="shared" si="10"/>
        <v>1</v>
      </c>
      <c r="H102" s="15"/>
      <c r="I102" s="15" t="str">
        <f t="shared" si="11"/>
        <v/>
      </c>
      <c r="J102" s="15" t="str">
        <f t="shared" si="12"/>
        <v/>
      </c>
    </row>
    <row r="103" spans="1:10">
      <c r="A103" s="28">
        <v>94</v>
      </c>
      <c r="B103" s="6"/>
      <c r="C103" s="6"/>
      <c r="D103" s="179"/>
      <c r="E103" s="15" t="str">
        <f t="shared" si="8"/>
        <v/>
      </c>
      <c r="F103" s="297" t="b">
        <f t="shared" si="9"/>
        <v>0</v>
      </c>
      <c r="G103" s="298">
        <f t="shared" si="10"/>
        <v>1</v>
      </c>
      <c r="H103" s="15"/>
      <c r="I103" s="15" t="str">
        <f t="shared" si="11"/>
        <v/>
      </c>
      <c r="J103" s="15" t="str">
        <f t="shared" si="12"/>
        <v/>
      </c>
    </row>
    <row r="104" spans="1:10">
      <c r="A104" s="28">
        <v>95</v>
      </c>
      <c r="B104" s="6"/>
      <c r="C104" s="6"/>
      <c r="D104" s="179"/>
      <c r="E104" s="15" t="str">
        <f t="shared" si="8"/>
        <v/>
      </c>
      <c r="F104" s="297" t="b">
        <f t="shared" si="9"/>
        <v>0</v>
      </c>
      <c r="G104" s="298">
        <f t="shared" si="10"/>
        <v>1</v>
      </c>
      <c r="H104" s="15"/>
      <c r="I104" s="15" t="str">
        <f t="shared" si="11"/>
        <v/>
      </c>
      <c r="J104" s="15" t="str">
        <f t="shared" si="12"/>
        <v/>
      </c>
    </row>
    <row r="105" spans="1:10">
      <c r="A105" s="28">
        <v>96</v>
      </c>
      <c r="B105" s="6"/>
      <c r="C105" s="6"/>
      <c r="D105" s="179"/>
      <c r="E105" s="15" t="str">
        <f t="shared" si="8"/>
        <v/>
      </c>
      <c r="F105" s="297" t="b">
        <f t="shared" si="9"/>
        <v>0</v>
      </c>
      <c r="G105" s="298">
        <f t="shared" si="10"/>
        <v>1</v>
      </c>
      <c r="H105" s="15"/>
      <c r="I105" s="15" t="str">
        <f t="shared" si="11"/>
        <v/>
      </c>
      <c r="J105" s="15" t="str">
        <f t="shared" si="12"/>
        <v/>
      </c>
    </row>
    <row r="106" spans="1:10">
      <c r="A106" s="28">
        <v>97</v>
      </c>
      <c r="B106" s="6"/>
      <c r="C106" s="6"/>
      <c r="D106" s="179"/>
      <c r="E106" s="15" t="str">
        <f t="shared" si="8"/>
        <v/>
      </c>
      <c r="F106" s="297" t="b">
        <f t="shared" si="9"/>
        <v>0</v>
      </c>
      <c r="G106" s="298">
        <f t="shared" si="10"/>
        <v>1</v>
      </c>
      <c r="H106" s="15"/>
      <c r="I106" s="15" t="str">
        <f t="shared" si="11"/>
        <v/>
      </c>
      <c r="J106" s="15" t="str">
        <f t="shared" si="12"/>
        <v/>
      </c>
    </row>
    <row r="107" spans="1:10">
      <c r="A107" s="28">
        <v>98</v>
      </c>
      <c r="B107" s="6"/>
      <c r="C107" s="6"/>
      <c r="D107" s="179"/>
      <c r="E107" s="15" t="str">
        <f t="shared" si="8"/>
        <v/>
      </c>
      <c r="F107" s="297" t="b">
        <f t="shared" si="9"/>
        <v>0</v>
      </c>
      <c r="G107" s="298">
        <f t="shared" si="10"/>
        <v>1</v>
      </c>
      <c r="H107" s="15"/>
      <c r="I107" s="15" t="str">
        <f t="shared" si="11"/>
        <v/>
      </c>
      <c r="J107" s="15" t="str">
        <f t="shared" si="12"/>
        <v/>
      </c>
    </row>
    <row r="108" spans="1:10">
      <c r="A108" s="117">
        <v>99</v>
      </c>
      <c r="B108" s="6"/>
      <c r="C108" s="6"/>
      <c r="D108" s="179"/>
      <c r="E108" s="15" t="str">
        <f t="shared" si="8"/>
        <v/>
      </c>
      <c r="F108" s="297" t="b">
        <f t="shared" si="9"/>
        <v>0</v>
      </c>
      <c r="G108" s="298">
        <f t="shared" si="10"/>
        <v>1</v>
      </c>
      <c r="H108" s="15"/>
      <c r="I108" s="15" t="str">
        <f t="shared" si="11"/>
        <v/>
      </c>
      <c r="J108" s="15" t="str">
        <f t="shared" si="12"/>
        <v/>
      </c>
    </row>
    <row r="109" spans="1:10">
      <c r="A109" s="117">
        <v>100</v>
      </c>
      <c r="B109" s="118"/>
      <c r="C109" s="118"/>
      <c r="D109" s="120"/>
      <c r="E109" s="15" t="str">
        <f t="shared" si="8"/>
        <v/>
      </c>
      <c r="H109" s="15"/>
      <c r="I109" s="15" t="str">
        <f t="shared" ref="I109:I137" si="13">IF(OR($B109="",,,,$D109&lt;an_initial,$D109&gt;an_final,),"",HLOOKUP(C109,ii10punctaje,2,FALSE)*COUNTIF(C109,$I$7))</f>
        <v/>
      </c>
      <c r="J109" s="15" t="str">
        <f t="shared" ref="J109:J137" si="14">IF(OR($B109="",,,,$D109&lt;an_initial,$D109&gt;an_final,),"",HLOOKUP(C109,ii10punctaje,2,FALSE)*COUNTIF(C109,$J$7))</f>
        <v/>
      </c>
    </row>
    <row r="110" spans="1:10">
      <c r="A110" s="117">
        <v>101</v>
      </c>
      <c r="B110" s="118"/>
      <c r="C110" s="118"/>
      <c r="D110" s="120"/>
      <c r="E110" s="15" t="str">
        <f t="shared" si="8"/>
        <v/>
      </c>
      <c r="H110" s="15"/>
      <c r="I110" s="15" t="str">
        <f t="shared" si="13"/>
        <v/>
      </c>
      <c r="J110" s="15" t="str">
        <f t="shared" si="14"/>
        <v/>
      </c>
    </row>
    <row r="111" spans="1:10">
      <c r="A111" s="117">
        <v>102</v>
      </c>
      <c r="B111" s="118"/>
      <c r="C111" s="118"/>
      <c r="D111" s="120"/>
      <c r="E111" s="15" t="str">
        <f t="shared" si="8"/>
        <v/>
      </c>
      <c r="H111" s="15"/>
      <c r="I111" s="15" t="str">
        <f t="shared" si="13"/>
        <v/>
      </c>
      <c r="J111" s="15" t="str">
        <f t="shared" si="14"/>
        <v/>
      </c>
    </row>
    <row r="112" spans="1:10">
      <c r="A112" s="117">
        <v>103</v>
      </c>
      <c r="B112" s="118"/>
      <c r="C112" s="118"/>
      <c r="D112" s="120"/>
      <c r="E112" s="15" t="str">
        <f t="shared" si="8"/>
        <v/>
      </c>
      <c r="H112" s="15"/>
      <c r="I112" s="15" t="str">
        <f t="shared" si="13"/>
        <v/>
      </c>
      <c r="J112" s="15" t="str">
        <f t="shared" si="14"/>
        <v/>
      </c>
    </row>
    <row r="113" spans="1:10">
      <c r="A113" s="117">
        <v>104</v>
      </c>
      <c r="B113" s="118"/>
      <c r="C113" s="118"/>
      <c r="D113" s="120"/>
      <c r="E113" s="15" t="str">
        <f t="shared" si="8"/>
        <v/>
      </c>
      <c r="H113" s="15"/>
      <c r="I113" s="15" t="str">
        <f t="shared" si="13"/>
        <v/>
      </c>
      <c r="J113" s="15" t="str">
        <f t="shared" si="14"/>
        <v/>
      </c>
    </row>
    <row r="114" spans="1:10">
      <c r="A114" s="117">
        <v>105</v>
      </c>
      <c r="B114" s="118"/>
      <c r="C114" s="118"/>
      <c r="D114" s="120"/>
      <c r="E114" s="15" t="str">
        <f t="shared" si="8"/>
        <v/>
      </c>
      <c r="H114" s="15"/>
      <c r="I114" s="15" t="str">
        <f t="shared" si="13"/>
        <v/>
      </c>
      <c r="J114" s="15" t="str">
        <f t="shared" si="14"/>
        <v/>
      </c>
    </row>
    <row r="115" spans="1:10">
      <c r="A115" s="117">
        <v>106</v>
      </c>
      <c r="B115" s="118"/>
      <c r="C115" s="118"/>
      <c r="D115" s="120"/>
      <c r="E115" s="15" t="str">
        <f t="shared" si="8"/>
        <v/>
      </c>
      <c r="H115" s="15"/>
      <c r="I115" s="15" t="str">
        <f t="shared" si="13"/>
        <v/>
      </c>
      <c r="J115" s="15" t="str">
        <f t="shared" si="14"/>
        <v/>
      </c>
    </row>
    <row r="116" spans="1:10">
      <c r="A116" s="117">
        <v>107</v>
      </c>
      <c r="B116" s="118"/>
      <c r="C116" s="118"/>
      <c r="D116" s="120"/>
      <c r="E116" s="15" t="str">
        <f t="shared" si="8"/>
        <v/>
      </c>
      <c r="H116" s="15"/>
      <c r="I116" s="15" t="str">
        <f t="shared" si="13"/>
        <v/>
      </c>
      <c r="J116" s="15" t="str">
        <f t="shared" si="14"/>
        <v/>
      </c>
    </row>
    <row r="117" spans="1:10">
      <c r="A117" s="117">
        <v>108</v>
      </c>
      <c r="B117" s="118"/>
      <c r="C117" s="118"/>
      <c r="D117" s="120"/>
      <c r="E117" s="15" t="str">
        <f t="shared" si="8"/>
        <v/>
      </c>
      <c r="H117" s="15"/>
      <c r="I117" s="15" t="str">
        <f t="shared" si="13"/>
        <v/>
      </c>
      <c r="J117" s="15" t="str">
        <f t="shared" si="14"/>
        <v/>
      </c>
    </row>
    <row r="118" spans="1:10">
      <c r="A118" s="117">
        <v>109</v>
      </c>
      <c r="B118" s="118"/>
      <c r="C118" s="118"/>
      <c r="D118" s="120"/>
      <c r="E118" s="15" t="str">
        <f t="shared" si="8"/>
        <v/>
      </c>
      <c r="H118" s="15"/>
      <c r="I118" s="15" t="str">
        <f t="shared" si="13"/>
        <v/>
      </c>
      <c r="J118" s="15" t="str">
        <f t="shared" si="14"/>
        <v/>
      </c>
    </row>
    <row r="119" spans="1:10">
      <c r="A119" s="117">
        <v>110</v>
      </c>
      <c r="B119" s="118"/>
      <c r="C119" s="118"/>
      <c r="D119" s="120"/>
      <c r="E119" s="15" t="str">
        <f t="shared" si="8"/>
        <v/>
      </c>
      <c r="H119" s="15"/>
      <c r="I119" s="15" t="str">
        <f t="shared" si="13"/>
        <v/>
      </c>
      <c r="J119" s="15" t="str">
        <f t="shared" si="14"/>
        <v/>
      </c>
    </row>
    <row r="120" spans="1:10">
      <c r="A120" s="117">
        <v>111</v>
      </c>
      <c r="B120" s="118"/>
      <c r="C120" s="118"/>
      <c r="D120" s="120"/>
      <c r="E120" s="15" t="str">
        <f t="shared" si="8"/>
        <v/>
      </c>
      <c r="H120" s="15"/>
      <c r="I120" s="15" t="str">
        <f t="shared" si="13"/>
        <v/>
      </c>
      <c r="J120" s="15" t="str">
        <f t="shared" si="14"/>
        <v/>
      </c>
    </row>
    <row r="121" spans="1:10">
      <c r="A121" s="117">
        <v>112</v>
      </c>
      <c r="B121" s="118"/>
      <c r="C121" s="118"/>
      <c r="D121" s="120"/>
      <c r="E121" s="15" t="str">
        <f t="shared" si="8"/>
        <v/>
      </c>
      <c r="H121" s="15"/>
      <c r="I121" s="15" t="str">
        <f t="shared" si="13"/>
        <v/>
      </c>
      <c r="J121" s="15" t="str">
        <f t="shared" si="14"/>
        <v/>
      </c>
    </row>
    <row r="122" spans="1:10">
      <c r="A122" s="117">
        <v>113</v>
      </c>
      <c r="B122" s="118"/>
      <c r="C122" s="118"/>
      <c r="D122" s="120"/>
      <c r="E122" s="15" t="str">
        <f t="shared" si="8"/>
        <v/>
      </c>
      <c r="H122" s="15"/>
      <c r="I122" s="15" t="str">
        <f t="shared" si="13"/>
        <v/>
      </c>
      <c r="J122" s="15" t="str">
        <f t="shared" si="14"/>
        <v/>
      </c>
    </row>
    <row r="123" spans="1:10">
      <c r="A123" s="117">
        <v>114</v>
      </c>
      <c r="B123" s="118"/>
      <c r="C123" s="118"/>
      <c r="D123" s="120"/>
      <c r="E123" s="15" t="str">
        <f t="shared" si="8"/>
        <v/>
      </c>
      <c r="H123" s="15"/>
      <c r="I123" s="15" t="str">
        <f t="shared" si="13"/>
        <v/>
      </c>
      <c r="J123" s="15" t="str">
        <f t="shared" si="14"/>
        <v/>
      </c>
    </row>
    <row r="124" spans="1:10">
      <c r="A124" s="117">
        <v>115</v>
      </c>
      <c r="B124" s="118"/>
      <c r="C124" s="118"/>
      <c r="D124" s="120"/>
      <c r="E124" s="15" t="str">
        <f t="shared" si="8"/>
        <v/>
      </c>
      <c r="H124" s="15"/>
      <c r="I124" s="15" t="str">
        <f t="shared" si="13"/>
        <v/>
      </c>
      <c r="J124" s="15" t="str">
        <f t="shared" si="14"/>
        <v/>
      </c>
    </row>
    <row r="125" spans="1:10">
      <c r="A125" s="117">
        <v>116</v>
      </c>
      <c r="B125" s="118"/>
      <c r="C125" s="118"/>
      <c r="D125" s="120"/>
      <c r="E125" s="15" t="str">
        <f t="shared" si="8"/>
        <v/>
      </c>
      <c r="H125" s="15"/>
      <c r="I125" s="15" t="str">
        <f t="shared" si="13"/>
        <v/>
      </c>
      <c r="J125" s="15" t="str">
        <f t="shared" si="14"/>
        <v/>
      </c>
    </row>
    <row r="126" spans="1:10">
      <c r="A126" s="117">
        <v>117</v>
      </c>
      <c r="B126" s="118"/>
      <c r="C126" s="118"/>
      <c r="D126" s="120"/>
      <c r="E126" s="15" t="str">
        <f t="shared" si="8"/>
        <v/>
      </c>
      <c r="H126" s="15"/>
      <c r="I126" s="15" t="str">
        <f t="shared" si="13"/>
        <v/>
      </c>
      <c r="J126" s="15" t="str">
        <f t="shared" si="14"/>
        <v/>
      </c>
    </row>
    <row r="127" spans="1:10">
      <c r="A127" s="117">
        <v>118</v>
      </c>
      <c r="B127" s="118"/>
      <c r="C127" s="118"/>
      <c r="D127" s="120"/>
      <c r="E127" s="15" t="str">
        <f t="shared" si="8"/>
        <v/>
      </c>
      <c r="H127" s="15"/>
      <c r="I127" s="15" t="str">
        <f t="shared" si="13"/>
        <v/>
      </c>
      <c r="J127" s="15" t="str">
        <f t="shared" si="14"/>
        <v/>
      </c>
    </row>
    <row r="128" spans="1:10">
      <c r="A128" s="117">
        <v>119</v>
      </c>
      <c r="B128" s="118"/>
      <c r="C128" s="118"/>
      <c r="D128" s="120"/>
      <c r="E128" s="15" t="str">
        <f t="shared" si="8"/>
        <v/>
      </c>
      <c r="H128" s="15"/>
      <c r="I128" s="15" t="str">
        <f t="shared" si="13"/>
        <v/>
      </c>
      <c r="J128" s="15" t="str">
        <f t="shared" si="14"/>
        <v/>
      </c>
    </row>
    <row r="129" spans="1:10">
      <c r="A129" s="117">
        <v>120</v>
      </c>
      <c r="B129" s="118"/>
      <c r="C129" s="118"/>
      <c r="D129" s="120"/>
      <c r="E129" s="15" t="str">
        <f t="shared" si="8"/>
        <v/>
      </c>
      <c r="H129" s="15"/>
      <c r="I129" s="15" t="str">
        <f t="shared" si="13"/>
        <v/>
      </c>
      <c r="J129" s="15" t="str">
        <f t="shared" si="14"/>
        <v/>
      </c>
    </row>
    <row r="130" spans="1:10">
      <c r="A130" s="117">
        <v>121</v>
      </c>
      <c r="B130" s="118"/>
      <c r="C130" s="118"/>
      <c r="D130" s="120"/>
      <c r="E130" s="15" t="str">
        <f t="shared" si="8"/>
        <v/>
      </c>
      <c r="H130" s="15"/>
      <c r="I130" s="15" t="str">
        <f t="shared" si="13"/>
        <v/>
      </c>
      <c r="J130" s="15" t="str">
        <f t="shared" si="14"/>
        <v/>
      </c>
    </row>
    <row r="131" spans="1:10">
      <c r="A131" s="117">
        <v>122</v>
      </c>
      <c r="B131" s="118"/>
      <c r="C131" s="118"/>
      <c r="D131" s="120"/>
      <c r="E131" s="15" t="str">
        <f t="shared" si="8"/>
        <v/>
      </c>
      <c r="H131" s="15"/>
      <c r="I131" s="15" t="str">
        <f t="shared" si="13"/>
        <v/>
      </c>
      <c r="J131" s="15" t="str">
        <f t="shared" si="14"/>
        <v/>
      </c>
    </row>
    <row r="132" spans="1:10">
      <c r="A132" s="117">
        <v>123</v>
      </c>
      <c r="B132" s="118"/>
      <c r="C132" s="118"/>
      <c r="D132" s="120"/>
      <c r="E132" s="15" t="str">
        <f t="shared" si="8"/>
        <v/>
      </c>
      <c r="H132" s="15"/>
      <c r="I132" s="15" t="str">
        <f t="shared" si="13"/>
        <v/>
      </c>
      <c r="J132" s="15" t="str">
        <f t="shared" si="14"/>
        <v/>
      </c>
    </row>
    <row r="133" spans="1:10">
      <c r="A133" s="117">
        <v>124</v>
      </c>
      <c r="B133" s="118"/>
      <c r="C133" s="118"/>
      <c r="D133" s="120"/>
      <c r="E133" s="15" t="str">
        <f t="shared" si="8"/>
        <v/>
      </c>
      <c r="H133" s="15"/>
      <c r="I133" s="15" t="str">
        <f t="shared" si="13"/>
        <v/>
      </c>
      <c r="J133" s="15" t="str">
        <f t="shared" si="14"/>
        <v/>
      </c>
    </row>
    <row r="134" spans="1:10">
      <c r="A134" s="117">
        <v>125</v>
      </c>
      <c r="B134" s="118"/>
      <c r="C134" s="118"/>
      <c r="D134" s="120"/>
      <c r="E134" s="15" t="str">
        <f t="shared" si="8"/>
        <v/>
      </c>
      <c r="H134" s="15"/>
      <c r="I134" s="15" t="str">
        <f t="shared" si="13"/>
        <v/>
      </c>
      <c r="J134" s="15" t="str">
        <f t="shared" si="14"/>
        <v/>
      </c>
    </row>
    <row r="135" spans="1:10">
      <c r="A135" s="117">
        <v>126</v>
      </c>
      <c r="B135" s="118"/>
      <c r="C135" s="118"/>
      <c r="D135" s="120"/>
      <c r="E135" s="15" t="str">
        <f t="shared" si="8"/>
        <v/>
      </c>
      <c r="H135" s="15"/>
      <c r="I135" s="15" t="str">
        <f t="shared" si="13"/>
        <v/>
      </c>
      <c r="J135" s="15" t="str">
        <f t="shared" si="14"/>
        <v/>
      </c>
    </row>
    <row r="136" spans="1:10">
      <c r="A136" s="117">
        <v>127</v>
      </c>
      <c r="B136" s="118"/>
      <c r="C136" s="118"/>
      <c r="D136" s="120"/>
      <c r="E136" s="15" t="str">
        <f t="shared" si="8"/>
        <v/>
      </c>
      <c r="H136" s="15"/>
      <c r="I136" s="15" t="str">
        <f t="shared" si="13"/>
        <v/>
      </c>
      <c r="J136" s="15" t="str">
        <f t="shared" si="14"/>
        <v/>
      </c>
    </row>
    <row r="137" spans="1:10">
      <c r="A137" s="117">
        <v>128</v>
      </c>
      <c r="B137" s="118"/>
      <c r="C137" s="118"/>
      <c r="D137" s="120"/>
      <c r="E137" s="15" t="str">
        <f t="shared" si="8"/>
        <v/>
      </c>
      <c r="H137" s="15"/>
      <c r="I137" s="15" t="str">
        <f t="shared" si="13"/>
        <v/>
      </c>
      <c r="J137" s="15" t="str">
        <f t="shared" si="14"/>
        <v/>
      </c>
    </row>
    <row r="138" spans="1:10">
      <c r="A138" s="117">
        <v>129</v>
      </c>
      <c r="B138" s="118"/>
      <c r="C138" s="118"/>
      <c r="D138" s="120"/>
      <c r="E138" s="15" t="str">
        <f t="shared" ref="E138:E201" si="15">IF(OR($B138="",,,,$D138&lt;an_initial,$D138&gt;an_final,),"",HLOOKUP(C138,ii10punctaje,2,FALSE) )</f>
        <v/>
      </c>
      <c r="H138" s="15"/>
      <c r="I138" s="15" t="str">
        <f t="shared" ref="I138:I201" si="16">IF(OR($B138="",,,,$D138&lt;an_initial,$D138&gt;an_final,),"",HLOOKUP(C138,ii10punctaje,2,FALSE)*COUNTIF(C138,$I$7))</f>
        <v/>
      </c>
      <c r="J138" s="15" t="str">
        <f t="shared" ref="J138:J201" si="17">IF(OR($B138="",,,,$D138&lt;an_initial,$D138&gt;an_final,),"",HLOOKUP(C138,ii10punctaje,2,FALSE)*COUNTIF(C138,$J$7))</f>
        <v/>
      </c>
    </row>
    <row r="139" spans="1:10">
      <c r="A139" s="117">
        <v>130</v>
      </c>
      <c r="B139" s="118"/>
      <c r="C139" s="118"/>
      <c r="D139" s="120"/>
      <c r="E139" s="15" t="str">
        <f t="shared" si="15"/>
        <v/>
      </c>
      <c r="H139" s="15"/>
      <c r="I139" s="15" t="str">
        <f t="shared" si="16"/>
        <v/>
      </c>
      <c r="J139" s="15" t="str">
        <f t="shared" si="17"/>
        <v/>
      </c>
    </row>
    <row r="140" spans="1:10">
      <c r="A140" s="117">
        <v>131</v>
      </c>
      <c r="B140" s="118"/>
      <c r="C140" s="118"/>
      <c r="D140" s="120"/>
      <c r="E140" s="15" t="str">
        <f t="shared" si="15"/>
        <v/>
      </c>
      <c r="H140" s="15"/>
      <c r="I140" s="15" t="str">
        <f t="shared" si="16"/>
        <v/>
      </c>
      <c r="J140" s="15" t="str">
        <f t="shared" si="17"/>
        <v/>
      </c>
    </row>
    <row r="141" spans="1:10">
      <c r="A141" s="117">
        <v>132</v>
      </c>
      <c r="B141" s="118"/>
      <c r="C141" s="118"/>
      <c r="D141" s="120"/>
      <c r="E141" s="15" t="str">
        <f t="shared" si="15"/>
        <v/>
      </c>
      <c r="H141" s="15"/>
      <c r="I141" s="15" t="str">
        <f t="shared" si="16"/>
        <v/>
      </c>
      <c r="J141" s="15" t="str">
        <f t="shared" si="17"/>
        <v/>
      </c>
    </row>
    <row r="142" spans="1:10">
      <c r="A142" s="117">
        <v>133</v>
      </c>
      <c r="B142" s="118"/>
      <c r="C142" s="118"/>
      <c r="D142" s="120"/>
      <c r="E142" s="15" t="str">
        <f t="shared" si="15"/>
        <v/>
      </c>
      <c r="H142" s="15"/>
      <c r="I142" s="15" t="str">
        <f t="shared" si="16"/>
        <v/>
      </c>
      <c r="J142" s="15" t="str">
        <f t="shared" si="17"/>
        <v/>
      </c>
    </row>
    <row r="143" spans="1:10">
      <c r="A143" s="117">
        <v>134</v>
      </c>
      <c r="B143" s="118"/>
      <c r="C143" s="118"/>
      <c r="D143" s="120"/>
      <c r="E143" s="15" t="str">
        <f t="shared" si="15"/>
        <v/>
      </c>
      <c r="H143" s="15"/>
      <c r="I143" s="15" t="str">
        <f t="shared" si="16"/>
        <v/>
      </c>
      <c r="J143" s="15" t="str">
        <f t="shared" si="17"/>
        <v/>
      </c>
    </row>
    <row r="144" spans="1:10">
      <c r="A144" s="117">
        <v>135</v>
      </c>
      <c r="B144" s="118"/>
      <c r="C144" s="118"/>
      <c r="D144" s="120"/>
      <c r="E144" s="15" t="str">
        <f t="shared" si="15"/>
        <v/>
      </c>
      <c r="H144" s="15"/>
      <c r="I144" s="15" t="str">
        <f t="shared" si="16"/>
        <v/>
      </c>
      <c r="J144" s="15" t="str">
        <f t="shared" si="17"/>
        <v/>
      </c>
    </row>
    <row r="145" spans="1:10">
      <c r="A145" s="117">
        <v>136</v>
      </c>
      <c r="B145" s="118"/>
      <c r="C145" s="118"/>
      <c r="D145" s="120"/>
      <c r="E145" s="15" t="str">
        <f t="shared" si="15"/>
        <v/>
      </c>
      <c r="H145" s="15"/>
      <c r="I145" s="15" t="str">
        <f t="shared" si="16"/>
        <v/>
      </c>
      <c r="J145" s="15" t="str">
        <f t="shared" si="17"/>
        <v/>
      </c>
    </row>
    <row r="146" spans="1:10">
      <c r="A146" s="117">
        <v>137</v>
      </c>
      <c r="B146" s="118"/>
      <c r="C146" s="118"/>
      <c r="D146" s="120"/>
      <c r="E146" s="15" t="str">
        <f t="shared" si="15"/>
        <v/>
      </c>
      <c r="H146" s="15"/>
      <c r="I146" s="15" t="str">
        <f t="shared" si="16"/>
        <v/>
      </c>
      <c r="J146" s="15" t="str">
        <f t="shared" si="17"/>
        <v/>
      </c>
    </row>
    <row r="147" spans="1:10">
      <c r="A147" s="117">
        <v>138</v>
      </c>
      <c r="B147" s="118"/>
      <c r="C147" s="118"/>
      <c r="D147" s="120"/>
      <c r="E147" s="15" t="str">
        <f t="shared" si="15"/>
        <v/>
      </c>
      <c r="H147" s="15"/>
      <c r="I147" s="15" t="str">
        <f t="shared" si="16"/>
        <v/>
      </c>
      <c r="J147" s="15" t="str">
        <f t="shared" si="17"/>
        <v/>
      </c>
    </row>
    <row r="148" spans="1:10">
      <c r="A148" s="117">
        <v>139</v>
      </c>
      <c r="B148" s="118"/>
      <c r="C148" s="118"/>
      <c r="D148" s="120"/>
      <c r="E148" s="15" t="str">
        <f t="shared" si="15"/>
        <v/>
      </c>
      <c r="H148" s="15"/>
      <c r="I148" s="15" t="str">
        <f t="shared" si="16"/>
        <v/>
      </c>
      <c r="J148" s="15" t="str">
        <f t="shared" si="17"/>
        <v/>
      </c>
    </row>
    <row r="149" spans="1:10">
      <c r="A149" s="117">
        <v>140</v>
      </c>
      <c r="B149" s="118"/>
      <c r="C149" s="118"/>
      <c r="D149" s="120"/>
      <c r="E149" s="15" t="str">
        <f t="shared" si="15"/>
        <v/>
      </c>
      <c r="H149" s="15"/>
      <c r="I149" s="15" t="str">
        <f t="shared" si="16"/>
        <v/>
      </c>
      <c r="J149" s="15" t="str">
        <f t="shared" si="17"/>
        <v/>
      </c>
    </row>
    <row r="150" spans="1:10">
      <c r="A150" s="117">
        <v>141</v>
      </c>
      <c r="B150" s="118"/>
      <c r="C150" s="118"/>
      <c r="D150" s="120"/>
      <c r="E150" s="15" t="str">
        <f t="shared" si="15"/>
        <v/>
      </c>
      <c r="H150" s="15"/>
      <c r="I150" s="15" t="str">
        <f t="shared" si="16"/>
        <v/>
      </c>
      <c r="J150" s="15" t="str">
        <f t="shared" si="17"/>
        <v/>
      </c>
    </row>
    <row r="151" spans="1:10">
      <c r="A151" s="117">
        <v>142</v>
      </c>
      <c r="B151" s="118"/>
      <c r="C151" s="118"/>
      <c r="D151" s="120"/>
      <c r="E151" s="15" t="str">
        <f t="shared" si="15"/>
        <v/>
      </c>
      <c r="H151" s="15"/>
      <c r="I151" s="15" t="str">
        <f t="shared" si="16"/>
        <v/>
      </c>
      <c r="J151" s="15" t="str">
        <f t="shared" si="17"/>
        <v/>
      </c>
    </row>
    <row r="152" spans="1:10">
      <c r="A152" s="117">
        <v>143</v>
      </c>
      <c r="B152" s="118"/>
      <c r="C152" s="118"/>
      <c r="D152" s="120"/>
      <c r="E152" s="15" t="str">
        <f t="shared" si="15"/>
        <v/>
      </c>
      <c r="H152" s="15"/>
      <c r="I152" s="15" t="str">
        <f t="shared" si="16"/>
        <v/>
      </c>
      <c r="J152" s="15" t="str">
        <f t="shared" si="17"/>
        <v/>
      </c>
    </row>
    <row r="153" spans="1:10">
      <c r="A153" s="117">
        <v>144</v>
      </c>
      <c r="B153" s="118"/>
      <c r="C153" s="118"/>
      <c r="D153" s="120"/>
      <c r="E153" s="15" t="str">
        <f t="shared" si="15"/>
        <v/>
      </c>
      <c r="H153" s="15"/>
      <c r="I153" s="15" t="str">
        <f t="shared" si="16"/>
        <v/>
      </c>
      <c r="J153" s="15" t="str">
        <f t="shared" si="17"/>
        <v/>
      </c>
    </row>
    <row r="154" spans="1:10">
      <c r="A154" s="117">
        <v>145</v>
      </c>
      <c r="B154" s="118"/>
      <c r="C154" s="118"/>
      <c r="D154" s="120"/>
      <c r="E154" s="15" t="str">
        <f t="shared" si="15"/>
        <v/>
      </c>
      <c r="H154" s="15"/>
      <c r="I154" s="15" t="str">
        <f t="shared" si="16"/>
        <v/>
      </c>
      <c r="J154" s="15" t="str">
        <f t="shared" si="17"/>
        <v/>
      </c>
    </row>
    <row r="155" spans="1:10">
      <c r="A155" s="117">
        <v>146</v>
      </c>
      <c r="B155" s="118"/>
      <c r="C155" s="118"/>
      <c r="D155" s="120"/>
      <c r="E155" s="15" t="str">
        <f t="shared" si="15"/>
        <v/>
      </c>
      <c r="H155" s="15"/>
      <c r="I155" s="15" t="str">
        <f t="shared" si="16"/>
        <v/>
      </c>
      <c r="J155" s="15" t="str">
        <f t="shared" si="17"/>
        <v/>
      </c>
    </row>
    <row r="156" spans="1:10">
      <c r="A156" s="117">
        <v>147</v>
      </c>
      <c r="B156" s="118"/>
      <c r="C156" s="118"/>
      <c r="D156" s="120"/>
      <c r="E156" s="15" t="str">
        <f t="shared" si="15"/>
        <v/>
      </c>
      <c r="H156" s="15"/>
      <c r="I156" s="15" t="str">
        <f t="shared" si="16"/>
        <v/>
      </c>
      <c r="J156" s="15" t="str">
        <f t="shared" si="17"/>
        <v/>
      </c>
    </row>
    <row r="157" spans="1:10">
      <c r="A157" s="117">
        <v>148</v>
      </c>
      <c r="B157" s="118"/>
      <c r="C157" s="118"/>
      <c r="D157" s="120"/>
      <c r="E157" s="15" t="str">
        <f t="shared" si="15"/>
        <v/>
      </c>
      <c r="H157" s="15"/>
      <c r="I157" s="15" t="str">
        <f t="shared" si="16"/>
        <v/>
      </c>
      <c r="J157" s="15" t="str">
        <f t="shared" si="17"/>
        <v/>
      </c>
    </row>
    <row r="158" spans="1:10">
      <c r="A158" s="117">
        <v>149</v>
      </c>
      <c r="B158" s="118"/>
      <c r="C158" s="118"/>
      <c r="D158" s="120"/>
      <c r="E158" s="15" t="str">
        <f t="shared" si="15"/>
        <v/>
      </c>
      <c r="H158" s="15"/>
      <c r="I158" s="15" t="str">
        <f t="shared" si="16"/>
        <v/>
      </c>
      <c r="J158" s="15" t="str">
        <f t="shared" si="17"/>
        <v/>
      </c>
    </row>
    <row r="159" spans="1:10">
      <c r="A159" s="117">
        <v>150</v>
      </c>
      <c r="B159" s="118"/>
      <c r="C159" s="118"/>
      <c r="D159" s="120"/>
      <c r="E159" s="15" t="str">
        <f t="shared" si="15"/>
        <v/>
      </c>
      <c r="H159" s="15"/>
      <c r="I159" s="15" t="str">
        <f t="shared" si="16"/>
        <v/>
      </c>
      <c r="J159" s="15" t="str">
        <f t="shared" si="17"/>
        <v/>
      </c>
    </row>
    <row r="160" spans="1:10">
      <c r="A160" s="117">
        <v>151</v>
      </c>
      <c r="B160" s="118"/>
      <c r="C160" s="118"/>
      <c r="D160" s="120"/>
      <c r="E160" s="15" t="str">
        <f t="shared" si="15"/>
        <v/>
      </c>
      <c r="H160" s="15"/>
      <c r="I160" s="15" t="str">
        <f t="shared" si="16"/>
        <v/>
      </c>
      <c r="J160" s="15" t="str">
        <f t="shared" si="17"/>
        <v/>
      </c>
    </row>
    <row r="161" spans="1:10">
      <c r="A161" s="117">
        <v>152</v>
      </c>
      <c r="B161" s="118"/>
      <c r="C161" s="118"/>
      <c r="D161" s="120"/>
      <c r="E161" s="15" t="str">
        <f t="shared" si="15"/>
        <v/>
      </c>
      <c r="H161" s="15"/>
      <c r="I161" s="15" t="str">
        <f t="shared" si="16"/>
        <v/>
      </c>
      <c r="J161" s="15" t="str">
        <f t="shared" si="17"/>
        <v/>
      </c>
    </row>
    <row r="162" spans="1:10">
      <c r="A162" s="117">
        <v>153</v>
      </c>
      <c r="B162" s="118"/>
      <c r="C162" s="118"/>
      <c r="D162" s="120"/>
      <c r="E162" s="15" t="str">
        <f t="shared" si="15"/>
        <v/>
      </c>
      <c r="H162" s="15"/>
      <c r="I162" s="15" t="str">
        <f t="shared" si="16"/>
        <v/>
      </c>
      <c r="J162" s="15" t="str">
        <f t="shared" si="17"/>
        <v/>
      </c>
    </row>
    <row r="163" spans="1:10">
      <c r="A163" s="117">
        <v>154</v>
      </c>
      <c r="B163" s="118"/>
      <c r="C163" s="118"/>
      <c r="D163" s="120"/>
      <c r="E163" s="15" t="str">
        <f t="shared" si="15"/>
        <v/>
      </c>
      <c r="H163" s="15"/>
      <c r="I163" s="15" t="str">
        <f t="shared" si="16"/>
        <v/>
      </c>
      <c r="J163" s="15" t="str">
        <f t="shared" si="17"/>
        <v/>
      </c>
    </row>
    <row r="164" spans="1:10">
      <c r="A164" s="117">
        <v>155</v>
      </c>
      <c r="B164" s="118"/>
      <c r="C164" s="118"/>
      <c r="D164" s="120"/>
      <c r="E164" s="15" t="str">
        <f t="shared" si="15"/>
        <v/>
      </c>
      <c r="H164" s="15"/>
      <c r="I164" s="15" t="str">
        <f t="shared" si="16"/>
        <v/>
      </c>
      <c r="J164" s="15" t="str">
        <f t="shared" si="17"/>
        <v/>
      </c>
    </row>
    <row r="165" spans="1:10">
      <c r="A165" s="117">
        <v>156</v>
      </c>
      <c r="B165" s="118"/>
      <c r="C165" s="118"/>
      <c r="D165" s="120"/>
      <c r="E165" s="15" t="str">
        <f t="shared" si="15"/>
        <v/>
      </c>
      <c r="H165" s="15"/>
      <c r="I165" s="15" t="str">
        <f t="shared" si="16"/>
        <v/>
      </c>
      <c r="J165" s="15" t="str">
        <f t="shared" si="17"/>
        <v/>
      </c>
    </row>
    <row r="166" spans="1:10">
      <c r="A166" s="117">
        <v>157</v>
      </c>
      <c r="B166" s="118"/>
      <c r="C166" s="118"/>
      <c r="D166" s="120"/>
      <c r="E166" s="15" t="str">
        <f t="shared" si="15"/>
        <v/>
      </c>
      <c r="H166" s="15"/>
      <c r="I166" s="15" t="str">
        <f t="shared" si="16"/>
        <v/>
      </c>
      <c r="J166" s="15" t="str">
        <f t="shared" si="17"/>
        <v/>
      </c>
    </row>
    <row r="167" spans="1:10">
      <c r="A167" s="117">
        <v>158</v>
      </c>
      <c r="B167" s="118"/>
      <c r="C167" s="118"/>
      <c r="D167" s="120"/>
      <c r="E167" s="15" t="str">
        <f t="shared" si="15"/>
        <v/>
      </c>
      <c r="H167" s="15"/>
      <c r="I167" s="15" t="str">
        <f t="shared" si="16"/>
        <v/>
      </c>
      <c r="J167" s="15" t="str">
        <f t="shared" si="17"/>
        <v/>
      </c>
    </row>
    <row r="168" spans="1:10">
      <c r="A168" s="117">
        <v>159</v>
      </c>
      <c r="B168" s="118"/>
      <c r="C168" s="118"/>
      <c r="D168" s="120"/>
      <c r="E168" s="15" t="str">
        <f t="shared" si="15"/>
        <v/>
      </c>
      <c r="H168" s="15"/>
      <c r="I168" s="15" t="str">
        <f t="shared" si="16"/>
        <v/>
      </c>
      <c r="J168" s="15" t="str">
        <f t="shared" si="17"/>
        <v/>
      </c>
    </row>
    <row r="169" spans="1:10">
      <c r="A169" s="117">
        <v>160</v>
      </c>
      <c r="B169" s="118"/>
      <c r="C169" s="118"/>
      <c r="D169" s="120"/>
      <c r="E169" s="15" t="str">
        <f t="shared" si="15"/>
        <v/>
      </c>
      <c r="H169" s="15"/>
      <c r="I169" s="15" t="str">
        <f t="shared" si="16"/>
        <v/>
      </c>
      <c r="J169" s="15" t="str">
        <f t="shared" si="17"/>
        <v/>
      </c>
    </row>
    <row r="170" spans="1:10">
      <c r="A170" s="117">
        <v>161</v>
      </c>
      <c r="B170" s="118"/>
      <c r="C170" s="118"/>
      <c r="D170" s="120"/>
      <c r="E170" s="15" t="str">
        <f t="shared" si="15"/>
        <v/>
      </c>
      <c r="H170" s="15"/>
      <c r="I170" s="15" t="str">
        <f t="shared" si="16"/>
        <v/>
      </c>
      <c r="J170" s="15" t="str">
        <f t="shared" si="17"/>
        <v/>
      </c>
    </row>
    <row r="171" spans="1:10">
      <c r="A171" s="117">
        <v>162</v>
      </c>
      <c r="B171" s="118"/>
      <c r="C171" s="118"/>
      <c r="D171" s="120"/>
      <c r="E171" s="15" t="str">
        <f t="shared" si="15"/>
        <v/>
      </c>
      <c r="H171" s="15"/>
      <c r="I171" s="15" t="str">
        <f t="shared" si="16"/>
        <v/>
      </c>
      <c r="J171" s="15" t="str">
        <f t="shared" si="17"/>
        <v/>
      </c>
    </row>
    <row r="172" spans="1:10">
      <c r="A172" s="117">
        <v>163</v>
      </c>
      <c r="B172" s="118"/>
      <c r="C172" s="118"/>
      <c r="D172" s="120"/>
      <c r="E172" s="15" t="str">
        <f t="shared" si="15"/>
        <v/>
      </c>
      <c r="H172" s="15"/>
      <c r="I172" s="15" t="str">
        <f t="shared" si="16"/>
        <v/>
      </c>
      <c r="J172" s="15" t="str">
        <f t="shared" si="17"/>
        <v/>
      </c>
    </row>
    <row r="173" spans="1:10">
      <c r="A173" s="117">
        <v>164</v>
      </c>
      <c r="B173" s="118"/>
      <c r="C173" s="118"/>
      <c r="D173" s="120"/>
      <c r="E173" s="15" t="str">
        <f t="shared" si="15"/>
        <v/>
      </c>
      <c r="H173" s="15"/>
      <c r="I173" s="15" t="str">
        <f t="shared" si="16"/>
        <v/>
      </c>
      <c r="J173" s="15" t="str">
        <f t="shared" si="17"/>
        <v/>
      </c>
    </row>
    <row r="174" spans="1:10">
      <c r="A174" s="117">
        <v>165</v>
      </c>
      <c r="B174" s="118"/>
      <c r="C174" s="118"/>
      <c r="D174" s="120"/>
      <c r="E174" s="15" t="str">
        <f t="shared" si="15"/>
        <v/>
      </c>
      <c r="H174" s="15"/>
      <c r="I174" s="15" t="str">
        <f t="shared" si="16"/>
        <v/>
      </c>
      <c r="J174" s="15" t="str">
        <f t="shared" si="17"/>
        <v/>
      </c>
    </row>
    <row r="175" spans="1:10">
      <c r="A175" s="117">
        <v>166</v>
      </c>
      <c r="B175" s="118"/>
      <c r="C175" s="118"/>
      <c r="D175" s="120"/>
      <c r="E175" s="15" t="str">
        <f t="shared" si="15"/>
        <v/>
      </c>
      <c r="H175" s="15"/>
      <c r="I175" s="15" t="str">
        <f t="shared" si="16"/>
        <v/>
      </c>
      <c r="J175" s="15" t="str">
        <f t="shared" si="17"/>
        <v/>
      </c>
    </row>
    <row r="176" spans="1:10">
      <c r="A176" s="117">
        <v>167</v>
      </c>
      <c r="B176" s="118"/>
      <c r="C176" s="118"/>
      <c r="D176" s="120"/>
      <c r="E176" s="15" t="str">
        <f t="shared" si="15"/>
        <v/>
      </c>
      <c r="H176" s="15"/>
      <c r="I176" s="15" t="str">
        <f t="shared" si="16"/>
        <v/>
      </c>
      <c r="J176" s="15" t="str">
        <f t="shared" si="17"/>
        <v/>
      </c>
    </row>
    <row r="177" spans="1:10">
      <c r="A177" s="117">
        <v>168</v>
      </c>
      <c r="B177" s="118"/>
      <c r="C177" s="118"/>
      <c r="D177" s="120"/>
      <c r="E177" s="15" t="str">
        <f t="shared" si="15"/>
        <v/>
      </c>
      <c r="H177" s="15"/>
      <c r="I177" s="15" t="str">
        <f t="shared" si="16"/>
        <v/>
      </c>
      <c r="J177" s="15" t="str">
        <f t="shared" si="17"/>
        <v/>
      </c>
    </row>
    <row r="178" spans="1:10">
      <c r="A178" s="117">
        <v>169</v>
      </c>
      <c r="B178" s="118"/>
      <c r="C178" s="118"/>
      <c r="D178" s="120"/>
      <c r="E178" s="15" t="str">
        <f t="shared" si="15"/>
        <v/>
      </c>
      <c r="H178" s="15"/>
      <c r="I178" s="15" t="str">
        <f t="shared" si="16"/>
        <v/>
      </c>
      <c r="J178" s="15" t="str">
        <f t="shared" si="17"/>
        <v/>
      </c>
    </row>
    <row r="179" spans="1:10">
      <c r="A179" s="117">
        <v>170</v>
      </c>
      <c r="B179" s="118"/>
      <c r="C179" s="118"/>
      <c r="D179" s="120"/>
      <c r="E179" s="15" t="str">
        <f t="shared" si="15"/>
        <v/>
      </c>
      <c r="H179" s="15"/>
      <c r="I179" s="15" t="str">
        <f t="shared" si="16"/>
        <v/>
      </c>
      <c r="J179" s="15" t="str">
        <f t="shared" si="17"/>
        <v/>
      </c>
    </row>
    <row r="180" spans="1:10">
      <c r="A180" s="117">
        <v>171</v>
      </c>
      <c r="B180" s="118"/>
      <c r="C180" s="118"/>
      <c r="D180" s="120"/>
      <c r="E180" s="15" t="str">
        <f t="shared" si="15"/>
        <v/>
      </c>
      <c r="H180" s="15"/>
      <c r="I180" s="15" t="str">
        <f t="shared" si="16"/>
        <v/>
      </c>
      <c r="J180" s="15" t="str">
        <f t="shared" si="17"/>
        <v/>
      </c>
    </row>
    <row r="181" spans="1:10">
      <c r="A181" s="117">
        <v>172</v>
      </c>
      <c r="B181" s="118"/>
      <c r="C181" s="118"/>
      <c r="D181" s="120"/>
      <c r="E181" s="15" t="str">
        <f t="shared" si="15"/>
        <v/>
      </c>
      <c r="H181" s="15"/>
      <c r="I181" s="15" t="str">
        <f t="shared" si="16"/>
        <v/>
      </c>
      <c r="J181" s="15" t="str">
        <f t="shared" si="17"/>
        <v/>
      </c>
    </row>
    <row r="182" spans="1:10">
      <c r="A182" s="117">
        <v>173</v>
      </c>
      <c r="B182" s="118"/>
      <c r="C182" s="118"/>
      <c r="D182" s="120"/>
      <c r="E182" s="15" t="str">
        <f t="shared" si="15"/>
        <v/>
      </c>
      <c r="H182" s="15"/>
      <c r="I182" s="15" t="str">
        <f t="shared" si="16"/>
        <v/>
      </c>
      <c r="J182" s="15" t="str">
        <f t="shared" si="17"/>
        <v/>
      </c>
    </row>
    <row r="183" spans="1:10">
      <c r="A183" s="117">
        <v>174</v>
      </c>
      <c r="B183" s="118"/>
      <c r="C183" s="118"/>
      <c r="D183" s="120"/>
      <c r="E183" s="15" t="str">
        <f t="shared" si="15"/>
        <v/>
      </c>
      <c r="H183" s="15"/>
      <c r="I183" s="15" t="str">
        <f t="shared" si="16"/>
        <v/>
      </c>
      <c r="J183" s="15" t="str">
        <f t="shared" si="17"/>
        <v/>
      </c>
    </row>
    <row r="184" spans="1:10">
      <c r="A184" s="117">
        <v>175</v>
      </c>
      <c r="B184" s="118"/>
      <c r="C184" s="118"/>
      <c r="D184" s="120"/>
      <c r="E184" s="15" t="str">
        <f t="shared" si="15"/>
        <v/>
      </c>
      <c r="H184" s="15"/>
      <c r="I184" s="15" t="str">
        <f t="shared" si="16"/>
        <v/>
      </c>
      <c r="J184" s="15" t="str">
        <f t="shared" si="17"/>
        <v/>
      </c>
    </row>
    <row r="185" spans="1:10">
      <c r="A185" s="117">
        <v>176</v>
      </c>
      <c r="B185" s="118"/>
      <c r="C185" s="118"/>
      <c r="D185" s="120"/>
      <c r="E185" s="15" t="str">
        <f t="shared" si="15"/>
        <v/>
      </c>
      <c r="H185" s="15"/>
      <c r="I185" s="15" t="str">
        <f t="shared" si="16"/>
        <v/>
      </c>
      <c r="J185" s="15" t="str">
        <f t="shared" si="17"/>
        <v/>
      </c>
    </row>
    <row r="186" spans="1:10">
      <c r="A186" s="117">
        <v>177</v>
      </c>
      <c r="B186" s="118"/>
      <c r="C186" s="118"/>
      <c r="D186" s="120"/>
      <c r="E186" s="15" t="str">
        <f t="shared" si="15"/>
        <v/>
      </c>
      <c r="H186" s="15"/>
      <c r="I186" s="15" t="str">
        <f t="shared" si="16"/>
        <v/>
      </c>
      <c r="J186" s="15" t="str">
        <f t="shared" si="17"/>
        <v/>
      </c>
    </row>
    <row r="187" spans="1:10">
      <c r="A187" s="117">
        <v>178</v>
      </c>
      <c r="B187" s="118"/>
      <c r="C187" s="118"/>
      <c r="D187" s="120"/>
      <c r="E187" s="15" t="str">
        <f t="shared" si="15"/>
        <v/>
      </c>
      <c r="H187" s="15"/>
      <c r="I187" s="15" t="str">
        <f t="shared" si="16"/>
        <v/>
      </c>
      <c r="J187" s="15" t="str">
        <f t="shared" si="17"/>
        <v/>
      </c>
    </row>
    <row r="188" spans="1:10">
      <c r="A188" s="117">
        <v>179</v>
      </c>
      <c r="B188" s="118"/>
      <c r="C188" s="118"/>
      <c r="D188" s="120"/>
      <c r="E188" s="15" t="str">
        <f t="shared" si="15"/>
        <v/>
      </c>
      <c r="H188" s="15"/>
      <c r="I188" s="15" t="str">
        <f t="shared" si="16"/>
        <v/>
      </c>
      <c r="J188" s="15" t="str">
        <f t="shared" si="17"/>
        <v/>
      </c>
    </row>
    <row r="189" spans="1:10">
      <c r="A189" s="117">
        <v>180</v>
      </c>
      <c r="B189" s="118"/>
      <c r="C189" s="118"/>
      <c r="D189" s="120"/>
      <c r="E189" s="15" t="str">
        <f t="shared" si="15"/>
        <v/>
      </c>
      <c r="H189" s="15"/>
      <c r="I189" s="15" t="str">
        <f t="shared" si="16"/>
        <v/>
      </c>
      <c r="J189" s="15" t="str">
        <f t="shared" si="17"/>
        <v/>
      </c>
    </row>
    <row r="190" spans="1:10">
      <c r="A190" s="117">
        <v>181</v>
      </c>
      <c r="B190" s="118"/>
      <c r="C190" s="118"/>
      <c r="D190" s="120"/>
      <c r="E190" s="15" t="str">
        <f t="shared" si="15"/>
        <v/>
      </c>
      <c r="H190" s="15"/>
      <c r="I190" s="15" t="str">
        <f t="shared" si="16"/>
        <v/>
      </c>
      <c r="J190" s="15" t="str">
        <f t="shared" si="17"/>
        <v/>
      </c>
    </row>
    <row r="191" spans="1:10">
      <c r="A191" s="117">
        <v>182</v>
      </c>
      <c r="B191" s="118"/>
      <c r="C191" s="118"/>
      <c r="D191" s="120"/>
      <c r="E191" s="15" t="str">
        <f t="shared" si="15"/>
        <v/>
      </c>
      <c r="H191" s="15"/>
      <c r="I191" s="15" t="str">
        <f t="shared" si="16"/>
        <v/>
      </c>
      <c r="J191" s="15" t="str">
        <f t="shared" si="17"/>
        <v/>
      </c>
    </row>
    <row r="192" spans="1:10">
      <c r="A192" s="117">
        <v>183</v>
      </c>
      <c r="B192" s="118"/>
      <c r="C192" s="118"/>
      <c r="D192" s="120"/>
      <c r="E192" s="15" t="str">
        <f t="shared" si="15"/>
        <v/>
      </c>
      <c r="H192" s="15"/>
      <c r="I192" s="15" t="str">
        <f t="shared" si="16"/>
        <v/>
      </c>
      <c r="J192" s="15" t="str">
        <f t="shared" si="17"/>
        <v/>
      </c>
    </row>
    <row r="193" spans="1:10">
      <c r="A193" s="117">
        <v>184</v>
      </c>
      <c r="B193" s="118"/>
      <c r="C193" s="118"/>
      <c r="D193" s="120"/>
      <c r="E193" s="15" t="str">
        <f t="shared" si="15"/>
        <v/>
      </c>
      <c r="H193" s="15"/>
      <c r="I193" s="15" t="str">
        <f t="shared" si="16"/>
        <v/>
      </c>
      <c r="J193" s="15" t="str">
        <f t="shared" si="17"/>
        <v/>
      </c>
    </row>
    <row r="194" spans="1:10">
      <c r="A194" s="117">
        <v>185</v>
      </c>
      <c r="B194" s="118"/>
      <c r="C194" s="118"/>
      <c r="D194" s="120"/>
      <c r="E194" s="15" t="str">
        <f t="shared" si="15"/>
        <v/>
      </c>
      <c r="H194" s="15"/>
      <c r="I194" s="15" t="str">
        <f t="shared" si="16"/>
        <v/>
      </c>
      <c r="J194" s="15" t="str">
        <f t="shared" si="17"/>
        <v/>
      </c>
    </row>
    <row r="195" spans="1:10">
      <c r="A195" s="117">
        <v>186</v>
      </c>
      <c r="B195" s="118"/>
      <c r="C195" s="118"/>
      <c r="D195" s="120"/>
      <c r="E195" s="15" t="str">
        <f t="shared" si="15"/>
        <v/>
      </c>
      <c r="H195" s="15"/>
      <c r="I195" s="15" t="str">
        <f t="shared" si="16"/>
        <v/>
      </c>
      <c r="J195" s="15" t="str">
        <f t="shared" si="17"/>
        <v/>
      </c>
    </row>
    <row r="196" spans="1:10">
      <c r="A196" s="117">
        <v>187</v>
      </c>
      <c r="B196" s="118"/>
      <c r="C196" s="118"/>
      <c r="D196" s="120"/>
      <c r="E196" s="15" t="str">
        <f t="shared" si="15"/>
        <v/>
      </c>
      <c r="H196" s="15"/>
      <c r="I196" s="15" t="str">
        <f t="shared" si="16"/>
        <v/>
      </c>
      <c r="J196" s="15" t="str">
        <f t="shared" si="17"/>
        <v/>
      </c>
    </row>
    <row r="197" spans="1:10">
      <c r="A197" s="117">
        <v>188</v>
      </c>
      <c r="B197" s="118"/>
      <c r="C197" s="118"/>
      <c r="D197" s="120"/>
      <c r="E197" s="15" t="str">
        <f t="shared" si="15"/>
        <v/>
      </c>
      <c r="H197" s="15"/>
      <c r="I197" s="15" t="str">
        <f t="shared" si="16"/>
        <v/>
      </c>
      <c r="J197" s="15" t="str">
        <f t="shared" si="17"/>
        <v/>
      </c>
    </row>
    <row r="198" spans="1:10">
      <c r="A198" s="117">
        <v>189</v>
      </c>
      <c r="B198" s="118"/>
      <c r="C198" s="118"/>
      <c r="D198" s="120"/>
      <c r="E198" s="15" t="str">
        <f t="shared" si="15"/>
        <v/>
      </c>
      <c r="H198" s="15"/>
      <c r="I198" s="15" t="str">
        <f t="shared" si="16"/>
        <v/>
      </c>
      <c r="J198" s="15" t="str">
        <f t="shared" si="17"/>
        <v/>
      </c>
    </row>
    <row r="199" spans="1:10">
      <c r="A199" s="117">
        <v>190</v>
      </c>
      <c r="B199" s="118"/>
      <c r="C199" s="118"/>
      <c r="D199" s="120"/>
      <c r="E199" s="15" t="str">
        <f t="shared" si="15"/>
        <v/>
      </c>
      <c r="H199" s="15"/>
      <c r="I199" s="15" t="str">
        <f t="shared" si="16"/>
        <v/>
      </c>
      <c r="J199" s="15" t="str">
        <f t="shared" si="17"/>
        <v/>
      </c>
    </row>
    <row r="200" spans="1:10">
      <c r="A200" s="117">
        <v>191</v>
      </c>
      <c r="B200" s="118"/>
      <c r="C200" s="118"/>
      <c r="D200" s="120"/>
      <c r="E200" s="15" t="str">
        <f t="shared" si="15"/>
        <v/>
      </c>
      <c r="H200" s="15"/>
      <c r="I200" s="15" t="str">
        <f t="shared" si="16"/>
        <v/>
      </c>
      <c r="J200" s="15" t="str">
        <f t="shared" si="17"/>
        <v/>
      </c>
    </row>
    <row r="201" spans="1:10">
      <c r="A201" s="117">
        <v>192</v>
      </c>
      <c r="B201" s="118"/>
      <c r="C201" s="118"/>
      <c r="D201" s="120"/>
      <c r="E201" s="15" t="str">
        <f t="shared" si="15"/>
        <v/>
      </c>
      <c r="H201" s="15"/>
      <c r="I201" s="15" t="str">
        <f t="shared" si="16"/>
        <v/>
      </c>
      <c r="J201" s="15" t="str">
        <f t="shared" si="17"/>
        <v/>
      </c>
    </row>
    <row r="202" spans="1:10">
      <c r="A202" s="117">
        <v>193</v>
      </c>
      <c r="B202" s="118"/>
      <c r="C202" s="118"/>
      <c r="D202" s="120"/>
      <c r="E202" s="15" t="str">
        <f t="shared" ref="E202:E259" si="18">IF(OR($B202="",,,,$D202&lt;an_initial,$D202&gt;an_final,),"",HLOOKUP(C202,ii10punctaje,2,FALSE) )</f>
        <v/>
      </c>
      <c r="H202" s="15"/>
      <c r="I202" s="15" t="str">
        <f t="shared" ref="I202:I259" si="19">IF(OR($B202="",,,,$D202&lt;an_initial,$D202&gt;an_final,),"",HLOOKUP(C202,ii10punctaje,2,FALSE)*COUNTIF(C202,$I$7))</f>
        <v/>
      </c>
      <c r="J202" s="15" t="str">
        <f t="shared" ref="J202:J259" si="20">IF(OR($B202="",,,,$D202&lt;an_initial,$D202&gt;an_final,),"",HLOOKUP(C202,ii10punctaje,2,FALSE)*COUNTIF(C202,$J$7))</f>
        <v/>
      </c>
    </row>
    <row r="203" spans="1:10">
      <c r="A203" s="117">
        <v>194</v>
      </c>
      <c r="B203" s="118"/>
      <c r="C203" s="118"/>
      <c r="D203" s="120"/>
      <c r="E203" s="15" t="str">
        <f t="shared" si="18"/>
        <v/>
      </c>
      <c r="H203" s="15"/>
      <c r="I203" s="15" t="str">
        <f t="shared" si="19"/>
        <v/>
      </c>
      <c r="J203" s="15" t="str">
        <f t="shared" si="20"/>
        <v/>
      </c>
    </row>
    <row r="204" spans="1:10">
      <c r="A204" s="117">
        <v>195</v>
      </c>
      <c r="B204" s="118"/>
      <c r="C204" s="118"/>
      <c r="D204" s="120"/>
      <c r="E204" s="15" t="str">
        <f t="shared" si="18"/>
        <v/>
      </c>
      <c r="H204" s="15"/>
      <c r="I204" s="15" t="str">
        <f t="shared" si="19"/>
        <v/>
      </c>
      <c r="J204" s="15" t="str">
        <f t="shared" si="20"/>
        <v/>
      </c>
    </row>
    <row r="205" spans="1:10">
      <c r="A205" s="117">
        <v>196</v>
      </c>
      <c r="B205" s="118"/>
      <c r="C205" s="118"/>
      <c r="D205" s="120"/>
      <c r="E205" s="15" t="str">
        <f t="shared" si="18"/>
        <v/>
      </c>
      <c r="H205" s="15"/>
      <c r="I205" s="15" t="str">
        <f t="shared" si="19"/>
        <v/>
      </c>
      <c r="J205" s="15" t="str">
        <f t="shared" si="20"/>
        <v/>
      </c>
    </row>
    <row r="206" spans="1:10">
      <c r="A206" s="117">
        <v>197</v>
      </c>
      <c r="B206" s="118"/>
      <c r="C206" s="118"/>
      <c r="D206" s="120"/>
      <c r="E206" s="15" t="str">
        <f t="shared" si="18"/>
        <v/>
      </c>
      <c r="H206" s="15"/>
      <c r="I206" s="15" t="str">
        <f t="shared" si="19"/>
        <v/>
      </c>
      <c r="J206" s="15" t="str">
        <f t="shared" si="20"/>
        <v/>
      </c>
    </row>
    <row r="207" spans="1:10">
      <c r="A207" s="117">
        <v>198</v>
      </c>
      <c r="B207" s="118"/>
      <c r="C207" s="118"/>
      <c r="D207" s="120"/>
      <c r="E207" s="15" t="str">
        <f t="shared" si="18"/>
        <v/>
      </c>
      <c r="H207" s="15"/>
      <c r="I207" s="15" t="str">
        <f t="shared" si="19"/>
        <v/>
      </c>
      <c r="J207" s="15" t="str">
        <f t="shared" si="20"/>
        <v/>
      </c>
    </row>
    <row r="208" spans="1:10">
      <c r="A208" s="117">
        <v>199</v>
      </c>
      <c r="B208" s="118"/>
      <c r="C208" s="118"/>
      <c r="D208" s="120"/>
      <c r="E208" s="15" t="str">
        <f t="shared" si="18"/>
        <v/>
      </c>
      <c r="H208" s="15"/>
      <c r="I208" s="15" t="str">
        <f t="shared" si="19"/>
        <v/>
      </c>
      <c r="J208" s="15" t="str">
        <f t="shared" si="20"/>
        <v/>
      </c>
    </row>
    <row r="209" spans="1:10">
      <c r="A209" s="117">
        <v>200</v>
      </c>
      <c r="B209" s="118"/>
      <c r="C209" s="118"/>
      <c r="D209" s="120"/>
      <c r="E209" s="15" t="str">
        <f t="shared" si="18"/>
        <v/>
      </c>
      <c r="H209" s="15"/>
      <c r="I209" s="15" t="str">
        <f t="shared" si="19"/>
        <v/>
      </c>
      <c r="J209" s="15" t="str">
        <f t="shared" si="20"/>
        <v/>
      </c>
    </row>
    <row r="210" spans="1:10">
      <c r="A210" s="117">
        <v>201</v>
      </c>
      <c r="B210" s="118"/>
      <c r="C210" s="118"/>
      <c r="D210" s="120"/>
      <c r="E210" s="15" t="str">
        <f t="shared" si="18"/>
        <v/>
      </c>
      <c r="H210" s="15"/>
      <c r="I210" s="15" t="str">
        <f t="shared" si="19"/>
        <v/>
      </c>
      <c r="J210" s="15" t="str">
        <f t="shared" si="20"/>
        <v/>
      </c>
    </row>
    <row r="211" spans="1:10">
      <c r="A211" s="117">
        <v>202</v>
      </c>
      <c r="B211" s="118"/>
      <c r="C211" s="118"/>
      <c r="D211" s="120"/>
      <c r="E211" s="15" t="str">
        <f t="shared" si="18"/>
        <v/>
      </c>
      <c r="H211" s="15"/>
      <c r="I211" s="15" t="str">
        <f t="shared" si="19"/>
        <v/>
      </c>
      <c r="J211" s="15" t="str">
        <f t="shared" si="20"/>
        <v/>
      </c>
    </row>
    <row r="212" spans="1:10">
      <c r="A212" s="117">
        <v>203</v>
      </c>
      <c r="B212" s="118"/>
      <c r="C212" s="118"/>
      <c r="D212" s="120"/>
      <c r="E212" s="15" t="str">
        <f t="shared" si="18"/>
        <v/>
      </c>
      <c r="H212" s="15"/>
      <c r="I212" s="15" t="str">
        <f t="shared" si="19"/>
        <v/>
      </c>
      <c r="J212" s="15" t="str">
        <f t="shared" si="20"/>
        <v/>
      </c>
    </row>
    <row r="213" spans="1:10">
      <c r="A213" s="117">
        <v>204</v>
      </c>
      <c r="B213" s="118"/>
      <c r="C213" s="118"/>
      <c r="D213" s="120"/>
      <c r="E213" s="15" t="str">
        <f t="shared" si="18"/>
        <v/>
      </c>
      <c r="H213" s="15"/>
      <c r="I213" s="15" t="str">
        <f t="shared" si="19"/>
        <v/>
      </c>
      <c r="J213" s="15" t="str">
        <f t="shared" si="20"/>
        <v/>
      </c>
    </row>
    <row r="214" spans="1:10">
      <c r="A214" s="117">
        <v>205</v>
      </c>
      <c r="B214" s="118"/>
      <c r="C214" s="118"/>
      <c r="D214" s="120"/>
      <c r="E214" s="15" t="str">
        <f t="shared" si="18"/>
        <v/>
      </c>
      <c r="H214" s="15"/>
      <c r="I214" s="15" t="str">
        <f t="shared" si="19"/>
        <v/>
      </c>
      <c r="J214" s="15" t="str">
        <f t="shared" si="20"/>
        <v/>
      </c>
    </row>
    <row r="215" spans="1:10">
      <c r="A215" s="117">
        <v>206</v>
      </c>
      <c r="B215" s="118"/>
      <c r="C215" s="118"/>
      <c r="D215" s="120"/>
      <c r="E215" s="15" t="str">
        <f t="shared" si="18"/>
        <v/>
      </c>
      <c r="H215" s="15"/>
      <c r="I215" s="15" t="str">
        <f t="shared" si="19"/>
        <v/>
      </c>
      <c r="J215" s="15" t="str">
        <f t="shared" si="20"/>
        <v/>
      </c>
    </row>
    <row r="216" spans="1:10">
      <c r="A216" s="117">
        <v>207</v>
      </c>
      <c r="B216" s="118"/>
      <c r="C216" s="118"/>
      <c r="D216" s="120"/>
      <c r="E216" s="15" t="str">
        <f t="shared" si="18"/>
        <v/>
      </c>
      <c r="H216" s="15"/>
      <c r="I216" s="15" t="str">
        <f t="shared" si="19"/>
        <v/>
      </c>
      <c r="J216" s="15" t="str">
        <f t="shared" si="20"/>
        <v/>
      </c>
    </row>
    <row r="217" spans="1:10">
      <c r="A217" s="117">
        <v>208</v>
      </c>
      <c r="B217" s="118"/>
      <c r="C217" s="118"/>
      <c r="D217" s="120"/>
      <c r="E217" s="15" t="str">
        <f t="shared" si="18"/>
        <v/>
      </c>
      <c r="H217" s="15"/>
      <c r="I217" s="15" t="str">
        <f t="shared" si="19"/>
        <v/>
      </c>
      <c r="J217" s="15" t="str">
        <f t="shared" si="20"/>
        <v/>
      </c>
    </row>
    <row r="218" spans="1:10">
      <c r="A218" s="117">
        <v>209</v>
      </c>
      <c r="B218" s="118"/>
      <c r="C218" s="118"/>
      <c r="D218" s="120"/>
      <c r="E218" s="15" t="str">
        <f t="shared" si="18"/>
        <v/>
      </c>
      <c r="H218" s="15"/>
      <c r="I218" s="15" t="str">
        <f t="shared" si="19"/>
        <v/>
      </c>
      <c r="J218" s="15" t="str">
        <f t="shared" si="20"/>
        <v/>
      </c>
    </row>
    <row r="219" spans="1:10">
      <c r="A219" s="117">
        <v>210</v>
      </c>
      <c r="B219" s="118"/>
      <c r="C219" s="118"/>
      <c r="D219" s="120"/>
      <c r="E219" s="15" t="str">
        <f t="shared" si="18"/>
        <v/>
      </c>
      <c r="H219" s="15"/>
      <c r="I219" s="15" t="str">
        <f t="shared" si="19"/>
        <v/>
      </c>
      <c r="J219" s="15" t="str">
        <f t="shared" si="20"/>
        <v/>
      </c>
    </row>
    <row r="220" spans="1:10">
      <c r="A220" s="117">
        <v>211</v>
      </c>
      <c r="B220" s="118"/>
      <c r="C220" s="118"/>
      <c r="D220" s="120"/>
      <c r="E220" s="15" t="str">
        <f t="shared" si="18"/>
        <v/>
      </c>
      <c r="H220" s="15"/>
      <c r="I220" s="15" t="str">
        <f t="shared" si="19"/>
        <v/>
      </c>
      <c r="J220" s="15" t="str">
        <f t="shared" si="20"/>
        <v/>
      </c>
    </row>
    <row r="221" spans="1:10">
      <c r="A221" s="117">
        <v>212</v>
      </c>
      <c r="B221" s="118"/>
      <c r="C221" s="118"/>
      <c r="D221" s="120"/>
      <c r="E221" s="15" t="str">
        <f t="shared" si="18"/>
        <v/>
      </c>
      <c r="H221" s="15"/>
      <c r="I221" s="15" t="str">
        <f t="shared" si="19"/>
        <v/>
      </c>
      <c r="J221" s="15" t="str">
        <f t="shared" si="20"/>
        <v/>
      </c>
    </row>
    <row r="222" spans="1:10">
      <c r="A222" s="117">
        <v>213</v>
      </c>
      <c r="B222" s="118"/>
      <c r="C222" s="118"/>
      <c r="D222" s="120"/>
      <c r="E222" s="15" t="str">
        <f t="shared" si="18"/>
        <v/>
      </c>
      <c r="H222" s="15"/>
      <c r="I222" s="15" t="str">
        <f t="shared" si="19"/>
        <v/>
      </c>
      <c r="J222" s="15" t="str">
        <f t="shared" si="20"/>
        <v/>
      </c>
    </row>
    <row r="223" spans="1:10">
      <c r="A223" s="117">
        <v>214</v>
      </c>
      <c r="B223" s="118"/>
      <c r="C223" s="118"/>
      <c r="D223" s="120"/>
      <c r="E223" s="15" t="str">
        <f t="shared" si="18"/>
        <v/>
      </c>
      <c r="H223" s="15"/>
      <c r="I223" s="15" t="str">
        <f t="shared" si="19"/>
        <v/>
      </c>
      <c r="J223" s="15" t="str">
        <f t="shared" si="20"/>
        <v/>
      </c>
    </row>
    <row r="224" spans="1:10">
      <c r="A224" s="117">
        <v>215</v>
      </c>
      <c r="B224" s="118"/>
      <c r="C224" s="118"/>
      <c r="D224" s="120"/>
      <c r="E224" s="15" t="str">
        <f t="shared" si="18"/>
        <v/>
      </c>
      <c r="H224" s="15"/>
      <c r="I224" s="15" t="str">
        <f t="shared" si="19"/>
        <v/>
      </c>
      <c r="J224" s="15" t="str">
        <f t="shared" si="20"/>
        <v/>
      </c>
    </row>
    <row r="225" spans="1:10">
      <c r="A225" s="117">
        <v>216</v>
      </c>
      <c r="B225" s="118"/>
      <c r="C225" s="118"/>
      <c r="D225" s="120"/>
      <c r="E225" s="15" t="str">
        <f t="shared" si="18"/>
        <v/>
      </c>
      <c r="H225" s="15"/>
      <c r="I225" s="15" t="str">
        <f t="shared" si="19"/>
        <v/>
      </c>
      <c r="J225" s="15" t="str">
        <f t="shared" si="20"/>
        <v/>
      </c>
    </row>
    <row r="226" spans="1:10">
      <c r="A226" s="117">
        <v>217</v>
      </c>
      <c r="B226" s="118"/>
      <c r="C226" s="118"/>
      <c r="D226" s="120"/>
      <c r="E226" s="15" t="str">
        <f t="shared" si="18"/>
        <v/>
      </c>
      <c r="H226" s="15"/>
      <c r="I226" s="15" t="str">
        <f t="shared" si="19"/>
        <v/>
      </c>
      <c r="J226" s="15" t="str">
        <f t="shared" si="20"/>
        <v/>
      </c>
    </row>
    <row r="227" spans="1:10">
      <c r="A227" s="117">
        <v>218</v>
      </c>
      <c r="B227" s="118"/>
      <c r="C227" s="118"/>
      <c r="D227" s="120"/>
      <c r="E227" s="15" t="str">
        <f t="shared" si="18"/>
        <v/>
      </c>
      <c r="H227" s="15"/>
      <c r="I227" s="15" t="str">
        <f t="shared" si="19"/>
        <v/>
      </c>
      <c r="J227" s="15" t="str">
        <f t="shared" si="20"/>
        <v/>
      </c>
    </row>
    <row r="228" spans="1:10">
      <c r="A228" s="117">
        <v>219</v>
      </c>
      <c r="B228" s="118"/>
      <c r="C228" s="118"/>
      <c r="D228" s="120"/>
      <c r="E228" s="15" t="str">
        <f t="shared" si="18"/>
        <v/>
      </c>
      <c r="H228" s="15"/>
      <c r="I228" s="15" t="str">
        <f t="shared" si="19"/>
        <v/>
      </c>
      <c r="J228" s="15" t="str">
        <f t="shared" si="20"/>
        <v/>
      </c>
    </row>
    <row r="229" spans="1:10">
      <c r="A229" s="117">
        <v>220</v>
      </c>
      <c r="B229" s="118"/>
      <c r="C229" s="118"/>
      <c r="D229" s="120"/>
      <c r="E229" s="15" t="str">
        <f t="shared" si="18"/>
        <v/>
      </c>
      <c r="H229" s="15"/>
      <c r="I229" s="15" t="str">
        <f t="shared" si="19"/>
        <v/>
      </c>
      <c r="J229" s="15" t="str">
        <f t="shared" si="20"/>
        <v/>
      </c>
    </row>
    <row r="230" spans="1:10">
      <c r="A230" s="117">
        <v>221</v>
      </c>
      <c r="B230" s="118"/>
      <c r="C230" s="118"/>
      <c r="D230" s="120"/>
      <c r="E230" s="15" t="str">
        <f t="shared" si="18"/>
        <v/>
      </c>
      <c r="H230" s="15"/>
      <c r="I230" s="15" t="str">
        <f t="shared" si="19"/>
        <v/>
      </c>
      <c r="J230" s="15" t="str">
        <f t="shared" si="20"/>
        <v/>
      </c>
    </row>
    <row r="231" spans="1:10">
      <c r="A231" s="117">
        <v>222</v>
      </c>
      <c r="B231" s="118"/>
      <c r="C231" s="118"/>
      <c r="D231" s="120"/>
      <c r="E231" s="15" t="str">
        <f t="shared" si="18"/>
        <v/>
      </c>
      <c r="H231" s="15"/>
      <c r="I231" s="15" t="str">
        <f t="shared" si="19"/>
        <v/>
      </c>
      <c r="J231" s="15" t="str">
        <f t="shared" si="20"/>
        <v/>
      </c>
    </row>
    <row r="232" spans="1:10">
      <c r="A232" s="117">
        <v>223</v>
      </c>
      <c r="B232" s="118"/>
      <c r="C232" s="118"/>
      <c r="D232" s="120"/>
      <c r="E232" s="15" t="str">
        <f t="shared" si="18"/>
        <v/>
      </c>
      <c r="H232" s="15"/>
      <c r="I232" s="15" t="str">
        <f t="shared" si="19"/>
        <v/>
      </c>
      <c r="J232" s="15" t="str">
        <f t="shared" si="20"/>
        <v/>
      </c>
    </row>
    <row r="233" spans="1:10">
      <c r="A233" s="117">
        <v>224</v>
      </c>
      <c r="B233" s="118"/>
      <c r="C233" s="118"/>
      <c r="D233" s="120"/>
      <c r="E233" s="15" t="str">
        <f t="shared" si="18"/>
        <v/>
      </c>
      <c r="H233" s="15"/>
      <c r="I233" s="15" t="str">
        <f t="shared" si="19"/>
        <v/>
      </c>
      <c r="J233" s="15" t="str">
        <f t="shared" si="20"/>
        <v/>
      </c>
    </row>
    <row r="234" spans="1:10">
      <c r="A234" s="117">
        <v>225</v>
      </c>
      <c r="B234" s="118"/>
      <c r="C234" s="118"/>
      <c r="D234" s="120"/>
      <c r="E234" s="15" t="str">
        <f t="shared" si="18"/>
        <v/>
      </c>
      <c r="H234" s="15"/>
      <c r="I234" s="15" t="str">
        <f t="shared" si="19"/>
        <v/>
      </c>
      <c r="J234" s="15" t="str">
        <f t="shared" si="20"/>
        <v/>
      </c>
    </row>
    <row r="235" spans="1:10">
      <c r="A235" s="117">
        <v>226</v>
      </c>
      <c r="B235" s="118"/>
      <c r="C235" s="118"/>
      <c r="D235" s="120"/>
      <c r="E235" s="15" t="str">
        <f t="shared" si="18"/>
        <v/>
      </c>
      <c r="H235" s="15"/>
      <c r="I235" s="15" t="str">
        <f t="shared" si="19"/>
        <v/>
      </c>
      <c r="J235" s="15" t="str">
        <f t="shared" si="20"/>
        <v/>
      </c>
    </row>
    <row r="236" spans="1:10">
      <c r="A236" s="117">
        <v>227</v>
      </c>
      <c r="B236" s="118"/>
      <c r="C236" s="118"/>
      <c r="D236" s="120"/>
      <c r="E236" s="15" t="str">
        <f t="shared" si="18"/>
        <v/>
      </c>
      <c r="H236" s="15"/>
      <c r="I236" s="15" t="str">
        <f t="shared" si="19"/>
        <v/>
      </c>
      <c r="J236" s="15" t="str">
        <f t="shared" si="20"/>
        <v/>
      </c>
    </row>
    <row r="237" spans="1:10">
      <c r="A237" s="117">
        <v>228</v>
      </c>
      <c r="B237" s="118"/>
      <c r="C237" s="118"/>
      <c r="D237" s="120"/>
      <c r="E237" s="15" t="str">
        <f t="shared" si="18"/>
        <v/>
      </c>
      <c r="H237" s="15"/>
      <c r="I237" s="15" t="str">
        <f t="shared" si="19"/>
        <v/>
      </c>
      <c r="J237" s="15" t="str">
        <f t="shared" si="20"/>
        <v/>
      </c>
    </row>
    <row r="238" spans="1:10">
      <c r="A238" s="117">
        <v>229</v>
      </c>
      <c r="B238" s="118"/>
      <c r="C238" s="118"/>
      <c r="D238" s="120"/>
      <c r="E238" s="15" t="str">
        <f t="shared" si="18"/>
        <v/>
      </c>
      <c r="H238" s="15"/>
      <c r="I238" s="15" t="str">
        <f t="shared" si="19"/>
        <v/>
      </c>
      <c r="J238" s="15" t="str">
        <f t="shared" si="20"/>
        <v/>
      </c>
    </row>
    <row r="239" spans="1:10">
      <c r="A239" s="117">
        <v>230</v>
      </c>
      <c r="B239" s="118"/>
      <c r="C239" s="118"/>
      <c r="D239" s="120"/>
      <c r="E239" s="15" t="str">
        <f t="shared" si="18"/>
        <v/>
      </c>
      <c r="H239" s="15"/>
      <c r="I239" s="15" t="str">
        <f t="shared" si="19"/>
        <v/>
      </c>
      <c r="J239" s="15" t="str">
        <f t="shared" si="20"/>
        <v/>
      </c>
    </row>
    <row r="240" spans="1:10">
      <c r="A240" s="117">
        <v>231</v>
      </c>
      <c r="B240" s="118"/>
      <c r="C240" s="118"/>
      <c r="D240" s="120"/>
      <c r="E240" s="15" t="str">
        <f t="shared" si="18"/>
        <v/>
      </c>
      <c r="H240" s="15"/>
      <c r="I240" s="15" t="str">
        <f t="shared" si="19"/>
        <v/>
      </c>
      <c r="J240" s="15" t="str">
        <f t="shared" si="20"/>
        <v/>
      </c>
    </row>
    <row r="241" spans="1:10">
      <c r="A241" s="117">
        <v>232</v>
      </c>
      <c r="B241" s="118"/>
      <c r="C241" s="118"/>
      <c r="D241" s="120"/>
      <c r="E241" s="15" t="str">
        <f t="shared" si="18"/>
        <v/>
      </c>
      <c r="H241" s="15"/>
      <c r="I241" s="15" t="str">
        <f t="shared" si="19"/>
        <v/>
      </c>
      <c r="J241" s="15" t="str">
        <f t="shared" si="20"/>
        <v/>
      </c>
    </row>
    <row r="242" spans="1:10">
      <c r="A242" s="117">
        <v>233</v>
      </c>
      <c r="B242" s="118"/>
      <c r="C242" s="118"/>
      <c r="D242" s="120"/>
      <c r="E242" s="15" t="str">
        <f t="shared" si="18"/>
        <v/>
      </c>
      <c r="H242" s="15"/>
      <c r="I242" s="15" t="str">
        <f t="shared" si="19"/>
        <v/>
      </c>
      <c r="J242" s="15" t="str">
        <f t="shared" si="20"/>
        <v/>
      </c>
    </row>
    <row r="243" spans="1:10">
      <c r="A243" s="117">
        <v>234</v>
      </c>
      <c r="B243" s="118"/>
      <c r="C243" s="118"/>
      <c r="D243" s="120"/>
      <c r="E243" s="15" t="str">
        <f t="shared" si="18"/>
        <v/>
      </c>
      <c r="H243" s="15"/>
      <c r="I243" s="15" t="str">
        <f t="shared" si="19"/>
        <v/>
      </c>
      <c r="J243" s="15" t="str">
        <f t="shared" si="20"/>
        <v/>
      </c>
    </row>
    <row r="244" spans="1:10">
      <c r="A244" s="117">
        <v>235</v>
      </c>
      <c r="B244" s="118"/>
      <c r="C244" s="118"/>
      <c r="D244" s="120"/>
      <c r="E244" s="15" t="str">
        <f t="shared" si="18"/>
        <v/>
      </c>
      <c r="H244" s="15"/>
      <c r="I244" s="15" t="str">
        <f t="shared" si="19"/>
        <v/>
      </c>
      <c r="J244" s="15" t="str">
        <f t="shared" si="20"/>
        <v/>
      </c>
    </row>
    <row r="245" spans="1:10">
      <c r="A245" s="117">
        <v>236</v>
      </c>
      <c r="B245" s="118"/>
      <c r="C245" s="118"/>
      <c r="D245" s="120"/>
      <c r="E245" s="15" t="str">
        <f t="shared" si="18"/>
        <v/>
      </c>
      <c r="H245" s="15"/>
      <c r="I245" s="15" t="str">
        <f t="shared" si="19"/>
        <v/>
      </c>
      <c r="J245" s="15" t="str">
        <f t="shared" si="20"/>
        <v/>
      </c>
    </row>
    <row r="246" spans="1:10">
      <c r="A246" s="117">
        <v>237</v>
      </c>
      <c r="B246" s="118"/>
      <c r="C246" s="118"/>
      <c r="D246" s="120"/>
      <c r="E246" s="15" t="str">
        <f t="shared" si="18"/>
        <v/>
      </c>
      <c r="H246" s="15"/>
      <c r="I246" s="15" t="str">
        <f t="shared" si="19"/>
        <v/>
      </c>
      <c r="J246" s="15" t="str">
        <f t="shared" si="20"/>
        <v/>
      </c>
    </row>
    <row r="247" spans="1:10">
      <c r="A247" s="117">
        <v>238</v>
      </c>
      <c r="B247" s="118"/>
      <c r="C247" s="118"/>
      <c r="D247" s="120"/>
      <c r="E247" s="15" t="str">
        <f t="shared" si="18"/>
        <v/>
      </c>
      <c r="H247" s="15"/>
      <c r="I247" s="15" t="str">
        <f t="shared" si="19"/>
        <v/>
      </c>
      <c r="J247" s="15" t="str">
        <f t="shared" si="20"/>
        <v/>
      </c>
    </row>
    <row r="248" spans="1:10">
      <c r="A248" s="117">
        <v>239</v>
      </c>
      <c r="B248" s="118"/>
      <c r="C248" s="118"/>
      <c r="D248" s="120"/>
      <c r="E248" s="15" t="str">
        <f t="shared" si="18"/>
        <v/>
      </c>
      <c r="H248" s="15"/>
      <c r="I248" s="15" t="str">
        <f t="shared" si="19"/>
        <v/>
      </c>
      <c r="J248" s="15" t="str">
        <f t="shared" si="20"/>
        <v/>
      </c>
    </row>
    <row r="249" spans="1:10">
      <c r="A249" s="117">
        <v>240</v>
      </c>
      <c r="B249" s="118"/>
      <c r="C249" s="118"/>
      <c r="D249" s="120"/>
      <c r="E249" s="15" t="str">
        <f t="shared" si="18"/>
        <v/>
      </c>
      <c r="H249" s="15"/>
      <c r="I249" s="15" t="str">
        <f t="shared" si="19"/>
        <v/>
      </c>
      <c r="J249" s="15" t="str">
        <f t="shared" si="20"/>
        <v/>
      </c>
    </row>
    <row r="250" spans="1:10">
      <c r="A250" s="117">
        <v>241</v>
      </c>
      <c r="B250" s="118"/>
      <c r="C250" s="118"/>
      <c r="D250" s="120"/>
      <c r="E250" s="15" t="str">
        <f t="shared" si="18"/>
        <v/>
      </c>
      <c r="H250" s="15"/>
      <c r="I250" s="15" t="str">
        <f t="shared" si="19"/>
        <v/>
      </c>
      <c r="J250" s="15" t="str">
        <f t="shared" si="20"/>
        <v/>
      </c>
    </row>
    <row r="251" spans="1:10">
      <c r="A251" s="117">
        <v>242</v>
      </c>
      <c r="B251" s="118"/>
      <c r="C251" s="118"/>
      <c r="D251" s="120"/>
      <c r="E251" s="15" t="str">
        <f t="shared" si="18"/>
        <v/>
      </c>
      <c r="H251" s="15"/>
      <c r="I251" s="15" t="str">
        <f t="shared" si="19"/>
        <v/>
      </c>
      <c r="J251" s="15" t="str">
        <f t="shared" si="20"/>
        <v/>
      </c>
    </row>
    <row r="252" spans="1:10">
      <c r="A252" s="117">
        <v>243</v>
      </c>
      <c r="B252" s="118"/>
      <c r="C252" s="118"/>
      <c r="D252" s="120"/>
      <c r="E252" s="15" t="str">
        <f t="shared" si="18"/>
        <v/>
      </c>
      <c r="H252" s="15"/>
      <c r="I252" s="15" t="str">
        <f t="shared" si="19"/>
        <v/>
      </c>
      <c r="J252" s="15" t="str">
        <f t="shared" si="20"/>
        <v/>
      </c>
    </row>
    <row r="253" spans="1:10">
      <c r="A253" s="117">
        <v>244</v>
      </c>
      <c r="B253" s="118"/>
      <c r="C253" s="118"/>
      <c r="D253" s="120"/>
      <c r="E253" s="15" t="str">
        <f t="shared" si="18"/>
        <v/>
      </c>
      <c r="H253" s="15"/>
      <c r="I253" s="15" t="str">
        <f t="shared" si="19"/>
        <v/>
      </c>
      <c r="J253" s="15" t="str">
        <f t="shared" si="20"/>
        <v/>
      </c>
    </row>
    <row r="254" spans="1:10">
      <c r="A254" s="117">
        <v>245</v>
      </c>
      <c r="B254" s="118"/>
      <c r="C254" s="118"/>
      <c r="D254" s="120"/>
      <c r="E254" s="15" t="str">
        <f t="shared" si="18"/>
        <v/>
      </c>
      <c r="H254" s="15"/>
      <c r="I254" s="15" t="str">
        <f t="shared" si="19"/>
        <v/>
      </c>
      <c r="J254" s="15" t="str">
        <f t="shared" si="20"/>
        <v/>
      </c>
    </row>
    <row r="255" spans="1:10">
      <c r="A255" s="117">
        <v>246</v>
      </c>
      <c r="B255" s="118"/>
      <c r="C255" s="118"/>
      <c r="D255" s="120"/>
      <c r="E255" s="15" t="str">
        <f t="shared" si="18"/>
        <v/>
      </c>
      <c r="H255" s="15"/>
      <c r="I255" s="15" t="str">
        <f t="shared" si="19"/>
        <v/>
      </c>
      <c r="J255" s="15" t="str">
        <f t="shared" si="20"/>
        <v/>
      </c>
    </row>
    <row r="256" spans="1:10">
      <c r="A256" s="117">
        <v>247</v>
      </c>
      <c r="B256" s="118"/>
      <c r="C256" s="118"/>
      <c r="D256" s="120"/>
      <c r="E256" s="15" t="str">
        <f t="shared" si="18"/>
        <v/>
      </c>
      <c r="H256" s="15"/>
      <c r="I256" s="15" t="str">
        <f t="shared" si="19"/>
        <v/>
      </c>
      <c r="J256" s="15" t="str">
        <f t="shared" si="20"/>
        <v/>
      </c>
    </row>
    <row r="257" spans="1:10">
      <c r="A257" s="117">
        <v>248</v>
      </c>
      <c r="B257" s="118"/>
      <c r="C257" s="118"/>
      <c r="D257" s="120"/>
      <c r="E257" s="15" t="str">
        <f t="shared" si="18"/>
        <v/>
      </c>
      <c r="H257" s="15"/>
      <c r="I257" s="15" t="str">
        <f t="shared" si="19"/>
        <v/>
      </c>
      <c r="J257" s="15" t="str">
        <f t="shared" si="20"/>
        <v/>
      </c>
    </row>
    <row r="258" spans="1:10">
      <c r="A258" s="117">
        <v>249</v>
      </c>
      <c r="B258" s="118"/>
      <c r="C258" s="118"/>
      <c r="D258" s="120"/>
      <c r="E258" s="15" t="str">
        <f t="shared" si="18"/>
        <v/>
      </c>
      <c r="H258" s="15"/>
      <c r="I258" s="15" t="str">
        <f t="shared" si="19"/>
        <v/>
      </c>
      <c r="J258" s="15" t="str">
        <f t="shared" si="20"/>
        <v/>
      </c>
    </row>
    <row r="259" spans="1:10">
      <c r="A259" s="117">
        <v>250</v>
      </c>
      <c r="B259" s="118"/>
      <c r="C259" s="118"/>
      <c r="D259" s="120"/>
      <c r="E259" s="15" t="str">
        <f t="shared" si="18"/>
        <v/>
      </c>
      <c r="H259" s="15"/>
      <c r="I259" s="15" t="str">
        <f t="shared" si="19"/>
        <v/>
      </c>
      <c r="J259" s="15" t="str">
        <f t="shared" si="20"/>
        <v/>
      </c>
    </row>
  </sheetData>
  <sheetProtection algorithmName="SHA-512" hashValue="JzV9h3BDKi8IGljmf6fAln+6prh/BAl+ctbFFrpgbwPPcWOQFtYW0odtEvqtIykz9pb/R+GGDWLb8ImRNj0mTw==" saltValue="ae1D0Sfi9t0RV2LDCAa+eA==" spinCount="100000" sheet="1" objects="1" scenarios="1" formatCells="0" formatRows="0" insertRows="0"/>
  <mergeCells count="12">
    <mergeCell ref="H7:H8"/>
    <mergeCell ref="I7:I8"/>
    <mergeCell ref="J7:J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600-000000000000}">
      <formula1>ii10tip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19">
    <pageSetUpPr fitToPage="1"/>
  </sheetPr>
  <dimension ref="A1:G259"/>
  <sheetViews>
    <sheetView zoomScale="85" zoomScaleNormal="85" workbookViewId="0">
      <selection activeCell="B10" sqref="B10:D12"/>
    </sheetView>
  </sheetViews>
  <sheetFormatPr defaultColWidth="9.1328125" defaultRowHeight="15.75"/>
  <cols>
    <col min="1" max="1" width="5.6640625" style="45" customWidth="1"/>
    <col min="2" max="2" width="61.33203125" style="49" customWidth="1"/>
    <col min="3" max="3" width="28.6640625" style="49" bestFit="1" customWidth="1"/>
    <col min="4" max="4" width="10.6640625" style="54" customWidth="1"/>
    <col min="5" max="5" width="17.6640625" style="49" customWidth="1"/>
    <col min="6" max="6" width="9.1328125" style="55" hidden="1" customWidth="1"/>
    <col min="7" max="7" width="9.1328125" style="49" hidden="1" customWidth="1"/>
    <col min="8" max="17" width="9.1328125" style="49" customWidth="1"/>
    <col min="18" max="16384" width="9.1328125" style="49"/>
  </cols>
  <sheetData>
    <row r="1" spans="1:7" s="45" customFormat="1">
      <c r="A1" s="44" t="s">
        <v>483</v>
      </c>
      <c r="D1" s="46"/>
      <c r="E1" s="48"/>
    </row>
    <row r="2" spans="1:7" s="45" customFormat="1">
      <c r="A2" s="294" t="str">
        <f>IF(ISBLANK(facultate), IF(ISBLANK(departament),"","Departament " &amp; departament), "Facultatea " &amp; facultate)</f>
        <v>Facultatea Automatică și Calculatoare</v>
      </c>
      <c r="D2" s="46"/>
      <c r="E2" s="48"/>
    </row>
    <row r="3" spans="1:7" s="45" customFormat="1">
      <c r="A3" s="294" t="str">
        <f>IF(ISBLANK(departament),"","Departamentul " &amp; departament)</f>
        <v>Departamentul Automatică și Informatică Aplicată</v>
      </c>
      <c r="D3" s="46"/>
      <c r="E3" s="48"/>
    </row>
    <row r="4" spans="1:7">
      <c r="A4" s="472" t="s">
        <v>911</v>
      </c>
      <c r="B4" s="472"/>
      <c r="C4" s="472"/>
      <c r="D4" s="472"/>
      <c r="E4" s="472"/>
    </row>
    <row r="5" spans="1:7">
      <c r="A5" s="472" t="s">
        <v>1012</v>
      </c>
      <c r="B5" s="472"/>
      <c r="C5" s="472"/>
      <c r="D5" s="472"/>
      <c r="E5" s="472"/>
    </row>
    <row r="6" spans="1:7" ht="13.5" customHeight="1">
      <c r="D6" s="49"/>
      <c r="E6" s="295" t="str">
        <f>CONCATENATE(functie," ",nume_candidat)</f>
        <v>Conferențiar Bojan-Dragos Claudia-Adina</v>
      </c>
    </row>
    <row r="7" spans="1:7" ht="18.75" customHeight="1">
      <c r="A7" s="469" t="s">
        <v>338</v>
      </c>
      <c r="B7" s="469" t="s">
        <v>1049</v>
      </c>
      <c r="C7" s="469" t="s">
        <v>460</v>
      </c>
      <c r="D7" s="475" t="s">
        <v>2</v>
      </c>
      <c r="E7" s="527" t="s">
        <v>544</v>
      </c>
      <c r="F7" s="476" t="s">
        <v>541</v>
      </c>
      <c r="G7" s="477" t="s">
        <v>551</v>
      </c>
    </row>
    <row r="8" spans="1:7" ht="46.5" customHeight="1">
      <c r="A8" s="469"/>
      <c r="B8" s="469"/>
      <c r="C8" s="469"/>
      <c r="D8" s="475"/>
      <c r="E8" s="528"/>
      <c r="F8" s="476"/>
      <c r="G8" s="477"/>
    </row>
    <row r="9" spans="1:7">
      <c r="A9" s="71"/>
      <c r="B9" s="50"/>
      <c r="C9" s="50"/>
      <c r="D9" s="22"/>
      <c r="E9" s="122">
        <f>SUMIF(E10:E1010,"&gt;0")</f>
        <v>0</v>
      </c>
      <c r="F9" s="252"/>
    </row>
    <row r="10" spans="1:7">
      <c r="A10" s="28">
        <v>1</v>
      </c>
      <c r="B10" s="7"/>
      <c r="C10" s="7"/>
      <c r="D10" s="180"/>
      <c r="E10" s="15" t="str">
        <f t="shared" ref="E10:E73" si="0">IF(OR($B10="",,,,$D10&lt;an_initial,$D10&gt;an_final,),"",HLOOKUP(C10,ii11puncte,2,FALSE) )</f>
        <v/>
      </c>
      <c r="F10" s="297" t="b">
        <f t="shared" ref="F10:F73" si="1">IF(nume_candidat="",FALSE,ISNUMBER(SEARCH(nume_candidat,$B10)))</f>
        <v>0</v>
      </c>
      <c r="G10" s="298">
        <f t="shared" ref="G10:G73" si="2">LEN(B10)-LEN(SUBSTITUTE(B10,",",""))+1</f>
        <v>1</v>
      </c>
    </row>
    <row r="11" spans="1:7">
      <c r="A11" s="28">
        <v>2</v>
      </c>
      <c r="B11" s="7"/>
      <c r="C11" s="7"/>
      <c r="D11" s="180"/>
      <c r="E11" s="15" t="str">
        <f t="shared" si="0"/>
        <v/>
      </c>
      <c r="F11" s="297" t="b">
        <f t="shared" si="1"/>
        <v>0</v>
      </c>
      <c r="G11" s="298">
        <f t="shared" si="2"/>
        <v>1</v>
      </c>
    </row>
    <row r="12" spans="1:7">
      <c r="A12" s="28">
        <v>3</v>
      </c>
      <c r="B12" s="7"/>
      <c r="C12" s="7"/>
      <c r="D12" s="180"/>
      <c r="E12" s="15" t="str">
        <f t="shared" si="0"/>
        <v/>
      </c>
      <c r="F12" s="297" t="b">
        <f t="shared" si="1"/>
        <v>0</v>
      </c>
      <c r="G12" s="298">
        <f t="shared" si="2"/>
        <v>1</v>
      </c>
    </row>
    <row r="13" spans="1:7">
      <c r="A13" s="28">
        <v>4</v>
      </c>
      <c r="B13" s="6"/>
      <c r="C13" s="6"/>
      <c r="D13" s="179"/>
      <c r="E13" s="15" t="str">
        <f t="shared" si="0"/>
        <v/>
      </c>
      <c r="F13" s="297" t="b">
        <f t="shared" si="1"/>
        <v>0</v>
      </c>
      <c r="G13" s="298">
        <f t="shared" si="2"/>
        <v>1</v>
      </c>
    </row>
    <row r="14" spans="1:7">
      <c r="A14" s="28">
        <v>5</v>
      </c>
      <c r="B14" s="6"/>
      <c r="C14" s="6"/>
      <c r="D14" s="179"/>
      <c r="E14" s="15" t="str">
        <f t="shared" si="0"/>
        <v/>
      </c>
      <c r="F14" s="297" t="b">
        <f t="shared" si="1"/>
        <v>0</v>
      </c>
      <c r="G14" s="298">
        <f t="shared" si="2"/>
        <v>1</v>
      </c>
    </row>
    <row r="15" spans="1:7">
      <c r="A15" s="28">
        <v>6</v>
      </c>
      <c r="B15" s="6"/>
      <c r="C15" s="6"/>
      <c r="D15" s="179"/>
      <c r="E15" s="15" t="str">
        <f t="shared" si="0"/>
        <v/>
      </c>
      <c r="F15" s="297" t="b">
        <f t="shared" si="1"/>
        <v>0</v>
      </c>
      <c r="G15" s="298">
        <f t="shared" si="2"/>
        <v>1</v>
      </c>
    </row>
    <row r="16" spans="1:7">
      <c r="A16" s="28">
        <v>7</v>
      </c>
      <c r="B16" s="6"/>
      <c r="C16" s="6"/>
      <c r="D16" s="179"/>
      <c r="E16" s="15" t="str">
        <f t="shared" si="0"/>
        <v/>
      </c>
      <c r="F16" s="297" t="b">
        <f t="shared" si="1"/>
        <v>0</v>
      </c>
      <c r="G16" s="298">
        <f t="shared" si="2"/>
        <v>1</v>
      </c>
    </row>
    <row r="17" spans="1:7">
      <c r="A17" s="28">
        <v>8</v>
      </c>
      <c r="B17" s="6"/>
      <c r="C17" s="6"/>
      <c r="D17" s="179"/>
      <c r="E17" s="15" t="str">
        <f t="shared" si="0"/>
        <v/>
      </c>
      <c r="F17" s="297" t="b">
        <f t="shared" si="1"/>
        <v>0</v>
      </c>
      <c r="G17" s="298">
        <f t="shared" si="2"/>
        <v>1</v>
      </c>
    </row>
    <row r="18" spans="1:7">
      <c r="A18" s="28">
        <v>9</v>
      </c>
      <c r="B18" s="6"/>
      <c r="C18" s="6"/>
      <c r="D18" s="179"/>
      <c r="E18" s="15" t="str">
        <f t="shared" si="0"/>
        <v/>
      </c>
      <c r="F18" s="297" t="b">
        <f t="shared" si="1"/>
        <v>0</v>
      </c>
      <c r="G18" s="298">
        <f t="shared" si="2"/>
        <v>1</v>
      </c>
    </row>
    <row r="19" spans="1:7">
      <c r="A19" s="28">
        <v>10</v>
      </c>
      <c r="B19" s="6"/>
      <c r="C19" s="6"/>
      <c r="D19" s="179"/>
      <c r="E19" s="15" t="str">
        <f t="shared" si="0"/>
        <v/>
      </c>
      <c r="F19" s="297" t="b">
        <f t="shared" si="1"/>
        <v>0</v>
      </c>
      <c r="G19" s="298">
        <f t="shared" si="2"/>
        <v>1</v>
      </c>
    </row>
    <row r="20" spans="1:7">
      <c r="A20" s="28">
        <v>11</v>
      </c>
      <c r="B20" s="6"/>
      <c r="C20" s="6"/>
      <c r="D20" s="179"/>
      <c r="E20" s="15" t="str">
        <f t="shared" si="0"/>
        <v/>
      </c>
      <c r="F20" s="297" t="b">
        <f t="shared" si="1"/>
        <v>0</v>
      </c>
      <c r="G20" s="298">
        <f t="shared" si="2"/>
        <v>1</v>
      </c>
    </row>
    <row r="21" spans="1:7">
      <c r="A21" s="28">
        <v>12</v>
      </c>
      <c r="B21" s="6"/>
      <c r="C21" s="6"/>
      <c r="D21" s="179"/>
      <c r="E21" s="15" t="str">
        <f t="shared" si="0"/>
        <v/>
      </c>
      <c r="F21" s="297" t="b">
        <f t="shared" si="1"/>
        <v>0</v>
      </c>
      <c r="G21" s="298">
        <f t="shared" si="2"/>
        <v>1</v>
      </c>
    </row>
    <row r="22" spans="1:7">
      <c r="A22" s="28">
        <v>13</v>
      </c>
      <c r="B22" s="6"/>
      <c r="C22" s="6"/>
      <c r="D22" s="179"/>
      <c r="E22" s="15" t="str">
        <f t="shared" si="0"/>
        <v/>
      </c>
      <c r="F22" s="297" t="b">
        <f t="shared" si="1"/>
        <v>0</v>
      </c>
      <c r="G22" s="298">
        <f t="shared" si="2"/>
        <v>1</v>
      </c>
    </row>
    <row r="23" spans="1:7">
      <c r="A23" s="28">
        <v>14</v>
      </c>
      <c r="B23" s="6"/>
      <c r="C23" s="6"/>
      <c r="D23" s="179"/>
      <c r="E23" s="15" t="str">
        <f t="shared" si="0"/>
        <v/>
      </c>
      <c r="F23" s="297" t="b">
        <f t="shared" si="1"/>
        <v>0</v>
      </c>
      <c r="G23" s="298">
        <f t="shared" si="2"/>
        <v>1</v>
      </c>
    </row>
    <row r="24" spans="1:7">
      <c r="A24" s="28">
        <v>15</v>
      </c>
      <c r="B24" s="6"/>
      <c r="C24" s="6"/>
      <c r="D24" s="179"/>
      <c r="E24" s="15" t="str">
        <f t="shared" si="0"/>
        <v/>
      </c>
      <c r="F24" s="297" t="b">
        <f t="shared" si="1"/>
        <v>0</v>
      </c>
      <c r="G24" s="298">
        <f t="shared" si="2"/>
        <v>1</v>
      </c>
    </row>
    <row r="25" spans="1:7">
      <c r="A25" s="28">
        <v>16</v>
      </c>
      <c r="B25" s="6"/>
      <c r="C25" s="6"/>
      <c r="D25" s="179"/>
      <c r="E25" s="15" t="str">
        <f t="shared" si="0"/>
        <v/>
      </c>
      <c r="F25" s="297" t="b">
        <f t="shared" si="1"/>
        <v>0</v>
      </c>
      <c r="G25" s="298">
        <f t="shared" si="2"/>
        <v>1</v>
      </c>
    </row>
    <row r="26" spans="1:7">
      <c r="A26" s="28">
        <v>17</v>
      </c>
      <c r="B26" s="6"/>
      <c r="C26" s="6"/>
      <c r="D26" s="179"/>
      <c r="E26" s="15" t="str">
        <f t="shared" si="0"/>
        <v/>
      </c>
      <c r="F26" s="297" t="b">
        <f t="shared" si="1"/>
        <v>0</v>
      </c>
      <c r="G26" s="298">
        <f t="shared" si="2"/>
        <v>1</v>
      </c>
    </row>
    <row r="27" spans="1:7">
      <c r="A27" s="28">
        <v>18</v>
      </c>
      <c r="B27" s="6"/>
      <c r="C27" s="6"/>
      <c r="D27" s="179"/>
      <c r="E27" s="15" t="str">
        <f t="shared" si="0"/>
        <v/>
      </c>
      <c r="F27" s="297" t="b">
        <f t="shared" si="1"/>
        <v>0</v>
      </c>
      <c r="G27" s="298">
        <f t="shared" si="2"/>
        <v>1</v>
      </c>
    </row>
    <row r="28" spans="1:7">
      <c r="A28" s="28">
        <v>19</v>
      </c>
      <c r="B28" s="6"/>
      <c r="C28" s="6"/>
      <c r="D28" s="179"/>
      <c r="E28" s="15" t="str">
        <f t="shared" si="0"/>
        <v/>
      </c>
      <c r="F28" s="297" t="b">
        <f t="shared" si="1"/>
        <v>0</v>
      </c>
      <c r="G28" s="298">
        <f t="shared" si="2"/>
        <v>1</v>
      </c>
    </row>
    <row r="29" spans="1:7">
      <c r="A29" s="28">
        <v>20</v>
      </c>
      <c r="B29" s="6"/>
      <c r="C29" s="6"/>
      <c r="D29" s="179"/>
      <c r="E29" s="15" t="str">
        <f t="shared" si="0"/>
        <v/>
      </c>
      <c r="F29" s="297" t="b">
        <f t="shared" si="1"/>
        <v>0</v>
      </c>
      <c r="G29" s="298">
        <f t="shared" si="2"/>
        <v>1</v>
      </c>
    </row>
    <row r="30" spans="1:7">
      <c r="A30" s="28">
        <v>21</v>
      </c>
      <c r="B30" s="6"/>
      <c r="C30" s="6"/>
      <c r="D30" s="179"/>
      <c r="E30" s="15" t="str">
        <f t="shared" si="0"/>
        <v/>
      </c>
      <c r="F30" s="297" t="b">
        <f t="shared" si="1"/>
        <v>0</v>
      </c>
      <c r="G30" s="298">
        <f t="shared" si="2"/>
        <v>1</v>
      </c>
    </row>
    <row r="31" spans="1:7">
      <c r="A31" s="28">
        <v>22</v>
      </c>
      <c r="B31" s="6"/>
      <c r="C31" s="6"/>
      <c r="D31" s="179"/>
      <c r="E31" s="15" t="str">
        <f t="shared" si="0"/>
        <v/>
      </c>
      <c r="F31" s="297" t="b">
        <f t="shared" si="1"/>
        <v>0</v>
      </c>
      <c r="G31" s="298">
        <f t="shared" si="2"/>
        <v>1</v>
      </c>
    </row>
    <row r="32" spans="1:7">
      <c r="A32" s="28">
        <v>23</v>
      </c>
      <c r="B32" s="6"/>
      <c r="C32" s="6"/>
      <c r="D32" s="179"/>
      <c r="E32" s="15" t="str">
        <f t="shared" si="0"/>
        <v/>
      </c>
      <c r="F32" s="297" t="b">
        <f t="shared" si="1"/>
        <v>0</v>
      </c>
      <c r="G32" s="298">
        <f t="shared" si="2"/>
        <v>1</v>
      </c>
    </row>
    <row r="33" spans="1:7">
      <c r="A33" s="28">
        <v>24</v>
      </c>
      <c r="B33" s="6"/>
      <c r="C33" s="6"/>
      <c r="D33" s="179"/>
      <c r="E33" s="15" t="str">
        <f t="shared" si="0"/>
        <v/>
      </c>
      <c r="F33" s="297" t="b">
        <f t="shared" si="1"/>
        <v>0</v>
      </c>
      <c r="G33" s="298">
        <f t="shared" si="2"/>
        <v>1</v>
      </c>
    </row>
    <row r="34" spans="1:7">
      <c r="A34" s="28">
        <v>25</v>
      </c>
      <c r="B34" s="6"/>
      <c r="C34" s="6"/>
      <c r="D34" s="179"/>
      <c r="E34" s="15" t="str">
        <f t="shared" si="0"/>
        <v/>
      </c>
      <c r="F34" s="297" t="b">
        <f t="shared" si="1"/>
        <v>0</v>
      </c>
      <c r="G34" s="298">
        <f t="shared" si="2"/>
        <v>1</v>
      </c>
    </row>
    <row r="35" spans="1:7">
      <c r="A35" s="28">
        <v>26</v>
      </c>
      <c r="B35" s="6"/>
      <c r="C35" s="6"/>
      <c r="D35" s="179"/>
      <c r="E35" s="15" t="str">
        <f t="shared" si="0"/>
        <v/>
      </c>
      <c r="F35" s="297" t="b">
        <f t="shared" si="1"/>
        <v>0</v>
      </c>
      <c r="G35" s="298">
        <f t="shared" si="2"/>
        <v>1</v>
      </c>
    </row>
    <row r="36" spans="1:7">
      <c r="A36" s="28">
        <v>27</v>
      </c>
      <c r="B36" s="6"/>
      <c r="C36" s="6"/>
      <c r="D36" s="179"/>
      <c r="E36" s="15" t="str">
        <f t="shared" si="0"/>
        <v/>
      </c>
      <c r="F36" s="297" t="b">
        <f t="shared" si="1"/>
        <v>0</v>
      </c>
      <c r="G36" s="298">
        <f t="shared" si="2"/>
        <v>1</v>
      </c>
    </row>
    <row r="37" spans="1:7">
      <c r="A37" s="28">
        <v>28</v>
      </c>
      <c r="B37" s="6"/>
      <c r="C37" s="6"/>
      <c r="D37" s="179"/>
      <c r="E37" s="15" t="str">
        <f t="shared" si="0"/>
        <v/>
      </c>
      <c r="F37" s="297" t="b">
        <f t="shared" si="1"/>
        <v>0</v>
      </c>
      <c r="G37" s="298">
        <f t="shared" si="2"/>
        <v>1</v>
      </c>
    </row>
    <row r="38" spans="1:7">
      <c r="A38" s="28">
        <v>29</v>
      </c>
      <c r="B38" s="6"/>
      <c r="C38" s="6"/>
      <c r="D38" s="179"/>
      <c r="E38" s="15" t="str">
        <f t="shared" si="0"/>
        <v/>
      </c>
      <c r="F38" s="297" t="b">
        <f t="shared" si="1"/>
        <v>0</v>
      </c>
      <c r="G38" s="298">
        <f t="shared" si="2"/>
        <v>1</v>
      </c>
    </row>
    <row r="39" spans="1:7">
      <c r="A39" s="28">
        <v>30</v>
      </c>
      <c r="B39" s="6"/>
      <c r="C39" s="6"/>
      <c r="D39" s="179"/>
      <c r="E39" s="15" t="str">
        <f t="shared" si="0"/>
        <v/>
      </c>
      <c r="F39" s="297" t="b">
        <f t="shared" si="1"/>
        <v>0</v>
      </c>
      <c r="G39" s="298">
        <f t="shared" si="2"/>
        <v>1</v>
      </c>
    </row>
    <row r="40" spans="1:7">
      <c r="A40" s="28">
        <v>31</v>
      </c>
      <c r="B40" s="6"/>
      <c r="C40" s="6"/>
      <c r="D40" s="179"/>
      <c r="E40" s="15" t="str">
        <f t="shared" si="0"/>
        <v/>
      </c>
      <c r="F40" s="297" t="b">
        <f t="shared" si="1"/>
        <v>0</v>
      </c>
      <c r="G40" s="298">
        <f t="shared" si="2"/>
        <v>1</v>
      </c>
    </row>
    <row r="41" spans="1:7">
      <c r="A41" s="28">
        <v>32</v>
      </c>
      <c r="B41" s="6"/>
      <c r="C41" s="6"/>
      <c r="D41" s="179"/>
      <c r="E41" s="15" t="str">
        <f t="shared" si="0"/>
        <v/>
      </c>
      <c r="F41" s="297" t="b">
        <f t="shared" si="1"/>
        <v>0</v>
      </c>
      <c r="G41" s="298">
        <f t="shared" si="2"/>
        <v>1</v>
      </c>
    </row>
    <row r="42" spans="1:7">
      <c r="A42" s="28">
        <v>33</v>
      </c>
      <c r="B42" s="6"/>
      <c r="C42" s="6"/>
      <c r="D42" s="179"/>
      <c r="E42" s="15" t="str">
        <f t="shared" si="0"/>
        <v/>
      </c>
      <c r="F42" s="297" t="b">
        <f t="shared" si="1"/>
        <v>0</v>
      </c>
      <c r="G42" s="298">
        <f t="shared" si="2"/>
        <v>1</v>
      </c>
    </row>
    <row r="43" spans="1:7">
      <c r="A43" s="28">
        <v>34</v>
      </c>
      <c r="B43" s="6"/>
      <c r="C43" s="6"/>
      <c r="D43" s="179"/>
      <c r="E43" s="15" t="str">
        <f t="shared" si="0"/>
        <v/>
      </c>
      <c r="F43" s="297" t="b">
        <f t="shared" si="1"/>
        <v>0</v>
      </c>
      <c r="G43" s="298">
        <f t="shared" si="2"/>
        <v>1</v>
      </c>
    </row>
    <row r="44" spans="1:7">
      <c r="A44" s="28">
        <v>35</v>
      </c>
      <c r="B44" s="6"/>
      <c r="C44" s="6"/>
      <c r="D44" s="179"/>
      <c r="E44" s="15" t="str">
        <f t="shared" si="0"/>
        <v/>
      </c>
      <c r="F44" s="297" t="b">
        <f t="shared" si="1"/>
        <v>0</v>
      </c>
      <c r="G44" s="298">
        <f t="shared" si="2"/>
        <v>1</v>
      </c>
    </row>
    <row r="45" spans="1:7">
      <c r="A45" s="28">
        <v>36</v>
      </c>
      <c r="B45" s="6"/>
      <c r="C45" s="6"/>
      <c r="D45" s="179"/>
      <c r="E45" s="15" t="str">
        <f t="shared" si="0"/>
        <v/>
      </c>
      <c r="F45" s="297" t="b">
        <f t="shared" si="1"/>
        <v>0</v>
      </c>
      <c r="G45" s="298">
        <f t="shared" si="2"/>
        <v>1</v>
      </c>
    </row>
    <row r="46" spans="1:7">
      <c r="A46" s="28">
        <v>37</v>
      </c>
      <c r="B46" s="6"/>
      <c r="C46" s="6"/>
      <c r="D46" s="179"/>
      <c r="E46" s="15" t="str">
        <f t="shared" si="0"/>
        <v/>
      </c>
      <c r="F46" s="297" t="b">
        <f t="shared" si="1"/>
        <v>0</v>
      </c>
      <c r="G46" s="298">
        <f t="shared" si="2"/>
        <v>1</v>
      </c>
    </row>
    <row r="47" spans="1:7">
      <c r="A47" s="28">
        <v>38</v>
      </c>
      <c r="B47" s="6"/>
      <c r="C47" s="6"/>
      <c r="D47" s="179"/>
      <c r="E47" s="15" t="str">
        <f t="shared" si="0"/>
        <v/>
      </c>
      <c r="F47" s="297" t="b">
        <f t="shared" si="1"/>
        <v>0</v>
      </c>
      <c r="G47" s="298">
        <f t="shared" si="2"/>
        <v>1</v>
      </c>
    </row>
    <row r="48" spans="1:7">
      <c r="A48" s="28">
        <v>39</v>
      </c>
      <c r="B48" s="6"/>
      <c r="C48" s="6"/>
      <c r="D48" s="179"/>
      <c r="E48" s="15" t="str">
        <f t="shared" si="0"/>
        <v/>
      </c>
      <c r="F48" s="297" t="b">
        <f t="shared" si="1"/>
        <v>0</v>
      </c>
      <c r="G48" s="298">
        <f t="shared" si="2"/>
        <v>1</v>
      </c>
    </row>
    <row r="49" spans="1:7">
      <c r="A49" s="28">
        <v>40</v>
      </c>
      <c r="B49" s="6"/>
      <c r="C49" s="6"/>
      <c r="D49" s="179"/>
      <c r="E49" s="15" t="str">
        <f t="shared" si="0"/>
        <v/>
      </c>
      <c r="F49" s="297" t="b">
        <f t="shared" si="1"/>
        <v>0</v>
      </c>
      <c r="G49" s="298">
        <f t="shared" si="2"/>
        <v>1</v>
      </c>
    </row>
    <row r="50" spans="1:7">
      <c r="A50" s="28">
        <v>41</v>
      </c>
      <c r="B50" s="6"/>
      <c r="C50" s="6"/>
      <c r="D50" s="179"/>
      <c r="E50" s="15" t="str">
        <f t="shared" si="0"/>
        <v/>
      </c>
      <c r="F50" s="297" t="b">
        <f t="shared" si="1"/>
        <v>0</v>
      </c>
      <c r="G50" s="298">
        <f t="shared" si="2"/>
        <v>1</v>
      </c>
    </row>
    <row r="51" spans="1:7">
      <c r="A51" s="28">
        <v>42</v>
      </c>
      <c r="B51" s="6"/>
      <c r="C51" s="6"/>
      <c r="D51" s="179"/>
      <c r="E51" s="15" t="str">
        <f t="shared" si="0"/>
        <v/>
      </c>
      <c r="F51" s="297" t="b">
        <f t="shared" si="1"/>
        <v>0</v>
      </c>
      <c r="G51" s="298">
        <f t="shared" si="2"/>
        <v>1</v>
      </c>
    </row>
    <row r="52" spans="1:7">
      <c r="A52" s="28">
        <v>43</v>
      </c>
      <c r="B52" s="6"/>
      <c r="C52" s="6"/>
      <c r="D52" s="179"/>
      <c r="E52" s="15" t="str">
        <f t="shared" si="0"/>
        <v/>
      </c>
      <c r="F52" s="297" t="b">
        <f t="shared" si="1"/>
        <v>0</v>
      </c>
      <c r="G52" s="298">
        <f t="shared" si="2"/>
        <v>1</v>
      </c>
    </row>
    <row r="53" spans="1:7">
      <c r="A53" s="28">
        <v>44</v>
      </c>
      <c r="B53" s="6"/>
      <c r="C53" s="6"/>
      <c r="D53" s="179"/>
      <c r="E53" s="15" t="str">
        <f t="shared" si="0"/>
        <v/>
      </c>
      <c r="F53" s="297" t="b">
        <f t="shared" si="1"/>
        <v>0</v>
      </c>
      <c r="G53" s="298">
        <f t="shared" si="2"/>
        <v>1</v>
      </c>
    </row>
    <row r="54" spans="1:7">
      <c r="A54" s="28">
        <v>45</v>
      </c>
      <c r="B54" s="6"/>
      <c r="C54" s="6"/>
      <c r="D54" s="179"/>
      <c r="E54" s="15" t="str">
        <f t="shared" si="0"/>
        <v/>
      </c>
      <c r="F54" s="297" t="b">
        <f t="shared" si="1"/>
        <v>0</v>
      </c>
      <c r="G54" s="298">
        <f t="shared" si="2"/>
        <v>1</v>
      </c>
    </row>
    <row r="55" spans="1:7">
      <c r="A55" s="28">
        <v>46</v>
      </c>
      <c r="B55" s="6"/>
      <c r="C55" s="6"/>
      <c r="D55" s="179"/>
      <c r="E55" s="15" t="str">
        <f t="shared" si="0"/>
        <v/>
      </c>
      <c r="F55" s="297" t="b">
        <f t="shared" si="1"/>
        <v>0</v>
      </c>
      <c r="G55" s="298">
        <f t="shared" si="2"/>
        <v>1</v>
      </c>
    </row>
    <row r="56" spans="1:7">
      <c r="A56" s="28">
        <v>47</v>
      </c>
      <c r="B56" s="6"/>
      <c r="C56" s="6"/>
      <c r="D56" s="179"/>
      <c r="E56" s="15" t="str">
        <f t="shared" si="0"/>
        <v/>
      </c>
      <c r="F56" s="297" t="b">
        <f t="shared" si="1"/>
        <v>0</v>
      </c>
      <c r="G56" s="298">
        <f t="shared" si="2"/>
        <v>1</v>
      </c>
    </row>
    <row r="57" spans="1:7">
      <c r="A57" s="28">
        <v>48</v>
      </c>
      <c r="B57" s="6"/>
      <c r="C57" s="6"/>
      <c r="D57" s="179"/>
      <c r="E57" s="15" t="str">
        <f t="shared" si="0"/>
        <v/>
      </c>
      <c r="F57" s="297" t="b">
        <f t="shared" si="1"/>
        <v>0</v>
      </c>
      <c r="G57" s="298">
        <f t="shared" si="2"/>
        <v>1</v>
      </c>
    </row>
    <row r="58" spans="1:7">
      <c r="A58" s="28">
        <v>49</v>
      </c>
      <c r="B58" s="6"/>
      <c r="C58" s="6"/>
      <c r="D58" s="179"/>
      <c r="E58" s="15" t="str">
        <f t="shared" si="0"/>
        <v/>
      </c>
      <c r="F58" s="297" t="b">
        <f t="shared" si="1"/>
        <v>0</v>
      </c>
      <c r="G58" s="298">
        <f t="shared" si="2"/>
        <v>1</v>
      </c>
    </row>
    <row r="59" spans="1:7">
      <c r="A59" s="28">
        <v>50</v>
      </c>
      <c r="B59" s="6"/>
      <c r="C59" s="6"/>
      <c r="D59" s="179"/>
      <c r="E59" s="15" t="str">
        <f t="shared" si="0"/>
        <v/>
      </c>
      <c r="F59" s="297" t="b">
        <f t="shared" si="1"/>
        <v>0</v>
      </c>
      <c r="G59" s="298">
        <f t="shared" si="2"/>
        <v>1</v>
      </c>
    </row>
    <row r="60" spans="1:7">
      <c r="A60" s="28">
        <v>51</v>
      </c>
      <c r="B60" s="6"/>
      <c r="C60" s="6"/>
      <c r="D60" s="179"/>
      <c r="E60" s="15" t="str">
        <f t="shared" si="0"/>
        <v/>
      </c>
      <c r="F60" s="297" t="b">
        <f t="shared" si="1"/>
        <v>0</v>
      </c>
      <c r="G60" s="298">
        <f t="shared" si="2"/>
        <v>1</v>
      </c>
    </row>
    <row r="61" spans="1:7">
      <c r="A61" s="28">
        <v>52</v>
      </c>
      <c r="B61" s="6"/>
      <c r="C61" s="6"/>
      <c r="D61" s="179"/>
      <c r="E61" s="15" t="str">
        <f t="shared" si="0"/>
        <v/>
      </c>
      <c r="F61" s="297" t="b">
        <f t="shared" si="1"/>
        <v>0</v>
      </c>
      <c r="G61" s="298">
        <f t="shared" si="2"/>
        <v>1</v>
      </c>
    </row>
    <row r="62" spans="1:7">
      <c r="A62" s="28">
        <v>53</v>
      </c>
      <c r="B62" s="6"/>
      <c r="C62" s="6"/>
      <c r="D62" s="179"/>
      <c r="E62" s="15" t="str">
        <f t="shared" si="0"/>
        <v/>
      </c>
      <c r="F62" s="297" t="b">
        <f t="shared" si="1"/>
        <v>0</v>
      </c>
      <c r="G62" s="298">
        <f t="shared" si="2"/>
        <v>1</v>
      </c>
    </row>
    <row r="63" spans="1:7">
      <c r="A63" s="28">
        <v>54</v>
      </c>
      <c r="B63" s="6"/>
      <c r="C63" s="6"/>
      <c r="D63" s="179"/>
      <c r="E63" s="15" t="str">
        <f t="shared" si="0"/>
        <v/>
      </c>
      <c r="F63" s="297" t="b">
        <f t="shared" si="1"/>
        <v>0</v>
      </c>
      <c r="G63" s="298">
        <f t="shared" si="2"/>
        <v>1</v>
      </c>
    </row>
    <row r="64" spans="1:7">
      <c r="A64" s="28">
        <v>55</v>
      </c>
      <c r="B64" s="6"/>
      <c r="C64" s="6"/>
      <c r="D64" s="179"/>
      <c r="E64" s="15" t="str">
        <f t="shared" si="0"/>
        <v/>
      </c>
      <c r="F64" s="297" t="b">
        <f t="shared" si="1"/>
        <v>0</v>
      </c>
      <c r="G64" s="298">
        <f t="shared" si="2"/>
        <v>1</v>
      </c>
    </row>
    <row r="65" spans="1:7">
      <c r="A65" s="28">
        <v>56</v>
      </c>
      <c r="B65" s="6"/>
      <c r="C65" s="6"/>
      <c r="D65" s="179"/>
      <c r="E65" s="15" t="str">
        <f t="shared" si="0"/>
        <v/>
      </c>
      <c r="F65" s="297" t="b">
        <f t="shared" si="1"/>
        <v>0</v>
      </c>
      <c r="G65" s="298">
        <f t="shared" si="2"/>
        <v>1</v>
      </c>
    </row>
    <row r="66" spans="1:7">
      <c r="A66" s="28">
        <v>57</v>
      </c>
      <c r="B66" s="6"/>
      <c r="C66" s="6"/>
      <c r="D66" s="179"/>
      <c r="E66" s="15" t="str">
        <f t="shared" si="0"/>
        <v/>
      </c>
      <c r="F66" s="297" t="b">
        <f t="shared" si="1"/>
        <v>0</v>
      </c>
      <c r="G66" s="298">
        <f t="shared" si="2"/>
        <v>1</v>
      </c>
    </row>
    <row r="67" spans="1:7">
      <c r="A67" s="28">
        <v>58</v>
      </c>
      <c r="B67" s="6"/>
      <c r="C67" s="6"/>
      <c r="D67" s="179"/>
      <c r="E67" s="15" t="str">
        <f t="shared" si="0"/>
        <v/>
      </c>
      <c r="F67" s="297" t="b">
        <f t="shared" si="1"/>
        <v>0</v>
      </c>
      <c r="G67" s="298">
        <f t="shared" si="2"/>
        <v>1</v>
      </c>
    </row>
    <row r="68" spans="1:7">
      <c r="A68" s="28">
        <v>59</v>
      </c>
      <c r="B68" s="6"/>
      <c r="C68" s="6"/>
      <c r="D68" s="179"/>
      <c r="E68" s="15" t="str">
        <f t="shared" si="0"/>
        <v/>
      </c>
      <c r="F68" s="297" t="b">
        <f t="shared" si="1"/>
        <v>0</v>
      </c>
      <c r="G68" s="298">
        <f t="shared" si="2"/>
        <v>1</v>
      </c>
    </row>
    <row r="69" spans="1:7">
      <c r="A69" s="28">
        <v>60</v>
      </c>
      <c r="B69" s="6"/>
      <c r="C69" s="6"/>
      <c r="D69" s="179"/>
      <c r="E69" s="15" t="str">
        <f t="shared" si="0"/>
        <v/>
      </c>
      <c r="F69" s="297" t="b">
        <f t="shared" si="1"/>
        <v>0</v>
      </c>
      <c r="G69" s="298">
        <f t="shared" si="2"/>
        <v>1</v>
      </c>
    </row>
    <row r="70" spans="1:7">
      <c r="A70" s="28">
        <v>61</v>
      </c>
      <c r="B70" s="6"/>
      <c r="C70" s="6"/>
      <c r="D70" s="179"/>
      <c r="E70" s="15" t="str">
        <f t="shared" si="0"/>
        <v/>
      </c>
      <c r="F70" s="297" t="b">
        <f t="shared" si="1"/>
        <v>0</v>
      </c>
      <c r="G70" s="298">
        <f t="shared" si="2"/>
        <v>1</v>
      </c>
    </row>
    <row r="71" spans="1:7">
      <c r="A71" s="28">
        <v>62</v>
      </c>
      <c r="B71" s="6"/>
      <c r="C71" s="6"/>
      <c r="D71" s="179"/>
      <c r="E71" s="15" t="str">
        <f t="shared" si="0"/>
        <v/>
      </c>
      <c r="F71" s="297" t="b">
        <f t="shared" si="1"/>
        <v>0</v>
      </c>
      <c r="G71" s="298">
        <f t="shared" si="2"/>
        <v>1</v>
      </c>
    </row>
    <row r="72" spans="1:7">
      <c r="A72" s="28">
        <v>63</v>
      </c>
      <c r="B72" s="6"/>
      <c r="C72" s="6"/>
      <c r="D72" s="179"/>
      <c r="E72" s="15" t="str">
        <f t="shared" si="0"/>
        <v/>
      </c>
      <c r="F72" s="297" t="b">
        <f t="shared" si="1"/>
        <v>0</v>
      </c>
      <c r="G72" s="298">
        <f t="shared" si="2"/>
        <v>1</v>
      </c>
    </row>
    <row r="73" spans="1:7">
      <c r="A73" s="28">
        <v>64</v>
      </c>
      <c r="B73" s="6"/>
      <c r="C73" s="6"/>
      <c r="D73" s="179"/>
      <c r="E73" s="15" t="str">
        <f t="shared" si="0"/>
        <v/>
      </c>
      <c r="F73" s="297" t="b">
        <f t="shared" si="1"/>
        <v>0</v>
      </c>
      <c r="G73" s="298">
        <f t="shared" si="2"/>
        <v>1</v>
      </c>
    </row>
    <row r="74" spans="1:7">
      <c r="A74" s="28">
        <v>65</v>
      </c>
      <c r="B74" s="6"/>
      <c r="C74" s="6"/>
      <c r="D74" s="179"/>
      <c r="E74" s="15" t="str">
        <f t="shared" ref="E74:E137" si="3">IF(OR($B74="",,,,$D74&lt;an_initial,$D74&gt;an_final,),"",HLOOKUP(C74,ii11puncte,2,FALSE) )</f>
        <v/>
      </c>
      <c r="F74" s="297" t="b">
        <f t="shared" ref="F74:F137" si="4">IF(nume_candidat="",FALSE,ISNUMBER(SEARCH(nume_candidat,$B74)))</f>
        <v>0</v>
      </c>
      <c r="G74" s="298">
        <f t="shared" ref="G74:G108" si="5">LEN(B74)-LEN(SUBSTITUTE(B74,",",""))+1</f>
        <v>1</v>
      </c>
    </row>
    <row r="75" spans="1:7">
      <c r="A75" s="28">
        <v>66</v>
      </c>
      <c r="B75" s="6"/>
      <c r="C75" s="6"/>
      <c r="D75" s="179"/>
      <c r="E75" s="15" t="str">
        <f t="shared" si="3"/>
        <v/>
      </c>
      <c r="F75" s="297" t="b">
        <f t="shared" si="4"/>
        <v>0</v>
      </c>
      <c r="G75" s="298">
        <f t="shared" si="5"/>
        <v>1</v>
      </c>
    </row>
    <row r="76" spans="1:7">
      <c r="A76" s="28">
        <v>67</v>
      </c>
      <c r="B76" s="6"/>
      <c r="C76" s="6"/>
      <c r="D76" s="179"/>
      <c r="E76" s="15" t="str">
        <f t="shared" si="3"/>
        <v/>
      </c>
      <c r="F76" s="297" t="b">
        <f t="shared" si="4"/>
        <v>0</v>
      </c>
      <c r="G76" s="298">
        <f t="shared" si="5"/>
        <v>1</v>
      </c>
    </row>
    <row r="77" spans="1:7">
      <c r="A77" s="28">
        <v>68</v>
      </c>
      <c r="B77" s="6"/>
      <c r="C77" s="6"/>
      <c r="D77" s="179"/>
      <c r="E77" s="15" t="str">
        <f t="shared" si="3"/>
        <v/>
      </c>
      <c r="F77" s="297" t="b">
        <f t="shared" si="4"/>
        <v>0</v>
      </c>
      <c r="G77" s="298">
        <f t="shared" si="5"/>
        <v>1</v>
      </c>
    </row>
    <row r="78" spans="1:7">
      <c r="A78" s="28">
        <v>69</v>
      </c>
      <c r="B78" s="6"/>
      <c r="C78" s="6"/>
      <c r="D78" s="179"/>
      <c r="E78" s="15" t="str">
        <f t="shared" si="3"/>
        <v/>
      </c>
      <c r="F78" s="297" t="b">
        <f t="shared" si="4"/>
        <v>0</v>
      </c>
      <c r="G78" s="298">
        <f t="shared" si="5"/>
        <v>1</v>
      </c>
    </row>
    <row r="79" spans="1:7">
      <c r="A79" s="28">
        <v>70</v>
      </c>
      <c r="B79" s="6"/>
      <c r="C79" s="6"/>
      <c r="D79" s="179"/>
      <c r="E79" s="15" t="str">
        <f t="shared" si="3"/>
        <v/>
      </c>
      <c r="F79" s="297" t="b">
        <f t="shared" si="4"/>
        <v>0</v>
      </c>
      <c r="G79" s="298">
        <f t="shared" si="5"/>
        <v>1</v>
      </c>
    </row>
    <row r="80" spans="1:7">
      <c r="A80" s="28">
        <v>71</v>
      </c>
      <c r="B80" s="6"/>
      <c r="C80" s="6"/>
      <c r="D80" s="179"/>
      <c r="E80" s="15" t="str">
        <f t="shared" si="3"/>
        <v/>
      </c>
      <c r="F80" s="297" t="b">
        <f t="shared" si="4"/>
        <v>0</v>
      </c>
      <c r="G80" s="298">
        <f t="shared" si="5"/>
        <v>1</v>
      </c>
    </row>
    <row r="81" spans="1:7">
      <c r="A81" s="28">
        <v>72</v>
      </c>
      <c r="B81" s="6"/>
      <c r="C81" s="6"/>
      <c r="D81" s="179"/>
      <c r="E81" s="15" t="str">
        <f t="shared" si="3"/>
        <v/>
      </c>
      <c r="F81" s="297" t="b">
        <f t="shared" si="4"/>
        <v>0</v>
      </c>
      <c r="G81" s="298">
        <f t="shared" si="5"/>
        <v>1</v>
      </c>
    </row>
    <row r="82" spans="1:7">
      <c r="A82" s="28">
        <v>73</v>
      </c>
      <c r="B82" s="6"/>
      <c r="C82" s="6"/>
      <c r="D82" s="179"/>
      <c r="E82" s="15" t="str">
        <f t="shared" si="3"/>
        <v/>
      </c>
      <c r="F82" s="297" t="b">
        <f t="shared" si="4"/>
        <v>0</v>
      </c>
      <c r="G82" s="298">
        <f t="shared" si="5"/>
        <v>1</v>
      </c>
    </row>
    <row r="83" spans="1:7">
      <c r="A83" s="28">
        <v>74</v>
      </c>
      <c r="B83" s="6"/>
      <c r="C83" s="6"/>
      <c r="D83" s="179"/>
      <c r="E83" s="15" t="str">
        <f t="shared" si="3"/>
        <v/>
      </c>
      <c r="F83" s="297" t="b">
        <f t="shared" si="4"/>
        <v>0</v>
      </c>
      <c r="G83" s="298">
        <f t="shared" si="5"/>
        <v>1</v>
      </c>
    </row>
    <row r="84" spans="1:7">
      <c r="A84" s="28">
        <v>75</v>
      </c>
      <c r="B84" s="6"/>
      <c r="C84" s="6"/>
      <c r="D84" s="179"/>
      <c r="E84" s="15" t="str">
        <f t="shared" si="3"/>
        <v/>
      </c>
      <c r="F84" s="297" t="b">
        <f t="shared" si="4"/>
        <v>0</v>
      </c>
      <c r="G84" s="298">
        <f t="shared" si="5"/>
        <v>1</v>
      </c>
    </row>
    <row r="85" spans="1:7">
      <c r="A85" s="28">
        <v>76</v>
      </c>
      <c r="B85" s="6"/>
      <c r="C85" s="6"/>
      <c r="D85" s="179"/>
      <c r="E85" s="15" t="str">
        <f t="shared" si="3"/>
        <v/>
      </c>
      <c r="F85" s="297" t="b">
        <f t="shared" si="4"/>
        <v>0</v>
      </c>
      <c r="G85" s="298">
        <f t="shared" si="5"/>
        <v>1</v>
      </c>
    </row>
    <row r="86" spans="1:7">
      <c r="A86" s="28">
        <v>77</v>
      </c>
      <c r="B86" s="6"/>
      <c r="C86" s="6"/>
      <c r="D86" s="179"/>
      <c r="E86" s="15" t="str">
        <f t="shared" si="3"/>
        <v/>
      </c>
      <c r="F86" s="297" t="b">
        <f t="shared" si="4"/>
        <v>0</v>
      </c>
      <c r="G86" s="298">
        <f t="shared" si="5"/>
        <v>1</v>
      </c>
    </row>
    <row r="87" spans="1:7">
      <c r="A87" s="28">
        <v>78</v>
      </c>
      <c r="B87" s="6"/>
      <c r="C87" s="6"/>
      <c r="D87" s="179"/>
      <c r="E87" s="15" t="str">
        <f t="shared" si="3"/>
        <v/>
      </c>
      <c r="F87" s="297" t="b">
        <f t="shared" si="4"/>
        <v>0</v>
      </c>
      <c r="G87" s="298">
        <f t="shared" si="5"/>
        <v>1</v>
      </c>
    </row>
    <row r="88" spans="1:7">
      <c r="A88" s="28">
        <v>79</v>
      </c>
      <c r="B88" s="6"/>
      <c r="C88" s="6"/>
      <c r="D88" s="179"/>
      <c r="E88" s="15" t="str">
        <f t="shared" si="3"/>
        <v/>
      </c>
      <c r="F88" s="297" t="b">
        <f t="shared" si="4"/>
        <v>0</v>
      </c>
      <c r="G88" s="298">
        <f t="shared" si="5"/>
        <v>1</v>
      </c>
    </row>
    <row r="89" spans="1:7">
      <c r="A89" s="28">
        <v>80</v>
      </c>
      <c r="B89" s="6"/>
      <c r="C89" s="6"/>
      <c r="D89" s="179"/>
      <c r="E89" s="15" t="str">
        <f t="shared" si="3"/>
        <v/>
      </c>
      <c r="F89" s="297" t="b">
        <f t="shared" si="4"/>
        <v>0</v>
      </c>
      <c r="G89" s="298">
        <f t="shared" si="5"/>
        <v>1</v>
      </c>
    </row>
    <row r="90" spans="1:7">
      <c r="A90" s="28">
        <v>81</v>
      </c>
      <c r="B90" s="6"/>
      <c r="C90" s="6"/>
      <c r="D90" s="179"/>
      <c r="E90" s="15" t="str">
        <f t="shared" si="3"/>
        <v/>
      </c>
      <c r="F90" s="297" t="b">
        <f t="shared" si="4"/>
        <v>0</v>
      </c>
      <c r="G90" s="298">
        <f t="shared" si="5"/>
        <v>1</v>
      </c>
    </row>
    <row r="91" spans="1:7">
      <c r="A91" s="28">
        <v>82</v>
      </c>
      <c r="B91" s="6"/>
      <c r="C91" s="6"/>
      <c r="D91" s="179"/>
      <c r="E91" s="15" t="str">
        <f t="shared" si="3"/>
        <v/>
      </c>
      <c r="F91" s="297" t="b">
        <f t="shared" si="4"/>
        <v>0</v>
      </c>
      <c r="G91" s="298">
        <f t="shared" si="5"/>
        <v>1</v>
      </c>
    </row>
    <row r="92" spans="1:7">
      <c r="A92" s="28">
        <v>83</v>
      </c>
      <c r="B92" s="6"/>
      <c r="C92" s="6"/>
      <c r="D92" s="179"/>
      <c r="E92" s="15" t="str">
        <f t="shared" si="3"/>
        <v/>
      </c>
      <c r="F92" s="297" t="b">
        <f t="shared" si="4"/>
        <v>0</v>
      </c>
      <c r="G92" s="298">
        <f t="shared" si="5"/>
        <v>1</v>
      </c>
    </row>
    <row r="93" spans="1:7">
      <c r="A93" s="28">
        <v>84</v>
      </c>
      <c r="B93" s="6"/>
      <c r="C93" s="6"/>
      <c r="D93" s="179"/>
      <c r="E93" s="15" t="str">
        <f t="shared" si="3"/>
        <v/>
      </c>
      <c r="F93" s="297" t="b">
        <f t="shared" si="4"/>
        <v>0</v>
      </c>
      <c r="G93" s="298">
        <f t="shared" si="5"/>
        <v>1</v>
      </c>
    </row>
    <row r="94" spans="1:7">
      <c r="A94" s="28">
        <v>85</v>
      </c>
      <c r="B94" s="6"/>
      <c r="C94" s="6"/>
      <c r="D94" s="179"/>
      <c r="E94" s="15" t="str">
        <f t="shared" si="3"/>
        <v/>
      </c>
      <c r="F94" s="297" t="b">
        <f t="shared" si="4"/>
        <v>0</v>
      </c>
      <c r="G94" s="298">
        <f t="shared" si="5"/>
        <v>1</v>
      </c>
    </row>
    <row r="95" spans="1:7">
      <c r="A95" s="28">
        <v>86</v>
      </c>
      <c r="B95" s="6"/>
      <c r="C95" s="6"/>
      <c r="D95" s="179"/>
      <c r="E95" s="15" t="str">
        <f t="shared" si="3"/>
        <v/>
      </c>
      <c r="F95" s="297" t="b">
        <f t="shared" si="4"/>
        <v>0</v>
      </c>
      <c r="G95" s="298">
        <f t="shared" si="5"/>
        <v>1</v>
      </c>
    </row>
    <row r="96" spans="1:7">
      <c r="A96" s="28">
        <v>87</v>
      </c>
      <c r="B96" s="6"/>
      <c r="C96" s="6"/>
      <c r="D96" s="179"/>
      <c r="E96" s="15" t="str">
        <f t="shared" si="3"/>
        <v/>
      </c>
      <c r="F96" s="297" t="b">
        <f t="shared" si="4"/>
        <v>0</v>
      </c>
      <c r="G96" s="298">
        <f t="shared" si="5"/>
        <v>1</v>
      </c>
    </row>
    <row r="97" spans="1:7">
      <c r="A97" s="28">
        <v>88</v>
      </c>
      <c r="B97" s="6"/>
      <c r="C97" s="6"/>
      <c r="D97" s="179"/>
      <c r="E97" s="15" t="str">
        <f t="shared" si="3"/>
        <v/>
      </c>
      <c r="F97" s="297" t="b">
        <f t="shared" si="4"/>
        <v>0</v>
      </c>
      <c r="G97" s="298">
        <f t="shared" si="5"/>
        <v>1</v>
      </c>
    </row>
    <row r="98" spans="1:7">
      <c r="A98" s="28">
        <v>89</v>
      </c>
      <c r="B98" s="6"/>
      <c r="C98" s="6"/>
      <c r="D98" s="179"/>
      <c r="E98" s="15" t="str">
        <f t="shared" si="3"/>
        <v/>
      </c>
      <c r="F98" s="297" t="b">
        <f t="shared" si="4"/>
        <v>0</v>
      </c>
      <c r="G98" s="298">
        <f t="shared" si="5"/>
        <v>1</v>
      </c>
    </row>
    <row r="99" spans="1:7">
      <c r="A99" s="28">
        <v>90</v>
      </c>
      <c r="B99" s="6"/>
      <c r="C99" s="6"/>
      <c r="D99" s="179"/>
      <c r="E99" s="15" t="str">
        <f t="shared" si="3"/>
        <v/>
      </c>
      <c r="F99" s="297" t="b">
        <f t="shared" si="4"/>
        <v>0</v>
      </c>
      <c r="G99" s="298">
        <f t="shared" si="5"/>
        <v>1</v>
      </c>
    </row>
    <row r="100" spans="1:7">
      <c r="A100" s="28">
        <v>91</v>
      </c>
      <c r="B100" s="6"/>
      <c r="C100" s="6"/>
      <c r="D100" s="179"/>
      <c r="E100" s="15" t="str">
        <f t="shared" si="3"/>
        <v/>
      </c>
      <c r="F100" s="297" t="b">
        <f t="shared" si="4"/>
        <v>0</v>
      </c>
      <c r="G100" s="298">
        <f t="shared" si="5"/>
        <v>1</v>
      </c>
    </row>
    <row r="101" spans="1:7">
      <c r="A101" s="28">
        <v>92</v>
      </c>
      <c r="B101" s="6"/>
      <c r="C101" s="6"/>
      <c r="D101" s="179"/>
      <c r="E101" s="15" t="str">
        <f t="shared" si="3"/>
        <v/>
      </c>
      <c r="F101" s="297" t="b">
        <f t="shared" si="4"/>
        <v>0</v>
      </c>
      <c r="G101" s="298">
        <f t="shared" si="5"/>
        <v>1</v>
      </c>
    </row>
    <row r="102" spans="1:7">
      <c r="A102" s="28">
        <v>93</v>
      </c>
      <c r="B102" s="6"/>
      <c r="C102" s="6"/>
      <c r="D102" s="179"/>
      <c r="E102" s="15" t="str">
        <f t="shared" si="3"/>
        <v/>
      </c>
      <c r="F102" s="297" t="b">
        <f t="shared" si="4"/>
        <v>0</v>
      </c>
      <c r="G102" s="298">
        <f t="shared" si="5"/>
        <v>1</v>
      </c>
    </row>
    <row r="103" spans="1:7">
      <c r="A103" s="28">
        <v>94</v>
      </c>
      <c r="B103" s="6"/>
      <c r="C103" s="6"/>
      <c r="D103" s="179"/>
      <c r="E103" s="15" t="str">
        <f t="shared" si="3"/>
        <v/>
      </c>
      <c r="F103" s="297" t="b">
        <f t="shared" si="4"/>
        <v>0</v>
      </c>
      <c r="G103" s="298">
        <f t="shared" si="5"/>
        <v>1</v>
      </c>
    </row>
    <row r="104" spans="1:7">
      <c r="A104" s="28">
        <v>95</v>
      </c>
      <c r="B104" s="6"/>
      <c r="C104" s="6"/>
      <c r="D104" s="179"/>
      <c r="E104" s="15" t="str">
        <f t="shared" si="3"/>
        <v/>
      </c>
      <c r="F104" s="297" t="b">
        <f t="shared" si="4"/>
        <v>0</v>
      </c>
      <c r="G104" s="298">
        <f t="shared" si="5"/>
        <v>1</v>
      </c>
    </row>
    <row r="105" spans="1:7">
      <c r="A105" s="28">
        <v>96</v>
      </c>
      <c r="B105" s="6"/>
      <c r="C105" s="6"/>
      <c r="D105" s="179"/>
      <c r="E105" s="15" t="str">
        <f t="shared" si="3"/>
        <v/>
      </c>
      <c r="F105" s="297" t="b">
        <f t="shared" si="4"/>
        <v>0</v>
      </c>
      <c r="G105" s="298">
        <f t="shared" si="5"/>
        <v>1</v>
      </c>
    </row>
    <row r="106" spans="1:7">
      <c r="A106" s="28">
        <v>97</v>
      </c>
      <c r="B106" s="6"/>
      <c r="C106" s="6"/>
      <c r="D106" s="179"/>
      <c r="E106" s="15" t="str">
        <f t="shared" si="3"/>
        <v/>
      </c>
      <c r="F106" s="297" t="b">
        <f t="shared" si="4"/>
        <v>0</v>
      </c>
      <c r="G106" s="298">
        <f t="shared" si="5"/>
        <v>1</v>
      </c>
    </row>
    <row r="107" spans="1:7">
      <c r="A107" s="28">
        <v>98</v>
      </c>
      <c r="B107" s="6"/>
      <c r="C107" s="6"/>
      <c r="D107" s="179"/>
      <c r="E107" s="15" t="str">
        <f t="shared" si="3"/>
        <v/>
      </c>
      <c r="F107" s="297" t="b">
        <f t="shared" si="4"/>
        <v>0</v>
      </c>
      <c r="G107" s="298">
        <f t="shared" si="5"/>
        <v>1</v>
      </c>
    </row>
    <row r="108" spans="1:7">
      <c r="A108" s="117">
        <v>99</v>
      </c>
      <c r="B108" s="6"/>
      <c r="C108" s="6"/>
      <c r="D108" s="179"/>
      <c r="E108" s="15" t="str">
        <f t="shared" si="3"/>
        <v/>
      </c>
      <c r="F108" s="297" t="b">
        <f t="shared" si="4"/>
        <v>0</v>
      </c>
      <c r="G108" s="298">
        <f t="shared" si="5"/>
        <v>1</v>
      </c>
    </row>
    <row r="109" spans="1:7">
      <c r="A109" s="117">
        <v>100</v>
      </c>
      <c r="B109" s="118"/>
      <c r="C109" s="118"/>
      <c r="D109" s="120"/>
      <c r="E109" s="15" t="str">
        <f t="shared" si="3"/>
        <v/>
      </c>
      <c r="F109" s="297" t="b">
        <f t="shared" si="4"/>
        <v>0</v>
      </c>
      <c r="G109" s="298">
        <f t="shared" ref="G109:G172" si="6">LEN(B109)-LEN(SUBSTITUTE(B109,",",""))+1</f>
        <v>1</v>
      </c>
    </row>
    <row r="110" spans="1:7">
      <c r="A110" s="117">
        <v>101</v>
      </c>
      <c r="B110" s="118"/>
      <c r="C110" s="118"/>
      <c r="D110" s="120"/>
      <c r="E110" s="15" t="str">
        <f t="shared" si="3"/>
        <v/>
      </c>
      <c r="F110" s="297" t="b">
        <f t="shared" si="4"/>
        <v>0</v>
      </c>
      <c r="G110" s="298">
        <f t="shared" si="6"/>
        <v>1</v>
      </c>
    </row>
    <row r="111" spans="1:7">
      <c r="A111" s="117">
        <v>102</v>
      </c>
      <c r="B111" s="118"/>
      <c r="C111" s="118"/>
      <c r="D111" s="120"/>
      <c r="E111" s="15" t="str">
        <f t="shared" si="3"/>
        <v/>
      </c>
      <c r="F111" s="297" t="b">
        <f t="shared" si="4"/>
        <v>0</v>
      </c>
      <c r="G111" s="298">
        <f t="shared" si="6"/>
        <v>1</v>
      </c>
    </row>
    <row r="112" spans="1:7">
      <c r="A112" s="117">
        <v>103</v>
      </c>
      <c r="B112" s="118"/>
      <c r="C112" s="118"/>
      <c r="D112" s="120"/>
      <c r="E112" s="15" t="str">
        <f t="shared" si="3"/>
        <v/>
      </c>
      <c r="F112" s="297" t="b">
        <f t="shared" si="4"/>
        <v>0</v>
      </c>
      <c r="G112" s="298">
        <f t="shared" si="6"/>
        <v>1</v>
      </c>
    </row>
    <row r="113" spans="1:7">
      <c r="A113" s="117">
        <v>104</v>
      </c>
      <c r="B113" s="118"/>
      <c r="C113" s="118"/>
      <c r="D113" s="120"/>
      <c r="E113" s="15" t="str">
        <f t="shared" si="3"/>
        <v/>
      </c>
      <c r="F113" s="297" t="b">
        <f t="shared" si="4"/>
        <v>0</v>
      </c>
      <c r="G113" s="298">
        <f t="shared" si="6"/>
        <v>1</v>
      </c>
    </row>
    <row r="114" spans="1:7">
      <c r="A114" s="117">
        <v>105</v>
      </c>
      <c r="B114" s="118"/>
      <c r="C114" s="118"/>
      <c r="D114" s="120"/>
      <c r="E114" s="15" t="str">
        <f t="shared" si="3"/>
        <v/>
      </c>
      <c r="F114" s="297" t="b">
        <f t="shared" si="4"/>
        <v>0</v>
      </c>
      <c r="G114" s="298">
        <f t="shared" si="6"/>
        <v>1</v>
      </c>
    </row>
    <row r="115" spans="1:7">
      <c r="A115" s="117">
        <v>106</v>
      </c>
      <c r="B115" s="118"/>
      <c r="C115" s="118"/>
      <c r="D115" s="120"/>
      <c r="E115" s="15" t="str">
        <f t="shared" si="3"/>
        <v/>
      </c>
      <c r="F115" s="297" t="b">
        <f t="shared" si="4"/>
        <v>0</v>
      </c>
      <c r="G115" s="298">
        <f t="shared" si="6"/>
        <v>1</v>
      </c>
    </row>
    <row r="116" spans="1:7">
      <c r="A116" s="117">
        <v>107</v>
      </c>
      <c r="B116" s="118"/>
      <c r="C116" s="118"/>
      <c r="D116" s="120"/>
      <c r="E116" s="15" t="str">
        <f t="shared" si="3"/>
        <v/>
      </c>
      <c r="F116" s="297" t="b">
        <f t="shared" si="4"/>
        <v>0</v>
      </c>
      <c r="G116" s="298">
        <f t="shared" si="6"/>
        <v>1</v>
      </c>
    </row>
    <row r="117" spans="1:7">
      <c r="A117" s="117">
        <v>108</v>
      </c>
      <c r="B117" s="118"/>
      <c r="C117" s="118"/>
      <c r="D117" s="120"/>
      <c r="E117" s="15" t="str">
        <f t="shared" si="3"/>
        <v/>
      </c>
      <c r="F117" s="297" t="b">
        <f t="shared" si="4"/>
        <v>0</v>
      </c>
      <c r="G117" s="298">
        <f t="shared" si="6"/>
        <v>1</v>
      </c>
    </row>
    <row r="118" spans="1:7">
      <c r="A118" s="117">
        <v>109</v>
      </c>
      <c r="B118" s="118"/>
      <c r="C118" s="118"/>
      <c r="D118" s="120"/>
      <c r="E118" s="15" t="str">
        <f t="shared" si="3"/>
        <v/>
      </c>
      <c r="F118" s="297" t="b">
        <f t="shared" si="4"/>
        <v>0</v>
      </c>
      <c r="G118" s="298">
        <f t="shared" si="6"/>
        <v>1</v>
      </c>
    </row>
    <row r="119" spans="1:7">
      <c r="A119" s="117">
        <v>110</v>
      </c>
      <c r="B119" s="118"/>
      <c r="C119" s="118"/>
      <c r="D119" s="120"/>
      <c r="E119" s="15" t="str">
        <f t="shared" si="3"/>
        <v/>
      </c>
      <c r="F119" s="297" t="b">
        <f t="shared" si="4"/>
        <v>0</v>
      </c>
      <c r="G119" s="298">
        <f t="shared" si="6"/>
        <v>1</v>
      </c>
    </row>
    <row r="120" spans="1:7">
      <c r="A120" s="117">
        <v>111</v>
      </c>
      <c r="B120" s="118"/>
      <c r="C120" s="118"/>
      <c r="D120" s="120"/>
      <c r="E120" s="15" t="str">
        <f t="shared" si="3"/>
        <v/>
      </c>
      <c r="F120" s="297" t="b">
        <f t="shared" si="4"/>
        <v>0</v>
      </c>
      <c r="G120" s="298">
        <f t="shared" si="6"/>
        <v>1</v>
      </c>
    </row>
    <row r="121" spans="1:7">
      <c r="A121" s="117">
        <v>112</v>
      </c>
      <c r="B121" s="118"/>
      <c r="C121" s="118"/>
      <c r="D121" s="120"/>
      <c r="E121" s="15" t="str">
        <f t="shared" si="3"/>
        <v/>
      </c>
      <c r="F121" s="297" t="b">
        <f t="shared" si="4"/>
        <v>0</v>
      </c>
      <c r="G121" s="298">
        <f t="shared" si="6"/>
        <v>1</v>
      </c>
    </row>
    <row r="122" spans="1:7">
      <c r="A122" s="117">
        <v>113</v>
      </c>
      <c r="B122" s="118"/>
      <c r="C122" s="118"/>
      <c r="D122" s="120"/>
      <c r="E122" s="15" t="str">
        <f t="shared" si="3"/>
        <v/>
      </c>
      <c r="F122" s="297" t="b">
        <f t="shared" si="4"/>
        <v>0</v>
      </c>
      <c r="G122" s="298">
        <f t="shared" si="6"/>
        <v>1</v>
      </c>
    </row>
    <row r="123" spans="1:7">
      <c r="A123" s="117">
        <v>114</v>
      </c>
      <c r="B123" s="118"/>
      <c r="C123" s="118"/>
      <c r="D123" s="120"/>
      <c r="E123" s="15" t="str">
        <f t="shared" si="3"/>
        <v/>
      </c>
      <c r="F123" s="297" t="b">
        <f t="shared" si="4"/>
        <v>0</v>
      </c>
      <c r="G123" s="298">
        <f t="shared" si="6"/>
        <v>1</v>
      </c>
    </row>
    <row r="124" spans="1:7">
      <c r="A124" s="117">
        <v>115</v>
      </c>
      <c r="B124" s="118"/>
      <c r="C124" s="118"/>
      <c r="D124" s="120"/>
      <c r="E124" s="15" t="str">
        <f t="shared" si="3"/>
        <v/>
      </c>
      <c r="F124" s="297" t="b">
        <f t="shared" si="4"/>
        <v>0</v>
      </c>
      <c r="G124" s="298">
        <f t="shared" si="6"/>
        <v>1</v>
      </c>
    </row>
    <row r="125" spans="1:7">
      <c r="A125" s="117">
        <v>116</v>
      </c>
      <c r="B125" s="118"/>
      <c r="C125" s="118"/>
      <c r="D125" s="120"/>
      <c r="E125" s="15" t="str">
        <f t="shared" si="3"/>
        <v/>
      </c>
      <c r="F125" s="297" t="b">
        <f t="shared" si="4"/>
        <v>0</v>
      </c>
      <c r="G125" s="298">
        <f t="shared" si="6"/>
        <v>1</v>
      </c>
    </row>
    <row r="126" spans="1:7">
      <c r="A126" s="117">
        <v>117</v>
      </c>
      <c r="B126" s="118"/>
      <c r="C126" s="118"/>
      <c r="D126" s="120"/>
      <c r="E126" s="15" t="str">
        <f t="shared" si="3"/>
        <v/>
      </c>
      <c r="F126" s="297" t="b">
        <f t="shared" si="4"/>
        <v>0</v>
      </c>
      <c r="G126" s="298">
        <f t="shared" si="6"/>
        <v>1</v>
      </c>
    </row>
    <row r="127" spans="1:7">
      <c r="A127" s="117">
        <v>118</v>
      </c>
      <c r="B127" s="118"/>
      <c r="C127" s="118"/>
      <c r="D127" s="120"/>
      <c r="E127" s="15" t="str">
        <f t="shared" si="3"/>
        <v/>
      </c>
      <c r="F127" s="297" t="b">
        <f t="shared" si="4"/>
        <v>0</v>
      </c>
      <c r="G127" s="298">
        <f t="shared" si="6"/>
        <v>1</v>
      </c>
    </row>
    <row r="128" spans="1:7">
      <c r="A128" s="117">
        <v>119</v>
      </c>
      <c r="B128" s="118"/>
      <c r="C128" s="118"/>
      <c r="D128" s="120"/>
      <c r="E128" s="15" t="str">
        <f t="shared" si="3"/>
        <v/>
      </c>
      <c r="F128" s="297" t="b">
        <f t="shared" si="4"/>
        <v>0</v>
      </c>
      <c r="G128" s="298">
        <f t="shared" si="6"/>
        <v>1</v>
      </c>
    </row>
    <row r="129" spans="1:7">
      <c r="A129" s="117">
        <v>120</v>
      </c>
      <c r="B129" s="118"/>
      <c r="C129" s="118"/>
      <c r="D129" s="120"/>
      <c r="E129" s="15" t="str">
        <f t="shared" si="3"/>
        <v/>
      </c>
      <c r="F129" s="297" t="b">
        <f t="shared" si="4"/>
        <v>0</v>
      </c>
      <c r="G129" s="298">
        <f t="shared" si="6"/>
        <v>1</v>
      </c>
    </row>
    <row r="130" spans="1:7">
      <c r="A130" s="117">
        <v>121</v>
      </c>
      <c r="B130" s="118"/>
      <c r="C130" s="118"/>
      <c r="D130" s="120"/>
      <c r="E130" s="15" t="str">
        <f t="shared" si="3"/>
        <v/>
      </c>
      <c r="F130" s="297" t="b">
        <f t="shared" si="4"/>
        <v>0</v>
      </c>
      <c r="G130" s="298">
        <f t="shared" si="6"/>
        <v>1</v>
      </c>
    </row>
    <row r="131" spans="1:7">
      <c r="A131" s="117">
        <v>122</v>
      </c>
      <c r="B131" s="118"/>
      <c r="C131" s="118"/>
      <c r="D131" s="120"/>
      <c r="E131" s="15" t="str">
        <f t="shared" si="3"/>
        <v/>
      </c>
      <c r="F131" s="297" t="b">
        <f t="shared" si="4"/>
        <v>0</v>
      </c>
      <c r="G131" s="298">
        <f t="shared" si="6"/>
        <v>1</v>
      </c>
    </row>
    <row r="132" spans="1:7">
      <c r="A132" s="117">
        <v>123</v>
      </c>
      <c r="B132" s="118"/>
      <c r="C132" s="118"/>
      <c r="D132" s="120"/>
      <c r="E132" s="15" t="str">
        <f t="shared" si="3"/>
        <v/>
      </c>
      <c r="F132" s="297" t="b">
        <f t="shared" si="4"/>
        <v>0</v>
      </c>
      <c r="G132" s="298">
        <f t="shared" si="6"/>
        <v>1</v>
      </c>
    </row>
    <row r="133" spans="1:7">
      <c r="A133" s="117">
        <v>124</v>
      </c>
      <c r="B133" s="118"/>
      <c r="C133" s="118"/>
      <c r="D133" s="120"/>
      <c r="E133" s="15" t="str">
        <f t="shared" si="3"/>
        <v/>
      </c>
      <c r="F133" s="297" t="b">
        <f t="shared" si="4"/>
        <v>0</v>
      </c>
      <c r="G133" s="298">
        <f t="shared" si="6"/>
        <v>1</v>
      </c>
    </row>
    <row r="134" spans="1:7">
      <c r="A134" s="117">
        <v>125</v>
      </c>
      <c r="B134" s="118"/>
      <c r="C134" s="118"/>
      <c r="D134" s="120"/>
      <c r="E134" s="15" t="str">
        <f t="shared" si="3"/>
        <v/>
      </c>
      <c r="F134" s="297" t="b">
        <f t="shared" si="4"/>
        <v>0</v>
      </c>
      <c r="G134" s="298">
        <f t="shared" si="6"/>
        <v>1</v>
      </c>
    </row>
    <row r="135" spans="1:7">
      <c r="A135" s="117">
        <v>126</v>
      </c>
      <c r="B135" s="118"/>
      <c r="C135" s="118"/>
      <c r="D135" s="120"/>
      <c r="E135" s="15" t="str">
        <f t="shared" si="3"/>
        <v/>
      </c>
      <c r="F135" s="297" t="b">
        <f t="shared" si="4"/>
        <v>0</v>
      </c>
      <c r="G135" s="298">
        <f t="shared" si="6"/>
        <v>1</v>
      </c>
    </row>
    <row r="136" spans="1:7">
      <c r="A136" s="117">
        <v>127</v>
      </c>
      <c r="B136" s="118"/>
      <c r="C136" s="118"/>
      <c r="D136" s="120"/>
      <c r="E136" s="15" t="str">
        <f t="shared" si="3"/>
        <v/>
      </c>
      <c r="F136" s="297" t="b">
        <f t="shared" si="4"/>
        <v>0</v>
      </c>
      <c r="G136" s="298">
        <f t="shared" si="6"/>
        <v>1</v>
      </c>
    </row>
    <row r="137" spans="1:7">
      <c r="A137" s="117">
        <v>128</v>
      </c>
      <c r="B137" s="118"/>
      <c r="C137" s="118"/>
      <c r="D137" s="120"/>
      <c r="E137" s="15" t="str">
        <f t="shared" si="3"/>
        <v/>
      </c>
      <c r="F137" s="297" t="b">
        <f t="shared" si="4"/>
        <v>0</v>
      </c>
      <c r="G137" s="298">
        <f t="shared" si="6"/>
        <v>1</v>
      </c>
    </row>
    <row r="138" spans="1:7">
      <c r="A138" s="117">
        <v>129</v>
      </c>
      <c r="B138" s="118"/>
      <c r="C138" s="118"/>
      <c r="D138" s="120"/>
      <c r="E138" s="15" t="str">
        <f t="shared" ref="E138:E201" si="7">IF(OR($B138="",,,,$D138&lt;an_initial,$D138&gt;an_final,),"",HLOOKUP(C138,ii11puncte,2,FALSE) )</f>
        <v/>
      </c>
      <c r="F138" s="297" t="b">
        <f t="shared" ref="F138:F201" si="8">IF(nume_candidat="",FALSE,ISNUMBER(SEARCH(nume_candidat,$B138)))</f>
        <v>0</v>
      </c>
      <c r="G138" s="298">
        <f t="shared" si="6"/>
        <v>1</v>
      </c>
    </row>
    <row r="139" spans="1:7">
      <c r="A139" s="117">
        <v>130</v>
      </c>
      <c r="B139" s="118"/>
      <c r="C139" s="118"/>
      <c r="D139" s="120"/>
      <c r="E139" s="15" t="str">
        <f t="shared" si="7"/>
        <v/>
      </c>
      <c r="F139" s="297" t="b">
        <f t="shared" si="8"/>
        <v>0</v>
      </c>
      <c r="G139" s="298">
        <f t="shared" si="6"/>
        <v>1</v>
      </c>
    </row>
    <row r="140" spans="1:7">
      <c r="A140" s="117">
        <v>131</v>
      </c>
      <c r="B140" s="118"/>
      <c r="C140" s="118"/>
      <c r="D140" s="120"/>
      <c r="E140" s="15" t="str">
        <f t="shared" si="7"/>
        <v/>
      </c>
      <c r="F140" s="297" t="b">
        <f t="shared" si="8"/>
        <v>0</v>
      </c>
      <c r="G140" s="298">
        <f t="shared" si="6"/>
        <v>1</v>
      </c>
    </row>
    <row r="141" spans="1:7">
      <c r="A141" s="117">
        <v>132</v>
      </c>
      <c r="B141" s="118"/>
      <c r="C141" s="118"/>
      <c r="D141" s="120"/>
      <c r="E141" s="15" t="str">
        <f t="shared" si="7"/>
        <v/>
      </c>
      <c r="F141" s="297" t="b">
        <f t="shared" si="8"/>
        <v>0</v>
      </c>
      <c r="G141" s="298">
        <f t="shared" si="6"/>
        <v>1</v>
      </c>
    </row>
    <row r="142" spans="1:7">
      <c r="A142" s="117">
        <v>133</v>
      </c>
      <c r="B142" s="118"/>
      <c r="C142" s="118"/>
      <c r="D142" s="120"/>
      <c r="E142" s="15" t="str">
        <f t="shared" si="7"/>
        <v/>
      </c>
      <c r="F142" s="297" t="b">
        <f t="shared" si="8"/>
        <v>0</v>
      </c>
      <c r="G142" s="298">
        <f t="shared" si="6"/>
        <v>1</v>
      </c>
    </row>
    <row r="143" spans="1:7">
      <c r="A143" s="117">
        <v>134</v>
      </c>
      <c r="B143" s="118"/>
      <c r="C143" s="118"/>
      <c r="D143" s="120"/>
      <c r="E143" s="15" t="str">
        <f t="shared" si="7"/>
        <v/>
      </c>
      <c r="F143" s="297" t="b">
        <f t="shared" si="8"/>
        <v>0</v>
      </c>
      <c r="G143" s="298">
        <f t="shared" si="6"/>
        <v>1</v>
      </c>
    </row>
    <row r="144" spans="1:7">
      <c r="A144" s="117">
        <v>135</v>
      </c>
      <c r="B144" s="118"/>
      <c r="C144" s="118"/>
      <c r="D144" s="120"/>
      <c r="E144" s="15" t="str">
        <f t="shared" si="7"/>
        <v/>
      </c>
      <c r="F144" s="297" t="b">
        <f t="shared" si="8"/>
        <v>0</v>
      </c>
      <c r="G144" s="298">
        <f t="shared" si="6"/>
        <v>1</v>
      </c>
    </row>
    <row r="145" spans="1:7">
      <c r="A145" s="117">
        <v>136</v>
      </c>
      <c r="B145" s="118"/>
      <c r="C145" s="118"/>
      <c r="D145" s="120"/>
      <c r="E145" s="15" t="str">
        <f t="shared" si="7"/>
        <v/>
      </c>
      <c r="F145" s="297" t="b">
        <f t="shared" si="8"/>
        <v>0</v>
      </c>
      <c r="G145" s="298">
        <f t="shared" si="6"/>
        <v>1</v>
      </c>
    </row>
    <row r="146" spans="1:7">
      <c r="A146" s="117">
        <v>137</v>
      </c>
      <c r="B146" s="118"/>
      <c r="C146" s="118"/>
      <c r="D146" s="120"/>
      <c r="E146" s="15" t="str">
        <f t="shared" si="7"/>
        <v/>
      </c>
      <c r="F146" s="297" t="b">
        <f t="shared" si="8"/>
        <v>0</v>
      </c>
      <c r="G146" s="298">
        <f t="shared" si="6"/>
        <v>1</v>
      </c>
    </row>
    <row r="147" spans="1:7">
      <c r="A147" s="117">
        <v>138</v>
      </c>
      <c r="B147" s="118"/>
      <c r="C147" s="118"/>
      <c r="D147" s="120"/>
      <c r="E147" s="15" t="str">
        <f t="shared" si="7"/>
        <v/>
      </c>
      <c r="F147" s="297" t="b">
        <f t="shared" si="8"/>
        <v>0</v>
      </c>
      <c r="G147" s="298">
        <f t="shared" si="6"/>
        <v>1</v>
      </c>
    </row>
    <row r="148" spans="1:7">
      <c r="A148" s="117">
        <v>139</v>
      </c>
      <c r="B148" s="118"/>
      <c r="C148" s="118"/>
      <c r="D148" s="120"/>
      <c r="E148" s="15" t="str">
        <f t="shared" si="7"/>
        <v/>
      </c>
      <c r="F148" s="297" t="b">
        <f t="shared" si="8"/>
        <v>0</v>
      </c>
      <c r="G148" s="298">
        <f t="shared" si="6"/>
        <v>1</v>
      </c>
    </row>
    <row r="149" spans="1:7">
      <c r="A149" s="117">
        <v>140</v>
      </c>
      <c r="B149" s="118"/>
      <c r="C149" s="118"/>
      <c r="D149" s="120"/>
      <c r="E149" s="15" t="str">
        <f t="shared" si="7"/>
        <v/>
      </c>
      <c r="F149" s="297" t="b">
        <f t="shared" si="8"/>
        <v>0</v>
      </c>
      <c r="G149" s="298">
        <f t="shared" si="6"/>
        <v>1</v>
      </c>
    </row>
    <row r="150" spans="1:7">
      <c r="A150" s="117">
        <v>141</v>
      </c>
      <c r="B150" s="118"/>
      <c r="C150" s="118"/>
      <c r="D150" s="120"/>
      <c r="E150" s="15" t="str">
        <f t="shared" si="7"/>
        <v/>
      </c>
      <c r="F150" s="297" t="b">
        <f t="shared" si="8"/>
        <v>0</v>
      </c>
      <c r="G150" s="298">
        <f t="shared" si="6"/>
        <v>1</v>
      </c>
    </row>
    <row r="151" spans="1:7">
      <c r="A151" s="117">
        <v>142</v>
      </c>
      <c r="B151" s="118"/>
      <c r="C151" s="118"/>
      <c r="D151" s="120"/>
      <c r="E151" s="15" t="str">
        <f t="shared" si="7"/>
        <v/>
      </c>
      <c r="F151" s="297" t="b">
        <f t="shared" si="8"/>
        <v>0</v>
      </c>
      <c r="G151" s="298">
        <f t="shared" si="6"/>
        <v>1</v>
      </c>
    </row>
    <row r="152" spans="1:7">
      <c r="A152" s="117">
        <v>143</v>
      </c>
      <c r="B152" s="118"/>
      <c r="C152" s="118"/>
      <c r="D152" s="120"/>
      <c r="E152" s="15" t="str">
        <f t="shared" si="7"/>
        <v/>
      </c>
      <c r="F152" s="297" t="b">
        <f t="shared" si="8"/>
        <v>0</v>
      </c>
      <c r="G152" s="298">
        <f t="shared" si="6"/>
        <v>1</v>
      </c>
    </row>
    <row r="153" spans="1:7">
      <c r="A153" s="117">
        <v>144</v>
      </c>
      <c r="B153" s="118"/>
      <c r="C153" s="118"/>
      <c r="D153" s="120"/>
      <c r="E153" s="15" t="str">
        <f t="shared" si="7"/>
        <v/>
      </c>
      <c r="F153" s="297" t="b">
        <f t="shared" si="8"/>
        <v>0</v>
      </c>
      <c r="G153" s="298">
        <f t="shared" si="6"/>
        <v>1</v>
      </c>
    </row>
    <row r="154" spans="1:7">
      <c r="A154" s="117">
        <v>145</v>
      </c>
      <c r="B154" s="118"/>
      <c r="C154" s="118"/>
      <c r="D154" s="120"/>
      <c r="E154" s="15" t="str">
        <f t="shared" si="7"/>
        <v/>
      </c>
      <c r="F154" s="297" t="b">
        <f t="shared" si="8"/>
        <v>0</v>
      </c>
      <c r="G154" s="298">
        <f t="shared" si="6"/>
        <v>1</v>
      </c>
    </row>
    <row r="155" spans="1:7">
      <c r="A155" s="117">
        <v>146</v>
      </c>
      <c r="B155" s="118"/>
      <c r="C155" s="118"/>
      <c r="D155" s="120"/>
      <c r="E155" s="15" t="str">
        <f t="shared" si="7"/>
        <v/>
      </c>
      <c r="F155" s="297" t="b">
        <f t="shared" si="8"/>
        <v>0</v>
      </c>
      <c r="G155" s="298">
        <f t="shared" si="6"/>
        <v>1</v>
      </c>
    </row>
    <row r="156" spans="1:7">
      <c r="A156" s="117">
        <v>147</v>
      </c>
      <c r="B156" s="118"/>
      <c r="C156" s="118"/>
      <c r="D156" s="120"/>
      <c r="E156" s="15" t="str">
        <f t="shared" si="7"/>
        <v/>
      </c>
      <c r="F156" s="297" t="b">
        <f t="shared" si="8"/>
        <v>0</v>
      </c>
      <c r="G156" s="298">
        <f t="shared" si="6"/>
        <v>1</v>
      </c>
    </row>
    <row r="157" spans="1:7">
      <c r="A157" s="117">
        <v>148</v>
      </c>
      <c r="B157" s="118"/>
      <c r="C157" s="118"/>
      <c r="D157" s="120"/>
      <c r="E157" s="15" t="str">
        <f t="shared" si="7"/>
        <v/>
      </c>
      <c r="F157" s="297" t="b">
        <f t="shared" si="8"/>
        <v>0</v>
      </c>
      <c r="G157" s="298">
        <f t="shared" si="6"/>
        <v>1</v>
      </c>
    </row>
    <row r="158" spans="1:7">
      <c r="A158" s="117">
        <v>149</v>
      </c>
      <c r="B158" s="118"/>
      <c r="C158" s="118"/>
      <c r="D158" s="120"/>
      <c r="E158" s="15" t="str">
        <f t="shared" si="7"/>
        <v/>
      </c>
      <c r="F158" s="297" t="b">
        <f t="shared" si="8"/>
        <v>0</v>
      </c>
      <c r="G158" s="298">
        <f t="shared" si="6"/>
        <v>1</v>
      </c>
    </row>
    <row r="159" spans="1:7">
      <c r="A159" s="117">
        <v>150</v>
      </c>
      <c r="B159" s="118"/>
      <c r="C159" s="118"/>
      <c r="D159" s="120"/>
      <c r="E159" s="15" t="str">
        <f t="shared" si="7"/>
        <v/>
      </c>
      <c r="F159" s="297" t="b">
        <f t="shared" si="8"/>
        <v>0</v>
      </c>
      <c r="G159" s="298">
        <f t="shared" si="6"/>
        <v>1</v>
      </c>
    </row>
    <row r="160" spans="1:7">
      <c r="A160" s="117">
        <v>151</v>
      </c>
      <c r="B160" s="118"/>
      <c r="C160" s="118"/>
      <c r="D160" s="120"/>
      <c r="E160" s="15" t="str">
        <f t="shared" si="7"/>
        <v/>
      </c>
      <c r="F160" s="297" t="b">
        <f t="shared" si="8"/>
        <v>0</v>
      </c>
      <c r="G160" s="298">
        <f t="shared" si="6"/>
        <v>1</v>
      </c>
    </row>
    <row r="161" spans="1:7">
      <c r="A161" s="117">
        <v>152</v>
      </c>
      <c r="B161" s="118"/>
      <c r="C161" s="118"/>
      <c r="D161" s="120"/>
      <c r="E161" s="15" t="str">
        <f t="shared" si="7"/>
        <v/>
      </c>
      <c r="F161" s="297" t="b">
        <f t="shared" si="8"/>
        <v>0</v>
      </c>
      <c r="G161" s="298">
        <f t="shared" si="6"/>
        <v>1</v>
      </c>
    </row>
    <row r="162" spans="1:7">
      <c r="A162" s="117">
        <v>153</v>
      </c>
      <c r="B162" s="118"/>
      <c r="C162" s="118"/>
      <c r="D162" s="120"/>
      <c r="E162" s="15" t="str">
        <f t="shared" si="7"/>
        <v/>
      </c>
      <c r="F162" s="297" t="b">
        <f t="shared" si="8"/>
        <v>0</v>
      </c>
      <c r="G162" s="298">
        <f t="shared" si="6"/>
        <v>1</v>
      </c>
    </row>
    <row r="163" spans="1:7">
      <c r="A163" s="117">
        <v>154</v>
      </c>
      <c r="B163" s="118"/>
      <c r="C163" s="118"/>
      <c r="D163" s="120"/>
      <c r="E163" s="15" t="str">
        <f t="shared" si="7"/>
        <v/>
      </c>
      <c r="F163" s="297" t="b">
        <f t="shared" si="8"/>
        <v>0</v>
      </c>
      <c r="G163" s="298">
        <f t="shared" si="6"/>
        <v>1</v>
      </c>
    </row>
    <row r="164" spans="1:7">
      <c r="A164" s="117">
        <v>155</v>
      </c>
      <c r="B164" s="118"/>
      <c r="C164" s="118"/>
      <c r="D164" s="120"/>
      <c r="E164" s="15" t="str">
        <f t="shared" si="7"/>
        <v/>
      </c>
      <c r="F164" s="297" t="b">
        <f t="shared" si="8"/>
        <v>0</v>
      </c>
      <c r="G164" s="298">
        <f t="shared" si="6"/>
        <v>1</v>
      </c>
    </row>
    <row r="165" spans="1:7">
      <c r="A165" s="117">
        <v>156</v>
      </c>
      <c r="B165" s="118"/>
      <c r="C165" s="118"/>
      <c r="D165" s="120"/>
      <c r="E165" s="15" t="str">
        <f t="shared" si="7"/>
        <v/>
      </c>
      <c r="F165" s="297" t="b">
        <f t="shared" si="8"/>
        <v>0</v>
      </c>
      <c r="G165" s="298">
        <f t="shared" si="6"/>
        <v>1</v>
      </c>
    </row>
    <row r="166" spans="1:7">
      <c r="A166" s="117">
        <v>157</v>
      </c>
      <c r="B166" s="118"/>
      <c r="C166" s="118"/>
      <c r="D166" s="120"/>
      <c r="E166" s="15" t="str">
        <f t="shared" si="7"/>
        <v/>
      </c>
      <c r="F166" s="297" t="b">
        <f t="shared" si="8"/>
        <v>0</v>
      </c>
      <c r="G166" s="298">
        <f t="shared" si="6"/>
        <v>1</v>
      </c>
    </row>
    <row r="167" spans="1:7">
      <c r="A167" s="117">
        <v>158</v>
      </c>
      <c r="B167" s="118"/>
      <c r="C167" s="118"/>
      <c r="D167" s="120"/>
      <c r="E167" s="15" t="str">
        <f t="shared" si="7"/>
        <v/>
      </c>
      <c r="F167" s="297" t="b">
        <f t="shared" si="8"/>
        <v>0</v>
      </c>
      <c r="G167" s="298">
        <f t="shared" si="6"/>
        <v>1</v>
      </c>
    </row>
    <row r="168" spans="1:7">
      <c r="A168" s="117">
        <v>159</v>
      </c>
      <c r="B168" s="118"/>
      <c r="C168" s="118"/>
      <c r="D168" s="120"/>
      <c r="E168" s="15" t="str">
        <f t="shared" si="7"/>
        <v/>
      </c>
      <c r="F168" s="297" t="b">
        <f t="shared" si="8"/>
        <v>0</v>
      </c>
      <c r="G168" s="298">
        <f t="shared" si="6"/>
        <v>1</v>
      </c>
    </row>
    <row r="169" spans="1:7">
      <c r="A169" s="117">
        <v>160</v>
      </c>
      <c r="B169" s="118"/>
      <c r="C169" s="118"/>
      <c r="D169" s="120"/>
      <c r="E169" s="15" t="str">
        <f t="shared" si="7"/>
        <v/>
      </c>
      <c r="F169" s="297" t="b">
        <f t="shared" si="8"/>
        <v>0</v>
      </c>
      <c r="G169" s="298">
        <f t="shared" si="6"/>
        <v>1</v>
      </c>
    </row>
    <row r="170" spans="1:7">
      <c r="A170" s="117">
        <v>161</v>
      </c>
      <c r="B170" s="118"/>
      <c r="C170" s="118"/>
      <c r="D170" s="120"/>
      <c r="E170" s="15" t="str">
        <f t="shared" si="7"/>
        <v/>
      </c>
      <c r="F170" s="297" t="b">
        <f t="shared" si="8"/>
        <v>0</v>
      </c>
      <c r="G170" s="298">
        <f t="shared" si="6"/>
        <v>1</v>
      </c>
    </row>
    <row r="171" spans="1:7">
      <c r="A171" s="117">
        <v>162</v>
      </c>
      <c r="B171" s="118"/>
      <c r="C171" s="118"/>
      <c r="D171" s="120"/>
      <c r="E171" s="15" t="str">
        <f t="shared" si="7"/>
        <v/>
      </c>
      <c r="F171" s="297" t="b">
        <f t="shared" si="8"/>
        <v>0</v>
      </c>
      <c r="G171" s="298">
        <f t="shared" si="6"/>
        <v>1</v>
      </c>
    </row>
    <row r="172" spans="1:7">
      <c r="A172" s="117">
        <v>163</v>
      </c>
      <c r="B172" s="118"/>
      <c r="C172" s="118"/>
      <c r="D172" s="120"/>
      <c r="E172" s="15" t="str">
        <f t="shared" si="7"/>
        <v/>
      </c>
      <c r="F172" s="297" t="b">
        <f t="shared" si="8"/>
        <v>0</v>
      </c>
      <c r="G172" s="298">
        <f t="shared" si="6"/>
        <v>1</v>
      </c>
    </row>
    <row r="173" spans="1:7">
      <c r="A173" s="117">
        <v>164</v>
      </c>
      <c r="B173" s="118"/>
      <c r="C173" s="118"/>
      <c r="D173" s="120"/>
      <c r="E173" s="15" t="str">
        <f t="shared" si="7"/>
        <v/>
      </c>
      <c r="F173" s="297" t="b">
        <f t="shared" si="8"/>
        <v>0</v>
      </c>
      <c r="G173" s="298">
        <f t="shared" ref="G173:G236" si="9">LEN(B173)-LEN(SUBSTITUTE(B173,",",""))+1</f>
        <v>1</v>
      </c>
    </row>
    <row r="174" spans="1:7">
      <c r="A174" s="117">
        <v>165</v>
      </c>
      <c r="B174" s="118"/>
      <c r="C174" s="118"/>
      <c r="D174" s="120"/>
      <c r="E174" s="15" t="str">
        <f t="shared" si="7"/>
        <v/>
      </c>
      <c r="F174" s="297" t="b">
        <f t="shared" si="8"/>
        <v>0</v>
      </c>
      <c r="G174" s="298">
        <f t="shared" si="9"/>
        <v>1</v>
      </c>
    </row>
    <row r="175" spans="1:7">
      <c r="A175" s="117">
        <v>166</v>
      </c>
      <c r="B175" s="118"/>
      <c r="C175" s="118"/>
      <c r="D175" s="120"/>
      <c r="E175" s="15" t="str">
        <f t="shared" si="7"/>
        <v/>
      </c>
      <c r="F175" s="297" t="b">
        <f t="shared" si="8"/>
        <v>0</v>
      </c>
      <c r="G175" s="298">
        <f t="shared" si="9"/>
        <v>1</v>
      </c>
    </row>
    <row r="176" spans="1:7">
      <c r="A176" s="117">
        <v>167</v>
      </c>
      <c r="B176" s="118"/>
      <c r="C176" s="118"/>
      <c r="D176" s="120"/>
      <c r="E176" s="15" t="str">
        <f t="shared" si="7"/>
        <v/>
      </c>
      <c r="F176" s="297" t="b">
        <f t="shared" si="8"/>
        <v>0</v>
      </c>
      <c r="G176" s="298">
        <f t="shared" si="9"/>
        <v>1</v>
      </c>
    </row>
    <row r="177" spans="1:7">
      <c r="A177" s="117">
        <v>168</v>
      </c>
      <c r="B177" s="118"/>
      <c r="C177" s="118"/>
      <c r="D177" s="120"/>
      <c r="E177" s="15" t="str">
        <f t="shared" si="7"/>
        <v/>
      </c>
      <c r="F177" s="297" t="b">
        <f t="shared" si="8"/>
        <v>0</v>
      </c>
      <c r="G177" s="298">
        <f t="shared" si="9"/>
        <v>1</v>
      </c>
    </row>
    <row r="178" spans="1:7">
      <c r="A178" s="117">
        <v>169</v>
      </c>
      <c r="B178" s="118"/>
      <c r="C178" s="118"/>
      <c r="D178" s="120"/>
      <c r="E178" s="15" t="str">
        <f t="shared" si="7"/>
        <v/>
      </c>
      <c r="F178" s="297" t="b">
        <f t="shared" si="8"/>
        <v>0</v>
      </c>
      <c r="G178" s="298">
        <f t="shared" si="9"/>
        <v>1</v>
      </c>
    </row>
    <row r="179" spans="1:7">
      <c r="A179" s="117">
        <v>170</v>
      </c>
      <c r="B179" s="118"/>
      <c r="C179" s="118"/>
      <c r="D179" s="120"/>
      <c r="E179" s="15" t="str">
        <f t="shared" si="7"/>
        <v/>
      </c>
      <c r="F179" s="297" t="b">
        <f t="shared" si="8"/>
        <v>0</v>
      </c>
      <c r="G179" s="298">
        <f t="shared" si="9"/>
        <v>1</v>
      </c>
    </row>
    <row r="180" spans="1:7">
      <c r="A180" s="117">
        <v>171</v>
      </c>
      <c r="B180" s="118"/>
      <c r="C180" s="118"/>
      <c r="D180" s="120"/>
      <c r="E180" s="15" t="str">
        <f t="shared" si="7"/>
        <v/>
      </c>
      <c r="F180" s="297" t="b">
        <f t="shared" si="8"/>
        <v>0</v>
      </c>
      <c r="G180" s="298">
        <f t="shared" si="9"/>
        <v>1</v>
      </c>
    </row>
    <row r="181" spans="1:7">
      <c r="A181" s="117">
        <v>172</v>
      </c>
      <c r="B181" s="118"/>
      <c r="C181" s="118"/>
      <c r="D181" s="120"/>
      <c r="E181" s="15" t="str">
        <f t="shared" si="7"/>
        <v/>
      </c>
      <c r="F181" s="297" t="b">
        <f t="shared" si="8"/>
        <v>0</v>
      </c>
      <c r="G181" s="298">
        <f t="shared" si="9"/>
        <v>1</v>
      </c>
    </row>
    <row r="182" spans="1:7">
      <c r="A182" s="117">
        <v>173</v>
      </c>
      <c r="B182" s="118"/>
      <c r="C182" s="118"/>
      <c r="D182" s="120"/>
      <c r="E182" s="15" t="str">
        <f t="shared" si="7"/>
        <v/>
      </c>
      <c r="F182" s="297" t="b">
        <f t="shared" si="8"/>
        <v>0</v>
      </c>
      <c r="G182" s="298">
        <f t="shared" si="9"/>
        <v>1</v>
      </c>
    </row>
    <row r="183" spans="1:7">
      <c r="A183" s="117">
        <v>174</v>
      </c>
      <c r="B183" s="118"/>
      <c r="C183" s="118"/>
      <c r="D183" s="120"/>
      <c r="E183" s="15" t="str">
        <f t="shared" si="7"/>
        <v/>
      </c>
      <c r="F183" s="297" t="b">
        <f t="shared" si="8"/>
        <v>0</v>
      </c>
      <c r="G183" s="298">
        <f t="shared" si="9"/>
        <v>1</v>
      </c>
    </row>
    <row r="184" spans="1:7">
      <c r="A184" s="117">
        <v>175</v>
      </c>
      <c r="B184" s="118"/>
      <c r="C184" s="118"/>
      <c r="D184" s="120"/>
      <c r="E184" s="15" t="str">
        <f t="shared" si="7"/>
        <v/>
      </c>
      <c r="F184" s="297" t="b">
        <f t="shared" si="8"/>
        <v>0</v>
      </c>
      <c r="G184" s="298">
        <f t="shared" si="9"/>
        <v>1</v>
      </c>
    </row>
    <row r="185" spans="1:7">
      <c r="A185" s="117">
        <v>176</v>
      </c>
      <c r="B185" s="118"/>
      <c r="C185" s="118"/>
      <c r="D185" s="120"/>
      <c r="E185" s="15" t="str">
        <f t="shared" si="7"/>
        <v/>
      </c>
      <c r="F185" s="297" t="b">
        <f t="shared" si="8"/>
        <v>0</v>
      </c>
      <c r="G185" s="298">
        <f t="shared" si="9"/>
        <v>1</v>
      </c>
    </row>
    <row r="186" spans="1:7">
      <c r="A186" s="117">
        <v>177</v>
      </c>
      <c r="B186" s="118"/>
      <c r="C186" s="118"/>
      <c r="D186" s="120"/>
      <c r="E186" s="15" t="str">
        <f t="shared" si="7"/>
        <v/>
      </c>
      <c r="F186" s="297" t="b">
        <f t="shared" si="8"/>
        <v>0</v>
      </c>
      <c r="G186" s="298">
        <f t="shared" si="9"/>
        <v>1</v>
      </c>
    </row>
    <row r="187" spans="1:7">
      <c r="A187" s="117">
        <v>178</v>
      </c>
      <c r="B187" s="118"/>
      <c r="C187" s="118"/>
      <c r="D187" s="120"/>
      <c r="E187" s="15" t="str">
        <f t="shared" si="7"/>
        <v/>
      </c>
      <c r="F187" s="297" t="b">
        <f t="shared" si="8"/>
        <v>0</v>
      </c>
      <c r="G187" s="298">
        <f t="shared" si="9"/>
        <v>1</v>
      </c>
    </row>
    <row r="188" spans="1:7">
      <c r="A188" s="117">
        <v>179</v>
      </c>
      <c r="B188" s="118"/>
      <c r="C188" s="118"/>
      <c r="D188" s="120"/>
      <c r="E188" s="15" t="str">
        <f t="shared" si="7"/>
        <v/>
      </c>
      <c r="F188" s="297" t="b">
        <f t="shared" si="8"/>
        <v>0</v>
      </c>
      <c r="G188" s="298">
        <f t="shared" si="9"/>
        <v>1</v>
      </c>
    </row>
    <row r="189" spans="1:7">
      <c r="A189" s="117">
        <v>180</v>
      </c>
      <c r="B189" s="118"/>
      <c r="C189" s="118"/>
      <c r="D189" s="120"/>
      <c r="E189" s="15" t="str">
        <f t="shared" si="7"/>
        <v/>
      </c>
      <c r="F189" s="297" t="b">
        <f t="shared" si="8"/>
        <v>0</v>
      </c>
      <c r="G189" s="298">
        <f t="shared" si="9"/>
        <v>1</v>
      </c>
    </row>
    <row r="190" spans="1:7">
      <c r="A190" s="117">
        <v>181</v>
      </c>
      <c r="B190" s="118"/>
      <c r="C190" s="118"/>
      <c r="D190" s="120"/>
      <c r="E190" s="15" t="str">
        <f t="shared" si="7"/>
        <v/>
      </c>
      <c r="F190" s="297" t="b">
        <f t="shared" si="8"/>
        <v>0</v>
      </c>
      <c r="G190" s="298">
        <f t="shared" si="9"/>
        <v>1</v>
      </c>
    </row>
    <row r="191" spans="1:7">
      <c r="A191" s="117">
        <v>182</v>
      </c>
      <c r="B191" s="118"/>
      <c r="C191" s="118"/>
      <c r="D191" s="120"/>
      <c r="E191" s="15" t="str">
        <f t="shared" si="7"/>
        <v/>
      </c>
      <c r="F191" s="297" t="b">
        <f t="shared" si="8"/>
        <v>0</v>
      </c>
      <c r="G191" s="298">
        <f t="shared" si="9"/>
        <v>1</v>
      </c>
    </row>
    <row r="192" spans="1:7">
      <c r="A192" s="117">
        <v>183</v>
      </c>
      <c r="B192" s="118"/>
      <c r="C192" s="118"/>
      <c r="D192" s="120"/>
      <c r="E192" s="15" t="str">
        <f t="shared" si="7"/>
        <v/>
      </c>
      <c r="F192" s="297" t="b">
        <f t="shared" si="8"/>
        <v>0</v>
      </c>
      <c r="G192" s="298">
        <f t="shared" si="9"/>
        <v>1</v>
      </c>
    </row>
    <row r="193" spans="1:7">
      <c r="A193" s="117">
        <v>184</v>
      </c>
      <c r="B193" s="118"/>
      <c r="C193" s="118"/>
      <c r="D193" s="120"/>
      <c r="E193" s="15" t="str">
        <f t="shared" si="7"/>
        <v/>
      </c>
      <c r="F193" s="297" t="b">
        <f t="shared" si="8"/>
        <v>0</v>
      </c>
      <c r="G193" s="298">
        <f t="shared" si="9"/>
        <v>1</v>
      </c>
    </row>
    <row r="194" spans="1:7">
      <c r="A194" s="117">
        <v>185</v>
      </c>
      <c r="B194" s="118"/>
      <c r="C194" s="118"/>
      <c r="D194" s="120"/>
      <c r="E194" s="15" t="str">
        <f t="shared" si="7"/>
        <v/>
      </c>
      <c r="F194" s="297" t="b">
        <f t="shared" si="8"/>
        <v>0</v>
      </c>
      <c r="G194" s="298">
        <f t="shared" si="9"/>
        <v>1</v>
      </c>
    </row>
    <row r="195" spans="1:7">
      <c r="A195" s="117">
        <v>186</v>
      </c>
      <c r="B195" s="118"/>
      <c r="C195" s="118"/>
      <c r="D195" s="120"/>
      <c r="E195" s="15" t="str">
        <f t="shared" si="7"/>
        <v/>
      </c>
      <c r="F195" s="297" t="b">
        <f t="shared" si="8"/>
        <v>0</v>
      </c>
      <c r="G195" s="298">
        <f t="shared" si="9"/>
        <v>1</v>
      </c>
    </row>
    <row r="196" spans="1:7">
      <c r="A196" s="117">
        <v>187</v>
      </c>
      <c r="B196" s="118"/>
      <c r="C196" s="118"/>
      <c r="D196" s="120"/>
      <c r="E196" s="15" t="str">
        <f t="shared" si="7"/>
        <v/>
      </c>
      <c r="F196" s="297" t="b">
        <f t="shared" si="8"/>
        <v>0</v>
      </c>
      <c r="G196" s="298">
        <f t="shared" si="9"/>
        <v>1</v>
      </c>
    </row>
    <row r="197" spans="1:7">
      <c r="A197" s="117">
        <v>188</v>
      </c>
      <c r="B197" s="118"/>
      <c r="C197" s="118"/>
      <c r="D197" s="120"/>
      <c r="E197" s="15" t="str">
        <f t="shared" si="7"/>
        <v/>
      </c>
      <c r="F197" s="297" t="b">
        <f t="shared" si="8"/>
        <v>0</v>
      </c>
      <c r="G197" s="298">
        <f t="shared" si="9"/>
        <v>1</v>
      </c>
    </row>
    <row r="198" spans="1:7">
      <c r="A198" s="117">
        <v>189</v>
      </c>
      <c r="B198" s="118"/>
      <c r="C198" s="118"/>
      <c r="D198" s="120"/>
      <c r="E198" s="15" t="str">
        <f t="shared" si="7"/>
        <v/>
      </c>
      <c r="F198" s="297" t="b">
        <f t="shared" si="8"/>
        <v>0</v>
      </c>
      <c r="G198" s="298">
        <f t="shared" si="9"/>
        <v>1</v>
      </c>
    </row>
    <row r="199" spans="1:7">
      <c r="A199" s="117">
        <v>190</v>
      </c>
      <c r="B199" s="118"/>
      <c r="C199" s="118"/>
      <c r="D199" s="120"/>
      <c r="E199" s="15" t="str">
        <f t="shared" si="7"/>
        <v/>
      </c>
      <c r="F199" s="297" t="b">
        <f t="shared" si="8"/>
        <v>0</v>
      </c>
      <c r="G199" s="298">
        <f t="shared" si="9"/>
        <v>1</v>
      </c>
    </row>
    <row r="200" spans="1:7">
      <c r="A200" s="117">
        <v>191</v>
      </c>
      <c r="B200" s="118"/>
      <c r="C200" s="118"/>
      <c r="D200" s="120"/>
      <c r="E200" s="15" t="str">
        <f t="shared" si="7"/>
        <v/>
      </c>
      <c r="F200" s="297" t="b">
        <f t="shared" si="8"/>
        <v>0</v>
      </c>
      <c r="G200" s="298">
        <f t="shared" si="9"/>
        <v>1</v>
      </c>
    </row>
    <row r="201" spans="1:7">
      <c r="A201" s="117">
        <v>192</v>
      </c>
      <c r="B201" s="118"/>
      <c r="C201" s="118"/>
      <c r="D201" s="120"/>
      <c r="E201" s="15" t="str">
        <f t="shared" si="7"/>
        <v/>
      </c>
      <c r="F201" s="297" t="b">
        <f t="shared" si="8"/>
        <v>0</v>
      </c>
      <c r="G201" s="298">
        <f t="shared" si="9"/>
        <v>1</v>
      </c>
    </row>
    <row r="202" spans="1:7">
      <c r="A202" s="117">
        <v>193</v>
      </c>
      <c r="B202" s="118"/>
      <c r="C202" s="118"/>
      <c r="D202" s="120"/>
      <c r="E202" s="15" t="str">
        <f t="shared" ref="E202:E259" si="10">IF(OR($B202="",,,,$D202&lt;an_initial,$D202&gt;an_final,),"",HLOOKUP(C202,ii11puncte,2,FALSE) )</f>
        <v/>
      </c>
      <c r="F202" s="297" t="b">
        <f t="shared" ref="F202:F259" si="11">IF(nume_candidat="",FALSE,ISNUMBER(SEARCH(nume_candidat,$B202)))</f>
        <v>0</v>
      </c>
      <c r="G202" s="298">
        <f t="shared" si="9"/>
        <v>1</v>
      </c>
    </row>
    <row r="203" spans="1:7">
      <c r="A203" s="117">
        <v>194</v>
      </c>
      <c r="B203" s="118"/>
      <c r="C203" s="118"/>
      <c r="D203" s="120"/>
      <c r="E203" s="15" t="str">
        <f t="shared" si="10"/>
        <v/>
      </c>
      <c r="F203" s="297" t="b">
        <f t="shared" si="11"/>
        <v>0</v>
      </c>
      <c r="G203" s="298">
        <f t="shared" si="9"/>
        <v>1</v>
      </c>
    </row>
    <row r="204" spans="1:7">
      <c r="A204" s="117">
        <v>195</v>
      </c>
      <c r="B204" s="118"/>
      <c r="C204" s="118"/>
      <c r="D204" s="120"/>
      <c r="E204" s="15" t="str">
        <f t="shared" si="10"/>
        <v/>
      </c>
      <c r="F204" s="297" t="b">
        <f t="shared" si="11"/>
        <v>0</v>
      </c>
      <c r="G204" s="298">
        <f t="shared" si="9"/>
        <v>1</v>
      </c>
    </row>
    <row r="205" spans="1:7">
      <c r="A205" s="117">
        <v>196</v>
      </c>
      <c r="B205" s="118"/>
      <c r="C205" s="118"/>
      <c r="D205" s="120"/>
      <c r="E205" s="15" t="str">
        <f t="shared" si="10"/>
        <v/>
      </c>
      <c r="F205" s="297" t="b">
        <f t="shared" si="11"/>
        <v>0</v>
      </c>
      <c r="G205" s="298">
        <f t="shared" si="9"/>
        <v>1</v>
      </c>
    </row>
    <row r="206" spans="1:7">
      <c r="A206" s="117">
        <v>197</v>
      </c>
      <c r="B206" s="118"/>
      <c r="C206" s="118"/>
      <c r="D206" s="120"/>
      <c r="E206" s="15" t="str">
        <f t="shared" si="10"/>
        <v/>
      </c>
      <c r="F206" s="297" t="b">
        <f t="shared" si="11"/>
        <v>0</v>
      </c>
      <c r="G206" s="298">
        <f t="shared" si="9"/>
        <v>1</v>
      </c>
    </row>
    <row r="207" spans="1:7">
      <c r="A207" s="117">
        <v>198</v>
      </c>
      <c r="B207" s="118"/>
      <c r="C207" s="118"/>
      <c r="D207" s="120"/>
      <c r="E207" s="15" t="str">
        <f t="shared" si="10"/>
        <v/>
      </c>
      <c r="F207" s="297" t="b">
        <f t="shared" si="11"/>
        <v>0</v>
      </c>
      <c r="G207" s="298">
        <f t="shared" si="9"/>
        <v>1</v>
      </c>
    </row>
    <row r="208" spans="1:7">
      <c r="A208" s="117">
        <v>199</v>
      </c>
      <c r="B208" s="118"/>
      <c r="C208" s="118"/>
      <c r="D208" s="120"/>
      <c r="E208" s="15" t="str">
        <f t="shared" si="10"/>
        <v/>
      </c>
      <c r="F208" s="297" t="b">
        <f t="shared" si="11"/>
        <v>0</v>
      </c>
      <c r="G208" s="298">
        <f t="shared" si="9"/>
        <v>1</v>
      </c>
    </row>
    <row r="209" spans="1:7">
      <c r="A209" s="117">
        <v>200</v>
      </c>
      <c r="B209" s="118"/>
      <c r="C209" s="118"/>
      <c r="D209" s="120"/>
      <c r="E209" s="15" t="str">
        <f t="shared" si="10"/>
        <v/>
      </c>
      <c r="F209" s="297" t="b">
        <f t="shared" si="11"/>
        <v>0</v>
      </c>
      <c r="G209" s="298">
        <f t="shared" si="9"/>
        <v>1</v>
      </c>
    </row>
    <row r="210" spans="1:7">
      <c r="A210" s="117">
        <v>201</v>
      </c>
      <c r="B210" s="118"/>
      <c r="C210" s="118"/>
      <c r="D210" s="120"/>
      <c r="E210" s="15" t="str">
        <f t="shared" si="10"/>
        <v/>
      </c>
      <c r="F210" s="297" t="b">
        <f t="shared" si="11"/>
        <v>0</v>
      </c>
      <c r="G210" s="298">
        <f t="shared" si="9"/>
        <v>1</v>
      </c>
    </row>
    <row r="211" spans="1:7">
      <c r="A211" s="117">
        <v>202</v>
      </c>
      <c r="B211" s="118"/>
      <c r="C211" s="118"/>
      <c r="D211" s="120"/>
      <c r="E211" s="15" t="str">
        <f t="shared" si="10"/>
        <v/>
      </c>
      <c r="F211" s="297" t="b">
        <f t="shared" si="11"/>
        <v>0</v>
      </c>
      <c r="G211" s="298">
        <f t="shared" si="9"/>
        <v>1</v>
      </c>
    </row>
    <row r="212" spans="1:7">
      <c r="A212" s="117">
        <v>203</v>
      </c>
      <c r="B212" s="118"/>
      <c r="C212" s="118"/>
      <c r="D212" s="120"/>
      <c r="E212" s="15" t="str">
        <f t="shared" si="10"/>
        <v/>
      </c>
      <c r="F212" s="297" t="b">
        <f t="shared" si="11"/>
        <v>0</v>
      </c>
      <c r="G212" s="298">
        <f t="shared" si="9"/>
        <v>1</v>
      </c>
    </row>
    <row r="213" spans="1:7">
      <c r="A213" s="117">
        <v>204</v>
      </c>
      <c r="B213" s="118"/>
      <c r="C213" s="118"/>
      <c r="D213" s="120"/>
      <c r="E213" s="15" t="str">
        <f t="shared" si="10"/>
        <v/>
      </c>
      <c r="F213" s="297" t="b">
        <f t="shared" si="11"/>
        <v>0</v>
      </c>
      <c r="G213" s="298">
        <f t="shared" si="9"/>
        <v>1</v>
      </c>
    </row>
    <row r="214" spans="1:7">
      <c r="A214" s="117">
        <v>205</v>
      </c>
      <c r="B214" s="118"/>
      <c r="C214" s="118"/>
      <c r="D214" s="120"/>
      <c r="E214" s="15" t="str">
        <f t="shared" si="10"/>
        <v/>
      </c>
      <c r="F214" s="297" t="b">
        <f t="shared" si="11"/>
        <v>0</v>
      </c>
      <c r="G214" s="298">
        <f t="shared" si="9"/>
        <v>1</v>
      </c>
    </row>
    <row r="215" spans="1:7">
      <c r="A215" s="117">
        <v>206</v>
      </c>
      <c r="B215" s="118"/>
      <c r="C215" s="118"/>
      <c r="D215" s="120"/>
      <c r="E215" s="15" t="str">
        <f t="shared" si="10"/>
        <v/>
      </c>
      <c r="F215" s="297" t="b">
        <f t="shared" si="11"/>
        <v>0</v>
      </c>
      <c r="G215" s="298">
        <f t="shared" si="9"/>
        <v>1</v>
      </c>
    </row>
    <row r="216" spans="1:7">
      <c r="A216" s="117">
        <v>207</v>
      </c>
      <c r="B216" s="118"/>
      <c r="C216" s="118"/>
      <c r="D216" s="120"/>
      <c r="E216" s="15" t="str">
        <f t="shared" si="10"/>
        <v/>
      </c>
      <c r="F216" s="297" t="b">
        <f t="shared" si="11"/>
        <v>0</v>
      </c>
      <c r="G216" s="298">
        <f t="shared" si="9"/>
        <v>1</v>
      </c>
    </row>
    <row r="217" spans="1:7">
      <c r="A217" s="117">
        <v>208</v>
      </c>
      <c r="B217" s="118"/>
      <c r="C217" s="118"/>
      <c r="D217" s="120"/>
      <c r="E217" s="15" t="str">
        <f t="shared" si="10"/>
        <v/>
      </c>
      <c r="F217" s="297" t="b">
        <f t="shared" si="11"/>
        <v>0</v>
      </c>
      <c r="G217" s="298">
        <f t="shared" si="9"/>
        <v>1</v>
      </c>
    </row>
    <row r="218" spans="1:7">
      <c r="A218" s="117">
        <v>209</v>
      </c>
      <c r="B218" s="118"/>
      <c r="C218" s="118"/>
      <c r="D218" s="120"/>
      <c r="E218" s="15" t="str">
        <f t="shared" si="10"/>
        <v/>
      </c>
      <c r="F218" s="297" t="b">
        <f t="shared" si="11"/>
        <v>0</v>
      </c>
      <c r="G218" s="298">
        <f t="shared" si="9"/>
        <v>1</v>
      </c>
    </row>
    <row r="219" spans="1:7">
      <c r="A219" s="117">
        <v>210</v>
      </c>
      <c r="B219" s="118"/>
      <c r="C219" s="118"/>
      <c r="D219" s="120"/>
      <c r="E219" s="15" t="str">
        <f t="shared" si="10"/>
        <v/>
      </c>
      <c r="F219" s="297" t="b">
        <f t="shared" si="11"/>
        <v>0</v>
      </c>
      <c r="G219" s="298">
        <f t="shared" si="9"/>
        <v>1</v>
      </c>
    </row>
    <row r="220" spans="1:7">
      <c r="A220" s="117">
        <v>211</v>
      </c>
      <c r="B220" s="118"/>
      <c r="C220" s="118"/>
      <c r="D220" s="120"/>
      <c r="E220" s="15" t="str">
        <f t="shared" si="10"/>
        <v/>
      </c>
      <c r="F220" s="297" t="b">
        <f t="shared" si="11"/>
        <v>0</v>
      </c>
      <c r="G220" s="298">
        <f t="shared" si="9"/>
        <v>1</v>
      </c>
    </row>
    <row r="221" spans="1:7">
      <c r="A221" s="117">
        <v>212</v>
      </c>
      <c r="B221" s="118"/>
      <c r="C221" s="118"/>
      <c r="D221" s="120"/>
      <c r="E221" s="15" t="str">
        <f t="shared" si="10"/>
        <v/>
      </c>
      <c r="F221" s="297" t="b">
        <f t="shared" si="11"/>
        <v>0</v>
      </c>
      <c r="G221" s="298">
        <f t="shared" si="9"/>
        <v>1</v>
      </c>
    </row>
    <row r="222" spans="1:7">
      <c r="A222" s="117">
        <v>213</v>
      </c>
      <c r="B222" s="118"/>
      <c r="C222" s="118"/>
      <c r="D222" s="120"/>
      <c r="E222" s="15" t="str">
        <f t="shared" si="10"/>
        <v/>
      </c>
      <c r="F222" s="297" t="b">
        <f t="shared" si="11"/>
        <v>0</v>
      </c>
      <c r="G222" s="298">
        <f t="shared" si="9"/>
        <v>1</v>
      </c>
    </row>
    <row r="223" spans="1:7">
      <c r="A223" s="117">
        <v>214</v>
      </c>
      <c r="B223" s="118"/>
      <c r="C223" s="118"/>
      <c r="D223" s="120"/>
      <c r="E223" s="15" t="str">
        <f t="shared" si="10"/>
        <v/>
      </c>
      <c r="F223" s="297" t="b">
        <f t="shared" si="11"/>
        <v>0</v>
      </c>
      <c r="G223" s="298">
        <f t="shared" si="9"/>
        <v>1</v>
      </c>
    </row>
    <row r="224" spans="1:7">
      <c r="A224" s="117">
        <v>215</v>
      </c>
      <c r="B224" s="118"/>
      <c r="C224" s="118"/>
      <c r="D224" s="120"/>
      <c r="E224" s="15" t="str">
        <f t="shared" si="10"/>
        <v/>
      </c>
      <c r="F224" s="297" t="b">
        <f t="shared" si="11"/>
        <v>0</v>
      </c>
      <c r="G224" s="298">
        <f t="shared" si="9"/>
        <v>1</v>
      </c>
    </row>
    <row r="225" spans="1:7">
      <c r="A225" s="117">
        <v>216</v>
      </c>
      <c r="B225" s="118"/>
      <c r="C225" s="118"/>
      <c r="D225" s="120"/>
      <c r="E225" s="15" t="str">
        <f t="shared" si="10"/>
        <v/>
      </c>
      <c r="F225" s="297" t="b">
        <f t="shared" si="11"/>
        <v>0</v>
      </c>
      <c r="G225" s="298">
        <f t="shared" si="9"/>
        <v>1</v>
      </c>
    </row>
    <row r="226" spans="1:7">
      <c r="A226" s="117">
        <v>217</v>
      </c>
      <c r="B226" s="118"/>
      <c r="C226" s="118"/>
      <c r="D226" s="120"/>
      <c r="E226" s="15" t="str">
        <f t="shared" si="10"/>
        <v/>
      </c>
      <c r="F226" s="297" t="b">
        <f t="shared" si="11"/>
        <v>0</v>
      </c>
      <c r="G226" s="298">
        <f t="shared" si="9"/>
        <v>1</v>
      </c>
    </row>
    <row r="227" spans="1:7">
      <c r="A227" s="117">
        <v>218</v>
      </c>
      <c r="B227" s="118"/>
      <c r="C227" s="118"/>
      <c r="D227" s="120"/>
      <c r="E227" s="15" t="str">
        <f t="shared" si="10"/>
        <v/>
      </c>
      <c r="F227" s="297" t="b">
        <f t="shared" si="11"/>
        <v>0</v>
      </c>
      <c r="G227" s="298">
        <f t="shared" si="9"/>
        <v>1</v>
      </c>
    </row>
    <row r="228" spans="1:7">
      <c r="A228" s="117">
        <v>219</v>
      </c>
      <c r="B228" s="118"/>
      <c r="C228" s="118"/>
      <c r="D228" s="120"/>
      <c r="E228" s="15" t="str">
        <f t="shared" si="10"/>
        <v/>
      </c>
      <c r="F228" s="297" t="b">
        <f t="shared" si="11"/>
        <v>0</v>
      </c>
      <c r="G228" s="298">
        <f t="shared" si="9"/>
        <v>1</v>
      </c>
    </row>
    <row r="229" spans="1:7">
      <c r="A229" s="117">
        <v>220</v>
      </c>
      <c r="B229" s="118"/>
      <c r="C229" s="118"/>
      <c r="D229" s="120"/>
      <c r="E229" s="15" t="str">
        <f t="shared" si="10"/>
        <v/>
      </c>
      <c r="F229" s="297" t="b">
        <f t="shared" si="11"/>
        <v>0</v>
      </c>
      <c r="G229" s="298">
        <f t="shared" si="9"/>
        <v>1</v>
      </c>
    </row>
    <row r="230" spans="1:7">
      <c r="A230" s="117">
        <v>221</v>
      </c>
      <c r="B230" s="118"/>
      <c r="C230" s="118"/>
      <c r="D230" s="120"/>
      <c r="E230" s="15" t="str">
        <f t="shared" si="10"/>
        <v/>
      </c>
      <c r="F230" s="297" t="b">
        <f t="shared" si="11"/>
        <v>0</v>
      </c>
      <c r="G230" s="298">
        <f t="shared" si="9"/>
        <v>1</v>
      </c>
    </row>
    <row r="231" spans="1:7">
      <c r="A231" s="117">
        <v>222</v>
      </c>
      <c r="B231" s="118"/>
      <c r="C231" s="118"/>
      <c r="D231" s="120"/>
      <c r="E231" s="15" t="str">
        <f t="shared" si="10"/>
        <v/>
      </c>
      <c r="F231" s="297" t="b">
        <f t="shared" si="11"/>
        <v>0</v>
      </c>
      <c r="G231" s="298">
        <f t="shared" si="9"/>
        <v>1</v>
      </c>
    </row>
    <row r="232" spans="1:7">
      <c r="A232" s="117">
        <v>223</v>
      </c>
      <c r="B232" s="118"/>
      <c r="C232" s="118"/>
      <c r="D232" s="120"/>
      <c r="E232" s="15" t="str">
        <f t="shared" si="10"/>
        <v/>
      </c>
      <c r="F232" s="297" t="b">
        <f t="shared" si="11"/>
        <v>0</v>
      </c>
      <c r="G232" s="298">
        <f t="shared" si="9"/>
        <v>1</v>
      </c>
    </row>
    <row r="233" spans="1:7">
      <c r="A233" s="117">
        <v>224</v>
      </c>
      <c r="B233" s="118"/>
      <c r="C233" s="118"/>
      <c r="D233" s="120"/>
      <c r="E233" s="15" t="str">
        <f t="shared" si="10"/>
        <v/>
      </c>
      <c r="F233" s="297" t="b">
        <f t="shared" si="11"/>
        <v>0</v>
      </c>
      <c r="G233" s="298">
        <f t="shared" si="9"/>
        <v>1</v>
      </c>
    </row>
    <row r="234" spans="1:7">
      <c r="A234" s="117">
        <v>225</v>
      </c>
      <c r="B234" s="118"/>
      <c r="C234" s="118"/>
      <c r="D234" s="120"/>
      <c r="E234" s="15" t="str">
        <f t="shared" si="10"/>
        <v/>
      </c>
      <c r="F234" s="297" t="b">
        <f t="shared" si="11"/>
        <v>0</v>
      </c>
      <c r="G234" s="298">
        <f t="shared" si="9"/>
        <v>1</v>
      </c>
    </row>
    <row r="235" spans="1:7">
      <c r="A235" s="117">
        <v>226</v>
      </c>
      <c r="B235" s="118"/>
      <c r="C235" s="118"/>
      <c r="D235" s="120"/>
      <c r="E235" s="15" t="str">
        <f t="shared" si="10"/>
        <v/>
      </c>
      <c r="F235" s="297" t="b">
        <f t="shared" si="11"/>
        <v>0</v>
      </c>
      <c r="G235" s="298">
        <f t="shared" si="9"/>
        <v>1</v>
      </c>
    </row>
    <row r="236" spans="1:7">
      <c r="A236" s="117">
        <v>227</v>
      </c>
      <c r="B236" s="118"/>
      <c r="C236" s="118"/>
      <c r="D236" s="120"/>
      <c r="E236" s="15" t="str">
        <f t="shared" si="10"/>
        <v/>
      </c>
      <c r="F236" s="297" t="b">
        <f t="shared" si="11"/>
        <v>0</v>
      </c>
      <c r="G236" s="298">
        <f t="shared" si="9"/>
        <v>1</v>
      </c>
    </row>
    <row r="237" spans="1:7">
      <c r="A237" s="117">
        <v>228</v>
      </c>
      <c r="B237" s="118"/>
      <c r="C237" s="118"/>
      <c r="D237" s="120"/>
      <c r="E237" s="15" t="str">
        <f t="shared" si="10"/>
        <v/>
      </c>
      <c r="F237" s="297" t="b">
        <f t="shared" si="11"/>
        <v>0</v>
      </c>
      <c r="G237" s="298">
        <f t="shared" ref="G237:G259" si="12">LEN(B237)-LEN(SUBSTITUTE(B237,",",""))+1</f>
        <v>1</v>
      </c>
    </row>
    <row r="238" spans="1:7">
      <c r="A238" s="117">
        <v>229</v>
      </c>
      <c r="B238" s="118"/>
      <c r="C238" s="118"/>
      <c r="D238" s="120"/>
      <c r="E238" s="15" t="str">
        <f t="shared" si="10"/>
        <v/>
      </c>
      <c r="F238" s="297" t="b">
        <f t="shared" si="11"/>
        <v>0</v>
      </c>
      <c r="G238" s="298">
        <f t="shared" si="12"/>
        <v>1</v>
      </c>
    </row>
    <row r="239" spans="1:7">
      <c r="A239" s="117">
        <v>230</v>
      </c>
      <c r="B239" s="118"/>
      <c r="C239" s="118"/>
      <c r="D239" s="120"/>
      <c r="E239" s="15" t="str">
        <f t="shared" si="10"/>
        <v/>
      </c>
      <c r="F239" s="297" t="b">
        <f t="shared" si="11"/>
        <v>0</v>
      </c>
      <c r="G239" s="298">
        <f t="shared" si="12"/>
        <v>1</v>
      </c>
    </row>
    <row r="240" spans="1:7">
      <c r="A240" s="117">
        <v>231</v>
      </c>
      <c r="B240" s="118"/>
      <c r="C240" s="118"/>
      <c r="D240" s="120"/>
      <c r="E240" s="15" t="str">
        <f t="shared" si="10"/>
        <v/>
      </c>
      <c r="F240" s="297" t="b">
        <f t="shared" si="11"/>
        <v>0</v>
      </c>
      <c r="G240" s="298">
        <f t="shared" si="12"/>
        <v>1</v>
      </c>
    </row>
    <row r="241" spans="1:7">
      <c r="A241" s="117">
        <v>232</v>
      </c>
      <c r="B241" s="118"/>
      <c r="C241" s="118"/>
      <c r="D241" s="120"/>
      <c r="E241" s="15" t="str">
        <f t="shared" si="10"/>
        <v/>
      </c>
      <c r="F241" s="297" t="b">
        <f t="shared" si="11"/>
        <v>0</v>
      </c>
      <c r="G241" s="298">
        <f t="shared" si="12"/>
        <v>1</v>
      </c>
    </row>
    <row r="242" spans="1:7">
      <c r="A242" s="117">
        <v>233</v>
      </c>
      <c r="B242" s="118"/>
      <c r="C242" s="118"/>
      <c r="D242" s="120"/>
      <c r="E242" s="15" t="str">
        <f t="shared" si="10"/>
        <v/>
      </c>
      <c r="F242" s="297" t="b">
        <f t="shared" si="11"/>
        <v>0</v>
      </c>
      <c r="G242" s="298">
        <f t="shared" si="12"/>
        <v>1</v>
      </c>
    </row>
    <row r="243" spans="1:7">
      <c r="A243" s="117">
        <v>234</v>
      </c>
      <c r="B243" s="118"/>
      <c r="C243" s="118"/>
      <c r="D243" s="120"/>
      <c r="E243" s="15" t="str">
        <f t="shared" si="10"/>
        <v/>
      </c>
      <c r="F243" s="297" t="b">
        <f t="shared" si="11"/>
        <v>0</v>
      </c>
      <c r="G243" s="298">
        <f t="shared" si="12"/>
        <v>1</v>
      </c>
    </row>
    <row r="244" spans="1:7">
      <c r="A244" s="117">
        <v>235</v>
      </c>
      <c r="B244" s="118"/>
      <c r="C244" s="118"/>
      <c r="D244" s="120"/>
      <c r="E244" s="15" t="str">
        <f t="shared" si="10"/>
        <v/>
      </c>
      <c r="F244" s="297" t="b">
        <f t="shared" si="11"/>
        <v>0</v>
      </c>
      <c r="G244" s="298">
        <f t="shared" si="12"/>
        <v>1</v>
      </c>
    </row>
    <row r="245" spans="1:7">
      <c r="A245" s="117">
        <v>236</v>
      </c>
      <c r="B245" s="118"/>
      <c r="C245" s="118"/>
      <c r="D245" s="120"/>
      <c r="E245" s="15" t="str">
        <f t="shared" si="10"/>
        <v/>
      </c>
      <c r="F245" s="297" t="b">
        <f t="shared" si="11"/>
        <v>0</v>
      </c>
      <c r="G245" s="298">
        <f t="shared" si="12"/>
        <v>1</v>
      </c>
    </row>
    <row r="246" spans="1:7">
      <c r="A246" s="117">
        <v>237</v>
      </c>
      <c r="B246" s="118"/>
      <c r="C246" s="118"/>
      <c r="D246" s="120"/>
      <c r="E246" s="15" t="str">
        <f t="shared" si="10"/>
        <v/>
      </c>
      <c r="F246" s="297" t="b">
        <f t="shared" si="11"/>
        <v>0</v>
      </c>
      <c r="G246" s="298">
        <f t="shared" si="12"/>
        <v>1</v>
      </c>
    </row>
    <row r="247" spans="1:7">
      <c r="A247" s="117">
        <v>238</v>
      </c>
      <c r="B247" s="118"/>
      <c r="C247" s="118"/>
      <c r="D247" s="120"/>
      <c r="E247" s="15" t="str">
        <f t="shared" si="10"/>
        <v/>
      </c>
      <c r="F247" s="297" t="b">
        <f t="shared" si="11"/>
        <v>0</v>
      </c>
      <c r="G247" s="298">
        <f t="shared" si="12"/>
        <v>1</v>
      </c>
    </row>
    <row r="248" spans="1:7">
      <c r="A248" s="117">
        <v>239</v>
      </c>
      <c r="B248" s="118"/>
      <c r="C248" s="118"/>
      <c r="D248" s="120"/>
      <c r="E248" s="15" t="str">
        <f t="shared" si="10"/>
        <v/>
      </c>
      <c r="F248" s="297" t="b">
        <f t="shared" si="11"/>
        <v>0</v>
      </c>
      <c r="G248" s="298">
        <f t="shared" si="12"/>
        <v>1</v>
      </c>
    </row>
    <row r="249" spans="1:7">
      <c r="A249" s="117">
        <v>240</v>
      </c>
      <c r="B249" s="118"/>
      <c r="C249" s="118"/>
      <c r="D249" s="120"/>
      <c r="E249" s="15" t="str">
        <f t="shared" si="10"/>
        <v/>
      </c>
      <c r="F249" s="297" t="b">
        <f t="shared" si="11"/>
        <v>0</v>
      </c>
      <c r="G249" s="298">
        <f t="shared" si="12"/>
        <v>1</v>
      </c>
    </row>
    <row r="250" spans="1:7">
      <c r="A250" s="117">
        <v>241</v>
      </c>
      <c r="B250" s="118"/>
      <c r="C250" s="118"/>
      <c r="D250" s="120"/>
      <c r="E250" s="15" t="str">
        <f t="shared" si="10"/>
        <v/>
      </c>
      <c r="F250" s="297" t="b">
        <f t="shared" si="11"/>
        <v>0</v>
      </c>
      <c r="G250" s="298">
        <f t="shared" si="12"/>
        <v>1</v>
      </c>
    </row>
    <row r="251" spans="1:7">
      <c r="A251" s="117">
        <v>242</v>
      </c>
      <c r="B251" s="118"/>
      <c r="C251" s="118"/>
      <c r="D251" s="120"/>
      <c r="E251" s="15" t="str">
        <f t="shared" si="10"/>
        <v/>
      </c>
      <c r="F251" s="297" t="b">
        <f t="shared" si="11"/>
        <v>0</v>
      </c>
      <c r="G251" s="298">
        <f t="shared" si="12"/>
        <v>1</v>
      </c>
    </row>
    <row r="252" spans="1:7">
      <c r="A252" s="117">
        <v>243</v>
      </c>
      <c r="B252" s="118"/>
      <c r="C252" s="118"/>
      <c r="D252" s="120"/>
      <c r="E252" s="15" t="str">
        <f t="shared" si="10"/>
        <v/>
      </c>
      <c r="F252" s="297" t="b">
        <f t="shared" si="11"/>
        <v>0</v>
      </c>
      <c r="G252" s="298">
        <f t="shared" si="12"/>
        <v>1</v>
      </c>
    </row>
    <row r="253" spans="1:7">
      <c r="A253" s="117">
        <v>244</v>
      </c>
      <c r="B253" s="118"/>
      <c r="C253" s="118"/>
      <c r="D253" s="120"/>
      <c r="E253" s="15" t="str">
        <f t="shared" si="10"/>
        <v/>
      </c>
      <c r="F253" s="297" t="b">
        <f t="shared" si="11"/>
        <v>0</v>
      </c>
      <c r="G253" s="298">
        <f t="shared" si="12"/>
        <v>1</v>
      </c>
    </row>
    <row r="254" spans="1:7">
      <c r="A254" s="117">
        <v>245</v>
      </c>
      <c r="B254" s="118"/>
      <c r="C254" s="118"/>
      <c r="D254" s="120"/>
      <c r="E254" s="15" t="str">
        <f t="shared" si="10"/>
        <v/>
      </c>
      <c r="F254" s="297" t="b">
        <f t="shared" si="11"/>
        <v>0</v>
      </c>
      <c r="G254" s="298">
        <f t="shared" si="12"/>
        <v>1</v>
      </c>
    </row>
    <row r="255" spans="1:7">
      <c r="A255" s="117">
        <v>246</v>
      </c>
      <c r="B255" s="118"/>
      <c r="C255" s="118"/>
      <c r="D255" s="120"/>
      <c r="E255" s="15" t="str">
        <f t="shared" si="10"/>
        <v/>
      </c>
      <c r="F255" s="297" t="b">
        <f t="shared" si="11"/>
        <v>0</v>
      </c>
      <c r="G255" s="298">
        <f t="shared" si="12"/>
        <v>1</v>
      </c>
    </row>
    <row r="256" spans="1:7">
      <c r="A256" s="117">
        <v>247</v>
      </c>
      <c r="B256" s="118"/>
      <c r="C256" s="118"/>
      <c r="D256" s="120"/>
      <c r="E256" s="15" t="str">
        <f t="shared" si="10"/>
        <v/>
      </c>
      <c r="F256" s="297" t="b">
        <f t="shared" si="11"/>
        <v>0</v>
      </c>
      <c r="G256" s="298">
        <f t="shared" si="12"/>
        <v>1</v>
      </c>
    </row>
    <row r="257" spans="1:7">
      <c r="A257" s="117">
        <v>248</v>
      </c>
      <c r="B257" s="118"/>
      <c r="C257" s="118"/>
      <c r="D257" s="120"/>
      <c r="E257" s="15" t="str">
        <f t="shared" si="10"/>
        <v/>
      </c>
      <c r="F257" s="297" t="b">
        <f t="shared" si="11"/>
        <v>0</v>
      </c>
      <c r="G257" s="298">
        <f t="shared" si="12"/>
        <v>1</v>
      </c>
    </row>
    <row r="258" spans="1:7">
      <c r="A258" s="117">
        <v>249</v>
      </c>
      <c r="B258" s="118"/>
      <c r="C258" s="118"/>
      <c r="D258" s="120"/>
      <c r="E258" s="15" t="str">
        <f t="shared" si="10"/>
        <v/>
      </c>
      <c r="F258" s="297" t="b">
        <f t="shared" si="11"/>
        <v>0</v>
      </c>
      <c r="G258" s="298">
        <f t="shared" si="12"/>
        <v>1</v>
      </c>
    </row>
    <row r="259" spans="1:7">
      <c r="A259" s="117">
        <v>250</v>
      </c>
      <c r="B259" s="118"/>
      <c r="C259" s="118"/>
      <c r="D259" s="120"/>
      <c r="E259" s="15" t="str">
        <f t="shared" si="10"/>
        <v/>
      </c>
      <c r="F259" s="297" t="b">
        <f t="shared" si="11"/>
        <v>0</v>
      </c>
      <c r="G259" s="298">
        <f t="shared" si="12"/>
        <v>1</v>
      </c>
    </row>
  </sheetData>
  <sheetProtection algorithmName="SHA-512" hashValue="WXp0eFtcjIU4EWaqKNRcHZGVgjkb8FITiWBjOlrwhCugacvA1bjy/fip9OQ77AtwBM0nXWYmiGBkl8q256KIng==" saltValue="YhNsbTBzyE+DZ7bHkKFNQg==" spinCount="100000" sheet="1" objects="1" scenarios="1" formatCells="0" formatRows="0" insertRows="0"/>
  <mergeCells count="9">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700-000000000000}">
      <formula1>ii11conferinte</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20">
    <pageSetUpPr fitToPage="1"/>
  </sheetPr>
  <dimension ref="A1:I259"/>
  <sheetViews>
    <sheetView zoomScale="85" zoomScaleNormal="85" workbookViewId="0">
      <selection activeCell="B10" sqref="B10:D12"/>
    </sheetView>
  </sheetViews>
  <sheetFormatPr defaultColWidth="9.1328125" defaultRowHeight="15.75"/>
  <cols>
    <col min="1" max="1" width="5.6640625" style="45" customWidth="1"/>
    <col min="2" max="2" width="66.6640625" style="49" customWidth="1"/>
    <col min="3" max="3" width="15" style="49" bestFit="1" customWidth="1"/>
    <col min="4" max="4" width="10.6640625" style="54" customWidth="1"/>
    <col min="5" max="5" width="17.6640625" style="49" customWidth="1"/>
    <col min="6" max="6" width="9.1328125" style="55" hidden="1" customWidth="1"/>
    <col min="7" max="7" width="9.1328125" style="49" hidden="1" customWidth="1"/>
    <col min="8" max="9" width="17.6640625" style="49" hidden="1" customWidth="1"/>
    <col min="10" max="17" width="9.1328125" style="49" customWidth="1"/>
    <col min="18" max="16384" width="9.1328125" style="49"/>
  </cols>
  <sheetData>
    <row r="1" spans="1:9" s="45" customFormat="1">
      <c r="A1" s="44" t="s">
        <v>483</v>
      </c>
      <c r="D1" s="46"/>
      <c r="E1" s="48"/>
      <c r="H1" s="48"/>
      <c r="I1" s="48"/>
    </row>
    <row r="2" spans="1:9" s="45" customFormat="1">
      <c r="A2" s="294" t="str">
        <f>IF(ISBLANK(facultate), IF(ISBLANK(departament),"","Departament " &amp; departament), "Facultatea " &amp; facultate)</f>
        <v>Facultatea Automatică și Calculatoare</v>
      </c>
      <c r="D2" s="46"/>
      <c r="E2" s="48"/>
      <c r="H2" s="48"/>
      <c r="I2" s="48"/>
    </row>
    <row r="3" spans="1:9" s="45" customFormat="1">
      <c r="A3" s="294" t="str">
        <f>IF(ISBLANK(departament),"","Departamentul " &amp; departament)</f>
        <v>Departamentul Automatică și Informatică Aplicată</v>
      </c>
      <c r="D3" s="46"/>
      <c r="E3" s="48"/>
      <c r="H3" s="48"/>
      <c r="I3" s="48"/>
    </row>
    <row r="4" spans="1:9">
      <c r="A4" s="472" t="s">
        <v>911</v>
      </c>
      <c r="B4" s="472"/>
      <c r="C4" s="472"/>
      <c r="D4" s="472"/>
      <c r="E4" s="472"/>
    </row>
    <row r="5" spans="1:9">
      <c r="A5" s="472" t="s">
        <v>1015</v>
      </c>
      <c r="B5" s="472"/>
      <c r="C5" s="472"/>
      <c r="D5" s="472"/>
      <c r="E5" s="472"/>
    </row>
    <row r="6" spans="1:9" ht="13.5" customHeight="1">
      <c r="D6" s="49"/>
      <c r="E6" s="295" t="str">
        <f>CONCATENATE(functie," ",nume_candidat)</f>
        <v>Conferențiar Bojan-Dragos Claudia-Adina</v>
      </c>
      <c r="H6" s="295" t="str">
        <f>CONCATENATE(functie," ",nume_candidat)</f>
        <v>Conferențiar Bojan-Dragos Claudia-Adina</v>
      </c>
      <c r="I6" s="295" t="str">
        <f>CONCATENATE(functie," ",nume_candidat)</f>
        <v>Conferențiar Bojan-Dragos Claudia-Adina</v>
      </c>
    </row>
    <row r="7" spans="1:9" ht="18.75" customHeight="1">
      <c r="A7" s="469" t="s">
        <v>338</v>
      </c>
      <c r="B7" s="469" t="s">
        <v>1063</v>
      </c>
      <c r="C7" s="469" t="s">
        <v>460</v>
      </c>
      <c r="D7" s="475" t="s">
        <v>2</v>
      </c>
      <c r="E7" s="527" t="s">
        <v>544</v>
      </c>
      <c r="F7" s="476" t="s">
        <v>541</v>
      </c>
      <c r="G7" s="477" t="s">
        <v>551</v>
      </c>
      <c r="H7" s="527" t="s">
        <v>1018</v>
      </c>
      <c r="I7" s="527" t="s">
        <v>1017</v>
      </c>
    </row>
    <row r="8" spans="1:9" ht="46.5" customHeight="1">
      <c r="A8" s="469"/>
      <c r="B8" s="469"/>
      <c r="C8" s="469"/>
      <c r="D8" s="475"/>
      <c r="E8" s="528"/>
      <c r="F8" s="476"/>
      <c r="G8" s="477"/>
      <c r="H8" s="528"/>
      <c r="I8" s="528"/>
    </row>
    <row r="9" spans="1:9">
      <c r="A9" s="71"/>
      <c r="B9" s="50"/>
      <c r="C9" s="50"/>
      <c r="D9" s="22"/>
      <c r="E9" s="122">
        <f>SUMIF(E10:E1010,"&gt;0")</f>
        <v>0</v>
      </c>
      <c r="F9" s="252"/>
      <c r="H9" s="122">
        <f>SUMIF(H10:H1108,"&gt;0")</f>
        <v>0</v>
      </c>
      <c r="I9" s="122">
        <f>SUMIF(I10:I1108,"&gt;0")</f>
        <v>0</v>
      </c>
    </row>
    <row r="10" spans="1:9">
      <c r="A10" s="28">
        <v>1</v>
      </c>
      <c r="B10" s="7"/>
      <c r="C10" s="7"/>
      <c r="D10" s="180"/>
      <c r="E10" s="15" t="str">
        <f t="shared" ref="E10:E73" si="0">IF(OR($B10="",,,,$D10&lt;an_initial,$D10&gt;an_final,),"",HLOOKUP(C10,ii120punctaje,2,FALSE) )</f>
        <v/>
      </c>
      <c r="F10" s="297" t="b">
        <f t="shared" ref="F10:F73" si="1">IF(nume_candidat="",FALSE,ISNUMBER(SEARCH(nume_candidat,$B10)))</f>
        <v>0</v>
      </c>
      <c r="G10" s="298">
        <f t="shared" ref="G10" si="2">LEN(B10)-LEN(SUBSTITUTE(B10,",",""))+1</f>
        <v>1</v>
      </c>
      <c r="H10" s="15" t="str">
        <f t="shared" ref="H10" si="3">IF(OR($B10="",,,,$D10&lt;an_initial,$D10&gt;an_final,),"",HLOOKUP(C10,ii120punctaje,2,FALSE)*COUNTIF(C10,"Naționale"))</f>
        <v/>
      </c>
      <c r="I10" s="15" t="str">
        <f t="shared" ref="I10" si="4">IF(OR($B10="",,,,$D10&lt;an_initial,$D10&gt;an_final,),"",HLOOKUP(C10,ii120punctaje,2,FALSE)*COUNTIF(C10,"Internaționale"))</f>
        <v/>
      </c>
    </row>
    <row r="11" spans="1:9">
      <c r="A11" s="28">
        <v>2</v>
      </c>
      <c r="B11" s="7"/>
      <c r="C11" s="7"/>
      <c r="D11" s="180"/>
      <c r="E11" s="15" t="str">
        <f t="shared" si="0"/>
        <v/>
      </c>
      <c r="F11" s="297" t="b">
        <f t="shared" si="1"/>
        <v>0</v>
      </c>
      <c r="G11" s="298">
        <f t="shared" ref="G11:G74" si="5">LEN(B11)-LEN(SUBSTITUTE(B11,",",""))+1</f>
        <v>1</v>
      </c>
      <c r="H11" s="15" t="str">
        <f t="shared" ref="H11:H74" si="6">IF(OR($B11="",,,,$D11&lt;an_initial,$D11&gt;an_final,),"",HLOOKUP(C11,ii120punctaje,2,FALSE)*COUNTIF(C11,"Naționale"))</f>
        <v/>
      </c>
      <c r="I11" s="15" t="str">
        <f t="shared" ref="I11:I74" si="7">IF(OR($B11="",,,,$D11&lt;an_initial,$D11&gt;an_final,),"",HLOOKUP(C11,ii120punctaje,2,FALSE)*COUNTIF(C11,"Internaționale"))</f>
        <v/>
      </c>
    </row>
    <row r="12" spans="1:9">
      <c r="A12" s="28">
        <v>3</v>
      </c>
      <c r="B12" s="7"/>
      <c r="C12" s="7"/>
      <c r="D12" s="180"/>
      <c r="E12" s="15" t="str">
        <f t="shared" si="0"/>
        <v/>
      </c>
      <c r="F12" s="297" t="b">
        <f t="shared" si="1"/>
        <v>0</v>
      </c>
      <c r="G12" s="298">
        <f t="shared" si="5"/>
        <v>1</v>
      </c>
      <c r="H12" s="15" t="str">
        <f t="shared" si="6"/>
        <v/>
      </c>
      <c r="I12" s="15" t="str">
        <f t="shared" si="7"/>
        <v/>
      </c>
    </row>
    <row r="13" spans="1:9">
      <c r="A13" s="28">
        <v>4</v>
      </c>
      <c r="B13" s="6"/>
      <c r="C13" s="6"/>
      <c r="D13" s="179"/>
      <c r="E13" s="15" t="str">
        <f t="shared" si="0"/>
        <v/>
      </c>
      <c r="F13" s="297" t="b">
        <f t="shared" si="1"/>
        <v>0</v>
      </c>
      <c r="G13" s="298">
        <f t="shared" si="5"/>
        <v>1</v>
      </c>
      <c r="H13" s="15" t="str">
        <f t="shared" si="6"/>
        <v/>
      </c>
      <c r="I13" s="15" t="str">
        <f t="shared" si="7"/>
        <v/>
      </c>
    </row>
    <row r="14" spans="1:9">
      <c r="A14" s="28">
        <v>5</v>
      </c>
      <c r="B14" s="6"/>
      <c r="C14" s="6"/>
      <c r="D14" s="179"/>
      <c r="E14" s="15" t="str">
        <f t="shared" si="0"/>
        <v/>
      </c>
      <c r="F14" s="297" t="b">
        <f t="shared" si="1"/>
        <v>0</v>
      </c>
      <c r="G14" s="298">
        <f t="shared" si="5"/>
        <v>1</v>
      </c>
      <c r="H14" s="15" t="str">
        <f t="shared" si="6"/>
        <v/>
      </c>
      <c r="I14" s="15" t="str">
        <f t="shared" si="7"/>
        <v/>
      </c>
    </row>
    <row r="15" spans="1:9">
      <c r="A15" s="28">
        <v>6</v>
      </c>
      <c r="B15" s="6"/>
      <c r="C15" s="6"/>
      <c r="D15" s="179"/>
      <c r="E15" s="15" t="str">
        <f t="shared" si="0"/>
        <v/>
      </c>
      <c r="F15" s="297" t="b">
        <f t="shared" si="1"/>
        <v>0</v>
      </c>
      <c r="G15" s="298">
        <f t="shared" si="5"/>
        <v>1</v>
      </c>
      <c r="H15" s="15" t="str">
        <f t="shared" si="6"/>
        <v/>
      </c>
      <c r="I15" s="15" t="str">
        <f t="shared" si="7"/>
        <v/>
      </c>
    </row>
    <row r="16" spans="1:9">
      <c r="A16" s="28">
        <v>7</v>
      </c>
      <c r="B16" s="6"/>
      <c r="C16" s="6"/>
      <c r="D16" s="179"/>
      <c r="E16" s="15" t="str">
        <f t="shared" si="0"/>
        <v/>
      </c>
      <c r="F16" s="297" t="b">
        <f t="shared" si="1"/>
        <v>0</v>
      </c>
      <c r="G16" s="298">
        <f t="shared" si="5"/>
        <v>1</v>
      </c>
      <c r="H16" s="15" t="str">
        <f t="shared" si="6"/>
        <v/>
      </c>
      <c r="I16" s="15" t="str">
        <f t="shared" si="7"/>
        <v/>
      </c>
    </row>
    <row r="17" spans="1:9">
      <c r="A17" s="28">
        <v>8</v>
      </c>
      <c r="B17" s="6"/>
      <c r="C17" s="6"/>
      <c r="D17" s="179"/>
      <c r="E17" s="15" t="str">
        <f t="shared" si="0"/>
        <v/>
      </c>
      <c r="F17" s="297" t="b">
        <f t="shared" si="1"/>
        <v>0</v>
      </c>
      <c r="G17" s="298">
        <f t="shared" si="5"/>
        <v>1</v>
      </c>
      <c r="H17" s="15" t="str">
        <f t="shared" si="6"/>
        <v/>
      </c>
      <c r="I17" s="15" t="str">
        <f t="shared" si="7"/>
        <v/>
      </c>
    </row>
    <row r="18" spans="1:9">
      <c r="A18" s="28">
        <v>9</v>
      </c>
      <c r="B18" s="6"/>
      <c r="C18" s="6"/>
      <c r="D18" s="179"/>
      <c r="E18" s="15" t="str">
        <f t="shared" si="0"/>
        <v/>
      </c>
      <c r="F18" s="297" t="b">
        <f t="shared" si="1"/>
        <v>0</v>
      </c>
      <c r="G18" s="298">
        <f t="shared" si="5"/>
        <v>1</v>
      </c>
      <c r="H18" s="15" t="str">
        <f t="shared" si="6"/>
        <v/>
      </c>
      <c r="I18" s="15" t="str">
        <f t="shared" si="7"/>
        <v/>
      </c>
    </row>
    <row r="19" spans="1:9">
      <c r="A19" s="28">
        <v>10</v>
      </c>
      <c r="B19" s="6"/>
      <c r="C19" s="6"/>
      <c r="D19" s="179"/>
      <c r="E19" s="15" t="str">
        <f t="shared" si="0"/>
        <v/>
      </c>
      <c r="F19" s="297" t="b">
        <f t="shared" si="1"/>
        <v>0</v>
      </c>
      <c r="G19" s="298">
        <f t="shared" si="5"/>
        <v>1</v>
      </c>
      <c r="H19" s="15" t="str">
        <f t="shared" si="6"/>
        <v/>
      </c>
      <c r="I19" s="15" t="str">
        <f t="shared" si="7"/>
        <v/>
      </c>
    </row>
    <row r="20" spans="1:9">
      <c r="A20" s="28">
        <v>11</v>
      </c>
      <c r="B20" s="6"/>
      <c r="C20" s="6"/>
      <c r="D20" s="179"/>
      <c r="E20" s="15" t="str">
        <f t="shared" si="0"/>
        <v/>
      </c>
      <c r="F20" s="297" t="b">
        <f t="shared" si="1"/>
        <v>0</v>
      </c>
      <c r="G20" s="298">
        <f t="shared" si="5"/>
        <v>1</v>
      </c>
      <c r="H20" s="15" t="str">
        <f t="shared" si="6"/>
        <v/>
      </c>
      <c r="I20" s="15" t="str">
        <f t="shared" si="7"/>
        <v/>
      </c>
    </row>
    <row r="21" spans="1:9">
      <c r="A21" s="28">
        <v>12</v>
      </c>
      <c r="B21" s="6"/>
      <c r="C21" s="6"/>
      <c r="D21" s="179"/>
      <c r="E21" s="15" t="str">
        <f t="shared" si="0"/>
        <v/>
      </c>
      <c r="F21" s="297" t="b">
        <f t="shared" si="1"/>
        <v>0</v>
      </c>
      <c r="G21" s="298">
        <f t="shared" si="5"/>
        <v>1</v>
      </c>
      <c r="H21" s="15" t="str">
        <f t="shared" si="6"/>
        <v/>
      </c>
      <c r="I21" s="15" t="str">
        <f t="shared" si="7"/>
        <v/>
      </c>
    </row>
    <row r="22" spans="1:9">
      <c r="A22" s="28">
        <v>13</v>
      </c>
      <c r="B22" s="6"/>
      <c r="C22" s="6"/>
      <c r="D22" s="179"/>
      <c r="E22" s="15" t="str">
        <f t="shared" si="0"/>
        <v/>
      </c>
      <c r="F22" s="297" t="b">
        <f t="shared" si="1"/>
        <v>0</v>
      </c>
      <c r="G22" s="298">
        <f t="shared" si="5"/>
        <v>1</v>
      </c>
      <c r="H22" s="15" t="str">
        <f t="shared" si="6"/>
        <v/>
      </c>
      <c r="I22" s="15" t="str">
        <f t="shared" si="7"/>
        <v/>
      </c>
    </row>
    <row r="23" spans="1:9">
      <c r="A23" s="28">
        <v>14</v>
      </c>
      <c r="B23" s="6"/>
      <c r="C23" s="6"/>
      <c r="D23" s="179"/>
      <c r="E23" s="15" t="str">
        <f t="shared" si="0"/>
        <v/>
      </c>
      <c r="F23" s="297" t="b">
        <f t="shared" si="1"/>
        <v>0</v>
      </c>
      <c r="G23" s="298">
        <f t="shared" si="5"/>
        <v>1</v>
      </c>
      <c r="H23" s="15" t="str">
        <f t="shared" si="6"/>
        <v/>
      </c>
      <c r="I23" s="15" t="str">
        <f t="shared" si="7"/>
        <v/>
      </c>
    </row>
    <row r="24" spans="1:9">
      <c r="A24" s="28">
        <v>15</v>
      </c>
      <c r="B24" s="6"/>
      <c r="C24" s="6"/>
      <c r="D24" s="179"/>
      <c r="E24" s="15" t="str">
        <f t="shared" si="0"/>
        <v/>
      </c>
      <c r="F24" s="297" t="b">
        <f t="shared" si="1"/>
        <v>0</v>
      </c>
      <c r="G24" s="298">
        <f t="shared" si="5"/>
        <v>1</v>
      </c>
      <c r="H24" s="15" t="str">
        <f t="shared" si="6"/>
        <v/>
      </c>
      <c r="I24" s="15" t="str">
        <f t="shared" si="7"/>
        <v/>
      </c>
    </row>
    <row r="25" spans="1:9">
      <c r="A25" s="28">
        <v>16</v>
      </c>
      <c r="B25" s="6"/>
      <c r="C25" s="6"/>
      <c r="D25" s="179"/>
      <c r="E25" s="15" t="str">
        <f t="shared" si="0"/>
        <v/>
      </c>
      <c r="F25" s="297" t="b">
        <f t="shared" si="1"/>
        <v>0</v>
      </c>
      <c r="G25" s="298">
        <f t="shared" si="5"/>
        <v>1</v>
      </c>
      <c r="H25" s="15" t="str">
        <f t="shared" si="6"/>
        <v/>
      </c>
      <c r="I25" s="15" t="str">
        <f t="shared" si="7"/>
        <v/>
      </c>
    </row>
    <row r="26" spans="1:9">
      <c r="A26" s="28">
        <v>17</v>
      </c>
      <c r="B26" s="6"/>
      <c r="C26" s="6"/>
      <c r="D26" s="179"/>
      <c r="E26" s="15" t="str">
        <f t="shared" si="0"/>
        <v/>
      </c>
      <c r="F26" s="297" t="b">
        <f t="shared" si="1"/>
        <v>0</v>
      </c>
      <c r="G26" s="298">
        <f t="shared" si="5"/>
        <v>1</v>
      </c>
      <c r="H26" s="15" t="str">
        <f t="shared" si="6"/>
        <v/>
      </c>
      <c r="I26" s="15" t="str">
        <f t="shared" si="7"/>
        <v/>
      </c>
    </row>
    <row r="27" spans="1:9">
      <c r="A27" s="28">
        <v>18</v>
      </c>
      <c r="B27" s="6"/>
      <c r="C27" s="6"/>
      <c r="D27" s="179"/>
      <c r="E27" s="15" t="str">
        <f t="shared" si="0"/>
        <v/>
      </c>
      <c r="F27" s="297" t="b">
        <f t="shared" si="1"/>
        <v>0</v>
      </c>
      <c r="G27" s="298">
        <f t="shared" si="5"/>
        <v>1</v>
      </c>
      <c r="H27" s="15" t="str">
        <f t="shared" si="6"/>
        <v/>
      </c>
      <c r="I27" s="15" t="str">
        <f t="shared" si="7"/>
        <v/>
      </c>
    </row>
    <row r="28" spans="1:9">
      <c r="A28" s="28">
        <v>19</v>
      </c>
      <c r="B28" s="6"/>
      <c r="C28" s="6"/>
      <c r="D28" s="179"/>
      <c r="E28" s="15" t="str">
        <f t="shared" si="0"/>
        <v/>
      </c>
      <c r="F28" s="297" t="b">
        <f t="shared" si="1"/>
        <v>0</v>
      </c>
      <c r="G28" s="298">
        <f t="shared" si="5"/>
        <v>1</v>
      </c>
      <c r="H28" s="15" t="str">
        <f t="shared" si="6"/>
        <v/>
      </c>
      <c r="I28" s="15" t="str">
        <f t="shared" si="7"/>
        <v/>
      </c>
    </row>
    <row r="29" spans="1:9">
      <c r="A29" s="28">
        <v>20</v>
      </c>
      <c r="B29" s="6"/>
      <c r="C29" s="6"/>
      <c r="D29" s="179"/>
      <c r="E29" s="15" t="str">
        <f t="shared" si="0"/>
        <v/>
      </c>
      <c r="F29" s="297" t="b">
        <f t="shared" si="1"/>
        <v>0</v>
      </c>
      <c r="G29" s="298">
        <f t="shared" si="5"/>
        <v>1</v>
      </c>
      <c r="H29" s="15" t="str">
        <f t="shared" si="6"/>
        <v/>
      </c>
      <c r="I29" s="15" t="str">
        <f t="shared" si="7"/>
        <v/>
      </c>
    </row>
    <row r="30" spans="1:9">
      <c r="A30" s="28">
        <v>21</v>
      </c>
      <c r="B30" s="6"/>
      <c r="C30" s="6"/>
      <c r="D30" s="179"/>
      <c r="E30" s="15" t="str">
        <f t="shared" si="0"/>
        <v/>
      </c>
      <c r="F30" s="297" t="b">
        <f t="shared" si="1"/>
        <v>0</v>
      </c>
      <c r="G30" s="298">
        <f t="shared" si="5"/>
        <v>1</v>
      </c>
      <c r="H30" s="15" t="str">
        <f t="shared" si="6"/>
        <v/>
      </c>
      <c r="I30" s="15" t="str">
        <f t="shared" si="7"/>
        <v/>
      </c>
    </row>
    <row r="31" spans="1:9">
      <c r="A31" s="28">
        <v>22</v>
      </c>
      <c r="B31" s="6"/>
      <c r="C31" s="6"/>
      <c r="D31" s="179"/>
      <c r="E31" s="15" t="str">
        <f t="shared" si="0"/>
        <v/>
      </c>
      <c r="F31" s="297" t="b">
        <f t="shared" si="1"/>
        <v>0</v>
      </c>
      <c r="G31" s="298">
        <f t="shared" si="5"/>
        <v>1</v>
      </c>
      <c r="H31" s="15" t="str">
        <f t="shared" si="6"/>
        <v/>
      </c>
      <c r="I31" s="15" t="str">
        <f t="shared" si="7"/>
        <v/>
      </c>
    </row>
    <row r="32" spans="1:9">
      <c r="A32" s="28">
        <v>23</v>
      </c>
      <c r="B32" s="6"/>
      <c r="C32" s="6"/>
      <c r="D32" s="179"/>
      <c r="E32" s="15" t="str">
        <f t="shared" si="0"/>
        <v/>
      </c>
      <c r="F32" s="297" t="b">
        <f t="shared" si="1"/>
        <v>0</v>
      </c>
      <c r="G32" s="298">
        <f t="shared" si="5"/>
        <v>1</v>
      </c>
      <c r="H32" s="15" t="str">
        <f t="shared" si="6"/>
        <v/>
      </c>
      <c r="I32" s="15" t="str">
        <f t="shared" si="7"/>
        <v/>
      </c>
    </row>
    <row r="33" spans="1:9">
      <c r="A33" s="28">
        <v>24</v>
      </c>
      <c r="B33" s="6"/>
      <c r="C33" s="6"/>
      <c r="D33" s="179"/>
      <c r="E33" s="15" t="str">
        <f t="shared" si="0"/>
        <v/>
      </c>
      <c r="F33" s="297" t="b">
        <f t="shared" si="1"/>
        <v>0</v>
      </c>
      <c r="G33" s="298">
        <f t="shared" si="5"/>
        <v>1</v>
      </c>
      <c r="H33" s="15" t="str">
        <f t="shared" si="6"/>
        <v/>
      </c>
      <c r="I33" s="15" t="str">
        <f t="shared" si="7"/>
        <v/>
      </c>
    </row>
    <row r="34" spans="1:9">
      <c r="A34" s="28">
        <v>25</v>
      </c>
      <c r="B34" s="6"/>
      <c r="C34" s="6"/>
      <c r="D34" s="179"/>
      <c r="E34" s="15" t="str">
        <f t="shared" si="0"/>
        <v/>
      </c>
      <c r="F34" s="297" t="b">
        <f t="shared" si="1"/>
        <v>0</v>
      </c>
      <c r="G34" s="298">
        <f t="shared" si="5"/>
        <v>1</v>
      </c>
      <c r="H34" s="15" t="str">
        <f t="shared" si="6"/>
        <v/>
      </c>
      <c r="I34" s="15" t="str">
        <f t="shared" si="7"/>
        <v/>
      </c>
    </row>
    <row r="35" spans="1:9">
      <c r="A35" s="28">
        <v>26</v>
      </c>
      <c r="B35" s="6"/>
      <c r="C35" s="6"/>
      <c r="D35" s="179"/>
      <c r="E35" s="15" t="str">
        <f t="shared" si="0"/>
        <v/>
      </c>
      <c r="F35" s="297" t="b">
        <f t="shared" si="1"/>
        <v>0</v>
      </c>
      <c r="G35" s="298">
        <f t="shared" si="5"/>
        <v>1</v>
      </c>
      <c r="H35" s="15" t="str">
        <f t="shared" si="6"/>
        <v/>
      </c>
      <c r="I35" s="15" t="str">
        <f t="shared" si="7"/>
        <v/>
      </c>
    </row>
    <row r="36" spans="1:9">
      <c r="A36" s="28">
        <v>27</v>
      </c>
      <c r="B36" s="6"/>
      <c r="C36" s="6"/>
      <c r="D36" s="179"/>
      <c r="E36" s="15" t="str">
        <f t="shared" si="0"/>
        <v/>
      </c>
      <c r="F36" s="297" t="b">
        <f t="shared" si="1"/>
        <v>0</v>
      </c>
      <c r="G36" s="298">
        <f t="shared" si="5"/>
        <v>1</v>
      </c>
      <c r="H36" s="15" t="str">
        <f t="shared" si="6"/>
        <v/>
      </c>
      <c r="I36" s="15" t="str">
        <f t="shared" si="7"/>
        <v/>
      </c>
    </row>
    <row r="37" spans="1:9">
      <c r="A37" s="28">
        <v>28</v>
      </c>
      <c r="B37" s="6"/>
      <c r="C37" s="6"/>
      <c r="D37" s="179"/>
      <c r="E37" s="15" t="str">
        <f t="shared" si="0"/>
        <v/>
      </c>
      <c r="F37" s="297" t="b">
        <f t="shared" si="1"/>
        <v>0</v>
      </c>
      <c r="G37" s="298">
        <f t="shared" si="5"/>
        <v>1</v>
      </c>
      <c r="H37" s="15" t="str">
        <f t="shared" si="6"/>
        <v/>
      </c>
      <c r="I37" s="15" t="str">
        <f t="shared" si="7"/>
        <v/>
      </c>
    </row>
    <row r="38" spans="1:9">
      <c r="A38" s="28">
        <v>29</v>
      </c>
      <c r="B38" s="6"/>
      <c r="C38" s="6"/>
      <c r="D38" s="179"/>
      <c r="E38" s="15" t="str">
        <f t="shared" si="0"/>
        <v/>
      </c>
      <c r="F38" s="297" t="b">
        <f t="shared" si="1"/>
        <v>0</v>
      </c>
      <c r="G38" s="298">
        <f t="shared" si="5"/>
        <v>1</v>
      </c>
      <c r="H38" s="15" t="str">
        <f t="shared" si="6"/>
        <v/>
      </c>
      <c r="I38" s="15" t="str">
        <f t="shared" si="7"/>
        <v/>
      </c>
    </row>
    <row r="39" spans="1:9">
      <c r="A39" s="28">
        <v>30</v>
      </c>
      <c r="B39" s="6"/>
      <c r="C39" s="6"/>
      <c r="D39" s="179"/>
      <c r="E39" s="15" t="str">
        <f t="shared" si="0"/>
        <v/>
      </c>
      <c r="F39" s="297" t="b">
        <f t="shared" si="1"/>
        <v>0</v>
      </c>
      <c r="G39" s="298">
        <f t="shared" si="5"/>
        <v>1</v>
      </c>
      <c r="H39" s="15" t="str">
        <f t="shared" si="6"/>
        <v/>
      </c>
      <c r="I39" s="15" t="str">
        <f t="shared" si="7"/>
        <v/>
      </c>
    </row>
    <row r="40" spans="1:9">
      <c r="A40" s="28">
        <v>31</v>
      </c>
      <c r="B40" s="6"/>
      <c r="C40" s="6"/>
      <c r="D40" s="179"/>
      <c r="E40" s="15" t="str">
        <f t="shared" si="0"/>
        <v/>
      </c>
      <c r="F40" s="297" t="b">
        <f t="shared" si="1"/>
        <v>0</v>
      </c>
      <c r="G40" s="298">
        <f t="shared" si="5"/>
        <v>1</v>
      </c>
      <c r="H40" s="15" t="str">
        <f t="shared" si="6"/>
        <v/>
      </c>
      <c r="I40" s="15" t="str">
        <f t="shared" si="7"/>
        <v/>
      </c>
    </row>
    <row r="41" spans="1:9">
      <c r="A41" s="28">
        <v>32</v>
      </c>
      <c r="B41" s="6"/>
      <c r="C41" s="6"/>
      <c r="D41" s="179"/>
      <c r="E41" s="15" t="str">
        <f t="shared" si="0"/>
        <v/>
      </c>
      <c r="F41" s="297" t="b">
        <f t="shared" si="1"/>
        <v>0</v>
      </c>
      <c r="G41" s="298">
        <f t="shared" si="5"/>
        <v>1</v>
      </c>
      <c r="H41" s="15" t="str">
        <f t="shared" si="6"/>
        <v/>
      </c>
      <c r="I41" s="15" t="str">
        <f t="shared" si="7"/>
        <v/>
      </c>
    </row>
    <row r="42" spans="1:9">
      <c r="A42" s="28">
        <v>33</v>
      </c>
      <c r="B42" s="6"/>
      <c r="C42" s="6"/>
      <c r="D42" s="179"/>
      <c r="E42" s="15" t="str">
        <f t="shared" si="0"/>
        <v/>
      </c>
      <c r="F42" s="297" t="b">
        <f t="shared" si="1"/>
        <v>0</v>
      </c>
      <c r="G42" s="298">
        <f t="shared" si="5"/>
        <v>1</v>
      </c>
      <c r="H42" s="15" t="str">
        <f t="shared" si="6"/>
        <v/>
      </c>
      <c r="I42" s="15" t="str">
        <f t="shared" si="7"/>
        <v/>
      </c>
    </row>
    <row r="43" spans="1:9">
      <c r="A43" s="28">
        <v>34</v>
      </c>
      <c r="B43" s="6"/>
      <c r="C43" s="6"/>
      <c r="D43" s="179"/>
      <c r="E43" s="15" t="str">
        <f t="shared" si="0"/>
        <v/>
      </c>
      <c r="F43" s="297" t="b">
        <f t="shared" si="1"/>
        <v>0</v>
      </c>
      <c r="G43" s="298">
        <f t="shared" si="5"/>
        <v>1</v>
      </c>
      <c r="H43" s="15" t="str">
        <f t="shared" si="6"/>
        <v/>
      </c>
      <c r="I43" s="15" t="str">
        <f t="shared" si="7"/>
        <v/>
      </c>
    </row>
    <row r="44" spans="1:9">
      <c r="A44" s="28">
        <v>35</v>
      </c>
      <c r="B44" s="6"/>
      <c r="C44" s="6"/>
      <c r="D44" s="179"/>
      <c r="E44" s="15" t="str">
        <f t="shared" si="0"/>
        <v/>
      </c>
      <c r="F44" s="297" t="b">
        <f t="shared" si="1"/>
        <v>0</v>
      </c>
      <c r="G44" s="298">
        <f t="shared" si="5"/>
        <v>1</v>
      </c>
      <c r="H44" s="15" t="str">
        <f t="shared" si="6"/>
        <v/>
      </c>
      <c r="I44" s="15" t="str">
        <f t="shared" si="7"/>
        <v/>
      </c>
    </row>
    <row r="45" spans="1:9">
      <c r="A45" s="28">
        <v>36</v>
      </c>
      <c r="B45" s="6"/>
      <c r="C45" s="6"/>
      <c r="D45" s="179"/>
      <c r="E45" s="15" t="str">
        <f t="shared" si="0"/>
        <v/>
      </c>
      <c r="F45" s="297" t="b">
        <f t="shared" si="1"/>
        <v>0</v>
      </c>
      <c r="G45" s="298">
        <f t="shared" si="5"/>
        <v>1</v>
      </c>
      <c r="H45" s="15" t="str">
        <f t="shared" si="6"/>
        <v/>
      </c>
      <c r="I45" s="15" t="str">
        <f t="shared" si="7"/>
        <v/>
      </c>
    </row>
    <row r="46" spans="1:9">
      <c r="A46" s="28">
        <v>37</v>
      </c>
      <c r="B46" s="6"/>
      <c r="C46" s="6"/>
      <c r="D46" s="179"/>
      <c r="E46" s="15" t="str">
        <f t="shared" si="0"/>
        <v/>
      </c>
      <c r="F46" s="297" t="b">
        <f t="shared" si="1"/>
        <v>0</v>
      </c>
      <c r="G46" s="298">
        <f t="shared" si="5"/>
        <v>1</v>
      </c>
      <c r="H46" s="15" t="str">
        <f t="shared" si="6"/>
        <v/>
      </c>
      <c r="I46" s="15" t="str">
        <f t="shared" si="7"/>
        <v/>
      </c>
    </row>
    <row r="47" spans="1:9">
      <c r="A47" s="28">
        <v>38</v>
      </c>
      <c r="B47" s="6"/>
      <c r="C47" s="6"/>
      <c r="D47" s="179"/>
      <c r="E47" s="15" t="str">
        <f t="shared" si="0"/>
        <v/>
      </c>
      <c r="F47" s="297" t="b">
        <f t="shared" si="1"/>
        <v>0</v>
      </c>
      <c r="G47" s="298">
        <f t="shared" si="5"/>
        <v>1</v>
      </c>
      <c r="H47" s="15" t="str">
        <f t="shared" si="6"/>
        <v/>
      </c>
      <c r="I47" s="15" t="str">
        <f t="shared" si="7"/>
        <v/>
      </c>
    </row>
    <row r="48" spans="1:9">
      <c r="A48" s="28">
        <v>39</v>
      </c>
      <c r="B48" s="6"/>
      <c r="C48" s="6"/>
      <c r="D48" s="179"/>
      <c r="E48" s="15" t="str">
        <f t="shared" si="0"/>
        <v/>
      </c>
      <c r="F48" s="297" t="b">
        <f t="shared" si="1"/>
        <v>0</v>
      </c>
      <c r="G48" s="298">
        <f t="shared" si="5"/>
        <v>1</v>
      </c>
      <c r="H48" s="15" t="str">
        <f t="shared" si="6"/>
        <v/>
      </c>
      <c r="I48" s="15" t="str">
        <f t="shared" si="7"/>
        <v/>
      </c>
    </row>
    <row r="49" spans="1:9">
      <c r="A49" s="28">
        <v>40</v>
      </c>
      <c r="B49" s="6"/>
      <c r="C49" s="6"/>
      <c r="D49" s="179"/>
      <c r="E49" s="15" t="str">
        <f t="shared" si="0"/>
        <v/>
      </c>
      <c r="F49" s="297" t="b">
        <f t="shared" si="1"/>
        <v>0</v>
      </c>
      <c r="G49" s="298">
        <f t="shared" si="5"/>
        <v>1</v>
      </c>
      <c r="H49" s="15" t="str">
        <f t="shared" si="6"/>
        <v/>
      </c>
      <c r="I49" s="15" t="str">
        <f t="shared" si="7"/>
        <v/>
      </c>
    </row>
    <row r="50" spans="1:9">
      <c r="A50" s="28">
        <v>41</v>
      </c>
      <c r="B50" s="6"/>
      <c r="C50" s="6"/>
      <c r="D50" s="179"/>
      <c r="E50" s="15" t="str">
        <f t="shared" si="0"/>
        <v/>
      </c>
      <c r="F50" s="297" t="b">
        <f t="shared" si="1"/>
        <v>0</v>
      </c>
      <c r="G50" s="298">
        <f t="shared" si="5"/>
        <v>1</v>
      </c>
      <c r="H50" s="15" t="str">
        <f t="shared" si="6"/>
        <v/>
      </c>
      <c r="I50" s="15" t="str">
        <f t="shared" si="7"/>
        <v/>
      </c>
    </row>
    <row r="51" spans="1:9">
      <c r="A51" s="28">
        <v>42</v>
      </c>
      <c r="B51" s="6"/>
      <c r="C51" s="6"/>
      <c r="D51" s="179"/>
      <c r="E51" s="15" t="str">
        <f t="shared" si="0"/>
        <v/>
      </c>
      <c r="F51" s="297" t="b">
        <f t="shared" si="1"/>
        <v>0</v>
      </c>
      <c r="G51" s="298">
        <f t="shared" si="5"/>
        <v>1</v>
      </c>
      <c r="H51" s="15" t="str">
        <f t="shared" si="6"/>
        <v/>
      </c>
      <c r="I51" s="15" t="str">
        <f t="shared" si="7"/>
        <v/>
      </c>
    </row>
    <row r="52" spans="1:9">
      <c r="A52" s="28">
        <v>43</v>
      </c>
      <c r="B52" s="6"/>
      <c r="C52" s="6"/>
      <c r="D52" s="179"/>
      <c r="E52" s="15" t="str">
        <f t="shared" si="0"/>
        <v/>
      </c>
      <c r="F52" s="297" t="b">
        <f t="shared" si="1"/>
        <v>0</v>
      </c>
      <c r="G52" s="298">
        <f t="shared" si="5"/>
        <v>1</v>
      </c>
      <c r="H52" s="15" t="str">
        <f t="shared" si="6"/>
        <v/>
      </c>
      <c r="I52" s="15" t="str">
        <f t="shared" si="7"/>
        <v/>
      </c>
    </row>
    <row r="53" spans="1:9">
      <c r="A53" s="28">
        <v>44</v>
      </c>
      <c r="B53" s="6"/>
      <c r="C53" s="6"/>
      <c r="D53" s="179"/>
      <c r="E53" s="15" t="str">
        <f t="shared" si="0"/>
        <v/>
      </c>
      <c r="F53" s="297" t="b">
        <f t="shared" si="1"/>
        <v>0</v>
      </c>
      <c r="G53" s="298">
        <f t="shared" si="5"/>
        <v>1</v>
      </c>
      <c r="H53" s="15" t="str">
        <f t="shared" si="6"/>
        <v/>
      </c>
      <c r="I53" s="15" t="str">
        <f t="shared" si="7"/>
        <v/>
      </c>
    </row>
    <row r="54" spans="1:9">
      <c r="A54" s="28">
        <v>45</v>
      </c>
      <c r="B54" s="6"/>
      <c r="C54" s="6"/>
      <c r="D54" s="179"/>
      <c r="E54" s="15" t="str">
        <f t="shared" si="0"/>
        <v/>
      </c>
      <c r="F54" s="297" t="b">
        <f t="shared" si="1"/>
        <v>0</v>
      </c>
      <c r="G54" s="298">
        <f t="shared" si="5"/>
        <v>1</v>
      </c>
      <c r="H54" s="15" t="str">
        <f t="shared" si="6"/>
        <v/>
      </c>
      <c r="I54" s="15" t="str">
        <f t="shared" si="7"/>
        <v/>
      </c>
    </row>
    <row r="55" spans="1:9">
      <c r="A55" s="28">
        <v>46</v>
      </c>
      <c r="B55" s="6"/>
      <c r="C55" s="6"/>
      <c r="D55" s="179"/>
      <c r="E55" s="15" t="str">
        <f t="shared" si="0"/>
        <v/>
      </c>
      <c r="F55" s="297" t="b">
        <f t="shared" si="1"/>
        <v>0</v>
      </c>
      <c r="G55" s="298">
        <f t="shared" si="5"/>
        <v>1</v>
      </c>
      <c r="H55" s="15" t="str">
        <f t="shared" si="6"/>
        <v/>
      </c>
      <c r="I55" s="15" t="str">
        <f t="shared" si="7"/>
        <v/>
      </c>
    </row>
    <row r="56" spans="1:9">
      <c r="A56" s="28">
        <v>47</v>
      </c>
      <c r="B56" s="6"/>
      <c r="C56" s="6"/>
      <c r="D56" s="179"/>
      <c r="E56" s="15" t="str">
        <f t="shared" si="0"/>
        <v/>
      </c>
      <c r="F56" s="297" t="b">
        <f t="shared" si="1"/>
        <v>0</v>
      </c>
      <c r="G56" s="298">
        <f t="shared" si="5"/>
        <v>1</v>
      </c>
      <c r="H56" s="15" t="str">
        <f t="shared" si="6"/>
        <v/>
      </c>
      <c r="I56" s="15" t="str">
        <f t="shared" si="7"/>
        <v/>
      </c>
    </row>
    <row r="57" spans="1:9">
      <c r="A57" s="28">
        <v>48</v>
      </c>
      <c r="B57" s="6"/>
      <c r="C57" s="6"/>
      <c r="D57" s="179"/>
      <c r="E57" s="15" t="str">
        <f t="shared" si="0"/>
        <v/>
      </c>
      <c r="F57" s="297" t="b">
        <f t="shared" si="1"/>
        <v>0</v>
      </c>
      <c r="G57" s="298">
        <f t="shared" si="5"/>
        <v>1</v>
      </c>
      <c r="H57" s="15" t="str">
        <f t="shared" si="6"/>
        <v/>
      </c>
      <c r="I57" s="15" t="str">
        <f t="shared" si="7"/>
        <v/>
      </c>
    </row>
    <row r="58" spans="1:9">
      <c r="A58" s="28">
        <v>49</v>
      </c>
      <c r="B58" s="6"/>
      <c r="C58" s="6"/>
      <c r="D58" s="179"/>
      <c r="E58" s="15" t="str">
        <f t="shared" si="0"/>
        <v/>
      </c>
      <c r="F58" s="297" t="b">
        <f t="shared" si="1"/>
        <v>0</v>
      </c>
      <c r="G58" s="298">
        <f t="shared" si="5"/>
        <v>1</v>
      </c>
      <c r="H58" s="15" t="str">
        <f t="shared" si="6"/>
        <v/>
      </c>
      <c r="I58" s="15" t="str">
        <f t="shared" si="7"/>
        <v/>
      </c>
    </row>
    <row r="59" spans="1:9">
      <c r="A59" s="28">
        <v>50</v>
      </c>
      <c r="B59" s="6"/>
      <c r="C59" s="6"/>
      <c r="D59" s="179"/>
      <c r="E59" s="15" t="str">
        <f t="shared" si="0"/>
        <v/>
      </c>
      <c r="F59" s="297" t="b">
        <f t="shared" si="1"/>
        <v>0</v>
      </c>
      <c r="G59" s="298">
        <f t="shared" si="5"/>
        <v>1</v>
      </c>
      <c r="H59" s="15" t="str">
        <f t="shared" si="6"/>
        <v/>
      </c>
      <c r="I59" s="15" t="str">
        <f t="shared" si="7"/>
        <v/>
      </c>
    </row>
    <row r="60" spans="1:9">
      <c r="A60" s="28">
        <v>51</v>
      </c>
      <c r="B60" s="6"/>
      <c r="C60" s="6"/>
      <c r="D60" s="179"/>
      <c r="E60" s="15" t="str">
        <f t="shared" si="0"/>
        <v/>
      </c>
      <c r="F60" s="297" t="b">
        <f t="shared" si="1"/>
        <v>0</v>
      </c>
      <c r="G60" s="298">
        <f t="shared" si="5"/>
        <v>1</v>
      </c>
      <c r="H60" s="15" t="str">
        <f t="shared" si="6"/>
        <v/>
      </c>
      <c r="I60" s="15" t="str">
        <f t="shared" si="7"/>
        <v/>
      </c>
    </row>
    <row r="61" spans="1:9">
      <c r="A61" s="28">
        <v>52</v>
      </c>
      <c r="B61" s="6"/>
      <c r="C61" s="6"/>
      <c r="D61" s="179"/>
      <c r="E61" s="15" t="str">
        <f t="shared" si="0"/>
        <v/>
      </c>
      <c r="F61" s="297" t="b">
        <f t="shared" si="1"/>
        <v>0</v>
      </c>
      <c r="G61" s="298">
        <f t="shared" si="5"/>
        <v>1</v>
      </c>
      <c r="H61" s="15" t="str">
        <f t="shared" si="6"/>
        <v/>
      </c>
      <c r="I61" s="15" t="str">
        <f t="shared" si="7"/>
        <v/>
      </c>
    </row>
    <row r="62" spans="1:9">
      <c r="A62" s="28">
        <v>53</v>
      </c>
      <c r="B62" s="6"/>
      <c r="C62" s="6"/>
      <c r="D62" s="179"/>
      <c r="E62" s="15" t="str">
        <f t="shared" si="0"/>
        <v/>
      </c>
      <c r="F62" s="297" t="b">
        <f t="shared" si="1"/>
        <v>0</v>
      </c>
      <c r="G62" s="298">
        <f t="shared" si="5"/>
        <v>1</v>
      </c>
      <c r="H62" s="15" t="str">
        <f t="shared" si="6"/>
        <v/>
      </c>
      <c r="I62" s="15" t="str">
        <f t="shared" si="7"/>
        <v/>
      </c>
    </row>
    <row r="63" spans="1:9">
      <c r="A63" s="28">
        <v>54</v>
      </c>
      <c r="B63" s="6"/>
      <c r="C63" s="6"/>
      <c r="D63" s="179"/>
      <c r="E63" s="15" t="str">
        <f t="shared" si="0"/>
        <v/>
      </c>
      <c r="F63" s="297" t="b">
        <f t="shared" si="1"/>
        <v>0</v>
      </c>
      <c r="G63" s="298">
        <f t="shared" si="5"/>
        <v>1</v>
      </c>
      <c r="H63" s="15" t="str">
        <f t="shared" si="6"/>
        <v/>
      </c>
      <c r="I63" s="15" t="str">
        <f t="shared" si="7"/>
        <v/>
      </c>
    </row>
    <row r="64" spans="1:9">
      <c r="A64" s="28">
        <v>55</v>
      </c>
      <c r="B64" s="6"/>
      <c r="C64" s="6"/>
      <c r="D64" s="179"/>
      <c r="E64" s="15" t="str">
        <f t="shared" si="0"/>
        <v/>
      </c>
      <c r="F64" s="297" t="b">
        <f t="shared" si="1"/>
        <v>0</v>
      </c>
      <c r="G64" s="298">
        <f t="shared" si="5"/>
        <v>1</v>
      </c>
      <c r="H64" s="15" t="str">
        <f t="shared" si="6"/>
        <v/>
      </c>
      <c r="I64" s="15" t="str">
        <f t="shared" si="7"/>
        <v/>
      </c>
    </row>
    <row r="65" spans="1:9">
      <c r="A65" s="28">
        <v>56</v>
      </c>
      <c r="B65" s="6"/>
      <c r="C65" s="6"/>
      <c r="D65" s="179"/>
      <c r="E65" s="15" t="str">
        <f t="shared" si="0"/>
        <v/>
      </c>
      <c r="F65" s="297" t="b">
        <f t="shared" si="1"/>
        <v>0</v>
      </c>
      <c r="G65" s="298">
        <f t="shared" si="5"/>
        <v>1</v>
      </c>
      <c r="H65" s="15" t="str">
        <f t="shared" si="6"/>
        <v/>
      </c>
      <c r="I65" s="15" t="str">
        <f t="shared" si="7"/>
        <v/>
      </c>
    </row>
    <row r="66" spans="1:9">
      <c r="A66" s="28">
        <v>57</v>
      </c>
      <c r="B66" s="6"/>
      <c r="C66" s="6"/>
      <c r="D66" s="179"/>
      <c r="E66" s="15" t="str">
        <f t="shared" si="0"/>
        <v/>
      </c>
      <c r="F66" s="297" t="b">
        <f t="shared" si="1"/>
        <v>0</v>
      </c>
      <c r="G66" s="298">
        <f t="shared" si="5"/>
        <v>1</v>
      </c>
      <c r="H66" s="15" t="str">
        <f t="shared" si="6"/>
        <v/>
      </c>
      <c r="I66" s="15" t="str">
        <f t="shared" si="7"/>
        <v/>
      </c>
    </row>
    <row r="67" spans="1:9">
      <c r="A67" s="28">
        <v>58</v>
      </c>
      <c r="B67" s="6"/>
      <c r="C67" s="6"/>
      <c r="D67" s="179"/>
      <c r="E67" s="15" t="str">
        <f t="shared" si="0"/>
        <v/>
      </c>
      <c r="F67" s="297" t="b">
        <f t="shared" si="1"/>
        <v>0</v>
      </c>
      <c r="G67" s="298">
        <f t="shared" si="5"/>
        <v>1</v>
      </c>
      <c r="H67" s="15" t="str">
        <f t="shared" si="6"/>
        <v/>
      </c>
      <c r="I67" s="15" t="str">
        <f t="shared" si="7"/>
        <v/>
      </c>
    </row>
    <row r="68" spans="1:9">
      <c r="A68" s="28">
        <v>59</v>
      </c>
      <c r="B68" s="6"/>
      <c r="C68" s="6"/>
      <c r="D68" s="179"/>
      <c r="E68" s="15" t="str">
        <f t="shared" si="0"/>
        <v/>
      </c>
      <c r="F68" s="297" t="b">
        <f t="shared" si="1"/>
        <v>0</v>
      </c>
      <c r="G68" s="298">
        <f t="shared" si="5"/>
        <v>1</v>
      </c>
      <c r="H68" s="15" t="str">
        <f t="shared" si="6"/>
        <v/>
      </c>
      <c r="I68" s="15" t="str">
        <f t="shared" si="7"/>
        <v/>
      </c>
    </row>
    <row r="69" spans="1:9">
      <c r="A69" s="28">
        <v>60</v>
      </c>
      <c r="B69" s="6"/>
      <c r="C69" s="6"/>
      <c r="D69" s="179"/>
      <c r="E69" s="15" t="str">
        <f t="shared" si="0"/>
        <v/>
      </c>
      <c r="F69" s="297" t="b">
        <f t="shared" si="1"/>
        <v>0</v>
      </c>
      <c r="G69" s="298">
        <f t="shared" si="5"/>
        <v>1</v>
      </c>
      <c r="H69" s="15" t="str">
        <f t="shared" si="6"/>
        <v/>
      </c>
      <c r="I69" s="15" t="str">
        <f t="shared" si="7"/>
        <v/>
      </c>
    </row>
    <row r="70" spans="1:9">
      <c r="A70" s="28">
        <v>61</v>
      </c>
      <c r="B70" s="6"/>
      <c r="C70" s="6"/>
      <c r="D70" s="179"/>
      <c r="E70" s="15" t="str">
        <f t="shared" si="0"/>
        <v/>
      </c>
      <c r="F70" s="297" t="b">
        <f t="shared" si="1"/>
        <v>0</v>
      </c>
      <c r="G70" s="298">
        <f t="shared" si="5"/>
        <v>1</v>
      </c>
      <c r="H70" s="15" t="str">
        <f t="shared" si="6"/>
        <v/>
      </c>
      <c r="I70" s="15" t="str">
        <f t="shared" si="7"/>
        <v/>
      </c>
    </row>
    <row r="71" spans="1:9">
      <c r="A71" s="28">
        <v>62</v>
      </c>
      <c r="B71" s="6"/>
      <c r="C71" s="6"/>
      <c r="D71" s="179"/>
      <c r="E71" s="15" t="str">
        <f t="shared" si="0"/>
        <v/>
      </c>
      <c r="F71" s="297" t="b">
        <f t="shared" si="1"/>
        <v>0</v>
      </c>
      <c r="G71" s="298">
        <f t="shared" si="5"/>
        <v>1</v>
      </c>
      <c r="H71" s="15" t="str">
        <f t="shared" si="6"/>
        <v/>
      </c>
      <c r="I71" s="15" t="str">
        <f t="shared" si="7"/>
        <v/>
      </c>
    </row>
    <row r="72" spans="1:9">
      <c r="A72" s="28">
        <v>63</v>
      </c>
      <c r="B72" s="6"/>
      <c r="C72" s="6"/>
      <c r="D72" s="179"/>
      <c r="E72" s="15" t="str">
        <f t="shared" si="0"/>
        <v/>
      </c>
      <c r="F72" s="297" t="b">
        <f t="shared" si="1"/>
        <v>0</v>
      </c>
      <c r="G72" s="298">
        <f t="shared" si="5"/>
        <v>1</v>
      </c>
      <c r="H72" s="15" t="str">
        <f t="shared" si="6"/>
        <v/>
      </c>
      <c r="I72" s="15" t="str">
        <f t="shared" si="7"/>
        <v/>
      </c>
    </row>
    <row r="73" spans="1:9">
      <c r="A73" s="28">
        <v>64</v>
      </c>
      <c r="B73" s="6"/>
      <c r="C73" s="6"/>
      <c r="D73" s="179"/>
      <c r="E73" s="15" t="str">
        <f t="shared" si="0"/>
        <v/>
      </c>
      <c r="F73" s="297" t="b">
        <f t="shared" si="1"/>
        <v>0</v>
      </c>
      <c r="G73" s="298">
        <f t="shared" si="5"/>
        <v>1</v>
      </c>
      <c r="H73" s="15" t="str">
        <f t="shared" si="6"/>
        <v/>
      </c>
      <c r="I73" s="15" t="str">
        <f t="shared" si="7"/>
        <v/>
      </c>
    </row>
    <row r="74" spans="1:9">
      <c r="A74" s="28">
        <v>65</v>
      </c>
      <c r="B74" s="6"/>
      <c r="C74" s="6"/>
      <c r="D74" s="179"/>
      <c r="E74" s="15" t="str">
        <f t="shared" ref="E74:E137" si="8">IF(OR($B74="",,,,$D74&lt;an_initial,$D74&gt;an_final,),"",HLOOKUP(C74,ii120punctaje,2,FALSE) )</f>
        <v/>
      </c>
      <c r="F74" s="297" t="b">
        <f t="shared" ref="F74:F137" si="9">IF(nume_candidat="",FALSE,ISNUMBER(SEARCH(nume_candidat,$B74)))</f>
        <v>0</v>
      </c>
      <c r="G74" s="298">
        <f t="shared" si="5"/>
        <v>1</v>
      </c>
      <c r="H74" s="15" t="str">
        <f t="shared" si="6"/>
        <v/>
      </c>
      <c r="I74" s="15" t="str">
        <f t="shared" si="7"/>
        <v/>
      </c>
    </row>
    <row r="75" spans="1:9">
      <c r="A75" s="28">
        <v>66</v>
      </c>
      <c r="B75" s="6"/>
      <c r="C75" s="6"/>
      <c r="D75" s="179"/>
      <c r="E75" s="15" t="str">
        <f t="shared" si="8"/>
        <v/>
      </c>
      <c r="F75" s="297" t="b">
        <f t="shared" si="9"/>
        <v>0</v>
      </c>
      <c r="G75" s="298">
        <f t="shared" ref="G75:G108" si="10">LEN(B75)-LEN(SUBSTITUTE(B75,",",""))+1</f>
        <v>1</v>
      </c>
      <c r="H75" s="15" t="str">
        <f t="shared" ref="H75:H107" si="11">IF(OR($B75="",,,,$D75&lt;an_initial,$D75&gt;an_final,),"",HLOOKUP(C75,ii120punctaje,2,FALSE)*COUNTIF(C75,"Naționale"))</f>
        <v/>
      </c>
      <c r="I75" s="15" t="str">
        <f t="shared" ref="I75:I107" si="12">IF(OR($B75="",,,,$D75&lt;an_initial,$D75&gt;an_final,),"",HLOOKUP(C75,ii120punctaje,2,FALSE)*COUNTIF(C75,"Internaționale"))</f>
        <v/>
      </c>
    </row>
    <row r="76" spans="1:9">
      <c r="A76" s="28">
        <v>67</v>
      </c>
      <c r="B76" s="6"/>
      <c r="C76" s="6"/>
      <c r="D76" s="179"/>
      <c r="E76" s="15" t="str">
        <f t="shared" si="8"/>
        <v/>
      </c>
      <c r="F76" s="297" t="b">
        <f t="shared" si="9"/>
        <v>0</v>
      </c>
      <c r="G76" s="298">
        <f t="shared" si="10"/>
        <v>1</v>
      </c>
      <c r="H76" s="15" t="str">
        <f t="shared" si="11"/>
        <v/>
      </c>
      <c r="I76" s="15" t="str">
        <f t="shared" si="12"/>
        <v/>
      </c>
    </row>
    <row r="77" spans="1:9">
      <c r="A77" s="28">
        <v>68</v>
      </c>
      <c r="B77" s="6"/>
      <c r="C77" s="6"/>
      <c r="D77" s="179"/>
      <c r="E77" s="15" t="str">
        <f t="shared" si="8"/>
        <v/>
      </c>
      <c r="F77" s="297" t="b">
        <f t="shared" si="9"/>
        <v>0</v>
      </c>
      <c r="G77" s="298">
        <f t="shared" si="10"/>
        <v>1</v>
      </c>
      <c r="H77" s="15" t="str">
        <f t="shared" si="11"/>
        <v/>
      </c>
      <c r="I77" s="15" t="str">
        <f t="shared" si="12"/>
        <v/>
      </c>
    </row>
    <row r="78" spans="1:9">
      <c r="A78" s="28">
        <v>69</v>
      </c>
      <c r="B78" s="6"/>
      <c r="C78" s="6"/>
      <c r="D78" s="179"/>
      <c r="E78" s="15" t="str">
        <f t="shared" si="8"/>
        <v/>
      </c>
      <c r="F78" s="297" t="b">
        <f t="shared" si="9"/>
        <v>0</v>
      </c>
      <c r="G78" s="298">
        <f t="shared" si="10"/>
        <v>1</v>
      </c>
      <c r="H78" s="15" t="str">
        <f t="shared" si="11"/>
        <v/>
      </c>
      <c r="I78" s="15" t="str">
        <f t="shared" si="12"/>
        <v/>
      </c>
    </row>
    <row r="79" spans="1:9">
      <c r="A79" s="28">
        <v>70</v>
      </c>
      <c r="B79" s="6"/>
      <c r="C79" s="6"/>
      <c r="D79" s="179"/>
      <c r="E79" s="15" t="str">
        <f t="shared" si="8"/>
        <v/>
      </c>
      <c r="F79" s="297" t="b">
        <f t="shared" si="9"/>
        <v>0</v>
      </c>
      <c r="G79" s="298">
        <f t="shared" si="10"/>
        <v>1</v>
      </c>
      <c r="H79" s="15" t="str">
        <f t="shared" si="11"/>
        <v/>
      </c>
      <c r="I79" s="15" t="str">
        <f t="shared" si="12"/>
        <v/>
      </c>
    </row>
    <row r="80" spans="1:9">
      <c r="A80" s="28">
        <v>71</v>
      </c>
      <c r="B80" s="6"/>
      <c r="C80" s="6"/>
      <c r="D80" s="179"/>
      <c r="E80" s="15" t="str">
        <f t="shared" si="8"/>
        <v/>
      </c>
      <c r="F80" s="297" t="b">
        <f t="shared" si="9"/>
        <v>0</v>
      </c>
      <c r="G80" s="298">
        <f t="shared" si="10"/>
        <v>1</v>
      </c>
      <c r="H80" s="15" t="str">
        <f t="shared" si="11"/>
        <v/>
      </c>
      <c r="I80" s="15" t="str">
        <f t="shared" si="12"/>
        <v/>
      </c>
    </row>
    <row r="81" spans="1:9">
      <c r="A81" s="28">
        <v>72</v>
      </c>
      <c r="B81" s="6"/>
      <c r="C81" s="6"/>
      <c r="D81" s="179"/>
      <c r="E81" s="15" t="str">
        <f t="shared" si="8"/>
        <v/>
      </c>
      <c r="F81" s="297" t="b">
        <f t="shared" si="9"/>
        <v>0</v>
      </c>
      <c r="G81" s="298">
        <f t="shared" si="10"/>
        <v>1</v>
      </c>
      <c r="H81" s="15" t="str">
        <f t="shared" si="11"/>
        <v/>
      </c>
      <c r="I81" s="15" t="str">
        <f t="shared" si="12"/>
        <v/>
      </c>
    </row>
    <row r="82" spans="1:9">
      <c r="A82" s="28">
        <v>73</v>
      </c>
      <c r="B82" s="6"/>
      <c r="C82" s="6"/>
      <c r="D82" s="179"/>
      <c r="E82" s="15" t="str">
        <f t="shared" si="8"/>
        <v/>
      </c>
      <c r="F82" s="297" t="b">
        <f t="shared" si="9"/>
        <v>0</v>
      </c>
      <c r="G82" s="298">
        <f t="shared" si="10"/>
        <v>1</v>
      </c>
      <c r="H82" s="15" t="str">
        <f t="shared" si="11"/>
        <v/>
      </c>
      <c r="I82" s="15" t="str">
        <f t="shared" si="12"/>
        <v/>
      </c>
    </row>
    <row r="83" spans="1:9">
      <c r="A83" s="28">
        <v>74</v>
      </c>
      <c r="B83" s="6"/>
      <c r="C83" s="6"/>
      <c r="D83" s="179"/>
      <c r="E83" s="15" t="str">
        <f t="shared" si="8"/>
        <v/>
      </c>
      <c r="F83" s="297" t="b">
        <f t="shared" si="9"/>
        <v>0</v>
      </c>
      <c r="G83" s="298">
        <f t="shared" si="10"/>
        <v>1</v>
      </c>
      <c r="H83" s="15" t="str">
        <f t="shared" si="11"/>
        <v/>
      </c>
      <c r="I83" s="15" t="str">
        <f t="shared" si="12"/>
        <v/>
      </c>
    </row>
    <row r="84" spans="1:9">
      <c r="A84" s="28">
        <v>75</v>
      </c>
      <c r="B84" s="6"/>
      <c r="C84" s="6"/>
      <c r="D84" s="179"/>
      <c r="E84" s="15" t="str">
        <f t="shared" si="8"/>
        <v/>
      </c>
      <c r="F84" s="297" t="b">
        <f t="shared" si="9"/>
        <v>0</v>
      </c>
      <c r="G84" s="298">
        <f t="shared" si="10"/>
        <v>1</v>
      </c>
      <c r="H84" s="15" t="str">
        <f t="shared" si="11"/>
        <v/>
      </c>
      <c r="I84" s="15" t="str">
        <f t="shared" si="12"/>
        <v/>
      </c>
    </row>
    <row r="85" spans="1:9">
      <c r="A85" s="28">
        <v>76</v>
      </c>
      <c r="B85" s="6"/>
      <c r="C85" s="6"/>
      <c r="D85" s="179"/>
      <c r="E85" s="15" t="str">
        <f t="shared" si="8"/>
        <v/>
      </c>
      <c r="F85" s="297" t="b">
        <f t="shared" si="9"/>
        <v>0</v>
      </c>
      <c r="G85" s="298">
        <f t="shared" si="10"/>
        <v>1</v>
      </c>
      <c r="H85" s="15" t="str">
        <f t="shared" si="11"/>
        <v/>
      </c>
      <c r="I85" s="15" t="str">
        <f t="shared" si="12"/>
        <v/>
      </c>
    </row>
    <row r="86" spans="1:9">
      <c r="A86" s="28">
        <v>77</v>
      </c>
      <c r="B86" s="6"/>
      <c r="C86" s="6"/>
      <c r="D86" s="179"/>
      <c r="E86" s="15" t="str">
        <f t="shared" si="8"/>
        <v/>
      </c>
      <c r="F86" s="297" t="b">
        <f t="shared" si="9"/>
        <v>0</v>
      </c>
      <c r="G86" s="298">
        <f t="shared" si="10"/>
        <v>1</v>
      </c>
      <c r="H86" s="15" t="str">
        <f t="shared" si="11"/>
        <v/>
      </c>
      <c r="I86" s="15" t="str">
        <f t="shared" si="12"/>
        <v/>
      </c>
    </row>
    <row r="87" spans="1:9">
      <c r="A87" s="28">
        <v>78</v>
      </c>
      <c r="B87" s="6"/>
      <c r="C87" s="6"/>
      <c r="D87" s="179"/>
      <c r="E87" s="15" t="str">
        <f t="shared" si="8"/>
        <v/>
      </c>
      <c r="F87" s="297" t="b">
        <f t="shared" si="9"/>
        <v>0</v>
      </c>
      <c r="G87" s="298">
        <f t="shared" si="10"/>
        <v>1</v>
      </c>
      <c r="H87" s="15" t="str">
        <f t="shared" si="11"/>
        <v/>
      </c>
      <c r="I87" s="15" t="str">
        <f t="shared" si="12"/>
        <v/>
      </c>
    </row>
    <row r="88" spans="1:9">
      <c r="A88" s="28">
        <v>79</v>
      </c>
      <c r="B88" s="6"/>
      <c r="C88" s="6"/>
      <c r="D88" s="179"/>
      <c r="E88" s="15" t="str">
        <f t="shared" si="8"/>
        <v/>
      </c>
      <c r="F88" s="297" t="b">
        <f t="shared" si="9"/>
        <v>0</v>
      </c>
      <c r="G88" s="298">
        <f t="shared" si="10"/>
        <v>1</v>
      </c>
      <c r="H88" s="15" t="str">
        <f t="shared" si="11"/>
        <v/>
      </c>
      <c r="I88" s="15" t="str">
        <f t="shared" si="12"/>
        <v/>
      </c>
    </row>
    <row r="89" spans="1:9">
      <c r="A89" s="28">
        <v>80</v>
      </c>
      <c r="B89" s="6"/>
      <c r="C89" s="6"/>
      <c r="D89" s="179"/>
      <c r="E89" s="15" t="str">
        <f t="shared" si="8"/>
        <v/>
      </c>
      <c r="F89" s="297" t="b">
        <f t="shared" si="9"/>
        <v>0</v>
      </c>
      <c r="G89" s="298">
        <f t="shared" si="10"/>
        <v>1</v>
      </c>
      <c r="H89" s="15" t="str">
        <f t="shared" si="11"/>
        <v/>
      </c>
      <c r="I89" s="15" t="str">
        <f t="shared" si="12"/>
        <v/>
      </c>
    </row>
    <row r="90" spans="1:9">
      <c r="A90" s="28">
        <v>81</v>
      </c>
      <c r="B90" s="6"/>
      <c r="C90" s="6"/>
      <c r="D90" s="179"/>
      <c r="E90" s="15" t="str">
        <f t="shared" si="8"/>
        <v/>
      </c>
      <c r="F90" s="297" t="b">
        <f t="shared" si="9"/>
        <v>0</v>
      </c>
      <c r="G90" s="298">
        <f t="shared" si="10"/>
        <v>1</v>
      </c>
      <c r="H90" s="15" t="str">
        <f t="shared" si="11"/>
        <v/>
      </c>
      <c r="I90" s="15" t="str">
        <f t="shared" si="12"/>
        <v/>
      </c>
    </row>
    <row r="91" spans="1:9">
      <c r="A91" s="28">
        <v>82</v>
      </c>
      <c r="B91" s="6"/>
      <c r="C91" s="6"/>
      <c r="D91" s="179"/>
      <c r="E91" s="15" t="str">
        <f t="shared" si="8"/>
        <v/>
      </c>
      <c r="F91" s="297" t="b">
        <f t="shared" si="9"/>
        <v>0</v>
      </c>
      <c r="G91" s="298">
        <f t="shared" si="10"/>
        <v>1</v>
      </c>
      <c r="H91" s="15" t="str">
        <f t="shared" si="11"/>
        <v/>
      </c>
      <c r="I91" s="15" t="str">
        <f t="shared" si="12"/>
        <v/>
      </c>
    </row>
    <row r="92" spans="1:9">
      <c r="A92" s="28">
        <v>83</v>
      </c>
      <c r="B92" s="6"/>
      <c r="C92" s="6"/>
      <c r="D92" s="179"/>
      <c r="E92" s="15" t="str">
        <f t="shared" si="8"/>
        <v/>
      </c>
      <c r="F92" s="297" t="b">
        <f t="shared" si="9"/>
        <v>0</v>
      </c>
      <c r="G92" s="298">
        <f t="shared" si="10"/>
        <v>1</v>
      </c>
      <c r="H92" s="15" t="str">
        <f t="shared" si="11"/>
        <v/>
      </c>
      <c r="I92" s="15" t="str">
        <f t="shared" si="12"/>
        <v/>
      </c>
    </row>
    <row r="93" spans="1:9">
      <c r="A93" s="28">
        <v>84</v>
      </c>
      <c r="B93" s="6"/>
      <c r="C93" s="6"/>
      <c r="D93" s="179"/>
      <c r="E93" s="15" t="str">
        <f t="shared" si="8"/>
        <v/>
      </c>
      <c r="F93" s="297" t="b">
        <f t="shared" si="9"/>
        <v>0</v>
      </c>
      <c r="G93" s="298">
        <f t="shared" si="10"/>
        <v>1</v>
      </c>
      <c r="H93" s="15" t="str">
        <f t="shared" si="11"/>
        <v/>
      </c>
      <c r="I93" s="15" t="str">
        <f t="shared" si="12"/>
        <v/>
      </c>
    </row>
    <row r="94" spans="1:9">
      <c r="A94" s="28">
        <v>85</v>
      </c>
      <c r="B94" s="6"/>
      <c r="C94" s="6"/>
      <c r="D94" s="179"/>
      <c r="E94" s="15" t="str">
        <f t="shared" si="8"/>
        <v/>
      </c>
      <c r="F94" s="297" t="b">
        <f t="shared" si="9"/>
        <v>0</v>
      </c>
      <c r="G94" s="298">
        <f t="shared" si="10"/>
        <v>1</v>
      </c>
      <c r="H94" s="15" t="str">
        <f t="shared" si="11"/>
        <v/>
      </c>
      <c r="I94" s="15" t="str">
        <f t="shared" si="12"/>
        <v/>
      </c>
    </row>
    <row r="95" spans="1:9">
      <c r="A95" s="28">
        <v>86</v>
      </c>
      <c r="B95" s="6"/>
      <c r="C95" s="6"/>
      <c r="D95" s="179"/>
      <c r="E95" s="15" t="str">
        <f t="shared" si="8"/>
        <v/>
      </c>
      <c r="F95" s="297" t="b">
        <f t="shared" si="9"/>
        <v>0</v>
      </c>
      <c r="G95" s="298">
        <f t="shared" si="10"/>
        <v>1</v>
      </c>
      <c r="H95" s="15" t="str">
        <f t="shared" si="11"/>
        <v/>
      </c>
      <c r="I95" s="15" t="str">
        <f t="shared" si="12"/>
        <v/>
      </c>
    </row>
    <row r="96" spans="1:9">
      <c r="A96" s="28">
        <v>87</v>
      </c>
      <c r="B96" s="6"/>
      <c r="C96" s="6"/>
      <c r="D96" s="179"/>
      <c r="E96" s="15" t="str">
        <f t="shared" si="8"/>
        <v/>
      </c>
      <c r="F96" s="297" t="b">
        <f t="shared" si="9"/>
        <v>0</v>
      </c>
      <c r="G96" s="298">
        <f t="shared" si="10"/>
        <v>1</v>
      </c>
      <c r="H96" s="15" t="str">
        <f t="shared" si="11"/>
        <v/>
      </c>
      <c r="I96" s="15" t="str">
        <f t="shared" si="12"/>
        <v/>
      </c>
    </row>
    <row r="97" spans="1:9">
      <c r="A97" s="28">
        <v>88</v>
      </c>
      <c r="B97" s="6"/>
      <c r="C97" s="6"/>
      <c r="D97" s="179"/>
      <c r="E97" s="15" t="str">
        <f t="shared" si="8"/>
        <v/>
      </c>
      <c r="F97" s="297" t="b">
        <f t="shared" si="9"/>
        <v>0</v>
      </c>
      <c r="G97" s="298">
        <f t="shared" si="10"/>
        <v>1</v>
      </c>
      <c r="H97" s="15" t="str">
        <f t="shared" si="11"/>
        <v/>
      </c>
      <c r="I97" s="15" t="str">
        <f t="shared" si="12"/>
        <v/>
      </c>
    </row>
    <row r="98" spans="1:9">
      <c r="A98" s="28">
        <v>89</v>
      </c>
      <c r="B98" s="6"/>
      <c r="C98" s="6"/>
      <c r="D98" s="179"/>
      <c r="E98" s="15" t="str">
        <f t="shared" si="8"/>
        <v/>
      </c>
      <c r="F98" s="297" t="b">
        <f t="shared" si="9"/>
        <v>0</v>
      </c>
      <c r="G98" s="298">
        <f t="shared" si="10"/>
        <v>1</v>
      </c>
      <c r="H98" s="15" t="str">
        <f t="shared" si="11"/>
        <v/>
      </c>
      <c r="I98" s="15" t="str">
        <f t="shared" si="12"/>
        <v/>
      </c>
    </row>
    <row r="99" spans="1:9">
      <c r="A99" s="28">
        <v>90</v>
      </c>
      <c r="B99" s="6"/>
      <c r="C99" s="6"/>
      <c r="D99" s="179"/>
      <c r="E99" s="15" t="str">
        <f t="shared" si="8"/>
        <v/>
      </c>
      <c r="F99" s="297" t="b">
        <f t="shared" si="9"/>
        <v>0</v>
      </c>
      <c r="G99" s="298">
        <f t="shared" si="10"/>
        <v>1</v>
      </c>
      <c r="H99" s="15" t="str">
        <f t="shared" si="11"/>
        <v/>
      </c>
      <c r="I99" s="15" t="str">
        <f t="shared" si="12"/>
        <v/>
      </c>
    </row>
    <row r="100" spans="1:9">
      <c r="A100" s="28">
        <v>91</v>
      </c>
      <c r="B100" s="6"/>
      <c r="C100" s="6"/>
      <c r="D100" s="179"/>
      <c r="E100" s="15" t="str">
        <f t="shared" si="8"/>
        <v/>
      </c>
      <c r="F100" s="297" t="b">
        <f t="shared" si="9"/>
        <v>0</v>
      </c>
      <c r="G100" s="298">
        <f t="shared" si="10"/>
        <v>1</v>
      </c>
      <c r="H100" s="15" t="str">
        <f t="shared" si="11"/>
        <v/>
      </c>
      <c r="I100" s="15" t="str">
        <f t="shared" si="12"/>
        <v/>
      </c>
    </row>
    <row r="101" spans="1:9">
      <c r="A101" s="28">
        <v>92</v>
      </c>
      <c r="B101" s="6"/>
      <c r="C101" s="6"/>
      <c r="D101" s="179"/>
      <c r="E101" s="15" t="str">
        <f t="shared" si="8"/>
        <v/>
      </c>
      <c r="F101" s="297" t="b">
        <f t="shared" si="9"/>
        <v>0</v>
      </c>
      <c r="G101" s="298">
        <f t="shared" si="10"/>
        <v>1</v>
      </c>
      <c r="H101" s="15" t="str">
        <f t="shared" si="11"/>
        <v/>
      </c>
      <c r="I101" s="15" t="str">
        <f t="shared" si="12"/>
        <v/>
      </c>
    </row>
    <row r="102" spans="1:9">
      <c r="A102" s="28">
        <v>93</v>
      </c>
      <c r="B102" s="6"/>
      <c r="C102" s="6"/>
      <c r="D102" s="179"/>
      <c r="E102" s="15" t="str">
        <f t="shared" si="8"/>
        <v/>
      </c>
      <c r="F102" s="297" t="b">
        <f t="shared" si="9"/>
        <v>0</v>
      </c>
      <c r="G102" s="298">
        <f t="shared" si="10"/>
        <v>1</v>
      </c>
      <c r="H102" s="15" t="str">
        <f t="shared" si="11"/>
        <v/>
      </c>
      <c r="I102" s="15" t="str">
        <f t="shared" si="12"/>
        <v/>
      </c>
    </row>
    <row r="103" spans="1:9">
      <c r="A103" s="28">
        <v>94</v>
      </c>
      <c r="B103" s="6"/>
      <c r="C103" s="6"/>
      <c r="D103" s="179"/>
      <c r="E103" s="15" t="str">
        <f t="shared" si="8"/>
        <v/>
      </c>
      <c r="F103" s="297" t="b">
        <f t="shared" si="9"/>
        <v>0</v>
      </c>
      <c r="G103" s="298">
        <f t="shared" si="10"/>
        <v>1</v>
      </c>
      <c r="H103" s="15" t="str">
        <f t="shared" si="11"/>
        <v/>
      </c>
      <c r="I103" s="15" t="str">
        <f t="shared" si="12"/>
        <v/>
      </c>
    </row>
    <row r="104" spans="1:9">
      <c r="A104" s="28">
        <v>95</v>
      </c>
      <c r="B104" s="6"/>
      <c r="C104" s="6"/>
      <c r="D104" s="179"/>
      <c r="E104" s="15" t="str">
        <f t="shared" si="8"/>
        <v/>
      </c>
      <c r="F104" s="297" t="b">
        <f t="shared" si="9"/>
        <v>0</v>
      </c>
      <c r="G104" s="298">
        <f t="shared" si="10"/>
        <v>1</v>
      </c>
      <c r="H104" s="15" t="str">
        <f t="shared" si="11"/>
        <v/>
      </c>
      <c r="I104" s="15" t="str">
        <f t="shared" si="12"/>
        <v/>
      </c>
    </row>
    <row r="105" spans="1:9">
      <c r="A105" s="28">
        <v>96</v>
      </c>
      <c r="B105" s="6"/>
      <c r="C105" s="6"/>
      <c r="D105" s="179"/>
      <c r="E105" s="15" t="str">
        <f t="shared" si="8"/>
        <v/>
      </c>
      <c r="F105" s="297" t="b">
        <f t="shared" si="9"/>
        <v>0</v>
      </c>
      <c r="G105" s="298">
        <f t="shared" si="10"/>
        <v>1</v>
      </c>
      <c r="H105" s="15" t="str">
        <f t="shared" si="11"/>
        <v/>
      </c>
      <c r="I105" s="15" t="str">
        <f t="shared" si="12"/>
        <v/>
      </c>
    </row>
    <row r="106" spans="1:9">
      <c r="A106" s="28">
        <v>97</v>
      </c>
      <c r="B106" s="6"/>
      <c r="C106" s="6"/>
      <c r="D106" s="179"/>
      <c r="E106" s="15" t="str">
        <f t="shared" si="8"/>
        <v/>
      </c>
      <c r="F106" s="297" t="b">
        <f t="shared" si="9"/>
        <v>0</v>
      </c>
      <c r="G106" s="298">
        <f t="shared" si="10"/>
        <v>1</v>
      </c>
      <c r="H106" s="15" t="str">
        <f t="shared" si="11"/>
        <v/>
      </c>
      <c r="I106" s="15" t="str">
        <f t="shared" si="12"/>
        <v/>
      </c>
    </row>
    <row r="107" spans="1:9">
      <c r="A107" s="28">
        <v>98</v>
      </c>
      <c r="B107" s="6"/>
      <c r="C107" s="6"/>
      <c r="D107" s="179"/>
      <c r="E107" s="15" t="str">
        <f t="shared" si="8"/>
        <v/>
      </c>
      <c r="F107" s="297" t="b">
        <f t="shared" si="9"/>
        <v>0</v>
      </c>
      <c r="G107" s="298">
        <f t="shared" si="10"/>
        <v>1</v>
      </c>
      <c r="H107" s="15" t="str">
        <f t="shared" si="11"/>
        <v/>
      </c>
      <c r="I107" s="15" t="str">
        <f t="shared" si="12"/>
        <v/>
      </c>
    </row>
    <row r="108" spans="1:9">
      <c r="A108" s="117">
        <v>99</v>
      </c>
      <c r="B108" s="6"/>
      <c r="C108" s="6"/>
      <c r="D108" s="179"/>
      <c r="E108" s="15" t="str">
        <f t="shared" si="8"/>
        <v/>
      </c>
      <c r="F108" s="297" t="b">
        <f t="shared" si="9"/>
        <v>0</v>
      </c>
      <c r="G108" s="298">
        <f t="shared" si="10"/>
        <v>1</v>
      </c>
      <c r="H108" s="15" t="str">
        <f t="shared" ref="H108:H171" si="13">IF(OR($B108="",,,,$D108&lt;an_initial,$D108&gt;an_final,),"",HLOOKUP(C108,ii120punctaje,2,FALSE)*COUNTIF(C108,"Naționale"))</f>
        <v/>
      </c>
      <c r="I108" s="15" t="str">
        <f t="shared" ref="I108:I171" si="14">IF(OR($B108="",,,,$D108&lt;an_initial,$D108&gt;an_final,),"",HLOOKUP(C108,ii120punctaje,2,FALSE)*COUNTIF(C108,"Internaționale"))</f>
        <v/>
      </c>
    </row>
    <row r="109" spans="1:9">
      <c r="A109" s="117">
        <v>100</v>
      </c>
      <c r="B109" s="118"/>
      <c r="C109" s="118"/>
      <c r="D109" s="120"/>
      <c r="E109" s="15" t="str">
        <f t="shared" si="8"/>
        <v/>
      </c>
      <c r="F109" s="297" t="b">
        <f t="shared" si="9"/>
        <v>0</v>
      </c>
      <c r="G109" s="298">
        <f t="shared" ref="G109:G172" si="15">LEN(B109)-LEN(SUBSTITUTE(B109,",",""))+1</f>
        <v>1</v>
      </c>
      <c r="H109" s="15" t="str">
        <f t="shared" si="13"/>
        <v/>
      </c>
      <c r="I109" s="15" t="str">
        <f t="shared" si="14"/>
        <v/>
      </c>
    </row>
    <row r="110" spans="1:9">
      <c r="A110" s="117">
        <v>101</v>
      </c>
      <c r="B110" s="118"/>
      <c r="C110" s="118"/>
      <c r="D110" s="120"/>
      <c r="E110" s="15" t="str">
        <f t="shared" si="8"/>
        <v/>
      </c>
      <c r="F110" s="297" t="b">
        <f t="shared" si="9"/>
        <v>0</v>
      </c>
      <c r="G110" s="298">
        <f t="shared" si="15"/>
        <v>1</v>
      </c>
      <c r="H110" s="15" t="str">
        <f t="shared" si="13"/>
        <v/>
      </c>
      <c r="I110" s="15" t="str">
        <f t="shared" si="14"/>
        <v/>
      </c>
    </row>
    <row r="111" spans="1:9">
      <c r="A111" s="117">
        <v>102</v>
      </c>
      <c r="B111" s="118"/>
      <c r="C111" s="118"/>
      <c r="D111" s="120"/>
      <c r="E111" s="15" t="str">
        <f t="shared" si="8"/>
        <v/>
      </c>
      <c r="F111" s="297" t="b">
        <f t="shared" si="9"/>
        <v>0</v>
      </c>
      <c r="G111" s="298">
        <f t="shared" si="15"/>
        <v>1</v>
      </c>
      <c r="H111" s="15" t="str">
        <f t="shared" si="13"/>
        <v/>
      </c>
      <c r="I111" s="15" t="str">
        <f t="shared" si="14"/>
        <v/>
      </c>
    </row>
    <row r="112" spans="1:9">
      <c r="A112" s="117">
        <v>103</v>
      </c>
      <c r="B112" s="118"/>
      <c r="C112" s="118"/>
      <c r="D112" s="120"/>
      <c r="E112" s="15" t="str">
        <f t="shared" si="8"/>
        <v/>
      </c>
      <c r="F112" s="297" t="b">
        <f t="shared" si="9"/>
        <v>0</v>
      </c>
      <c r="G112" s="298">
        <f t="shared" si="15"/>
        <v>1</v>
      </c>
      <c r="H112" s="15" t="str">
        <f t="shared" si="13"/>
        <v/>
      </c>
      <c r="I112" s="15" t="str">
        <f t="shared" si="14"/>
        <v/>
      </c>
    </row>
    <row r="113" spans="1:9">
      <c r="A113" s="117">
        <v>104</v>
      </c>
      <c r="B113" s="118"/>
      <c r="C113" s="118"/>
      <c r="D113" s="120"/>
      <c r="E113" s="15" t="str">
        <f t="shared" si="8"/>
        <v/>
      </c>
      <c r="F113" s="297" t="b">
        <f t="shared" si="9"/>
        <v>0</v>
      </c>
      <c r="G113" s="298">
        <f t="shared" si="15"/>
        <v>1</v>
      </c>
      <c r="H113" s="15" t="str">
        <f t="shared" si="13"/>
        <v/>
      </c>
      <c r="I113" s="15" t="str">
        <f t="shared" si="14"/>
        <v/>
      </c>
    </row>
    <row r="114" spans="1:9">
      <c r="A114" s="117">
        <v>105</v>
      </c>
      <c r="B114" s="118"/>
      <c r="C114" s="118"/>
      <c r="D114" s="120"/>
      <c r="E114" s="15" t="str">
        <f t="shared" si="8"/>
        <v/>
      </c>
      <c r="F114" s="297" t="b">
        <f t="shared" si="9"/>
        <v>0</v>
      </c>
      <c r="G114" s="298">
        <f t="shared" si="15"/>
        <v>1</v>
      </c>
      <c r="H114" s="15" t="str">
        <f t="shared" si="13"/>
        <v/>
      </c>
      <c r="I114" s="15" t="str">
        <f t="shared" si="14"/>
        <v/>
      </c>
    </row>
    <row r="115" spans="1:9">
      <c r="A115" s="117">
        <v>106</v>
      </c>
      <c r="B115" s="118"/>
      <c r="C115" s="118"/>
      <c r="D115" s="120"/>
      <c r="E115" s="15" t="str">
        <f t="shared" si="8"/>
        <v/>
      </c>
      <c r="F115" s="297" t="b">
        <f t="shared" si="9"/>
        <v>0</v>
      </c>
      <c r="G115" s="298">
        <f t="shared" si="15"/>
        <v>1</v>
      </c>
      <c r="H115" s="15" t="str">
        <f t="shared" si="13"/>
        <v/>
      </c>
      <c r="I115" s="15" t="str">
        <f t="shared" si="14"/>
        <v/>
      </c>
    </row>
    <row r="116" spans="1:9">
      <c r="A116" s="117">
        <v>107</v>
      </c>
      <c r="B116" s="118"/>
      <c r="C116" s="118"/>
      <c r="D116" s="120"/>
      <c r="E116" s="15" t="str">
        <f t="shared" si="8"/>
        <v/>
      </c>
      <c r="F116" s="297" t="b">
        <f t="shared" si="9"/>
        <v>0</v>
      </c>
      <c r="G116" s="298">
        <f t="shared" si="15"/>
        <v>1</v>
      </c>
      <c r="H116" s="15" t="str">
        <f t="shared" si="13"/>
        <v/>
      </c>
      <c r="I116" s="15" t="str">
        <f t="shared" si="14"/>
        <v/>
      </c>
    </row>
    <row r="117" spans="1:9">
      <c r="A117" s="117">
        <v>108</v>
      </c>
      <c r="B117" s="118"/>
      <c r="C117" s="118"/>
      <c r="D117" s="120"/>
      <c r="E117" s="15" t="str">
        <f t="shared" si="8"/>
        <v/>
      </c>
      <c r="F117" s="297" t="b">
        <f t="shared" si="9"/>
        <v>0</v>
      </c>
      <c r="G117" s="298">
        <f t="shared" si="15"/>
        <v>1</v>
      </c>
      <c r="H117" s="15" t="str">
        <f t="shared" si="13"/>
        <v/>
      </c>
      <c r="I117" s="15" t="str">
        <f t="shared" si="14"/>
        <v/>
      </c>
    </row>
    <row r="118" spans="1:9">
      <c r="A118" s="117">
        <v>109</v>
      </c>
      <c r="B118" s="118"/>
      <c r="C118" s="118"/>
      <c r="D118" s="120"/>
      <c r="E118" s="15" t="str">
        <f t="shared" si="8"/>
        <v/>
      </c>
      <c r="F118" s="297" t="b">
        <f t="shared" si="9"/>
        <v>0</v>
      </c>
      <c r="G118" s="298">
        <f t="shared" si="15"/>
        <v>1</v>
      </c>
      <c r="H118" s="15" t="str">
        <f t="shared" si="13"/>
        <v/>
      </c>
      <c r="I118" s="15" t="str">
        <f t="shared" si="14"/>
        <v/>
      </c>
    </row>
    <row r="119" spans="1:9">
      <c r="A119" s="117">
        <v>110</v>
      </c>
      <c r="B119" s="118"/>
      <c r="C119" s="118"/>
      <c r="D119" s="120"/>
      <c r="E119" s="15" t="str">
        <f t="shared" si="8"/>
        <v/>
      </c>
      <c r="F119" s="297" t="b">
        <f t="shared" si="9"/>
        <v>0</v>
      </c>
      <c r="G119" s="298">
        <f t="shared" si="15"/>
        <v>1</v>
      </c>
      <c r="H119" s="15" t="str">
        <f t="shared" si="13"/>
        <v/>
      </c>
      <c r="I119" s="15" t="str">
        <f t="shared" si="14"/>
        <v/>
      </c>
    </row>
    <row r="120" spans="1:9">
      <c r="A120" s="117">
        <v>111</v>
      </c>
      <c r="B120" s="118"/>
      <c r="C120" s="118"/>
      <c r="D120" s="120"/>
      <c r="E120" s="15" t="str">
        <f t="shared" si="8"/>
        <v/>
      </c>
      <c r="F120" s="297" t="b">
        <f t="shared" si="9"/>
        <v>0</v>
      </c>
      <c r="G120" s="298">
        <f t="shared" si="15"/>
        <v>1</v>
      </c>
      <c r="H120" s="15" t="str">
        <f t="shared" si="13"/>
        <v/>
      </c>
      <c r="I120" s="15" t="str">
        <f t="shared" si="14"/>
        <v/>
      </c>
    </row>
    <row r="121" spans="1:9">
      <c r="A121" s="117">
        <v>112</v>
      </c>
      <c r="B121" s="118"/>
      <c r="C121" s="118"/>
      <c r="D121" s="120"/>
      <c r="E121" s="15" t="str">
        <f t="shared" si="8"/>
        <v/>
      </c>
      <c r="F121" s="297" t="b">
        <f t="shared" si="9"/>
        <v>0</v>
      </c>
      <c r="G121" s="298">
        <f t="shared" si="15"/>
        <v>1</v>
      </c>
      <c r="H121" s="15" t="str">
        <f t="shared" si="13"/>
        <v/>
      </c>
      <c r="I121" s="15" t="str">
        <f t="shared" si="14"/>
        <v/>
      </c>
    </row>
    <row r="122" spans="1:9">
      <c r="A122" s="117">
        <v>113</v>
      </c>
      <c r="B122" s="118"/>
      <c r="C122" s="118"/>
      <c r="D122" s="120"/>
      <c r="E122" s="15" t="str">
        <f t="shared" si="8"/>
        <v/>
      </c>
      <c r="F122" s="297" t="b">
        <f t="shared" si="9"/>
        <v>0</v>
      </c>
      <c r="G122" s="298">
        <f t="shared" si="15"/>
        <v>1</v>
      </c>
      <c r="H122" s="15" t="str">
        <f t="shared" si="13"/>
        <v/>
      </c>
      <c r="I122" s="15" t="str">
        <f t="shared" si="14"/>
        <v/>
      </c>
    </row>
    <row r="123" spans="1:9">
      <c r="A123" s="117">
        <v>114</v>
      </c>
      <c r="B123" s="118"/>
      <c r="C123" s="118"/>
      <c r="D123" s="120"/>
      <c r="E123" s="15" t="str">
        <f t="shared" si="8"/>
        <v/>
      </c>
      <c r="F123" s="297" t="b">
        <f t="shared" si="9"/>
        <v>0</v>
      </c>
      <c r="G123" s="298">
        <f t="shared" si="15"/>
        <v>1</v>
      </c>
      <c r="H123" s="15" t="str">
        <f t="shared" si="13"/>
        <v/>
      </c>
      <c r="I123" s="15" t="str">
        <f t="shared" si="14"/>
        <v/>
      </c>
    </row>
    <row r="124" spans="1:9">
      <c r="A124" s="117">
        <v>115</v>
      </c>
      <c r="B124" s="118"/>
      <c r="C124" s="118"/>
      <c r="D124" s="120"/>
      <c r="E124" s="15" t="str">
        <f t="shared" si="8"/>
        <v/>
      </c>
      <c r="F124" s="297" t="b">
        <f t="shared" si="9"/>
        <v>0</v>
      </c>
      <c r="G124" s="298">
        <f t="shared" si="15"/>
        <v>1</v>
      </c>
      <c r="H124" s="15" t="str">
        <f t="shared" si="13"/>
        <v/>
      </c>
      <c r="I124" s="15" t="str">
        <f t="shared" si="14"/>
        <v/>
      </c>
    </row>
    <row r="125" spans="1:9">
      <c r="A125" s="117">
        <v>116</v>
      </c>
      <c r="B125" s="118"/>
      <c r="C125" s="118"/>
      <c r="D125" s="120"/>
      <c r="E125" s="15" t="str">
        <f t="shared" si="8"/>
        <v/>
      </c>
      <c r="F125" s="297" t="b">
        <f t="shared" si="9"/>
        <v>0</v>
      </c>
      <c r="G125" s="298">
        <f t="shared" si="15"/>
        <v>1</v>
      </c>
      <c r="H125" s="15" t="str">
        <f t="shared" si="13"/>
        <v/>
      </c>
      <c r="I125" s="15" t="str">
        <f t="shared" si="14"/>
        <v/>
      </c>
    </row>
    <row r="126" spans="1:9">
      <c r="A126" s="117">
        <v>117</v>
      </c>
      <c r="B126" s="118"/>
      <c r="C126" s="118"/>
      <c r="D126" s="120"/>
      <c r="E126" s="15" t="str">
        <f t="shared" si="8"/>
        <v/>
      </c>
      <c r="F126" s="297" t="b">
        <f t="shared" si="9"/>
        <v>0</v>
      </c>
      <c r="G126" s="298">
        <f t="shared" si="15"/>
        <v>1</v>
      </c>
      <c r="H126" s="15" t="str">
        <f t="shared" si="13"/>
        <v/>
      </c>
      <c r="I126" s="15" t="str">
        <f t="shared" si="14"/>
        <v/>
      </c>
    </row>
    <row r="127" spans="1:9">
      <c r="A127" s="117">
        <v>118</v>
      </c>
      <c r="B127" s="118"/>
      <c r="C127" s="118"/>
      <c r="D127" s="120"/>
      <c r="E127" s="15" t="str">
        <f t="shared" si="8"/>
        <v/>
      </c>
      <c r="F127" s="297" t="b">
        <f t="shared" si="9"/>
        <v>0</v>
      </c>
      <c r="G127" s="298">
        <f t="shared" si="15"/>
        <v>1</v>
      </c>
      <c r="H127" s="15" t="str">
        <f t="shared" si="13"/>
        <v/>
      </c>
      <c r="I127" s="15" t="str">
        <f t="shared" si="14"/>
        <v/>
      </c>
    </row>
    <row r="128" spans="1:9">
      <c r="A128" s="117">
        <v>119</v>
      </c>
      <c r="B128" s="118"/>
      <c r="C128" s="118"/>
      <c r="D128" s="120"/>
      <c r="E128" s="15" t="str">
        <f t="shared" si="8"/>
        <v/>
      </c>
      <c r="F128" s="297" t="b">
        <f t="shared" si="9"/>
        <v>0</v>
      </c>
      <c r="G128" s="298">
        <f t="shared" si="15"/>
        <v>1</v>
      </c>
      <c r="H128" s="15" t="str">
        <f t="shared" si="13"/>
        <v/>
      </c>
      <c r="I128" s="15" t="str">
        <f t="shared" si="14"/>
        <v/>
      </c>
    </row>
    <row r="129" spans="1:9">
      <c r="A129" s="117">
        <v>120</v>
      </c>
      <c r="B129" s="118"/>
      <c r="C129" s="118"/>
      <c r="D129" s="120"/>
      <c r="E129" s="15" t="str">
        <f t="shared" si="8"/>
        <v/>
      </c>
      <c r="F129" s="297" t="b">
        <f t="shared" si="9"/>
        <v>0</v>
      </c>
      <c r="G129" s="298">
        <f t="shared" si="15"/>
        <v>1</v>
      </c>
      <c r="H129" s="15" t="str">
        <f t="shared" si="13"/>
        <v/>
      </c>
      <c r="I129" s="15" t="str">
        <f t="shared" si="14"/>
        <v/>
      </c>
    </row>
    <row r="130" spans="1:9">
      <c r="A130" s="117">
        <v>121</v>
      </c>
      <c r="B130" s="118"/>
      <c r="C130" s="118"/>
      <c r="D130" s="120"/>
      <c r="E130" s="15" t="str">
        <f t="shared" si="8"/>
        <v/>
      </c>
      <c r="F130" s="297" t="b">
        <f t="shared" si="9"/>
        <v>0</v>
      </c>
      <c r="G130" s="298">
        <f t="shared" si="15"/>
        <v>1</v>
      </c>
      <c r="H130" s="15" t="str">
        <f t="shared" si="13"/>
        <v/>
      </c>
      <c r="I130" s="15" t="str">
        <f t="shared" si="14"/>
        <v/>
      </c>
    </row>
    <row r="131" spans="1:9">
      <c r="A131" s="117">
        <v>122</v>
      </c>
      <c r="B131" s="118"/>
      <c r="C131" s="118"/>
      <c r="D131" s="120"/>
      <c r="E131" s="15" t="str">
        <f t="shared" si="8"/>
        <v/>
      </c>
      <c r="F131" s="297" t="b">
        <f t="shared" si="9"/>
        <v>0</v>
      </c>
      <c r="G131" s="298">
        <f t="shared" si="15"/>
        <v>1</v>
      </c>
      <c r="H131" s="15" t="str">
        <f t="shared" si="13"/>
        <v/>
      </c>
      <c r="I131" s="15" t="str">
        <f t="shared" si="14"/>
        <v/>
      </c>
    </row>
    <row r="132" spans="1:9">
      <c r="A132" s="117">
        <v>123</v>
      </c>
      <c r="B132" s="118"/>
      <c r="C132" s="118"/>
      <c r="D132" s="120"/>
      <c r="E132" s="15" t="str">
        <f t="shared" si="8"/>
        <v/>
      </c>
      <c r="F132" s="297" t="b">
        <f t="shared" si="9"/>
        <v>0</v>
      </c>
      <c r="G132" s="298">
        <f t="shared" si="15"/>
        <v>1</v>
      </c>
      <c r="H132" s="15" t="str">
        <f t="shared" si="13"/>
        <v/>
      </c>
      <c r="I132" s="15" t="str">
        <f t="shared" si="14"/>
        <v/>
      </c>
    </row>
    <row r="133" spans="1:9">
      <c r="A133" s="117">
        <v>124</v>
      </c>
      <c r="B133" s="118"/>
      <c r="C133" s="118"/>
      <c r="D133" s="120"/>
      <c r="E133" s="15" t="str">
        <f t="shared" si="8"/>
        <v/>
      </c>
      <c r="F133" s="297" t="b">
        <f t="shared" si="9"/>
        <v>0</v>
      </c>
      <c r="G133" s="298">
        <f t="shared" si="15"/>
        <v>1</v>
      </c>
      <c r="H133" s="15" t="str">
        <f t="shared" si="13"/>
        <v/>
      </c>
      <c r="I133" s="15" t="str">
        <f t="shared" si="14"/>
        <v/>
      </c>
    </row>
    <row r="134" spans="1:9">
      <c r="A134" s="117">
        <v>125</v>
      </c>
      <c r="B134" s="118"/>
      <c r="C134" s="118"/>
      <c r="D134" s="120"/>
      <c r="E134" s="15" t="str">
        <f t="shared" si="8"/>
        <v/>
      </c>
      <c r="F134" s="297" t="b">
        <f t="shared" si="9"/>
        <v>0</v>
      </c>
      <c r="G134" s="298">
        <f t="shared" si="15"/>
        <v>1</v>
      </c>
      <c r="H134" s="15" t="str">
        <f t="shared" si="13"/>
        <v/>
      </c>
      <c r="I134" s="15" t="str">
        <f t="shared" si="14"/>
        <v/>
      </c>
    </row>
    <row r="135" spans="1:9">
      <c r="A135" s="117">
        <v>126</v>
      </c>
      <c r="B135" s="118"/>
      <c r="C135" s="118"/>
      <c r="D135" s="120"/>
      <c r="E135" s="15" t="str">
        <f t="shared" si="8"/>
        <v/>
      </c>
      <c r="F135" s="297" t="b">
        <f t="shared" si="9"/>
        <v>0</v>
      </c>
      <c r="G135" s="298">
        <f t="shared" si="15"/>
        <v>1</v>
      </c>
      <c r="H135" s="15" t="str">
        <f t="shared" si="13"/>
        <v/>
      </c>
      <c r="I135" s="15" t="str">
        <f t="shared" si="14"/>
        <v/>
      </c>
    </row>
    <row r="136" spans="1:9">
      <c r="A136" s="117">
        <v>127</v>
      </c>
      <c r="B136" s="118"/>
      <c r="C136" s="118"/>
      <c r="D136" s="120"/>
      <c r="E136" s="15" t="str">
        <f t="shared" si="8"/>
        <v/>
      </c>
      <c r="F136" s="297" t="b">
        <f t="shared" si="9"/>
        <v>0</v>
      </c>
      <c r="G136" s="298">
        <f t="shared" si="15"/>
        <v>1</v>
      </c>
      <c r="H136" s="15" t="str">
        <f t="shared" si="13"/>
        <v/>
      </c>
      <c r="I136" s="15" t="str">
        <f t="shared" si="14"/>
        <v/>
      </c>
    </row>
    <row r="137" spans="1:9">
      <c r="A137" s="117">
        <v>128</v>
      </c>
      <c r="B137" s="118"/>
      <c r="C137" s="118"/>
      <c r="D137" s="120"/>
      <c r="E137" s="15" t="str">
        <f t="shared" si="8"/>
        <v/>
      </c>
      <c r="F137" s="297" t="b">
        <f t="shared" si="9"/>
        <v>0</v>
      </c>
      <c r="G137" s="298">
        <f t="shared" si="15"/>
        <v>1</v>
      </c>
      <c r="H137" s="15" t="str">
        <f t="shared" si="13"/>
        <v/>
      </c>
      <c r="I137" s="15" t="str">
        <f t="shared" si="14"/>
        <v/>
      </c>
    </row>
    <row r="138" spans="1:9">
      <c r="A138" s="117">
        <v>129</v>
      </c>
      <c r="B138" s="118"/>
      <c r="C138" s="118"/>
      <c r="D138" s="120"/>
      <c r="E138" s="15" t="str">
        <f t="shared" ref="E138:E201" si="16">IF(OR($B138="",,,,$D138&lt;an_initial,$D138&gt;an_final,),"",HLOOKUP(C138,ii120punctaje,2,FALSE) )</f>
        <v/>
      </c>
      <c r="F138" s="297" t="b">
        <f t="shared" ref="F138:F201" si="17">IF(nume_candidat="",FALSE,ISNUMBER(SEARCH(nume_candidat,$B138)))</f>
        <v>0</v>
      </c>
      <c r="G138" s="298">
        <f t="shared" si="15"/>
        <v>1</v>
      </c>
      <c r="H138" s="15" t="str">
        <f t="shared" si="13"/>
        <v/>
      </c>
      <c r="I138" s="15" t="str">
        <f t="shared" si="14"/>
        <v/>
      </c>
    </row>
    <row r="139" spans="1:9">
      <c r="A139" s="117">
        <v>130</v>
      </c>
      <c r="B139" s="118"/>
      <c r="C139" s="118"/>
      <c r="D139" s="120"/>
      <c r="E139" s="15" t="str">
        <f t="shared" si="16"/>
        <v/>
      </c>
      <c r="F139" s="297" t="b">
        <f t="shared" si="17"/>
        <v>0</v>
      </c>
      <c r="G139" s="298">
        <f t="shared" si="15"/>
        <v>1</v>
      </c>
      <c r="H139" s="15" t="str">
        <f t="shared" si="13"/>
        <v/>
      </c>
      <c r="I139" s="15" t="str">
        <f t="shared" si="14"/>
        <v/>
      </c>
    </row>
    <row r="140" spans="1:9">
      <c r="A140" s="117">
        <v>131</v>
      </c>
      <c r="B140" s="118"/>
      <c r="C140" s="118"/>
      <c r="D140" s="120"/>
      <c r="E140" s="15" t="str">
        <f t="shared" si="16"/>
        <v/>
      </c>
      <c r="F140" s="297" t="b">
        <f t="shared" si="17"/>
        <v>0</v>
      </c>
      <c r="G140" s="298">
        <f t="shared" si="15"/>
        <v>1</v>
      </c>
      <c r="H140" s="15" t="str">
        <f t="shared" si="13"/>
        <v/>
      </c>
      <c r="I140" s="15" t="str">
        <f t="shared" si="14"/>
        <v/>
      </c>
    </row>
    <row r="141" spans="1:9">
      <c r="A141" s="117">
        <v>132</v>
      </c>
      <c r="B141" s="118"/>
      <c r="C141" s="118"/>
      <c r="D141" s="120"/>
      <c r="E141" s="15" t="str">
        <f t="shared" si="16"/>
        <v/>
      </c>
      <c r="F141" s="297" t="b">
        <f t="shared" si="17"/>
        <v>0</v>
      </c>
      <c r="G141" s="298">
        <f t="shared" si="15"/>
        <v>1</v>
      </c>
      <c r="H141" s="15" t="str">
        <f t="shared" si="13"/>
        <v/>
      </c>
      <c r="I141" s="15" t="str">
        <f t="shared" si="14"/>
        <v/>
      </c>
    </row>
    <row r="142" spans="1:9">
      <c r="A142" s="117">
        <v>133</v>
      </c>
      <c r="B142" s="118"/>
      <c r="C142" s="118"/>
      <c r="D142" s="120"/>
      <c r="E142" s="15" t="str">
        <f t="shared" si="16"/>
        <v/>
      </c>
      <c r="F142" s="297" t="b">
        <f t="shared" si="17"/>
        <v>0</v>
      </c>
      <c r="G142" s="298">
        <f t="shared" si="15"/>
        <v>1</v>
      </c>
      <c r="H142" s="15" t="str">
        <f t="shared" si="13"/>
        <v/>
      </c>
      <c r="I142" s="15" t="str">
        <f t="shared" si="14"/>
        <v/>
      </c>
    </row>
    <row r="143" spans="1:9">
      <c r="A143" s="117">
        <v>134</v>
      </c>
      <c r="B143" s="118"/>
      <c r="C143" s="118"/>
      <c r="D143" s="120"/>
      <c r="E143" s="15" t="str">
        <f t="shared" si="16"/>
        <v/>
      </c>
      <c r="F143" s="297" t="b">
        <f t="shared" si="17"/>
        <v>0</v>
      </c>
      <c r="G143" s="298">
        <f t="shared" si="15"/>
        <v>1</v>
      </c>
      <c r="H143" s="15" t="str">
        <f t="shared" si="13"/>
        <v/>
      </c>
      <c r="I143" s="15" t="str">
        <f t="shared" si="14"/>
        <v/>
      </c>
    </row>
    <row r="144" spans="1:9">
      <c r="A144" s="117">
        <v>135</v>
      </c>
      <c r="B144" s="118"/>
      <c r="C144" s="118"/>
      <c r="D144" s="120"/>
      <c r="E144" s="15" t="str">
        <f t="shared" si="16"/>
        <v/>
      </c>
      <c r="F144" s="297" t="b">
        <f t="shared" si="17"/>
        <v>0</v>
      </c>
      <c r="G144" s="298">
        <f t="shared" si="15"/>
        <v>1</v>
      </c>
      <c r="H144" s="15" t="str">
        <f t="shared" si="13"/>
        <v/>
      </c>
      <c r="I144" s="15" t="str">
        <f t="shared" si="14"/>
        <v/>
      </c>
    </row>
    <row r="145" spans="1:9">
      <c r="A145" s="117">
        <v>136</v>
      </c>
      <c r="B145" s="118"/>
      <c r="C145" s="118"/>
      <c r="D145" s="120"/>
      <c r="E145" s="15" t="str">
        <f t="shared" si="16"/>
        <v/>
      </c>
      <c r="F145" s="297" t="b">
        <f t="shared" si="17"/>
        <v>0</v>
      </c>
      <c r="G145" s="298">
        <f t="shared" si="15"/>
        <v>1</v>
      </c>
      <c r="H145" s="15" t="str">
        <f t="shared" si="13"/>
        <v/>
      </c>
      <c r="I145" s="15" t="str">
        <f t="shared" si="14"/>
        <v/>
      </c>
    </row>
    <row r="146" spans="1:9">
      <c r="A146" s="117">
        <v>137</v>
      </c>
      <c r="B146" s="118"/>
      <c r="C146" s="118"/>
      <c r="D146" s="120"/>
      <c r="E146" s="15" t="str">
        <f t="shared" si="16"/>
        <v/>
      </c>
      <c r="F146" s="297" t="b">
        <f t="shared" si="17"/>
        <v>0</v>
      </c>
      <c r="G146" s="298">
        <f t="shared" si="15"/>
        <v>1</v>
      </c>
      <c r="H146" s="15" t="str">
        <f t="shared" si="13"/>
        <v/>
      </c>
      <c r="I146" s="15" t="str">
        <f t="shared" si="14"/>
        <v/>
      </c>
    </row>
    <row r="147" spans="1:9">
      <c r="A147" s="117">
        <v>138</v>
      </c>
      <c r="B147" s="118"/>
      <c r="C147" s="118"/>
      <c r="D147" s="120"/>
      <c r="E147" s="15" t="str">
        <f t="shared" si="16"/>
        <v/>
      </c>
      <c r="F147" s="297" t="b">
        <f t="shared" si="17"/>
        <v>0</v>
      </c>
      <c r="G147" s="298">
        <f t="shared" si="15"/>
        <v>1</v>
      </c>
      <c r="H147" s="15" t="str">
        <f t="shared" si="13"/>
        <v/>
      </c>
      <c r="I147" s="15" t="str">
        <f t="shared" si="14"/>
        <v/>
      </c>
    </row>
    <row r="148" spans="1:9">
      <c r="A148" s="117">
        <v>139</v>
      </c>
      <c r="B148" s="118"/>
      <c r="C148" s="118"/>
      <c r="D148" s="120"/>
      <c r="E148" s="15" t="str">
        <f t="shared" si="16"/>
        <v/>
      </c>
      <c r="F148" s="297" t="b">
        <f t="shared" si="17"/>
        <v>0</v>
      </c>
      <c r="G148" s="298">
        <f t="shared" si="15"/>
        <v>1</v>
      </c>
      <c r="H148" s="15" t="str">
        <f t="shared" si="13"/>
        <v/>
      </c>
      <c r="I148" s="15" t="str">
        <f t="shared" si="14"/>
        <v/>
      </c>
    </row>
    <row r="149" spans="1:9">
      <c r="A149" s="117">
        <v>140</v>
      </c>
      <c r="B149" s="118"/>
      <c r="C149" s="118"/>
      <c r="D149" s="120"/>
      <c r="E149" s="15" t="str">
        <f t="shared" si="16"/>
        <v/>
      </c>
      <c r="F149" s="297" t="b">
        <f t="shared" si="17"/>
        <v>0</v>
      </c>
      <c r="G149" s="298">
        <f t="shared" si="15"/>
        <v>1</v>
      </c>
      <c r="H149" s="15" t="str">
        <f t="shared" si="13"/>
        <v/>
      </c>
      <c r="I149" s="15" t="str">
        <f t="shared" si="14"/>
        <v/>
      </c>
    </row>
    <row r="150" spans="1:9">
      <c r="A150" s="117">
        <v>141</v>
      </c>
      <c r="B150" s="118"/>
      <c r="C150" s="118"/>
      <c r="D150" s="120"/>
      <c r="E150" s="15" t="str">
        <f t="shared" si="16"/>
        <v/>
      </c>
      <c r="F150" s="297" t="b">
        <f t="shared" si="17"/>
        <v>0</v>
      </c>
      <c r="G150" s="298">
        <f t="shared" si="15"/>
        <v>1</v>
      </c>
      <c r="H150" s="15" t="str">
        <f t="shared" si="13"/>
        <v/>
      </c>
      <c r="I150" s="15" t="str">
        <f t="shared" si="14"/>
        <v/>
      </c>
    </row>
    <row r="151" spans="1:9">
      <c r="A151" s="117">
        <v>142</v>
      </c>
      <c r="B151" s="118"/>
      <c r="C151" s="118"/>
      <c r="D151" s="120"/>
      <c r="E151" s="15" t="str">
        <f t="shared" si="16"/>
        <v/>
      </c>
      <c r="F151" s="297" t="b">
        <f t="shared" si="17"/>
        <v>0</v>
      </c>
      <c r="G151" s="298">
        <f t="shared" si="15"/>
        <v>1</v>
      </c>
      <c r="H151" s="15" t="str">
        <f t="shared" si="13"/>
        <v/>
      </c>
      <c r="I151" s="15" t="str">
        <f t="shared" si="14"/>
        <v/>
      </c>
    </row>
    <row r="152" spans="1:9">
      <c r="A152" s="117">
        <v>143</v>
      </c>
      <c r="B152" s="118"/>
      <c r="C152" s="118"/>
      <c r="D152" s="120"/>
      <c r="E152" s="15" t="str">
        <f t="shared" si="16"/>
        <v/>
      </c>
      <c r="F152" s="297" t="b">
        <f t="shared" si="17"/>
        <v>0</v>
      </c>
      <c r="G152" s="298">
        <f t="shared" si="15"/>
        <v>1</v>
      </c>
      <c r="H152" s="15" t="str">
        <f t="shared" si="13"/>
        <v/>
      </c>
      <c r="I152" s="15" t="str">
        <f t="shared" si="14"/>
        <v/>
      </c>
    </row>
    <row r="153" spans="1:9">
      <c r="A153" s="117">
        <v>144</v>
      </c>
      <c r="B153" s="118"/>
      <c r="C153" s="118"/>
      <c r="D153" s="120"/>
      <c r="E153" s="15" t="str">
        <f t="shared" si="16"/>
        <v/>
      </c>
      <c r="F153" s="297" t="b">
        <f t="shared" si="17"/>
        <v>0</v>
      </c>
      <c r="G153" s="298">
        <f t="shared" si="15"/>
        <v>1</v>
      </c>
      <c r="H153" s="15" t="str">
        <f t="shared" si="13"/>
        <v/>
      </c>
      <c r="I153" s="15" t="str">
        <f t="shared" si="14"/>
        <v/>
      </c>
    </row>
    <row r="154" spans="1:9">
      <c r="A154" s="117">
        <v>145</v>
      </c>
      <c r="B154" s="118"/>
      <c r="C154" s="118"/>
      <c r="D154" s="120"/>
      <c r="E154" s="15" t="str">
        <f t="shared" si="16"/>
        <v/>
      </c>
      <c r="F154" s="297" t="b">
        <f t="shared" si="17"/>
        <v>0</v>
      </c>
      <c r="G154" s="298">
        <f t="shared" si="15"/>
        <v>1</v>
      </c>
      <c r="H154" s="15" t="str">
        <f t="shared" si="13"/>
        <v/>
      </c>
      <c r="I154" s="15" t="str">
        <f t="shared" si="14"/>
        <v/>
      </c>
    </row>
    <row r="155" spans="1:9">
      <c r="A155" s="117">
        <v>146</v>
      </c>
      <c r="B155" s="118"/>
      <c r="C155" s="118"/>
      <c r="D155" s="120"/>
      <c r="E155" s="15" t="str">
        <f t="shared" si="16"/>
        <v/>
      </c>
      <c r="F155" s="297" t="b">
        <f t="shared" si="17"/>
        <v>0</v>
      </c>
      <c r="G155" s="298">
        <f t="shared" si="15"/>
        <v>1</v>
      </c>
      <c r="H155" s="15" t="str">
        <f t="shared" si="13"/>
        <v/>
      </c>
      <c r="I155" s="15" t="str">
        <f t="shared" si="14"/>
        <v/>
      </c>
    </row>
    <row r="156" spans="1:9">
      <c r="A156" s="117">
        <v>147</v>
      </c>
      <c r="B156" s="118"/>
      <c r="C156" s="118"/>
      <c r="D156" s="120"/>
      <c r="E156" s="15" t="str">
        <f t="shared" si="16"/>
        <v/>
      </c>
      <c r="F156" s="297" t="b">
        <f t="shared" si="17"/>
        <v>0</v>
      </c>
      <c r="G156" s="298">
        <f t="shared" si="15"/>
        <v>1</v>
      </c>
      <c r="H156" s="15" t="str">
        <f t="shared" si="13"/>
        <v/>
      </c>
      <c r="I156" s="15" t="str">
        <f t="shared" si="14"/>
        <v/>
      </c>
    </row>
    <row r="157" spans="1:9">
      <c r="A157" s="117">
        <v>148</v>
      </c>
      <c r="B157" s="118"/>
      <c r="C157" s="118"/>
      <c r="D157" s="120"/>
      <c r="E157" s="15" t="str">
        <f t="shared" si="16"/>
        <v/>
      </c>
      <c r="F157" s="297" t="b">
        <f t="shared" si="17"/>
        <v>0</v>
      </c>
      <c r="G157" s="298">
        <f t="shared" si="15"/>
        <v>1</v>
      </c>
      <c r="H157" s="15" t="str">
        <f t="shared" si="13"/>
        <v/>
      </c>
      <c r="I157" s="15" t="str">
        <f t="shared" si="14"/>
        <v/>
      </c>
    </row>
    <row r="158" spans="1:9">
      <c r="A158" s="117">
        <v>149</v>
      </c>
      <c r="B158" s="118"/>
      <c r="C158" s="118"/>
      <c r="D158" s="120"/>
      <c r="E158" s="15" t="str">
        <f t="shared" si="16"/>
        <v/>
      </c>
      <c r="F158" s="297" t="b">
        <f t="shared" si="17"/>
        <v>0</v>
      </c>
      <c r="G158" s="298">
        <f t="shared" si="15"/>
        <v>1</v>
      </c>
      <c r="H158" s="15" t="str">
        <f t="shared" si="13"/>
        <v/>
      </c>
      <c r="I158" s="15" t="str">
        <f t="shared" si="14"/>
        <v/>
      </c>
    </row>
    <row r="159" spans="1:9">
      <c r="A159" s="117">
        <v>150</v>
      </c>
      <c r="B159" s="118"/>
      <c r="C159" s="118"/>
      <c r="D159" s="120"/>
      <c r="E159" s="15" t="str">
        <f t="shared" si="16"/>
        <v/>
      </c>
      <c r="F159" s="297" t="b">
        <f t="shared" si="17"/>
        <v>0</v>
      </c>
      <c r="G159" s="298">
        <f t="shared" si="15"/>
        <v>1</v>
      </c>
      <c r="H159" s="15" t="str">
        <f t="shared" si="13"/>
        <v/>
      </c>
      <c r="I159" s="15" t="str">
        <f t="shared" si="14"/>
        <v/>
      </c>
    </row>
    <row r="160" spans="1:9">
      <c r="A160" s="117">
        <v>151</v>
      </c>
      <c r="B160" s="118"/>
      <c r="C160" s="118"/>
      <c r="D160" s="120"/>
      <c r="E160" s="15" t="str">
        <f t="shared" si="16"/>
        <v/>
      </c>
      <c r="F160" s="297" t="b">
        <f t="shared" si="17"/>
        <v>0</v>
      </c>
      <c r="G160" s="298">
        <f t="shared" si="15"/>
        <v>1</v>
      </c>
      <c r="H160" s="15" t="str">
        <f t="shared" si="13"/>
        <v/>
      </c>
      <c r="I160" s="15" t="str">
        <f t="shared" si="14"/>
        <v/>
      </c>
    </row>
    <row r="161" spans="1:9">
      <c r="A161" s="117">
        <v>152</v>
      </c>
      <c r="B161" s="118"/>
      <c r="C161" s="118"/>
      <c r="D161" s="120"/>
      <c r="E161" s="15" t="str">
        <f t="shared" si="16"/>
        <v/>
      </c>
      <c r="F161" s="297" t="b">
        <f t="shared" si="17"/>
        <v>0</v>
      </c>
      <c r="G161" s="298">
        <f t="shared" si="15"/>
        <v>1</v>
      </c>
      <c r="H161" s="15" t="str">
        <f t="shared" si="13"/>
        <v/>
      </c>
      <c r="I161" s="15" t="str">
        <f t="shared" si="14"/>
        <v/>
      </c>
    </row>
    <row r="162" spans="1:9">
      <c r="A162" s="117">
        <v>153</v>
      </c>
      <c r="B162" s="118"/>
      <c r="C162" s="118"/>
      <c r="D162" s="120"/>
      <c r="E162" s="15" t="str">
        <f t="shared" si="16"/>
        <v/>
      </c>
      <c r="F162" s="297" t="b">
        <f t="shared" si="17"/>
        <v>0</v>
      </c>
      <c r="G162" s="298">
        <f t="shared" si="15"/>
        <v>1</v>
      </c>
      <c r="H162" s="15" t="str">
        <f t="shared" si="13"/>
        <v/>
      </c>
      <c r="I162" s="15" t="str">
        <f t="shared" si="14"/>
        <v/>
      </c>
    </row>
    <row r="163" spans="1:9">
      <c r="A163" s="117">
        <v>154</v>
      </c>
      <c r="B163" s="118"/>
      <c r="C163" s="118"/>
      <c r="D163" s="120"/>
      <c r="E163" s="15" t="str">
        <f t="shared" si="16"/>
        <v/>
      </c>
      <c r="F163" s="297" t="b">
        <f t="shared" si="17"/>
        <v>0</v>
      </c>
      <c r="G163" s="298">
        <f t="shared" si="15"/>
        <v>1</v>
      </c>
      <c r="H163" s="15" t="str">
        <f t="shared" si="13"/>
        <v/>
      </c>
      <c r="I163" s="15" t="str">
        <f t="shared" si="14"/>
        <v/>
      </c>
    </row>
    <row r="164" spans="1:9">
      <c r="A164" s="117">
        <v>155</v>
      </c>
      <c r="B164" s="118"/>
      <c r="C164" s="118"/>
      <c r="D164" s="120"/>
      <c r="E164" s="15" t="str">
        <f t="shared" si="16"/>
        <v/>
      </c>
      <c r="F164" s="297" t="b">
        <f t="shared" si="17"/>
        <v>0</v>
      </c>
      <c r="G164" s="298">
        <f t="shared" si="15"/>
        <v>1</v>
      </c>
      <c r="H164" s="15" t="str">
        <f t="shared" si="13"/>
        <v/>
      </c>
      <c r="I164" s="15" t="str">
        <f t="shared" si="14"/>
        <v/>
      </c>
    </row>
    <row r="165" spans="1:9">
      <c r="A165" s="117">
        <v>156</v>
      </c>
      <c r="B165" s="118"/>
      <c r="C165" s="118"/>
      <c r="D165" s="120"/>
      <c r="E165" s="15" t="str">
        <f t="shared" si="16"/>
        <v/>
      </c>
      <c r="F165" s="297" t="b">
        <f t="shared" si="17"/>
        <v>0</v>
      </c>
      <c r="G165" s="298">
        <f t="shared" si="15"/>
        <v>1</v>
      </c>
      <c r="H165" s="15" t="str">
        <f t="shared" si="13"/>
        <v/>
      </c>
      <c r="I165" s="15" t="str">
        <f t="shared" si="14"/>
        <v/>
      </c>
    </row>
    <row r="166" spans="1:9">
      <c r="A166" s="117">
        <v>157</v>
      </c>
      <c r="B166" s="118"/>
      <c r="C166" s="118"/>
      <c r="D166" s="120"/>
      <c r="E166" s="15" t="str">
        <f t="shared" si="16"/>
        <v/>
      </c>
      <c r="F166" s="297" t="b">
        <f t="shared" si="17"/>
        <v>0</v>
      </c>
      <c r="G166" s="298">
        <f t="shared" si="15"/>
        <v>1</v>
      </c>
      <c r="H166" s="15" t="str">
        <f t="shared" si="13"/>
        <v/>
      </c>
      <c r="I166" s="15" t="str">
        <f t="shared" si="14"/>
        <v/>
      </c>
    </row>
    <row r="167" spans="1:9">
      <c r="A167" s="117">
        <v>158</v>
      </c>
      <c r="B167" s="118"/>
      <c r="C167" s="118"/>
      <c r="D167" s="120"/>
      <c r="E167" s="15" t="str">
        <f t="shared" si="16"/>
        <v/>
      </c>
      <c r="F167" s="297" t="b">
        <f t="shared" si="17"/>
        <v>0</v>
      </c>
      <c r="G167" s="298">
        <f t="shared" si="15"/>
        <v>1</v>
      </c>
      <c r="H167" s="15" t="str">
        <f t="shared" si="13"/>
        <v/>
      </c>
      <c r="I167" s="15" t="str">
        <f t="shared" si="14"/>
        <v/>
      </c>
    </row>
    <row r="168" spans="1:9">
      <c r="A168" s="117">
        <v>159</v>
      </c>
      <c r="B168" s="118"/>
      <c r="C168" s="118"/>
      <c r="D168" s="120"/>
      <c r="E168" s="15" t="str">
        <f t="shared" si="16"/>
        <v/>
      </c>
      <c r="F168" s="297" t="b">
        <f t="shared" si="17"/>
        <v>0</v>
      </c>
      <c r="G168" s="298">
        <f t="shared" si="15"/>
        <v>1</v>
      </c>
      <c r="H168" s="15" t="str">
        <f t="shared" si="13"/>
        <v/>
      </c>
      <c r="I168" s="15" t="str">
        <f t="shared" si="14"/>
        <v/>
      </c>
    </row>
    <row r="169" spans="1:9">
      <c r="A169" s="117">
        <v>160</v>
      </c>
      <c r="B169" s="118"/>
      <c r="C169" s="118"/>
      <c r="D169" s="120"/>
      <c r="E169" s="15" t="str">
        <f t="shared" si="16"/>
        <v/>
      </c>
      <c r="F169" s="297" t="b">
        <f t="shared" si="17"/>
        <v>0</v>
      </c>
      <c r="G169" s="298">
        <f t="shared" si="15"/>
        <v>1</v>
      </c>
      <c r="H169" s="15" t="str">
        <f t="shared" si="13"/>
        <v/>
      </c>
      <c r="I169" s="15" t="str">
        <f t="shared" si="14"/>
        <v/>
      </c>
    </row>
    <row r="170" spans="1:9">
      <c r="A170" s="117">
        <v>161</v>
      </c>
      <c r="B170" s="118"/>
      <c r="C170" s="118"/>
      <c r="D170" s="120"/>
      <c r="E170" s="15" t="str">
        <f t="shared" si="16"/>
        <v/>
      </c>
      <c r="F170" s="297" t="b">
        <f t="shared" si="17"/>
        <v>0</v>
      </c>
      <c r="G170" s="298">
        <f t="shared" si="15"/>
        <v>1</v>
      </c>
      <c r="H170" s="15" t="str">
        <f t="shared" si="13"/>
        <v/>
      </c>
      <c r="I170" s="15" t="str">
        <f t="shared" si="14"/>
        <v/>
      </c>
    </row>
    <row r="171" spans="1:9">
      <c r="A171" s="117">
        <v>162</v>
      </c>
      <c r="B171" s="118"/>
      <c r="C171" s="118"/>
      <c r="D171" s="120"/>
      <c r="E171" s="15" t="str">
        <f t="shared" si="16"/>
        <v/>
      </c>
      <c r="F171" s="297" t="b">
        <f t="shared" si="17"/>
        <v>0</v>
      </c>
      <c r="G171" s="298">
        <f t="shared" si="15"/>
        <v>1</v>
      </c>
      <c r="H171" s="15" t="str">
        <f t="shared" si="13"/>
        <v/>
      </c>
      <c r="I171" s="15" t="str">
        <f t="shared" si="14"/>
        <v/>
      </c>
    </row>
    <row r="172" spans="1:9">
      <c r="A172" s="117">
        <v>163</v>
      </c>
      <c r="B172" s="118"/>
      <c r="C172" s="118"/>
      <c r="D172" s="120"/>
      <c r="E172" s="15" t="str">
        <f t="shared" si="16"/>
        <v/>
      </c>
      <c r="F172" s="297" t="b">
        <f t="shared" si="17"/>
        <v>0</v>
      </c>
      <c r="G172" s="298">
        <f t="shared" si="15"/>
        <v>1</v>
      </c>
      <c r="H172" s="15" t="str">
        <f t="shared" ref="H172:H235" si="18">IF(OR($B172="",,,,$D172&lt;an_initial,$D172&gt;an_final,),"",HLOOKUP(C172,ii120punctaje,2,FALSE)*COUNTIF(C172,"Naționale"))</f>
        <v/>
      </c>
      <c r="I172" s="15" t="str">
        <f t="shared" ref="I172:I235" si="19">IF(OR($B172="",,,,$D172&lt;an_initial,$D172&gt;an_final,),"",HLOOKUP(C172,ii120punctaje,2,FALSE)*COUNTIF(C172,"Internaționale"))</f>
        <v/>
      </c>
    </row>
    <row r="173" spans="1:9">
      <c r="A173" s="117">
        <v>164</v>
      </c>
      <c r="B173" s="118"/>
      <c r="C173" s="118"/>
      <c r="D173" s="120"/>
      <c r="E173" s="15" t="str">
        <f t="shared" si="16"/>
        <v/>
      </c>
      <c r="F173" s="297" t="b">
        <f t="shared" si="17"/>
        <v>0</v>
      </c>
      <c r="G173" s="298">
        <f t="shared" ref="G173:G236" si="20">LEN(B173)-LEN(SUBSTITUTE(B173,",",""))+1</f>
        <v>1</v>
      </c>
      <c r="H173" s="15" t="str">
        <f t="shared" si="18"/>
        <v/>
      </c>
      <c r="I173" s="15" t="str">
        <f t="shared" si="19"/>
        <v/>
      </c>
    </row>
    <row r="174" spans="1:9">
      <c r="A174" s="117">
        <v>165</v>
      </c>
      <c r="B174" s="118"/>
      <c r="C174" s="118"/>
      <c r="D174" s="120"/>
      <c r="E174" s="15" t="str">
        <f t="shared" si="16"/>
        <v/>
      </c>
      <c r="F174" s="297" t="b">
        <f t="shared" si="17"/>
        <v>0</v>
      </c>
      <c r="G174" s="298">
        <f t="shared" si="20"/>
        <v>1</v>
      </c>
      <c r="H174" s="15" t="str">
        <f t="shared" si="18"/>
        <v/>
      </c>
      <c r="I174" s="15" t="str">
        <f t="shared" si="19"/>
        <v/>
      </c>
    </row>
    <row r="175" spans="1:9">
      <c r="A175" s="117">
        <v>166</v>
      </c>
      <c r="B175" s="118"/>
      <c r="C175" s="118"/>
      <c r="D175" s="120"/>
      <c r="E175" s="15" t="str">
        <f t="shared" si="16"/>
        <v/>
      </c>
      <c r="F175" s="297" t="b">
        <f t="shared" si="17"/>
        <v>0</v>
      </c>
      <c r="G175" s="298">
        <f t="shared" si="20"/>
        <v>1</v>
      </c>
      <c r="H175" s="15" t="str">
        <f t="shared" si="18"/>
        <v/>
      </c>
      <c r="I175" s="15" t="str">
        <f t="shared" si="19"/>
        <v/>
      </c>
    </row>
    <row r="176" spans="1:9">
      <c r="A176" s="117">
        <v>167</v>
      </c>
      <c r="B176" s="118"/>
      <c r="C176" s="118"/>
      <c r="D176" s="120"/>
      <c r="E176" s="15" t="str">
        <f t="shared" si="16"/>
        <v/>
      </c>
      <c r="F176" s="297" t="b">
        <f t="shared" si="17"/>
        <v>0</v>
      </c>
      <c r="G176" s="298">
        <f t="shared" si="20"/>
        <v>1</v>
      </c>
      <c r="H176" s="15" t="str">
        <f t="shared" si="18"/>
        <v/>
      </c>
      <c r="I176" s="15" t="str">
        <f t="shared" si="19"/>
        <v/>
      </c>
    </row>
    <row r="177" spans="1:9">
      <c r="A177" s="117">
        <v>168</v>
      </c>
      <c r="B177" s="118"/>
      <c r="C177" s="118"/>
      <c r="D177" s="120"/>
      <c r="E177" s="15" t="str">
        <f t="shared" si="16"/>
        <v/>
      </c>
      <c r="F177" s="297" t="b">
        <f t="shared" si="17"/>
        <v>0</v>
      </c>
      <c r="G177" s="298">
        <f t="shared" si="20"/>
        <v>1</v>
      </c>
      <c r="H177" s="15" t="str">
        <f t="shared" si="18"/>
        <v/>
      </c>
      <c r="I177" s="15" t="str">
        <f t="shared" si="19"/>
        <v/>
      </c>
    </row>
    <row r="178" spans="1:9">
      <c r="A178" s="117">
        <v>169</v>
      </c>
      <c r="B178" s="118"/>
      <c r="C178" s="118"/>
      <c r="D178" s="120"/>
      <c r="E178" s="15" t="str">
        <f t="shared" si="16"/>
        <v/>
      </c>
      <c r="F178" s="297" t="b">
        <f t="shared" si="17"/>
        <v>0</v>
      </c>
      <c r="G178" s="298">
        <f t="shared" si="20"/>
        <v>1</v>
      </c>
      <c r="H178" s="15" t="str">
        <f t="shared" si="18"/>
        <v/>
      </c>
      <c r="I178" s="15" t="str">
        <f t="shared" si="19"/>
        <v/>
      </c>
    </row>
    <row r="179" spans="1:9">
      <c r="A179" s="117">
        <v>170</v>
      </c>
      <c r="B179" s="118"/>
      <c r="C179" s="118"/>
      <c r="D179" s="120"/>
      <c r="E179" s="15" t="str">
        <f t="shared" si="16"/>
        <v/>
      </c>
      <c r="F179" s="297" t="b">
        <f t="shared" si="17"/>
        <v>0</v>
      </c>
      <c r="G179" s="298">
        <f t="shared" si="20"/>
        <v>1</v>
      </c>
      <c r="H179" s="15" t="str">
        <f t="shared" si="18"/>
        <v/>
      </c>
      <c r="I179" s="15" t="str">
        <f t="shared" si="19"/>
        <v/>
      </c>
    </row>
    <row r="180" spans="1:9">
      <c r="A180" s="117">
        <v>171</v>
      </c>
      <c r="B180" s="118"/>
      <c r="C180" s="118"/>
      <c r="D180" s="120"/>
      <c r="E180" s="15" t="str">
        <f t="shared" si="16"/>
        <v/>
      </c>
      <c r="F180" s="297" t="b">
        <f t="shared" si="17"/>
        <v>0</v>
      </c>
      <c r="G180" s="298">
        <f t="shared" si="20"/>
        <v>1</v>
      </c>
      <c r="H180" s="15" t="str">
        <f t="shared" si="18"/>
        <v/>
      </c>
      <c r="I180" s="15" t="str">
        <f t="shared" si="19"/>
        <v/>
      </c>
    </row>
    <row r="181" spans="1:9">
      <c r="A181" s="117">
        <v>172</v>
      </c>
      <c r="B181" s="118"/>
      <c r="C181" s="118"/>
      <c r="D181" s="120"/>
      <c r="E181" s="15" t="str">
        <f t="shared" si="16"/>
        <v/>
      </c>
      <c r="F181" s="297" t="b">
        <f t="shared" si="17"/>
        <v>0</v>
      </c>
      <c r="G181" s="298">
        <f t="shared" si="20"/>
        <v>1</v>
      </c>
      <c r="H181" s="15" t="str">
        <f t="shared" si="18"/>
        <v/>
      </c>
      <c r="I181" s="15" t="str">
        <f t="shared" si="19"/>
        <v/>
      </c>
    </row>
    <row r="182" spans="1:9">
      <c r="A182" s="117">
        <v>173</v>
      </c>
      <c r="B182" s="118"/>
      <c r="C182" s="118"/>
      <c r="D182" s="120"/>
      <c r="E182" s="15" t="str">
        <f t="shared" si="16"/>
        <v/>
      </c>
      <c r="F182" s="297" t="b">
        <f t="shared" si="17"/>
        <v>0</v>
      </c>
      <c r="G182" s="298">
        <f t="shared" si="20"/>
        <v>1</v>
      </c>
      <c r="H182" s="15" t="str">
        <f t="shared" si="18"/>
        <v/>
      </c>
      <c r="I182" s="15" t="str">
        <f t="shared" si="19"/>
        <v/>
      </c>
    </row>
    <row r="183" spans="1:9">
      <c r="A183" s="117">
        <v>174</v>
      </c>
      <c r="B183" s="118"/>
      <c r="C183" s="118"/>
      <c r="D183" s="120"/>
      <c r="E183" s="15" t="str">
        <f t="shared" si="16"/>
        <v/>
      </c>
      <c r="F183" s="297" t="b">
        <f t="shared" si="17"/>
        <v>0</v>
      </c>
      <c r="G183" s="298">
        <f t="shared" si="20"/>
        <v>1</v>
      </c>
      <c r="H183" s="15" t="str">
        <f t="shared" si="18"/>
        <v/>
      </c>
      <c r="I183" s="15" t="str">
        <f t="shared" si="19"/>
        <v/>
      </c>
    </row>
    <row r="184" spans="1:9">
      <c r="A184" s="117">
        <v>175</v>
      </c>
      <c r="B184" s="118"/>
      <c r="C184" s="118"/>
      <c r="D184" s="120"/>
      <c r="E184" s="15" t="str">
        <f t="shared" si="16"/>
        <v/>
      </c>
      <c r="F184" s="297" t="b">
        <f t="shared" si="17"/>
        <v>0</v>
      </c>
      <c r="G184" s="298">
        <f t="shared" si="20"/>
        <v>1</v>
      </c>
      <c r="H184" s="15" t="str">
        <f t="shared" si="18"/>
        <v/>
      </c>
      <c r="I184" s="15" t="str">
        <f t="shared" si="19"/>
        <v/>
      </c>
    </row>
    <row r="185" spans="1:9">
      <c r="A185" s="117">
        <v>176</v>
      </c>
      <c r="B185" s="118"/>
      <c r="C185" s="118"/>
      <c r="D185" s="120"/>
      <c r="E185" s="15" t="str">
        <f t="shared" si="16"/>
        <v/>
      </c>
      <c r="F185" s="297" t="b">
        <f t="shared" si="17"/>
        <v>0</v>
      </c>
      <c r="G185" s="298">
        <f t="shared" si="20"/>
        <v>1</v>
      </c>
      <c r="H185" s="15" t="str">
        <f t="shared" si="18"/>
        <v/>
      </c>
      <c r="I185" s="15" t="str">
        <f t="shared" si="19"/>
        <v/>
      </c>
    </row>
    <row r="186" spans="1:9">
      <c r="A186" s="117">
        <v>177</v>
      </c>
      <c r="B186" s="118"/>
      <c r="C186" s="118"/>
      <c r="D186" s="120"/>
      <c r="E186" s="15" t="str">
        <f t="shared" si="16"/>
        <v/>
      </c>
      <c r="F186" s="297" t="b">
        <f t="shared" si="17"/>
        <v>0</v>
      </c>
      <c r="G186" s="298">
        <f t="shared" si="20"/>
        <v>1</v>
      </c>
      <c r="H186" s="15" t="str">
        <f t="shared" si="18"/>
        <v/>
      </c>
      <c r="I186" s="15" t="str">
        <f t="shared" si="19"/>
        <v/>
      </c>
    </row>
    <row r="187" spans="1:9">
      <c r="A187" s="117">
        <v>178</v>
      </c>
      <c r="B187" s="118"/>
      <c r="C187" s="118"/>
      <c r="D187" s="120"/>
      <c r="E187" s="15" t="str">
        <f t="shared" si="16"/>
        <v/>
      </c>
      <c r="F187" s="297" t="b">
        <f t="shared" si="17"/>
        <v>0</v>
      </c>
      <c r="G187" s="298">
        <f t="shared" si="20"/>
        <v>1</v>
      </c>
      <c r="H187" s="15" t="str">
        <f t="shared" si="18"/>
        <v/>
      </c>
      <c r="I187" s="15" t="str">
        <f t="shared" si="19"/>
        <v/>
      </c>
    </row>
    <row r="188" spans="1:9">
      <c r="A188" s="117">
        <v>179</v>
      </c>
      <c r="B188" s="118"/>
      <c r="C188" s="118"/>
      <c r="D188" s="120"/>
      <c r="E188" s="15" t="str">
        <f t="shared" si="16"/>
        <v/>
      </c>
      <c r="F188" s="297" t="b">
        <f t="shared" si="17"/>
        <v>0</v>
      </c>
      <c r="G188" s="298">
        <f t="shared" si="20"/>
        <v>1</v>
      </c>
      <c r="H188" s="15" t="str">
        <f t="shared" si="18"/>
        <v/>
      </c>
      <c r="I188" s="15" t="str">
        <f t="shared" si="19"/>
        <v/>
      </c>
    </row>
    <row r="189" spans="1:9">
      <c r="A189" s="117">
        <v>180</v>
      </c>
      <c r="B189" s="118"/>
      <c r="C189" s="118"/>
      <c r="D189" s="120"/>
      <c r="E189" s="15" t="str">
        <f t="shared" si="16"/>
        <v/>
      </c>
      <c r="F189" s="297" t="b">
        <f t="shared" si="17"/>
        <v>0</v>
      </c>
      <c r="G189" s="298">
        <f t="shared" si="20"/>
        <v>1</v>
      </c>
      <c r="H189" s="15" t="str">
        <f t="shared" si="18"/>
        <v/>
      </c>
      <c r="I189" s="15" t="str">
        <f t="shared" si="19"/>
        <v/>
      </c>
    </row>
    <row r="190" spans="1:9">
      <c r="A190" s="117">
        <v>181</v>
      </c>
      <c r="B190" s="118"/>
      <c r="C190" s="118"/>
      <c r="D190" s="120"/>
      <c r="E190" s="15" t="str">
        <f t="shared" si="16"/>
        <v/>
      </c>
      <c r="F190" s="297" t="b">
        <f t="shared" si="17"/>
        <v>0</v>
      </c>
      <c r="G190" s="298">
        <f t="shared" si="20"/>
        <v>1</v>
      </c>
      <c r="H190" s="15" t="str">
        <f t="shared" si="18"/>
        <v/>
      </c>
      <c r="I190" s="15" t="str">
        <f t="shared" si="19"/>
        <v/>
      </c>
    </row>
    <row r="191" spans="1:9">
      <c r="A191" s="117">
        <v>182</v>
      </c>
      <c r="B191" s="118"/>
      <c r="C191" s="118"/>
      <c r="D191" s="120"/>
      <c r="E191" s="15" t="str">
        <f t="shared" si="16"/>
        <v/>
      </c>
      <c r="F191" s="297" t="b">
        <f t="shared" si="17"/>
        <v>0</v>
      </c>
      <c r="G191" s="298">
        <f t="shared" si="20"/>
        <v>1</v>
      </c>
      <c r="H191" s="15" t="str">
        <f t="shared" si="18"/>
        <v/>
      </c>
      <c r="I191" s="15" t="str">
        <f t="shared" si="19"/>
        <v/>
      </c>
    </row>
    <row r="192" spans="1:9">
      <c r="A192" s="117">
        <v>183</v>
      </c>
      <c r="B192" s="118"/>
      <c r="C192" s="118"/>
      <c r="D192" s="120"/>
      <c r="E192" s="15" t="str">
        <f t="shared" si="16"/>
        <v/>
      </c>
      <c r="F192" s="297" t="b">
        <f t="shared" si="17"/>
        <v>0</v>
      </c>
      <c r="G192" s="298">
        <f t="shared" si="20"/>
        <v>1</v>
      </c>
      <c r="H192" s="15" t="str">
        <f t="shared" si="18"/>
        <v/>
      </c>
      <c r="I192" s="15" t="str">
        <f t="shared" si="19"/>
        <v/>
      </c>
    </row>
    <row r="193" spans="1:9">
      <c r="A193" s="117">
        <v>184</v>
      </c>
      <c r="B193" s="118"/>
      <c r="C193" s="118"/>
      <c r="D193" s="120"/>
      <c r="E193" s="15" t="str">
        <f t="shared" si="16"/>
        <v/>
      </c>
      <c r="F193" s="297" t="b">
        <f t="shared" si="17"/>
        <v>0</v>
      </c>
      <c r="G193" s="298">
        <f t="shared" si="20"/>
        <v>1</v>
      </c>
      <c r="H193" s="15" t="str">
        <f t="shared" si="18"/>
        <v/>
      </c>
      <c r="I193" s="15" t="str">
        <f t="shared" si="19"/>
        <v/>
      </c>
    </row>
    <row r="194" spans="1:9">
      <c r="A194" s="117">
        <v>185</v>
      </c>
      <c r="B194" s="118"/>
      <c r="C194" s="118"/>
      <c r="D194" s="120"/>
      <c r="E194" s="15" t="str">
        <f t="shared" si="16"/>
        <v/>
      </c>
      <c r="F194" s="297" t="b">
        <f t="shared" si="17"/>
        <v>0</v>
      </c>
      <c r="G194" s="298">
        <f t="shared" si="20"/>
        <v>1</v>
      </c>
      <c r="H194" s="15" t="str">
        <f t="shared" si="18"/>
        <v/>
      </c>
      <c r="I194" s="15" t="str">
        <f t="shared" si="19"/>
        <v/>
      </c>
    </row>
    <row r="195" spans="1:9">
      <c r="A195" s="117">
        <v>186</v>
      </c>
      <c r="B195" s="118"/>
      <c r="C195" s="118"/>
      <c r="D195" s="120"/>
      <c r="E195" s="15" t="str">
        <f t="shared" si="16"/>
        <v/>
      </c>
      <c r="F195" s="297" t="b">
        <f t="shared" si="17"/>
        <v>0</v>
      </c>
      <c r="G195" s="298">
        <f t="shared" si="20"/>
        <v>1</v>
      </c>
      <c r="H195" s="15" t="str">
        <f t="shared" si="18"/>
        <v/>
      </c>
      <c r="I195" s="15" t="str">
        <f t="shared" si="19"/>
        <v/>
      </c>
    </row>
    <row r="196" spans="1:9">
      <c r="A196" s="117">
        <v>187</v>
      </c>
      <c r="B196" s="118"/>
      <c r="C196" s="118"/>
      <c r="D196" s="120"/>
      <c r="E196" s="15" t="str">
        <f t="shared" si="16"/>
        <v/>
      </c>
      <c r="F196" s="297" t="b">
        <f t="shared" si="17"/>
        <v>0</v>
      </c>
      <c r="G196" s="298">
        <f t="shared" si="20"/>
        <v>1</v>
      </c>
      <c r="H196" s="15" t="str">
        <f t="shared" si="18"/>
        <v/>
      </c>
      <c r="I196" s="15" t="str">
        <f t="shared" si="19"/>
        <v/>
      </c>
    </row>
    <row r="197" spans="1:9">
      <c r="A197" s="117">
        <v>188</v>
      </c>
      <c r="B197" s="118"/>
      <c r="C197" s="118"/>
      <c r="D197" s="120"/>
      <c r="E197" s="15" t="str">
        <f t="shared" si="16"/>
        <v/>
      </c>
      <c r="F197" s="297" t="b">
        <f t="shared" si="17"/>
        <v>0</v>
      </c>
      <c r="G197" s="298">
        <f t="shared" si="20"/>
        <v>1</v>
      </c>
      <c r="H197" s="15" t="str">
        <f t="shared" si="18"/>
        <v/>
      </c>
      <c r="I197" s="15" t="str">
        <f t="shared" si="19"/>
        <v/>
      </c>
    </row>
    <row r="198" spans="1:9">
      <c r="A198" s="117">
        <v>189</v>
      </c>
      <c r="B198" s="118"/>
      <c r="C198" s="118"/>
      <c r="D198" s="120"/>
      <c r="E198" s="15" t="str">
        <f t="shared" si="16"/>
        <v/>
      </c>
      <c r="F198" s="297" t="b">
        <f t="shared" si="17"/>
        <v>0</v>
      </c>
      <c r="G198" s="298">
        <f t="shared" si="20"/>
        <v>1</v>
      </c>
      <c r="H198" s="15" t="str">
        <f t="shared" si="18"/>
        <v/>
      </c>
      <c r="I198" s="15" t="str">
        <f t="shared" si="19"/>
        <v/>
      </c>
    </row>
    <row r="199" spans="1:9">
      <c r="A199" s="117">
        <v>190</v>
      </c>
      <c r="B199" s="118"/>
      <c r="C199" s="118"/>
      <c r="D199" s="120"/>
      <c r="E199" s="15" t="str">
        <f t="shared" si="16"/>
        <v/>
      </c>
      <c r="F199" s="297" t="b">
        <f t="shared" si="17"/>
        <v>0</v>
      </c>
      <c r="G199" s="298">
        <f t="shared" si="20"/>
        <v>1</v>
      </c>
      <c r="H199" s="15" t="str">
        <f t="shared" si="18"/>
        <v/>
      </c>
      <c r="I199" s="15" t="str">
        <f t="shared" si="19"/>
        <v/>
      </c>
    </row>
    <row r="200" spans="1:9">
      <c r="A200" s="117">
        <v>191</v>
      </c>
      <c r="B200" s="118"/>
      <c r="C200" s="118"/>
      <c r="D200" s="120"/>
      <c r="E200" s="15" t="str">
        <f t="shared" si="16"/>
        <v/>
      </c>
      <c r="F200" s="297" t="b">
        <f t="shared" si="17"/>
        <v>0</v>
      </c>
      <c r="G200" s="298">
        <f t="shared" si="20"/>
        <v>1</v>
      </c>
      <c r="H200" s="15" t="str">
        <f t="shared" si="18"/>
        <v/>
      </c>
      <c r="I200" s="15" t="str">
        <f t="shared" si="19"/>
        <v/>
      </c>
    </row>
    <row r="201" spans="1:9">
      <c r="A201" s="117">
        <v>192</v>
      </c>
      <c r="B201" s="118"/>
      <c r="C201" s="118"/>
      <c r="D201" s="120"/>
      <c r="E201" s="15" t="str">
        <f t="shared" si="16"/>
        <v/>
      </c>
      <c r="F201" s="297" t="b">
        <f t="shared" si="17"/>
        <v>0</v>
      </c>
      <c r="G201" s="298">
        <f t="shared" si="20"/>
        <v>1</v>
      </c>
      <c r="H201" s="15" t="str">
        <f t="shared" si="18"/>
        <v/>
      </c>
      <c r="I201" s="15" t="str">
        <f t="shared" si="19"/>
        <v/>
      </c>
    </row>
    <row r="202" spans="1:9">
      <c r="A202" s="117">
        <v>193</v>
      </c>
      <c r="B202" s="118"/>
      <c r="C202" s="118"/>
      <c r="D202" s="120"/>
      <c r="E202" s="15" t="str">
        <f t="shared" ref="E202:E259" si="21">IF(OR($B202="",,,,$D202&lt;an_initial,$D202&gt;an_final,),"",HLOOKUP(C202,ii120punctaje,2,FALSE) )</f>
        <v/>
      </c>
      <c r="F202" s="297" t="b">
        <f t="shared" ref="F202:F259" si="22">IF(nume_candidat="",FALSE,ISNUMBER(SEARCH(nume_candidat,$B202)))</f>
        <v>0</v>
      </c>
      <c r="G202" s="298">
        <f t="shared" si="20"/>
        <v>1</v>
      </c>
      <c r="H202" s="15" t="str">
        <f t="shared" si="18"/>
        <v/>
      </c>
      <c r="I202" s="15" t="str">
        <f t="shared" si="19"/>
        <v/>
      </c>
    </row>
    <row r="203" spans="1:9">
      <c r="A203" s="117">
        <v>194</v>
      </c>
      <c r="B203" s="118"/>
      <c r="C203" s="118"/>
      <c r="D203" s="120"/>
      <c r="E203" s="15" t="str">
        <f t="shared" si="21"/>
        <v/>
      </c>
      <c r="F203" s="297" t="b">
        <f t="shared" si="22"/>
        <v>0</v>
      </c>
      <c r="G203" s="298">
        <f t="shared" si="20"/>
        <v>1</v>
      </c>
      <c r="H203" s="15" t="str">
        <f t="shared" si="18"/>
        <v/>
      </c>
      <c r="I203" s="15" t="str">
        <f t="shared" si="19"/>
        <v/>
      </c>
    </row>
    <row r="204" spans="1:9">
      <c r="A204" s="117">
        <v>195</v>
      </c>
      <c r="B204" s="118"/>
      <c r="C204" s="118"/>
      <c r="D204" s="120"/>
      <c r="E204" s="15" t="str">
        <f t="shared" si="21"/>
        <v/>
      </c>
      <c r="F204" s="297" t="b">
        <f t="shared" si="22"/>
        <v>0</v>
      </c>
      <c r="G204" s="298">
        <f t="shared" si="20"/>
        <v>1</v>
      </c>
      <c r="H204" s="15" t="str">
        <f t="shared" si="18"/>
        <v/>
      </c>
      <c r="I204" s="15" t="str">
        <f t="shared" si="19"/>
        <v/>
      </c>
    </row>
    <row r="205" spans="1:9">
      <c r="A205" s="117">
        <v>196</v>
      </c>
      <c r="B205" s="118"/>
      <c r="C205" s="118"/>
      <c r="D205" s="120"/>
      <c r="E205" s="15" t="str">
        <f t="shared" si="21"/>
        <v/>
      </c>
      <c r="F205" s="297" t="b">
        <f t="shared" si="22"/>
        <v>0</v>
      </c>
      <c r="G205" s="298">
        <f t="shared" si="20"/>
        <v>1</v>
      </c>
      <c r="H205" s="15" t="str">
        <f t="shared" si="18"/>
        <v/>
      </c>
      <c r="I205" s="15" t="str">
        <f t="shared" si="19"/>
        <v/>
      </c>
    </row>
    <row r="206" spans="1:9">
      <c r="A206" s="117">
        <v>197</v>
      </c>
      <c r="B206" s="118"/>
      <c r="C206" s="118"/>
      <c r="D206" s="120"/>
      <c r="E206" s="15" t="str">
        <f t="shared" si="21"/>
        <v/>
      </c>
      <c r="F206" s="297" t="b">
        <f t="shared" si="22"/>
        <v>0</v>
      </c>
      <c r="G206" s="298">
        <f t="shared" si="20"/>
        <v>1</v>
      </c>
      <c r="H206" s="15" t="str">
        <f t="shared" si="18"/>
        <v/>
      </c>
      <c r="I206" s="15" t="str">
        <f t="shared" si="19"/>
        <v/>
      </c>
    </row>
    <row r="207" spans="1:9">
      <c r="A207" s="117">
        <v>198</v>
      </c>
      <c r="B207" s="118"/>
      <c r="C207" s="118"/>
      <c r="D207" s="120"/>
      <c r="E207" s="15" t="str">
        <f t="shared" si="21"/>
        <v/>
      </c>
      <c r="F207" s="297" t="b">
        <f t="shared" si="22"/>
        <v>0</v>
      </c>
      <c r="G207" s="298">
        <f t="shared" si="20"/>
        <v>1</v>
      </c>
      <c r="H207" s="15" t="str">
        <f t="shared" si="18"/>
        <v/>
      </c>
      <c r="I207" s="15" t="str">
        <f t="shared" si="19"/>
        <v/>
      </c>
    </row>
    <row r="208" spans="1:9">
      <c r="A208" s="117">
        <v>199</v>
      </c>
      <c r="B208" s="118"/>
      <c r="C208" s="118"/>
      <c r="D208" s="120"/>
      <c r="E208" s="15" t="str">
        <f t="shared" si="21"/>
        <v/>
      </c>
      <c r="F208" s="297" t="b">
        <f t="shared" si="22"/>
        <v>0</v>
      </c>
      <c r="G208" s="298">
        <f t="shared" si="20"/>
        <v>1</v>
      </c>
      <c r="H208" s="15" t="str">
        <f t="shared" si="18"/>
        <v/>
      </c>
      <c r="I208" s="15" t="str">
        <f t="shared" si="19"/>
        <v/>
      </c>
    </row>
    <row r="209" spans="1:9">
      <c r="A209" s="117">
        <v>200</v>
      </c>
      <c r="B209" s="118"/>
      <c r="C209" s="118"/>
      <c r="D209" s="120"/>
      <c r="E209" s="15" t="str">
        <f t="shared" si="21"/>
        <v/>
      </c>
      <c r="F209" s="297" t="b">
        <f t="shared" si="22"/>
        <v>0</v>
      </c>
      <c r="G209" s="298">
        <f t="shared" si="20"/>
        <v>1</v>
      </c>
      <c r="H209" s="15" t="str">
        <f t="shared" si="18"/>
        <v/>
      </c>
      <c r="I209" s="15" t="str">
        <f t="shared" si="19"/>
        <v/>
      </c>
    </row>
    <row r="210" spans="1:9">
      <c r="A210" s="117">
        <v>201</v>
      </c>
      <c r="B210" s="118"/>
      <c r="C210" s="118"/>
      <c r="D210" s="120"/>
      <c r="E210" s="15" t="str">
        <f t="shared" si="21"/>
        <v/>
      </c>
      <c r="F210" s="297" t="b">
        <f t="shared" si="22"/>
        <v>0</v>
      </c>
      <c r="G210" s="298">
        <f t="shared" si="20"/>
        <v>1</v>
      </c>
      <c r="H210" s="15" t="str">
        <f t="shared" si="18"/>
        <v/>
      </c>
      <c r="I210" s="15" t="str">
        <f t="shared" si="19"/>
        <v/>
      </c>
    </row>
    <row r="211" spans="1:9">
      <c r="A211" s="117">
        <v>202</v>
      </c>
      <c r="B211" s="118"/>
      <c r="C211" s="118"/>
      <c r="D211" s="120"/>
      <c r="E211" s="15" t="str">
        <f t="shared" si="21"/>
        <v/>
      </c>
      <c r="F211" s="297" t="b">
        <f t="shared" si="22"/>
        <v>0</v>
      </c>
      <c r="G211" s="298">
        <f t="shared" si="20"/>
        <v>1</v>
      </c>
      <c r="H211" s="15" t="str">
        <f t="shared" si="18"/>
        <v/>
      </c>
      <c r="I211" s="15" t="str">
        <f t="shared" si="19"/>
        <v/>
      </c>
    </row>
    <row r="212" spans="1:9">
      <c r="A212" s="117">
        <v>203</v>
      </c>
      <c r="B212" s="118"/>
      <c r="C212" s="118"/>
      <c r="D212" s="120"/>
      <c r="E212" s="15" t="str">
        <f t="shared" si="21"/>
        <v/>
      </c>
      <c r="F212" s="297" t="b">
        <f t="shared" si="22"/>
        <v>0</v>
      </c>
      <c r="G212" s="298">
        <f t="shared" si="20"/>
        <v>1</v>
      </c>
      <c r="H212" s="15" t="str">
        <f t="shared" si="18"/>
        <v/>
      </c>
      <c r="I212" s="15" t="str">
        <f t="shared" si="19"/>
        <v/>
      </c>
    </row>
    <row r="213" spans="1:9">
      <c r="A213" s="117">
        <v>204</v>
      </c>
      <c r="B213" s="118"/>
      <c r="C213" s="118"/>
      <c r="D213" s="120"/>
      <c r="E213" s="15" t="str">
        <f t="shared" si="21"/>
        <v/>
      </c>
      <c r="F213" s="297" t="b">
        <f t="shared" si="22"/>
        <v>0</v>
      </c>
      <c r="G213" s="298">
        <f t="shared" si="20"/>
        <v>1</v>
      </c>
      <c r="H213" s="15" t="str">
        <f t="shared" si="18"/>
        <v/>
      </c>
      <c r="I213" s="15" t="str">
        <f t="shared" si="19"/>
        <v/>
      </c>
    </row>
    <row r="214" spans="1:9">
      <c r="A214" s="117">
        <v>205</v>
      </c>
      <c r="B214" s="118"/>
      <c r="C214" s="118"/>
      <c r="D214" s="120"/>
      <c r="E214" s="15" t="str">
        <f t="shared" si="21"/>
        <v/>
      </c>
      <c r="F214" s="297" t="b">
        <f t="shared" si="22"/>
        <v>0</v>
      </c>
      <c r="G214" s="298">
        <f t="shared" si="20"/>
        <v>1</v>
      </c>
      <c r="H214" s="15" t="str">
        <f t="shared" si="18"/>
        <v/>
      </c>
      <c r="I214" s="15" t="str">
        <f t="shared" si="19"/>
        <v/>
      </c>
    </row>
    <row r="215" spans="1:9">
      <c r="A215" s="117">
        <v>206</v>
      </c>
      <c r="B215" s="118"/>
      <c r="C215" s="118"/>
      <c r="D215" s="120"/>
      <c r="E215" s="15" t="str">
        <f t="shared" si="21"/>
        <v/>
      </c>
      <c r="F215" s="297" t="b">
        <f t="shared" si="22"/>
        <v>0</v>
      </c>
      <c r="G215" s="298">
        <f t="shared" si="20"/>
        <v>1</v>
      </c>
      <c r="H215" s="15" t="str">
        <f t="shared" si="18"/>
        <v/>
      </c>
      <c r="I215" s="15" t="str">
        <f t="shared" si="19"/>
        <v/>
      </c>
    </row>
    <row r="216" spans="1:9">
      <c r="A216" s="117">
        <v>207</v>
      </c>
      <c r="B216" s="118"/>
      <c r="C216" s="118"/>
      <c r="D216" s="120"/>
      <c r="E216" s="15" t="str">
        <f t="shared" si="21"/>
        <v/>
      </c>
      <c r="F216" s="297" t="b">
        <f t="shared" si="22"/>
        <v>0</v>
      </c>
      <c r="G216" s="298">
        <f t="shared" si="20"/>
        <v>1</v>
      </c>
      <c r="H216" s="15" t="str">
        <f t="shared" si="18"/>
        <v/>
      </c>
      <c r="I216" s="15" t="str">
        <f t="shared" si="19"/>
        <v/>
      </c>
    </row>
    <row r="217" spans="1:9">
      <c r="A217" s="117">
        <v>208</v>
      </c>
      <c r="B217" s="118"/>
      <c r="C217" s="118"/>
      <c r="D217" s="120"/>
      <c r="E217" s="15" t="str">
        <f t="shared" si="21"/>
        <v/>
      </c>
      <c r="F217" s="297" t="b">
        <f t="shared" si="22"/>
        <v>0</v>
      </c>
      <c r="G217" s="298">
        <f t="shared" si="20"/>
        <v>1</v>
      </c>
      <c r="H217" s="15" t="str">
        <f t="shared" si="18"/>
        <v/>
      </c>
      <c r="I217" s="15" t="str">
        <f t="shared" si="19"/>
        <v/>
      </c>
    </row>
    <row r="218" spans="1:9">
      <c r="A218" s="117">
        <v>209</v>
      </c>
      <c r="B218" s="118"/>
      <c r="C218" s="118"/>
      <c r="D218" s="120"/>
      <c r="E218" s="15" t="str">
        <f t="shared" si="21"/>
        <v/>
      </c>
      <c r="F218" s="297" t="b">
        <f t="shared" si="22"/>
        <v>0</v>
      </c>
      <c r="G218" s="298">
        <f t="shared" si="20"/>
        <v>1</v>
      </c>
      <c r="H218" s="15" t="str">
        <f t="shared" si="18"/>
        <v/>
      </c>
      <c r="I218" s="15" t="str">
        <f t="shared" si="19"/>
        <v/>
      </c>
    </row>
    <row r="219" spans="1:9">
      <c r="A219" s="117">
        <v>210</v>
      </c>
      <c r="B219" s="118"/>
      <c r="C219" s="118"/>
      <c r="D219" s="120"/>
      <c r="E219" s="15" t="str">
        <f t="shared" si="21"/>
        <v/>
      </c>
      <c r="F219" s="297" t="b">
        <f t="shared" si="22"/>
        <v>0</v>
      </c>
      <c r="G219" s="298">
        <f t="shared" si="20"/>
        <v>1</v>
      </c>
      <c r="H219" s="15" t="str">
        <f t="shared" si="18"/>
        <v/>
      </c>
      <c r="I219" s="15" t="str">
        <f t="shared" si="19"/>
        <v/>
      </c>
    </row>
    <row r="220" spans="1:9">
      <c r="A220" s="117">
        <v>211</v>
      </c>
      <c r="B220" s="118"/>
      <c r="C220" s="118"/>
      <c r="D220" s="120"/>
      <c r="E220" s="15" t="str">
        <f t="shared" si="21"/>
        <v/>
      </c>
      <c r="F220" s="297" t="b">
        <f t="shared" si="22"/>
        <v>0</v>
      </c>
      <c r="G220" s="298">
        <f t="shared" si="20"/>
        <v>1</v>
      </c>
      <c r="H220" s="15" t="str">
        <f t="shared" si="18"/>
        <v/>
      </c>
      <c r="I220" s="15" t="str">
        <f t="shared" si="19"/>
        <v/>
      </c>
    </row>
    <row r="221" spans="1:9">
      <c r="A221" s="117">
        <v>212</v>
      </c>
      <c r="B221" s="118"/>
      <c r="C221" s="118"/>
      <c r="D221" s="120"/>
      <c r="E221" s="15" t="str">
        <f t="shared" si="21"/>
        <v/>
      </c>
      <c r="F221" s="297" t="b">
        <f t="shared" si="22"/>
        <v>0</v>
      </c>
      <c r="G221" s="298">
        <f t="shared" si="20"/>
        <v>1</v>
      </c>
      <c r="H221" s="15" t="str">
        <f t="shared" si="18"/>
        <v/>
      </c>
      <c r="I221" s="15" t="str">
        <f t="shared" si="19"/>
        <v/>
      </c>
    </row>
    <row r="222" spans="1:9">
      <c r="A222" s="117">
        <v>213</v>
      </c>
      <c r="B222" s="118"/>
      <c r="C222" s="118"/>
      <c r="D222" s="120"/>
      <c r="E222" s="15" t="str">
        <f t="shared" si="21"/>
        <v/>
      </c>
      <c r="F222" s="297" t="b">
        <f t="shared" si="22"/>
        <v>0</v>
      </c>
      <c r="G222" s="298">
        <f t="shared" si="20"/>
        <v>1</v>
      </c>
      <c r="H222" s="15" t="str">
        <f t="shared" si="18"/>
        <v/>
      </c>
      <c r="I222" s="15" t="str">
        <f t="shared" si="19"/>
        <v/>
      </c>
    </row>
    <row r="223" spans="1:9">
      <c r="A223" s="117">
        <v>214</v>
      </c>
      <c r="B223" s="118"/>
      <c r="C223" s="118"/>
      <c r="D223" s="120"/>
      <c r="E223" s="15" t="str">
        <f t="shared" si="21"/>
        <v/>
      </c>
      <c r="F223" s="297" t="b">
        <f t="shared" si="22"/>
        <v>0</v>
      </c>
      <c r="G223" s="298">
        <f t="shared" si="20"/>
        <v>1</v>
      </c>
      <c r="H223" s="15" t="str">
        <f t="shared" si="18"/>
        <v/>
      </c>
      <c r="I223" s="15" t="str">
        <f t="shared" si="19"/>
        <v/>
      </c>
    </row>
    <row r="224" spans="1:9">
      <c r="A224" s="117">
        <v>215</v>
      </c>
      <c r="B224" s="118"/>
      <c r="C224" s="118"/>
      <c r="D224" s="120"/>
      <c r="E224" s="15" t="str">
        <f t="shared" si="21"/>
        <v/>
      </c>
      <c r="F224" s="297" t="b">
        <f t="shared" si="22"/>
        <v>0</v>
      </c>
      <c r="G224" s="298">
        <f t="shared" si="20"/>
        <v>1</v>
      </c>
      <c r="H224" s="15" t="str">
        <f t="shared" si="18"/>
        <v/>
      </c>
      <c r="I224" s="15" t="str">
        <f t="shared" si="19"/>
        <v/>
      </c>
    </row>
    <row r="225" spans="1:9">
      <c r="A225" s="117">
        <v>216</v>
      </c>
      <c r="B225" s="118"/>
      <c r="C225" s="118"/>
      <c r="D225" s="120"/>
      <c r="E225" s="15" t="str">
        <f t="shared" si="21"/>
        <v/>
      </c>
      <c r="F225" s="297" t="b">
        <f t="shared" si="22"/>
        <v>0</v>
      </c>
      <c r="G225" s="298">
        <f t="shared" si="20"/>
        <v>1</v>
      </c>
      <c r="H225" s="15" t="str">
        <f t="shared" si="18"/>
        <v/>
      </c>
      <c r="I225" s="15" t="str">
        <f t="shared" si="19"/>
        <v/>
      </c>
    </row>
    <row r="226" spans="1:9">
      <c r="A226" s="117">
        <v>217</v>
      </c>
      <c r="B226" s="118"/>
      <c r="C226" s="118"/>
      <c r="D226" s="120"/>
      <c r="E226" s="15" t="str">
        <f t="shared" si="21"/>
        <v/>
      </c>
      <c r="F226" s="297" t="b">
        <f t="shared" si="22"/>
        <v>0</v>
      </c>
      <c r="G226" s="298">
        <f t="shared" si="20"/>
        <v>1</v>
      </c>
      <c r="H226" s="15" t="str">
        <f t="shared" si="18"/>
        <v/>
      </c>
      <c r="I226" s="15" t="str">
        <f t="shared" si="19"/>
        <v/>
      </c>
    </row>
    <row r="227" spans="1:9">
      <c r="A227" s="117">
        <v>218</v>
      </c>
      <c r="B227" s="118"/>
      <c r="C227" s="118"/>
      <c r="D227" s="120"/>
      <c r="E227" s="15" t="str">
        <f t="shared" si="21"/>
        <v/>
      </c>
      <c r="F227" s="297" t="b">
        <f t="shared" si="22"/>
        <v>0</v>
      </c>
      <c r="G227" s="298">
        <f t="shared" si="20"/>
        <v>1</v>
      </c>
      <c r="H227" s="15" t="str">
        <f t="shared" si="18"/>
        <v/>
      </c>
      <c r="I227" s="15" t="str">
        <f t="shared" si="19"/>
        <v/>
      </c>
    </row>
    <row r="228" spans="1:9">
      <c r="A228" s="117">
        <v>219</v>
      </c>
      <c r="B228" s="118"/>
      <c r="C228" s="118"/>
      <c r="D228" s="120"/>
      <c r="E228" s="15" t="str">
        <f t="shared" si="21"/>
        <v/>
      </c>
      <c r="F228" s="297" t="b">
        <f t="shared" si="22"/>
        <v>0</v>
      </c>
      <c r="G228" s="298">
        <f t="shared" si="20"/>
        <v>1</v>
      </c>
      <c r="H228" s="15" t="str">
        <f t="shared" si="18"/>
        <v/>
      </c>
      <c r="I228" s="15" t="str">
        <f t="shared" si="19"/>
        <v/>
      </c>
    </row>
    <row r="229" spans="1:9">
      <c r="A229" s="117">
        <v>220</v>
      </c>
      <c r="B229" s="118"/>
      <c r="C229" s="118"/>
      <c r="D229" s="120"/>
      <c r="E229" s="15" t="str">
        <f t="shared" si="21"/>
        <v/>
      </c>
      <c r="F229" s="297" t="b">
        <f t="shared" si="22"/>
        <v>0</v>
      </c>
      <c r="G229" s="298">
        <f t="shared" si="20"/>
        <v>1</v>
      </c>
      <c r="H229" s="15" t="str">
        <f t="shared" si="18"/>
        <v/>
      </c>
      <c r="I229" s="15" t="str">
        <f t="shared" si="19"/>
        <v/>
      </c>
    </row>
    <row r="230" spans="1:9">
      <c r="A230" s="117">
        <v>221</v>
      </c>
      <c r="B230" s="118"/>
      <c r="C230" s="118"/>
      <c r="D230" s="120"/>
      <c r="E230" s="15" t="str">
        <f t="shared" si="21"/>
        <v/>
      </c>
      <c r="F230" s="297" t="b">
        <f t="shared" si="22"/>
        <v>0</v>
      </c>
      <c r="G230" s="298">
        <f t="shared" si="20"/>
        <v>1</v>
      </c>
      <c r="H230" s="15" t="str">
        <f t="shared" si="18"/>
        <v/>
      </c>
      <c r="I230" s="15" t="str">
        <f t="shared" si="19"/>
        <v/>
      </c>
    </row>
    <row r="231" spans="1:9">
      <c r="A231" s="117">
        <v>222</v>
      </c>
      <c r="B231" s="118"/>
      <c r="C231" s="118"/>
      <c r="D231" s="120"/>
      <c r="E231" s="15" t="str">
        <f t="shared" si="21"/>
        <v/>
      </c>
      <c r="F231" s="297" t="b">
        <f t="shared" si="22"/>
        <v>0</v>
      </c>
      <c r="G231" s="298">
        <f t="shared" si="20"/>
        <v>1</v>
      </c>
      <c r="H231" s="15" t="str">
        <f t="shared" si="18"/>
        <v/>
      </c>
      <c r="I231" s="15" t="str">
        <f t="shared" si="19"/>
        <v/>
      </c>
    </row>
    <row r="232" spans="1:9">
      <c r="A232" s="117">
        <v>223</v>
      </c>
      <c r="B232" s="118"/>
      <c r="C232" s="118"/>
      <c r="D232" s="120"/>
      <c r="E232" s="15" t="str">
        <f t="shared" si="21"/>
        <v/>
      </c>
      <c r="F232" s="297" t="b">
        <f t="shared" si="22"/>
        <v>0</v>
      </c>
      <c r="G232" s="298">
        <f t="shared" si="20"/>
        <v>1</v>
      </c>
      <c r="H232" s="15" t="str">
        <f t="shared" si="18"/>
        <v/>
      </c>
      <c r="I232" s="15" t="str">
        <f t="shared" si="19"/>
        <v/>
      </c>
    </row>
    <row r="233" spans="1:9">
      <c r="A233" s="117">
        <v>224</v>
      </c>
      <c r="B233" s="118"/>
      <c r="C233" s="118"/>
      <c r="D233" s="120"/>
      <c r="E233" s="15" t="str">
        <f t="shared" si="21"/>
        <v/>
      </c>
      <c r="F233" s="297" t="b">
        <f t="shared" si="22"/>
        <v>0</v>
      </c>
      <c r="G233" s="298">
        <f t="shared" si="20"/>
        <v>1</v>
      </c>
      <c r="H233" s="15" t="str">
        <f t="shared" si="18"/>
        <v/>
      </c>
      <c r="I233" s="15" t="str">
        <f t="shared" si="19"/>
        <v/>
      </c>
    </row>
    <row r="234" spans="1:9">
      <c r="A234" s="117">
        <v>225</v>
      </c>
      <c r="B234" s="118"/>
      <c r="C234" s="118"/>
      <c r="D234" s="120"/>
      <c r="E234" s="15" t="str">
        <f t="shared" si="21"/>
        <v/>
      </c>
      <c r="F234" s="297" t="b">
        <f t="shared" si="22"/>
        <v>0</v>
      </c>
      <c r="G234" s="298">
        <f t="shared" si="20"/>
        <v>1</v>
      </c>
      <c r="H234" s="15" t="str">
        <f t="shared" si="18"/>
        <v/>
      </c>
      <c r="I234" s="15" t="str">
        <f t="shared" si="19"/>
        <v/>
      </c>
    </row>
    <row r="235" spans="1:9">
      <c r="A235" s="117">
        <v>226</v>
      </c>
      <c r="B235" s="118"/>
      <c r="C235" s="118"/>
      <c r="D235" s="120"/>
      <c r="E235" s="15" t="str">
        <f t="shared" si="21"/>
        <v/>
      </c>
      <c r="F235" s="297" t="b">
        <f t="shared" si="22"/>
        <v>0</v>
      </c>
      <c r="G235" s="298">
        <f t="shared" si="20"/>
        <v>1</v>
      </c>
      <c r="H235" s="15" t="str">
        <f t="shared" si="18"/>
        <v/>
      </c>
      <c r="I235" s="15" t="str">
        <f t="shared" si="19"/>
        <v/>
      </c>
    </row>
    <row r="236" spans="1:9">
      <c r="A236" s="117">
        <v>227</v>
      </c>
      <c r="B236" s="118"/>
      <c r="C236" s="118"/>
      <c r="D236" s="120"/>
      <c r="E236" s="15" t="str">
        <f t="shared" si="21"/>
        <v/>
      </c>
      <c r="F236" s="297" t="b">
        <f t="shared" si="22"/>
        <v>0</v>
      </c>
      <c r="G236" s="298">
        <f t="shared" si="20"/>
        <v>1</v>
      </c>
      <c r="H236" s="15" t="str">
        <f t="shared" ref="H236:H259" si="23">IF(OR($B236="",,,,$D236&lt;an_initial,$D236&gt;an_final,),"",HLOOKUP(C236,ii120punctaje,2,FALSE)*COUNTIF(C236,"Naționale"))</f>
        <v/>
      </c>
      <c r="I236" s="15" t="str">
        <f t="shared" ref="I236:I259" si="24">IF(OR($B236="",,,,$D236&lt;an_initial,$D236&gt;an_final,),"",HLOOKUP(C236,ii120punctaje,2,FALSE)*COUNTIF(C236,"Internaționale"))</f>
        <v/>
      </c>
    </row>
    <row r="237" spans="1:9">
      <c r="A237" s="117">
        <v>228</v>
      </c>
      <c r="B237" s="118"/>
      <c r="C237" s="118"/>
      <c r="D237" s="120"/>
      <c r="E237" s="15" t="str">
        <f t="shared" si="21"/>
        <v/>
      </c>
      <c r="F237" s="297" t="b">
        <f t="shared" si="22"/>
        <v>0</v>
      </c>
      <c r="G237" s="298">
        <f t="shared" ref="G237:G259" si="25">LEN(B237)-LEN(SUBSTITUTE(B237,",",""))+1</f>
        <v>1</v>
      </c>
      <c r="H237" s="15" t="str">
        <f t="shared" si="23"/>
        <v/>
      </c>
      <c r="I237" s="15" t="str">
        <f t="shared" si="24"/>
        <v/>
      </c>
    </row>
    <row r="238" spans="1:9">
      <c r="A238" s="117">
        <v>229</v>
      </c>
      <c r="B238" s="118"/>
      <c r="C238" s="118"/>
      <c r="D238" s="120"/>
      <c r="E238" s="15" t="str">
        <f t="shared" si="21"/>
        <v/>
      </c>
      <c r="F238" s="297" t="b">
        <f t="shared" si="22"/>
        <v>0</v>
      </c>
      <c r="G238" s="298">
        <f t="shared" si="25"/>
        <v>1</v>
      </c>
      <c r="H238" s="15" t="str">
        <f t="shared" si="23"/>
        <v/>
      </c>
      <c r="I238" s="15" t="str">
        <f t="shared" si="24"/>
        <v/>
      </c>
    </row>
    <row r="239" spans="1:9">
      <c r="A239" s="117">
        <v>230</v>
      </c>
      <c r="B239" s="118"/>
      <c r="C239" s="118"/>
      <c r="D239" s="120"/>
      <c r="E239" s="15" t="str">
        <f t="shared" si="21"/>
        <v/>
      </c>
      <c r="F239" s="297" t="b">
        <f t="shared" si="22"/>
        <v>0</v>
      </c>
      <c r="G239" s="298">
        <f t="shared" si="25"/>
        <v>1</v>
      </c>
      <c r="H239" s="15" t="str">
        <f t="shared" si="23"/>
        <v/>
      </c>
      <c r="I239" s="15" t="str">
        <f t="shared" si="24"/>
        <v/>
      </c>
    </row>
    <row r="240" spans="1:9">
      <c r="A240" s="117">
        <v>231</v>
      </c>
      <c r="B240" s="118"/>
      <c r="C240" s="118"/>
      <c r="D240" s="120"/>
      <c r="E240" s="15" t="str">
        <f t="shared" si="21"/>
        <v/>
      </c>
      <c r="F240" s="297" t="b">
        <f t="shared" si="22"/>
        <v>0</v>
      </c>
      <c r="G240" s="298">
        <f t="shared" si="25"/>
        <v>1</v>
      </c>
      <c r="H240" s="15" t="str">
        <f t="shared" si="23"/>
        <v/>
      </c>
      <c r="I240" s="15" t="str">
        <f t="shared" si="24"/>
        <v/>
      </c>
    </row>
    <row r="241" spans="1:9">
      <c r="A241" s="117">
        <v>232</v>
      </c>
      <c r="B241" s="118"/>
      <c r="C241" s="118"/>
      <c r="D241" s="120"/>
      <c r="E241" s="15" t="str">
        <f t="shared" si="21"/>
        <v/>
      </c>
      <c r="F241" s="297" t="b">
        <f t="shared" si="22"/>
        <v>0</v>
      </c>
      <c r="G241" s="298">
        <f t="shared" si="25"/>
        <v>1</v>
      </c>
      <c r="H241" s="15" t="str">
        <f t="shared" si="23"/>
        <v/>
      </c>
      <c r="I241" s="15" t="str">
        <f t="shared" si="24"/>
        <v/>
      </c>
    </row>
    <row r="242" spans="1:9">
      <c r="A242" s="117">
        <v>233</v>
      </c>
      <c r="B242" s="118"/>
      <c r="C242" s="118"/>
      <c r="D242" s="120"/>
      <c r="E242" s="15" t="str">
        <f t="shared" si="21"/>
        <v/>
      </c>
      <c r="F242" s="297" t="b">
        <f t="shared" si="22"/>
        <v>0</v>
      </c>
      <c r="G242" s="298">
        <f t="shared" si="25"/>
        <v>1</v>
      </c>
      <c r="H242" s="15" t="str">
        <f t="shared" si="23"/>
        <v/>
      </c>
      <c r="I242" s="15" t="str">
        <f t="shared" si="24"/>
        <v/>
      </c>
    </row>
    <row r="243" spans="1:9">
      <c r="A243" s="117">
        <v>234</v>
      </c>
      <c r="B243" s="118"/>
      <c r="C243" s="118"/>
      <c r="D243" s="120"/>
      <c r="E243" s="15" t="str">
        <f t="shared" si="21"/>
        <v/>
      </c>
      <c r="F243" s="297" t="b">
        <f t="shared" si="22"/>
        <v>0</v>
      </c>
      <c r="G243" s="298">
        <f t="shared" si="25"/>
        <v>1</v>
      </c>
      <c r="H243" s="15" t="str">
        <f t="shared" si="23"/>
        <v/>
      </c>
      <c r="I243" s="15" t="str">
        <f t="shared" si="24"/>
        <v/>
      </c>
    </row>
    <row r="244" spans="1:9">
      <c r="A244" s="117">
        <v>235</v>
      </c>
      <c r="B244" s="118"/>
      <c r="C244" s="118"/>
      <c r="D244" s="120"/>
      <c r="E244" s="15" t="str">
        <f t="shared" si="21"/>
        <v/>
      </c>
      <c r="F244" s="297" t="b">
        <f t="shared" si="22"/>
        <v>0</v>
      </c>
      <c r="G244" s="298">
        <f t="shared" si="25"/>
        <v>1</v>
      </c>
      <c r="H244" s="15" t="str">
        <f t="shared" si="23"/>
        <v/>
      </c>
      <c r="I244" s="15" t="str">
        <f t="shared" si="24"/>
        <v/>
      </c>
    </row>
    <row r="245" spans="1:9">
      <c r="A245" s="117">
        <v>236</v>
      </c>
      <c r="B245" s="118"/>
      <c r="C245" s="118"/>
      <c r="D245" s="120"/>
      <c r="E245" s="15" t="str">
        <f t="shared" si="21"/>
        <v/>
      </c>
      <c r="F245" s="297" t="b">
        <f t="shared" si="22"/>
        <v>0</v>
      </c>
      <c r="G245" s="298">
        <f t="shared" si="25"/>
        <v>1</v>
      </c>
      <c r="H245" s="15" t="str">
        <f t="shared" si="23"/>
        <v/>
      </c>
      <c r="I245" s="15" t="str">
        <f t="shared" si="24"/>
        <v/>
      </c>
    </row>
    <row r="246" spans="1:9">
      <c r="A246" s="117">
        <v>237</v>
      </c>
      <c r="B246" s="118"/>
      <c r="C246" s="118"/>
      <c r="D246" s="120"/>
      <c r="E246" s="15" t="str">
        <f t="shared" si="21"/>
        <v/>
      </c>
      <c r="F246" s="297" t="b">
        <f t="shared" si="22"/>
        <v>0</v>
      </c>
      <c r="G246" s="298">
        <f t="shared" si="25"/>
        <v>1</v>
      </c>
      <c r="H246" s="15" t="str">
        <f t="shared" si="23"/>
        <v/>
      </c>
      <c r="I246" s="15" t="str">
        <f t="shared" si="24"/>
        <v/>
      </c>
    </row>
    <row r="247" spans="1:9">
      <c r="A247" s="117">
        <v>238</v>
      </c>
      <c r="B247" s="118"/>
      <c r="C247" s="118"/>
      <c r="D247" s="120"/>
      <c r="E247" s="15" t="str">
        <f t="shared" si="21"/>
        <v/>
      </c>
      <c r="F247" s="297" t="b">
        <f t="shared" si="22"/>
        <v>0</v>
      </c>
      <c r="G247" s="298">
        <f t="shared" si="25"/>
        <v>1</v>
      </c>
      <c r="H247" s="15" t="str">
        <f t="shared" si="23"/>
        <v/>
      </c>
      <c r="I247" s="15" t="str">
        <f t="shared" si="24"/>
        <v/>
      </c>
    </row>
    <row r="248" spans="1:9">
      <c r="A248" s="117">
        <v>239</v>
      </c>
      <c r="B248" s="118"/>
      <c r="C248" s="118"/>
      <c r="D248" s="120"/>
      <c r="E248" s="15" t="str">
        <f t="shared" si="21"/>
        <v/>
      </c>
      <c r="F248" s="297" t="b">
        <f t="shared" si="22"/>
        <v>0</v>
      </c>
      <c r="G248" s="298">
        <f t="shared" si="25"/>
        <v>1</v>
      </c>
      <c r="H248" s="15" t="str">
        <f t="shared" si="23"/>
        <v/>
      </c>
      <c r="I248" s="15" t="str">
        <f t="shared" si="24"/>
        <v/>
      </c>
    </row>
    <row r="249" spans="1:9">
      <c r="A249" s="117">
        <v>240</v>
      </c>
      <c r="B249" s="118"/>
      <c r="C249" s="118"/>
      <c r="D249" s="120"/>
      <c r="E249" s="15" t="str">
        <f t="shared" si="21"/>
        <v/>
      </c>
      <c r="F249" s="297" t="b">
        <f t="shared" si="22"/>
        <v>0</v>
      </c>
      <c r="G249" s="298">
        <f t="shared" si="25"/>
        <v>1</v>
      </c>
      <c r="H249" s="15" t="str">
        <f t="shared" si="23"/>
        <v/>
      </c>
      <c r="I249" s="15" t="str">
        <f t="shared" si="24"/>
        <v/>
      </c>
    </row>
    <row r="250" spans="1:9">
      <c r="A250" s="117">
        <v>241</v>
      </c>
      <c r="B250" s="118"/>
      <c r="C250" s="118"/>
      <c r="D250" s="120"/>
      <c r="E250" s="15" t="str">
        <f t="shared" si="21"/>
        <v/>
      </c>
      <c r="F250" s="297" t="b">
        <f t="shared" si="22"/>
        <v>0</v>
      </c>
      <c r="G250" s="298">
        <f t="shared" si="25"/>
        <v>1</v>
      </c>
      <c r="H250" s="15" t="str">
        <f t="shared" si="23"/>
        <v/>
      </c>
      <c r="I250" s="15" t="str">
        <f t="shared" si="24"/>
        <v/>
      </c>
    </row>
    <row r="251" spans="1:9">
      <c r="A251" s="117">
        <v>242</v>
      </c>
      <c r="B251" s="118"/>
      <c r="C251" s="118"/>
      <c r="D251" s="120"/>
      <c r="E251" s="15" t="str">
        <f t="shared" si="21"/>
        <v/>
      </c>
      <c r="F251" s="297" t="b">
        <f t="shared" si="22"/>
        <v>0</v>
      </c>
      <c r="G251" s="298">
        <f t="shared" si="25"/>
        <v>1</v>
      </c>
      <c r="H251" s="15" t="str">
        <f t="shared" si="23"/>
        <v/>
      </c>
      <c r="I251" s="15" t="str">
        <f t="shared" si="24"/>
        <v/>
      </c>
    </row>
    <row r="252" spans="1:9">
      <c r="A252" s="117">
        <v>243</v>
      </c>
      <c r="B252" s="118"/>
      <c r="C252" s="118"/>
      <c r="D252" s="120"/>
      <c r="E252" s="15" t="str">
        <f t="shared" si="21"/>
        <v/>
      </c>
      <c r="F252" s="297" t="b">
        <f t="shared" si="22"/>
        <v>0</v>
      </c>
      <c r="G252" s="298">
        <f t="shared" si="25"/>
        <v>1</v>
      </c>
      <c r="H252" s="15" t="str">
        <f t="shared" si="23"/>
        <v/>
      </c>
      <c r="I252" s="15" t="str">
        <f t="shared" si="24"/>
        <v/>
      </c>
    </row>
    <row r="253" spans="1:9">
      <c r="A253" s="117">
        <v>244</v>
      </c>
      <c r="B253" s="118"/>
      <c r="C253" s="118"/>
      <c r="D253" s="120"/>
      <c r="E253" s="15" t="str">
        <f t="shared" si="21"/>
        <v/>
      </c>
      <c r="F253" s="297" t="b">
        <f t="shared" si="22"/>
        <v>0</v>
      </c>
      <c r="G253" s="298">
        <f t="shared" si="25"/>
        <v>1</v>
      </c>
      <c r="H253" s="15" t="str">
        <f t="shared" si="23"/>
        <v/>
      </c>
      <c r="I253" s="15" t="str">
        <f t="shared" si="24"/>
        <v/>
      </c>
    </row>
    <row r="254" spans="1:9">
      <c r="A254" s="117">
        <v>245</v>
      </c>
      <c r="B254" s="118"/>
      <c r="C254" s="118"/>
      <c r="D254" s="120"/>
      <c r="E254" s="15" t="str">
        <f t="shared" si="21"/>
        <v/>
      </c>
      <c r="F254" s="297" t="b">
        <f t="shared" si="22"/>
        <v>0</v>
      </c>
      <c r="G254" s="298">
        <f t="shared" si="25"/>
        <v>1</v>
      </c>
      <c r="H254" s="15" t="str">
        <f t="shared" si="23"/>
        <v/>
      </c>
      <c r="I254" s="15" t="str">
        <f t="shared" si="24"/>
        <v/>
      </c>
    </row>
    <row r="255" spans="1:9">
      <c r="A255" s="117">
        <v>246</v>
      </c>
      <c r="B255" s="118"/>
      <c r="C255" s="118"/>
      <c r="D255" s="120"/>
      <c r="E255" s="15" t="str">
        <f t="shared" si="21"/>
        <v/>
      </c>
      <c r="F255" s="297" t="b">
        <f t="shared" si="22"/>
        <v>0</v>
      </c>
      <c r="G255" s="298">
        <f t="shared" si="25"/>
        <v>1</v>
      </c>
      <c r="H255" s="15" t="str">
        <f t="shared" si="23"/>
        <v/>
      </c>
      <c r="I255" s="15" t="str">
        <f t="shared" si="24"/>
        <v/>
      </c>
    </row>
    <row r="256" spans="1:9">
      <c r="A256" s="117">
        <v>247</v>
      </c>
      <c r="B256" s="118"/>
      <c r="C256" s="118"/>
      <c r="D256" s="120"/>
      <c r="E256" s="15" t="str">
        <f t="shared" si="21"/>
        <v/>
      </c>
      <c r="F256" s="297" t="b">
        <f t="shared" si="22"/>
        <v>0</v>
      </c>
      <c r="G256" s="298">
        <f t="shared" si="25"/>
        <v>1</v>
      </c>
      <c r="H256" s="15" t="str">
        <f t="shared" si="23"/>
        <v/>
      </c>
      <c r="I256" s="15" t="str">
        <f t="shared" si="24"/>
        <v/>
      </c>
    </row>
    <row r="257" spans="1:9">
      <c r="A257" s="117">
        <v>248</v>
      </c>
      <c r="B257" s="118"/>
      <c r="C257" s="118"/>
      <c r="D257" s="120"/>
      <c r="E257" s="15" t="str">
        <f t="shared" si="21"/>
        <v/>
      </c>
      <c r="F257" s="297" t="b">
        <f t="shared" si="22"/>
        <v>0</v>
      </c>
      <c r="G257" s="298">
        <f t="shared" si="25"/>
        <v>1</v>
      </c>
      <c r="H257" s="15" t="str">
        <f t="shared" si="23"/>
        <v/>
      </c>
      <c r="I257" s="15" t="str">
        <f t="shared" si="24"/>
        <v/>
      </c>
    </row>
    <row r="258" spans="1:9">
      <c r="A258" s="117">
        <v>249</v>
      </c>
      <c r="B258" s="118"/>
      <c r="C258" s="118"/>
      <c r="D258" s="120"/>
      <c r="E258" s="15" t="str">
        <f t="shared" si="21"/>
        <v/>
      </c>
      <c r="F258" s="297" t="b">
        <f t="shared" si="22"/>
        <v>0</v>
      </c>
      <c r="G258" s="298">
        <f t="shared" si="25"/>
        <v>1</v>
      </c>
      <c r="H258" s="15" t="str">
        <f t="shared" si="23"/>
        <v/>
      </c>
      <c r="I258" s="15" t="str">
        <f t="shared" si="24"/>
        <v/>
      </c>
    </row>
    <row r="259" spans="1:9">
      <c r="A259" s="117">
        <v>250</v>
      </c>
      <c r="B259" s="118"/>
      <c r="C259" s="118"/>
      <c r="D259" s="120"/>
      <c r="E259" s="15" t="str">
        <f t="shared" si="21"/>
        <v/>
      </c>
      <c r="F259" s="297" t="b">
        <f t="shared" si="22"/>
        <v>0</v>
      </c>
      <c r="G259" s="298">
        <f t="shared" si="25"/>
        <v>1</v>
      </c>
      <c r="H259" s="15" t="str">
        <f t="shared" si="23"/>
        <v/>
      </c>
      <c r="I259" s="15" t="str">
        <f t="shared" si="24"/>
        <v/>
      </c>
    </row>
  </sheetData>
  <sheetProtection algorithmName="SHA-512" hashValue="8rj4+pN7o+HSl5xixNPOT/B0nebAQp7Mzxc8+HrC/twgfbQX5kzUjI/gkJ9I2oZmPBj2cXhqPh3zgttIh3bf3w==" saltValue="JJJFOSkGjQdpMd5IW+m54g==" spinCount="100000" sheet="1" objects="1" scenarios="1" formatCells="0" formatRows="0" insertRows="0"/>
  <mergeCells count="11">
    <mergeCell ref="I7:I8"/>
    <mergeCell ref="H7:H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800-000000000000}">
      <formula1>ii120tipuri</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21">
    <pageSetUpPr fitToPage="1"/>
  </sheetPr>
  <dimension ref="A1:F259"/>
  <sheetViews>
    <sheetView zoomScaleNormal="100" workbookViewId="0">
      <selection activeCell="B10" sqref="B10:C12"/>
    </sheetView>
  </sheetViews>
  <sheetFormatPr defaultColWidth="9.1328125" defaultRowHeight="15.75"/>
  <cols>
    <col min="1" max="1" width="5.6640625" style="45" customWidth="1"/>
    <col min="2" max="2" width="59.86328125" style="49" customWidth="1"/>
    <col min="3" max="3" width="10.6640625" style="54" customWidth="1"/>
    <col min="4" max="4" width="17.6640625" style="49" customWidth="1"/>
    <col min="5" max="5" width="9.1328125" style="55" hidden="1" customWidth="1"/>
    <col min="6" max="6" width="9.1328125" style="49" hidden="1" customWidth="1"/>
    <col min="7" max="16" width="9.1328125" style="49" customWidth="1"/>
    <col min="17" max="16384" width="9.1328125" style="49"/>
  </cols>
  <sheetData>
    <row r="1" spans="1:6" s="45" customFormat="1">
      <c r="A1" s="44" t="s">
        <v>483</v>
      </c>
      <c r="C1" s="46"/>
      <c r="D1" s="48"/>
    </row>
    <row r="2" spans="1:6" s="45" customFormat="1">
      <c r="A2" s="294" t="str">
        <f>IF(ISBLANK(facultate), IF(ISBLANK(departament),"","Departament " &amp; departament), "Facultatea " &amp; facultate)</f>
        <v>Facultatea Automatică și Calculatoare</v>
      </c>
      <c r="C2" s="46"/>
      <c r="D2" s="48"/>
    </row>
    <row r="3" spans="1:6" s="45" customFormat="1">
      <c r="A3" s="294" t="str">
        <f>IF(ISBLANK(departament),"","Departamentul " &amp; departament)</f>
        <v>Departamentul Automatică și Informatică Aplicată</v>
      </c>
      <c r="C3" s="46"/>
      <c r="D3" s="48"/>
    </row>
    <row r="4" spans="1:6">
      <c r="A4" s="472" t="s">
        <v>911</v>
      </c>
      <c r="B4" s="472"/>
      <c r="C4" s="472"/>
      <c r="D4" s="472"/>
    </row>
    <row r="5" spans="1:6">
      <c r="A5" s="472" t="s">
        <v>1019</v>
      </c>
      <c r="B5" s="472"/>
      <c r="C5" s="472"/>
      <c r="D5" s="472"/>
    </row>
    <row r="6" spans="1:6" ht="13.5" customHeight="1">
      <c r="C6" s="49"/>
      <c r="D6" s="295" t="str">
        <f>CONCATENATE(functie," ",nume_candidat)</f>
        <v>Conferențiar Bojan-Dragos Claudia-Adina</v>
      </c>
    </row>
    <row r="7" spans="1:6" ht="18.75" customHeight="1">
      <c r="A7" s="469" t="s">
        <v>338</v>
      </c>
      <c r="B7" s="469" t="s">
        <v>1048</v>
      </c>
      <c r="C7" s="475" t="s">
        <v>2</v>
      </c>
      <c r="D7" s="527" t="s">
        <v>544</v>
      </c>
      <c r="E7" s="476" t="s">
        <v>541</v>
      </c>
      <c r="F7" s="477" t="s">
        <v>551</v>
      </c>
    </row>
    <row r="8" spans="1:6" ht="46.5" customHeight="1">
      <c r="A8" s="469"/>
      <c r="B8" s="469"/>
      <c r="C8" s="475"/>
      <c r="D8" s="528"/>
      <c r="E8" s="476"/>
      <c r="F8" s="477"/>
    </row>
    <row r="9" spans="1:6">
      <c r="A9" s="71"/>
      <c r="B9" s="50"/>
      <c r="C9" s="22"/>
      <c r="D9" s="122">
        <f>SUMIF(D10:D1010,"&gt;0")</f>
        <v>0</v>
      </c>
      <c r="E9" s="252"/>
    </row>
    <row r="10" spans="1:6">
      <c r="A10" s="28">
        <v>1</v>
      </c>
      <c r="B10" s="7"/>
      <c r="C10" s="180"/>
      <c r="D10" s="15" t="str">
        <f t="shared" ref="D10:D73" si="0">IF(OR($B10="",,,,$C10&lt;an_initial,$C10&gt;an_final,),"",10)</f>
        <v/>
      </c>
      <c r="E10" s="297" t="b">
        <f t="shared" ref="E10:E73" si="1">IF(nume_candidat="",FALSE,ISNUMBER(SEARCH(nume_candidat,$B10)))</f>
        <v>0</v>
      </c>
      <c r="F10" s="298">
        <f t="shared" ref="F10" si="2">LEN(B10)-LEN(SUBSTITUTE(B10,",",""))+1</f>
        <v>1</v>
      </c>
    </row>
    <row r="11" spans="1:6">
      <c r="A11" s="28">
        <v>2</v>
      </c>
      <c r="B11" s="7"/>
      <c r="C11" s="180"/>
      <c r="D11" s="15" t="str">
        <f t="shared" si="0"/>
        <v/>
      </c>
      <c r="E11" s="297" t="b">
        <f t="shared" si="1"/>
        <v>0</v>
      </c>
      <c r="F11" s="298">
        <f t="shared" ref="F11:F74" si="3">LEN(B11)-LEN(SUBSTITUTE(B11,",",""))+1</f>
        <v>1</v>
      </c>
    </row>
    <row r="12" spans="1:6">
      <c r="A12" s="28">
        <v>3</v>
      </c>
      <c r="B12" s="7"/>
      <c r="C12" s="180"/>
      <c r="D12" s="15" t="str">
        <f t="shared" si="0"/>
        <v/>
      </c>
      <c r="E12" s="297" t="b">
        <f t="shared" si="1"/>
        <v>0</v>
      </c>
      <c r="F12" s="298">
        <f t="shared" si="3"/>
        <v>1</v>
      </c>
    </row>
    <row r="13" spans="1:6">
      <c r="A13" s="28">
        <v>4</v>
      </c>
      <c r="B13" s="6"/>
      <c r="C13" s="179"/>
      <c r="D13" s="15" t="str">
        <f t="shared" si="0"/>
        <v/>
      </c>
      <c r="E13" s="297" t="b">
        <f t="shared" si="1"/>
        <v>0</v>
      </c>
      <c r="F13" s="298">
        <f t="shared" si="3"/>
        <v>1</v>
      </c>
    </row>
    <row r="14" spans="1:6">
      <c r="A14" s="28">
        <v>5</v>
      </c>
      <c r="B14" s="6"/>
      <c r="C14" s="179"/>
      <c r="D14" s="15" t="str">
        <f t="shared" si="0"/>
        <v/>
      </c>
      <c r="E14" s="297" t="b">
        <f t="shared" si="1"/>
        <v>0</v>
      </c>
      <c r="F14" s="298">
        <f t="shared" si="3"/>
        <v>1</v>
      </c>
    </row>
    <row r="15" spans="1:6">
      <c r="A15" s="28">
        <v>6</v>
      </c>
      <c r="B15" s="6"/>
      <c r="C15" s="179"/>
      <c r="D15" s="15" t="str">
        <f t="shared" si="0"/>
        <v/>
      </c>
      <c r="E15" s="297" t="b">
        <f t="shared" si="1"/>
        <v>0</v>
      </c>
      <c r="F15" s="298">
        <f t="shared" si="3"/>
        <v>1</v>
      </c>
    </row>
    <row r="16" spans="1:6">
      <c r="A16" s="28">
        <v>7</v>
      </c>
      <c r="B16" s="6"/>
      <c r="C16" s="179"/>
      <c r="D16" s="15" t="str">
        <f t="shared" si="0"/>
        <v/>
      </c>
      <c r="E16" s="297" t="b">
        <f t="shared" si="1"/>
        <v>0</v>
      </c>
      <c r="F16" s="298">
        <f t="shared" si="3"/>
        <v>1</v>
      </c>
    </row>
    <row r="17" spans="1:6">
      <c r="A17" s="28">
        <v>8</v>
      </c>
      <c r="B17" s="6"/>
      <c r="C17" s="179"/>
      <c r="D17" s="15" t="str">
        <f t="shared" si="0"/>
        <v/>
      </c>
      <c r="E17" s="297" t="b">
        <f t="shared" si="1"/>
        <v>0</v>
      </c>
      <c r="F17" s="298">
        <f t="shared" si="3"/>
        <v>1</v>
      </c>
    </row>
    <row r="18" spans="1:6">
      <c r="A18" s="28">
        <v>9</v>
      </c>
      <c r="B18" s="6"/>
      <c r="C18" s="179"/>
      <c r="D18" s="15" t="str">
        <f t="shared" si="0"/>
        <v/>
      </c>
      <c r="E18" s="297" t="b">
        <f t="shared" si="1"/>
        <v>0</v>
      </c>
      <c r="F18" s="298">
        <f t="shared" si="3"/>
        <v>1</v>
      </c>
    </row>
    <row r="19" spans="1:6">
      <c r="A19" s="28">
        <v>10</v>
      </c>
      <c r="B19" s="6"/>
      <c r="C19" s="179"/>
      <c r="D19" s="15" t="str">
        <f t="shared" si="0"/>
        <v/>
      </c>
      <c r="E19" s="297" t="b">
        <f t="shared" si="1"/>
        <v>0</v>
      </c>
      <c r="F19" s="298">
        <f t="shared" si="3"/>
        <v>1</v>
      </c>
    </row>
    <row r="20" spans="1:6">
      <c r="A20" s="28">
        <v>11</v>
      </c>
      <c r="B20" s="6"/>
      <c r="C20" s="179"/>
      <c r="D20" s="15" t="str">
        <f t="shared" si="0"/>
        <v/>
      </c>
      <c r="E20" s="297" t="b">
        <f t="shared" si="1"/>
        <v>0</v>
      </c>
      <c r="F20" s="298">
        <f t="shared" si="3"/>
        <v>1</v>
      </c>
    </row>
    <row r="21" spans="1:6">
      <c r="A21" s="28">
        <v>12</v>
      </c>
      <c r="B21" s="6"/>
      <c r="C21" s="179"/>
      <c r="D21" s="15" t="str">
        <f t="shared" si="0"/>
        <v/>
      </c>
      <c r="E21" s="297" t="b">
        <f t="shared" si="1"/>
        <v>0</v>
      </c>
      <c r="F21" s="298">
        <f t="shared" si="3"/>
        <v>1</v>
      </c>
    </row>
    <row r="22" spans="1:6">
      <c r="A22" s="28">
        <v>13</v>
      </c>
      <c r="B22" s="6"/>
      <c r="C22" s="179"/>
      <c r="D22" s="15" t="str">
        <f t="shared" si="0"/>
        <v/>
      </c>
      <c r="E22" s="297" t="b">
        <f t="shared" si="1"/>
        <v>0</v>
      </c>
      <c r="F22" s="298">
        <f t="shared" si="3"/>
        <v>1</v>
      </c>
    </row>
    <row r="23" spans="1:6">
      <c r="A23" s="28">
        <v>14</v>
      </c>
      <c r="B23" s="6"/>
      <c r="C23" s="179"/>
      <c r="D23" s="15" t="str">
        <f t="shared" si="0"/>
        <v/>
      </c>
      <c r="E23" s="297" t="b">
        <f t="shared" si="1"/>
        <v>0</v>
      </c>
      <c r="F23" s="298">
        <f t="shared" si="3"/>
        <v>1</v>
      </c>
    </row>
    <row r="24" spans="1:6">
      <c r="A24" s="28">
        <v>15</v>
      </c>
      <c r="B24" s="6"/>
      <c r="C24" s="179"/>
      <c r="D24" s="15" t="str">
        <f t="shared" si="0"/>
        <v/>
      </c>
      <c r="E24" s="297" t="b">
        <f t="shared" si="1"/>
        <v>0</v>
      </c>
      <c r="F24" s="298">
        <f t="shared" si="3"/>
        <v>1</v>
      </c>
    </row>
    <row r="25" spans="1:6">
      <c r="A25" s="28">
        <v>16</v>
      </c>
      <c r="B25" s="6"/>
      <c r="C25" s="179"/>
      <c r="D25" s="15" t="str">
        <f t="shared" si="0"/>
        <v/>
      </c>
      <c r="E25" s="297" t="b">
        <f t="shared" si="1"/>
        <v>0</v>
      </c>
      <c r="F25" s="298">
        <f t="shared" si="3"/>
        <v>1</v>
      </c>
    </row>
    <row r="26" spans="1:6">
      <c r="A26" s="28">
        <v>17</v>
      </c>
      <c r="B26" s="6"/>
      <c r="C26" s="179"/>
      <c r="D26" s="15" t="str">
        <f t="shared" si="0"/>
        <v/>
      </c>
      <c r="E26" s="297" t="b">
        <f t="shared" si="1"/>
        <v>0</v>
      </c>
      <c r="F26" s="298">
        <f t="shared" si="3"/>
        <v>1</v>
      </c>
    </row>
    <row r="27" spans="1:6">
      <c r="A27" s="28">
        <v>18</v>
      </c>
      <c r="B27" s="6"/>
      <c r="C27" s="179"/>
      <c r="D27" s="15" t="str">
        <f t="shared" si="0"/>
        <v/>
      </c>
      <c r="E27" s="297" t="b">
        <f t="shared" si="1"/>
        <v>0</v>
      </c>
      <c r="F27" s="298">
        <f t="shared" si="3"/>
        <v>1</v>
      </c>
    </row>
    <row r="28" spans="1:6">
      <c r="A28" s="28">
        <v>19</v>
      </c>
      <c r="B28" s="6"/>
      <c r="C28" s="179"/>
      <c r="D28" s="15" t="str">
        <f t="shared" si="0"/>
        <v/>
      </c>
      <c r="E28" s="297" t="b">
        <f t="shared" si="1"/>
        <v>0</v>
      </c>
      <c r="F28" s="298">
        <f t="shared" si="3"/>
        <v>1</v>
      </c>
    </row>
    <row r="29" spans="1:6">
      <c r="A29" s="28">
        <v>20</v>
      </c>
      <c r="B29" s="6"/>
      <c r="C29" s="179"/>
      <c r="D29" s="15" t="str">
        <f t="shared" si="0"/>
        <v/>
      </c>
      <c r="E29" s="297" t="b">
        <f t="shared" si="1"/>
        <v>0</v>
      </c>
      <c r="F29" s="298">
        <f t="shared" si="3"/>
        <v>1</v>
      </c>
    </row>
    <row r="30" spans="1:6">
      <c r="A30" s="28">
        <v>21</v>
      </c>
      <c r="B30" s="6"/>
      <c r="C30" s="179"/>
      <c r="D30" s="15" t="str">
        <f t="shared" si="0"/>
        <v/>
      </c>
      <c r="E30" s="297" t="b">
        <f t="shared" si="1"/>
        <v>0</v>
      </c>
      <c r="F30" s="298">
        <f t="shared" si="3"/>
        <v>1</v>
      </c>
    </row>
    <row r="31" spans="1:6">
      <c r="A31" s="28">
        <v>22</v>
      </c>
      <c r="B31" s="6"/>
      <c r="C31" s="179"/>
      <c r="D31" s="15" t="str">
        <f t="shared" si="0"/>
        <v/>
      </c>
      <c r="E31" s="297" t="b">
        <f t="shared" si="1"/>
        <v>0</v>
      </c>
      <c r="F31" s="298">
        <f t="shared" si="3"/>
        <v>1</v>
      </c>
    </row>
    <row r="32" spans="1:6">
      <c r="A32" s="28">
        <v>23</v>
      </c>
      <c r="B32" s="6"/>
      <c r="C32" s="179"/>
      <c r="D32" s="15" t="str">
        <f t="shared" si="0"/>
        <v/>
      </c>
      <c r="E32" s="297" t="b">
        <f t="shared" si="1"/>
        <v>0</v>
      </c>
      <c r="F32" s="298">
        <f t="shared" si="3"/>
        <v>1</v>
      </c>
    </row>
    <row r="33" spans="1:6">
      <c r="A33" s="28">
        <v>24</v>
      </c>
      <c r="B33" s="6"/>
      <c r="C33" s="179"/>
      <c r="D33" s="15" t="str">
        <f t="shared" si="0"/>
        <v/>
      </c>
      <c r="E33" s="297" t="b">
        <f t="shared" si="1"/>
        <v>0</v>
      </c>
      <c r="F33" s="298">
        <f t="shared" si="3"/>
        <v>1</v>
      </c>
    </row>
    <row r="34" spans="1:6">
      <c r="A34" s="28">
        <v>25</v>
      </c>
      <c r="B34" s="6"/>
      <c r="C34" s="179"/>
      <c r="D34" s="15" t="str">
        <f t="shared" si="0"/>
        <v/>
      </c>
      <c r="E34" s="297" t="b">
        <f t="shared" si="1"/>
        <v>0</v>
      </c>
      <c r="F34" s="298">
        <f t="shared" si="3"/>
        <v>1</v>
      </c>
    </row>
    <row r="35" spans="1:6">
      <c r="A35" s="28">
        <v>26</v>
      </c>
      <c r="B35" s="6"/>
      <c r="C35" s="179"/>
      <c r="D35" s="15" t="str">
        <f t="shared" si="0"/>
        <v/>
      </c>
      <c r="E35" s="297" t="b">
        <f t="shared" si="1"/>
        <v>0</v>
      </c>
      <c r="F35" s="298">
        <f t="shared" si="3"/>
        <v>1</v>
      </c>
    </row>
    <row r="36" spans="1:6">
      <c r="A36" s="28">
        <v>27</v>
      </c>
      <c r="B36" s="6"/>
      <c r="C36" s="179"/>
      <c r="D36" s="15" t="str">
        <f t="shared" si="0"/>
        <v/>
      </c>
      <c r="E36" s="297" t="b">
        <f t="shared" si="1"/>
        <v>0</v>
      </c>
      <c r="F36" s="298">
        <f t="shared" si="3"/>
        <v>1</v>
      </c>
    </row>
    <row r="37" spans="1:6">
      <c r="A37" s="28">
        <v>28</v>
      </c>
      <c r="B37" s="6"/>
      <c r="C37" s="179"/>
      <c r="D37" s="15" t="str">
        <f t="shared" si="0"/>
        <v/>
      </c>
      <c r="E37" s="297" t="b">
        <f t="shared" si="1"/>
        <v>0</v>
      </c>
      <c r="F37" s="298">
        <f t="shared" si="3"/>
        <v>1</v>
      </c>
    </row>
    <row r="38" spans="1:6">
      <c r="A38" s="28">
        <v>29</v>
      </c>
      <c r="B38" s="6"/>
      <c r="C38" s="179"/>
      <c r="D38" s="15" t="str">
        <f t="shared" si="0"/>
        <v/>
      </c>
      <c r="E38" s="297" t="b">
        <f t="shared" si="1"/>
        <v>0</v>
      </c>
      <c r="F38" s="298">
        <f t="shared" si="3"/>
        <v>1</v>
      </c>
    </row>
    <row r="39" spans="1:6">
      <c r="A39" s="28">
        <v>30</v>
      </c>
      <c r="B39" s="6"/>
      <c r="C39" s="179"/>
      <c r="D39" s="15" t="str">
        <f t="shared" si="0"/>
        <v/>
      </c>
      <c r="E39" s="297" t="b">
        <f t="shared" si="1"/>
        <v>0</v>
      </c>
      <c r="F39" s="298">
        <f t="shared" si="3"/>
        <v>1</v>
      </c>
    </row>
    <row r="40" spans="1:6">
      <c r="A40" s="28">
        <v>31</v>
      </c>
      <c r="B40" s="6"/>
      <c r="C40" s="179"/>
      <c r="D40" s="15" t="str">
        <f t="shared" si="0"/>
        <v/>
      </c>
      <c r="E40" s="297" t="b">
        <f t="shared" si="1"/>
        <v>0</v>
      </c>
      <c r="F40" s="298">
        <f t="shared" si="3"/>
        <v>1</v>
      </c>
    </row>
    <row r="41" spans="1:6">
      <c r="A41" s="28">
        <v>32</v>
      </c>
      <c r="B41" s="6"/>
      <c r="C41" s="179"/>
      <c r="D41" s="15" t="str">
        <f t="shared" si="0"/>
        <v/>
      </c>
      <c r="E41" s="297" t="b">
        <f t="shared" si="1"/>
        <v>0</v>
      </c>
      <c r="F41" s="298">
        <f t="shared" si="3"/>
        <v>1</v>
      </c>
    </row>
    <row r="42" spans="1:6">
      <c r="A42" s="28">
        <v>33</v>
      </c>
      <c r="B42" s="6"/>
      <c r="C42" s="179"/>
      <c r="D42" s="15" t="str">
        <f t="shared" si="0"/>
        <v/>
      </c>
      <c r="E42" s="297" t="b">
        <f t="shared" si="1"/>
        <v>0</v>
      </c>
      <c r="F42" s="298">
        <f t="shared" si="3"/>
        <v>1</v>
      </c>
    </row>
    <row r="43" spans="1:6">
      <c r="A43" s="28">
        <v>34</v>
      </c>
      <c r="B43" s="6"/>
      <c r="C43" s="179"/>
      <c r="D43" s="15" t="str">
        <f t="shared" si="0"/>
        <v/>
      </c>
      <c r="E43" s="297" t="b">
        <f t="shared" si="1"/>
        <v>0</v>
      </c>
      <c r="F43" s="298">
        <f t="shared" si="3"/>
        <v>1</v>
      </c>
    </row>
    <row r="44" spans="1:6">
      <c r="A44" s="28">
        <v>35</v>
      </c>
      <c r="B44" s="6"/>
      <c r="C44" s="179"/>
      <c r="D44" s="15" t="str">
        <f t="shared" si="0"/>
        <v/>
      </c>
      <c r="E44" s="297" t="b">
        <f t="shared" si="1"/>
        <v>0</v>
      </c>
      <c r="F44" s="298">
        <f t="shared" si="3"/>
        <v>1</v>
      </c>
    </row>
    <row r="45" spans="1:6">
      <c r="A45" s="28">
        <v>36</v>
      </c>
      <c r="B45" s="6"/>
      <c r="C45" s="179"/>
      <c r="D45" s="15" t="str">
        <f t="shared" si="0"/>
        <v/>
      </c>
      <c r="E45" s="297" t="b">
        <f t="shared" si="1"/>
        <v>0</v>
      </c>
      <c r="F45" s="298">
        <f t="shared" si="3"/>
        <v>1</v>
      </c>
    </row>
    <row r="46" spans="1:6">
      <c r="A46" s="28">
        <v>37</v>
      </c>
      <c r="B46" s="6"/>
      <c r="C46" s="179"/>
      <c r="D46" s="15" t="str">
        <f t="shared" si="0"/>
        <v/>
      </c>
      <c r="E46" s="297" t="b">
        <f t="shared" si="1"/>
        <v>0</v>
      </c>
      <c r="F46" s="298">
        <f t="shared" si="3"/>
        <v>1</v>
      </c>
    </row>
    <row r="47" spans="1:6">
      <c r="A47" s="28">
        <v>38</v>
      </c>
      <c r="B47" s="6"/>
      <c r="C47" s="179"/>
      <c r="D47" s="15" t="str">
        <f t="shared" si="0"/>
        <v/>
      </c>
      <c r="E47" s="297" t="b">
        <f t="shared" si="1"/>
        <v>0</v>
      </c>
      <c r="F47" s="298">
        <f t="shared" si="3"/>
        <v>1</v>
      </c>
    </row>
    <row r="48" spans="1:6">
      <c r="A48" s="28">
        <v>39</v>
      </c>
      <c r="B48" s="6"/>
      <c r="C48" s="179"/>
      <c r="D48" s="15" t="str">
        <f t="shared" si="0"/>
        <v/>
      </c>
      <c r="E48" s="297" t="b">
        <f t="shared" si="1"/>
        <v>0</v>
      </c>
      <c r="F48" s="298">
        <f t="shared" si="3"/>
        <v>1</v>
      </c>
    </row>
    <row r="49" spans="1:6">
      <c r="A49" s="28">
        <v>40</v>
      </c>
      <c r="B49" s="6"/>
      <c r="C49" s="179"/>
      <c r="D49" s="15" t="str">
        <f t="shared" si="0"/>
        <v/>
      </c>
      <c r="E49" s="297" t="b">
        <f t="shared" si="1"/>
        <v>0</v>
      </c>
      <c r="F49" s="298">
        <f t="shared" si="3"/>
        <v>1</v>
      </c>
    </row>
    <row r="50" spans="1:6">
      <c r="A50" s="28">
        <v>41</v>
      </c>
      <c r="B50" s="6"/>
      <c r="C50" s="179"/>
      <c r="D50" s="15" t="str">
        <f t="shared" si="0"/>
        <v/>
      </c>
      <c r="E50" s="297" t="b">
        <f t="shared" si="1"/>
        <v>0</v>
      </c>
      <c r="F50" s="298">
        <f t="shared" si="3"/>
        <v>1</v>
      </c>
    </row>
    <row r="51" spans="1:6">
      <c r="A51" s="28">
        <v>42</v>
      </c>
      <c r="B51" s="6"/>
      <c r="C51" s="179"/>
      <c r="D51" s="15" t="str">
        <f t="shared" si="0"/>
        <v/>
      </c>
      <c r="E51" s="297" t="b">
        <f t="shared" si="1"/>
        <v>0</v>
      </c>
      <c r="F51" s="298">
        <f t="shared" si="3"/>
        <v>1</v>
      </c>
    </row>
    <row r="52" spans="1:6">
      <c r="A52" s="28">
        <v>43</v>
      </c>
      <c r="B52" s="6"/>
      <c r="C52" s="179"/>
      <c r="D52" s="15" t="str">
        <f t="shared" si="0"/>
        <v/>
      </c>
      <c r="E52" s="297" t="b">
        <f t="shared" si="1"/>
        <v>0</v>
      </c>
      <c r="F52" s="298">
        <f t="shared" si="3"/>
        <v>1</v>
      </c>
    </row>
    <row r="53" spans="1:6">
      <c r="A53" s="28">
        <v>44</v>
      </c>
      <c r="B53" s="6"/>
      <c r="C53" s="179"/>
      <c r="D53" s="15" t="str">
        <f t="shared" si="0"/>
        <v/>
      </c>
      <c r="E53" s="297" t="b">
        <f t="shared" si="1"/>
        <v>0</v>
      </c>
      <c r="F53" s="298">
        <f t="shared" si="3"/>
        <v>1</v>
      </c>
    </row>
    <row r="54" spans="1:6">
      <c r="A54" s="28">
        <v>45</v>
      </c>
      <c r="B54" s="6"/>
      <c r="C54" s="179"/>
      <c r="D54" s="15" t="str">
        <f t="shared" si="0"/>
        <v/>
      </c>
      <c r="E54" s="297" t="b">
        <f t="shared" si="1"/>
        <v>0</v>
      </c>
      <c r="F54" s="298">
        <f t="shared" si="3"/>
        <v>1</v>
      </c>
    </row>
    <row r="55" spans="1:6">
      <c r="A55" s="28">
        <v>46</v>
      </c>
      <c r="B55" s="6"/>
      <c r="C55" s="179"/>
      <c r="D55" s="15" t="str">
        <f t="shared" si="0"/>
        <v/>
      </c>
      <c r="E55" s="297" t="b">
        <f t="shared" si="1"/>
        <v>0</v>
      </c>
      <c r="F55" s="298">
        <f t="shared" si="3"/>
        <v>1</v>
      </c>
    </row>
    <row r="56" spans="1:6">
      <c r="A56" s="28">
        <v>47</v>
      </c>
      <c r="B56" s="6"/>
      <c r="C56" s="179"/>
      <c r="D56" s="15" t="str">
        <f t="shared" si="0"/>
        <v/>
      </c>
      <c r="E56" s="297" t="b">
        <f t="shared" si="1"/>
        <v>0</v>
      </c>
      <c r="F56" s="298">
        <f t="shared" si="3"/>
        <v>1</v>
      </c>
    </row>
    <row r="57" spans="1:6">
      <c r="A57" s="28">
        <v>48</v>
      </c>
      <c r="B57" s="6"/>
      <c r="C57" s="179"/>
      <c r="D57" s="15" t="str">
        <f t="shared" si="0"/>
        <v/>
      </c>
      <c r="E57" s="297" t="b">
        <f t="shared" si="1"/>
        <v>0</v>
      </c>
      <c r="F57" s="298">
        <f t="shared" si="3"/>
        <v>1</v>
      </c>
    </row>
    <row r="58" spans="1:6">
      <c r="A58" s="28">
        <v>49</v>
      </c>
      <c r="B58" s="6"/>
      <c r="C58" s="179"/>
      <c r="D58" s="15" t="str">
        <f t="shared" si="0"/>
        <v/>
      </c>
      <c r="E58" s="297" t="b">
        <f t="shared" si="1"/>
        <v>0</v>
      </c>
      <c r="F58" s="298">
        <f t="shared" si="3"/>
        <v>1</v>
      </c>
    </row>
    <row r="59" spans="1:6">
      <c r="A59" s="28">
        <v>50</v>
      </c>
      <c r="B59" s="6"/>
      <c r="C59" s="179"/>
      <c r="D59" s="15" t="str">
        <f t="shared" si="0"/>
        <v/>
      </c>
      <c r="E59" s="297" t="b">
        <f t="shared" si="1"/>
        <v>0</v>
      </c>
      <c r="F59" s="298">
        <f t="shared" si="3"/>
        <v>1</v>
      </c>
    </row>
    <row r="60" spans="1:6">
      <c r="A60" s="28">
        <v>51</v>
      </c>
      <c r="B60" s="6"/>
      <c r="C60" s="179"/>
      <c r="D60" s="15" t="str">
        <f t="shared" si="0"/>
        <v/>
      </c>
      <c r="E60" s="297" t="b">
        <f t="shared" si="1"/>
        <v>0</v>
      </c>
      <c r="F60" s="298">
        <f t="shared" si="3"/>
        <v>1</v>
      </c>
    </row>
    <row r="61" spans="1:6">
      <c r="A61" s="28">
        <v>52</v>
      </c>
      <c r="B61" s="6"/>
      <c r="C61" s="179"/>
      <c r="D61" s="15" t="str">
        <f t="shared" si="0"/>
        <v/>
      </c>
      <c r="E61" s="297" t="b">
        <f t="shared" si="1"/>
        <v>0</v>
      </c>
      <c r="F61" s="298">
        <f t="shared" si="3"/>
        <v>1</v>
      </c>
    </row>
    <row r="62" spans="1:6">
      <c r="A62" s="28">
        <v>53</v>
      </c>
      <c r="B62" s="6"/>
      <c r="C62" s="179"/>
      <c r="D62" s="15" t="str">
        <f t="shared" si="0"/>
        <v/>
      </c>
      <c r="E62" s="297" t="b">
        <f t="shared" si="1"/>
        <v>0</v>
      </c>
      <c r="F62" s="298">
        <f t="shared" si="3"/>
        <v>1</v>
      </c>
    </row>
    <row r="63" spans="1:6">
      <c r="A63" s="28">
        <v>54</v>
      </c>
      <c r="B63" s="6"/>
      <c r="C63" s="179"/>
      <c r="D63" s="15" t="str">
        <f t="shared" si="0"/>
        <v/>
      </c>
      <c r="E63" s="297" t="b">
        <f t="shared" si="1"/>
        <v>0</v>
      </c>
      <c r="F63" s="298">
        <f t="shared" si="3"/>
        <v>1</v>
      </c>
    </row>
    <row r="64" spans="1:6">
      <c r="A64" s="28">
        <v>55</v>
      </c>
      <c r="B64" s="6"/>
      <c r="C64" s="179"/>
      <c r="D64" s="15" t="str">
        <f t="shared" si="0"/>
        <v/>
      </c>
      <c r="E64" s="297" t="b">
        <f t="shared" si="1"/>
        <v>0</v>
      </c>
      <c r="F64" s="298">
        <f t="shared" si="3"/>
        <v>1</v>
      </c>
    </row>
    <row r="65" spans="1:6">
      <c r="A65" s="28">
        <v>56</v>
      </c>
      <c r="B65" s="6"/>
      <c r="C65" s="179"/>
      <c r="D65" s="15" t="str">
        <f t="shared" si="0"/>
        <v/>
      </c>
      <c r="E65" s="297" t="b">
        <f t="shared" si="1"/>
        <v>0</v>
      </c>
      <c r="F65" s="298">
        <f t="shared" si="3"/>
        <v>1</v>
      </c>
    </row>
    <row r="66" spans="1:6">
      <c r="A66" s="28">
        <v>57</v>
      </c>
      <c r="B66" s="6"/>
      <c r="C66" s="179"/>
      <c r="D66" s="15" t="str">
        <f t="shared" si="0"/>
        <v/>
      </c>
      <c r="E66" s="297" t="b">
        <f t="shared" si="1"/>
        <v>0</v>
      </c>
      <c r="F66" s="298">
        <f t="shared" si="3"/>
        <v>1</v>
      </c>
    </row>
    <row r="67" spans="1:6">
      <c r="A67" s="28">
        <v>58</v>
      </c>
      <c r="B67" s="6"/>
      <c r="C67" s="179"/>
      <c r="D67" s="15" t="str">
        <f t="shared" si="0"/>
        <v/>
      </c>
      <c r="E67" s="297" t="b">
        <f t="shared" si="1"/>
        <v>0</v>
      </c>
      <c r="F67" s="298">
        <f t="shared" si="3"/>
        <v>1</v>
      </c>
    </row>
    <row r="68" spans="1:6">
      <c r="A68" s="28">
        <v>59</v>
      </c>
      <c r="B68" s="6"/>
      <c r="C68" s="179"/>
      <c r="D68" s="15" t="str">
        <f t="shared" si="0"/>
        <v/>
      </c>
      <c r="E68" s="297" t="b">
        <f t="shared" si="1"/>
        <v>0</v>
      </c>
      <c r="F68" s="298">
        <f t="shared" si="3"/>
        <v>1</v>
      </c>
    </row>
    <row r="69" spans="1:6">
      <c r="A69" s="28">
        <v>60</v>
      </c>
      <c r="B69" s="6"/>
      <c r="C69" s="179"/>
      <c r="D69" s="15" t="str">
        <f t="shared" si="0"/>
        <v/>
      </c>
      <c r="E69" s="297" t="b">
        <f t="shared" si="1"/>
        <v>0</v>
      </c>
      <c r="F69" s="298">
        <f t="shared" si="3"/>
        <v>1</v>
      </c>
    </row>
    <row r="70" spans="1:6">
      <c r="A70" s="28">
        <v>61</v>
      </c>
      <c r="B70" s="6"/>
      <c r="C70" s="179"/>
      <c r="D70" s="15" t="str">
        <f t="shared" si="0"/>
        <v/>
      </c>
      <c r="E70" s="297" t="b">
        <f t="shared" si="1"/>
        <v>0</v>
      </c>
      <c r="F70" s="298">
        <f t="shared" si="3"/>
        <v>1</v>
      </c>
    </row>
    <row r="71" spans="1:6">
      <c r="A71" s="28">
        <v>62</v>
      </c>
      <c r="B71" s="6"/>
      <c r="C71" s="179"/>
      <c r="D71" s="15" t="str">
        <f t="shared" si="0"/>
        <v/>
      </c>
      <c r="E71" s="297" t="b">
        <f t="shared" si="1"/>
        <v>0</v>
      </c>
      <c r="F71" s="298">
        <f t="shared" si="3"/>
        <v>1</v>
      </c>
    </row>
    <row r="72" spans="1:6">
      <c r="A72" s="28">
        <v>63</v>
      </c>
      <c r="B72" s="6"/>
      <c r="C72" s="179"/>
      <c r="D72" s="15" t="str">
        <f t="shared" si="0"/>
        <v/>
      </c>
      <c r="E72" s="297" t="b">
        <f t="shared" si="1"/>
        <v>0</v>
      </c>
      <c r="F72" s="298">
        <f t="shared" si="3"/>
        <v>1</v>
      </c>
    </row>
    <row r="73" spans="1:6">
      <c r="A73" s="28">
        <v>64</v>
      </c>
      <c r="B73" s="6"/>
      <c r="C73" s="179"/>
      <c r="D73" s="15" t="str">
        <f t="shared" si="0"/>
        <v/>
      </c>
      <c r="E73" s="297" t="b">
        <f t="shared" si="1"/>
        <v>0</v>
      </c>
      <c r="F73" s="298">
        <f t="shared" si="3"/>
        <v>1</v>
      </c>
    </row>
    <row r="74" spans="1:6">
      <c r="A74" s="28">
        <v>65</v>
      </c>
      <c r="B74" s="6"/>
      <c r="C74" s="179"/>
      <c r="D74" s="15" t="str">
        <f t="shared" ref="D74:D137" si="4">IF(OR($B74="",,,,$C74&lt;an_initial,$C74&gt;an_final,),"",10)</f>
        <v/>
      </c>
      <c r="E74" s="297" t="b">
        <f t="shared" ref="E74:E137" si="5">IF(nume_candidat="",FALSE,ISNUMBER(SEARCH(nume_candidat,$B74)))</f>
        <v>0</v>
      </c>
      <c r="F74" s="298">
        <f t="shared" si="3"/>
        <v>1</v>
      </c>
    </row>
    <row r="75" spans="1:6">
      <c r="A75" s="28">
        <v>66</v>
      </c>
      <c r="B75" s="6"/>
      <c r="C75" s="179"/>
      <c r="D75" s="15" t="str">
        <f t="shared" si="4"/>
        <v/>
      </c>
      <c r="E75" s="297" t="b">
        <f t="shared" si="5"/>
        <v>0</v>
      </c>
      <c r="F75" s="298">
        <f t="shared" ref="F75:F138" si="6">LEN(B75)-LEN(SUBSTITUTE(B75,",",""))+1</f>
        <v>1</v>
      </c>
    </row>
    <row r="76" spans="1:6">
      <c r="A76" s="28">
        <v>67</v>
      </c>
      <c r="B76" s="6"/>
      <c r="C76" s="179"/>
      <c r="D76" s="15" t="str">
        <f t="shared" si="4"/>
        <v/>
      </c>
      <c r="E76" s="297" t="b">
        <f t="shared" si="5"/>
        <v>0</v>
      </c>
      <c r="F76" s="298">
        <f t="shared" si="6"/>
        <v>1</v>
      </c>
    </row>
    <row r="77" spans="1:6">
      <c r="A77" s="28">
        <v>68</v>
      </c>
      <c r="B77" s="6"/>
      <c r="C77" s="179"/>
      <c r="D77" s="15" t="str">
        <f t="shared" si="4"/>
        <v/>
      </c>
      <c r="E77" s="297" t="b">
        <f t="shared" si="5"/>
        <v>0</v>
      </c>
      <c r="F77" s="298">
        <f t="shared" si="6"/>
        <v>1</v>
      </c>
    </row>
    <row r="78" spans="1:6">
      <c r="A78" s="28">
        <v>69</v>
      </c>
      <c r="B78" s="6"/>
      <c r="C78" s="179"/>
      <c r="D78" s="15" t="str">
        <f t="shared" si="4"/>
        <v/>
      </c>
      <c r="E78" s="297" t="b">
        <f t="shared" si="5"/>
        <v>0</v>
      </c>
      <c r="F78" s="298">
        <f t="shared" si="6"/>
        <v>1</v>
      </c>
    </row>
    <row r="79" spans="1:6">
      <c r="A79" s="28">
        <v>70</v>
      </c>
      <c r="B79" s="6"/>
      <c r="C79" s="179"/>
      <c r="D79" s="15" t="str">
        <f t="shared" si="4"/>
        <v/>
      </c>
      <c r="E79" s="297" t="b">
        <f t="shared" si="5"/>
        <v>0</v>
      </c>
      <c r="F79" s="298">
        <f t="shared" si="6"/>
        <v>1</v>
      </c>
    </row>
    <row r="80" spans="1:6">
      <c r="A80" s="28">
        <v>71</v>
      </c>
      <c r="B80" s="6"/>
      <c r="C80" s="179"/>
      <c r="D80" s="15" t="str">
        <f t="shared" si="4"/>
        <v/>
      </c>
      <c r="E80" s="297" t="b">
        <f t="shared" si="5"/>
        <v>0</v>
      </c>
      <c r="F80" s="298">
        <f t="shared" si="6"/>
        <v>1</v>
      </c>
    </row>
    <row r="81" spans="1:6">
      <c r="A81" s="28">
        <v>72</v>
      </c>
      <c r="B81" s="6"/>
      <c r="C81" s="179"/>
      <c r="D81" s="15" t="str">
        <f t="shared" si="4"/>
        <v/>
      </c>
      <c r="E81" s="297" t="b">
        <f t="shared" si="5"/>
        <v>0</v>
      </c>
      <c r="F81" s="298">
        <f t="shared" si="6"/>
        <v>1</v>
      </c>
    </row>
    <row r="82" spans="1:6">
      <c r="A82" s="28">
        <v>73</v>
      </c>
      <c r="B82" s="6"/>
      <c r="C82" s="179"/>
      <c r="D82" s="15" t="str">
        <f t="shared" si="4"/>
        <v/>
      </c>
      <c r="E82" s="297" t="b">
        <f t="shared" si="5"/>
        <v>0</v>
      </c>
      <c r="F82" s="298">
        <f t="shared" si="6"/>
        <v>1</v>
      </c>
    </row>
    <row r="83" spans="1:6">
      <c r="A83" s="28">
        <v>74</v>
      </c>
      <c r="B83" s="6"/>
      <c r="C83" s="179"/>
      <c r="D83" s="15" t="str">
        <f t="shared" si="4"/>
        <v/>
      </c>
      <c r="E83" s="297" t="b">
        <f t="shared" si="5"/>
        <v>0</v>
      </c>
      <c r="F83" s="298">
        <f t="shared" si="6"/>
        <v>1</v>
      </c>
    </row>
    <row r="84" spans="1:6">
      <c r="A84" s="28">
        <v>75</v>
      </c>
      <c r="B84" s="6"/>
      <c r="C84" s="179"/>
      <c r="D84" s="15" t="str">
        <f t="shared" si="4"/>
        <v/>
      </c>
      <c r="E84" s="297" t="b">
        <f t="shared" si="5"/>
        <v>0</v>
      </c>
      <c r="F84" s="298">
        <f t="shared" si="6"/>
        <v>1</v>
      </c>
    </row>
    <row r="85" spans="1:6">
      <c r="A85" s="28">
        <v>76</v>
      </c>
      <c r="B85" s="6"/>
      <c r="C85" s="179"/>
      <c r="D85" s="15" t="str">
        <f t="shared" si="4"/>
        <v/>
      </c>
      <c r="E85" s="297" t="b">
        <f t="shared" si="5"/>
        <v>0</v>
      </c>
      <c r="F85" s="298">
        <f t="shared" si="6"/>
        <v>1</v>
      </c>
    </row>
    <row r="86" spans="1:6">
      <c r="A86" s="28">
        <v>77</v>
      </c>
      <c r="B86" s="6"/>
      <c r="C86" s="179"/>
      <c r="D86" s="15" t="str">
        <f t="shared" si="4"/>
        <v/>
      </c>
      <c r="E86" s="297" t="b">
        <f t="shared" si="5"/>
        <v>0</v>
      </c>
      <c r="F86" s="298">
        <f t="shared" si="6"/>
        <v>1</v>
      </c>
    </row>
    <row r="87" spans="1:6">
      <c r="A87" s="28">
        <v>78</v>
      </c>
      <c r="B87" s="6"/>
      <c r="C87" s="179"/>
      <c r="D87" s="15" t="str">
        <f t="shared" si="4"/>
        <v/>
      </c>
      <c r="E87" s="297" t="b">
        <f t="shared" si="5"/>
        <v>0</v>
      </c>
      <c r="F87" s="298">
        <f t="shared" si="6"/>
        <v>1</v>
      </c>
    </row>
    <row r="88" spans="1:6">
      <c r="A88" s="28">
        <v>79</v>
      </c>
      <c r="B88" s="6"/>
      <c r="C88" s="179"/>
      <c r="D88" s="15" t="str">
        <f t="shared" si="4"/>
        <v/>
      </c>
      <c r="E88" s="297" t="b">
        <f t="shared" si="5"/>
        <v>0</v>
      </c>
      <c r="F88" s="298">
        <f t="shared" si="6"/>
        <v>1</v>
      </c>
    </row>
    <row r="89" spans="1:6">
      <c r="A89" s="28">
        <v>80</v>
      </c>
      <c r="B89" s="6"/>
      <c r="C89" s="179"/>
      <c r="D89" s="15" t="str">
        <f t="shared" si="4"/>
        <v/>
      </c>
      <c r="E89" s="297" t="b">
        <f t="shared" si="5"/>
        <v>0</v>
      </c>
      <c r="F89" s="298">
        <f t="shared" si="6"/>
        <v>1</v>
      </c>
    </row>
    <row r="90" spans="1:6">
      <c r="A90" s="28">
        <v>81</v>
      </c>
      <c r="B90" s="6"/>
      <c r="C90" s="179"/>
      <c r="D90" s="15" t="str">
        <f t="shared" si="4"/>
        <v/>
      </c>
      <c r="E90" s="297" t="b">
        <f t="shared" si="5"/>
        <v>0</v>
      </c>
      <c r="F90" s="298">
        <f t="shared" si="6"/>
        <v>1</v>
      </c>
    </row>
    <row r="91" spans="1:6">
      <c r="A91" s="28">
        <v>82</v>
      </c>
      <c r="B91" s="6"/>
      <c r="C91" s="179"/>
      <c r="D91" s="15" t="str">
        <f t="shared" si="4"/>
        <v/>
      </c>
      <c r="E91" s="297" t="b">
        <f t="shared" si="5"/>
        <v>0</v>
      </c>
      <c r="F91" s="298">
        <f t="shared" si="6"/>
        <v>1</v>
      </c>
    </row>
    <row r="92" spans="1:6">
      <c r="A92" s="28">
        <v>83</v>
      </c>
      <c r="B92" s="6"/>
      <c r="C92" s="179"/>
      <c r="D92" s="15" t="str">
        <f t="shared" si="4"/>
        <v/>
      </c>
      <c r="E92" s="297" t="b">
        <f t="shared" si="5"/>
        <v>0</v>
      </c>
      <c r="F92" s="298">
        <f t="shared" si="6"/>
        <v>1</v>
      </c>
    </row>
    <row r="93" spans="1:6">
      <c r="A93" s="28">
        <v>84</v>
      </c>
      <c r="B93" s="6"/>
      <c r="C93" s="179"/>
      <c r="D93" s="15" t="str">
        <f t="shared" si="4"/>
        <v/>
      </c>
      <c r="E93" s="297" t="b">
        <f t="shared" si="5"/>
        <v>0</v>
      </c>
      <c r="F93" s="298">
        <f t="shared" si="6"/>
        <v>1</v>
      </c>
    </row>
    <row r="94" spans="1:6">
      <c r="A94" s="28">
        <v>85</v>
      </c>
      <c r="B94" s="6"/>
      <c r="C94" s="179"/>
      <c r="D94" s="15" t="str">
        <f t="shared" si="4"/>
        <v/>
      </c>
      <c r="E94" s="297" t="b">
        <f t="shared" si="5"/>
        <v>0</v>
      </c>
      <c r="F94" s="298">
        <f t="shared" si="6"/>
        <v>1</v>
      </c>
    </row>
    <row r="95" spans="1:6">
      <c r="A95" s="28">
        <v>86</v>
      </c>
      <c r="B95" s="6"/>
      <c r="C95" s="179"/>
      <c r="D95" s="15" t="str">
        <f t="shared" si="4"/>
        <v/>
      </c>
      <c r="E95" s="297" t="b">
        <f t="shared" si="5"/>
        <v>0</v>
      </c>
      <c r="F95" s="298">
        <f t="shared" si="6"/>
        <v>1</v>
      </c>
    </row>
    <row r="96" spans="1:6">
      <c r="A96" s="28">
        <v>87</v>
      </c>
      <c r="B96" s="6"/>
      <c r="C96" s="179"/>
      <c r="D96" s="15" t="str">
        <f t="shared" si="4"/>
        <v/>
      </c>
      <c r="E96" s="297" t="b">
        <f t="shared" si="5"/>
        <v>0</v>
      </c>
      <c r="F96" s="298">
        <f t="shared" si="6"/>
        <v>1</v>
      </c>
    </row>
    <row r="97" spans="1:6">
      <c r="A97" s="28">
        <v>88</v>
      </c>
      <c r="B97" s="6"/>
      <c r="C97" s="179"/>
      <c r="D97" s="15" t="str">
        <f t="shared" si="4"/>
        <v/>
      </c>
      <c r="E97" s="297" t="b">
        <f t="shared" si="5"/>
        <v>0</v>
      </c>
      <c r="F97" s="298">
        <f t="shared" si="6"/>
        <v>1</v>
      </c>
    </row>
    <row r="98" spans="1:6">
      <c r="A98" s="28">
        <v>89</v>
      </c>
      <c r="B98" s="6"/>
      <c r="C98" s="179"/>
      <c r="D98" s="15" t="str">
        <f t="shared" si="4"/>
        <v/>
      </c>
      <c r="E98" s="297" t="b">
        <f t="shared" si="5"/>
        <v>0</v>
      </c>
      <c r="F98" s="298">
        <f t="shared" si="6"/>
        <v>1</v>
      </c>
    </row>
    <row r="99" spans="1:6">
      <c r="A99" s="28">
        <v>90</v>
      </c>
      <c r="B99" s="6"/>
      <c r="C99" s="179"/>
      <c r="D99" s="15" t="str">
        <f t="shared" si="4"/>
        <v/>
      </c>
      <c r="E99" s="297" t="b">
        <f t="shared" si="5"/>
        <v>0</v>
      </c>
      <c r="F99" s="298">
        <f t="shared" si="6"/>
        <v>1</v>
      </c>
    </row>
    <row r="100" spans="1:6">
      <c r="A100" s="28">
        <v>91</v>
      </c>
      <c r="B100" s="6"/>
      <c r="C100" s="179"/>
      <c r="D100" s="15" t="str">
        <f t="shared" si="4"/>
        <v/>
      </c>
      <c r="E100" s="297" t="b">
        <f t="shared" si="5"/>
        <v>0</v>
      </c>
      <c r="F100" s="298">
        <f t="shared" si="6"/>
        <v>1</v>
      </c>
    </row>
    <row r="101" spans="1:6">
      <c r="A101" s="28">
        <v>92</v>
      </c>
      <c r="B101" s="6"/>
      <c r="C101" s="179"/>
      <c r="D101" s="15" t="str">
        <f t="shared" si="4"/>
        <v/>
      </c>
      <c r="E101" s="297" t="b">
        <f t="shared" si="5"/>
        <v>0</v>
      </c>
      <c r="F101" s="298">
        <f t="shared" si="6"/>
        <v>1</v>
      </c>
    </row>
    <row r="102" spans="1:6">
      <c r="A102" s="28">
        <v>93</v>
      </c>
      <c r="B102" s="6"/>
      <c r="C102" s="179"/>
      <c r="D102" s="15" t="str">
        <f t="shared" si="4"/>
        <v/>
      </c>
      <c r="E102" s="297" t="b">
        <f t="shared" si="5"/>
        <v>0</v>
      </c>
      <c r="F102" s="298">
        <f t="shared" si="6"/>
        <v>1</v>
      </c>
    </row>
    <row r="103" spans="1:6">
      <c r="A103" s="28">
        <v>94</v>
      </c>
      <c r="B103" s="6"/>
      <c r="C103" s="179"/>
      <c r="D103" s="15" t="str">
        <f t="shared" si="4"/>
        <v/>
      </c>
      <c r="E103" s="297" t="b">
        <f t="shared" si="5"/>
        <v>0</v>
      </c>
      <c r="F103" s="298">
        <f t="shared" si="6"/>
        <v>1</v>
      </c>
    </row>
    <row r="104" spans="1:6">
      <c r="A104" s="28">
        <v>95</v>
      </c>
      <c r="B104" s="6"/>
      <c r="C104" s="179"/>
      <c r="D104" s="15" t="str">
        <f t="shared" si="4"/>
        <v/>
      </c>
      <c r="E104" s="297" t="b">
        <f t="shared" si="5"/>
        <v>0</v>
      </c>
      <c r="F104" s="298">
        <f t="shared" si="6"/>
        <v>1</v>
      </c>
    </row>
    <row r="105" spans="1:6">
      <c r="A105" s="28">
        <v>96</v>
      </c>
      <c r="B105" s="6"/>
      <c r="C105" s="179"/>
      <c r="D105" s="15" t="str">
        <f t="shared" si="4"/>
        <v/>
      </c>
      <c r="E105" s="297" t="b">
        <f t="shared" si="5"/>
        <v>0</v>
      </c>
      <c r="F105" s="298">
        <f t="shared" si="6"/>
        <v>1</v>
      </c>
    </row>
    <row r="106" spans="1:6">
      <c r="A106" s="28">
        <v>97</v>
      </c>
      <c r="B106" s="6"/>
      <c r="C106" s="179"/>
      <c r="D106" s="15" t="str">
        <f t="shared" si="4"/>
        <v/>
      </c>
      <c r="E106" s="297" t="b">
        <f t="shared" si="5"/>
        <v>0</v>
      </c>
      <c r="F106" s="298">
        <f t="shared" si="6"/>
        <v>1</v>
      </c>
    </row>
    <row r="107" spans="1:6">
      <c r="A107" s="28">
        <v>98</v>
      </c>
      <c r="B107" s="6"/>
      <c r="C107" s="179"/>
      <c r="D107" s="15" t="str">
        <f t="shared" si="4"/>
        <v/>
      </c>
      <c r="E107" s="297" t="b">
        <f t="shared" si="5"/>
        <v>0</v>
      </c>
      <c r="F107" s="298">
        <f t="shared" si="6"/>
        <v>1</v>
      </c>
    </row>
    <row r="108" spans="1:6">
      <c r="A108" s="117">
        <v>99</v>
      </c>
      <c r="B108" s="6"/>
      <c r="C108" s="179"/>
      <c r="D108" s="15" t="str">
        <f t="shared" si="4"/>
        <v/>
      </c>
      <c r="E108" s="297" t="b">
        <f t="shared" si="5"/>
        <v>0</v>
      </c>
      <c r="F108" s="298">
        <f t="shared" si="6"/>
        <v>1</v>
      </c>
    </row>
    <row r="109" spans="1:6">
      <c r="A109" s="117">
        <v>100</v>
      </c>
      <c r="B109" s="118"/>
      <c r="C109" s="120"/>
      <c r="D109" s="15" t="str">
        <f t="shared" si="4"/>
        <v/>
      </c>
      <c r="E109" s="297" t="b">
        <f t="shared" si="5"/>
        <v>0</v>
      </c>
      <c r="F109" s="298">
        <f t="shared" si="6"/>
        <v>1</v>
      </c>
    </row>
    <row r="110" spans="1:6">
      <c r="A110" s="117">
        <v>101</v>
      </c>
      <c r="B110" s="118"/>
      <c r="C110" s="120"/>
      <c r="D110" s="15" t="str">
        <f t="shared" si="4"/>
        <v/>
      </c>
      <c r="E110" s="297" t="b">
        <f t="shared" si="5"/>
        <v>0</v>
      </c>
      <c r="F110" s="298">
        <f t="shared" si="6"/>
        <v>1</v>
      </c>
    </row>
    <row r="111" spans="1:6">
      <c r="A111" s="117">
        <v>102</v>
      </c>
      <c r="B111" s="118"/>
      <c r="C111" s="120"/>
      <c r="D111" s="15" t="str">
        <f t="shared" si="4"/>
        <v/>
      </c>
      <c r="E111" s="297" t="b">
        <f t="shared" si="5"/>
        <v>0</v>
      </c>
      <c r="F111" s="298">
        <f t="shared" si="6"/>
        <v>1</v>
      </c>
    </row>
    <row r="112" spans="1:6">
      <c r="A112" s="117">
        <v>103</v>
      </c>
      <c r="B112" s="118"/>
      <c r="C112" s="120"/>
      <c r="D112" s="15" t="str">
        <f t="shared" si="4"/>
        <v/>
      </c>
      <c r="E112" s="297" t="b">
        <f t="shared" si="5"/>
        <v>0</v>
      </c>
      <c r="F112" s="298">
        <f t="shared" si="6"/>
        <v>1</v>
      </c>
    </row>
    <row r="113" spans="1:6">
      <c r="A113" s="117">
        <v>104</v>
      </c>
      <c r="B113" s="118"/>
      <c r="C113" s="120"/>
      <c r="D113" s="15" t="str">
        <f t="shared" si="4"/>
        <v/>
      </c>
      <c r="E113" s="297" t="b">
        <f t="shared" si="5"/>
        <v>0</v>
      </c>
      <c r="F113" s="298">
        <f t="shared" si="6"/>
        <v>1</v>
      </c>
    </row>
    <row r="114" spans="1:6">
      <c r="A114" s="117">
        <v>105</v>
      </c>
      <c r="B114" s="118"/>
      <c r="C114" s="120"/>
      <c r="D114" s="15" t="str">
        <f t="shared" si="4"/>
        <v/>
      </c>
      <c r="E114" s="297" t="b">
        <f t="shared" si="5"/>
        <v>0</v>
      </c>
      <c r="F114" s="298">
        <f t="shared" si="6"/>
        <v>1</v>
      </c>
    </row>
    <row r="115" spans="1:6">
      <c r="A115" s="117">
        <v>106</v>
      </c>
      <c r="B115" s="118"/>
      <c r="C115" s="120"/>
      <c r="D115" s="15" t="str">
        <f t="shared" si="4"/>
        <v/>
      </c>
      <c r="E115" s="297" t="b">
        <f t="shared" si="5"/>
        <v>0</v>
      </c>
      <c r="F115" s="298">
        <f t="shared" si="6"/>
        <v>1</v>
      </c>
    </row>
    <row r="116" spans="1:6">
      <c r="A116" s="117">
        <v>107</v>
      </c>
      <c r="B116" s="118"/>
      <c r="C116" s="120"/>
      <c r="D116" s="15" t="str">
        <f t="shared" si="4"/>
        <v/>
      </c>
      <c r="E116" s="297" t="b">
        <f t="shared" si="5"/>
        <v>0</v>
      </c>
      <c r="F116" s="298">
        <f t="shared" si="6"/>
        <v>1</v>
      </c>
    </row>
    <row r="117" spans="1:6">
      <c r="A117" s="117">
        <v>108</v>
      </c>
      <c r="B117" s="118"/>
      <c r="C117" s="120"/>
      <c r="D117" s="15" t="str">
        <f t="shared" si="4"/>
        <v/>
      </c>
      <c r="E117" s="297" t="b">
        <f t="shared" si="5"/>
        <v>0</v>
      </c>
      <c r="F117" s="298">
        <f t="shared" si="6"/>
        <v>1</v>
      </c>
    </row>
    <row r="118" spans="1:6">
      <c r="A118" s="117">
        <v>109</v>
      </c>
      <c r="B118" s="118"/>
      <c r="C118" s="120"/>
      <c r="D118" s="15" t="str">
        <f t="shared" si="4"/>
        <v/>
      </c>
      <c r="E118" s="297" t="b">
        <f t="shared" si="5"/>
        <v>0</v>
      </c>
      <c r="F118" s="298">
        <f t="shared" si="6"/>
        <v>1</v>
      </c>
    </row>
    <row r="119" spans="1:6">
      <c r="A119" s="117">
        <v>110</v>
      </c>
      <c r="B119" s="118"/>
      <c r="C119" s="120"/>
      <c r="D119" s="15" t="str">
        <f t="shared" si="4"/>
        <v/>
      </c>
      <c r="E119" s="297" t="b">
        <f t="shared" si="5"/>
        <v>0</v>
      </c>
      <c r="F119" s="298">
        <f t="shared" si="6"/>
        <v>1</v>
      </c>
    </row>
    <row r="120" spans="1:6">
      <c r="A120" s="117">
        <v>111</v>
      </c>
      <c r="B120" s="118"/>
      <c r="C120" s="120"/>
      <c r="D120" s="15" t="str">
        <f t="shared" si="4"/>
        <v/>
      </c>
      <c r="E120" s="297" t="b">
        <f t="shared" si="5"/>
        <v>0</v>
      </c>
      <c r="F120" s="298">
        <f t="shared" si="6"/>
        <v>1</v>
      </c>
    </row>
    <row r="121" spans="1:6">
      <c r="A121" s="117">
        <v>112</v>
      </c>
      <c r="B121" s="118"/>
      <c r="C121" s="120"/>
      <c r="D121" s="15" t="str">
        <f t="shared" si="4"/>
        <v/>
      </c>
      <c r="E121" s="297" t="b">
        <f t="shared" si="5"/>
        <v>0</v>
      </c>
      <c r="F121" s="298">
        <f t="shared" si="6"/>
        <v>1</v>
      </c>
    </row>
    <row r="122" spans="1:6">
      <c r="A122" s="117">
        <v>113</v>
      </c>
      <c r="B122" s="118"/>
      <c r="C122" s="120"/>
      <c r="D122" s="15" t="str">
        <f t="shared" si="4"/>
        <v/>
      </c>
      <c r="E122" s="297" t="b">
        <f t="shared" si="5"/>
        <v>0</v>
      </c>
      <c r="F122" s="298">
        <f t="shared" si="6"/>
        <v>1</v>
      </c>
    </row>
    <row r="123" spans="1:6">
      <c r="A123" s="117">
        <v>114</v>
      </c>
      <c r="B123" s="118"/>
      <c r="C123" s="120"/>
      <c r="D123" s="15" t="str">
        <f t="shared" si="4"/>
        <v/>
      </c>
      <c r="E123" s="297" t="b">
        <f t="shared" si="5"/>
        <v>0</v>
      </c>
      <c r="F123" s="298">
        <f t="shared" si="6"/>
        <v>1</v>
      </c>
    </row>
    <row r="124" spans="1:6">
      <c r="A124" s="117">
        <v>115</v>
      </c>
      <c r="B124" s="118"/>
      <c r="C124" s="120"/>
      <c r="D124" s="15" t="str">
        <f t="shared" si="4"/>
        <v/>
      </c>
      <c r="E124" s="297" t="b">
        <f t="shared" si="5"/>
        <v>0</v>
      </c>
      <c r="F124" s="298">
        <f t="shared" si="6"/>
        <v>1</v>
      </c>
    </row>
    <row r="125" spans="1:6">
      <c r="A125" s="117">
        <v>116</v>
      </c>
      <c r="B125" s="118"/>
      <c r="C125" s="120"/>
      <c r="D125" s="15" t="str">
        <f t="shared" si="4"/>
        <v/>
      </c>
      <c r="E125" s="297" t="b">
        <f t="shared" si="5"/>
        <v>0</v>
      </c>
      <c r="F125" s="298">
        <f t="shared" si="6"/>
        <v>1</v>
      </c>
    </row>
    <row r="126" spans="1:6">
      <c r="A126" s="117">
        <v>117</v>
      </c>
      <c r="B126" s="118"/>
      <c r="C126" s="120"/>
      <c r="D126" s="15" t="str">
        <f t="shared" si="4"/>
        <v/>
      </c>
      <c r="E126" s="297" t="b">
        <f t="shared" si="5"/>
        <v>0</v>
      </c>
      <c r="F126" s="298">
        <f t="shared" si="6"/>
        <v>1</v>
      </c>
    </row>
    <row r="127" spans="1:6">
      <c r="A127" s="117">
        <v>118</v>
      </c>
      <c r="B127" s="118"/>
      <c r="C127" s="120"/>
      <c r="D127" s="15" t="str">
        <f t="shared" si="4"/>
        <v/>
      </c>
      <c r="E127" s="297" t="b">
        <f t="shared" si="5"/>
        <v>0</v>
      </c>
      <c r="F127" s="298">
        <f t="shared" si="6"/>
        <v>1</v>
      </c>
    </row>
    <row r="128" spans="1:6">
      <c r="A128" s="117">
        <v>119</v>
      </c>
      <c r="B128" s="118"/>
      <c r="C128" s="120"/>
      <c r="D128" s="15" t="str">
        <f t="shared" si="4"/>
        <v/>
      </c>
      <c r="E128" s="297" t="b">
        <f t="shared" si="5"/>
        <v>0</v>
      </c>
      <c r="F128" s="298">
        <f t="shared" si="6"/>
        <v>1</v>
      </c>
    </row>
    <row r="129" spans="1:6">
      <c r="A129" s="117">
        <v>120</v>
      </c>
      <c r="B129" s="118"/>
      <c r="C129" s="120"/>
      <c r="D129" s="15" t="str">
        <f t="shared" si="4"/>
        <v/>
      </c>
      <c r="E129" s="297" t="b">
        <f t="shared" si="5"/>
        <v>0</v>
      </c>
      <c r="F129" s="298">
        <f t="shared" si="6"/>
        <v>1</v>
      </c>
    </row>
    <row r="130" spans="1:6">
      <c r="A130" s="117">
        <v>121</v>
      </c>
      <c r="B130" s="118"/>
      <c r="C130" s="120"/>
      <c r="D130" s="15" t="str">
        <f t="shared" si="4"/>
        <v/>
      </c>
      <c r="E130" s="297" t="b">
        <f t="shared" si="5"/>
        <v>0</v>
      </c>
      <c r="F130" s="298">
        <f t="shared" si="6"/>
        <v>1</v>
      </c>
    </row>
    <row r="131" spans="1:6">
      <c r="A131" s="117">
        <v>122</v>
      </c>
      <c r="B131" s="118"/>
      <c r="C131" s="120"/>
      <c r="D131" s="15" t="str">
        <f t="shared" si="4"/>
        <v/>
      </c>
      <c r="E131" s="297" t="b">
        <f t="shared" si="5"/>
        <v>0</v>
      </c>
      <c r="F131" s="298">
        <f t="shared" si="6"/>
        <v>1</v>
      </c>
    </row>
    <row r="132" spans="1:6">
      <c r="A132" s="117">
        <v>123</v>
      </c>
      <c r="B132" s="118"/>
      <c r="C132" s="120"/>
      <c r="D132" s="15" t="str">
        <f t="shared" si="4"/>
        <v/>
      </c>
      <c r="E132" s="297" t="b">
        <f t="shared" si="5"/>
        <v>0</v>
      </c>
      <c r="F132" s="298">
        <f t="shared" si="6"/>
        <v>1</v>
      </c>
    </row>
    <row r="133" spans="1:6">
      <c r="A133" s="117">
        <v>124</v>
      </c>
      <c r="B133" s="118"/>
      <c r="C133" s="120"/>
      <c r="D133" s="15" t="str">
        <f t="shared" si="4"/>
        <v/>
      </c>
      <c r="E133" s="297" t="b">
        <f t="shared" si="5"/>
        <v>0</v>
      </c>
      <c r="F133" s="298">
        <f t="shared" si="6"/>
        <v>1</v>
      </c>
    </row>
    <row r="134" spans="1:6">
      <c r="A134" s="117">
        <v>125</v>
      </c>
      <c r="B134" s="118"/>
      <c r="C134" s="120"/>
      <c r="D134" s="15" t="str">
        <f t="shared" si="4"/>
        <v/>
      </c>
      <c r="E134" s="297" t="b">
        <f t="shared" si="5"/>
        <v>0</v>
      </c>
      <c r="F134" s="298">
        <f t="shared" si="6"/>
        <v>1</v>
      </c>
    </row>
    <row r="135" spans="1:6">
      <c r="A135" s="117">
        <v>126</v>
      </c>
      <c r="B135" s="118"/>
      <c r="C135" s="120"/>
      <c r="D135" s="15" t="str">
        <f t="shared" si="4"/>
        <v/>
      </c>
      <c r="E135" s="297" t="b">
        <f t="shared" si="5"/>
        <v>0</v>
      </c>
      <c r="F135" s="298">
        <f t="shared" si="6"/>
        <v>1</v>
      </c>
    </row>
    <row r="136" spans="1:6">
      <c r="A136" s="117">
        <v>127</v>
      </c>
      <c r="B136" s="118"/>
      <c r="C136" s="120"/>
      <c r="D136" s="15" t="str">
        <f t="shared" si="4"/>
        <v/>
      </c>
      <c r="E136" s="297" t="b">
        <f t="shared" si="5"/>
        <v>0</v>
      </c>
      <c r="F136" s="298">
        <f t="shared" si="6"/>
        <v>1</v>
      </c>
    </row>
    <row r="137" spans="1:6">
      <c r="A137" s="117">
        <v>128</v>
      </c>
      <c r="B137" s="118"/>
      <c r="C137" s="120"/>
      <c r="D137" s="15" t="str">
        <f t="shared" si="4"/>
        <v/>
      </c>
      <c r="E137" s="297" t="b">
        <f t="shared" si="5"/>
        <v>0</v>
      </c>
      <c r="F137" s="298">
        <f t="shared" si="6"/>
        <v>1</v>
      </c>
    </row>
    <row r="138" spans="1:6">
      <c r="A138" s="117">
        <v>129</v>
      </c>
      <c r="B138" s="118"/>
      <c r="C138" s="120"/>
      <c r="D138" s="15" t="str">
        <f t="shared" ref="D138:D201" si="7">IF(OR($B138="",,,,$C138&lt;an_initial,$C138&gt;an_final,),"",10)</f>
        <v/>
      </c>
      <c r="E138" s="297" t="b">
        <f t="shared" ref="E138:E201" si="8">IF(nume_candidat="",FALSE,ISNUMBER(SEARCH(nume_candidat,$B138)))</f>
        <v>0</v>
      </c>
      <c r="F138" s="298">
        <f t="shared" si="6"/>
        <v>1</v>
      </c>
    </row>
    <row r="139" spans="1:6">
      <c r="A139" s="117">
        <v>130</v>
      </c>
      <c r="B139" s="118"/>
      <c r="C139" s="120"/>
      <c r="D139" s="15" t="str">
        <f t="shared" si="7"/>
        <v/>
      </c>
      <c r="E139" s="297" t="b">
        <f t="shared" si="8"/>
        <v>0</v>
      </c>
      <c r="F139" s="298">
        <f t="shared" ref="F139:F202" si="9">LEN(B139)-LEN(SUBSTITUTE(B139,",",""))+1</f>
        <v>1</v>
      </c>
    </row>
    <row r="140" spans="1:6">
      <c r="A140" s="117">
        <v>131</v>
      </c>
      <c r="B140" s="118"/>
      <c r="C140" s="120"/>
      <c r="D140" s="15" t="str">
        <f t="shared" si="7"/>
        <v/>
      </c>
      <c r="E140" s="297" t="b">
        <f t="shared" si="8"/>
        <v>0</v>
      </c>
      <c r="F140" s="298">
        <f t="shared" si="9"/>
        <v>1</v>
      </c>
    </row>
    <row r="141" spans="1:6">
      <c r="A141" s="117">
        <v>132</v>
      </c>
      <c r="B141" s="118"/>
      <c r="C141" s="120"/>
      <c r="D141" s="15" t="str">
        <f t="shared" si="7"/>
        <v/>
      </c>
      <c r="E141" s="297" t="b">
        <f t="shared" si="8"/>
        <v>0</v>
      </c>
      <c r="F141" s="298">
        <f t="shared" si="9"/>
        <v>1</v>
      </c>
    </row>
    <row r="142" spans="1:6">
      <c r="A142" s="117">
        <v>133</v>
      </c>
      <c r="B142" s="118"/>
      <c r="C142" s="120"/>
      <c r="D142" s="15" t="str">
        <f t="shared" si="7"/>
        <v/>
      </c>
      <c r="E142" s="297" t="b">
        <f t="shared" si="8"/>
        <v>0</v>
      </c>
      <c r="F142" s="298">
        <f t="shared" si="9"/>
        <v>1</v>
      </c>
    </row>
    <row r="143" spans="1:6">
      <c r="A143" s="117">
        <v>134</v>
      </c>
      <c r="B143" s="118"/>
      <c r="C143" s="120"/>
      <c r="D143" s="15" t="str">
        <f t="shared" si="7"/>
        <v/>
      </c>
      <c r="E143" s="297" t="b">
        <f t="shared" si="8"/>
        <v>0</v>
      </c>
      <c r="F143" s="298">
        <f t="shared" si="9"/>
        <v>1</v>
      </c>
    </row>
    <row r="144" spans="1:6">
      <c r="A144" s="117">
        <v>135</v>
      </c>
      <c r="B144" s="118"/>
      <c r="C144" s="120"/>
      <c r="D144" s="15" t="str">
        <f t="shared" si="7"/>
        <v/>
      </c>
      <c r="E144" s="297" t="b">
        <f t="shared" si="8"/>
        <v>0</v>
      </c>
      <c r="F144" s="298">
        <f t="shared" si="9"/>
        <v>1</v>
      </c>
    </row>
    <row r="145" spans="1:6">
      <c r="A145" s="117">
        <v>136</v>
      </c>
      <c r="B145" s="118"/>
      <c r="C145" s="120"/>
      <c r="D145" s="15" t="str">
        <f t="shared" si="7"/>
        <v/>
      </c>
      <c r="E145" s="297" t="b">
        <f t="shared" si="8"/>
        <v>0</v>
      </c>
      <c r="F145" s="298">
        <f t="shared" si="9"/>
        <v>1</v>
      </c>
    </row>
    <row r="146" spans="1:6">
      <c r="A146" s="117">
        <v>137</v>
      </c>
      <c r="B146" s="118"/>
      <c r="C146" s="120"/>
      <c r="D146" s="15" t="str">
        <f t="shared" si="7"/>
        <v/>
      </c>
      <c r="E146" s="297" t="b">
        <f t="shared" si="8"/>
        <v>0</v>
      </c>
      <c r="F146" s="298">
        <f t="shared" si="9"/>
        <v>1</v>
      </c>
    </row>
    <row r="147" spans="1:6">
      <c r="A147" s="117">
        <v>138</v>
      </c>
      <c r="B147" s="118"/>
      <c r="C147" s="120"/>
      <c r="D147" s="15" t="str">
        <f t="shared" si="7"/>
        <v/>
      </c>
      <c r="E147" s="297" t="b">
        <f t="shared" si="8"/>
        <v>0</v>
      </c>
      <c r="F147" s="298">
        <f t="shared" si="9"/>
        <v>1</v>
      </c>
    </row>
    <row r="148" spans="1:6">
      <c r="A148" s="117">
        <v>139</v>
      </c>
      <c r="B148" s="118"/>
      <c r="C148" s="120"/>
      <c r="D148" s="15" t="str">
        <f t="shared" si="7"/>
        <v/>
      </c>
      <c r="E148" s="297" t="b">
        <f t="shared" si="8"/>
        <v>0</v>
      </c>
      <c r="F148" s="298">
        <f t="shared" si="9"/>
        <v>1</v>
      </c>
    </row>
    <row r="149" spans="1:6">
      <c r="A149" s="117">
        <v>140</v>
      </c>
      <c r="B149" s="118"/>
      <c r="C149" s="120"/>
      <c r="D149" s="15" t="str">
        <f t="shared" si="7"/>
        <v/>
      </c>
      <c r="E149" s="297" t="b">
        <f t="shared" si="8"/>
        <v>0</v>
      </c>
      <c r="F149" s="298">
        <f t="shared" si="9"/>
        <v>1</v>
      </c>
    </row>
    <row r="150" spans="1:6">
      <c r="A150" s="117">
        <v>141</v>
      </c>
      <c r="B150" s="118"/>
      <c r="C150" s="120"/>
      <c r="D150" s="15" t="str">
        <f t="shared" si="7"/>
        <v/>
      </c>
      <c r="E150" s="297" t="b">
        <f t="shared" si="8"/>
        <v>0</v>
      </c>
      <c r="F150" s="298">
        <f t="shared" si="9"/>
        <v>1</v>
      </c>
    </row>
    <row r="151" spans="1:6">
      <c r="A151" s="117">
        <v>142</v>
      </c>
      <c r="B151" s="118"/>
      <c r="C151" s="120"/>
      <c r="D151" s="15" t="str">
        <f t="shared" si="7"/>
        <v/>
      </c>
      <c r="E151" s="297" t="b">
        <f t="shared" si="8"/>
        <v>0</v>
      </c>
      <c r="F151" s="298">
        <f t="shared" si="9"/>
        <v>1</v>
      </c>
    </row>
    <row r="152" spans="1:6">
      <c r="A152" s="117">
        <v>143</v>
      </c>
      <c r="B152" s="118"/>
      <c r="C152" s="120"/>
      <c r="D152" s="15" t="str">
        <f t="shared" si="7"/>
        <v/>
      </c>
      <c r="E152" s="297" t="b">
        <f t="shared" si="8"/>
        <v>0</v>
      </c>
      <c r="F152" s="298">
        <f t="shared" si="9"/>
        <v>1</v>
      </c>
    </row>
    <row r="153" spans="1:6">
      <c r="A153" s="117">
        <v>144</v>
      </c>
      <c r="B153" s="118"/>
      <c r="C153" s="120"/>
      <c r="D153" s="15" t="str">
        <f t="shared" si="7"/>
        <v/>
      </c>
      <c r="E153" s="297" t="b">
        <f t="shared" si="8"/>
        <v>0</v>
      </c>
      <c r="F153" s="298">
        <f t="shared" si="9"/>
        <v>1</v>
      </c>
    </row>
    <row r="154" spans="1:6">
      <c r="A154" s="117">
        <v>145</v>
      </c>
      <c r="B154" s="118"/>
      <c r="C154" s="120"/>
      <c r="D154" s="15" t="str">
        <f t="shared" si="7"/>
        <v/>
      </c>
      <c r="E154" s="297" t="b">
        <f t="shared" si="8"/>
        <v>0</v>
      </c>
      <c r="F154" s="298">
        <f t="shared" si="9"/>
        <v>1</v>
      </c>
    </row>
    <row r="155" spans="1:6">
      <c r="A155" s="117">
        <v>146</v>
      </c>
      <c r="B155" s="118"/>
      <c r="C155" s="120"/>
      <c r="D155" s="15" t="str">
        <f t="shared" si="7"/>
        <v/>
      </c>
      <c r="E155" s="297" t="b">
        <f t="shared" si="8"/>
        <v>0</v>
      </c>
      <c r="F155" s="298">
        <f t="shared" si="9"/>
        <v>1</v>
      </c>
    </row>
    <row r="156" spans="1:6">
      <c r="A156" s="117">
        <v>147</v>
      </c>
      <c r="B156" s="118"/>
      <c r="C156" s="120"/>
      <c r="D156" s="15" t="str">
        <f t="shared" si="7"/>
        <v/>
      </c>
      <c r="E156" s="297" t="b">
        <f t="shared" si="8"/>
        <v>0</v>
      </c>
      <c r="F156" s="298">
        <f t="shared" si="9"/>
        <v>1</v>
      </c>
    </row>
    <row r="157" spans="1:6">
      <c r="A157" s="117">
        <v>148</v>
      </c>
      <c r="B157" s="118"/>
      <c r="C157" s="120"/>
      <c r="D157" s="15" t="str">
        <f t="shared" si="7"/>
        <v/>
      </c>
      <c r="E157" s="297" t="b">
        <f t="shared" si="8"/>
        <v>0</v>
      </c>
      <c r="F157" s="298">
        <f t="shared" si="9"/>
        <v>1</v>
      </c>
    </row>
    <row r="158" spans="1:6">
      <c r="A158" s="117">
        <v>149</v>
      </c>
      <c r="B158" s="118"/>
      <c r="C158" s="120"/>
      <c r="D158" s="15" t="str">
        <f t="shared" si="7"/>
        <v/>
      </c>
      <c r="E158" s="297" t="b">
        <f t="shared" si="8"/>
        <v>0</v>
      </c>
      <c r="F158" s="298">
        <f t="shared" si="9"/>
        <v>1</v>
      </c>
    </row>
    <row r="159" spans="1:6">
      <c r="A159" s="117">
        <v>150</v>
      </c>
      <c r="B159" s="118"/>
      <c r="C159" s="120"/>
      <c r="D159" s="15" t="str">
        <f t="shared" si="7"/>
        <v/>
      </c>
      <c r="E159" s="297" t="b">
        <f t="shared" si="8"/>
        <v>0</v>
      </c>
      <c r="F159" s="298">
        <f t="shared" si="9"/>
        <v>1</v>
      </c>
    </row>
    <row r="160" spans="1:6">
      <c r="A160" s="117">
        <v>151</v>
      </c>
      <c r="B160" s="118"/>
      <c r="C160" s="120"/>
      <c r="D160" s="15" t="str">
        <f t="shared" si="7"/>
        <v/>
      </c>
      <c r="E160" s="297" t="b">
        <f t="shared" si="8"/>
        <v>0</v>
      </c>
      <c r="F160" s="298">
        <f t="shared" si="9"/>
        <v>1</v>
      </c>
    </row>
    <row r="161" spans="1:6">
      <c r="A161" s="117">
        <v>152</v>
      </c>
      <c r="B161" s="118"/>
      <c r="C161" s="120"/>
      <c r="D161" s="15" t="str">
        <f t="shared" si="7"/>
        <v/>
      </c>
      <c r="E161" s="297" t="b">
        <f t="shared" si="8"/>
        <v>0</v>
      </c>
      <c r="F161" s="298">
        <f t="shared" si="9"/>
        <v>1</v>
      </c>
    </row>
    <row r="162" spans="1:6">
      <c r="A162" s="117">
        <v>153</v>
      </c>
      <c r="B162" s="118"/>
      <c r="C162" s="120"/>
      <c r="D162" s="15" t="str">
        <f t="shared" si="7"/>
        <v/>
      </c>
      <c r="E162" s="297" t="b">
        <f t="shared" si="8"/>
        <v>0</v>
      </c>
      <c r="F162" s="298">
        <f t="shared" si="9"/>
        <v>1</v>
      </c>
    </row>
    <row r="163" spans="1:6">
      <c r="A163" s="117">
        <v>154</v>
      </c>
      <c r="B163" s="118"/>
      <c r="C163" s="120"/>
      <c r="D163" s="15" t="str">
        <f t="shared" si="7"/>
        <v/>
      </c>
      <c r="E163" s="297" t="b">
        <f t="shared" si="8"/>
        <v>0</v>
      </c>
      <c r="F163" s="298">
        <f t="shared" si="9"/>
        <v>1</v>
      </c>
    </row>
    <row r="164" spans="1:6">
      <c r="A164" s="117">
        <v>155</v>
      </c>
      <c r="B164" s="118"/>
      <c r="C164" s="120"/>
      <c r="D164" s="15" t="str">
        <f t="shared" si="7"/>
        <v/>
      </c>
      <c r="E164" s="297" t="b">
        <f t="shared" si="8"/>
        <v>0</v>
      </c>
      <c r="F164" s="298">
        <f t="shared" si="9"/>
        <v>1</v>
      </c>
    </row>
    <row r="165" spans="1:6">
      <c r="A165" s="117">
        <v>156</v>
      </c>
      <c r="B165" s="118"/>
      <c r="C165" s="120"/>
      <c r="D165" s="15" t="str">
        <f t="shared" si="7"/>
        <v/>
      </c>
      <c r="E165" s="297" t="b">
        <f t="shared" si="8"/>
        <v>0</v>
      </c>
      <c r="F165" s="298">
        <f t="shared" si="9"/>
        <v>1</v>
      </c>
    </row>
    <row r="166" spans="1:6">
      <c r="A166" s="117">
        <v>157</v>
      </c>
      <c r="B166" s="118"/>
      <c r="C166" s="120"/>
      <c r="D166" s="15" t="str">
        <f t="shared" si="7"/>
        <v/>
      </c>
      <c r="E166" s="297" t="b">
        <f t="shared" si="8"/>
        <v>0</v>
      </c>
      <c r="F166" s="298">
        <f t="shared" si="9"/>
        <v>1</v>
      </c>
    </row>
    <row r="167" spans="1:6">
      <c r="A167" s="117">
        <v>158</v>
      </c>
      <c r="B167" s="118"/>
      <c r="C167" s="120"/>
      <c r="D167" s="15" t="str">
        <f t="shared" si="7"/>
        <v/>
      </c>
      <c r="E167" s="297" t="b">
        <f t="shared" si="8"/>
        <v>0</v>
      </c>
      <c r="F167" s="298">
        <f t="shared" si="9"/>
        <v>1</v>
      </c>
    </row>
    <row r="168" spans="1:6">
      <c r="A168" s="117">
        <v>159</v>
      </c>
      <c r="B168" s="118"/>
      <c r="C168" s="120"/>
      <c r="D168" s="15" t="str">
        <f t="shared" si="7"/>
        <v/>
      </c>
      <c r="E168" s="297" t="b">
        <f t="shared" si="8"/>
        <v>0</v>
      </c>
      <c r="F168" s="298">
        <f t="shared" si="9"/>
        <v>1</v>
      </c>
    </row>
    <row r="169" spans="1:6">
      <c r="A169" s="117">
        <v>160</v>
      </c>
      <c r="B169" s="118"/>
      <c r="C169" s="120"/>
      <c r="D169" s="15" t="str">
        <f t="shared" si="7"/>
        <v/>
      </c>
      <c r="E169" s="297" t="b">
        <f t="shared" si="8"/>
        <v>0</v>
      </c>
      <c r="F169" s="298">
        <f t="shared" si="9"/>
        <v>1</v>
      </c>
    </row>
    <row r="170" spans="1:6">
      <c r="A170" s="117">
        <v>161</v>
      </c>
      <c r="B170" s="118"/>
      <c r="C170" s="120"/>
      <c r="D170" s="15" t="str">
        <f t="shared" si="7"/>
        <v/>
      </c>
      <c r="E170" s="297" t="b">
        <f t="shared" si="8"/>
        <v>0</v>
      </c>
      <c r="F170" s="298">
        <f t="shared" si="9"/>
        <v>1</v>
      </c>
    </row>
    <row r="171" spans="1:6">
      <c r="A171" s="117">
        <v>162</v>
      </c>
      <c r="B171" s="118"/>
      <c r="C171" s="120"/>
      <c r="D171" s="15" t="str">
        <f t="shared" si="7"/>
        <v/>
      </c>
      <c r="E171" s="297" t="b">
        <f t="shared" si="8"/>
        <v>0</v>
      </c>
      <c r="F171" s="298">
        <f t="shared" si="9"/>
        <v>1</v>
      </c>
    </row>
    <row r="172" spans="1:6">
      <c r="A172" s="117">
        <v>163</v>
      </c>
      <c r="B172" s="118"/>
      <c r="C172" s="120"/>
      <c r="D172" s="15" t="str">
        <f t="shared" si="7"/>
        <v/>
      </c>
      <c r="E172" s="297" t="b">
        <f t="shared" si="8"/>
        <v>0</v>
      </c>
      <c r="F172" s="298">
        <f t="shared" si="9"/>
        <v>1</v>
      </c>
    </row>
    <row r="173" spans="1:6">
      <c r="A173" s="117">
        <v>164</v>
      </c>
      <c r="B173" s="118"/>
      <c r="C173" s="120"/>
      <c r="D173" s="15" t="str">
        <f t="shared" si="7"/>
        <v/>
      </c>
      <c r="E173" s="297" t="b">
        <f t="shared" si="8"/>
        <v>0</v>
      </c>
      <c r="F173" s="298">
        <f t="shared" si="9"/>
        <v>1</v>
      </c>
    </row>
    <row r="174" spans="1:6">
      <c r="A174" s="117">
        <v>165</v>
      </c>
      <c r="B174" s="118"/>
      <c r="C174" s="120"/>
      <c r="D174" s="15" t="str">
        <f t="shared" si="7"/>
        <v/>
      </c>
      <c r="E174" s="297" t="b">
        <f t="shared" si="8"/>
        <v>0</v>
      </c>
      <c r="F174" s="298">
        <f t="shared" si="9"/>
        <v>1</v>
      </c>
    </row>
    <row r="175" spans="1:6">
      <c r="A175" s="117">
        <v>166</v>
      </c>
      <c r="B175" s="118"/>
      <c r="C175" s="120"/>
      <c r="D175" s="15" t="str">
        <f t="shared" si="7"/>
        <v/>
      </c>
      <c r="E175" s="297" t="b">
        <f t="shared" si="8"/>
        <v>0</v>
      </c>
      <c r="F175" s="298">
        <f t="shared" si="9"/>
        <v>1</v>
      </c>
    </row>
    <row r="176" spans="1:6">
      <c r="A176" s="117">
        <v>167</v>
      </c>
      <c r="B176" s="118"/>
      <c r="C176" s="120"/>
      <c r="D176" s="15" t="str">
        <f t="shared" si="7"/>
        <v/>
      </c>
      <c r="E176" s="297" t="b">
        <f t="shared" si="8"/>
        <v>0</v>
      </c>
      <c r="F176" s="298">
        <f t="shared" si="9"/>
        <v>1</v>
      </c>
    </row>
    <row r="177" spans="1:6">
      <c r="A177" s="117">
        <v>168</v>
      </c>
      <c r="B177" s="118"/>
      <c r="C177" s="120"/>
      <c r="D177" s="15" t="str">
        <f t="shared" si="7"/>
        <v/>
      </c>
      <c r="E177" s="297" t="b">
        <f t="shared" si="8"/>
        <v>0</v>
      </c>
      <c r="F177" s="298">
        <f t="shared" si="9"/>
        <v>1</v>
      </c>
    </row>
    <row r="178" spans="1:6">
      <c r="A178" s="117">
        <v>169</v>
      </c>
      <c r="B178" s="118"/>
      <c r="C178" s="120"/>
      <c r="D178" s="15" t="str">
        <f t="shared" si="7"/>
        <v/>
      </c>
      <c r="E178" s="297" t="b">
        <f t="shared" si="8"/>
        <v>0</v>
      </c>
      <c r="F178" s="298">
        <f t="shared" si="9"/>
        <v>1</v>
      </c>
    </row>
    <row r="179" spans="1:6">
      <c r="A179" s="117">
        <v>170</v>
      </c>
      <c r="B179" s="118"/>
      <c r="C179" s="120"/>
      <c r="D179" s="15" t="str">
        <f t="shared" si="7"/>
        <v/>
      </c>
      <c r="E179" s="297" t="b">
        <f t="shared" si="8"/>
        <v>0</v>
      </c>
      <c r="F179" s="298">
        <f t="shared" si="9"/>
        <v>1</v>
      </c>
    </row>
    <row r="180" spans="1:6">
      <c r="A180" s="117">
        <v>171</v>
      </c>
      <c r="B180" s="118"/>
      <c r="C180" s="120"/>
      <c r="D180" s="15" t="str">
        <f t="shared" si="7"/>
        <v/>
      </c>
      <c r="E180" s="297" t="b">
        <f t="shared" si="8"/>
        <v>0</v>
      </c>
      <c r="F180" s="298">
        <f t="shared" si="9"/>
        <v>1</v>
      </c>
    </row>
    <row r="181" spans="1:6">
      <c r="A181" s="117">
        <v>172</v>
      </c>
      <c r="B181" s="118"/>
      <c r="C181" s="120"/>
      <c r="D181" s="15" t="str">
        <f t="shared" si="7"/>
        <v/>
      </c>
      <c r="E181" s="297" t="b">
        <f t="shared" si="8"/>
        <v>0</v>
      </c>
      <c r="F181" s="298">
        <f t="shared" si="9"/>
        <v>1</v>
      </c>
    </row>
    <row r="182" spans="1:6">
      <c r="A182" s="117">
        <v>173</v>
      </c>
      <c r="B182" s="118"/>
      <c r="C182" s="120"/>
      <c r="D182" s="15" t="str">
        <f t="shared" si="7"/>
        <v/>
      </c>
      <c r="E182" s="297" t="b">
        <f t="shared" si="8"/>
        <v>0</v>
      </c>
      <c r="F182" s="298">
        <f t="shared" si="9"/>
        <v>1</v>
      </c>
    </row>
    <row r="183" spans="1:6">
      <c r="A183" s="117">
        <v>174</v>
      </c>
      <c r="B183" s="118"/>
      <c r="C183" s="120"/>
      <c r="D183" s="15" t="str">
        <f t="shared" si="7"/>
        <v/>
      </c>
      <c r="E183" s="297" t="b">
        <f t="shared" si="8"/>
        <v>0</v>
      </c>
      <c r="F183" s="298">
        <f t="shared" si="9"/>
        <v>1</v>
      </c>
    </row>
    <row r="184" spans="1:6">
      <c r="A184" s="117">
        <v>175</v>
      </c>
      <c r="B184" s="118"/>
      <c r="C184" s="120"/>
      <c r="D184" s="15" t="str">
        <f t="shared" si="7"/>
        <v/>
      </c>
      <c r="E184" s="297" t="b">
        <f t="shared" si="8"/>
        <v>0</v>
      </c>
      <c r="F184" s="298">
        <f t="shared" si="9"/>
        <v>1</v>
      </c>
    </row>
    <row r="185" spans="1:6">
      <c r="A185" s="117">
        <v>176</v>
      </c>
      <c r="B185" s="118"/>
      <c r="C185" s="120"/>
      <c r="D185" s="15" t="str">
        <f t="shared" si="7"/>
        <v/>
      </c>
      <c r="E185" s="297" t="b">
        <f t="shared" si="8"/>
        <v>0</v>
      </c>
      <c r="F185" s="298">
        <f t="shared" si="9"/>
        <v>1</v>
      </c>
    </row>
    <row r="186" spans="1:6">
      <c r="A186" s="117">
        <v>177</v>
      </c>
      <c r="B186" s="118"/>
      <c r="C186" s="120"/>
      <c r="D186" s="15" t="str">
        <f t="shared" si="7"/>
        <v/>
      </c>
      <c r="E186" s="297" t="b">
        <f t="shared" si="8"/>
        <v>0</v>
      </c>
      <c r="F186" s="298">
        <f t="shared" si="9"/>
        <v>1</v>
      </c>
    </row>
    <row r="187" spans="1:6">
      <c r="A187" s="117">
        <v>178</v>
      </c>
      <c r="B187" s="118"/>
      <c r="C187" s="120"/>
      <c r="D187" s="15" t="str">
        <f t="shared" si="7"/>
        <v/>
      </c>
      <c r="E187" s="297" t="b">
        <f t="shared" si="8"/>
        <v>0</v>
      </c>
      <c r="F187" s="298">
        <f t="shared" si="9"/>
        <v>1</v>
      </c>
    </row>
    <row r="188" spans="1:6">
      <c r="A188" s="117">
        <v>179</v>
      </c>
      <c r="B188" s="118"/>
      <c r="C188" s="120"/>
      <c r="D188" s="15" t="str">
        <f t="shared" si="7"/>
        <v/>
      </c>
      <c r="E188" s="297" t="b">
        <f t="shared" si="8"/>
        <v>0</v>
      </c>
      <c r="F188" s="298">
        <f t="shared" si="9"/>
        <v>1</v>
      </c>
    </row>
    <row r="189" spans="1:6">
      <c r="A189" s="117">
        <v>180</v>
      </c>
      <c r="B189" s="118"/>
      <c r="C189" s="120"/>
      <c r="D189" s="15" t="str">
        <f t="shared" si="7"/>
        <v/>
      </c>
      <c r="E189" s="297" t="b">
        <f t="shared" si="8"/>
        <v>0</v>
      </c>
      <c r="F189" s="298">
        <f t="shared" si="9"/>
        <v>1</v>
      </c>
    </row>
    <row r="190" spans="1:6">
      <c r="A190" s="117">
        <v>181</v>
      </c>
      <c r="B190" s="118"/>
      <c r="C190" s="120"/>
      <c r="D190" s="15" t="str">
        <f t="shared" si="7"/>
        <v/>
      </c>
      <c r="E190" s="297" t="b">
        <f t="shared" si="8"/>
        <v>0</v>
      </c>
      <c r="F190" s="298">
        <f t="shared" si="9"/>
        <v>1</v>
      </c>
    </row>
    <row r="191" spans="1:6">
      <c r="A191" s="117">
        <v>182</v>
      </c>
      <c r="B191" s="118"/>
      <c r="C191" s="120"/>
      <c r="D191" s="15" t="str">
        <f t="shared" si="7"/>
        <v/>
      </c>
      <c r="E191" s="297" t="b">
        <f t="shared" si="8"/>
        <v>0</v>
      </c>
      <c r="F191" s="298">
        <f t="shared" si="9"/>
        <v>1</v>
      </c>
    </row>
    <row r="192" spans="1:6">
      <c r="A192" s="117">
        <v>183</v>
      </c>
      <c r="B192" s="118"/>
      <c r="C192" s="120"/>
      <c r="D192" s="15" t="str">
        <f t="shared" si="7"/>
        <v/>
      </c>
      <c r="E192" s="297" t="b">
        <f t="shared" si="8"/>
        <v>0</v>
      </c>
      <c r="F192" s="298">
        <f t="shared" si="9"/>
        <v>1</v>
      </c>
    </row>
    <row r="193" spans="1:6">
      <c r="A193" s="117">
        <v>184</v>
      </c>
      <c r="B193" s="118"/>
      <c r="C193" s="120"/>
      <c r="D193" s="15" t="str">
        <f t="shared" si="7"/>
        <v/>
      </c>
      <c r="E193" s="297" t="b">
        <f t="shared" si="8"/>
        <v>0</v>
      </c>
      <c r="F193" s="298">
        <f t="shared" si="9"/>
        <v>1</v>
      </c>
    </row>
    <row r="194" spans="1:6">
      <c r="A194" s="117">
        <v>185</v>
      </c>
      <c r="B194" s="118"/>
      <c r="C194" s="120"/>
      <c r="D194" s="15" t="str">
        <f t="shared" si="7"/>
        <v/>
      </c>
      <c r="E194" s="297" t="b">
        <f t="shared" si="8"/>
        <v>0</v>
      </c>
      <c r="F194" s="298">
        <f t="shared" si="9"/>
        <v>1</v>
      </c>
    </row>
    <row r="195" spans="1:6">
      <c r="A195" s="117">
        <v>186</v>
      </c>
      <c r="B195" s="118"/>
      <c r="C195" s="120"/>
      <c r="D195" s="15" t="str">
        <f t="shared" si="7"/>
        <v/>
      </c>
      <c r="E195" s="297" t="b">
        <f t="shared" si="8"/>
        <v>0</v>
      </c>
      <c r="F195" s="298">
        <f t="shared" si="9"/>
        <v>1</v>
      </c>
    </row>
    <row r="196" spans="1:6">
      <c r="A196" s="117">
        <v>187</v>
      </c>
      <c r="B196" s="118"/>
      <c r="C196" s="120"/>
      <c r="D196" s="15" t="str">
        <f t="shared" si="7"/>
        <v/>
      </c>
      <c r="E196" s="297" t="b">
        <f t="shared" si="8"/>
        <v>0</v>
      </c>
      <c r="F196" s="298">
        <f t="shared" si="9"/>
        <v>1</v>
      </c>
    </row>
    <row r="197" spans="1:6">
      <c r="A197" s="117">
        <v>188</v>
      </c>
      <c r="B197" s="118"/>
      <c r="C197" s="120"/>
      <c r="D197" s="15" t="str">
        <f t="shared" si="7"/>
        <v/>
      </c>
      <c r="E197" s="297" t="b">
        <f t="shared" si="8"/>
        <v>0</v>
      </c>
      <c r="F197" s="298">
        <f t="shared" si="9"/>
        <v>1</v>
      </c>
    </row>
    <row r="198" spans="1:6">
      <c r="A198" s="117">
        <v>189</v>
      </c>
      <c r="B198" s="118"/>
      <c r="C198" s="120"/>
      <c r="D198" s="15" t="str">
        <f t="shared" si="7"/>
        <v/>
      </c>
      <c r="E198" s="297" t="b">
        <f t="shared" si="8"/>
        <v>0</v>
      </c>
      <c r="F198" s="298">
        <f t="shared" si="9"/>
        <v>1</v>
      </c>
    </row>
    <row r="199" spans="1:6">
      <c r="A199" s="117">
        <v>190</v>
      </c>
      <c r="B199" s="118"/>
      <c r="C199" s="120"/>
      <c r="D199" s="15" t="str">
        <f t="shared" si="7"/>
        <v/>
      </c>
      <c r="E199" s="297" t="b">
        <f t="shared" si="8"/>
        <v>0</v>
      </c>
      <c r="F199" s="298">
        <f t="shared" si="9"/>
        <v>1</v>
      </c>
    </row>
    <row r="200" spans="1:6">
      <c r="A200" s="117">
        <v>191</v>
      </c>
      <c r="B200" s="118"/>
      <c r="C200" s="120"/>
      <c r="D200" s="15" t="str">
        <f t="shared" si="7"/>
        <v/>
      </c>
      <c r="E200" s="297" t="b">
        <f t="shared" si="8"/>
        <v>0</v>
      </c>
      <c r="F200" s="298">
        <f t="shared" si="9"/>
        <v>1</v>
      </c>
    </row>
    <row r="201" spans="1:6">
      <c r="A201" s="117">
        <v>192</v>
      </c>
      <c r="B201" s="118"/>
      <c r="C201" s="120"/>
      <c r="D201" s="15" t="str">
        <f t="shared" si="7"/>
        <v/>
      </c>
      <c r="E201" s="297" t="b">
        <f t="shared" si="8"/>
        <v>0</v>
      </c>
      <c r="F201" s="298">
        <f t="shared" si="9"/>
        <v>1</v>
      </c>
    </row>
    <row r="202" spans="1:6">
      <c r="A202" s="117">
        <v>193</v>
      </c>
      <c r="B202" s="118"/>
      <c r="C202" s="120"/>
      <c r="D202" s="15" t="str">
        <f t="shared" ref="D202:D259" si="10">IF(OR($B202="",,,,$C202&lt;an_initial,$C202&gt;an_final,),"",10)</f>
        <v/>
      </c>
      <c r="E202" s="297" t="b">
        <f t="shared" ref="E202:E259" si="11">IF(nume_candidat="",FALSE,ISNUMBER(SEARCH(nume_candidat,$B202)))</f>
        <v>0</v>
      </c>
      <c r="F202" s="298">
        <f t="shared" si="9"/>
        <v>1</v>
      </c>
    </row>
    <row r="203" spans="1:6">
      <c r="A203" s="117">
        <v>194</v>
      </c>
      <c r="B203" s="118"/>
      <c r="C203" s="120"/>
      <c r="D203" s="15" t="str">
        <f t="shared" si="10"/>
        <v/>
      </c>
      <c r="E203" s="297" t="b">
        <f t="shared" si="11"/>
        <v>0</v>
      </c>
      <c r="F203" s="298">
        <f t="shared" ref="F203:F259" si="12">LEN(B203)-LEN(SUBSTITUTE(B203,",",""))+1</f>
        <v>1</v>
      </c>
    </row>
    <row r="204" spans="1:6">
      <c r="A204" s="117">
        <v>195</v>
      </c>
      <c r="B204" s="118"/>
      <c r="C204" s="120"/>
      <c r="D204" s="15" t="str">
        <f t="shared" si="10"/>
        <v/>
      </c>
      <c r="E204" s="297" t="b">
        <f t="shared" si="11"/>
        <v>0</v>
      </c>
      <c r="F204" s="298">
        <f t="shared" si="12"/>
        <v>1</v>
      </c>
    </row>
    <row r="205" spans="1:6">
      <c r="A205" s="117">
        <v>196</v>
      </c>
      <c r="B205" s="118"/>
      <c r="C205" s="120"/>
      <c r="D205" s="15" t="str">
        <f t="shared" si="10"/>
        <v/>
      </c>
      <c r="E205" s="297" t="b">
        <f t="shared" si="11"/>
        <v>0</v>
      </c>
      <c r="F205" s="298">
        <f t="shared" si="12"/>
        <v>1</v>
      </c>
    </row>
    <row r="206" spans="1:6">
      <c r="A206" s="117">
        <v>197</v>
      </c>
      <c r="B206" s="118"/>
      <c r="C206" s="120"/>
      <c r="D206" s="15" t="str">
        <f t="shared" si="10"/>
        <v/>
      </c>
      <c r="E206" s="297" t="b">
        <f t="shared" si="11"/>
        <v>0</v>
      </c>
      <c r="F206" s="298">
        <f t="shared" si="12"/>
        <v>1</v>
      </c>
    </row>
    <row r="207" spans="1:6">
      <c r="A207" s="117">
        <v>198</v>
      </c>
      <c r="B207" s="118"/>
      <c r="C207" s="120"/>
      <c r="D207" s="15" t="str">
        <f t="shared" si="10"/>
        <v/>
      </c>
      <c r="E207" s="297" t="b">
        <f t="shared" si="11"/>
        <v>0</v>
      </c>
      <c r="F207" s="298">
        <f t="shared" si="12"/>
        <v>1</v>
      </c>
    </row>
    <row r="208" spans="1:6">
      <c r="A208" s="117">
        <v>199</v>
      </c>
      <c r="B208" s="118"/>
      <c r="C208" s="120"/>
      <c r="D208" s="15" t="str">
        <f t="shared" si="10"/>
        <v/>
      </c>
      <c r="E208" s="297" t="b">
        <f t="shared" si="11"/>
        <v>0</v>
      </c>
      <c r="F208" s="298">
        <f t="shared" si="12"/>
        <v>1</v>
      </c>
    </row>
    <row r="209" spans="1:6">
      <c r="A209" s="117">
        <v>200</v>
      </c>
      <c r="B209" s="118"/>
      <c r="C209" s="120"/>
      <c r="D209" s="15" t="str">
        <f t="shared" si="10"/>
        <v/>
      </c>
      <c r="E209" s="297" t="b">
        <f t="shared" si="11"/>
        <v>0</v>
      </c>
      <c r="F209" s="298">
        <f t="shared" si="12"/>
        <v>1</v>
      </c>
    </row>
    <row r="210" spans="1:6">
      <c r="A210" s="117">
        <v>201</v>
      </c>
      <c r="B210" s="118"/>
      <c r="C210" s="120"/>
      <c r="D210" s="15" t="str">
        <f t="shared" si="10"/>
        <v/>
      </c>
      <c r="E210" s="297" t="b">
        <f t="shared" si="11"/>
        <v>0</v>
      </c>
      <c r="F210" s="298">
        <f t="shared" si="12"/>
        <v>1</v>
      </c>
    </row>
    <row r="211" spans="1:6">
      <c r="A211" s="117">
        <v>202</v>
      </c>
      <c r="B211" s="118"/>
      <c r="C211" s="120"/>
      <c r="D211" s="15" t="str">
        <f t="shared" si="10"/>
        <v/>
      </c>
      <c r="E211" s="297" t="b">
        <f t="shared" si="11"/>
        <v>0</v>
      </c>
      <c r="F211" s="298">
        <f t="shared" si="12"/>
        <v>1</v>
      </c>
    </row>
    <row r="212" spans="1:6">
      <c r="A212" s="117">
        <v>203</v>
      </c>
      <c r="B212" s="118"/>
      <c r="C212" s="120"/>
      <c r="D212" s="15" t="str">
        <f t="shared" si="10"/>
        <v/>
      </c>
      <c r="E212" s="297" t="b">
        <f t="shared" si="11"/>
        <v>0</v>
      </c>
      <c r="F212" s="298">
        <f t="shared" si="12"/>
        <v>1</v>
      </c>
    </row>
    <row r="213" spans="1:6">
      <c r="A213" s="117">
        <v>204</v>
      </c>
      <c r="B213" s="118"/>
      <c r="C213" s="120"/>
      <c r="D213" s="15" t="str">
        <f t="shared" si="10"/>
        <v/>
      </c>
      <c r="E213" s="297" t="b">
        <f t="shared" si="11"/>
        <v>0</v>
      </c>
      <c r="F213" s="298">
        <f t="shared" si="12"/>
        <v>1</v>
      </c>
    </row>
    <row r="214" spans="1:6">
      <c r="A214" s="117">
        <v>205</v>
      </c>
      <c r="B214" s="118"/>
      <c r="C214" s="120"/>
      <c r="D214" s="15" t="str">
        <f t="shared" si="10"/>
        <v/>
      </c>
      <c r="E214" s="297" t="b">
        <f t="shared" si="11"/>
        <v>0</v>
      </c>
      <c r="F214" s="298">
        <f t="shared" si="12"/>
        <v>1</v>
      </c>
    </row>
    <row r="215" spans="1:6">
      <c r="A215" s="117">
        <v>206</v>
      </c>
      <c r="B215" s="118"/>
      <c r="C215" s="120"/>
      <c r="D215" s="15" t="str">
        <f t="shared" si="10"/>
        <v/>
      </c>
      <c r="E215" s="297" t="b">
        <f t="shared" si="11"/>
        <v>0</v>
      </c>
      <c r="F215" s="298">
        <f t="shared" si="12"/>
        <v>1</v>
      </c>
    </row>
    <row r="216" spans="1:6">
      <c r="A216" s="117">
        <v>207</v>
      </c>
      <c r="B216" s="118"/>
      <c r="C216" s="120"/>
      <c r="D216" s="15" t="str">
        <f t="shared" si="10"/>
        <v/>
      </c>
      <c r="E216" s="297" t="b">
        <f t="shared" si="11"/>
        <v>0</v>
      </c>
      <c r="F216" s="298">
        <f t="shared" si="12"/>
        <v>1</v>
      </c>
    </row>
    <row r="217" spans="1:6">
      <c r="A217" s="117">
        <v>208</v>
      </c>
      <c r="B217" s="118"/>
      <c r="C217" s="120"/>
      <c r="D217" s="15" t="str">
        <f t="shared" si="10"/>
        <v/>
      </c>
      <c r="E217" s="297" t="b">
        <f t="shared" si="11"/>
        <v>0</v>
      </c>
      <c r="F217" s="298">
        <f t="shared" si="12"/>
        <v>1</v>
      </c>
    </row>
    <row r="218" spans="1:6">
      <c r="A218" s="117">
        <v>209</v>
      </c>
      <c r="B218" s="118"/>
      <c r="C218" s="120"/>
      <c r="D218" s="15" t="str">
        <f t="shared" si="10"/>
        <v/>
      </c>
      <c r="E218" s="297" t="b">
        <f t="shared" si="11"/>
        <v>0</v>
      </c>
      <c r="F218" s="298">
        <f t="shared" si="12"/>
        <v>1</v>
      </c>
    </row>
    <row r="219" spans="1:6">
      <c r="A219" s="117">
        <v>210</v>
      </c>
      <c r="B219" s="118"/>
      <c r="C219" s="120"/>
      <c r="D219" s="15" t="str">
        <f t="shared" si="10"/>
        <v/>
      </c>
      <c r="E219" s="297" t="b">
        <f t="shared" si="11"/>
        <v>0</v>
      </c>
      <c r="F219" s="298">
        <f t="shared" si="12"/>
        <v>1</v>
      </c>
    </row>
    <row r="220" spans="1:6">
      <c r="A220" s="117">
        <v>211</v>
      </c>
      <c r="B220" s="118"/>
      <c r="C220" s="120"/>
      <c r="D220" s="15" t="str">
        <f t="shared" si="10"/>
        <v/>
      </c>
      <c r="E220" s="297" t="b">
        <f t="shared" si="11"/>
        <v>0</v>
      </c>
      <c r="F220" s="298">
        <f t="shared" si="12"/>
        <v>1</v>
      </c>
    </row>
    <row r="221" spans="1:6">
      <c r="A221" s="117">
        <v>212</v>
      </c>
      <c r="B221" s="118"/>
      <c r="C221" s="120"/>
      <c r="D221" s="15" t="str">
        <f t="shared" si="10"/>
        <v/>
      </c>
      <c r="E221" s="297" t="b">
        <f t="shared" si="11"/>
        <v>0</v>
      </c>
      <c r="F221" s="298">
        <f t="shared" si="12"/>
        <v>1</v>
      </c>
    </row>
    <row r="222" spans="1:6">
      <c r="A222" s="117">
        <v>213</v>
      </c>
      <c r="B222" s="118"/>
      <c r="C222" s="120"/>
      <c r="D222" s="15" t="str">
        <f t="shared" si="10"/>
        <v/>
      </c>
      <c r="E222" s="297" t="b">
        <f t="shared" si="11"/>
        <v>0</v>
      </c>
      <c r="F222" s="298">
        <f t="shared" si="12"/>
        <v>1</v>
      </c>
    </row>
    <row r="223" spans="1:6">
      <c r="A223" s="117">
        <v>214</v>
      </c>
      <c r="B223" s="118"/>
      <c r="C223" s="120"/>
      <c r="D223" s="15" t="str">
        <f t="shared" si="10"/>
        <v/>
      </c>
      <c r="E223" s="297" t="b">
        <f t="shared" si="11"/>
        <v>0</v>
      </c>
      <c r="F223" s="298">
        <f t="shared" si="12"/>
        <v>1</v>
      </c>
    </row>
    <row r="224" spans="1:6">
      <c r="A224" s="117">
        <v>215</v>
      </c>
      <c r="B224" s="118"/>
      <c r="C224" s="120"/>
      <c r="D224" s="15" t="str">
        <f t="shared" si="10"/>
        <v/>
      </c>
      <c r="E224" s="297" t="b">
        <f t="shared" si="11"/>
        <v>0</v>
      </c>
      <c r="F224" s="298">
        <f t="shared" si="12"/>
        <v>1</v>
      </c>
    </row>
    <row r="225" spans="1:6">
      <c r="A225" s="117">
        <v>216</v>
      </c>
      <c r="B225" s="118"/>
      <c r="C225" s="120"/>
      <c r="D225" s="15" t="str">
        <f t="shared" si="10"/>
        <v/>
      </c>
      <c r="E225" s="297" t="b">
        <f t="shared" si="11"/>
        <v>0</v>
      </c>
      <c r="F225" s="298">
        <f t="shared" si="12"/>
        <v>1</v>
      </c>
    </row>
    <row r="226" spans="1:6">
      <c r="A226" s="117">
        <v>217</v>
      </c>
      <c r="B226" s="118"/>
      <c r="C226" s="120"/>
      <c r="D226" s="15" t="str">
        <f t="shared" si="10"/>
        <v/>
      </c>
      <c r="E226" s="297" t="b">
        <f t="shared" si="11"/>
        <v>0</v>
      </c>
      <c r="F226" s="298">
        <f t="shared" si="12"/>
        <v>1</v>
      </c>
    </row>
    <row r="227" spans="1:6">
      <c r="A227" s="117">
        <v>218</v>
      </c>
      <c r="B227" s="118"/>
      <c r="C227" s="120"/>
      <c r="D227" s="15" t="str">
        <f t="shared" si="10"/>
        <v/>
      </c>
      <c r="E227" s="297" t="b">
        <f t="shared" si="11"/>
        <v>0</v>
      </c>
      <c r="F227" s="298">
        <f t="shared" si="12"/>
        <v>1</v>
      </c>
    </row>
    <row r="228" spans="1:6">
      <c r="A228" s="117">
        <v>219</v>
      </c>
      <c r="B228" s="118"/>
      <c r="C228" s="120"/>
      <c r="D228" s="15" t="str">
        <f t="shared" si="10"/>
        <v/>
      </c>
      <c r="E228" s="297" t="b">
        <f t="shared" si="11"/>
        <v>0</v>
      </c>
      <c r="F228" s="298">
        <f t="shared" si="12"/>
        <v>1</v>
      </c>
    </row>
    <row r="229" spans="1:6">
      <c r="A229" s="117">
        <v>220</v>
      </c>
      <c r="B229" s="118"/>
      <c r="C229" s="120"/>
      <c r="D229" s="15" t="str">
        <f t="shared" si="10"/>
        <v/>
      </c>
      <c r="E229" s="297" t="b">
        <f t="shared" si="11"/>
        <v>0</v>
      </c>
      <c r="F229" s="298">
        <f t="shared" si="12"/>
        <v>1</v>
      </c>
    </row>
    <row r="230" spans="1:6">
      <c r="A230" s="117">
        <v>221</v>
      </c>
      <c r="B230" s="118"/>
      <c r="C230" s="120"/>
      <c r="D230" s="15" t="str">
        <f t="shared" si="10"/>
        <v/>
      </c>
      <c r="E230" s="297" t="b">
        <f t="shared" si="11"/>
        <v>0</v>
      </c>
      <c r="F230" s="298">
        <f t="shared" si="12"/>
        <v>1</v>
      </c>
    </row>
    <row r="231" spans="1:6">
      <c r="A231" s="117">
        <v>222</v>
      </c>
      <c r="B231" s="118"/>
      <c r="C231" s="120"/>
      <c r="D231" s="15" t="str">
        <f t="shared" si="10"/>
        <v/>
      </c>
      <c r="E231" s="297" t="b">
        <f t="shared" si="11"/>
        <v>0</v>
      </c>
      <c r="F231" s="298">
        <f t="shared" si="12"/>
        <v>1</v>
      </c>
    </row>
    <row r="232" spans="1:6">
      <c r="A232" s="117">
        <v>223</v>
      </c>
      <c r="B232" s="118"/>
      <c r="C232" s="120"/>
      <c r="D232" s="15" t="str">
        <f t="shared" si="10"/>
        <v/>
      </c>
      <c r="E232" s="297" t="b">
        <f t="shared" si="11"/>
        <v>0</v>
      </c>
      <c r="F232" s="298">
        <f t="shared" si="12"/>
        <v>1</v>
      </c>
    </row>
    <row r="233" spans="1:6">
      <c r="A233" s="117">
        <v>224</v>
      </c>
      <c r="B233" s="118"/>
      <c r="C233" s="120"/>
      <c r="D233" s="15" t="str">
        <f t="shared" si="10"/>
        <v/>
      </c>
      <c r="E233" s="297" t="b">
        <f t="shared" si="11"/>
        <v>0</v>
      </c>
      <c r="F233" s="298">
        <f t="shared" si="12"/>
        <v>1</v>
      </c>
    </row>
    <row r="234" spans="1:6">
      <c r="A234" s="117">
        <v>225</v>
      </c>
      <c r="B234" s="118"/>
      <c r="C234" s="120"/>
      <c r="D234" s="15" t="str">
        <f t="shared" si="10"/>
        <v/>
      </c>
      <c r="E234" s="297" t="b">
        <f t="shared" si="11"/>
        <v>0</v>
      </c>
      <c r="F234" s="298">
        <f t="shared" si="12"/>
        <v>1</v>
      </c>
    </row>
    <row r="235" spans="1:6">
      <c r="A235" s="117">
        <v>226</v>
      </c>
      <c r="B235" s="118"/>
      <c r="C235" s="120"/>
      <c r="D235" s="15" t="str">
        <f t="shared" si="10"/>
        <v/>
      </c>
      <c r="E235" s="297" t="b">
        <f t="shared" si="11"/>
        <v>0</v>
      </c>
      <c r="F235" s="298">
        <f t="shared" si="12"/>
        <v>1</v>
      </c>
    </row>
    <row r="236" spans="1:6">
      <c r="A236" s="117">
        <v>227</v>
      </c>
      <c r="B236" s="118"/>
      <c r="C236" s="120"/>
      <c r="D236" s="15" t="str">
        <f t="shared" si="10"/>
        <v/>
      </c>
      <c r="E236" s="297" t="b">
        <f t="shared" si="11"/>
        <v>0</v>
      </c>
      <c r="F236" s="298">
        <f t="shared" si="12"/>
        <v>1</v>
      </c>
    </row>
    <row r="237" spans="1:6">
      <c r="A237" s="117">
        <v>228</v>
      </c>
      <c r="B237" s="118"/>
      <c r="C237" s="120"/>
      <c r="D237" s="15" t="str">
        <f t="shared" si="10"/>
        <v/>
      </c>
      <c r="E237" s="297" t="b">
        <f t="shared" si="11"/>
        <v>0</v>
      </c>
      <c r="F237" s="298">
        <f t="shared" si="12"/>
        <v>1</v>
      </c>
    </row>
    <row r="238" spans="1:6">
      <c r="A238" s="117">
        <v>229</v>
      </c>
      <c r="B238" s="118"/>
      <c r="C238" s="120"/>
      <c r="D238" s="15" t="str">
        <f t="shared" si="10"/>
        <v/>
      </c>
      <c r="E238" s="297" t="b">
        <f t="shared" si="11"/>
        <v>0</v>
      </c>
      <c r="F238" s="298">
        <f t="shared" si="12"/>
        <v>1</v>
      </c>
    </row>
    <row r="239" spans="1:6">
      <c r="A239" s="117">
        <v>230</v>
      </c>
      <c r="B239" s="118"/>
      <c r="C239" s="120"/>
      <c r="D239" s="15" t="str">
        <f t="shared" si="10"/>
        <v/>
      </c>
      <c r="E239" s="297" t="b">
        <f t="shared" si="11"/>
        <v>0</v>
      </c>
      <c r="F239" s="298">
        <f t="shared" si="12"/>
        <v>1</v>
      </c>
    </row>
    <row r="240" spans="1:6">
      <c r="A240" s="117">
        <v>231</v>
      </c>
      <c r="B240" s="118"/>
      <c r="C240" s="120"/>
      <c r="D240" s="15" t="str">
        <f t="shared" si="10"/>
        <v/>
      </c>
      <c r="E240" s="297" t="b">
        <f t="shared" si="11"/>
        <v>0</v>
      </c>
      <c r="F240" s="298">
        <f t="shared" si="12"/>
        <v>1</v>
      </c>
    </row>
    <row r="241" spans="1:6">
      <c r="A241" s="117">
        <v>232</v>
      </c>
      <c r="B241" s="118"/>
      <c r="C241" s="120"/>
      <c r="D241" s="15" t="str">
        <f t="shared" si="10"/>
        <v/>
      </c>
      <c r="E241" s="297" t="b">
        <f t="shared" si="11"/>
        <v>0</v>
      </c>
      <c r="F241" s="298">
        <f t="shared" si="12"/>
        <v>1</v>
      </c>
    </row>
    <row r="242" spans="1:6">
      <c r="A242" s="117">
        <v>233</v>
      </c>
      <c r="B242" s="118"/>
      <c r="C242" s="120"/>
      <c r="D242" s="15" t="str">
        <f t="shared" si="10"/>
        <v/>
      </c>
      <c r="E242" s="297" t="b">
        <f t="shared" si="11"/>
        <v>0</v>
      </c>
      <c r="F242" s="298">
        <f t="shared" si="12"/>
        <v>1</v>
      </c>
    </row>
    <row r="243" spans="1:6">
      <c r="A243" s="117">
        <v>234</v>
      </c>
      <c r="B243" s="118"/>
      <c r="C243" s="120"/>
      <c r="D243" s="15" t="str">
        <f t="shared" si="10"/>
        <v/>
      </c>
      <c r="E243" s="297" t="b">
        <f t="shared" si="11"/>
        <v>0</v>
      </c>
      <c r="F243" s="298">
        <f t="shared" si="12"/>
        <v>1</v>
      </c>
    </row>
    <row r="244" spans="1:6">
      <c r="A244" s="117">
        <v>235</v>
      </c>
      <c r="B244" s="118"/>
      <c r="C244" s="120"/>
      <c r="D244" s="15" t="str">
        <f t="shared" si="10"/>
        <v/>
      </c>
      <c r="E244" s="297" t="b">
        <f t="shared" si="11"/>
        <v>0</v>
      </c>
      <c r="F244" s="298">
        <f t="shared" si="12"/>
        <v>1</v>
      </c>
    </row>
    <row r="245" spans="1:6">
      <c r="A245" s="117">
        <v>236</v>
      </c>
      <c r="B245" s="118"/>
      <c r="C245" s="120"/>
      <c r="D245" s="15" t="str">
        <f t="shared" si="10"/>
        <v/>
      </c>
      <c r="E245" s="297" t="b">
        <f t="shared" si="11"/>
        <v>0</v>
      </c>
      <c r="F245" s="298">
        <f t="shared" si="12"/>
        <v>1</v>
      </c>
    </row>
    <row r="246" spans="1:6">
      <c r="A246" s="117">
        <v>237</v>
      </c>
      <c r="B246" s="118"/>
      <c r="C246" s="120"/>
      <c r="D246" s="15" t="str">
        <f t="shared" si="10"/>
        <v/>
      </c>
      <c r="E246" s="297" t="b">
        <f t="shared" si="11"/>
        <v>0</v>
      </c>
      <c r="F246" s="298">
        <f t="shared" si="12"/>
        <v>1</v>
      </c>
    </row>
    <row r="247" spans="1:6">
      <c r="A247" s="117">
        <v>238</v>
      </c>
      <c r="B247" s="118"/>
      <c r="C247" s="120"/>
      <c r="D247" s="15" t="str">
        <f t="shared" si="10"/>
        <v/>
      </c>
      <c r="E247" s="297" t="b">
        <f t="shared" si="11"/>
        <v>0</v>
      </c>
      <c r="F247" s="298">
        <f t="shared" si="12"/>
        <v>1</v>
      </c>
    </row>
    <row r="248" spans="1:6">
      <c r="A248" s="117">
        <v>239</v>
      </c>
      <c r="B248" s="118"/>
      <c r="C248" s="120"/>
      <c r="D248" s="15" t="str">
        <f t="shared" si="10"/>
        <v/>
      </c>
      <c r="E248" s="297" t="b">
        <f t="shared" si="11"/>
        <v>0</v>
      </c>
      <c r="F248" s="298">
        <f t="shared" si="12"/>
        <v>1</v>
      </c>
    </row>
    <row r="249" spans="1:6">
      <c r="A249" s="117">
        <v>240</v>
      </c>
      <c r="B249" s="118"/>
      <c r="C249" s="120"/>
      <c r="D249" s="15" t="str">
        <f t="shared" si="10"/>
        <v/>
      </c>
      <c r="E249" s="297" t="b">
        <f t="shared" si="11"/>
        <v>0</v>
      </c>
      <c r="F249" s="298">
        <f t="shared" si="12"/>
        <v>1</v>
      </c>
    </row>
    <row r="250" spans="1:6">
      <c r="A250" s="117">
        <v>241</v>
      </c>
      <c r="B250" s="118"/>
      <c r="C250" s="120"/>
      <c r="D250" s="15" t="str">
        <f t="shared" si="10"/>
        <v/>
      </c>
      <c r="E250" s="297" t="b">
        <f t="shared" si="11"/>
        <v>0</v>
      </c>
      <c r="F250" s="298">
        <f t="shared" si="12"/>
        <v>1</v>
      </c>
    </row>
    <row r="251" spans="1:6">
      <c r="A251" s="117">
        <v>242</v>
      </c>
      <c r="B251" s="118"/>
      <c r="C251" s="120"/>
      <c r="D251" s="15" t="str">
        <f t="shared" si="10"/>
        <v/>
      </c>
      <c r="E251" s="297" t="b">
        <f t="shared" si="11"/>
        <v>0</v>
      </c>
      <c r="F251" s="298">
        <f t="shared" si="12"/>
        <v>1</v>
      </c>
    </row>
    <row r="252" spans="1:6">
      <c r="A252" s="117">
        <v>243</v>
      </c>
      <c r="B252" s="118"/>
      <c r="C252" s="120"/>
      <c r="D252" s="15" t="str">
        <f t="shared" si="10"/>
        <v/>
      </c>
      <c r="E252" s="297" t="b">
        <f t="shared" si="11"/>
        <v>0</v>
      </c>
      <c r="F252" s="298">
        <f t="shared" si="12"/>
        <v>1</v>
      </c>
    </row>
    <row r="253" spans="1:6">
      <c r="A253" s="117">
        <v>244</v>
      </c>
      <c r="B253" s="118"/>
      <c r="C253" s="120"/>
      <c r="D253" s="15" t="str">
        <f t="shared" si="10"/>
        <v/>
      </c>
      <c r="E253" s="297" t="b">
        <f t="shared" si="11"/>
        <v>0</v>
      </c>
      <c r="F253" s="298">
        <f t="shared" si="12"/>
        <v>1</v>
      </c>
    </row>
    <row r="254" spans="1:6">
      <c r="A254" s="117">
        <v>245</v>
      </c>
      <c r="B254" s="118"/>
      <c r="C254" s="120"/>
      <c r="D254" s="15" t="str">
        <f t="shared" si="10"/>
        <v/>
      </c>
      <c r="E254" s="297" t="b">
        <f t="shared" si="11"/>
        <v>0</v>
      </c>
      <c r="F254" s="298">
        <f t="shared" si="12"/>
        <v>1</v>
      </c>
    </row>
    <row r="255" spans="1:6">
      <c r="A255" s="117">
        <v>246</v>
      </c>
      <c r="B255" s="118"/>
      <c r="C255" s="120"/>
      <c r="D255" s="15" t="str">
        <f t="shared" si="10"/>
        <v/>
      </c>
      <c r="E255" s="297" t="b">
        <f t="shared" si="11"/>
        <v>0</v>
      </c>
      <c r="F255" s="298">
        <f t="shared" si="12"/>
        <v>1</v>
      </c>
    </row>
    <row r="256" spans="1:6">
      <c r="A256" s="117">
        <v>247</v>
      </c>
      <c r="B256" s="118"/>
      <c r="C256" s="120"/>
      <c r="D256" s="15" t="str">
        <f t="shared" si="10"/>
        <v/>
      </c>
      <c r="E256" s="297" t="b">
        <f t="shared" si="11"/>
        <v>0</v>
      </c>
      <c r="F256" s="298">
        <f t="shared" si="12"/>
        <v>1</v>
      </c>
    </row>
    <row r="257" spans="1:6">
      <c r="A257" s="117">
        <v>248</v>
      </c>
      <c r="B257" s="118"/>
      <c r="C257" s="120"/>
      <c r="D257" s="15" t="str">
        <f t="shared" si="10"/>
        <v/>
      </c>
      <c r="E257" s="297" t="b">
        <f t="shared" si="11"/>
        <v>0</v>
      </c>
      <c r="F257" s="298">
        <f t="shared" si="12"/>
        <v>1</v>
      </c>
    </row>
    <row r="258" spans="1:6">
      <c r="A258" s="117">
        <v>249</v>
      </c>
      <c r="B258" s="118"/>
      <c r="C258" s="120"/>
      <c r="D258" s="15" t="str">
        <f t="shared" si="10"/>
        <v/>
      </c>
      <c r="E258" s="297" t="b">
        <f t="shared" si="11"/>
        <v>0</v>
      </c>
      <c r="F258" s="298">
        <f t="shared" si="12"/>
        <v>1</v>
      </c>
    </row>
    <row r="259" spans="1:6">
      <c r="A259" s="117">
        <v>250</v>
      </c>
      <c r="B259" s="118"/>
      <c r="C259" s="120"/>
      <c r="D259" s="15" t="str">
        <f t="shared" si="10"/>
        <v/>
      </c>
      <c r="E259" s="297" t="b">
        <f t="shared" si="11"/>
        <v>0</v>
      </c>
      <c r="F259" s="298">
        <f t="shared" si="12"/>
        <v>1</v>
      </c>
    </row>
  </sheetData>
  <sheetProtection algorithmName="SHA-512" hashValue="3mZyyIJeHZyEZQ2psLowMk6W0ZOaAf2PVPHi4Fg9seXarCk3tEpu/hLjE8PZMkA583yubHu2O2a4vk/Z9OD9ag==" saltValue="0sivyA4piRbfwZAZVs7KNg==" spinCount="100000" sheet="1" objects="1" scenarios="1" formatCells="0" formatRows="0" insertRows="0"/>
  <mergeCells count="8">
    <mergeCell ref="E7:E8"/>
    <mergeCell ref="F7:F8"/>
    <mergeCell ref="A4:D4"/>
    <mergeCell ref="A5:D5"/>
    <mergeCell ref="A7:A8"/>
    <mergeCell ref="B7:B8"/>
    <mergeCell ref="C7:C8"/>
    <mergeCell ref="D7:D8"/>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70">
    <pageSetUpPr fitToPage="1"/>
  </sheetPr>
  <dimension ref="A1:L261"/>
  <sheetViews>
    <sheetView zoomScaleNormal="100" workbookViewId="0">
      <selection activeCell="B12" sqref="B12:E14"/>
    </sheetView>
  </sheetViews>
  <sheetFormatPr defaultColWidth="9.1328125" defaultRowHeight="15.75"/>
  <cols>
    <col min="1" max="1" width="5.6640625" style="45" customWidth="1"/>
    <col min="2" max="2" width="29.33203125" style="65" customWidth="1"/>
    <col min="3" max="3" width="45.33203125" style="49" customWidth="1"/>
    <col min="4" max="4" width="38.6640625" style="49" customWidth="1"/>
    <col min="5" max="5" width="10.6640625" style="54" customWidth="1"/>
    <col min="6" max="6" width="17.6640625" style="49" customWidth="1"/>
    <col min="7" max="7" width="10.6640625" style="49" hidden="1" customWidth="1"/>
    <col min="8" max="8" width="9.1328125" style="55" hidden="1" customWidth="1"/>
    <col min="9" max="9" width="9.1328125" style="49" hidden="1" customWidth="1"/>
    <col min="10" max="12" width="17.6640625" style="49" hidden="1" customWidth="1"/>
    <col min="13" max="19" width="9.1328125" style="49" customWidth="1"/>
    <col min="20" max="16384" width="9.1328125" style="49"/>
  </cols>
  <sheetData>
    <row r="1" spans="1:12" s="45" customFormat="1">
      <c r="A1" s="44" t="s">
        <v>483</v>
      </c>
      <c r="B1" s="281"/>
      <c r="E1" s="46"/>
      <c r="F1" s="48"/>
      <c r="G1" s="47"/>
      <c r="J1" s="48"/>
      <c r="K1" s="48"/>
      <c r="L1" s="48"/>
    </row>
    <row r="2" spans="1:12" s="45" customFormat="1">
      <c r="A2" s="294" t="str">
        <f>IF(ISBLANK(facultate), IF(ISBLANK(departament),"","Departament " &amp; departament), "Facultatea " &amp; facultate)</f>
        <v>Facultatea Automatică și Calculatoare</v>
      </c>
      <c r="B2" s="281"/>
      <c r="E2" s="46"/>
      <c r="F2" s="48"/>
      <c r="G2" s="47"/>
      <c r="J2" s="48"/>
      <c r="K2" s="48"/>
      <c r="L2" s="48"/>
    </row>
    <row r="3" spans="1:12" s="45" customFormat="1">
      <c r="A3" s="294" t="str">
        <f>IF(ISBLANK(departament),"","Departamentul " &amp; departament)</f>
        <v>Departamentul Automatică și Informatică Aplicată</v>
      </c>
      <c r="B3" s="281"/>
      <c r="E3" s="46"/>
      <c r="F3" s="48"/>
      <c r="G3" s="47"/>
      <c r="J3" s="48"/>
      <c r="K3" s="48"/>
      <c r="L3" s="48"/>
    </row>
    <row r="4" spans="1:12">
      <c r="A4" s="472" t="s">
        <v>843</v>
      </c>
      <c r="B4" s="472"/>
      <c r="C4" s="472"/>
      <c r="D4" s="472"/>
      <c r="E4" s="472"/>
      <c r="F4" s="472"/>
      <c r="G4" s="187"/>
    </row>
    <row r="5" spans="1:12">
      <c r="A5" s="472" t="s">
        <v>844</v>
      </c>
      <c r="B5" s="472"/>
      <c r="C5" s="472"/>
      <c r="D5" s="472"/>
      <c r="E5" s="472"/>
      <c r="F5" s="472"/>
      <c r="G5" s="187"/>
    </row>
    <row r="6" spans="1:12" ht="13.5" customHeight="1">
      <c r="E6" s="49"/>
      <c r="F6" s="295" t="str">
        <f>CONCATENATE(functie," ",nume_candidat)</f>
        <v>Conferențiar Bojan-Dragos Claudia-Adina</v>
      </c>
      <c r="J6" s="295" t="str">
        <f>CONCATENATE(functie," ",nume_candidat)</f>
        <v>Conferențiar Bojan-Dragos Claudia-Adina</v>
      </c>
      <c r="K6" s="295" t="str">
        <f>CONCATENATE(functie," ",nume_candidat)</f>
        <v>Conferențiar Bojan-Dragos Claudia-Adina</v>
      </c>
      <c r="L6" s="295" t="str">
        <f>CONCATENATE(functie," ",nume_candidat)</f>
        <v>Conferențiar Bojan-Dragos Claudia-Adina</v>
      </c>
    </row>
    <row r="7" spans="1:12" ht="18.75" customHeight="1">
      <c r="A7" s="470" t="s">
        <v>338</v>
      </c>
      <c r="B7" s="480" t="s">
        <v>1065</v>
      </c>
      <c r="C7" s="480" t="s">
        <v>1064</v>
      </c>
      <c r="D7" s="480" t="s">
        <v>850</v>
      </c>
      <c r="E7" s="480" t="s">
        <v>2</v>
      </c>
      <c r="F7" s="470" t="s">
        <v>544</v>
      </c>
      <c r="G7" s="470" t="s">
        <v>4</v>
      </c>
      <c r="H7" s="491" t="s">
        <v>541</v>
      </c>
      <c r="I7" s="477" t="s">
        <v>551</v>
      </c>
      <c r="J7" s="470" t="s">
        <v>846</v>
      </c>
      <c r="K7" s="470" t="s">
        <v>847</v>
      </c>
      <c r="L7" s="470" t="s">
        <v>848</v>
      </c>
    </row>
    <row r="8" spans="1:12" ht="18.75" customHeight="1">
      <c r="A8" s="487"/>
      <c r="B8" s="481"/>
      <c r="C8" s="481"/>
      <c r="D8" s="481"/>
      <c r="E8" s="481"/>
      <c r="F8" s="487"/>
      <c r="G8" s="487"/>
      <c r="H8" s="492"/>
      <c r="I8" s="477"/>
      <c r="J8" s="487"/>
      <c r="K8" s="487"/>
      <c r="L8" s="487"/>
    </row>
    <row r="9" spans="1:12" ht="18.75" customHeight="1">
      <c r="A9" s="487"/>
      <c r="B9" s="481"/>
      <c r="C9" s="481"/>
      <c r="D9" s="481"/>
      <c r="E9" s="481"/>
      <c r="F9" s="471"/>
      <c r="G9" s="471"/>
      <c r="H9" s="492"/>
      <c r="I9" s="477"/>
      <c r="J9" s="471"/>
      <c r="K9" s="471"/>
      <c r="L9" s="471"/>
    </row>
    <row r="10" spans="1:12" ht="18.75" customHeight="1">
      <c r="A10" s="471"/>
      <c r="B10" s="482"/>
      <c r="C10" s="482"/>
      <c r="D10" s="482"/>
      <c r="E10" s="482"/>
      <c r="F10" s="296" t="str">
        <f>CONCATENATE("ultimii ",durata_evaluare," ani")</f>
        <v>ultimii 5 ani</v>
      </c>
      <c r="G10" s="296" t="str">
        <f>CONCATENATE("ultimii                                  ",durata_evaluare," ani")</f>
        <v>ultimii                                  5 ani</v>
      </c>
      <c r="H10" s="493"/>
      <c r="I10" s="477"/>
      <c r="J10" s="296" t="str">
        <f>CONCATENATE("ultimii ",durata_evaluare," ani")</f>
        <v>ultimii 5 ani</v>
      </c>
      <c r="K10" s="296" t="str">
        <f>CONCATENATE("ultimii ",durata_evaluare," ani")</f>
        <v>ultimii 5 ani</v>
      </c>
      <c r="L10" s="296" t="str">
        <f>CONCATENATE("ultimii ",durata_evaluare," ani")</f>
        <v>ultimii 5 ani</v>
      </c>
    </row>
    <row r="11" spans="1:12">
      <c r="A11" s="71"/>
      <c r="B11" s="50"/>
      <c r="C11" s="50"/>
      <c r="D11" s="50"/>
      <c r="E11" s="22"/>
      <c r="F11" s="122">
        <f>SUMIF(F12:F1012,"&gt;0")</f>
        <v>0</v>
      </c>
      <c r="G11" s="4">
        <f>SUMIF(G12:G1110,"&gt;0")</f>
        <v>0</v>
      </c>
      <c r="H11" s="252"/>
      <c r="J11" s="122">
        <f>SUMIF(J12:J1110,"&gt;0")</f>
        <v>0</v>
      </c>
      <c r="K11" s="122">
        <f>SUMIF(K12:K1110,"&gt;0")</f>
        <v>0</v>
      </c>
      <c r="L11" s="122">
        <f>SUMIF(L12:L1110,"&gt;0")</f>
        <v>0</v>
      </c>
    </row>
    <row r="12" spans="1:12">
      <c r="A12" s="28">
        <v>1</v>
      </c>
      <c r="B12" s="135"/>
      <c r="C12" s="7"/>
      <c r="D12" s="7"/>
      <c r="E12" s="180"/>
      <c r="F12" s="15" t="str">
        <f t="shared" ref="F12:F75" si="0">IF(OR($C12="",$E12&lt;an_initial,$E12&gt;an_final),"",G12*(HLOOKUP(D12,iii1punctaje,2,FALSE)))</f>
        <v/>
      </c>
      <c r="G12" s="43" t="str">
        <f t="shared" ref="G12:G43" si="1">IF(OR($C12="",,$E12="",$E12&gt;an_final),"",IF($E12&gt;=an_initial,1,""))</f>
        <v/>
      </c>
      <c r="H12" s="297" t="b">
        <f t="shared" ref="H12:H75" si="2">IF(nume_candidat="",FALSE,ISNUMBER(SEARCH(nume_candidat,$C12)))</f>
        <v>0</v>
      </c>
      <c r="I12" s="298">
        <f t="shared" ref="I12:I43" si="3">LEN(C12)-LEN(SUBSTITUTE(C12,",",""))+1</f>
        <v>1</v>
      </c>
      <c r="J12" s="15" t="str">
        <f t="shared" ref="J12:J13" si="4">IF(OR($C12="",$E12&lt;an_initial,$E12&gt;an_final),"",G12*(HLOOKUP(D12,iii1punctaje,2,FALSE))*COUNTIF(D12,$J$7))</f>
        <v/>
      </c>
      <c r="K12" s="15" t="str">
        <f t="shared" ref="K12:K13" si="5">IF(OR($C12="",$E12&lt;an_initial,$E12&gt;an_final),"",G12*(HLOOKUP(D12,iii1punctaje,2,FALSE))*COUNTIF(D12,$K$7))</f>
        <v/>
      </c>
      <c r="L12" s="15" t="str">
        <f t="shared" ref="L12:L13" si="6">IF(OR($C12="",$E12&lt;an_initial,$E12&gt;an_final),"",G12*(HLOOKUP(D12,iii1punctaje,2,FALSE))*COUNTIF(D12,$L$7))</f>
        <v/>
      </c>
    </row>
    <row r="13" spans="1:12">
      <c r="A13" s="28">
        <v>2</v>
      </c>
      <c r="B13" s="135"/>
      <c r="C13" s="7"/>
      <c r="D13" s="7"/>
      <c r="E13" s="180"/>
      <c r="F13" s="15" t="str">
        <f t="shared" si="0"/>
        <v/>
      </c>
      <c r="G13" s="43" t="str">
        <f t="shared" si="1"/>
        <v/>
      </c>
      <c r="H13" s="297" t="b">
        <f t="shared" si="2"/>
        <v>0</v>
      </c>
      <c r="I13" s="298">
        <f t="shared" si="3"/>
        <v>1</v>
      </c>
      <c r="J13" s="15" t="str">
        <f t="shared" si="4"/>
        <v/>
      </c>
      <c r="K13" s="15" t="str">
        <f t="shared" si="5"/>
        <v/>
      </c>
      <c r="L13" s="15" t="str">
        <f t="shared" si="6"/>
        <v/>
      </c>
    </row>
    <row r="14" spans="1:12">
      <c r="A14" s="28">
        <v>3</v>
      </c>
      <c r="B14" s="135"/>
      <c r="C14" s="7"/>
      <c r="D14" s="7"/>
      <c r="E14" s="180"/>
      <c r="F14" s="15" t="str">
        <f t="shared" si="0"/>
        <v/>
      </c>
      <c r="G14" s="43" t="str">
        <f t="shared" si="1"/>
        <v/>
      </c>
      <c r="H14" s="297" t="b">
        <f t="shared" si="2"/>
        <v>0</v>
      </c>
      <c r="I14" s="298">
        <f t="shared" si="3"/>
        <v>1</v>
      </c>
      <c r="J14" s="15" t="str">
        <f t="shared" ref="J14:J77" si="7">IF(OR($C14="",$E14&lt;an_initial,$E14&gt;an_final),"",G14*(HLOOKUP(D14,iii1punctaje,2,FALSE))*COUNTIF(D14,$J$7))</f>
        <v/>
      </c>
      <c r="K14" s="15" t="str">
        <f t="shared" ref="K14:K77" si="8">IF(OR($C14="",$E14&lt;an_initial,$E14&gt;an_final),"",G14*(HLOOKUP(D14,iii1punctaje,2,FALSE))*COUNTIF(D14,$K$7))</f>
        <v/>
      </c>
      <c r="L14" s="15" t="str">
        <f t="shared" ref="L14:L77" si="9">IF(OR($C14="",$E14&lt;an_initial,$E14&gt;an_final),"",G14*(HLOOKUP(D14,iii1punctaje,2,FALSE))*COUNTIF(D14,$L$7))</f>
        <v/>
      </c>
    </row>
    <row r="15" spans="1:12">
      <c r="A15" s="28">
        <v>4</v>
      </c>
      <c r="B15" s="135"/>
      <c r="C15" s="6"/>
      <c r="D15" s="6"/>
      <c r="E15" s="179"/>
      <c r="F15" s="15" t="str">
        <f t="shared" si="0"/>
        <v/>
      </c>
      <c r="G15" s="43" t="str">
        <f t="shared" si="1"/>
        <v/>
      </c>
      <c r="H15" s="297" t="b">
        <f t="shared" si="2"/>
        <v>0</v>
      </c>
      <c r="I15" s="298">
        <f t="shared" si="3"/>
        <v>1</v>
      </c>
      <c r="J15" s="15" t="str">
        <f t="shared" si="7"/>
        <v/>
      </c>
      <c r="K15" s="15" t="str">
        <f t="shared" si="8"/>
        <v/>
      </c>
      <c r="L15" s="15" t="str">
        <f t="shared" si="9"/>
        <v/>
      </c>
    </row>
    <row r="16" spans="1:12">
      <c r="A16" s="28">
        <v>5</v>
      </c>
      <c r="B16" s="135"/>
      <c r="C16" s="6"/>
      <c r="D16" s="6"/>
      <c r="E16" s="179"/>
      <c r="F16" s="15" t="str">
        <f t="shared" si="0"/>
        <v/>
      </c>
      <c r="G16" s="43" t="str">
        <f t="shared" si="1"/>
        <v/>
      </c>
      <c r="H16" s="297" t="b">
        <f t="shared" si="2"/>
        <v>0</v>
      </c>
      <c r="I16" s="298">
        <f t="shared" si="3"/>
        <v>1</v>
      </c>
      <c r="J16" s="15" t="str">
        <f t="shared" si="7"/>
        <v/>
      </c>
      <c r="K16" s="15" t="str">
        <f t="shared" si="8"/>
        <v/>
      </c>
      <c r="L16" s="15" t="str">
        <f t="shared" si="9"/>
        <v/>
      </c>
    </row>
    <row r="17" spans="1:12">
      <c r="A17" s="28">
        <v>6</v>
      </c>
      <c r="B17" s="135"/>
      <c r="C17" s="6"/>
      <c r="D17" s="6"/>
      <c r="E17" s="179"/>
      <c r="F17" s="15" t="str">
        <f t="shared" si="0"/>
        <v/>
      </c>
      <c r="G17" s="43" t="str">
        <f t="shared" si="1"/>
        <v/>
      </c>
      <c r="H17" s="297" t="b">
        <f t="shared" si="2"/>
        <v>0</v>
      </c>
      <c r="I17" s="298">
        <f t="shared" si="3"/>
        <v>1</v>
      </c>
      <c r="J17" s="15" t="str">
        <f t="shared" si="7"/>
        <v/>
      </c>
      <c r="K17" s="15" t="str">
        <f t="shared" si="8"/>
        <v/>
      </c>
      <c r="L17" s="15" t="str">
        <f t="shared" si="9"/>
        <v/>
      </c>
    </row>
    <row r="18" spans="1:12">
      <c r="A18" s="28">
        <v>7</v>
      </c>
      <c r="B18" s="135"/>
      <c r="C18" s="6"/>
      <c r="D18" s="6"/>
      <c r="E18" s="179"/>
      <c r="F18" s="15" t="str">
        <f t="shared" si="0"/>
        <v/>
      </c>
      <c r="G18" s="43" t="str">
        <f t="shared" si="1"/>
        <v/>
      </c>
      <c r="H18" s="297" t="b">
        <f t="shared" si="2"/>
        <v>0</v>
      </c>
      <c r="I18" s="298">
        <f t="shared" si="3"/>
        <v>1</v>
      </c>
      <c r="J18" s="15" t="str">
        <f t="shared" si="7"/>
        <v/>
      </c>
      <c r="K18" s="15" t="str">
        <f t="shared" si="8"/>
        <v/>
      </c>
      <c r="L18" s="15" t="str">
        <f t="shared" si="9"/>
        <v/>
      </c>
    </row>
    <row r="19" spans="1:12">
      <c r="A19" s="28">
        <v>8</v>
      </c>
      <c r="B19" s="135"/>
      <c r="C19" s="6"/>
      <c r="D19" s="6"/>
      <c r="E19" s="179"/>
      <c r="F19" s="15" t="str">
        <f t="shared" si="0"/>
        <v/>
      </c>
      <c r="G19" s="43" t="str">
        <f t="shared" si="1"/>
        <v/>
      </c>
      <c r="H19" s="297" t="b">
        <f t="shared" si="2"/>
        <v>0</v>
      </c>
      <c r="I19" s="298">
        <f t="shared" si="3"/>
        <v>1</v>
      </c>
      <c r="J19" s="15" t="str">
        <f t="shared" si="7"/>
        <v/>
      </c>
      <c r="K19" s="15" t="str">
        <f t="shared" si="8"/>
        <v/>
      </c>
      <c r="L19" s="15" t="str">
        <f t="shared" si="9"/>
        <v/>
      </c>
    </row>
    <row r="20" spans="1:12">
      <c r="A20" s="28">
        <v>9</v>
      </c>
      <c r="B20" s="135"/>
      <c r="C20" s="6"/>
      <c r="D20" s="6"/>
      <c r="E20" s="179"/>
      <c r="F20" s="15" t="str">
        <f t="shared" si="0"/>
        <v/>
      </c>
      <c r="G20" s="43" t="str">
        <f t="shared" si="1"/>
        <v/>
      </c>
      <c r="H20" s="297" t="b">
        <f t="shared" si="2"/>
        <v>0</v>
      </c>
      <c r="I20" s="298">
        <f t="shared" si="3"/>
        <v>1</v>
      </c>
      <c r="J20" s="15" t="str">
        <f t="shared" si="7"/>
        <v/>
      </c>
      <c r="K20" s="15" t="str">
        <f t="shared" si="8"/>
        <v/>
      </c>
      <c r="L20" s="15" t="str">
        <f t="shared" si="9"/>
        <v/>
      </c>
    </row>
    <row r="21" spans="1:12">
      <c r="A21" s="28">
        <v>10</v>
      </c>
      <c r="B21" s="135"/>
      <c r="C21" s="6"/>
      <c r="D21" s="6"/>
      <c r="E21" s="179"/>
      <c r="F21" s="15" t="str">
        <f t="shared" si="0"/>
        <v/>
      </c>
      <c r="G21" s="43" t="str">
        <f t="shared" si="1"/>
        <v/>
      </c>
      <c r="H21" s="297" t="b">
        <f t="shared" si="2"/>
        <v>0</v>
      </c>
      <c r="I21" s="298">
        <f t="shared" si="3"/>
        <v>1</v>
      </c>
      <c r="J21" s="15" t="str">
        <f t="shared" si="7"/>
        <v/>
      </c>
      <c r="K21" s="15" t="str">
        <f t="shared" si="8"/>
        <v/>
      </c>
      <c r="L21" s="15" t="str">
        <f t="shared" si="9"/>
        <v/>
      </c>
    </row>
    <row r="22" spans="1:12">
      <c r="A22" s="28">
        <v>11</v>
      </c>
      <c r="B22" s="135"/>
      <c r="C22" s="6"/>
      <c r="D22" s="6"/>
      <c r="E22" s="179"/>
      <c r="F22" s="15" t="str">
        <f t="shared" si="0"/>
        <v/>
      </c>
      <c r="G22" s="43" t="str">
        <f t="shared" si="1"/>
        <v/>
      </c>
      <c r="H22" s="297" t="b">
        <f t="shared" si="2"/>
        <v>0</v>
      </c>
      <c r="I22" s="298">
        <f t="shared" si="3"/>
        <v>1</v>
      </c>
      <c r="J22" s="15" t="str">
        <f t="shared" si="7"/>
        <v/>
      </c>
      <c r="K22" s="15" t="str">
        <f t="shared" si="8"/>
        <v/>
      </c>
      <c r="L22" s="15" t="str">
        <f t="shared" si="9"/>
        <v/>
      </c>
    </row>
    <row r="23" spans="1:12">
      <c r="A23" s="28">
        <v>12</v>
      </c>
      <c r="B23" s="135"/>
      <c r="C23" s="6"/>
      <c r="D23" s="6"/>
      <c r="E23" s="179"/>
      <c r="F23" s="15" t="str">
        <f t="shared" si="0"/>
        <v/>
      </c>
      <c r="G23" s="43" t="str">
        <f t="shared" si="1"/>
        <v/>
      </c>
      <c r="H23" s="297" t="b">
        <f t="shared" si="2"/>
        <v>0</v>
      </c>
      <c r="I23" s="298">
        <f t="shared" si="3"/>
        <v>1</v>
      </c>
      <c r="J23" s="15" t="str">
        <f t="shared" si="7"/>
        <v/>
      </c>
      <c r="K23" s="15" t="str">
        <f t="shared" si="8"/>
        <v/>
      </c>
      <c r="L23" s="15" t="str">
        <f t="shared" si="9"/>
        <v/>
      </c>
    </row>
    <row r="24" spans="1:12">
      <c r="A24" s="28">
        <v>13</v>
      </c>
      <c r="B24" s="135"/>
      <c r="C24" s="6"/>
      <c r="D24" s="6"/>
      <c r="E24" s="179"/>
      <c r="F24" s="15" t="str">
        <f t="shared" si="0"/>
        <v/>
      </c>
      <c r="G24" s="43" t="str">
        <f t="shared" si="1"/>
        <v/>
      </c>
      <c r="H24" s="297" t="b">
        <f t="shared" si="2"/>
        <v>0</v>
      </c>
      <c r="I24" s="298">
        <f t="shared" si="3"/>
        <v>1</v>
      </c>
      <c r="J24" s="15" t="str">
        <f t="shared" si="7"/>
        <v/>
      </c>
      <c r="K24" s="15" t="str">
        <f t="shared" si="8"/>
        <v/>
      </c>
      <c r="L24" s="15" t="str">
        <f t="shared" si="9"/>
        <v/>
      </c>
    </row>
    <row r="25" spans="1:12">
      <c r="A25" s="28">
        <v>14</v>
      </c>
      <c r="B25" s="135"/>
      <c r="C25" s="6"/>
      <c r="D25" s="6"/>
      <c r="E25" s="179"/>
      <c r="F25" s="15" t="str">
        <f t="shared" si="0"/>
        <v/>
      </c>
      <c r="G25" s="43" t="str">
        <f t="shared" si="1"/>
        <v/>
      </c>
      <c r="H25" s="297" t="b">
        <f t="shared" si="2"/>
        <v>0</v>
      </c>
      <c r="I25" s="298">
        <f t="shared" si="3"/>
        <v>1</v>
      </c>
      <c r="J25" s="15" t="str">
        <f t="shared" si="7"/>
        <v/>
      </c>
      <c r="K25" s="15" t="str">
        <f t="shared" si="8"/>
        <v/>
      </c>
      <c r="L25" s="15" t="str">
        <f t="shared" si="9"/>
        <v/>
      </c>
    </row>
    <row r="26" spans="1:12">
      <c r="A26" s="28">
        <v>15</v>
      </c>
      <c r="B26" s="135"/>
      <c r="C26" s="6"/>
      <c r="D26" s="6"/>
      <c r="E26" s="179"/>
      <c r="F26" s="15" t="str">
        <f t="shared" si="0"/>
        <v/>
      </c>
      <c r="G26" s="43" t="str">
        <f t="shared" si="1"/>
        <v/>
      </c>
      <c r="H26" s="297" t="b">
        <f t="shared" si="2"/>
        <v>0</v>
      </c>
      <c r="I26" s="298">
        <f t="shared" si="3"/>
        <v>1</v>
      </c>
      <c r="J26" s="15" t="str">
        <f t="shared" si="7"/>
        <v/>
      </c>
      <c r="K26" s="15" t="str">
        <f t="shared" si="8"/>
        <v/>
      </c>
      <c r="L26" s="15" t="str">
        <f t="shared" si="9"/>
        <v/>
      </c>
    </row>
    <row r="27" spans="1:12">
      <c r="A27" s="28">
        <v>16</v>
      </c>
      <c r="B27" s="135"/>
      <c r="C27" s="6"/>
      <c r="D27" s="6"/>
      <c r="E27" s="179"/>
      <c r="F27" s="15" t="str">
        <f t="shared" si="0"/>
        <v/>
      </c>
      <c r="G27" s="43" t="str">
        <f t="shared" si="1"/>
        <v/>
      </c>
      <c r="H27" s="297" t="b">
        <f t="shared" si="2"/>
        <v>0</v>
      </c>
      <c r="I27" s="298">
        <f t="shared" si="3"/>
        <v>1</v>
      </c>
      <c r="J27" s="15" t="str">
        <f t="shared" si="7"/>
        <v/>
      </c>
      <c r="K27" s="15" t="str">
        <f t="shared" si="8"/>
        <v/>
      </c>
      <c r="L27" s="15" t="str">
        <f t="shared" si="9"/>
        <v/>
      </c>
    </row>
    <row r="28" spans="1:12">
      <c r="A28" s="28">
        <v>17</v>
      </c>
      <c r="B28" s="135"/>
      <c r="C28" s="6"/>
      <c r="D28" s="6"/>
      <c r="E28" s="179"/>
      <c r="F28" s="15" t="str">
        <f t="shared" si="0"/>
        <v/>
      </c>
      <c r="G28" s="43" t="str">
        <f t="shared" si="1"/>
        <v/>
      </c>
      <c r="H28" s="297" t="b">
        <f t="shared" si="2"/>
        <v>0</v>
      </c>
      <c r="I28" s="298">
        <f t="shared" si="3"/>
        <v>1</v>
      </c>
      <c r="J28" s="15" t="str">
        <f t="shared" si="7"/>
        <v/>
      </c>
      <c r="K28" s="15" t="str">
        <f t="shared" si="8"/>
        <v/>
      </c>
      <c r="L28" s="15" t="str">
        <f t="shared" si="9"/>
        <v/>
      </c>
    </row>
    <row r="29" spans="1:12">
      <c r="A29" s="28">
        <v>18</v>
      </c>
      <c r="B29" s="135"/>
      <c r="C29" s="6"/>
      <c r="D29" s="6"/>
      <c r="E29" s="179"/>
      <c r="F29" s="15" t="str">
        <f t="shared" si="0"/>
        <v/>
      </c>
      <c r="G29" s="43" t="str">
        <f t="shared" si="1"/>
        <v/>
      </c>
      <c r="H29" s="297" t="b">
        <f t="shared" si="2"/>
        <v>0</v>
      </c>
      <c r="I29" s="298">
        <f t="shared" si="3"/>
        <v>1</v>
      </c>
      <c r="J29" s="15" t="str">
        <f t="shared" si="7"/>
        <v/>
      </c>
      <c r="K29" s="15" t="str">
        <f t="shared" si="8"/>
        <v/>
      </c>
      <c r="L29" s="15" t="str">
        <f t="shared" si="9"/>
        <v/>
      </c>
    </row>
    <row r="30" spans="1:12">
      <c r="A30" s="28">
        <v>19</v>
      </c>
      <c r="B30" s="135"/>
      <c r="C30" s="6"/>
      <c r="D30" s="6"/>
      <c r="E30" s="179"/>
      <c r="F30" s="15" t="str">
        <f t="shared" si="0"/>
        <v/>
      </c>
      <c r="G30" s="43" t="str">
        <f t="shared" si="1"/>
        <v/>
      </c>
      <c r="H30" s="297" t="b">
        <f t="shared" si="2"/>
        <v>0</v>
      </c>
      <c r="I30" s="298">
        <f t="shared" si="3"/>
        <v>1</v>
      </c>
      <c r="J30" s="15" t="str">
        <f t="shared" si="7"/>
        <v/>
      </c>
      <c r="K30" s="15" t="str">
        <f t="shared" si="8"/>
        <v/>
      </c>
      <c r="L30" s="15" t="str">
        <f t="shared" si="9"/>
        <v/>
      </c>
    </row>
    <row r="31" spans="1:12">
      <c r="A31" s="28">
        <v>20</v>
      </c>
      <c r="B31" s="135"/>
      <c r="C31" s="6"/>
      <c r="D31" s="6"/>
      <c r="E31" s="179"/>
      <c r="F31" s="15" t="str">
        <f t="shared" si="0"/>
        <v/>
      </c>
      <c r="G31" s="43" t="str">
        <f t="shared" si="1"/>
        <v/>
      </c>
      <c r="H31" s="297" t="b">
        <f t="shared" si="2"/>
        <v>0</v>
      </c>
      <c r="I31" s="298">
        <f t="shared" si="3"/>
        <v>1</v>
      </c>
      <c r="J31" s="15" t="str">
        <f t="shared" si="7"/>
        <v/>
      </c>
      <c r="K31" s="15" t="str">
        <f t="shared" si="8"/>
        <v/>
      </c>
      <c r="L31" s="15" t="str">
        <f t="shared" si="9"/>
        <v/>
      </c>
    </row>
    <row r="32" spans="1:12">
      <c r="A32" s="28">
        <v>21</v>
      </c>
      <c r="B32" s="135"/>
      <c r="C32" s="6"/>
      <c r="D32" s="6"/>
      <c r="E32" s="179"/>
      <c r="F32" s="15" t="str">
        <f t="shared" si="0"/>
        <v/>
      </c>
      <c r="G32" s="43" t="str">
        <f t="shared" si="1"/>
        <v/>
      </c>
      <c r="H32" s="297" t="b">
        <f t="shared" si="2"/>
        <v>0</v>
      </c>
      <c r="I32" s="298">
        <f t="shared" si="3"/>
        <v>1</v>
      </c>
      <c r="J32" s="15" t="str">
        <f t="shared" si="7"/>
        <v/>
      </c>
      <c r="K32" s="15" t="str">
        <f t="shared" si="8"/>
        <v/>
      </c>
      <c r="L32" s="15" t="str">
        <f t="shared" si="9"/>
        <v/>
      </c>
    </row>
    <row r="33" spans="1:12">
      <c r="A33" s="28">
        <v>22</v>
      </c>
      <c r="B33" s="135"/>
      <c r="C33" s="6"/>
      <c r="D33" s="6"/>
      <c r="E33" s="179"/>
      <c r="F33" s="15" t="str">
        <f t="shared" si="0"/>
        <v/>
      </c>
      <c r="G33" s="43" t="str">
        <f t="shared" si="1"/>
        <v/>
      </c>
      <c r="H33" s="297" t="b">
        <f t="shared" si="2"/>
        <v>0</v>
      </c>
      <c r="I33" s="298">
        <f t="shared" si="3"/>
        <v>1</v>
      </c>
      <c r="J33" s="15" t="str">
        <f t="shared" si="7"/>
        <v/>
      </c>
      <c r="K33" s="15" t="str">
        <f t="shared" si="8"/>
        <v/>
      </c>
      <c r="L33" s="15" t="str">
        <f t="shared" si="9"/>
        <v/>
      </c>
    </row>
    <row r="34" spans="1:12">
      <c r="A34" s="28">
        <v>23</v>
      </c>
      <c r="B34" s="135"/>
      <c r="C34" s="6"/>
      <c r="D34" s="6"/>
      <c r="E34" s="179"/>
      <c r="F34" s="15" t="str">
        <f t="shared" si="0"/>
        <v/>
      </c>
      <c r="G34" s="43" t="str">
        <f t="shared" si="1"/>
        <v/>
      </c>
      <c r="H34" s="297" t="b">
        <f t="shared" si="2"/>
        <v>0</v>
      </c>
      <c r="I34" s="298">
        <f t="shared" si="3"/>
        <v>1</v>
      </c>
      <c r="J34" s="15" t="str">
        <f t="shared" si="7"/>
        <v/>
      </c>
      <c r="K34" s="15" t="str">
        <f t="shared" si="8"/>
        <v/>
      </c>
      <c r="L34" s="15" t="str">
        <f t="shared" si="9"/>
        <v/>
      </c>
    </row>
    <row r="35" spans="1:12">
      <c r="A35" s="28">
        <v>24</v>
      </c>
      <c r="B35" s="135"/>
      <c r="C35" s="6"/>
      <c r="D35" s="6"/>
      <c r="E35" s="179"/>
      <c r="F35" s="15" t="str">
        <f t="shared" si="0"/>
        <v/>
      </c>
      <c r="G35" s="43" t="str">
        <f t="shared" si="1"/>
        <v/>
      </c>
      <c r="H35" s="297" t="b">
        <f t="shared" si="2"/>
        <v>0</v>
      </c>
      <c r="I35" s="298">
        <f t="shared" si="3"/>
        <v>1</v>
      </c>
      <c r="J35" s="15" t="str">
        <f t="shared" si="7"/>
        <v/>
      </c>
      <c r="K35" s="15" t="str">
        <f t="shared" si="8"/>
        <v/>
      </c>
      <c r="L35" s="15" t="str">
        <f t="shared" si="9"/>
        <v/>
      </c>
    </row>
    <row r="36" spans="1:12">
      <c r="A36" s="28">
        <v>25</v>
      </c>
      <c r="B36" s="135"/>
      <c r="C36" s="6"/>
      <c r="D36" s="6"/>
      <c r="E36" s="179"/>
      <c r="F36" s="15" t="str">
        <f t="shared" si="0"/>
        <v/>
      </c>
      <c r="G36" s="43" t="str">
        <f t="shared" si="1"/>
        <v/>
      </c>
      <c r="H36" s="297" t="b">
        <f t="shared" si="2"/>
        <v>0</v>
      </c>
      <c r="I36" s="298">
        <f t="shared" si="3"/>
        <v>1</v>
      </c>
      <c r="J36" s="15" t="str">
        <f t="shared" si="7"/>
        <v/>
      </c>
      <c r="K36" s="15" t="str">
        <f t="shared" si="8"/>
        <v/>
      </c>
      <c r="L36" s="15" t="str">
        <f t="shared" si="9"/>
        <v/>
      </c>
    </row>
    <row r="37" spans="1:12">
      <c r="A37" s="28">
        <v>26</v>
      </c>
      <c r="B37" s="135"/>
      <c r="C37" s="6"/>
      <c r="D37" s="6"/>
      <c r="E37" s="179"/>
      <c r="F37" s="15" t="str">
        <f t="shared" si="0"/>
        <v/>
      </c>
      <c r="G37" s="43" t="str">
        <f t="shared" si="1"/>
        <v/>
      </c>
      <c r="H37" s="297" t="b">
        <f t="shared" si="2"/>
        <v>0</v>
      </c>
      <c r="I37" s="298">
        <f t="shared" si="3"/>
        <v>1</v>
      </c>
      <c r="J37" s="15" t="str">
        <f t="shared" si="7"/>
        <v/>
      </c>
      <c r="K37" s="15" t="str">
        <f t="shared" si="8"/>
        <v/>
      </c>
      <c r="L37" s="15" t="str">
        <f t="shared" si="9"/>
        <v/>
      </c>
    </row>
    <row r="38" spans="1:12">
      <c r="A38" s="28">
        <v>27</v>
      </c>
      <c r="B38" s="135"/>
      <c r="C38" s="6"/>
      <c r="D38" s="6"/>
      <c r="E38" s="179"/>
      <c r="F38" s="15" t="str">
        <f t="shared" si="0"/>
        <v/>
      </c>
      <c r="G38" s="43" t="str">
        <f t="shared" si="1"/>
        <v/>
      </c>
      <c r="H38" s="297" t="b">
        <f t="shared" si="2"/>
        <v>0</v>
      </c>
      <c r="I38" s="298">
        <f t="shared" si="3"/>
        <v>1</v>
      </c>
      <c r="J38" s="15" t="str">
        <f t="shared" si="7"/>
        <v/>
      </c>
      <c r="K38" s="15" t="str">
        <f t="shared" si="8"/>
        <v/>
      </c>
      <c r="L38" s="15" t="str">
        <f t="shared" si="9"/>
        <v/>
      </c>
    </row>
    <row r="39" spans="1:12">
      <c r="A39" s="28">
        <v>28</v>
      </c>
      <c r="B39" s="135"/>
      <c r="C39" s="6"/>
      <c r="D39" s="6"/>
      <c r="E39" s="179"/>
      <c r="F39" s="15" t="str">
        <f t="shared" si="0"/>
        <v/>
      </c>
      <c r="G39" s="43" t="str">
        <f t="shared" si="1"/>
        <v/>
      </c>
      <c r="H39" s="297" t="b">
        <f t="shared" si="2"/>
        <v>0</v>
      </c>
      <c r="I39" s="298">
        <f t="shared" si="3"/>
        <v>1</v>
      </c>
      <c r="J39" s="15" t="str">
        <f t="shared" si="7"/>
        <v/>
      </c>
      <c r="K39" s="15" t="str">
        <f t="shared" si="8"/>
        <v/>
      </c>
      <c r="L39" s="15" t="str">
        <f t="shared" si="9"/>
        <v/>
      </c>
    </row>
    <row r="40" spans="1:12">
      <c r="A40" s="28">
        <v>29</v>
      </c>
      <c r="B40" s="135"/>
      <c r="C40" s="6"/>
      <c r="D40" s="6"/>
      <c r="E40" s="179"/>
      <c r="F40" s="15" t="str">
        <f t="shared" si="0"/>
        <v/>
      </c>
      <c r="G40" s="43" t="str">
        <f t="shared" si="1"/>
        <v/>
      </c>
      <c r="H40" s="297" t="b">
        <f t="shared" si="2"/>
        <v>0</v>
      </c>
      <c r="I40" s="298">
        <f t="shared" si="3"/>
        <v>1</v>
      </c>
      <c r="J40" s="15" t="str">
        <f t="shared" si="7"/>
        <v/>
      </c>
      <c r="K40" s="15" t="str">
        <f t="shared" si="8"/>
        <v/>
      </c>
      <c r="L40" s="15" t="str">
        <f t="shared" si="9"/>
        <v/>
      </c>
    </row>
    <row r="41" spans="1:12">
      <c r="A41" s="28">
        <v>30</v>
      </c>
      <c r="B41" s="135"/>
      <c r="C41" s="6"/>
      <c r="D41" s="6"/>
      <c r="E41" s="179"/>
      <c r="F41" s="15" t="str">
        <f t="shared" si="0"/>
        <v/>
      </c>
      <c r="G41" s="43" t="str">
        <f t="shared" si="1"/>
        <v/>
      </c>
      <c r="H41" s="297" t="b">
        <f t="shared" si="2"/>
        <v>0</v>
      </c>
      <c r="I41" s="298">
        <f t="shared" si="3"/>
        <v>1</v>
      </c>
      <c r="J41" s="15" t="str">
        <f t="shared" si="7"/>
        <v/>
      </c>
      <c r="K41" s="15" t="str">
        <f t="shared" si="8"/>
        <v/>
      </c>
      <c r="L41" s="15" t="str">
        <f t="shared" si="9"/>
        <v/>
      </c>
    </row>
    <row r="42" spans="1:12">
      <c r="A42" s="28">
        <v>31</v>
      </c>
      <c r="B42" s="135"/>
      <c r="C42" s="6"/>
      <c r="D42" s="6"/>
      <c r="E42" s="179"/>
      <c r="F42" s="15" t="str">
        <f t="shared" si="0"/>
        <v/>
      </c>
      <c r="G42" s="43" t="str">
        <f t="shared" si="1"/>
        <v/>
      </c>
      <c r="H42" s="297" t="b">
        <f t="shared" si="2"/>
        <v>0</v>
      </c>
      <c r="I42" s="298">
        <f t="shared" si="3"/>
        <v>1</v>
      </c>
      <c r="J42" s="15" t="str">
        <f t="shared" si="7"/>
        <v/>
      </c>
      <c r="K42" s="15" t="str">
        <f t="shared" si="8"/>
        <v/>
      </c>
      <c r="L42" s="15" t="str">
        <f t="shared" si="9"/>
        <v/>
      </c>
    </row>
    <row r="43" spans="1:12">
      <c r="A43" s="28">
        <v>32</v>
      </c>
      <c r="B43" s="135"/>
      <c r="C43" s="6"/>
      <c r="D43" s="6"/>
      <c r="E43" s="179"/>
      <c r="F43" s="15" t="str">
        <f t="shared" si="0"/>
        <v/>
      </c>
      <c r="G43" s="43" t="str">
        <f t="shared" si="1"/>
        <v/>
      </c>
      <c r="H43" s="297" t="b">
        <f t="shared" si="2"/>
        <v>0</v>
      </c>
      <c r="I43" s="298">
        <f t="shared" si="3"/>
        <v>1</v>
      </c>
      <c r="J43" s="15" t="str">
        <f t="shared" si="7"/>
        <v/>
      </c>
      <c r="K43" s="15" t="str">
        <f t="shared" si="8"/>
        <v/>
      </c>
      <c r="L43" s="15" t="str">
        <f t="shared" si="9"/>
        <v/>
      </c>
    </row>
    <row r="44" spans="1:12">
      <c r="A44" s="28">
        <v>33</v>
      </c>
      <c r="B44" s="135"/>
      <c r="C44" s="6"/>
      <c r="D44" s="6"/>
      <c r="E44" s="179"/>
      <c r="F44" s="15" t="str">
        <f t="shared" si="0"/>
        <v/>
      </c>
      <c r="G44" s="43" t="str">
        <f t="shared" ref="G44:G75" si="10">IF(OR($C44="",,$E44="",$E44&gt;an_final),"",IF($E44&gt;=an_initial,1,""))</f>
        <v/>
      </c>
      <c r="H44" s="297" t="b">
        <f t="shared" si="2"/>
        <v>0</v>
      </c>
      <c r="I44" s="298">
        <f t="shared" ref="I44:I75" si="11">LEN(C44)-LEN(SUBSTITUTE(C44,",",""))+1</f>
        <v>1</v>
      </c>
      <c r="J44" s="15" t="str">
        <f t="shared" si="7"/>
        <v/>
      </c>
      <c r="K44" s="15" t="str">
        <f t="shared" si="8"/>
        <v/>
      </c>
      <c r="L44" s="15" t="str">
        <f t="shared" si="9"/>
        <v/>
      </c>
    </row>
    <row r="45" spans="1:12">
      <c r="A45" s="28">
        <v>34</v>
      </c>
      <c r="B45" s="135"/>
      <c r="C45" s="6"/>
      <c r="D45" s="6"/>
      <c r="E45" s="179"/>
      <c r="F45" s="15" t="str">
        <f t="shared" si="0"/>
        <v/>
      </c>
      <c r="G45" s="43" t="str">
        <f t="shared" si="10"/>
        <v/>
      </c>
      <c r="H45" s="297" t="b">
        <f t="shared" si="2"/>
        <v>0</v>
      </c>
      <c r="I45" s="298">
        <f t="shared" si="11"/>
        <v>1</v>
      </c>
      <c r="J45" s="15" t="str">
        <f t="shared" si="7"/>
        <v/>
      </c>
      <c r="K45" s="15" t="str">
        <f t="shared" si="8"/>
        <v/>
      </c>
      <c r="L45" s="15" t="str">
        <f t="shared" si="9"/>
        <v/>
      </c>
    </row>
    <row r="46" spans="1:12">
      <c r="A46" s="28">
        <v>35</v>
      </c>
      <c r="B46" s="135"/>
      <c r="C46" s="6"/>
      <c r="D46" s="6"/>
      <c r="E46" s="179"/>
      <c r="F46" s="15" t="str">
        <f t="shared" si="0"/>
        <v/>
      </c>
      <c r="G46" s="43" t="str">
        <f t="shared" si="10"/>
        <v/>
      </c>
      <c r="H46" s="297" t="b">
        <f t="shared" si="2"/>
        <v>0</v>
      </c>
      <c r="I46" s="298">
        <f t="shared" si="11"/>
        <v>1</v>
      </c>
      <c r="J46" s="15" t="str">
        <f t="shared" si="7"/>
        <v/>
      </c>
      <c r="K46" s="15" t="str">
        <f t="shared" si="8"/>
        <v/>
      </c>
      <c r="L46" s="15" t="str">
        <f t="shared" si="9"/>
        <v/>
      </c>
    </row>
    <row r="47" spans="1:12">
      <c r="A47" s="28">
        <v>36</v>
      </c>
      <c r="B47" s="135"/>
      <c r="C47" s="6"/>
      <c r="D47" s="6"/>
      <c r="E47" s="179"/>
      <c r="F47" s="15" t="str">
        <f t="shared" si="0"/>
        <v/>
      </c>
      <c r="G47" s="43" t="str">
        <f t="shared" si="10"/>
        <v/>
      </c>
      <c r="H47" s="297" t="b">
        <f t="shared" si="2"/>
        <v>0</v>
      </c>
      <c r="I47" s="298">
        <f t="shared" si="11"/>
        <v>1</v>
      </c>
      <c r="J47" s="15" t="str">
        <f t="shared" si="7"/>
        <v/>
      </c>
      <c r="K47" s="15" t="str">
        <f t="shared" si="8"/>
        <v/>
      </c>
      <c r="L47" s="15" t="str">
        <f t="shared" si="9"/>
        <v/>
      </c>
    </row>
    <row r="48" spans="1:12">
      <c r="A48" s="28">
        <v>37</v>
      </c>
      <c r="B48" s="135"/>
      <c r="C48" s="6"/>
      <c r="D48" s="6"/>
      <c r="E48" s="179"/>
      <c r="F48" s="15" t="str">
        <f t="shared" si="0"/>
        <v/>
      </c>
      <c r="G48" s="43" t="str">
        <f t="shared" si="10"/>
        <v/>
      </c>
      <c r="H48" s="297" t="b">
        <f t="shared" si="2"/>
        <v>0</v>
      </c>
      <c r="I48" s="298">
        <f t="shared" si="11"/>
        <v>1</v>
      </c>
      <c r="J48" s="15" t="str">
        <f t="shared" si="7"/>
        <v/>
      </c>
      <c r="K48" s="15" t="str">
        <f t="shared" si="8"/>
        <v/>
      </c>
      <c r="L48" s="15" t="str">
        <f t="shared" si="9"/>
        <v/>
      </c>
    </row>
    <row r="49" spans="1:12">
      <c r="A49" s="28">
        <v>38</v>
      </c>
      <c r="B49" s="135"/>
      <c r="C49" s="6"/>
      <c r="D49" s="6"/>
      <c r="E49" s="179"/>
      <c r="F49" s="15" t="str">
        <f t="shared" si="0"/>
        <v/>
      </c>
      <c r="G49" s="43" t="str">
        <f t="shared" si="10"/>
        <v/>
      </c>
      <c r="H49" s="297" t="b">
        <f t="shared" si="2"/>
        <v>0</v>
      </c>
      <c r="I49" s="298">
        <f t="shared" si="11"/>
        <v>1</v>
      </c>
      <c r="J49" s="15" t="str">
        <f t="shared" si="7"/>
        <v/>
      </c>
      <c r="K49" s="15" t="str">
        <f t="shared" si="8"/>
        <v/>
      </c>
      <c r="L49" s="15" t="str">
        <f t="shared" si="9"/>
        <v/>
      </c>
    </row>
    <row r="50" spans="1:12">
      <c r="A50" s="28">
        <v>39</v>
      </c>
      <c r="B50" s="135"/>
      <c r="C50" s="6"/>
      <c r="D50" s="6"/>
      <c r="E50" s="179"/>
      <c r="F50" s="15" t="str">
        <f t="shared" si="0"/>
        <v/>
      </c>
      <c r="G50" s="43" t="str">
        <f t="shared" si="10"/>
        <v/>
      </c>
      <c r="H50" s="297" t="b">
        <f t="shared" si="2"/>
        <v>0</v>
      </c>
      <c r="I50" s="298">
        <f t="shared" si="11"/>
        <v>1</v>
      </c>
      <c r="J50" s="15" t="str">
        <f t="shared" si="7"/>
        <v/>
      </c>
      <c r="K50" s="15" t="str">
        <f t="shared" si="8"/>
        <v/>
      </c>
      <c r="L50" s="15" t="str">
        <f t="shared" si="9"/>
        <v/>
      </c>
    </row>
    <row r="51" spans="1:12">
      <c r="A51" s="28">
        <v>40</v>
      </c>
      <c r="B51" s="135"/>
      <c r="C51" s="6"/>
      <c r="D51" s="6"/>
      <c r="E51" s="179"/>
      <c r="F51" s="15" t="str">
        <f t="shared" si="0"/>
        <v/>
      </c>
      <c r="G51" s="43" t="str">
        <f t="shared" si="10"/>
        <v/>
      </c>
      <c r="H51" s="297" t="b">
        <f t="shared" si="2"/>
        <v>0</v>
      </c>
      <c r="I51" s="298">
        <f t="shared" si="11"/>
        <v>1</v>
      </c>
      <c r="J51" s="15" t="str">
        <f t="shared" si="7"/>
        <v/>
      </c>
      <c r="K51" s="15" t="str">
        <f t="shared" si="8"/>
        <v/>
      </c>
      <c r="L51" s="15" t="str">
        <f t="shared" si="9"/>
        <v/>
      </c>
    </row>
    <row r="52" spans="1:12">
      <c r="A52" s="28">
        <v>41</v>
      </c>
      <c r="B52" s="135"/>
      <c r="C52" s="6"/>
      <c r="D52" s="6"/>
      <c r="E52" s="179"/>
      <c r="F52" s="15" t="str">
        <f t="shared" si="0"/>
        <v/>
      </c>
      <c r="G52" s="43" t="str">
        <f t="shared" si="10"/>
        <v/>
      </c>
      <c r="H52" s="297" t="b">
        <f t="shared" si="2"/>
        <v>0</v>
      </c>
      <c r="I52" s="298">
        <f t="shared" si="11"/>
        <v>1</v>
      </c>
      <c r="J52" s="15" t="str">
        <f t="shared" si="7"/>
        <v/>
      </c>
      <c r="K52" s="15" t="str">
        <f t="shared" si="8"/>
        <v/>
      </c>
      <c r="L52" s="15" t="str">
        <f t="shared" si="9"/>
        <v/>
      </c>
    </row>
    <row r="53" spans="1:12">
      <c r="A53" s="28">
        <v>42</v>
      </c>
      <c r="B53" s="135"/>
      <c r="C53" s="6"/>
      <c r="D53" s="6"/>
      <c r="E53" s="179"/>
      <c r="F53" s="15" t="str">
        <f t="shared" si="0"/>
        <v/>
      </c>
      <c r="G53" s="43" t="str">
        <f t="shared" si="10"/>
        <v/>
      </c>
      <c r="H53" s="297" t="b">
        <f t="shared" si="2"/>
        <v>0</v>
      </c>
      <c r="I53" s="298">
        <f t="shared" si="11"/>
        <v>1</v>
      </c>
      <c r="J53" s="15" t="str">
        <f t="shared" si="7"/>
        <v/>
      </c>
      <c r="K53" s="15" t="str">
        <f t="shared" si="8"/>
        <v/>
      </c>
      <c r="L53" s="15" t="str">
        <f t="shared" si="9"/>
        <v/>
      </c>
    </row>
    <row r="54" spans="1:12">
      <c r="A54" s="28">
        <v>43</v>
      </c>
      <c r="B54" s="135"/>
      <c r="C54" s="6"/>
      <c r="D54" s="6"/>
      <c r="E54" s="179"/>
      <c r="F54" s="15" t="str">
        <f t="shared" si="0"/>
        <v/>
      </c>
      <c r="G54" s="43" t="str">
        <f t="shared" si="10"/>
        <v/>
      </c>
      <c r="H54" s="297" t="b">
        <f t="shared" si="2"/>
        <v>0</v>
      </c>
      <c r="I54" s="298">
        <f t="shared" si="11"/>
        <v>1</v>
      </c>
      <c r="J54" s="15" t="str">
        <f t="shared" si="7"/>
        <v/>
      </c>
      <c r="K54" s="15" t="str">
        <f t="shared" si="8"/>
        <v/>
      </c>
      <c r="L54" s="15" t="str">
        <f t="shared" si="9"/>
        <v/>
      </c>
    </row>
    <row r="55" spans="1:12">
      <c r="A55" s="28">
        <v>44</v>
      </c>
      <c r="B55" s="135"/>
      <c r="C55" s="6"/>
      <c r="D55" s="6"/>
      <c r="E55" s="179"/>
      <c r="F55" s="15" t="str">
        <f t="shared" si="0"/>
        <v/>
      </c>
      <c r="G55" s="43" t="str">
        <f t="shared" si="10"/>
        <v/>
      </c>
      <c r="H55" s="297" t="b">
        <f t="shared" si="2"/>
        <v>0</v>
      </c>
      <c r="I55" s="298">
        <f t="shared" si="11"/>
        <v>1</v>
      </c>
      <c r="J55" s="15" t="str">
        <f t="shared" si="7"/>
        <v/>
      </c>
      <c r="K55" s="15" t="str">
        <f t="shared" si="8"/>
        <v/>
      </c>
      <c r="L55" s="15" t="str">
        <f t="shared" si="9"/>
        <v/>
      </c>
    </row>
    <row r="56" spans="1:12">
      <c r="A56" s="28">
        <v>45</v>
      </c>
      <c r="B56" s="135"/>
      <c r="C56" s="6"/>
      <c r="D56" s="6"/>
      <c r="E56" s="179"/>
      <c r="F56" s="15" t="str">
        <f t="shared" si="0"/>
        <v/>
      </c>
      <c r="G56" s="43" t="str">
        <f t="shared" si="10"/>
        <v/>
      </c>
      <c r="H56" s="297" t="b">
        <f t="shared" si="2"/>
        <v>0</v>
      </c>
      <c r="I56" s="298">
        <f t="shared" si="11"/>
        <v>1</v>
      </c>
      <c r="J56" s="15" t="str">
        <f t="shared" si="7"/>
        <v/>
      </c>
      <c r="K56" s="15" t="str">
        <f t="shared" si="8"/>
        <v/>
      </c>
      <c r="L56" s="15" t="str">
        <f t="shared" si="9"/>
        <v/>
      </c>
    </row>
    <row r="57" spans="1:12">
      <c r="A57" s="28">
        <v>46</v>
      </c>
      <c r="B57" s="135"/>
      <c r="C57" s="6"/>
      <c r="D57" s="6"/>
      <c r="E57" s="179"/>
      <c r="F57" s="15" t="str">
        <f t="shared" si="0"/>
        <v/>
      </c>
      <c r="G57" s="43" t="str">
        <f t="shared" si="10"/>
        <v/>
      </c>
      <c r="H57" s="297" t="b">
        <f t="shared" si="2"/>
        <v>0</v>
      </c>
      <c r="I57" s="298">
        <f t="shared" si="11"/>
        <v>1</v>
      </c>
      <c r="J57" s="15" t="str">
        <f t="shared" si="7"/>
        <v/>
      </c>
      <c r="K57" s="15" t="str">
        <f t="shared" si="8"/>
        <v/>
      </c>
      <c r="L57" s="15" t="str">
        <f t="shared" si="9"/>
        <v/>
      </c>
    </row>
    <row r="58" spans="1:12">
      <c r="A58" s="28">
        <v>47</v>
      </c>
      <c r="B58" s="135"/>
      <c r="C58" s="6"/>
      <c r="D58" s="6"/>
      <c r="E58" s="179"/>
      <c r="F58" s="15" t="str">
        <f t="shared" si="0"/>
        <v/>
      </c>
      <c r="G58" s="43" t="str">
        <f t="shared" si="10"/>
        <v/>
      </c>
      <c r="H58" s="297" t="b">
        <f t="shared" si="2"/>
        <v>0</v>
      </c>
      <c r="I58" s="298">
        <f t="shared" si="11"/>
        <v>1</v>
      </c>
      <c r="J58" s="15" t="str">
        <f t="shared" si="7"/>
        <v/>
      </c>
      <c r="K58" s="15" t="str">
        <f t="shared" si="8"/>
        <v/>
      </c>
      <c r="L58" s="15" t="str">
        <f t="shared" si="9"/>
        <v/>
      </c>
    </row>
    <row r="59" spans="1:12">
      <c r="A59" s="28">
        <v>48</v>
      </c>
      <c r="B59" s="135"/>
      <c r="C59" s="6"/>
      <c r="D59" s="6"/>
      <c r="E59" s="179"/>
      <c r="F59" s="15" t="str">
        <f t="shared" si="0"/>
        <v/>
      </c>
      <c r="G59" s="43" t="str">
        <f t="shared" si="10"/>
        <v/>
      </c>
      <c r="H59" s="297" t="b">
        <f t="shared" si="2"/>
        <v>0</v>
      </c>
      <c r="I59" s="298">
        <f t="shared" si="11"/>
        <v>1</v>
      </c>
      <c r="J59" s="15" t="str">
        <f t="shared" si="7"/>
        <v/>
      </c>
      <c r="K59" s="15" t="str">
        <f t="shared" si="8"/>
        <v/>
      </c>
      <c r="L59" s="15" t="str">
        <f t="shared" si="9"/>
        <v/>
      </c>
    </row>
    <row r="60" spans="1:12">
      <c r="A60" s="28">
        <v>49</v>
      </c>
      <c r="B60" s="135"/>
      <c r="C60" s="6"/>
      <c r="D60" s="6"/>
      <c r="E60" s="179"/>
      <c r="F60" s="15" t="str">
        <f t="shared" si="0"/>
        <v/>
      </c>
      <c r="G60" s="43" t="str">
        <f t="shared" si="10"/>
        <v/>
      </c>
      <c r="H60" s="297" t="b">
        <f t="shared" si="2"/>
        <v>0</v>
      </c>
      <c r="I60" s="298">
        <f t="shared" si="11"/>
        <v>1</v>
      </c>
      <c r="J60" s="15" t="str">
        <f t="shared" si="7"/>
        <v/>
      </c>
      <c r="K60" s="15" t="str">
        <f t="shared" si="8"/>
        <v/>
      </c>
      <c r="L60" s="15" t="str">
        <f t="shared" si="9"/>
        <v/>
      </c>
    </row>
    <row r="61" spans="1:12">
      <c r="A61" s="28">
        <v>50</v>
      </c>
      <c r="B61" s="135"/>
      <c r="C61" s="6"/>
      <c r="D61" s="6"/>
      <c r="E61" s="179"/>
      <c r="F61" s="15" t="str">
        <f t="shared" si="0"/>
        <v/>
      </c>
      <c r="G61" s="43" t="str">
        <f t="shared" si="10"/>
        <v/>
      </c>
      <c r="H61" s="297" t="b">
        <f t="shared" si="2"/>
        <v>0</v>
      </c>
      <c r="I61" s="298">
        <f t="shared" si="11"/>
        <v>1</v>
      </c>
      <c r="J61" s="15" t="str">
        <f t="shared" si="7"/>
        <v/>
      </c>
      <c r="K61" s="15" t="str">
        <f t="shared" si="8"/>
        <v/>
      </c>
      <c r="L61" s="15" t="str">
        <f t="shared" si="9"/>
        <v/>
      </c>
    </row>
    <row r="62" spans="1:12">
      <c r="A62" s="28">
        <v>51</v>
      </c>
      <c r="B62" s="135"/>
      <c r="C62" s="6"/>
      <c r="D62" s="6"/>
      <c r="E62" s="179"/>
      <c r="F62" s="15" t="str">
        <f t="shared" si="0"/>
        <v/>
      </c>
      <c r="G62" s="43" t="str">
        <f t="shared" si="10"/>
        <v/>
      </c>
      <c r="H62" s="297" t="b">
        <f t="shared" si="2"/>
        <v>0</v>
      </c>
      <c r="I62" s="298">
        <f t="shared" si="11"/>
        <v>1</v>
      </c>
      <c r="J62" s="15" t="str">
        <f t="shared" si="7"/>
        <v/>
      </c>
      <c r="K62" s="15" t="str">
        <f t="shared" si="8"/>
        <v/>
      </c>
      <c r="L62" s="15" t="str">
        <f t="shared" si="9"/>
        <v/>
      </c>
    </row>
    <row r="63" spans="1:12">
      <c r="A63" s="28">
        <v>52</v>
      </c>
      <c r="B63" s="135"/>
      <c r="C63" s="6"/>
      <c r="D63" s="6"/>
      <c r="E63" s="179"/>
      <c r="F63" s="15" t="str">
        <f t="shared" si="0"/>
        <v/>
      </c>
      <c r="G63" s="43" t="str">
        <f t="shared" si="10"/>
        <v/>
      </c>
      <c r="H63" s="297" t="b">
        <f t="shared" si="2"/>
        <v>0</v>
      </c>
      <c r="I63" s="298">
        <f t="shared" si="11"/>
        <v>1</v>
      </c>
      <c r="J63" s="15" t="str">
        <f t="shared" si="7"/>
        <v/>
      </c>
      <c r="K63" s="15" t="str">
        <f t="shared" si="8"/>
        <v/>
      </c>
      <c r="L63" s="15" t="str">
        <f t="shared" si="9"/>
        <v/>
      </c>
    </row>
    <row r="64" spans="1:12">
      <c r="A64" s="28">
        <v>53</v>
      </c>
      <c r="B64" s="135"/>
      <c r="C64" s="6"/>
      <c r="D64" s="6"/>
      <c r="E64" s="179"/>
      <c r="F64" s="15" t="str">
        <f t="shared" si="0"/>
        <v/>
      </c>
      <c r="G64" s="43" t="str">
        <f t="shared" si="10"/>
        <v/>
      </c>
      <c r="H64" s="297" t="b">
        <f t="shared" si="2"/>
        <v>0</v>
      </c>
      <c r="I64" s="298">
        <f t="shared" si="11"/>
        <v>1</v>
      </c>
      <c r="J64" s="15" t="str">
        <f t="shared" si="7"/>
        <v/>
      </c>
      <c r="K64" s="15" t="str">
        <f t="shared" si="8"/>
        <v/>
      </c>
      <c r="L64" s="15" t="str">
        <f t="shared" si="9"/>
        <v/>
      </c>
    </row>
    <row r="65" spans="1:12">
      <c r="A65" s="28">
        <v>54</v>
      </c>
      <c r="B65" s="135"/>
      <c r="C65" s="6"/>
      <c r="D65" s="6"/>
      <c r="E65" s="179"/>
      <c r="F65" s="15" t="str">
        <f t="shared" si="0"/>
        <v/>
      </c>
      <c r="G65" s="43" t="str">
        <f t="shared" si="10"/>
        <v/>
      </c>
      <c r="H65" s="297" t="b">
        <f t="shared" si="2"/>
        <v>0</v>
      </c>
      <c r="I65" s="298">
        <f t="shared" si="11"/>
        <v>1</v>
      </c>
      <c r="J65" s="15" t="str">
        <f t="shared" si="7"/>
        <v/>
      </c>
      <c r="K65" s="15" t="str">
        <f t="shared" si="8"/>
        <v/>
      </c>
      <c r="L65" s="15" t="str">
        <f t="shared" si="9"/>
        <v/>
      </c>
    </row>
    <row r="66" spans="1:12">
      <c r="A66" s="28">
        <v>55</v>
      </c>
      <c r="B66" s="135"/>
      <c r="C66" s="6"/>
      <c r="D66" s="6"/>
      <c r="E66" s="179"/>
      <c r="F66" s="15" t="str">
        <f t="shared" si="0"/>
        <v/>
      </c>
      <c r="G66" s="43" t="str">
        <f t="shared" si="10"/>
        <v/>
      </c>
      <c r="H66" s="297" t="b">
        <f t="shared" si="2"/>
        <v>0</v>
      </c>
      <c r="I66" s="298">
        <f t="shared" si="11"/>
        <v>1</v>
      </c>
      <c r="J66" s="15" t="str">
        <f t="shared" si="7"/>
        <v/>
      </c>
      <c r="K66" s="15" t="str">
        <f t="shared" si="8"/>
        <v/>
      </c>
      <c r="L66" s="15" t="str">
        <f t="shared" si="9"/>
        <v/>
      </c>
    </row>
    <row r="67" spans="1:12">
      <c r="A67" s="28">
        <v>56</v>
      </c>
      <c r="B67" s="135"/>
      <c r="C67" s="6"/>
      <c r="D67" s="6"/>
      <c r="E67" s="179"/>
      <c r="F67" s="15" t="str">
        <f t="shared" si="0"/>
        <v/>
      </c>
      <c r="G67" s="43" t="str">
        <f t="shared" si="10"/>
        <v/>
      </c>
      <c r="H67" s="297" t="b">
        <f t="shared" si="2"/>
        <v>0</v>
      </c>
      <c r="I67" s="298">
        <f t="shared" si="11"/>
        <v>1</v>
      </c>
      <c r="J67" s="15" t="str">
        <f t="shared" si="7"/>
        <v/>
      </c>
      <c r="K67" s="15" t="str">
        <f t="shared" si="8"/>
        <v/>
      </c>
      <c r="L67" s="15" t="str">
        <f t="shared" si="9"/>
        <v/>
      </c>
    </row>
    <row r="68" spans="1:12">
      <c r="A68" s="28">
        <v>57</v>
      </c>
      <c r="B68" s="135"/>
      <c r="C68" s="6"/>
      <c r="D68" s="6"/>
      <c r="E68" s="179"/>
      <c r="F68" s="15" t="str">
        <f t="shared" si="0"/>
        <v/>
      </c>
      <c r="G68" s="43" t="str">
        <f t="shared" si="10"/>
        <v/>
      </c>
      <c r="H68" s="297" t="b">
        <f t="shared" si="2"/>
        <v>0</v>
      </c>
      <c r="I68" s="298">
        <f t="shared" si="11"/>
        <v>1</v>
      </c>
      <c r="J68" s="15" t="str">
        <f t="shared" si="7"/>
        <v/>
      </c>
      <c r="K68" s="15" t="str">
        <f t="shared" si="8"/>
        <v/>
      </c>
      <c r="L68" s="15" t="str">
        <f t="shared" si="9"/>
        <v/>
      </c>
    </row>
    <row r="69" spans="1:12">
      <c r="A69" s="28">
        <v>58</v>
      </c>
      <c r="B69" s="135"/>
      <c r="C69" s="6"/>
      <c r="D69" s="6"/>
      <c r="E69" s="179"/>
      <c r="F69" s="15" t="str">
        <f t="shared" si="0"/>
        <v/>
      </c>
      <c r="G69" s="43" t="str">
        <f t="shared" si="10"/>
        <v/>
      </c>
      <c r="H69" s="297" t="b">
        <f t="shared" si="2"/>
        <v>0</v>
      </c>
      <c r="I69" s="298">
        <f t="shared" si="11"/>
        <v>1</v>
      </c>
      <c r="J69" s="15" t="str">
        <f t="shared" si="7"/>
        <v/>
      </c>
      <c r="K69" s="15" t="str">
        <f t="shared" si="8"/>
        <v/>
      </c>
      <c r="L69" s="15" t="str">
        <f t="shared" si="9"/>
        <v/>
      </c>
    </row>
    <row r="70" spans="1:12">
      <c r="A70" s="28">
        <v>59</v>
      </c>
      <c r="B70" s="135"/>
      <c r="C70" s="6"/>
      <c r="D70" s="6"/>
      <c r="E70" s="179"/>
      <c r="F70" s="15" t="str">
        <f t="shared" si="0"/>
        <v/>
      </c>
      <c r="G70" s="43" t="str">
        <f t="shared" si="10"/>
        <v/>
      </c>
      <c r="H70" s="297" t="b">
        <f t="shared" si="2"/>
        <v>0</v>
      </c>
      <c r="I70" s="298">
        <f t="shared" si="11"/>
        <v>1</v>
      </c>
      <c r="J70" s="15" t="str">
        <f t="shared" si="7"/>
        <v/>
      </c>
      <c r="K70" s="15" t="str">
        <f t="shared" si="8"/>
        <v/>
      </c>
      <c r="L70" s="15" t="str">
        <f t="shared" si="9"/>
        <v/>
      </c>
    </row>
    <row r="71" spans="1:12">
      <c r="A71" s="28">
        <v>60</v>
      </c>
      <c r="B71" s="135"/>
      <c r="C71" s="6"/>
      <c r="D71" s="6"/>
      <c r="E71" s="179"/>
      <c r="F71" s="15" t="str">
        <f t="shared" si="0"/>
        <v/>
      </c>
      <c r="G71" s="43" t="str">
        <f t="shared" si="10"/>
        <v/>
      </c>
      <c r="H71" s="297" t="b">
        <f t="shared" si="2"/>
        <v>0</v>
      </c>
      <c r="I71" s="298">
        <f t="shared" si="11"/>
        <v>1</v>
      </c>
      <c r="J71" s="15" t="str">
        <f t="shared" si="7"/>
        <v/>
      </c>
      <c r="K71" s="15" t="str">
        <f t="shared" si="8"/>
        <v/>
      </c>
      <c r="L71" s="15" t="str">
        <f t="shared" si="9"/>
        <v/>
      </c>
    </row>
    <row r="72" spans="1:12">
      <c r="A72" s="28">
        <v>61</v>
      </c>
      <c r="B72" s="135"/>
      <c r="C72" s="6"/>
      <c r="D72" s="6"/>
      <c r="E72" s="179"/>
      <c r="F72" s="15" t="str">
        <f t="shared" si="0"/>
        <v/>
      </c>
      <c r="G72" s="43" t="str">
        <f t="shared" si="10"/>
        <v/>
      </c>
      <c r="H72" s="297" t="b">
        <f t="shared" si="2"/>
        <v>0</v>
      </c>
      <c r="I72" s="298">
        <f t="shared" si="11"/>
        <v>1</v>
      </c>
      <c r="J72" s="15" t="str">
        <f t="shared" si="7"/>
        <v/>
      </c>
      <c r="K72" s="15" t="str">
        <f t="shared" si="8"/>
        <v/>
      </c>
      <c r="L72" s="15" t="str">
        <f t="shared" si="9"/>
        <v/>
      </c>
    </row>
    <row r="73" spans="1:12">
      <c r="A73" s="28">
        <v>62</v>
      </c>
      <c r="B73" s="135"/>
      <c r="C73" s="6"/>
      <c r="D73" s="6"/>
      <c r="E73" s="179"/>
      <c r="F73" s="15" t="str">
        <f t="shared" si="0"/>
        <v/>
      </c>
      <c r="G73" s="43" t="str">
        <f t="shared" si="10"/>
        <v/>
      </c>
      <c r="H73" s="297" t="b">
        <f t="shared" si="2"/>
        <v>0</v>
      </c>
      <c r="I73" s="298">
        <f t="shared" si="11"/>
        <v>1</v>
      </c>
      <c r="J73" s="15" t="str">
        <f t="shared" si="7"/>
        <v/>
      </c>
      <c r="K73" s="15" t="str">
        <f t="shared" si="8"/>
        <v/>
      </c>
      <c r="L73" s="15" t="str">
        <f t="shared" si="9"/>
        <v/>
      </c>
    </row>
    <row r="74" spans="1:12">
      <c r="A74" s="28">
        <v>63</v>
      </c>
      <c r="B74" s="135"/>
      <c r="C74" s="6"/>
      <c r="D74" s="6"/>
      <c r="E74" s="179"/>
      <c r="F74" s="15" t="str">
        <f t="shared" si="0"/>
        <v/>
      </c>
      <c r="G74" s="43" t="str">
        <f t="shared" si="10"/>
        <v/>
      </c>
      <c r="H74" s="297" t="b">
        <f t="shared" si="2"/>
        <v>0</v>
      </c>
      <c r="I74" s="298">
        <f t="shared" si="11"/>
        <v>1</v>
      </c>
      <c r="J74" s="15" t="str">
        <f t="shared" si="7"/>
        <v/>
      </c>
      <c r="K74" s="15" t="str">
        <f t="shared" si="8"/>
        <v/>
      </c>
      <c r="L74" s="15" t="str">
        <f t="shared" si="9"/>
        <v/>
      </c>
    </row>
    <row r="75" spans="1:12">
      <c r="A75" s="28">
        <v>64</v>
      </c>
      <c r="B75" s="135"/>
      <c r="C75" s="6"/>
      <c r="D75" s="6"/>
      <c r="E75" s="179"/>
      <c r="F75" s="15" t="str">
        <f t="shared" si="0"/>
        <v/>
      </c>
      <c r="G75" s="43" t="str">
        <f t="shared" si="10"/>
        <v/>
      </c>
      <c r="H75" s="297" t="b">
        <f t="shared" si="2"/>
        <v>0</v>
      </c>
      <c r="I75" s="298">
        <f t="shared" si="11"/>
        <v>1</v>
      </c>
      <c r="J75" s="15" t="str">
        <f t="shared" si="7"/>
        <v/>
      </c>
      <c r="K75" s="15" t="str">
        <f t="shared" si="8"/>
        <v/>
      </c>
      <c r="L75" s="15" t="str">
        <f t="shared" si="9"/>
        <v/>
      </c>
    </row>
    <row r="76" spans="1:12">
      <c r="A76" s="28">
        <v>65</v>
      </c>
      <c r="B76" s="135"/>
      <c r="C76" s="6"/>
      <c r="D76" s="6"/>
      <c r="E76" s="179"/>
      <c r="F76" s="15" t="str">
        <f t="shared" ref="F76:F139" si="12">IF(OR($C76="",$E76&lt;an_initial,$E76&gt;an_final),"",G76*(HLOOKUP(D76,iii1punctaje,2,FALSE)))</f>
        <v/>
      </c>
      <c r="G76" s="43" t="str">
        <f t="shared" ref="G76:G110" si="13">IF(OR($C76="",,$E76="",$E76&gt;an_final),"",IF($E76&gt;=an_initial,1,""))</f>
        <v/>
      </c>
      <c r="H76" s="297" t="b">
        <f t="shared" ref="H76:H139" si="14">IF(nume_candidat="",FALSE,ISNUMBER(SEARCH(nume_candidat,$C76)))</f>
        <v>0</v>
      </c>
      <c r="I76" s="298">
        <f t="shared" ref="I76:I110" si="15">LEN(C76)-LEN(SUBSTITUTE(C76,",",""))+1</f>
        <v>1</v>
      </c>
      <c r="J76" s="15" t="str">
        <f t="shared" si="7"/>
        <v/>
      </c>
      <c r="K76" s="15" t="str">
        <f t="shared" si="8"/>
        <v/>
      </c>
      <c r="L76" s="15" t="str">
        <f t="shared" si="9"/>
        <v/>
      </c>
    </row>
    <row r="77" spans="1:12">
      <c r="A77" s="28">
        <v>66</v>
      </c>
      <c r="B77" s="135"/>
      <c r="C77" s="6"/>
      <c r="D77" s="6"/>
      <c r="E77" s="179"/>
      <c r="F77" s="15" t="str">
        <f t="shared" si="12"/>
        <v/>
      </c>
      <c r="G77" s="43" t="str">
        <f t="shared" si="13"/>
        <v/>
      </c>
      <c r="H77" s="297" t="b">
        <f t="shared" si="14"/>
        <v>0</v>
      </c>
      <c r="I77" s="298">
        <f t="shared" si="15"/>
        <v>1</v>
      </c>
      <c r="J77" s="15" t="str">
        <f t="shared" si="7"/>
        <v/>
      </c>
      <c r="K77" s="15" t="str">
        <f t="shared" si="8"/>
        <v/>
      </c>
      <c r="L77" s="15" t="str">
        <f t="shared" si="9"/>
        <v/>
      </c>
    </row>
    <row r="78" spans="1:12">
      <c r="A78" s="28">
        <v>67</v>
      </c>
      <c r="B78" s="135"/>
      <c r="C78" s="6"/>
      <c r="D78" s="6"/>
      <c r="E78" s="179"/>
      <c r="F78" s="15" t="str">
        <f t="shared" si="12"/>
        <v/>
      </c>
      <c r="G78" s="43" t="str">
        <f t="shared" si="13"/>
        <v/>
      </c>
      <c r="H78" s="297" t="b">
        <f t="shared" si="14"/>
        <v>0</v>
      </c>
      <c r="I78" s="298">
        <f t="shared" si="15"/>
        <v>1</v>
      </c>
      <c r="J78" s="15" t="str">
        <f t="shared" ref="J78:J141" si="16">IF(OR($C78="",$E78&lt;an_initial,$E78&gt;an_final),"",G78*(HLOOKUP(D78,iii1punctaje,2,FALSE))*COUNTIF(D78,$J$7))</f>
        <v/>
      </c>
      <c r="K78" s="15" t="str">
        <f t="shared" ref="K78:K141" si="17">IF(OR($C78="",$E78&lt;an_initial,$E78&gt;an_final),"",G78*(HLOOKUP(D78,iii1punctaje,2,FALSE))*COUNTIF(D78,$K$7))</f>
        <v/>
      </c>
      <c r="L78" s="15" t="str">
        <f t="shared" ref="L78:L141" si="18">IF(OR($C78="",$E78&lt;an_initial,$E78&gt;an_final),"",G78*(HLOOKUP(D78,iii1punctaje,2,FALSE))*COUNTIF(D78,$L$7))</f>
        <v/>
      </c>
    </row>
    <row r="79" spans="1:12">
      <c r="A79" s="28">
        <v>68</v>
      </c>
      <c r="B79" s="135"/>
      <c r="C79" s="6"/>
      <c r="D79" s="6"/>
      <c r="E79" s="179"/>
      <c r="F79" s="15" t="str">
        <f t="shared" si="12"/>
        <v/>
      </c>
      <c r="G79" s="43" t="str">
        <f t="shared" si="13"/>
        <v/>
      </c>
      <c r="H79" s="297" t="b">
        <f t="shared" si="14"/>
        <v>0</v>
      </c>
      <c r="I79" s="298">
        <f t="shared" si="15"/>
        <v>1</v>
      </c>
      <c r="J79" s="15" t="str">
        <f t="shared" si="16"/>
        <v/>
      </c>
      <c r="K79" s="15" t="str">
        <f t="shared" si="17"/>
        <v/>
      </c>
      <c r="L79" s="15" t="str">
        <f t="shared" si="18"/>
        <v/>
      </c>
    </row>
    <row r="80" spans="1:12">
      <c r="A80" s="28">
        <v>69</v>
      </c>
      <c r="B80" s="135"/>
      <c r="C80" s="6"/>
      <c r="D80" s="6"/>
      <c r="E80" s="179"/>
      <c r="F80" s="15" t="str">
        <f t="shared" si="12"/>
        <v/>
      </c>
      <c r="G80" s="43" t="str">
        <f t="shared" si="13"/>
        <v/>
      </c>
      <c r="H80" s="297" t="b">
        <f t="shared" si="14"/>
        <v>0</v>
      </c>
      <c r="I80" s="298">
        <f t="shared" si="15"/>
        <v>1</v>
      </c>
      <c r="J80" s="15" t="str">
        <f t="shared" si="16"/>
        <v/>
      </c>
      <c r="K80" s="15" t="str">
        <f t="shared" si="17"/>
        <v/>
      </c>
      <c r="L80" s="15" t="str">
        <f t="shared" si="18"/>
        <v/>
      </c>
    </row>
    <row r="81" spans="1:12">
      <c r="A81" s="28">
        <v>70</v>
      </c>
      <c r="B81" s="135"/>
      <c r="C81" s="6"/>
      <c r="D81" s="6"/>
      <c r="E81" s="179"/>
      <c r="F81" s="15" t="str">
        <f t="shared" si="12"/>
        <v/>
      </c>
      <c r="G81" s="43" t="str">
        <f t="shared" si="13"/>
        <v/>
      </c>
      <c r="H81" s="297" t="b">
        <f t="shared" si="14"/>
        <v>0</v>
      </c>
      <c r="I81" s="298">
        <f t="shared" si="15"/>
        <v>1</v>
      </c>
      <c r="J81" s="15" t="str">
        <f t="shared" si="16"/>
        <v/>
      </c>
      <c r="K81" s="15" t="str">
        <f t="shared" si="17"/>
        <v/>
      </c>
      <c r="L81" s="15" t="str">
        <f t="shared" si="18"/>
        <v/>
      </c>
    </row>
    <row r="82" spans="1:12">
      <c r="A82" s="28">
        <v>71</v>
      </c>
      <c r="B82" s="135"/>
      <c r="C82" s="6"/>
      <c r="D82" s="6"/>
      <c r="E82" s="179"/>
      <c r="F82" s="15" t="str">
        <f t="shared" si="12"/>
        <v/>
      </c>
      <c r="G82" s="43" t="str">
        <f t="shared" si="13"/>
        <v/>
      </c>
      <c r="H82" s="297" t="b">
        <f t="shared" si="14"/>
        <v>0</v>
      </c>
      <c r="I82" s="298">
        <f t="shared" si="15"/>
        <v>1</v>
      </c>
      <c r="J82" s="15" t="str">
        <f t="shared" si="16"/>
        <v/>
      </c>
      <c r="K82" s="15" t="str">
        <f t="shared" si="17"/>
        <v/>
      </c>
      <c r="L82" s="15" t="str">
        <f t="shared" si="18"/>
        <v/>
      </c>
    </row>
    <row r="83" spans="1:12">
      <c r="A83" s="28">
        <v>72</v>
      </c>
      <c r="B83" s="135"/>
      <c r="C83" s="6"/>
      <c r="D83" s="6"/>
      <c r="E83" s="179"/>
      <c r="F83" s="15" t="str">
        <f t="shared" si="12"/>
        <v/>
      </c>
      <c r="G83" s="43" t="str">
        <f t="shared" si="13"/>
        <v/>
      </c>
      <c r="H83" s="297" t="b">
        <f t="shared" si="14"/>
        <v>0</v>
      </c>
      <c r="I83" s="298">
        <f t="shared" si="15"/>
        <v>1</v>
      </c>
      <c r="J83" s="15" t="str">
        <f t="shared" si="16"/>
        <v/>
      </c>
      <c r="K83" s="15" t="str">
        <f t="shared" si="17"/>
        <v/>
      </c>
      <c r="L83" s="15" t="str">
        <f t="shared" si="18"/>
        <v/>
      </c>
    </row>
    <row r="84" spans="1:12">
      <c r="A84" s="28">
        <v>73</v>
      </c>
      <c r="B84" s="135"/>
      <c r="C84" s="6"/>
      <c r="D84" s="6"/>
      <c r="E84" s="179"/>
      <c r="F84" s="15" t="str">
        <f t="shared" si="12"/>
        <v/>
      </c>
      <c r="G84" s="43" t="str">
        <f t="shared" si="13"/>
        <v/>
      </c>
      <c r="H84" s="297" t="b">
        <f t="shared" si="14"/>
        <v>0</v>
      </c>
      <c r="I84" s="298">
        <f t="shared" si="15"/>
        <v>1</v>
      </c>
      <c r="J84" s="15" t="str">
        <f t="shared" si="16"/>
        <v/>
      </c>
      <c r="K84" s="15" t="str">
        <f t="shared" si="17"/>
        <v/>
      </c>
      <c r="L84" s="15" t="str">
        <f t="shared" si="18"/>
        <v/>
      </c>
    </row>
    <row r="85" spans="1:12">
      <c r="A85" s="28">
        <v>74</v>
      </c>
      <c r="B85" s="135"/>
      <c r="C85" s="6"/>
      <c r="D85" s="6"/>
      <c r="E85" s="179"/>
      <c r="F85" s="15" t="str">
        <f t="shared" si="12"/>
        <v/>
      </c>
      <c r="G85" s="43" t="str">
        <f t="shared" si="13"/>
        <v/>
      </c>
      <c r="H85" s="297" t="b">
        <f t="shared" si="14"/>
        <v>0</v>
      </c>
      <c r="I85" s="298">
        <f t="shared" si="15"/>
        <v>1</v>
      </c>
      <c r="J85" s="15" t="str">
        <f t="shared" si="16"/>
        <v/>
      </c>
      <c r="K85" s="15" t="str">
        <f t="shared" si="17"/>
        <v/>
      </c>
      <c r="L85" s="15" t="str">
        <f t="shared" si="18"/>
        <v/>
      </c>
    </row>
    <row r="86" spans="1:12">
      <c r="A86" s="28">
        <v>75</v>
      </c>
      <c r="B86" s="135"/>
      <c r="C86" s="6"/>
      <c r="D86" s="6"/>
      <c r="E86" s="179"/>
      <c r="F86" s="15" t="str">
        <f t="shared" si="12"/>
        <v/>
      </c>
      <c r="G86" s="43" t="str">
        <f t="shared" si="13"/>
        <v/>
      </c>
      <c r="H86" s="297" t="b">
        <f t="shared" si="14"/>
        <v>0</v>
      </c>
      <c r="I86" s="298">
        <f t="shared" si="15"/>
        <v>1</v>
      </c>
      <c r="J86" s="15" t="str">
        <f t="shared" si="16"/>
        <v/>
      </c>
      <c r="K86" s="15" t="str">
        <f t="shared" si="17"/>
        <v/>
      </c>
      <c r="L86" s="15" t="str">
        <f t="shared" si="18"/>
        <v/>
      </c>
    </row>
    <row r="87" spans="1:12">
      <c r="A87" s="28">
        <v>76</v>
      </c>
      <c r="B87" s="135"/>
      <c r="C87" s="6"/>
      <c r="D87" s="6"/>
      <c r="E87" s="179"/>
      <c r="F87" s="15" t="str">
        <f t="shared" si="12"/>
        <v/>
      </c>
      <c r="G87" s="43" t="str">
        <f t="shared" si="13"/>
        <v/>
      </c>
      <c r="H87" s="297" t="b">
        <f t="shared" si="14"/>
        <v>0</v>
      </c>
      <c r="I87" s="298">
        <f t="shared" si="15"/>
        <v>1</v>
      </c>
      <c r="J87" s="15" t="str">
        <f t="shared" si="16"/>
        <v/>
      </c>
      <c r="K87" s="15" t="str">
        <f t="shared" si="17"/>
        <v/>
      </c>
      <c r="L87" s="15" t="str">
        <f t="shared" si="18"/>
        <v/>
      </c>
    </row>
    <row r="88" spans="1:12">
      <c r="A88" s="28">
        <v>77</v>
      </c>
      <c r="B88" s="135"/>
      <c r="C88" s="6"/>
      <c r="D88" s="6"/>
      <c r="E88" s="179"/>
      <c r="F88" s="15" t="str">
        <f t="shared" si="12"/>
        <v/>
      </c>
      <c r="G88" s="43" t="str">
        <f t="shared" si="13"/>
        <v/>
      </c>
      <c r="H88" s="297" t="b">
        <f t="shared" si="14"/>
        <v>0</v>
      </c>
      <c r="I88" s="298">
        <f t="shared" si="15"/>
        <v>1</v>
      </c>
      <c r="J88" s="15" t="str">
        <f t="shared" si="16"/>
        <v/>
      </c>
      <c r="K88" s="15" t="str">
        <f t="shared" si="17"/>
        <v/>
      </c>
      <c r="L88" s="15" t="str">
        <f t="shared" si="18"/>
        <v/>
      </c>
    </row>
    <row r="89" spans="1:12">
      <c r="A89" s="28">
        <v>78</v>
      </c>
      <c r="B89" s="135"/>
      <c r="C89" s="6"/>
      <c r="D89" s="6"/>
      <c r="E89" s="179"/>
      <c r="F89" s="15" t="str">
        <f t="shared" si="12"/>
        <v/>
      </c>
      <c r="G89" s="43" t="str">
        <f t="shared" si="13"/>
        <v/>
      </c>
      <c r="H89" s="297" t="b">
        <f t="shared" si="14"/>
        <v>0</v>
      </c>
      <c r="I89" s="298">
        <f t="shared" si="15"/>
        <v>1</v>
      </c>
      <c r="J89" s="15" t="str">
        <f t="shared" si="16"/>
        <v/>
      </c>
      <c r="K89" s="15" t="str">
        <f t="shared" si="17"/>
        <v/>
      </c>
      <c r="L89" s="15" t="str">
        <f t="shared" si="18"/>
        <v/>
      </c>
    </row>
    <row r="90" spans="1:12">
      <c r="A90" s="28">
        <v>79</v>
      </c>
      <c r="B90" s="135"/>
      <c r="C90" s="6"/>
      <c r="D90" s="6"/>
      <c r="E90" s="179"/>
      <c r="F90" s="15" t="str">
        <f t="shared" si="12"/>
        <v/>
      </c>
      <c r="G90" s="43" t="str">
        <f t="shared" si="13"/>
        <v/>
      </c>
      <c r="H90" s="297" t="b">
        <f t="shared" si="14"/>
        <v>0</v>
      </c>
      <c r="I90" s="298">
        <f t="shared" si="15"/>
        <v>1</v>
      </c>
      <c r="J90" s="15" t="str">
        <f t="shared" si="16"/>
        <v/>
      </c>
      <c r="K90" s="15" t="str">
        <f t="shared" si="17"/>
        <v/>
      </c>
      <c r="L90" s="15" t="str">
        <f t="shared" si="18"/>
        <v/>
      </c>
    </row>
    <row r="91" spans="1:12">
      <c r="A91" s="28">
        <v>80</v>
      </c>
      <c r="B91" s="135"/>
      <c r="C91" s="6"/>
      <c r="D91" s="6"/>
      <c r="E91" s="179"/>
      <c r="F91" s="15" t="str">
        <f t="shared" si="12"/>
        <v/>
      </c>
      <c r="G91" s="43" t="str">
        <f t="shared" si="13"/>
        <v/>
      </c>
      <c r="H91" s="297" t="b">
        <f t="shared" si="14"/>
        <v>0</v>
      </c>
      <c r="I91" s="298">
        <f t="shared" si="15"/>
        <v>1</v>
      </c>
      <c r="J91" s="15" t="str">
        <f t="shared" si="16"/>
        <v/>
      </c>
      <c r="K91" s="15" t="str">
        <f t="shared" si="17"/>
        <v/>
      </c>
      <c r="L91" s="15" t="str">
        <f t="shared" si="18"/>
        <v/>
      </c>
    </row>
    <row r="92" spans="1:12">
      <c r="A92" s="28">
        <v>81</v>
      </c>
      <c r="B92" s="135"/>
      <c r="C92" s="6"/>
      <c r="D92" s="6"/>
      <c r="E92" s="179"/>
      <c r="F92" s="15" t="str">
        <f t="shared" si="12"/>
        <v/>
      </c>
      <c r="G92" s="43" t="str">
        <f t="shared" si="13"/>
        <v/>
      </c>
      <c r="H92" s="297" t="b">
        <f t="shared" si="14"/>
        <v>0</v>
      </c>
      <c r="I92" s="298">
        <f t="shared" si="15"/>
        <v>1</v>
      </c>
      <c r="J92" s="15" t="str">
        <f t="shared" si="16"/>
        <v/>
      </c>
      <c r="K92" s="15" t="str">
        <f t="shared" si="17"/>
        <v/>
      </c>
      <c r="L92" s="15" t="str">
        <f t="shared" si="18"/>
        <v/>
      </c>
    </row>
    <row r="93" spans="1:12">
      <c r="A93" s="28">
        <v>82</v>
      </c>
      <c r="B93" s="135"/>
      <c r="C93" s="6"/>
      <c r="D93" s="6"/>
      <c r="E93" s="179"/>
      <c r="F93" s="15" t="str">
        <f t="shared" si="12"/>
        <v/>
      </c>
      <c r="G93" s="43" t="str">
        <f t="shared" si="13"/>
        <v/>
      </c>
      <c r="H93" s="297" t="b">
        <f t="shared" si="14"/>
        <v>0</v>
      </c>
      <c r="I93" s="298">
        <f t="shared" si="15"/>
        <v>1</v>
      </c>
      <c r="J93" s="15" t="str">
        <f t="shared" si="16"/>
        <v/>
      </c>
      <c r="K93" s="15" t="str">
        <f t="shared" si="17"/>
        <v/>
      </c>
      <c r="L93" s="15" t="str">
        <f t="shared" si="18"/>
        <v/>
      </c>
    </row>
    <row r="94" spans="1:12">
      <c r="A94" s="28">
        <v>83</v>
      </c>
      <c r="B94" s="135"/>
      <c r="C94" s="6"/>
      <c r="D94" s="6"/>
      <c r="E94" s="179"/>
      <c r="F94" s="15" t="str">
        <f t="shared" si="12"/>
        <v/>
      </c>
      <c r="G94" s="43" t="str">
        <f t="shared" si="13"/>
        <v/>
      </c>
      <c r="H94" s="297" t="b">
        <f t="shared" si="14"/>
        <v>0</v>
      </c>
      <c r="I94" s="298">
        <f t="shared" si="15"/>
        <v>1</v>
      </c>
      <c r="J94" s="15" t="str">
        <f t="shared" si="16"/>
        <v/>
      </c>
      <c r="K94" s="15" t="str">
        <f t="shared" si="17"/>
        <v/>
      </c>
      <c r="L94" s="15" t="str">
        <f t="shared" si="18"/>
        <v/>
      </c>
    </row>
    <row r="95" spans="1:12">
      <c r="A95" s="28">
        <v>84</v>
      </c>
      <c r="B95" s="135"/>
      <c r="C95" s="6"/>
      <c r="D95" s="6"/>
      <c r="E95" s="179"/>
      <c r="F95" s="15" t="str">
        <f t="shared" si="12"/>
        <v/>
      </c>
      <c r="G95" s="43" t="str">
        <f t="shared" si="13"/>
        <v/>
      </c>
      <c r="H95" s="297" t="b">
        <f t="shared" si="14"/>
        <v>0</v>
      </c>
      <c r="I95" s="298">
        <f t="shared" si="15"/>
        <v>1</v>
      </c>
      <c r="J95" s="15" t="str">
        <f t="shared" si="16"/>
        <v/>
      </c>
      <c r="K95" s="15" t="str">
        <f t="shared" si="17"/>
        <v/>
      </c>
      <c r="L95" s="15" t="str">
        <f t="shared" si="18"/>
        <v/>
      </c>
    </row>
    <row r="96" spans="1:12">
      <c r="A96" s="28">
        <v>85</v>
      </c>
      <c r="B96" s="135"/>
      <c r="C96" s="6"/>
      <c r="D96" s="6"/>
      <c r="E96" s="179"/>
      <c r="F96" s="15" t="str">
        <f t="shared" si="12"/>
        <v/>
      </c>
      <c r="G96" s="43" t="str">
        <f t="shared" si="13"/>
        <v/>
      </c>
      <c r="H96" s="297" t="b">
        <f t="shared" si="14"/>
        <v>0</v>
      </c>
      <c r="I96" s="298">
        <f t="shared" si="15"/>
        <v>1</v>
      </c>
      <c r="J96" s="15" t="str">
        <f t="shared" si="16"/>
        <v/>
      </c>
      <c r="K96" s="15" t="str">
        <f t="shared" si="17"/>
        <v/>
      </c>
      <c r="L96" s="15" t="str">
        <f t="shared" si="18"/>
        <v/>
      </c>
    </row>
    <row r="97" spans="1:12">
      <c r="A97" s="28">
        <v>86</v>
      </c>
      <c r="B97" s="135"/>
      <c r="C97" s="6"/>
      <c r="D97" s="6"/>
      <c r="E97" s="179"/>
      <c r="F97" s="15" t="str">
        <f t="shared" si="12"/>
        <v/>
      </c>
      <c r="G97" s="43" t="str">
        <f t="shared" si="13"/>
        <v/>
      </c>
      <c r="H97" s="297" t="b">
        <f t="shared" si="14"/>
        <v>0</v>
      </c>
      <c r="I97" s="298">
        <f t="shared" si="15"/>
        <v>1</v>
      </c>
      <c r="J97" s="15" t="str">
        <f t="shared" si="16"/>
        <v/>
      </c>
      <c r="K97" s="15" t="str">
        <f t="shared" si="17"/>
        <v/>
      </c>
      <c r="L97" s="15" t="str">
        <f t="shared" si="18"/>
        <v/>
      </c>
    </row>
    <row r="98" spans="1:12">
      <c r="A98" s="28">
        <v>87</v>
      </c>
      <c r="B98" s="135"/>
      <c r="C98" s="6"/>
      <c r="D98" s="6"/>
      <c r="E98" s="179"/>
      <c r="F98" s="15" t="str">
        <f t="shared" si="12"/>
        <v/>
      </c>
      <c r="G98" s="43" t="str">
        <f t="shared" si="13"/>
        <v/>
      </c>
      <c r="H98" s="297" t="b">
        <f t="shared" si="14"/>
        <v>0</v>
      </c>
      <c r="I98" s="298">
        <f t="shared" si="15"/>
        <v>1</v>
      </c>
      <c r="J98" s="15" t="str">
        <f t="shared" si="16"/>
        <v/>
      </c>
      <c r="K98" s="15" t="str">
        <f t="shared" si="17"/>
        <v/>
      </c>
      <c r="L98" s="15" t="str">
        <f t="shared" si="18"/>
        <v/>
      </c>
    </row>
    <row r="99" spans="1:12">
      <c r="A99" s="28">
        <v>88</v>
      </c>
      <c r="B99" s="135"/>
      <c r="C99" s="6"/>
      <c r="D99" s="6"/>
      <c r="E99" s="179"/>
      <c r="F99" s="15" t="str">
        <f t="shared" si="12"/>
        <v/>
      </c>
      <c r="G99" s="43" t="str">
        <f t="shared" si="13"/>
        <v/>
      </c>
      <c r="H99" s="297" t="b">
        <f t="shared" si="14"/>
        <v>0</v>
      </c>
      <c r="I99" s="298">
        <f t="shared" si="15"/>
        <v>1</v>
      </c>
      <c r="J99" s="15" t="str">
        <f t="shared" si="16"/>
        <v/>
      </c>
      <c r="K99" s="15" t="str">
        <f t="shared" si="17"/>
        <v/>
      </c>
      <c r="L99" s="15" t="str">
        <f t="shared" si="18"/>
        <v/>
      </c>
    </row>
    <row r="100" spans="1:12">
      <c r="A100" s="28">
        <v>89</v>
      </c>
      <c r="B100" s="135"/>
      <c r="C100" s="6"/>
      <c r="D100" s="6"/>
      <c r="E100" s="179"/>
      <c r="F100" s="15" t="str">
        <f t="shared" si="12"/>
        <v/>
      </c>
      <c r="G100" s="43" t="str">
        <f t="shared" si="13"/>
        <v/>
      </c>
      <c r="H100" s="297" t="b">
        <f t="shared" si="14"/>
        <v>0</v>
      </c>
      <c r="I100" s="298">
        <f t="shared" si="15"/>
        <v>1</v>
      </c>
      <c r="J100" s="15" t="str">
        <f t="shared" si="16"/>
        <v/>
      </c>
      <c r="K100" s="15" t="str">
        <f t="shared" si="17"/>
        <v/>
      </c>
      <c r="L100" s="15" t="str">
        <f t="shared" si="18"/>
        <v/>
      </c>
    </row>
    <row r="101" spans="1:12">
      <c r="A101" s="28">
        <v>90</v>
      </c>
      <c r="B101" s="135"/>
      <c r="C101" s="6"/>
      <c r="D101" s="6"/>
      <c r="E101" s="179"/>
      <c r="F101" s="15" t="str">
        <f t="shared" si="12"/>
        <v/>
      </c>
      <c r="G101" s="43" t="str">
        <f t="shared" si="13"/>
        <v/>
      </c>
      <c r="H101" s="297" t="b">
        <f t="shared" si="14"/>
        <v>0</v>
      </c>
      <c r="I101" s="298">
        <f t="shared" si="15"/>
        <v>1</v>
      </c>
      <c r="J101" s="15" t="str">
        <f t="shared" si="16"/>
        <v/>
      </c>
      <c r="K101" s="15" t="str">
        <f t="shared" si="17"/>
        <v/>
      </c>
      <c r="L101" s="15" t="str">
        <f t="shared" si="18"/>
        <v/>
      </c>
    </row>
    <row r="102" spans="1:12">
      <c r="A102" s="28">
        <v>91</v>
      </c>
      <c r="B102" s="135"/>
      <c r="C102" s="6"/>
      <c r="D102" s="6"/>
      <c r="E102" s="179"/>
      <c r="F102" s="15" t="str">
        <f t="shared" si="12"/>
        <v/>
      </c>
      <c r="G102" s="43" t="str">
        <f t="shared" si="13"/>
        <v/>
      </c>
      <c r="H102" s="297" t="b">
        <f t="shared" si="14"/>
        <v>0</v>
      </c>
      <c r="I102" s="298">
        <f t="shared" si="15"/>
        <v>1</v>
      </c>
      <c r="J102" s="15" t="str">
        <f t="shared" si="16"/>
        <v/>
      </c>
      <c r="K102" s="15" t="str">
        <f t="shared" si="17"/>
        <v/>
      </c>
      <c r="L102" s="15" t="str">
        <f t="shared" si="18"/>
        <v/>
      </c>
    </row>
    <row r="103" spans="1:12">
      <c r="A103" s="28">
        <v>92</v>
      </c>
      <c r="B103" s="135"/>
      <c r="C103" s="6"/>
      <c r="D103" s="6"/>
      <c r="E103" s="179"/>
      <c r="F103" s="15" t="str">
        <f t="shared" si="12"/>
        <v/>
      </c>
      <c r="G103" s="43" t="str">
        <f t="shared" si="13"/>
        <v/>
      </c>
      <c r="H103" s="297" t="b">
        <f t="shared" si="14"/>
        <v>0</v>
      </c>
      <c r="I103" s="298">
        <f t="shared" si="15"/>
        <v>1</v>
      </c>
      <c r="J103" s="15" t="str">
        <f t="shared" si="16"/>
        <v/>
      </c>
      <c r="K103" s="15" t="str">
        <f t="shared" si="17"/>
        <v/>
      </c>
      <c r="L103" s="15" t="str">
        <f t="shared" si="18"/>
        <v/>
      </c>
    </row>
    <row r="104" spans="1:12">
      <c r="A104" s="28">
        <v>93</v>
      </c>
      <c r="B104" s="135"/>
      <c r="C104" s="6"/>
      <c r="D104" s="6"/>
      <c r="E104" s="179"/>
      <c r="F104" s="15" t="str">
        <f t="shared" si="12"/>
        <v/>
      </c>
      <c r="G104" s="43" t="str">
        <f t="shared" si="13"/>
        <v/>
      </c>
      <c r="H104" s="297" t="b">
        <f t="shared" si="14"/>
        <v>0</v>
      </c>
      <c r="I104" s="298">
        <f t="shared" si="15"/>
        <v>1</v>
      </c>
      <c r="J104" s="15" t="str">
        <f t="shared" si="16"/>
        <v/>
      </c>
      <c r="K104" s="15" t="str">
        <f t="shared" si="17"/>
        <v/>
      </c>
      <c r="L104" s="15" t="str">
        <f t="shared" si="18"/>
        <v/>
      </c>
    </row>
    <row r="105" spans="1:12">
      <c r="A105" s="28">
        <v>94</v>
      </c>
      <c r="B105" s="135"/>
      <c r="C105" s="6"/>
      <c r="D105" s="6"/>
      <c r="E105" s="179"/>
      <c r="F105" s="15" t="str">
        <f t="shared" si="12"/>
        <v/>
      </c>
      <c r="G105" s="43" t="str">
        <f t="shared" si="13"/>
        <v/>
      </c>
      <c r="H105" s="297" t="b">
        <f t="shared" si="14"/>
        <v>0</v>
      </c>
      <c r="I105" s="298">
        <f t="shared" si="15"/>
        <v>1</v>
      </c>
      <c r="J105" s="15" t="str">
        <f t="shared" si="16"/>
        <v/>
      </c>
      <c r="K105" s="15" t="str">
        <f t="shared" si="17"/>
        <v/>
      </c>
      <c r="L105" s="15" t="str">
        <f t="shared" si="18"/>
        <v/>
      </c>
    </row>
    <row r="106" spans="1:12">
      <c r="A106" s="28">
        <v>95</v>
      </c>
      <c r="B106" s="135"/>
      <c r="C106" s="6"/>
      <c r="D106" s="6"/>
      <c r="E106" s="179"/>
      <c r="F106" s="15" t="str">
        <f t="shared" si="12"/>
        <v/>
      </c>
      <c r="G106" s="43" t="str">
        <f t="shared" si="13"/>
        <v/>
      </c>
      <c r="H106" s="297" t="b">
        <f t="shared" si="14"/>
        <v>0</v>
      </c>
      <c r="I106" s="298">
        <f t="shared" si="15"/>
        <v>1</v>
      </c>
      <c r="J106" s="15" t="str">
        <f t="shared" si="16"/>
        <v/>
      </c>
      <c r="K106" s="15" t="str">
        <f t="shared" si="17"/>
        <v/>
      </c>
      <c r="L106" s="15" t="str">
        <f t="shared" si="18"/>
        <v/>
      </c>
    </row>
    <row r="107" spans="1:12">
      <c r="A107" s="28">
        <v>96</v>
      </c>
      <c r="B107" s="135"/>
      <c r="C107" s="6"/>
      <c r="D107" s="6"/>
      <c r="E107" s="179"/>
      <c r="F107" s="15" t="str">
        <f t="shared" si="12"/>
        <v/>
      </c>
      <c r="G107" s="43" t="str">
        <f t="shared" si="13"/>
        <v/>
      </c>
      <c r="H107" s="297" t="b">
        <f t="shared" si="14"/>
        <v>0</v>
      </c>
      <c r="I107" s="298">
        <f t="shared" si="15"/>
        <v>1</v>
      </c>
      <c r="J107" s="15" t="str">
        <f t="shared" si="16"/>
        <v/>
      </c>
      <c r="K107" s="15" t="str">
        <f t="shared" si="17"/>
        <v/>
      </c>
      <c r="L107" s="15" t="str">
        <f t="shared" si="18"/>
        <v/>
      </c>
    </row>
    <row r="108" spans="1:12">
      <c r="A108" s="28">
        <v>97</v>
      </c>
      <c r="B108" s="135"/>
      <c r="C108" s="6"/>
      <c r="D108" s="6"/>
      <c r="E108" s="179"/>
      <c r="F108" s="15" t="str">
        <f t="shared" si="12"/>
        <v/>
      </c>
      <c r="G108" s="43" t="str">
        <f t="shared" si="13"/>
        <v/>
      </c>
      <c r="H108" s="297" t="b">
        <f t="shared" si="14"/>
        <v>0</v>
      </c>
      <c r="I108" s="298">
        <f t="shared" si="15"/>
        <v>1</v>
      </c>
      <c r="J108" s="15" t="str">
        <f t="shared" si="16"/>
        <v/>
      </c>
      <c r="K108" s="15" t="str">
        <f t="shared" si="17"/>
        <v/>
      </c>
      <c r="L108" s="15" t="str">
        <f t="shared" si="18"/>
        <v/>
      </c>
    </row>
    <row r="109" spans="1:12">
      <c r="A109" s="28">
        <v>98</v>
      </c>
      <c r="B109" s="135"/>
      <c r="C109" s="6"/>
      <c r="D109" s="6"/>
      <c r="E109" s="179"/>
      <c r="F109" s="15" t="str">
        <f t="shared" si="12"/>
        <v/>
      </c>
      <c r="G109" s="43" t="str">
        <f t="shared" si="13"/>
        <v/>
      </c>
      <c r="H109" s="297" t="b">
        <f t="shared" si="14"/>
        <v>0</v>
      </c>
      <c r="I109" s="298">
        <f t="shared" si="15"/>
        <v>1</v>
      </c>
      <c r="J109" s="15" t="str">
        <f t="shared" si="16"/>
        <v/>
      </c>
      <c r="K109" s="15" t="str">
        <f t="shared" si="17"/>
        <v/>
      </c>
      <c r="L109" s="15" t="str">
        <f t="shared" si="18"/>
        <v/>
      </c>
    </row>
    <row r="110" spans="1:12">
      <c r="A110" s="117">
        <v>99</v>
      </c>
      <c r="B110" s="6"/>
      <c r="C110" s="6"/>
      <c r="D110" s="6"/>
      <c r="E110" s="179"/>
      <c r="F110" s="15" t="str">
        <f t="shared" si="12"/>
        <v/>
      </c>
      <c r="G110" s="43" t="str">
        <f t="shared" si="13"/>
        <v/>
      </c>
      <c r="H110" s="297" t="b">
        <f t="shared" si="14"/>
        <v>0</v>
      </c>
      <c r="I110" s="298">
        <f t="shared" si="15"/>
        <v>1</v>
      </c>
      <c r="J110" s="15" t="str">
        <f t="shared" si="16"/>
        <v/>
      </c>
      <c r="K110" s="15" t="str">
        <f t="shared" si="17"/>
        <v/>
      </c>
      <c r="L110" s="15" t="str">
        <f t="shared" si="18"/>
        <v/>
      </c>
    </row>
    <row r="111" spans="1:12">
      <c r="A111" s="117">
        <v>100</v>
      </c>
      <c r="B111" s="6"/>
      <c r="C111" s="118"/>
      <c r="D111" s="118"/>
      <c r="E111" s="120"/>
      <c r="F111" s="15" t="str">
        <f t="shared" si="12"/>
        <v/>
      </c>
      <c r="H111" s="297" t="b">
        <f t="shared" si="14"/>
        <v>0</v>
      </c>
      <c r="I111" s="298">
        <f t="shared" ref="I111:I174" si="19">LEN(C111)-LEN(SUBSTITUTE(C111,",",""))+1</f>
        <v>1</v>
      </c>
      <c r="J111" s="15" t="str">
        <f t="shared" si="16"/>
        <v/>
      </c>
      <c r="K111" s="15" t="str">
        <f t="shared" si="17"/>
        <v/>
      </c>
      <c r="L111" s="15" t="str">
        <f t="shared" si="18"/>
        <v/>
      </c>
    </row>
    <row r="112" spans="1:12">
      <c r="A112" s="117">
        <v>101</v>
      </c>
      <c r="B112" s="6"/>
      <c r="C112" s="118"/>
      <c r="D112" s="118"/>
      <c r="E112" s="120"/>
      <c r="F112" s="15" t="str">
        <f t="shared" si="12"/>
        <v/>
      </c>
      <c r="H112" s="297" t="b">
        <f t="shared" si="14"/>
        <v>0</v>
      </c>
      <c r="I112" s="298">
        <f t="shared" si="19"/>
        <v>1</v>
      </c>
      <c r="J112" s="15" t="str">
        <f t="shared" si="16"/>
        <v/>
      </c>
      <c r="K112" s="15" t="str">
        <f t="shared" si="17"/>
        <v/>
      </c>
      <c r="L112" s="15" t="str">
        <f t="shared" si="18"/>
        <v/>
      </c>
    </row>
    <row r="113" spans="1:12">
      <c r="A113" s="117">
        <v>102</v>
      </c>
      <c r="B113" s="6"/>
      <c r="C113" s="118"/>
      <c r="D113" s="118"/>
      <c r="E113" s="120"/>
      <c r="F113" s="15" t="str">
        <f t="shared" si="12"/>
        <v/>
      </c>
      <c r="H113" s="297" t="b">
        <f t="shared" si="14"/>
        <v>0</v>
      </c>
      <c r="I113" s="298">
        <f t="shared" si="19"/>
        <v>1</v>
      </c>
      <c r="J113" s="15" t="str">
        <f t="shared" si="16"/>
        <v/>
      </c>
      <c r="K113" s="15" t="str">
        <f t="shared" si="17"/>
        <v/>
      </c>
      <c r="L113" s="15" t="str">
        <f t="shared" si="18"/>
        <v/>
      </c>
    </row>
    <row r="114" spans="1:12">
      <c r="A114" s="117">
        <v>103</v>
      </c>
      <c r="B114" s="6"/>
      <c r="C114" s="118"/>
      <c r="D114" s="118"/>
      <c r="E114" s="120"/>
      <c r="F114" s="15" t="str">
        <f t="shared" si="12"/>
        <v/>
      </c>
      <c r="H114" s="297" t="b">
        <f t="shared" si="14"/>
        <v>0</v>
      </c>
      <c r="I114" s="298">
        <f t="shared" si="19"/>
        <v>1</v>
      </c>
      <c r="J114" s="15" t="str">
        <f t="shared" si="16"/>
        <v/>
      </c>
      <c r="K114" s="15" t="str">
        <f t="shared" si="17"/>
        <v/>
      </c>
      <c r="L114" s="15" t="str">
        <f t="shared" si="18"/>
        <v/>
      </c>
    </row>
    <row r="115" spans="1:12">
      <c r="A115" s="117">
        <v>104</v>
      </c>
      <c r="B115" s="6"/>
      <c r="C115" s="118"/>
      <c r="D115" s="118"/>
      <c r="E115" s="120"/>
      <c r="F115" s="15" t="str">
        <f t="shared" si="12"/>
        <v/>
      </c>
      <c r="H115" s="297" t="b">
        <f t="shared" si="14"/>
        <v>0</v>
      </c>
      <c r="I115" s="298">
        <f t="shared" si="19"/>
        <v>1</v>
      </c>
      <c r="J115" s="15" t="str">
        <f t="shared" si="16"/>
        <v/>
      </c>
      <c r="K115" s="15" t="str">
        <f t="shared" si="17"/>
        <v/>
      </c>
      <c r="L115" s="15" t="str">
        <f t="shared" si="18"/>
        <v/>
      </c>
    </row>
    <row r="116" spans="1:12">
      <c r="A116" s="117">
        <v>105</v>
      </c>
      <c r="B116" s="6"/>
      <c r="C116" s="118"/>
      <c r="D116" s="118"/>
      <c r="E116" s="120"/>
      <c r="F116" s="15" t="str">
        <f t="shared" si="12"/>
        <v/>
      </c>
      <c r="H116" s="297" t="b">
        <f t="shared" si="14"/>
        <v>0</v>
      </c>
      <c r="I116" s="298">
        <f t="shared" si="19"/>
        <v>1</v>
      </c>
      <c r="J116" s="15" t="str">
        <f t="shared" si="16"/>
        <v/>
      </c>
      <c r="K116" s="15" t="str">
        <f t="shared" si="17"/>
        <v/>
      </c>
      <c r="L116" s="15" t="str">
        <f t="shared" si="18"/>
        <v/>
      </c>
    </row>
    <row r="117" spans="1:12">
      <c r="A117" s="117">
        <v>106</v>
      </c>
      <c r="B117" s="6"/>
      <c r="C117" s="118"/>
      <c r="D117" s="118"/>
      <c r="E117" s="120"/>
      <c r="F117" s="15" t="str">
        <f t="shared" si="12"/>
        <v/>
      </c>
      <c r="H117" s="297" t="b">
        <f t="shared" si="14"/>
        <v>0</v>
      </c>
      <c r="I117" s="298">
        <f t="shared" si="19"/>
        <v>1</v>
      </c>
      <c r="J117" s="15" t="str">
        <f t="shared" si="16"/>
        <v/>
      </c>
      <c r="K117" s="15" t="str">
        <f t="shared" si="17"/>
        <v/>
      </c>
      <c r="L117" s="15" t="str">
        <f t="shared" si="18"/>
        <v/>
      </c>
    </row>
    <row r="118" spans="1:12">
      <c r="A118" s="117">
        <v>107</v>
      </c>
      <c r="B118" s="6"/>
      <c r="C118" s="118"/>
      <c r="D118" s="118"/>
      <c r="E118" s="120"/>
      <c r="F118" s="15" t="str">
        <f t="shared" si="12"/>
        <v/>
      </c>
      <c r="H118" s="297" t="b">
        <f t="shared" si="14"/>
        <v>0</v>
      </c>
      <c r="I118" s="298">
        <f t="shared" si="19"/>
        <v>1</v>
      </c>
      <c r="J118" s="15" t="str">
        <f t="shared" si="16"/>
        <v/>
      </c>
      <c r="K118" s="15" t="str">
        <f t="shared" si="17"/>
        <v/>
      </c>
      <c r="L118" s="15" t="str">
        <f t="shared" si="18"/>
        <v/>
      </c>
    </row>
    <row r="119" spans="1:12">
      <c r="A119" s="117">
        <v>108</v>
      </c>
      <c r="B119" s="6"/>
      <c r="C119" s="118"/>
      <c r="D119" s="118"/>
      <c r="E119" s="120"/>
      <c r="F119" s="15" t="str">
        <f t="shared" si="12"/>
        <v/>
      </c>
      <c r="H119" s="297" t="b">
        <f t="shared" si="14"/>
        <v>0</v>
      </c>
      <c r="I119" s="298">
        <f t="shared" si="19"/>
        <v>1</v>
      </c>
      <c r="J119" s="15" t="str">
        <f t="shared" si="16"/>
        <v/>
      </c>
      <c r="K119" s="15" t="str">
        <f t="shared" si="17"/>
        <v/>
      </c>
      <c r="L119" s="15" t="str">
        <f t="shared" si="18"/>
        <v/>
      </c>
    </row>
    <row r="120" spans="1:12">
      <c r="A120" s="117">
        <v>109</v>
      </c>
      <c r="B120" s="6"/>
      <c r="C120" s="118"/>
      <c r="D120" s="118"/>
      <c r="E120" s="120"/>
      <c r="F120" s="15" t="str">
        <f t="shared" si="12"/>
        <v/>
      </c>
      <c r="H120" s="297" t="b">
        <f t="shared" si="14"/>
        <v>0</v>
      </c>
      <c r="I120" s="298">
        <f t="shared" si="19"/>
        <v>1</v>
      </c>
      <c r="J120" s="15" t="str">
        <f t="shared" si="16"/>
        <v/>
      </c>
      <c r="K120" s="15" t="str">
        <f t="shared" si="17"/>
        <v/>
      </c>
      <c r="L120" s="15" t="str">
        <f t="shared" si="18"/>
        <v/>
      </c>
    </row>
    <row r="121" spans="1:12">
      <c r="A121" s="117">
        <v>110</v>
      </c>
      <c r="B121" s="6"/>
      <c r="C121" s="118"/>
      <c r="D121" s="118"/>
      <c r="E121" s="120"/>
      <c r="F121" s="15" t="str">
        <f t="shared" si="12"/>
        <v/>
      </c>
      <c r="H121" s="297" t="b">
        <f t="shared" si="14"/>
        <v>0</v>
      </c>
      <c r="I121" s="298">
        <f t="shared" si="19"/>
        <v>1</v>
      </c>
      <c r="J121" s="15" t="str">
        <f t="shared" si="16"/>
        <v/>
      </c>
      <c r="K121" s="15" t="str">
        <f t="shared" si="17"/>
        <v/>
      </c>
      <c r="L121" s="15" t="str">
        <f t="shared" si="18"/>
        <v/>
      </c>
    </row>
    <row r="122" spans="1:12">
      <c r="A122" s="117">
        <v>111</v>
      </c>
      <c r="B122" s="6"/>
      <c r="C122" s="118"/>
      <c r="D122" s="118"/>
      <c r="E122" s="120"/>
      <c r="F122" s="15" t="str">
        <f t="shared" si="12"/>
        <v/>
      </c>
      <c r="H122" s="297" t="b">
        <f t="shared" si="14"/>
        <v>0</v>
      </c>
      <c r="I122" s="298">
        <f t="shared" si="19"/>
        <v>1</v>
      </c>
      <c r="J122" s="15" t="str">
        <f t="shared" si="16"/>
        <v/>
      </c>
      <c r="K122" s="15" t="str">
        <f t="shared" si="17"/>
        <v/>
      </c>
      <c r="L122" s="15" t="str">
        <f t="shared" si="18"/>
        <v/>
      </c>
    </row>
    <row r="123" spans="1:12">
      <c r="A123" s="117">
        <v>112</v>
      </c>
      <c r="B123" s="6"/>
      <c r="C123" s="118"/>
      <c r="D123" s="118"/>
      <c r="E123" s="120"/>
      <c r="F123" s="15" t="str">
        <f t="shared" si="12"/>
        <v/>
      </c>
      <c r="H123" s="297" t="b">
        <f t="shared" si="14"/>
        <v>0</v>
      </c>
      <c r="I123" s="298">
        <f t="shared" si="19"/>
        <v>1</v>
      </c>
      <c r="J123" s="15" t="str">
        <f t="shared" si="16"/>
        <v/>
      </c>
      <c r="K123" s="15" t="str">
        <f t="shared" si="17"/>
        <v/>
      </c>
      <c r="L123" s="15" t="str">
        <f t="shared" si="18"/>
        <v/>
      </c>
    </row>
    <row r="124" spans="1:12">
      <c r="A124" s="117">
        <v>113</v>
      </c>
      <c r="B124" s="6"/>
      <c r="C124" s="118"/>
      <c r="D124" s="118"/>
      <c r="E124" s="120"/>
      <c r="F124" s="15" t="str">
        <f t="shared" si="12"/>
        <v/>
      </c>
      <c r="H124" s="297" t="b">
        <f t="shared" si="14"/>
        <v>0</v>
      </c>
      <c r="I124" s="298">
        <f t="shared" si="19"/>
        <v>1</v>
      </c>
      <c r="J124" s="15" t="str">
        <f t="shared" si="16"/>
        <v/>
      </c>
      <c r="K124" s="15" t="str">
        <f t="shared" si="17"/>
        <v/>
      </c>
      <c r="L124" s="15" t="str">
        <f t="shared" si="18"/>
        <v/>
      </c>
    </row>
    <row r="125" spans="1:12">
      <c r="A125" s="117">
        <v>114</v>
      </c>
      <c r="B125" s="6"/>
      <c r="C125" s="118"/>
      <c r="D125" s="118"/>
      <c r="E125" s="120"/>
      <c r="F125" s="15" t="str">
        <f t="shared" si="12"/>
        <v/>
      </c>
      <c r="H125" s="297" t="b">
        <f t="shared" si="14"/>
        <v>0</v>
      </c>
      <c r="I125" s="298">
        <f t="shared" si="19"/>
        <v>1</v>
      </c>
      <c r="J125" s="15" t="str">
        <f t="shared" si="16"/>
        <v/>
      </c>
      <c r="K125" s="15" t="str">
        <f t="shared" si="17"/>
        <v/>
      </c>
      <c r="L125" s="15" t="str">
        <f t="shared" si="18"/>
        <v/>
      </c>
    </row>
    <row r="126" spans="1:12">
      <c r="A126" s="117">
        <v>115</v>
      </c>
      <c r="B126" s="6"/>
      <c r="C126" s="118"/>
      <c r="D126" s="118"/>
      <c r="E126" s="120"/>
      <c r="F126" s="15" t="str">
        <f t="shared" si="12"/>
        <v/>
      </c>
      <c r="H126" s="297" t="b">
        <f t="shared" si="14"/>
        <v>0</v>
      </c>
      <c r="I126" s="298">
        <f t="shared" si="19"/>
        <v>1</v>
      </c>
      <c r="J126" s="15" t="str">
        <f t="shared" si="16"/>
        <v/>
      </c>
      <c r="K126" s="15" t="str">
        <f t="shared" si="17"/>
        <v/>
      </c>
      <c r="L126" s="15" t="str">
        <f t="shared" si="18"/>
        <v/>
      </c>
    </row>
    <row r="127" spans="1:12">
      <c r="A127" s="117">
        <v>116</v>
      </c>
      <c r="B127" s="6"/>
      <c r="C127" s="118"/>
      <c r="D127" s="118"/>
      <c r="E127" s="120"/>
      <c r="F127" s="15" t="str">
        <f t="shared" si="12"/>
        <v/>
      </c>
      <c r="H127" s="297" t="b">
        <f t="shared" si="14"/>
        <v>0</v>
      </c>
      <c r="I127" s="298">
        <f t="shared" si="19"/>
        <v>1</v>
      </c>
      <c r="J127" s="15" t="str">
        <f t="shared" si="16"/>
        <v/>
      </c>
      <c r="K127" s="15" t="str">
        <f t="shared" si="17"/>
        <v/>
      </c>
      <c r="L127" s="15" t="str">
        <f t="shared" si="18"/>
        <v/>
      </c>
    </row>
    <row r="128" spans="1:12">
      <c r="A128" s="117">
        <v>117</v>
      </c>
      <c r="B128" s="6"/>
      <c r="C128" s="118"/>
      <c r="D128" s="118"/>
      <c r="E128" s="120"/>
      <c r="F128" s="15" t="str">
        <f t="shared" si="12"/>
        <v/>
      </c>
      <c r="H128" s="297" t="b">
        <f t="shared" si="14"/>
        <v>0</v>
      </c>
      <c r="I128" s="298">
        <f t="shared" si="19"/>
        <v>1</v>
      </c>
      <c r="J128" s="15" t="str">
        <f t="shared" si="16"/>
        <v/>
      </c>
      <c r="K128" s="15" t="str">
        <f t="shared" si="17"/>
        <v/>
      </c>
      <c r="L128" s="15" t="str">
        <f t="shared" si="18"/>
        <v/>
      </c>
    </row>
    <row r="129" spans="1:12">
      <c r="A129" s="117">
        <v>118</v>
      </c>
      <c r="B129" s="6"/>
      <c r="C129" s="118"/>
      <c r="D129" s="118"/>
      <c r="E129" s="120"/>
      <c r="F129" s="15" t="str">
        <f t="shared" si="12"/>
        <v/>
      </c>
      <c r="H129" s="297" t="b">
        <f t="shared" si="14"/>
        <v>0</v>
      </c>
      <c r="I129" s="298">
        <f t="shared" si="19"/>
        <v>1</v>
      </c>
      <c r="J129" s="15" t="str">
        <f t="shared" si="16"/>
        <v/>
      </c>
      <c r="K129" s="15" t="str">
        <f t="shared" si="17"/>
        <v/>
      </c>
      <c r="L129" s="15" t="str">
        <f t="shared" si="18"/>
        <v/>
      </c>
    </row>
    <row r="130" spans="1:12">
      <c r="A130" s="117">
        <v>119</v>
      </c>
      <c r="B130" s="6"/>
      <c r="C130" s="118"/>
      <c r="D130" s="118"/>
      <c r="E130" s="120"/>
      <c r="F130" s="15" t="str">
        <f t="shared" si="12"/>
        <v/>
      </c>
      <c r="H130" s="297" t="b">
        <f t="shared" si="14"/>
        <v>0</v>
      </c>
      <c r="I130" s="298">
        <f t="shared" si="19"/>
        <v>1</v>
      </c>
      <c r="J130" s="15" t="str">
        <f t="shared" si="16"/>
        <v/>
      </c>
      <c r="K130" s="15" t="str">
        <f t="shared" si="17"/>
        <v/>
      </c>
      <c r="L130" s="15" t="str">
        <f t="shared" si="18"/>
        <v/>
      </c>
    </row>
    <row r="131" spans="1:12">
      <c r="A131" s="117">
        <v>120</v>
      </c>
      <c r="B131" s="6"/>
      <c r="C131" s="118"/>
      <c r="D131" s="118"/>
      <c r="E131" s="120"/>
      <c r="F131" s="15" t="str">
        <f t="shared" si="12"/>
        <v/>
      </c>
      <c r="H131" s="297" t="b">
        <f t="shared" si="14"/>
        <v>0</v>
      </c>
      <c r="I131" s="298">
        <f t="shared" si="19"/>
        <v>1</v>
      </c>
      <c r="J131" s="15" t="str">
        <f t="shared" si="16"/>
        <v/>
      </c>
      <c r="K131" s="15" t="str">
        <f t="shared" si="17"/>
        <v/>
      </c>
      <c r="L131" s="15" t="str">
        <f t="shared" si="18"/>
        <v/>
      </c>
    </row>
    <row r="132" spans="1:12">
      <c r="A132" s="117">
        <v>121</v>
      </c>
      <c r="B132" s="6"/>
      <c r="C132" s="118"/>
      <c r="D132" s="118"/>
      <c r="E132" s="120"/>
      <c r="F132" s="15" t="str">
        <f t="shared" si="12"/>
        <v/>
      </c>
      <c r="H132" s="297" t="b">
        <f t="shared" si="14"/>
        <v>0</v>
      </c>
      <c r="I132" s="298">
        <f t="shared" si="19"/>
        <v>1</v>
      </c>
      <c r="J132" s="15" t="str">
        <f t="shared" si="16"/>
        <v/>
      </c>
      <c r="K132" s="15" t="str">
        <f t="shared" si="17"/>
        <v/>
      </c>
      <c r="L132" s="15" t="str">
        <f t="shared" si="18"/>
        <v/>
      </c>
    </row>
    <row r="133" spans="1:12">
      <c r="A133" s="117">
        <v>122</v>
      </c>
      <c r="B133" s="6"/>
      <c r="C133" s="118"/>
      <c r="D133" s="118"/>
      <c r="E133" s="120"/>
      <c r="F133" s="15" t="str">
        <f t="shared" si="12"/>
        <v/>
      </c>
      <c r="H133" s="297" t="b">
        <f t="shared" si="14"/>
        <v>0</v>
      </c>
      <c r="I133" s="298">
        <f t="shared" si="19"/>
        <v>1</v>
      </c>
      <c r="J133" s="15" t="str">
        <f t="shared" si="16"/>
        <v/>
      </c>
      <c r="K133" s="15" t="str">
        <f t="shared" si="17"/>
        <v/>
      </c>
      <c r="L133" s="15" t="str">
        <f t="shared" si="18"/>
        <v/>
      </c>
    </row>
    <row r="134" spans="1:12">
      <c r="A134" s="117">
        <v>123</v>
      </c>
      <c r="B134" s="6"/>
      <c r="C134" s="118"/>
      <c r="D134" s="118"/>
      <c r="E134" s="120"/>
      <c r="F134" s="15" t="str">
        <f t="shared" si="12"/>
        <v/>
      </c>
      <c r="H134" s="297" t="b">
        <f t="shared" si="14"/>
        <v>0</v>
      </c>
      <c r="I134" s="298">
        <f t="shared" si="19"/>
        <v>1</v>
      </c>
      <c r="J134" s="15" t="str">
        <f t="shared" si="16"/>
        <v/>
      </c>
      <c r="K134" s="15" t="str">
        <f t="shared" si="17"/>
        <v/>
      </c>
      <c r="L134" s="15" t="str">
        <f t="shared" si="18"/>
        <v/>
      </c>
    </row>
    <row r="135" spans="1:12">
      <c r="A135" s="117">
        <v>124</v>
      </c>
      <c r="B135" s="6"/>
      <c r="C135" s="118"/>
      <c r="D135" s="118"/>
      <c r="E135" s="120"/>
      <c r="F135" s="15" t="str">
        <f t="shared" si="12"/>
        <v/>
      </c>
      <c r="H135" s="297" t="b">
        <f t="shared" si="14"/>
        <v>0</v>
      </c>
      <c r="I135" s="298">
        <f t="shared" si="19"/>
        <v>1</v>
      </c>
      <c r="J135" s="15" t="str">
        <f t="shared" si="16"/>
        <v/>
      </c>
      <c r="K135" s="15" t="str">
        <f t="shared" si="17"/>
        <v/>
      </c>
      <c r="L135" s="15" t="str">
        <f t="shared" si="18"/>
        <v/>
      </c>
    </row>
    <row r="136" spans="1:12">
      <c r="A136" s="117">
        <v>125</v>
      </c>
      <c r="B136" s="6"/>
      <c r="C136" s="118"/>
      <c r="D136" s="118"/>
      <c r="E136" s="120"/>
      <c r="F136" s="15" t="str">
        <f t="shared" si="12"/>
        <v/>
      </c>
      <c r="H136" s="297" t="b">
        <f t="shared" si="14"/>
        <v>0</v>
      </c>
      <c r="I136" s="298">
        <f t="shared" si="19"/>
        <v>1</v>
      </c>
      <c r="J136" s="15" t="str">
        <f t="shared" si="16"/>
        <v/>
      </c>
      <c r="K136" s="15" t="str">
        <f t="shared" si="17"/>
        <v/>
      </c>
      <c r="L136" s="15" t="str">
        <f t="shared" si="18"/>
        <v/>
      </c>
    </row>
    <row r="137" spans="1:12">
      <c r="A137" s="117">
        <v>126</v>
      </c>
      <c r="B137" s="6"/>
      <c r="C137" s="118"/>
      <c r="D137" s="118"/>
      <c r="E137" s="120"/>
      <c r="F137" s="15" t="str">
        <f t="shared" si="12"/>
        <v/>
      </c>
      <c r="H137" s="297" t="b">
        <f t="shared" si="14"/>
        <v>0</v>
      </c>
      <c r="I137" s="298">
        <f t="shared" si="19"/>
        <v>1</v>
      </c>
      <c r="J137" s="15" t="str">
        <f t="shared" si="16"/>
        <v/>
      </c>
      <c r="K137" s="15" t="str">
        <f t="shared" si="17"/>
        <v/>
      </c>
      <c r="L137" s="15" t="str">
        <f t="shared" si="18"/>
        <v/>
      </c>
    </row>
    <row r="138" spans="1:12">
      <c r="A138" s="117">
        <v>127</v>
      </c>
      <c r="B138" s="6"/>
      <c r="C138" s="118"/>
      <c r="D138" s="118"/>
      <c r="E138" s="120"/>
      <c r="F138" s="15" t="str">
        <f t="shared" si="12"/>
        <v/>
      </c>
      <c r="H138" s="297" t="b">
        <f t="shared" si="14"/>
        <v>0</v>
      </c>
      <c r="I138" s="298">
        <f t="shared" si="19"/>
        <v>1</v>
      </c>
      <c r="J138" s="15" t="str">
        <f t="shared" si="16"/>
        <v/>
      </c>
      <c r="K138" s="15" t="str">
        <f t="shared" si="17"/>
        <v/>
      </c>
      <c r="L138" s="15" t="str">
        <f t="shared" si="18"/>
        <v/>
      </c>
    </row>
    <row r="139" spans="1:12">
      <c r="A139" s="117">
        <v>128</v>
      </c>
      <c r="B139" s="6"/>
      <c r="C139" s="118"/>
      <c r="D139" s="118"/>
      <c r="E139" s="120"/>
      <c r="F139" s="15" t="str">
        <f t="shared" si="12"/>
        <v/>
      </c>
      <c r="H139" s="297" t="b">
        <f t="shared" si="14"/>
        <v>0</v>
      </c>
      <c r="I139" s="298">
        <f t="shared" si="19"/>
        <v>1</v>
      </c>
      <c r="J139" s="15" t="str">
        <f t="shared" si="16"/>
        <v/>
      </c>
      <c r="K139" s="15" t="str">
        <f t="shared" si="17"/>
        <v/>
      </c>
      <c r="L139" s="15" t="str">
        <f t="shared" si="18"/>
        <v/>
      </c>
    </row>
    <row r="140" spans="1:12">
      <c r="A140" s="117">
        <v>129</v>
      </c>
      <c r="B140" s="6"/>
      <c r="C140" s="118"/>
      <c r="D140" s="118"/>
      <c r="E140" s="120"/>
      <c r="F140" s="15" t="str">
        <f t="shared" ref="F140:F203" si="20">IF(OR($C140="",$E140&lt;an_initial,$E140&gt;an_final),"",G140*(HLOOKUP(D140,iii1punctaje,2,FALSE)))</f>
        <v/>
      </c>
      <c r="H140" s="297" t="b">
        <f t="shared" ref="H140:H203" si="21">IF(nume_candidat="",FALSE,ISNUMBER(SEARCH(nume_candidat,$C140)))</f>
        <v>0</v>
      </c>
      <c r="I140" s="298">
        <f t="shared" si="19"/>
        <v>1</v>
      </c>
      <c r="J140" s="15" t="str">
        <f t="shared" si="16"/>
        <v/>
      </c>
      <c r="K140" s="15" t="str">
        <f t="shared" si="17"/>
        <v/>
      </c>
      <c r="L140" s="15" t="str">
        <f t="shared" si="18"/>
        <v/>
      </c>
    </row>
    <row r="141" spans="1:12">
      <c r="A141" s="117">
        <v>130</v>
      </c>
      <c r="B141" s="6"/>
      <c r="C141" s="118"/>
      <c r="D141" s="118"/>
      <c r="E141" s="120"/>
      <c r="F141" s="15" t="str">
        <f t="shared" si="20"/>
        <v/>
      </c>
      <c r="H141" s="297" t="b">
        <f t="shared" si="21"/>
        <v>0</v>
      </c>
      <c r="I141" s="298">
        <f t="shared" si="19"/>
        <v>1</v>
      </c>
      <c r="J141" s="15" t="str">
        <f t="shared" si="16"/>
        <v/>
      </c>
      <c r="K141" s="15" t="str">
        <f t="shared" si="17"/>
        <v/>
      </c>
      <c r="L141" s="15" t="str">
        <f t="shared" si="18"/>
        <v/>
      </c>
    </row>
    <row r="142" spans="1:12">
      <c r="A142" s="117">
        <v>131</v>
      </c>
      <c r="B142" s="6"/>
      <c r="C142" s="118"/>
      <c r="D142" s="118"/>
      <c r="E142" s="120"/>
      <c r="F142" s="15" t="str">
        <f t="shared" si="20"/>
        <v/>
      </c>
      <c r="H142" s="297" t="b">
        <f t="shared" si="21"/>
        <v>0</v>
      </c>
      <c r="I142" s="298">
        <f t="shared" si="19"/>
        <v>1</v>
      </c>
      <c r="J142" s="15" t="str">
        <f t="shared" ref="J142:J205" si="22">IF(OR($C142="",$E142&lt;an_initial,$E142&gt;an_final),"",G142*(HLOOKUP(D142,iii1punctaje,2,FALSE))*COUNTIF(D142,$J$7))</f>
        <v/>
      </c>
      <c r="K142" s="15" t="str">
        <f t="shared" ref="K142:K205" si="23">IF(OR($C142="",$E142&lt;an_initial,$E142&gt;an_final),"",G142*(HLOOKUP(D142,iii1punctaje,2,FALSE))*COUNTIF(D142,$K$7))</f>
        <v/>
      </c>
      <c r="L142" s="15" t="str">
        <f t="shared" ref="L142:L205" si="24">IF(OR($C142="",$E142&lt;an_initial,$E142&gt;an_final),"",G142*(HLOOKUP(D142,iii1punctaje,2,FALSE))*COUNTIF(D142,$L$7))</f>
        <v/>
      </c>
    </row>
    <row r="143" spans="1:12">
      <c r="A143" s="117">
        <v>132</v>
      </c>
      <c r="B143" s="6"/>
      <c r="C143" s="118"/>
      <c r="D143" s="118"/>
      <c r="E143" s="120"/>
      <c r="F143" s="15" t="str">
        <f t="shared" si="20"/>
        <v/>
      </c>
      <c r="H143" s="297" t="b">
        <f t="shared" si="21"/>
        <v>0</v>
      </c>
      <c r="I143" s="298">
        <f t="shared" si="19"/>
        <v>1</v>
      </c>
      <c r="J143" s="15" t="str">
        <f t="shared" si="22"/>
        <v/>
      </c>
      <c r="K143" s="15" t="str">
        <f t="shared" si="23"/>
        <v/>
      </c>
      <c r="L143" s="15" t="str">
        <f t="shared" si="24"/>
        <v/>
      </c>
    </row>
    <row r="144" spans="1:12">
      <c r="A144" s="117">
        <v>133</v>
      </c>
      <c r="B144" s="6"/>
      <c r="C144" s="118"/>
      <c r="D144" s="118"/>
      <c r="E144" s="120"/>
      <c r="F144" s="15" t="str">
        <f t="shared" si="20"/>
        <v/>
      </c>
      <c r="H144" s="297" t="b">
        <f t="shared" si="21"/>
        <v>0</v>
      </c>
      <c r="I144" s="298">
        <f t="shared" si="19"/>
        <v>1</v>
      </c>
      <c r="J144" s="15" t="str">
        <f t="shared" si="22"/>
        <v/>
      </c>
      <c r="K144" s="15" t="str">
        <f t="shared" si="23"/>
        <v/>
      </c>
      <c r="L144" s="15" t="str">
        <f t="shared" si="24"/>
        <v/>
      </c>
    </row>
    <row r="145" spans="1:12">
      <c r="A145" s="117">
        <v>134</v>
      </c>
      <c r="B145" s="6"/>
      <c r="C145" s="118"/>
      <c r="D145" s="118"/>
      <c r="E145" s="120"/>
      <c r="F145" s="15" t="str">
        <f t="shared" si="20"/>
        <v/>
      </c>
      <c r="H145" s="297" t="b">
        <f t="shared" si="21"/>
        <v>0</v>
      </c>
      <c r="I145" s="298">
        <f t="shared" si="19"/>
        <v>1</v>
      </c>
      <c r="J145" s="15" t="str">
        <f t="shared" si="22"/>
        <v/>
      </c>
      <c r="K145" s="15" t="str">
        <f t="shared" si="23"/>
        <v/>
      </c>
      <c r="L145" s="15" t="str">
        <f t="shared" si="24"/>
        <v/>
      </c>
    </row>
    <row r="146" spans="1:12">
      <c r="A146" s="117">
        <v>135</v>
      </c>
      <c r="B146" s="6"/>
      <c r="C146" s="118"/>
      <c r="D146" s="118"/>
      <c r="E146" s="120"/>
      <c r="F146" s="15" t="str">
        <f t="shared" si="20"/>
        <v/>
      </c>
      <c r="H146" s="297" t="b">
        <f t="shared" si="21"/>
        <v>0</v>
      </c>
      <c r="I146" s="298">
        <f t="shared" si="19"/>
        <v>1</v>
      </c>
      <c r="J146" s="15" t="str">
        <f t="shared" si="22"/>
        <v/>
      </c>
      <c r="K146" s="15" t="str">
        <f t="shared" si="23"/>
        <v/>
      </c>
      <c r="L146" s="15" t="str">
        <f t="shared" si="24"/>
        <v/>
      </c>
    </row>
    <row r="147" spans="1:12">
      <c r="A147" s="117">
        <v>136</v>
      </c>
      <c r="B147" s="6"/>
      <c r="C147" s="118"/>
      <c r="D147" s="118"/>
      <c r="E147" s="120"/>
      <c r="F147" s="15" t="str">
        <f t="shared" si="20"/>
        <v/>
      </c>
      <c r="H147" s="297" t="b">
        <f t="shared" si="21"/>
        <v>0</v>
      </c>
      <c r="I147" s="298">
        <f t="shared" si="19"/>
        <v>1</v>
      </c>
      <c r="J147" s="15" t="str">
        <f t="shared" si="22"/>
        <v/>
      </c>
      <c r="K147" s="15" t="str">
        <f t="shared" si="23"/>
        <v/>
      </c>
      <c r="L147" s="15" t="str">
        <f t="shared" si="24"/>
        <v/>
      </c>
    </row>
    <row r="148" spans="1:12">
      <c r="A148" s="117">
        <v>137</v>
      </c>
      <c r="B148" s="6"/>
      <c r="C148" s="118"/>
      <c r="D148" s="118"/>
      <c r="E148" s="120"/>
      <c r="F148" s="15" t="str">
        <f t="shared" si="20"/>
        <v/>
      </c>
      <c r="H148" s="297" t="b">
        <f t="shared" si="21"/>
        <v>0</v>
      </c>
      <c r="I148" s="298">
        <f t="shared" si="19"/>
        <v>1</v>
      </c>
      <c r="J148" s="15" t="str">
        <f t="shared" si="22"/>
        <v/>
      </c>
      <c r="K148" s="15" t="str">
        <f t="shared" si="23"/>
        <v/>
      </c>
      <c r="L148" s="15" t="str">
        <f t="shared" si="24"/>
        <v/>
      </c>
    </row>
    <row r="149" spans="1:12">
      <c r="A149" s="117">
        <v>138</v>
      </c>
      <c r="B149" s="6"/>
      <c r="C149" s="118"/>
      <c r="D149" s="118"/>
      <c r="E149" s="120"/>
      <c r="F149" s="15" t="str">
        <f t="shared" si="20"/>
        <v/>
      </c>
      <c r="H149" s="297" t="b">
        <f t="shared" si="21"/>
        <v>0</v>
      </c>
      <c r="I149" s="298">
        <f t="shared" si="19"/>
        <v>1</v>
      </c>
      <c r="J149" s="15" t="str">
        <f t="shared" si="22"/>
        <v/>
      </c>
      <c r="K149" s="15" t="str">
        <f t="shared" si="23"/>
        <v/>
      </c>
      <c r="L149" s="15" t="str">
        <f t="shared" si="24"/>
        <v/>
      </c>
    </row>
    <row r="150" spans="1:12">
      <c r="A150" s="117">
        <v>139</v>
      </c>
      <c r="B150" s="6"/>
      <c r="C150" s="118"/>
      <c r="D150" s="118"/>
      <c r="E150" s="120"/>
      <c r="F150" s="15" t="str">
        <f t="shared" si="20"/>
        <v/>
      </c>
      <c r="H150" s="297" t="b">
        <f t="shared" si="21"/>
        <v>0</v>
      </c>
      <c r="I150" s="298">
        <f t="shared" si="19"/>
        <v>1</v>
      </c>
      <c r="J150" s="15" t="str">
        <f t="shared" si="22"/>
        <v/>
      </c>
      <c r="K150" s="15" t="str">
        <f t="shared" si="23"/>
        <v/>
      </c>
      <c r="L150" s="15" t="str">
        <f t="shared" si="24"/>
        <v/>
      </c>
    </row>
    <row r="151" spans="1:12">
      <c r="A151" s="117">
        <v>140</v>
      </c>
      <c r="B151" s="6"/>
      <c r="C151" s="118"/>
      <c r="D151" s="118"/>
      <c r="E151" s="120"/>
      <c r="F151" s="15" t="str">
        <f t="shared" si="20"/>
        <v/>
      </c>
      <c r="H151" s="297" t="b">
        <f t="shared" si="21"/>
        <v>0</v>
      </c>
      <c r="I151" s="298">
        <f t="shared" si="19"/>
        <v>1</v>
      </c>
      <c r="J151" s="15" t="str">
        <f t="shared" si="22"/>
        <v/>
      </c>
      <c r="K151" s="15" t="str">
        <f t="shared" si="23"/>
        <v/>
      </c>
      <c r="L151" s="15" t="str">
        <f t="shared" si="24"/>
        <v/>
      </c>
    </row>
    <row r="152" spans="1:12">
      <c r="A152" s="117">
        <v>141</v>
      </c>
      <c r="B152" s="6"/>
      <c r="C152" s="118"/>
      <c r="D152" s="118"/>
      <c r="E152" s="120"/>
      <c r="F152" s="15" t="str">
        <f t="shared" si="20"/>
        <v/>
      </c>
      <c r="H152" s="297" t="b">
        <f t="shared" si="21"/>
        <v>0</v>
      </c>
      <c r="I152" s="298">
        <f t="shared" si="19"/>
        <v>1</v>
      </c>
      <c r="J152" s="15" t="str">
        <f t="shared" si="22"/>
        <v/>
      </c>
      <c r="K152" s="15" t="str">
        <f t="shared" si="23"/>
        <v/>
      </c>
      <c r="L152" s="15" t="str">
        <f t="shared" si="24"/>
        <v/>
      </c>
    </row>
    <row r="153" spans="1:12">
      <c r="A153" s="117">
        <v>142</v>
      </c>
      <c r="B153" s="6"/>
      <c r="C153" s="118"/>
      <c r="D153" s="118"/>
      <c r="E153" s="120"/>
      <c r="F153" s="15" t="str">
        <f t="shared" si="20"/>
        <v/>
      </c>
      <c r="H153" s="297" t="b">
        <f t="shared" si="21"/>
        <v>0</v>
      </c>
      <c r="I153" s="298">
        <f t="shared" si="19"/>
        <v>1</v>
      </c>
      <c r="J153" s="15" t="str">
        <f t="shared" si="22"/>
        <v/>
      </c>
      <c r="K153" s="15" t="str">
        <f t="shared" si="23"/>
        <v/>
      </c>
      <c r="L153" s="15" t="str">
        <f t="shared" si="24"/>
        <v/>
      </c>
    </row>
    <row r="154" spans="1:12">
      <c r="A154" s="117">
        <v>143</v>
      </c>
      <c r="B154" s="6"/>
      <c r="C154" s="118"/>
      <c r="D154" s="118"/>
      <c r="E154" s="120"/>
      <c r="F154" s="15" t="str">
        <f t="shared" si="20"/>
        <v/>
      </c>
      <c r="H154" s="297" t="b">
        <f t="shared" si="21"/>
        <v>0</v>
      </c>
      <c r="I154" s="298">
        <f t="shared" si="19"/>
        <v>1</v>
      </c>
      <c r="J154" s="15" t="str">
        <f t="shared" si="22"/>
        <v/>
      </c>
      <c r="K154" s="15" t="str">
        <f t="shared" si="23"/>
        <v/>
      </c>
      <c r="L154" s="15" t="str">
        <f t="shared" si="24"/>
        <v/>
      </c>
    </row>
    <row r="155" spans="1:12">
      <c r="A155" s="117">
        <v>144</v>
      </c>
      <c r="B155" s="6"/>
      <c r="C155" s="118"/>
      <c r="D155" s="118"/>
      <c r="E155" s="120"/>
      <c r="F155" s="15" t="str">
        <f t="shared" si="20"/>
        <v/>
      </c>
      <c r="H155" s="297" t="b">
        <f t="shared" si="21"/>
        <v>0</v>
      </c>
      <c r="I155" s="298">
        <f t="shared" si="19"/>
        <v>1</v>
      </c>
      <c r="J155" s="15" t="str">
        <f t="shared" si="22"/>
        <v/>
      </c>
      <c r="K155" s="15" t="str">
        <f t="shared" si="23"/>
        <v/>
      </c>
      <c r="L155" s="15" t="str">
        <f t="shared" si="24"/>
        <v/>
      </c>
    </row>
    <row r="156" spans="1:12">
      <c r="A156" s="117">
        <v>145</v>
      </c>
      <c r="B156" s="6"/>
      <c r="C156" s="118"/>
      <c r="D156" s="118"/>
      <c r="E156" s="120"/>
      <c r="F156" s="15" t="str">
        <f t="shared" si="20"/>
        <v/>
      </c>
      <c r="H156" s="297" t="b">
        <f t="shared" si="21"/>
        <v>0</v>
      </c>
      <c r="I156" s="298">
        <f t="shared" si="19"/>
        <v>1</v>
      </c>
      <c r="J156" s="15" t="str">
        <f t="shared" si="22"/>
        <v/>
      </c>
      <c r="K156" s="15" t="str">
        <f t="shared" si="23"/>
        <v/>
      </c>
      <c r="L156" s="15" t="str">
        <f t="shared" si="24"/>
        <v/>
      </c>
    </row>
    <row r="157" spans="1:12">
      <c r="A157" s="117">
        <v>146</v>
      </c>
      <c r="B157" s="6"/>
      <c r="C157" s="118"/>
      <c r="D157" s="118"/>
      <c r="E157" s="120"/>
      <c r="F157" s="15" t="str">
        <f t="shared" si="20"/>
        <v/>
      </c>
      <c r="H157" s="297" t="b">
        <f t="shared" si="21"/>
        <v>0</v>
      </c>
      <c r="I157" s="298">
        <f t="shared" si="19"/>
        <v>1</v>
      </c>
      <c r="J157" s="15" t="str">
        <f t="shared" si="22"/>
        <v/>
      </c>
      <c r="K157" s="15" t="str">
        <f t="shared" si="23"/>
        <v/>
      </c>
      <c r="L157" s="15" t="str">
        <f t="shared" si="24"/>
        <v/>
      </c>
    </row>
    <row r="158" spans="1:12">
      <c r="A158" s="117">
        <v>147</v>
      </c>
      <c r="B158" s="6"/>
      <c r="C158" s="118"/>
      <c r="D158" s="118"/>
      <c r="E158" s="120"/>
      <c r="F158" s="15" t="str">
        <f t="shared" si="20"/>
        <v/>
      </c>
      <c r="H158" s="297" t="b">
        <f t="shared" si="21"/>
        <v>0</v>
      </c>
      <c r="I158" s="298">
        <f t="shared" si="19"/>
        <v>1</v>
      </c>
      <c r="J158" s="15" t="str">
        <f t="shared" si="22"/>
        <v/>
      </c>
      <c r="K158" s="15" t="str">
        <f t="shared" si="23"/>
        <v/>
      </c>
      <c r="L158" s="15" t="str">
        <f t="shared" si="24"/>
        <v/>
      </c>
    </row>
    <row r="159" spans="1:12">
      <c r="A159" s="117">
        <v>148</v>
      </c>
      <c r="B159" s="6"/>
      <c r="C159" s="118"/>
      <c r="D159" s="118"/>
      <c r="E159" s="120"/>
      <c r="F159" s="15" t="str">
        <f t="shared" si="20"/>
        <v/>
      </c>
      <c r="H159" s="297" t="b">
        <f t="shared" si="21"/>
        <v>0</v>
      </c>
      <c r="I159" s="298">
        <f t="shared" si="19"/>
        <v>1</v>
      </c>
      <c r="J159" s="15" t="str">
        <f t="shared" si="22"/>
        <v/>
      </c>
      <c r="K159" s="15" t="str">
        <f t="shared" si="23"/>
        <v/>
      </c>
      <c r="L159" s="15" t="str">
        <f t="shared" si="24"/>
        <v/>
      </c>
    </row>
    <row r="160" spans="1:12">
      <c r="A160" s="117">
        <v>149</v>
      </c>
      <c r="B160" s="6"/>
      <c r="C160" s="118"/>
      <c r="D160" s="118"/>
      <c r="E160" s="120"/>
      <c r="F160" s="15" t="str">
        <f t="shared" si="20"/>
        <v/>
      </c>
      <c r="H160" s="297" t="b">
        <f t="shared" si="21"/>
        <v>0</v>
      </c>
      <c r="I160" s="298">
        <f t="shared" si="19"/>
        <v>1</v>
      </c>
      <c r="J160" s="15" t="str">
        <f t="shared" si="22"/>
        <v/>
      </c>
      <c r="K160" s="15" t="str">
        <f t="shared" si="23"/>
        <v/>
      </c>
      <c r="L160" s="15" t="str">
        <f t="shared" si="24"/>
        <v/>
      </c>
    </row>
    <row r="161" spans="1:12">
      <c r="A161" s="117">
        <v>150</v>
      </c>
      <c r="B161" s="6"/>
      <c r="C161" s="118"/>
      <c r="D161" s="118"/>
      <c r="E161" s="120"/>
      <c r="F161" s="15" t="str">
        <f t="shared" si="20"/>
        <v/>
      </c>
      <c r="H161" s="297" t="b">
        <f t="shared" si="21"/>
        <v>0</v>
      </c>
      <c r="I161" s="298">
        <f t="shared" si="19"/>
        <v>1</v>
      </c>
      <c r="J161" s="15" t="str">
        <f t="shared" si="22"/>
        <v/>
      </c>
      <c r="K161" s="15" t="str">
        <f t="shared" si="23"/>
        <v/>
      </c>
      <c r="L161" s="15" t="str">
        <f t="shared" si="24"/>
        <v/>
      </c>
    </row>
    <row r="162" spans="1:12">
      <c r="A162" s="117">
        <v>151</v>
      </c>
      <c r="B162" s="6"/>
      <c r="C162" s="118"/>
      <c r="D162" s="118"/>
      <c r="E162" s="120"/>
      <c r="F162" s="15" t="str">
        <f t="shared" si="20"/>
        <v/>
      </c>
      <c r="H162" s="297" t="b">
        <f t="shared" si="21"/>
        <v>0</v>
      </c>
      <c r="I162" s="298">
        <f t="shared" si="19"/>
        <v>1</v>
      </c>
      <c r="J162" s="15" t="str">
        <f t="shared" si="22"/>
        <v/>
      </c>
      <c r="K162" s="15" t="str">
        <f t="shared" si="23"/>
        <v/>
      </c>
      <c r="L162" s="15" t="str">
        <f t="shared" si="24"/>
        <v/>
      </c>
    </row>
    <row r="163" spans="1:12">
      <c r="A163" s="117">
        <v>152</v>
      </c>
      <c r="B163" s="6"/>
      <c r="C163" s="118"/>
      <c r="D163" s="118"/>
      <c r="E163" s="120"/>
      <c r="F163" s="15" t="str">
        <f t="shared" si="20"/>
        <v/>
      </c>
      <c r="H163" s="297" t="b">
        <f t="shared" si="21"/>
        <v>0</v>
      </c>
      <c r="I163" s="298">
        <f t="shared" si="19"/>
        <v>1</v>
      </c>
      <c r="J163" s="15" t="str">
        <f t="shared" si="22"/>
        <v/>
      </c>
      <c r="K163" s="15" t="str">
        <f t="shared" si="23"/>
        <v/>
      </c>
      <c r="L163" s="15" t="str">
        <f t="shared" si="24"/>
        <v/>
      </c>
    </row>
    <row r="164" spans="1:12">
      <c r="A164" s="117">
        <v>153</v>
      </c>
      <c r="B164" s="6"/>
      <c r="C164" s="118"/>
      <c r="D164" s="118"/>
      <c r="E164" s="120"/>
      <c r="F164" s="15" t="str">
        <f t="shared" si="20"/>
        <v/>
      </c>
      <c r="H164" s="297" t="b">
        <f t="shared" si="21"/>
        <v>0</v>
      </c>
      <c r="I164" s="298">
        <f t="shared" si="19"/>
        <v>1</v>
      </c>
      <c r="J164" s="15" t="str">
        <f t="shared" si="22"/>
        <v/>
      </c>
      <c r="K164" s="15" t="str">
        <f t="shared" si="23"/>
        <v/>
      </c>
      <c r="L164" s="15" t="str">
        <f t="shared" si="24"/>
        <v/>
      </c>
    </row>
    <row r="165" spans="1:12">
      <c r="A165" s="117">
        <v>154</v>
      </c>
      <c r="B165" s="6"/>
      <c r="C165" s="118"/>
      <c r="D165" s="118"/>
      <c r="E165" s="120"/>
      <c r="F165" s="15" t="str">
        <f t="shared" si="20"/>
        <v/>
      </c>
      <c r="H165" s="297" t="b">
        <f t="shared" si="21"/>
        <v>0</v>
      </c>
      <c r="I165" s="298">
        <f t="shared" si="19"/>
        <v>1</v>
      </c>
      <c r="J165" s="15" t="str">
        <f t="shared" si="22"/>
        <v/>
      </c>
      <c r="K165" s="15" t="str">
        <f t="shared" si="23"/>
        <v/>
      </c>
      <c r="L165" s="15" t="str">
        <f t="shared" si="24"/>
        <v/>
      </c>
    </row>
    <row r="166" spans="1:12">
      <c r="A166" s="117">
        <v>155</v>
      </c>
      <c r="B166" s="6"/>
      <c r="C166" s="118"/>
      <c r="D166" s="118"/>
      <c r="E166" s="120"/>
      <c r="F166" s="15" t="str">
        <f t="shared" si="20"/>
        <v/>
      </c>
      <c r="H166" s="297" t="b">
        <f t="shared" si="21"/>
        <v>0</v>
      </c>
      <c r="I166" s="298">
        <f t="shared" si="19"/>
        <v>1</v>
      </c>
      <c r="J166" s="15" t="str">
        <f t="shared" si="22"/>
        <v/>
      </c>
      <c r="K166" s="15" t="str">
        <f t="shared" si="23"/>
        <v/>
      </c>
      <c r="L166" s="15" t="str">
        <f t="shared" si="24"/>
        <v/>
      </c>
    </row>
    <row r="167" spans="1:12">
      <c r="A167" s="117">
        <v>156</v>
      </c>
      <c r="B167" s="6"/>
      <c r="C167" s="118"/>
      <c r="D167" s="118"/>
      <c r="E167" s="120"/>
      <c r="F167" s="15" t="str">
        <f t="shared" si="20"/>
        <v/>
      </c>
      <c r="H167" s="297" t="b">
        <f t="shared" si="21"/>
        <v>0</v>
      </c>
      <c r="I167" s="298">
        <f t="shared" si="19"/>
        <v>1</v>
      </c>
      <c r="J167" s="15" t="str">
        <f t="shared" si="22"/>
        <v/>
      </c>
      <c r="K167" s="15" t="str">
        <f t="shared" si="23"/>
        <v/>
      </c>
      <c r="L167" s="15" t="str">
        <f t="shared" si="24"/>
        <v/>
      </c>
    </row>
    <row r="168" spans="1:12">
      <c r="A168" s="117">
        <v>157</v>
      </c>
      <c r="B168" s="6"/>
      <c r="C168" s="118"/>
      <c r="D168" s="118"/>
      <c r="E168" s="120"/>
      <c r="F168" s="15" t="str">
        <f t="shared" si="20"/>
        <v/>
      </c>
      <c r="H168" s="297" t="b">
        <f t="shared" si="21"/>
        <v>0</v>
      </c>
      <c r="I168" s="298">
        <f t="shared" si="19"/>
        <v>1</v>
      </c>
      <c r="J168" s="15" t="str">
        <f t="shared" si="22"/>
        <v/>
      </c>
      <c r="K168" s="15" t="str">
        <f t="shared" si="23"/>
        <v/>
      </c>
      <c r="L168" s="15" t="str">
        <f t="shared" si="24"/>
        <v/>
      </c>
    </row>
    <row r="169" spans="1:12">
      <c r="A169" s="117">
        <v>158</v>
      </c>
      <c r="B169" s="6"/>
      <c r="C169" s="118"/>
      <c r="D169" s="118"/>
      <c r="E169" s="120"/>
      <c r="F169" s="15" t="str">
        <f t="shared" si="20"/>
        <v/>
      </c>
      <c r="H169" s="297" t="b">
        <f t="shared" si="21"/>
        <v>0</v>
      </c>
      <c r="I169" s="298">
        <f t="shared" si="19"/>
        <v>1</v>
      </c>
      <c r="J169" s="15" t="str">
        <f t="shared" si="22"/>
        <v/>
      </c>
      <c r="K169" s="15" t="str">
        <f t="shared" si="23"/>
        <v/>
      </c>
      <c r="L169" s="15" t="str">
        <f t="shared" si="24"/>
        <v/>
      </c>
    </row>
    <row r="170" spans="1:12">
      <c r="A170" s="117">
        <v>159</v>
      </c>
      <c r="B170" s="6"/>
      <c r="C170" s="118"/>
      <c r="D170" s="118"/>
      <c r="E170" s="120"/>
      <c r="F170" s="15" t="str">
        <f t="shared" si="20"/>
        <v/>
      </c>
      <c r="H170" s="297" t="b">
        <f t="shared" si="21"/>
        <v>0</v>
      </c>
      <c r="I170" s="298">
        <f t="shared" si="19"/>
        <v>1</v>
      </c>
      <c r="J170" s="15" t="str">
        <f t="shared" si="22"/>
        <v/>
      </c>
      <c r="K170" s="15" t="str">
        <f t="shared" si="23"/>
        <v/>
      </c>
      <c r="L170" s="15" t="str">
        <f t="shared" si="24"/>
        <v/>
      </c>
    </row>
    <row r="171" spans="1:12">
      <c r="A171" s="117">
        <v>160</v>
      </c>
      <c r="B171" s="6"/>
      <c r="C171" s="118"/>
      <c r="D171" s="118"/>
      <c r="E171" s="120"/>
      <c r="F171" s="15" t="str">
        <f t="shared" si="20"/>
        <v/>
      </c>
      <c r="H171" s="297" t="b">
        <f t="shared" si="21"/>
        <v>0</v>
      </c>
      <c r="I171" s="298">
        <f t="shared" si="19"/>
        <v>1</v>
      </c>
      <c r="J171" s="15" t="str">
        <f t="shared" si="22"/>
        <v/>
      </c>
      <c r="K171" s="15" t="str">
        <f t="shared" si="23"/>
        <v/>
      </c>
      <c r="L171" s="15" t="str">
        <f t="shared" si="24"/>
        <v/>
      </c>
    </row>
    <row r="172" spans="1:12">
      <c r="A172" s="117">
        <v>161</v>
      </c>
      <c r="B172" s="6"/>
      <c r="C172" s="118"/>
      <c r="D172" s="118"/>
      <c r="E172" s="120"/>
      <c r="F172" s="15" t="str">
        <f t="shared" si="20"/>
        <v/>
      </c>
      <c r="H172" s="297" t="b">
        <f t="shared" si="21"/>
        <v>0</v>
      </c>
      <c r="I172" s="298">
        <f t="shared" si="19"/>
        <v>1</v>
      </c>
      <c r="J172" s="15" t="str">
        <f t="shared" si="22"/>
        <v/>
      </c>
      <c r="K172" s="15" t="str">
        <f t="shared" si="23"/>
        <v/>
      </c>
      <c r="L172" s="15" t="str">
        <f t="shared" si="24"/>
        <v/>
      </c>
    </row>
    <row r="173" spans="1:12">
      <c r="A173" s="117">
        <v>162</v>
      </c>
      <c r="B173" s="6"/>
      <c r="C173" s="118"/>
      <c r="D173" s="118"/>
      <c r="E173" s="120"/>
      <c r="F173" s="15" t="str">
        <f t="shared" si="20"/>
        <v/>
      </c>
      <c r="H173" s="297" t="b">
        <f t="shared" si="21"/>
        <v>0</v>
      </c>
      <c r="I173" s="298">
        <f t="shared" si="19"/>
        <v>1</v>
      </c>
      <c r="J173" s="15" t="str">
        <f t="shared" si="22"/>
        <v/>
      </c>
      <c r="K173" s="15" t="str">
        <f t="shared" si="23"/>
        <v/>
      </c>
      <c r="L173" s="15" t="str">
        <f t="shared" si="24"/>
        <v/>
      </c>
    </row>
    <row r="174" spans="1:12">
      <c r="A174" s="117">
        <v>163</v>
      </c>
      <c r="B174" s="6"/>
      <c r="C174" s="118"/>
      <c r="D174" s="118"/>
      <c r="E174" s="120"/>
      <c r="F174" s="15" t="str">
        <f t="shared" si="20"/>
        <v/>
      </c>
      <c r="H174" s="297" t="b">
        <f t="shared" si="21"/>
        <v>0</v>
      </c>
      <c r="I174" s="298">
        <f t="shared" si="19"/>
        <v>1</v>
      </c>
      <c r="J174" s="15" t="str">
        <f t="shared" si="22"/>
        <v/>
      </c>
      <c r="K174" s="15" t="str">
        <f t="shared" si="23"/>
        <v/>
      </c>
      <c r="L174" s="15" t="str">
        <f t="shared" si="24"/>
        <v/>
      </c>
    </row>
    <row r="175" spans="1:12">
      <c r="A175" s="117">
        <v>164</v>
      </c>
      <c r="B175" s="6"/>
      <c r="C175" s="118"/>
      <c r="D175" s="118"/>
      <c r="E175" s="120"/>
      <c r="F175" s="15" t="str">
        <f t="shared" si="20"/>
        <v/>
      </c>
      <c r="H175" s="297" t="b">
        <f t="shared" si="21"/>
        <v>0</v>
      </c>
      <c r="I175" s="298">
        <f t="shared" ref="I175:I238" si="25">LEN(C175)-LEN(SUBSTITUTE(C175,",",""))+1</f>
        <v>1</v>
      </c>
      <c r="J175" s="15" t="str">
        <f t="shared" si="22"/>
        <v/>
      </c>
      <c r="K175" s="15" t="str">
        <f t="shared" si="23"/>
        <v/>
      </c>
      <c r="L175" s="15" t="str">
        <f t="shared" si="24"/>
        <v/>
      </c>
    </row>
    <row r="176" spans="1:12">
      <c r="A176" s="117">
        <v>165</v>
      </c>
      <c r="B176" s="6"/>
      <c r="C176" s="118"/>
      <c r="D176" s="118"/>
      <c r="E176" s="120"/>
      <c r="F176" s="15" t="str">
        <f t="shared" si="20"/>
        <v/>
      </c>
      <c r="H176" s="297" t="b">
        <f t="shared" si="21"/>
        <v>0</v>
      </c>
      <c r="I176" s="298">
        <f t="shared" si="25"/>
        <v>1</v>
      </c>
      <c r="J176" s="15" t="str">
        <f t="shared" si="22"/>
        <v/>
      </c>
      <c r="K176" s="15" t="str">
        <f t="shared" si="23"/>
        <v/>
      </c>
      <c r="L176" s="15" t="str">
        <f t="shared" si="24"/>
        <v/>
      </c>
    </row>
    <row r="177" spans="1:12">
      <c r="A177" s="117">
        <v>166</v>
      </c>
      <c r="B177" s="6"/>
      <c r="C177" s="118"/>
      <c r="D177" s="118"/>
      <c r="E177" s="120"/>
      <c r="F177" s="15" t="str">
        <f t="shared" si="20"/>
        <v/>
      </c>
      <c r="H177" s="297" t="b">
        <f t="shared" si="21"/>
        <v>0</v>
      </c>
      <c r="I177" s="298">
        <f t="shared" si="25"/>
        <v>1</v>
      </c>
      <c r="J177" s="15" t="str">
        <f t="shared" si="22"/>
        <v/>
      </c>
      <c r="K177" s="15" t="str">
        <f t="shared" si="23"/>
        <v/>
      </c>
      <c r="L177" s="15" t="str">
        <f t="shared" si="24"/>
        <v/>
      </c>
    </row>
    <row r="178" spans="1:12">
      <c r="A178" s="117">
        <v>167</v>
      </c>
      <c r="B178" s="6"/>
      <c r="C178" s="118"/>
      <c r="D178" s="118"/>
      <c r="E178" s="120"/>
      <c r="F178" s="15" t="str">
        <f t="shared" si="20"/>
        <v/>
      </c>
      <c r="H178" s="297" t="b">
        <f t="shared" si="21"/>
        <v>0</v>
      </c>
      <c r="I178" s="298">
        <f t="shared" si="25"/>
        <v>1</v>
      </c>
      <c r="J178" s="15" t="str">
        <f t="shared" si="22"/>
        <v/>
      </c>
      <c r="K178" s="15" t="str">
        <f t="shared" si="23"/>
        <v/>
      </c>
      <c r="L178" s="15" t="str">
        <f t="shared" si="24"/>
        <v/>
      </c>
    </row>
    <row r="179" spans="1:12">
      <c r="A179" s="117">
        <v>168</v>
      </c>
      <c r="B179" s="6"/>
      <c r="C179" s="118"/>
      <c r="D179" s="118"/>
      <c r="E179" s="120"/>
      <c r="F179" s="15" t="str">
        <f t="shared" si="20"/>
        <v/>
      </c>
      <c r="H179" s="297" t="b">
        <f t="shared" si="21"/>
        <v>0</v>
      </c>
      <c r="I179" s="298">
        <f t="shared" si="25"/>
        <v>1</v>
      </c>
      <c r="J179" s="15" t="str">
        <f t="shared" si="22"/>
        <v/>
      </c>
      <c r="K179" s="15" t="str">
        <f t="shared" si="23"/>
        <v/>
      </c>
      <c r="L179" s="15" t="str">
        <f t="shared" si="24"/>
        <v/>
      </c>
    </row>
    <row r="180" spans="1:12">
      <c r="A180" s="117">
        <v>169</v>
      </c>
      <c r="B180" s="6"/>
      <c r="C180" s="118"/>
      <c r="D180" s="118"/>
      <c r="E180" s="120"/>
      <c r="F180" s="15" t="str">
        <f t="shared" si="20"/>
        <v/>
      </c>
      <c r="H180" s="297" t="b">
        <f t="shared" si="21"/>
        <v>0</v>
      </c>
      <c r="I180" s="298">
        <f t="shared" si="25"/>
        <v>1</v>
      </c>
      <c r="J180" s="15" t="str">
        <f t="shared" si="22"/>
        <v/>
      </c>
      <c r="K180" s="15" t="str">
        <f t="shared" si="23"/>
        <v/>
      </c>
      <c r="L180" s="15" t="str">
        <f t="shared" si="24"/>
        <v/>
      </c>
    </row>
    <row r="181" spans="1:12">
      <c r="A181" s="117">
        <v>170</v>
      </c>
      <c r="B181" s="6"/>
      <c r="C181" s="118"/>
      <c r="D181" s="118"/>
      <c r="E181" s="120"/>
      <c r="F181" s="15" t="str">
        <f t="shared" si="20"/>
        <v/>
      </c>
      <c r="H181" s="297" t="b">
        <f t="shared" si="21"/>
        <v>0</v>
      </c>
      <c r="I181" s="298">
        <f t="shared" si="25"/>
        <v>1</v>
      </c>
      <c r="J181" s="15" t="str">
        <f t="shared" si="22"/>
        <v/>
      </c>
      <c r="K181" s="15" t="str">
        <f t="shared" si="23"/>
        <v/>
      </c>
      <c r="L181" s="15" t="str">
        <f t="shared" si="24"/>
        <v/>
      </c>
    </row>
    <row r="182" spans="1:12">
      <c r="A182" s="117">
        <v>171</v>
      </c>
      <c r="B182" s="6"/>
      <c r="C182" s="118"/>
      <c r="D182" s="118"/>
      <c r="E182" s="120"/>
      <c r="F182" s="15" t="str">
        <f t="shared" si="20"/>
        <v/>
      </c>
      <c r="H182" s="297" t="b">
        <f t="shared" si="21"/>
        <v>0</v>
      </c>
      <c r="I182" s="298">
        <f t="shared" si="25"/>
        <v>1</v>
      </c>
      <c r="J182" s="15" t="str">
        <f t="shared" si="22"/>
        <v/>
      </c>
      <c r="K182" s="15" t="str">
        <f t="shared" si="23"/>
        <v/>
      </c>
      <c r="L182" s="15" t="str">
        <f t="shared" si="24"/>
        <v/>
      </c>
    </row>
    <row r="183" spans="1:12">
      <c r="A183" s="117">
        <v>172</v>
      </c>
      <c r="B183" s="6"/>
      <c r="C183" s="118"/>
      <c r="D183" s="118"/>
      <c r="E183" s="120"/>
      <c r="F183" s="15" t="str">
        <f t="shared" si="20"/>
        <v/>
      </c>
      <c r="H183" s="297" t="b">
        <f t="shared" si="21"/>
        <v>0</v>
      </c>
      <c r="I183" s="298">
        <f t="shared" si="25"/>
        <v>1</v>
      </c>
      <c r="J183" s="15" t="str">
        <f t="shared" si="22"/>
        <v/>
      </c>
      <c r="K183" s="15" t="str">
        <f t="shared" si="23"/>
        <v/>
      </c>
      <c r="L183" s="15" t="str">
        <f t="shared" si="24"/>
        <v/>
      </c>
    </row>
    <row r="184" spans="1:12">
      <c r="A184" s="117">
        <v>173</v>
      </c>
      <c r="B184" s="6"/>
      <c r="C184" s="118"/>
      <c r="D184" s="118"/>
      <c r="E184" s="120"/>
      <c r="F184" s="15" t="str">
        <f t="shared" si="20"/>
        <v/>
      </c>
      <c r="H184" s="297" t="b">
        <f t="shared" si="21"/>
        <v>0</v>
      </c>
      <c r="I184" s="298">
        <f t="shared" si="25"/>
        <v>1</v>
      </c>
      <c r="J184" s="15" t="str">
        <f t="shared" si="22"/>
        <v/>
      </c>
      <c r="K184" s="15" t="str">
        <f t="shared" si="23"/>
        <v/>
      </c>
      <c r="L184" s="15" t="str">
        <f t="shared" si="24"/>
        <v/>
      </c>
    </row>
    <row r="185" spans="1:12">
      <c r="A185" s="117">
        <v>174</v>
      </c>
      <c r="B185" s="6"/>
      <c r="C185" s="118"/>
      <c r="D185" s="118"/>
      <c r="E185" s="120"/>
      <c r="F185" s="15" t="str">
        <f t="shared" si="20"/>
        <v/>
      </c>
      <c r="H185" s="297" t="b">
        <f t="shared" si="21"/>
        <v>0</v>
      </c>
      <c r="I185" s="298">
        <f t="shared" si="25"/>
        <v>1</v>
      </c>
      <c r="J185" s="15" t="str">
        <f t="shared" si="22"/>
        <v/>
      </c>
      <c r="K185" s="15" t="str">
        <f t="shared" si="23"/>
        <v/>
      </c>
      <c r="L185" s="15" t="str">
        <f t="shared" si="24"/>
        <v/>
      </c>
    </row>
    <row r="186" spans="1:12">
      <c r="A186" s="117">
        <v>175</v>
      </c>
      <c r="B186" s="6"/>
      <c r="C186" s="118"/>
      <c r="D186" s="118"/>
      <c r="E186" s="120"/>
      <c r="F186" s="15" t="str">
        <f t="shared" si="20"/>
        <v/>
      </c>
      <c r="H186" s="297" t="b">
        <f t="shared" si="21"/>
        <v>0</v>
      </c>
      <c r="I186" s="298">
        <f t="shared" si="25"/>
        <v>1</v>
      </c>
      <c r="J186" s="15" t="str">
        <f t="shared" si="22"/>
        <v/>
      </c>
      <c r="K186" s="15" t="str">
        <f t="shared" si="23"/>
        <v/>
      </c>
      <c r="L186" s="15" t="str">
        <f t="shared" si="24"/>
        <v/>
      </c>
    </row>
    <row r="187" spans="1:12">
      <c r="A187" s="117">
        <v>176</v>
      </c>
      <c r="B187" s="6"/>
      <c r="C187" s="118"/>
      <c r="D187" s="118"/>
      <c r="E187" s="120"/>
      <c r="F187" s="15" t="str">
        <f t="shared" si="20"/>
        <v/>
      </c>
      <c r="H187" s="297" t="b">
        <f t="shared" si="21"/>
        <v>0</v>
      </c>
      <c r="I187" s="298">
        <f t="shared" si="25"/>
        <v>1</v>
      </c>
      <c r="J187" s="15" t="str">
        <f t="shared" si="22"/>
        <v/>
      </c>
      <c r="K187" s="15" t="str">
        <f t="shared" si="23"/>
        <v/>
      </c>
      <c r="L187" s="15" t="str">
        <f t="shared" si="24"/>
        <v/>
      </c>
    </row>
    <row r="188" spans="1:12">
      <c r="A188" s="117">
        <v>177</v>
      </c>
      <c r="B188" s="6"/>
      <c r="C188" s="118"/>
      <c r="D188" s="118"/>
      <c r="E188" s="120"/>
      <c r="F188" s="15" t="str">
        <f t="shared" si="20"/>
        <v/>
      </c>
      <c r="H188" s="297" t="b">
        <f t="shared" si="21"/>
        <v>0</v>
      </c>
      <c r="I188" s="298">
        <f t="shared" si="25"/>
        <v>1</v>
      </c>
      <c r="J188" s="15" t="str">
        <f t="shared" si="22"/>
        <v/>
      </c>
      <c r="K188" s="15" t="str">
        <f t="shared" si="23"/>
        <v/>
      </c>
      <c r="L188" s="15" t="str">
        <f t="shared" si="24"/>
        <v/>
      </c>
    </row>
    <row r="189" spans="1:12">
      <c r="A189" s="117">
        <v>178</v>
      </c>
      <c r="B189" s="6"/>
      <c r="C189" s="118"/>
      <c r="D189" s="118"/>
      <c r="E189" s="120"/>
      <c r="F189" s="15" t="str">
        <f t="shared" si="20"/>
        <v/>
      </c>
      <c r="H189" s="297" t="b">
        <f t="shared" si="21"/>
        <v>0</v>
      </c>
      <c r="I189" s="298">
        <f t="shared" si="25"/>
        <v>1</v>
      </c>
      <c r="J189" s="15" t="str">
        <f t="shared" si="22"/>
        <v/>
      </c>
      <c r="K189" s="15" t="str">
        <f t="shared" si="23"/>
        <v/>
      </c>
      <c r="L189" s="15" t="str">
        <f t="shared" si="24"/>
        <v/>
      </c>
    </row>
    <row r="190" spans="1:12">
      <c r="A190" s="117">
        <v>179</v>
      </c>
      <c r="B190" s="6"/>
      <c r="C190" s="118"/>
      <c r="D190" s="118"/>
      <c r="E190" s="120"/>
      <c r="F190" s="15" t="str">
        <f t="shared" si="20"/>
        <v/>
      </c>
      <c r="H190" s="297" t="b">
        <f t="shared" si="21"/>
        <v>0</v>
      </c>
      <c r="I190" s="298">
        <f t="shared" si="25"/>
        <v>1</v>
      </c>
      <c r="J190" s="15" t="str">
        <f t="shared" si="22"/>
        <v/>
      </c>
      <c r="K190" s="15" t="str">
        <f t="shared" si="23"/>
        <v/>
      </c>
      <c r="L190" s="15" t="str">
        <f t="shared" si="24"/>
        <v/>
      </c>
    </row>
    <row r="191" spans="1:12">
      <c r="A191" s="117">
        <v>180</v>
      </c>
      <c r="B191" s="6"/>
      <c r="C191" s="118"/>
      <c r="D191" s="118"/>
      <c r="E191" s="120"/>
      <c r="F191" s="15" t="str">
        <f t="shared" si="20"/>
        <v/>
      </c>
      <c r="H191" s="297" t="b">
        <f t="shared" si="21"/>
        <v>0</v>
      </c>
      <c r="I191" s="298">
        <f t="shared" si="25"/>
        <v>1</v>
      </c>
      <c r="J191" s="15" t="str">
        <f t="shared" si="22"/>
        <v/>
      </c>
      <c r="K191" s="15" t="str">
        <f t="shared" si="23"/>
        <v/>
      </c>
      <c r="L191" s="15" t="str">
        <f t="shared" si="24"/>
        <v/>
      </c>
    </row>
    <row r="192" spans="1:12">
      <c r="A192" s="117">
        <v>181</v>
      </c>
      <c r="B192" s="6"/>
      <c r="C192" s="118"/>
      <c r="D192" s="118"/>
      <c r="E192" s="120"/>
      <c r="F192" s="15" t="str">
        <f t="shared" si="20"/>
        <v/>
      </c>
      <c r="H192" s="297" t="b">
        <f t="shared" si="21"/>
        <v>0</v>
      </c>
      <c r="I192" s="298">
        <f t="shared" si="25"/>
        <v>1</v>
      </c>
      <c r="J192" s="15" t="str">
        <f t="shared" si="22"/>
        <v/>
      </c>
      <c r="K192" s="15" t="str">
        <f t="shared" si="23"/>
        <v/>
      </c>
      <c r="L192" s="15" t="str">
        <f t="shared" si="24"/>
        <v/>
      </c>
    </row>
    <row r="193" spans="1:12">
      <c r="A193" s="117">
        <v>182</v>
      </c>
      <c r="B193" s="6"/>
      <c r="C193" s="118"/>
      <c r="D193" s="118"/>
      <c r="E193" s="120"/>
      <c r="F193" s="15" t="str">
        <f t="shared" si="20"/>
        <v/>
      </c>
      <c r="H193" s="297" t="b">
        <f t="shared" si="21"/>
        <v>0</v>
      </c>
      <c r="I193" s="298">
        <f t="shared" si="25"/>
        <v>1</v>
      </c>
      <c r="J193" s="15" t="str">
        <f t="shared" si="22"/>
        <v/>
      </c>
      <c r="K193" s="15" t="str">
        <f t="shared" si="23"/>
        <v/>
      </c>
      <c r="L193" s="15" t="str">
        <f t="shared" si="24"/>
        <v/>
      </c>
    </row>
    <row r="194" spans="1:12">
      <c r="A194" s="117">
        <v>183</v>
      </c>
      <c r="B194" s="6"/>
      <c r="C194" s="118"/>
      <c r="D194" s="118"/>
      <c r="E194" s="120"/>
      <c r="F194" s="15" t="str">
        <f t="shared" si="20"/>
        <v/>
      </c>
      <c r="H194" s="297" t="b">
        <f t="shared" si="21"/>
        <v>0</v>
      </c>
      <c r="I194" s="298">
        <f t="shared" si="25"/>
        <v>1</v>
      </c>
      <c r="J194" s="15" t="str">
        <f t="shared" si="22"/>
        <v/>
      </c>
      <c r="K194" s="15" t="str">
        <f t="shared" si="23"/>
        <v/>
      </c>
      <c r="L194" s="15" t="str">
        <f t="shared" si="24"/>
        <v/>
      </c>
    </row>
    <row r="195" spans="1:12">
      <c r="A195" s="117">
        <v>184</v>
      </c>
      <c r="B195" s="6"/>
      <c r="C195" s="118"/>
      <c r="D195" s="118"/>
      <c r="E195" s="120"/>
      <c r="F195" s="15" t="str">
        <f t="shared" si="20"/>
        <v/>
      </c>
      <c r="H195" s="297" t="b">
        <f t="shared" si="21"/>
        <v>0</v>
      </c>
      <c r="I195" s="298">
        <f t="shared" si="25"/>
        <v>1</v>
      </c>
      <c r="J195" s="15" t="str">
        <f t="shared" si="22"/>
        <v/>
      </c>
      <c r="K195" s="15" t="str">
        <f t="shared" si="23"/>
        <v/>
      </c>
      <c r="L195" s="15" t="str">
        <f t="shared" si="24"/>
        <v/>
      </c>
    </row>
    <row r="196" spans="1:12">
      <c r="A196" s="117">
        <v>185</v>
      </c>
      <c r="B196" s="6"/>
      <c r="C196" s="118"/>
      <c r="D196" s="118"/>
      <c r="E196" s="120"/>
      <c r="F196" s="15" t="str">
        <f t="shared" si="20"/>
        <v/>
      </c>
      <c r="H196" s="297" t="b">
        <f t="shared" si="21"/>
        <v>0</v>
      </c>
      <c r="I196" s="298">
        <f t="shared" si="25"/>
        <v>1</v>
      </c>
      <c r="J196" s="15" t="str">
        <f t="shared" si="22"/>
        <v/>
      </c>
      <c r="K196" s="15" t="str">
        <f t="shared" si="23"/>
        <v/>
      </c>
      <c r="L196" s="15" t="str">
        <f t="shared" si="24"/>
        <v/>
      </c>
    </row>
    <row r="197" spans="1:12">
      <c r="A197" s="117">
        <v>186</v>
      </c>
      <c r="B197" s="6"/>
      <c r="C197" s="118"/>
      <c r="D197" s="118"/>
      <c r="E197" s="120"/>
      <c r="F197" s="15" t="str">
        <f t="shared" si="20"/>
        <v/>
      </c>
      <c r="H197" s="297" t="b">
        <f t="shared" si="21"/>
        <v>0</v>
      </c>
      <c r="I197" s="298">
        <f t="shared" si="25"/>
        <v>1</v>
      </c>
      <c r="J197" s="15" t="str">
        <f t="shared" si="22"/>
        <v/>
      </c>
      <c r="K197" s="15" t="str">
        <f t="shared" si="23"/>
        <v/>
      </c>
      <c r="L197" s="15" t="str">
        <f t="shared" si="24"/>
        <v/>
      </c>
    </row>
    <row r="198" spans="1:12">
      <c r="A198" s="117">
        <v>187</v>
      </c>
      <c r="B198" s="6"/>
      <c r="C198" s="118"/>
      <c r="D198" s="118"/>
      <c r="E198" s="120"/>
      <c r="F198" s="15" t="str">
        <f t="shared" si="20"/>
        <v/>
      </c>
      <c r="H198" s="297" t="b">
        <f t="shared" si="21"/>
        <v>0</v>
      </c>
      <c r="I198" s="298">
        <f t="shared" si="25"/>
        <v>1</v>
      </c>
      <c r="J198" s="15" t="str">
        <f t="shared" si="22"/>
        <v/>
      </c>
      <c r="K198" s="15" t="str">
        <f t="shared" si="23"/>
        <v/>
      </c>
      <c r="L198" s="15" t="str">
        <f t="shared" si="24"/>
        <v/>
      </c>
    </row>
    <row r="199" spans="1:12">
      <c r="A199" s="117">
        <v>188</v>
      </c>
      <c r="B199" s="6"/>
      <c r="C199" s="118"/>
      <c r="D199" s="118"/>
      <c r="E199" s="120"/>
      <c r="F199" s="15" t="str">
        <f t="shared" si="20"/>
        <v/>
      </c>
      <c r="H199" s="297" t="b">
        <f t="shared" si="21"/>
        <v>0</v>
      </c>
      <c r="I199" s="298">
        <f t="shared" si="25"/>
        <v>1</v>
      </c>
      <c r="J199" s="15" t="str">
        <f t="shared" si="22"/>
        <v/>
      </c>
      <c r="K199" s="15" t="str">
        <f t="shared" si="23"/>
        <v/>
      </c>
      <c r="L199" s="15" t="str">
        <f t="shared" si="24"/>
        <v/>
      </c>
    </row>
    <row r="200" spans="1:12">
      <c r="A200" s="117">
        <v>189</v>
      </c>
      <c r="B200" s="6"/>
      <c r="C200" s="118"/>
      <c r="D200" s="118"/>
      <c r="E200" s="120"/>
      <c r="F200" s="15" t="str">
        <f t="shared" si="20"/>
        <v/>
      </c>
      <c r="H200" s="297" t="b">
        <f t="shared" si="21"/>
        <v>0</v>
      </c>
      <c r="I200" s="298">
        <f t="shared" si="25"/>
        <v>1</v>
      </c>
      <c r="J200" s="15" t="str">
        <f t="shared" si="22"/>
        <v/>
      </c>
      <c r="K200" s="15" t="str">
        <f t="shared" si="23"/>
        <v/>
      </c>
      <c r="L200" s="15" t="str">
        <f t="shared" si="24"/>
        <v/>
      </c>
    </row>
    <row r="201" spans="1:12">
      <c r="A201" s="117">
        <v>190</v>
      </c>
      <c r="B201" s="6"/>
      <c r="C201" s="118"/>
      <c r="D201" s="118"/>
      <c r="E201" s="120"/>
      <c r="F201" s="15" t="str">
        <f t="shared" si="20"/>
        <v/>
      </c>
      <c r="H201" s="297" t="b">
        <f t="shared" si="21"/>
        <v>0</v>
      </c>
      <c r="I201" s="298">
        <f t="shared" si="25"/>
        <v>1</v>
      </c>
      <c r="J201" s="15" t="str">
        <f t="shared" si="22"/>
        <v/>
      </c>
      <c r="K201" s="15" t="str">
        <f t="shared" si="23"/>
        <v/>
      </c>
      <c r="L201" s="15" t="str">
        <f t="shared" si="24"/>
        <v/>
      </c>
    </row>
    <row r="202" spans="1:12">
      <c r="A202" s="117">
        <v>191</v>
      </c>
      <c r="B202" s="6"/>
      <c r="C202" s="118"/>
      <c r="D202" s="118"/>
      <c r="E202" s="120"/>
      <c r="F202" s="15" t="str">
        <f t="shared" si="20"/>
        <v/>
      </c>
      <c r="H202" s="297" t="b">
        <f t="shared" si="21"/>
        <v>0</v>
      </c>
      <c r="I202" s="298">
        <f t="shared" si="25"/>
        <v>1</v>
      </c>
      <c r="J202" s="15" t="str">
        <f t="shared" si="22"/>
        <v/>
      </c>
      <c r="K202" s="15" t="str">
        <f t="shared" si="23"/>
        <v/>
      </c>
      <c r="L202" s="15" t="str">
        <f t="shared" si="24"/>
        <v/>
      </c>
    </row>
    <row r="203" spans="1:12">
      <c r="A203" s="117">
        <v>192</v>
      </c>
      <c r="B203" s="6"/>
      <c r="C203" s="118"/>
      <c r="D203" s="118"/>
      <c r="E203" s="120"/>
      <c r="F203" s="15" t="str">
        <f t="shared" si="20"/>
        <v/>
      </c>
      <c r="H203" s="297" t="b">
        <f t="shared" si="21"/>
        <v>0</v>
      </c>
      <c r="I203" s="298">
        <f t="shared" si="25"/>
        <v>1</v>
      </c>
      <c r="J203" s="15" t="str">
        <f t="shared" si="22"/>
        <v/>
      </c>
      <c r="K203" s="15" t="str">
        <f t="shared" si="23"/>
        <v/>
      </c>
      <c r="L203" s="15" t="str">
        <f t="shared" si="24"/>
        <v/>
      </c>
    </row>
    <row r="204" spans="1:12">
      <c r="A204" s="117">
        <v>193</v>
      </c>
      <c r="B204" s="6"/>
      <c r="C204" s="118"/>
      <c r="D204" s="118"/>
      <c r="E204" s="120"/>
      <c r="F204" s="15" t="str">
        <f t="shared" ref="F204:F261" si="26">IF(OR($C204="",$E204&lt;an_initial,$E204&gt;an_final),"",G204*(HLOOKUP(D204,iii1punctaje,2,FALSE)))</f>
        <v/>
      </c>
      <c r="H204" s="297" t="b">
        <f t="shared" ref="H204:H261" si="27">IF(nume_candidat="",FALSE,ISNUMBER(SEARCH(nume_candidat,$C204)))</f>
        <v>0</v>
      </c>
      <c r="I204" s="298">
        <f t="shared" si="25"/>
        <v>1</v>
      </c>
      <c r="J204" s="15" t="str">
        <f t="shared" si="22"/>
        <v/>
      </c>
      <c r="K204" s="15" t="str">
        <f t="shared" si="23"/>
        <v/>
      </c>
      <c r="L204" s="15" t="str">
        <f t="shared" si="24"/>
        <v/>
      </c>
    </row>
    <row r="205" spans="1:12">
      <c r="A205" s="117">
        <v>194</v>
      </c>
      <c r="B205" s="6"/>
      <c r="C205" s="118"/>
      <c r="D205" s="118"/>
      <c r="E205" s="120"/>
      <c r="F205" s="15" t="str">
        <f t="shared" si="26"/>
        <v/>
      </c>
      <c r="H205" s="297" t="b">
        <f t="shared" si="27"/>
        <v>0</v>
      </c>
      <c r="I205" s="298">
        <f t="shared" si="25"/>
        <v>1</v>
      </c>
      <c r="J205" s="15" t="str">
        <f t="shared" si="22"/>
        <v/>
      </c>
      <c r="K205" s="15" t="str">
        <f t="shared" si="23"/>
        <v/>
      </c>
      <c r="L205" s="15" t="str">
        <f t="shared" si="24"/>
        <v/>
      </c>
    </row>
    <row r="206" spans="1:12">
      <c r="A206" s="117">
        <v>195</v>
      </c>
      <c r="B206" s="6"/>
      <c r="C206" s="118"/>
      <c r="D206" s="118"/>
      <c r="E206" s="120"/>
      <c r="F206" s="15" t="str">
        <f t="shared" si="26"/>
        <v/>
      </c>
      <c r="H206" s="297" t="b">
        <f t="shared" si="27"/>
        <v>0</v>
      </c>
      <c r="I206" s="298">
        <f t="shared" si="25"/>
        <v>1</v>
      </c>
      <c r="J206" s="15" t="str">
        <f t="shared" ref="J206:J261" si="28">IF(OR($C206="",$E206&lt;an_initial,$E206&gt;an_final),"",G206*(HLOOKUP(D206,iii1punctaje,2,FALSE))*COUNTIF(D206,$J$7))</f>
        <v/>
      </c>
      <c r="K206" s="15" t="str">
        <f t="shared" ref="K206:K261" si="29">IF(OR($C206="",$E206&lt;an_initial,$E206&gt;an_final),"",G206*(HLOOKUP(D206,iii1punctaje,2,FALSE))*COUNTIF(D206,$K$7))</f>
        <v/>
      </c>
      <c r="L206" s="15" t="str">
        <f t="shared" ref="L206:L261" si="30">IF(OR($C206="",$E206&lt;an_initial,$E206&gt;an_final),"",G206*(HLOOKUP(D206,iii1punctaje,2,FALSE))*COUNTIF(D206,$L$7))</f>
        <v/>
      </c>
    </row>
    <row r="207" spans="1:12">
      <c r="A207" s="117">
        <v>196</v>
      </c>
      <c r="B207" s="6"/>
      <c r="C207" s="118"/>
      <c r="D207" s="118"/>
      <c r="E207" s="120"/>
      <c r="F207" s="15" t="str">
        <f t="shared" si="26"/>
        <v/>
      </c>
      <c r="H207" s="297" t="b">
        <f t="shared" si="27"/>
        <v>0</v>
      </c>
      <c r="I207" s="298">
        <f t="shared" si="25"/>
        <v>1</v>
      </c>
      <c r="J207" s="15" t="str">
        <f t="shared" si="28"/>
        <v/>
      </c>
      <c r="K207" s="15" t="str">
        <f t="shared" si="29"/>
        <v/>
      </c>
      <c r="L207" s="15" t="str">
        <f t="shared" si="30"/>
        <v/>
      </c>
    </row>
    <row r="208" spans="1:12">
      <c r="A208" s="117">
        <v>197</v>
      </c>
      <c r="B208" s="6"/>
      <c r="C208" s="118"/>
      <c r="D208" s="118"/>
      <c r="E208" s="120"/>
      <c r="F208" s="15" t="str">
        <f t="shared" si="26"/>
        <v/>
      </c>
      <c r="H208" s="297" t="b">
        <f t="shared" si="27"/>
        <v>0</v>
      </c>
      <c r="I208" s="298">
        <f t="shared" si="25"/>
        <v>1</v>
      </c>
      <c r="J208" s="15" t="str">
        <f t="shared" si="28"/>
        <v/>
      </c>
      <c r="K208" s="15" t="str">
        <f t="shared" si="29"/>
        <v/>
      </c>
      <c r="L208" s="15" t="str">
        <f t="shared" si="30"/>
        <v/>
      </c>
    </row>
    <row r="209" spans="1:12">
      <c r="A209" s="117">
        <v>198</v>
      </c>
      <c r="B209" s="6"/>
      <c r="C209" s="118"/>
      <c r="D209" s="118"/>
      <c r="E209" s="120"/>
      <c r="F209" s="15" t="str">
        <f t="shared" si="26"/>
        <v/>
      </c>
      <c r="H209" s="297" t="b">
        <f t="shared" si="27"/>
        <v>0</v>
      </c>
      <c r="I209" s="298">
        <f t="shared" si="25"/>
        <v>1</v>
      </c>
      <c r="J209" s="15" t="str">
        <f t="shared" si="28"/>
        <v/>
      </c>
      <c r="K209" s="15" t="str">
        <f t="shared" si="29"/>
        <v/>
      </c>
      <c r="L209" s="15" t="str">
        <f t="shared" si="30"/>
        <v/>
      </c>
    </row>
    <row r="210" spans="1:12">
      <c r="A210" s="117">
        <v>199</v>
      </c>
      <c r="B210" s="6"/>
      <c r="C210" s="118"/>
      <c r="D210" s="118"/>
      <c r="E210" s="120"/>
      <c r="F210" s="15" t="str">
        <f t="shared" si="26"/>
        <v/>
      </c>
      <c r="H210" s="297" t="b">
        <f t="shared" si="27"/>
        <v>0</v>
      </c>
      <c r="I210" s="298">
        <f t="shared" si="25"/>
        <v>1</v>
      </c>
      <c r="J210" s="15" t="str">
        <f t="shared" si="28"/>
        <v/>
      </c>
      <c r="K210" s="15" t="str">
        <f t="shared" si="29"/>
        <v/>
      </c>
      <c r="L210" s="15" t="str">
        <f t="shared" si="30"/>
        <v/>
      </c>
    </row>
    <row r="211" spans="1:12">
      <c r="A211" s="117">
        <v>200</v>
      </c>
      <c r="B211" s="6"/>
      <c r="C211" s="118"/>
      <c r="D211" s="118"/>
      <c r="E211" s="120"/>
      <c r="F211" s="15" t="str">
        <f t="shared" si="26"/>
        <v/>
      </c>
      <c r="H211" s="297" t="b">
        <f t="shared" si="27"/>
        <v>0</v>
      </c>
      <c r="I211" s="298">
        <f t="shared" si="25"/>
        <v>1</v>
      </c>
      <c r="J211" s="15" t="str">
        <f t="shared" si="28"/>
        <v/>
      </c>
      <c r="K211" s="15" t="str">
        <f t="shared" si="29"/>
        <v/>
      </c>
      <c r="L211" s="15" t="str">
        <f t="shared" si="30"/>
        <v/>
      </c>
    </row>
    <row r="212" spans="1:12">
      <c r="A212" s="117">
        <v>201</v>
      </c>
      <c r="B212" s="6"/>
      <c r="C212" s="118"/>
      <c r="D212" s="118"/>
      <c r="E212" s="120"/>
      <c r="F212" s="15" t="str">
        <f t="shared" si="26"/>
        <v/>
      </c>
      <c r="H212" s="297" t="b">
        <f t="shared" si="27"/>
        <v>0</v>
      </c>
      <c r="I212" s="298">
        <f t="shared" si="25"/>
        <v>1</v>
      </c>
      <c r="J212" s="15" t="str">
        <f t="shared" si="28"/>
        <v/>
      </c>
      <c r="K212" s="15" t="str">
        <f t="shared" si="29"/>
        <v/>
      </c>
      <c r="L212" s="15" t="str">
        <f t="shared" si="30"/>
        <v/>
      </c>
    </row>
    <row r="213" spans="1:12">
      <c r="A213" s="117">
        <v>202</v>
      </c>
      <c r="B213" s="6"/>
      <c r="C213" s="118"/>
      <c r="D213" s="118"/>
      <c r="E213" s="120"/>
      <c r="F213" s="15" t="str">
        <f t="shared" si="26"/>
        <v/>
      </c>
      <c r="H213" s="297" t="b">
        <f t="shared" si="27"/>
        <v>0</v>
      </c>
      <c r="I213" s="298">
        <f t="shared" si="25"/>
        <v>1</v>
      </c>
      <c r="J213" s="15" t="str">
        <f t="shared" si="28"/>
        <v/>
      </c>
      <c r="K213" s="15" t="str">
        <f t="shared" si="29"/>
        <v/>
      </c>
      <c r="L213" s="15" t="str">
        <f t="shared" si="30"/>
        <v/>
      </c>
    </row>
    <row r="214" spans="1:12">
      <c r="A214" s="117">
        <v>203</v>
      </c>
      <c r="B214" s="6"/>
      <c r="C214" s="118"/>
      <c r="D214" s="118"/>
      <c r="E214" s="120"/>
      <c r="F214" s="15" t="str">
        <f t="shared" si="26"/>
        <v/>
      </c>
      <c r="H214" s="297" t="b">
        <f t="shared" si="27"/>
        <v>0</v>
      </c>
      <c r="I214" s="298">
        <f t="shared" si="25"/>
        <v>1</v>
      </c>
      <c r="J214" s="15" t="str">
        <f t="shared" si="28"/>
        <v/>
      </c>
      <c r="K214" s="15" t="str">
        <f t="shared" si="29"/>
        <v/>
      </c>
      <c r="L214" s="15" t="str">
        <f t="shared" si="30"/>
        <v/>
      </c>
    </row>
    <row r="215" spans="1:12">
      <c r="A215" s="117">
        <v>204</v>
      </c>
      <c r="B215" s="6"/>
      <c r="C215" s="118"/>
      <c r="D215" s="118"/>
      <c r="E215" s="120"/>
      <c r="F215" s="15" t="str">
        <f t="shared" si="26"/>
        <v/>
      </c>
      <c r="H215" s="297" t="b">
        <f t="shared" si="27"/>
        <v>0</v>
      </c>
      <c r="I215" s="298">
        <f t="shared" si="25"/>
        <v>1</v>
      </c>
      <c r="J215" s="15" t="str">
        <f t="shared" si="28"/>
        <v/>
      </c>
      <c r="K215" s="15" t="str">
        <f t="shared" si="29"/>
        <v/>
      </c>
      <c r="L215" s="15" t="str">
        <f t="shared" si="30"/>
        <v/>
      </c>
    </row>
    <row r="216" spans="1:12">
      <c r="A216" s="117">
        <v>205</v>
      </c>
      <c r="B216" s="6"/>
      <c r="C216" s="118"/>
      <c r="D216" s="118"/>
      <c r="E216" s="120"/>
      <c r="F216" s="15" t="str">
        <f t="shared" si="26"/>
        <v/>
      </c>
      <c r="H216" s="297" t="b">
        <f t="shared" si="27"/>
        <v>0</v>
      </c>
      <c r="I216" s="298">
        <f t="shared" si="25"/>
        <v>1</v>
      </c>
      <c r="J216" s="15" t="str">
        <f t="shared" si="28"/>
        <v/>
      </c>
      <c r="K216" s="15" t="str">
        <f t="shared" si="29"/>
        <v/>
      </c>
      <c r="L216" s="15" t="str">
        <f t="shared" si="30"/>
        <v/>
      </c>
    </row>
    <row r="217" spans="1:12">
      <c r="A217" s="117">
        <v>206</v>
      </c>
      <c r="B217" s="6"/>
      <c r="C217" s="118"/>
      <c r="D217" s="118"/>
      <c r="E217" s="120"/>
      <c r="F217" s="15" t="str">
        <f t="shared" si="26"/>
        <v/>
      </c>
      <c r="H217" s="297" t="b">
        <f t="shared" si="27"/>
        <v>0</v>
      </c>
      <c r="I217" s="298">
        <f t="shared" si="25"/>
        <v>1</v>
      </c>
      <c r="J217" s="15" t="str">
        <f t="shared" si="28"/>
        <v/>
      </c>
      <c r="K217" s="15" t="str">
        <f t="shared" si="29"/>
        <v/>
      </c>
      <c r="L217" s="15" t="str">
        <f t="shared" si="30"/>
        <v/>
      </c>
    </row>
    <row r="218" spans="1:12">
      <c r="A218" s="117">
        <v>207</v>
      </c>
      <c r="B218" s="6"/>
      <c r="C218" s="118"/>
      <c r="D218" s="118"/>
      <c r="E218" s="120"/>
      <c r="F218" s="15" t="str">
        <f t="shared" si="26"/>
        <v/>
      </c>
      <c r="H218" s="297" t="b">
        <f t="shared" si="27"/>
        <v>0</v>
      </c>
      <c r="I218" s="298">
        <f t="shared" si="25"/>
        <v>1</v>
      </c>
      <c r="J218" s="15" t="str">
        <f t="shared" si="28"/>
        <v/>
      </c>
      <c r="K218" s="15" t="str">
        <f t="shared" si="29"/>
        <v/>
      </c>
      <c r="L218" s="15" t="str">
        <f t="shared" si="30"/>
        <v/>
      </c>
    </row>
    <row r="219" spans="1:12">
      <c r="A219" s="117">
        <v>208</v>
      </c>
      <c r="B219" s="6"/>
      <c r="C219" s="118"/>
      <c r="D219" s="118"/>
      <c r="E219" s="120"/>
      <c r="F219" s="15" t="str">
        <f t="shared" si="26"/>
        <v/>
      </c>
      <c r="H219" s="297" t="b">
        <f t="shared" si="27"/>
        <v>0</v>
      </c>
      <c r="I219" s="298">
        <f t="shared" si="25"/>
        <v>1</v>
      </c>
      <c r="J219" s="15" t="str">
        <f t="shared" si="28"/>
        <v/>
      </c>
      <c r="K219" s="15" t="str">
        <f t="shared" si="29"/>
        <v/>
      </c>
      <c r="L219" s="15" t="str">
        <f t="shared" si="30"/>
        <v/>
      </c>
    </row>
    <row r="220" spans="1:12">
      <c r="A220" s="117">
        <v>209</v>
      </c>
      <c r="B220" s="6"/>
      <c r="C220" s="118"/>
      <c r="D220" s="118"/>
      <c r="E220" s="120"/>
      <c r="F220" s="15" t="str">
        <f t="shared" si="26"/>
        <v/>
      </c>
      <c r="H220" s="297" t="b">
        <f t="shared" si="27"/>
        <v>0</v>
      </c>
      <c r="I220" s="298">
        <f t="shared" si="25"/>
        <v>1</v>
      </c>
      <c r="J220" s="15" t="str">
        <f t="shared" si="28"/>
        <v/>
      </c>
      <c r="K220" s="15" t="str">
        <f t="shared" si="29"/>
        <v/>
      </c>
      <c r="L220" s="15" t="str">
        <f t="shared" si="30"/>
        <v/>
      </c>
    </row>
    <row r="221" spans="1:12">
      <c r="A221" s="117">
        <v>210</v>
      </c>
      <c r="B221" s="6"/>
      <c r="C221" s="118"/>
      <c r="D221" s="118"/>
      <c r="E221" s="120"/>
      <c r="F221" s="15" t="str">
        <f t="shared" si="26"/>
        <v/>
      </c>
      <c r="H221" s="297" t="b">
        <f t="shared" si="27"/>
        <v>0</v>
      </c>
      <c r="I221" s="298">
        <f t="shared" si="25"/>
        <v>1</v>
      </c>
      <c r="J221" s="15" t="str">
        <f t="shared" si="28"/>
        <v/>
      </c>
      <c r="K221" s="15" t="str">
        <f t="shared" si="29"/>
        <v/>
      </c>
      <c r="L221" s="15" t="str">
        <f t="shared" si="30"/>
        <v/>
      </c>
    </row>
    <row r="222" spans="1:12">
      <c r="A222" s="117">
        <v>211</v>
      </c>
      <c r="B222" s="6"/>
      <c r="C222" s="118"/>
      <c r="D222" s="118"/>
      <c r="E222" s="120"/>
      <c r="F222" s="15" t="str">
        <f t="shared" si="26"/>
        <v/>
      </c>
      <c r="H222" s="297" t="b">
        <f t="shared" si="27"/>
        <v>0</v>
      </c>
      <c r="I222" s="298">
        <f t="shared" si="25"/>
        <v>1</v>
      </c>
      <c r="J222" s="15" t="str">
        <f t="shared" si="28"/>
        <v/>
      </c>
      <c r="K222" s="15" t="str">
        <f t="shared" si="29"/>
        <v/>
      </c>
      <c r="L222" s="15" t="str">
        <f t="shared" si="30"/>
        <v/>
      </c>
    </row>
    <row r="223" spans="1:12">
      <c r="A223" s="117">
        <v>212</v>
      </c>
      <c r="B223" s="6"/>
      <c r="C223" s="118"/>
      <c r="D223" s="118"/>
      <c r="E223" s="120"/>
      <c r="F223" s="15" t="str">
        <f t="shared" si="26"/>
        <v/>
      </c>
      <c r="H223" s="297" t="b">
        <f t="shared" si="27"/>
        <v>0</v>
      </c>
      <c r="I223" s="298">
        <f t="shared" si="25"/>
        <v>1</v>
      </c>
      <c r="J223" s="15" t="str">
        <f t="shared" si="28"/>
        <v/>
      </c>
      <c r="K223" s="15" t="str">
        <f t="shared" si="29"/>
        <v/>
      </c>
      <c r="L223" s="15" t="str">
        <f t="shared" si="30"/>
        <v/>
      </c>
    </row>
    <row r="224" spans="1:12">
      <c r="A224" s="117">
        <v>213</v>
      </c>
      <c r="B224" s="6"/>
      <c r="C224" s="118"/>
      <c r="D224" s="118"/>
      <c r="E224" s="120"/>
      <c r="F224" s="15" t="str">
        <f t="shared" si="26"/>
        <v/>
      </c>
      <c r="H224" s="297" t="b">
        <f t="shared" si="27"/>
        <v>0</v>
      </c>
      <c r="I224" s="298">
        <f t="shared" si="25"/>
        <v>1</v>
      </c>
      <c r="J224" s="15" t="str">
        <f t="shared" si="28"/>
        <v/>
      </c>
      <c r="K224" s="15" t="str">
        <f t="shared" si="29"/>
        <v/>
      </c>
      <c r="L224" s="15" t="str">
        <f t="shared" si="30"/>
        <v/>
      </c>
    </row>
    <row r="225" spans="1:12">
      <c r="A225" s="117">
        <v>214</v>
      </c>
      <c r="B225" s="6"/>
      <c r="C225" s="118"/>
      <c r="D225" s="118"/>
      <c r="E225" s="120"/>
      <c r="F225" s="15" t="str">
        <f t="shared" si="26"/>
        <v/>
      </c>
      <c r="H225" s="297" t="b">
        <f t="shared" si="27"/>
        <v>0</v>
      </c>
      <c r="I225" s="298">
        <f t="shared" si="25"/>
        <v>1</v>
      </c>
      <c r="J225" s="15" t="str">
        <f t="shared" si="28"/>
        <v/>
      </c>
      <c r="K225" s="15" t="str">
        <f t="shared" si="29"/>
        <v/>
      </c>
      <c r="L225" s="15" t="str">
        <f t="shared" si="30"/>
        <v/>
      </c>
    </row>
    <row r="226" spans="1:12">
      <c r="A226" s="117">
        <v>215</v>
      </c>
      <c r="B226" s="6"/>
      <c r="C226" s="118"/>
      <c r="D226" s="118"/>
      <c r="E226" s="120"/>
      <c r="F226" s="15" t="str">
        <f t="shared" si="26"/>
        <v/>
      </c>
      <c r="H226" s="297" t="b">
        <f t="shared" si="27"/>
        <v>0</v>
      </c>
      <c r="I226" s="298">
        <f t="shared" si="25"/>
        <v>1</v>
      </c>
      <c r="J226" s="15" t="str">
        <f t="shared" si="28"/>
        <v/>
      </c>
      <c r="K226" s="15" t="str">
        <f t="shared" si="29"/>
        <v/>
      </c>
      <c r="L226" s="15" t="str">
        <f t="shared" si="30"/>
        <v/>
      </c>
    </row>
    <row r="227" spans="1:12">
      <c r="A227" s="117">
        <v>216</v>
      </c>
      <c r="B227" s="6"/>
      <c r="C227" s="118"/>
      <c r="D227" s="118"/>
      <c r="E227" s="120"/>
      <c r="F227" s="15" t="str">
        <f t="shared" si="26"/>
        <v/>
      </c>
      <c r="H227" s="297" t="b">
        <f t="shared" si="27"/>
        <v>0</v>
      </c>
      <c r="I227" s="298">
        <f t="shared" si="25"/>
        <v>1</v>
      </c>
      <c r="J227" s="15" t="str">
        <f t="shared" si="28"/>
        <v/>
      </c>
      <c r="K227" s="15" t="str">
        <f t="shared" si="29"/>
        <v/>
      </c>
      <c r="L227" s="15" t="str">
        <f t="shared" si="30"/>
        <v/>
      </c>
    </row>
    <row r="228" spans="1:12">
      <c r="A228" s="117">
        <v>217</v>
      </c>
      <c r="B228" s="6"/>
      <c r="C228" s="118"/>
      <c r="D228" s="118"/>
      <c r="E228" s="120"/>
      <c r="F228" s="15" t="str">
        <f t="shared" si="26"/>
        <v/>
      </c>
      <c r="H228" s="297" t="b">
        <f t="shared" si="27"/>
        <v>0</v>
      </c>
      <c r="I228" s="298">
        <f t="shared" si="25"/>
        <v>1</v>
      </c>
      <c r="J228" s="15" t="str">
        <f t="shared" si="28"/>
        <v/>
      </c>
      <c r="K228" s="15" t="str">
        <f t="shared" si="29"/>
        <v/>
      </c>
      <c r="L228" s="15" t="str">
        <f t="shared" si="30"/>
        <v/>
      </c>
    </row>
    <row r="229" spans="1:12">
      <c r="A229" s="117">
        <v>218</v>
      </c>
      <c r="B229" s="6"/>
      <c r="C229" s="118"/>
      <c r="D229" s="118"/>
      <c r="E229" s="120"/>
      <c r="F229" s="15" t="str">
        <f t="shared" si="26"/>
        <v/>
      </c>
      <c r="H229" s="297" t="b">
        <f t="shared" si="27"/>
        <v>0</v>
      </c>
      <c r="I229" s="298">
        <f t="shared" si="25"/>
        <v>1</v>
      </c>
      <c r="J229" s="15" t="str">
        <f t="shared" si="28"/>
        <v/>
      </c>
      <c r="K229" s="15" t="str">
        <f t="shared" si="29"/>
        <v/>
      </c>
      <c r="L229" s="15" t="str">
        <f t="shared" si="30"/>
        <v/>
      </c>
    </row>
    <row r="230" spans="1:12">
      <c r="A230" s="117">
        <v>219</v>
      </c>
      <c r="B230" s="6"/>
      <c r="C230" s="118"/>
      <c r="D230" s="118"/>
      <c r="E230" s="120"/>
      <c r="F230" s="15" t="str">
        <f t="shared" si="26"/>
        <v/>
      </c>
      <c r="H230" s="297" t="b">
        <f t="shared" si="27"/>
        <v>0</v>
      </c>
      <c r="I230" s="298">
        <f t="shared" si="25"/>
        <v>1</v>
      </c>
      <c r="J230" s="15" t="str">
        <f t="shared" si="28"/>
        <v/>
      </c>
      <c r="K230" s="15" t="str">
        <f t="shared" si="29"/>
        <v/>
      </c>
      <c r="L230" s="15" t="str">
        <f t="shared" si="30"/>
        <v/>
      </c>
    </row>
    <row r="231" spans="1:12">
      <c r="A231" s="117">
        <v>220</v>
      </c>
      <c r="B231" s="6"/>
      <c r="C231" s="118"/>
      <c r="D231" s="118"/>
      <c r="E231" s="120"/>
      <c r="F231" s="15" t="str">
        <f t="shared" si="26"/>
        <v/>
      </c>
      <c r="H231" s="297" t="b">
        <f t="shared" si="27"/>
        <v>0</v>
      </c>
      <c r="I231" s="298">
        <f t="shared" si="25"/>
        <v>1</v>
      </c>
      <c r="J231" s="15" t="str">
        <f t="shared" si="28"/>
        <v/>
      </c>
      <c r="K231" s="15" t="str">
        <f t="shared" si="29"/>
        <v/>
      </c>
      <c r="L231" s="15" t="str">
        <f t="shared" si="30"/>
        <v/>
      </c>
    </row>
    <row r="232" spans="1:12">
      <c r="A232" s="117">
        <v>221</v>
      </c>
      <c r="B232" s="6"/>
      <c r="C232" s="118"/>
      <c r="D232" s="118"/>
      <c r="E232" s="120"/>
      <c r="F232" s="15" t="str">
        <f t="shared" si="26"/>
        <v/>
      </c>
      <c r="H232" s="297" t="b">
        <f t="shared" si="27"/>
        <v>0</v>
      </c>
      <c r="I232" s="298">
        <f t="shared" si="25"/>
        <v>1</v>
      </c>
      <c r="J232" s="15" t="str">
        <f t="shared" si="28"/>
        <v/>
      </c>
      <c r="K232" s="15" t="str">
        <f t="shared" si="29"/>
        <v/>
      </c>
      <c r="L232" s="15" t="str">
        <f t="shared" si="30"/>
        <v/>
      </c>
    </row>
    <row r="233" spans="1:12">
      <c r="A233" s="117">
        <v>222</v>
      </c>
      <c r="B233" s="6"/>
      <c r="C233" s="118"/>
      <c r="D233" s="118"/>
      <c r="E233" s="120"/>
      <c r="F233" s="15" t="str">
        <f t="shared" si="26"/>
        <v/>
      </c>
      <c r="H233" s="297" t="b">
        <f t="shared" si="27"/>
        <v>0</v>
      </c>
      <c r="I233" s="298">
        <f t="shared" si="25"/>
        <v>1</v>
      </c>
      <c r="J233" s="15" t="str">
        <f t="shared" si="28"/>
        <v/>
      </c>
      <c r="K233" s="15" t="str">
        <f t="shared" si="29"/>
        <v/>
      </c>
      <c r="L233" s="15" t="str">
        <f t="shared" si="30"/>
        <v/>
      </c>
    </row>
    <row r="234" spans="1:12">
      <c r="A234" s="117">
        <v>223</v>
      </c>
      <c r="B234" s="6"/>
      <c r="C234" s="118"/>
      <c r="D234" s="118"/>
      <c r="E234" s="120"/>
      <c r="F234" s="15" t="str">
        <f t="shared" si="26"/>
        <v/>
      </c>
      <c r="H234" s="297" t="b">
        <f t="shared" si="27"/>
        <v>0</v>
      </c>
      <c r="I234" s="298">
        <f t="shared" si="25"/>
        <v>1</v>
      </c>
      <c r="J234" s="15" t="str">
        <f t="shared" si="28"/>
        <v/>
      </c>
      <c r="K234" s="15" t="str">
        <f t="shared" si="29"/>
        <v/>
      </c>
      <c r="L234" s="15" t="str">
        <f t="shared" si="30"/>
        <v/>
      </c>
    </row>
    <row r="235" spans="1:12">
      <c r="A235" s="117">
        <v>224</v>
      </c>
      <c r="B235" s="6"/>
      <c r="C235" s="118"/>
      <c r="D235" s="118"/>
      <c r="E235" s="120"/>
      <c r="F235" s="15" t="str">
        <f t="shared" si="26"/>
        <v/>
      </c>
      <c r="H235" s="297" t="b">
        <f t="shared" si="27"/>
        <v>0</v>
      </c>
      <c r="I235" s="298">
        <f t="shared" si="25"/>
        <v>1</v>
      </c>
      <c r="J235" s="15" t="str">
        <f t="shared" si="28"/>
        <v/>
      </c>
      <c r="K235" s="15" t="str">
        <f t="shared" si="29"/>
        <v/>
      </c>
      <c r="L235" s="15" t="str">
        <f t="shared" si="30"/>
        <v/>
      </c>
    </row>
    <row r="236" spans="1:12">
      <c r="A236" s="117">
        <v>225</v>
      </c>
      <c r="B236" s="6"/>
      <c r="C236" s="118"/>
      <c r="D236" s="118"/>
      <c r="E236" s="120"/>
      <c r="F236" s="15" t="str">
        <f t="shared" si="26"/>
        <v/>
      </c>
      <c r="H236" s="297" t="b">
        <f t="shared" si="27"/>
        <v>0</v>
      </c>
      <c r="I236" s="298">
        <f t="shared" si="25"/>
        <v>1</v>
      </c>
      <c r="J236" s="15" t="str">
        <f t="shared" si="28"/>
        <v/>
      </c>
      <c r="K236" s="15" t="str">
        <f t="shared" si="29"/>
        <v/>
      </c>
      <c r="L236" s="15" t="str">
        <f t="shared" si="30"/>
        <v/>
      </c>
    </row>
    <row r="237" spans="1:12">
      <c r="A237" s="117">
        <v>226</v>
      </c>
      <c r="B237" s="6"/>
      <c r="C237" s="118"/>
      <c r="D237" s="118"/>
      <c r="E237" s="120"/>
      <c r="F237" s="15" t="str">
        <f t="shared" si="26"/>
        <v/>
      </c>
      <c r="H237" s="297" t="b">
        <f t="shared" si="27"/>
        <v>0</v>
      </c>
      <c r="I237" s="298">
        <f t="shared" si="25"/>
        <v>1</v>
      </c>
      <c r="J237" s="15" t="str">
        <f t="shared" si="28"/>
        <v/>
      </c>
      <c r="K237" s="15" t="str">
        <f t="shared" si="29"/>
        <v/>
      </c>
      <c r="L237" s="15" t="str">
        <f t="shared" si="30"/>
        <v/>
      </c>
    </row>
    <row r="238" spans="1:12">
      <c r="A238" s="117">
        <v>227</v>
      </c>
      <c r="B238" s="6"/>
      <c r="C238" s="118"/>
      <c r="D238" s="118"/>
      <c r="E238" s="120"/>
      <c r="F238" s="15" t="str">
        <f t="shared" si="26"/>
        <v/>
      </c>
      <c r="H238" s="297" t="b">
        <f t="shared" si="27"/>
        <v>0</v>
      </c>
      <c r="I238" s="298">
        <f t="shared" si="25"/>
        <v>1</v>
      </c>
      <c r="J238" s="15" t="str">
        <f t="shared" si="28"/>
        <v/>
      </c>
      <c r="K238" s="15" t="str">
        <f t="shared" si="29"/>
        <v/>
      </c>
      <c r="L238" s="15" t="str">
        <f t="shared" si="30"/>
        <v/>
      </c>
    </row>
    <row r="239" spans="1:12">
      <c r="A239" s="117">
        <v>228</v>
      </c>
      <c r="B239" s="6"/>
      <c r="C239" s="118"/>
      <c r="D239" s="118"/>
      <c r="E239" s="120"/>
      <c r="F239" s="15" t="str">
        <f t="shared" si="26"/>
        <v/>
      </c>
      <c r="H239" s="297" t="b">
        <f t="shared" si="27"/>
        <v>0</v>
      </c>
      <c r="I239" s="298">
        <f t="shared" ref="I239:I261" si="31">LEN(C239)-LEN(SUBSTITUTE(C239,",",""))+1</f>
        <v>1</v>
      </c>
      <c r="J239" s="15" t="str">
        <f t="shared" si="28"/>
        <v/>
      </c>
      <c r="K239" s="15" t="str">
        <f t="shared" si="29"/>
        <v/>
      </c>
      <c r="L239" s="15" t="str">
        <f t="shared" si="30"/>
        <v/>
      </c>
    </row>
    <row r="240" spans="1:12">
      <c r="A240" s="117">
        <v>229</v>
      </c>
      <c r="B240" s="6"/>
      <c r="C240" s="118"/>
      <c r="D240" s="118"/>
      <c r="E240" s="120"/>
      <c r="F240" s="15" t="str">
        <f t="shared" si="26"/>
        <v/>
      </c>
      <c r="H240" s="297" t="b">
        <f t="shared" si="27"/>
        <v>0</v>
      </c>
      <c r="I240" s="298">
        <f t="shared" si="31"/>
        <v>1</v>
      </c>
      <c r="J240" s="15" t="str">
        <f t="shared" si="28"/>
        <v/>
      </c>
      <c r="K240" s="15" t="str">
        <f t="shared" si="29"/>
        <v/>
      </c>
      <c r="L240" s="15" t="str">
        <f t="shared" si="30"/>
        <v/>
      </c>
    </row>
    <row r="241" spans="1:12">
      <c r="A241" s="117">
        <v>230</v>
      </c>
      <c r="B241" s="6"/>
      <c r="C241" s="118"/>
      <c r="D241" s="118"/>
      <c r="E241" s="120"/>
      <c r="F241" s="15" t="str">
        <f t="shared" si="26"/>
        <v/>
      </c>
      <c r="H241" s="297" t="b">
        <f t="shared" si="27"/>
        <v>0</v>
      </c>
      <c r="I241" s="298">
        <f t="shared" si="31"/>
        <v>1</v>
      </c>
      <c r="J241" s="15" t="str">
        <f t="shared" si="28"/>
        <v/>
      </c>
      <c r="K241" s="15" t="str">
        <f t="shared" si="29"/>
        <v/>
      </c>
      <c r="L241" s="15" t="str">
        <f t="shared" si="30"/>
        <v/>
      </c>
    </row>
    <row r="242" spans="1:12">
      <c r="A242" s="117">
        <v>231</v>
      </c>
      <c r="B242" s="6"/>
      <c r="C242" s="118"/>
      <c r="D242" s="118"/>
      <c r="E242" s="120"/>
      <c r="F242" s="15" t="str">
        <f t="shared" si="26"/>
        <v/>
      </c>
      <c r="H242" s="297" t="b">
        <f t="shared" si="27"/>
        <v>0</v>
      </c>
      <c r="I242" s="298">
        <f t="shared" si="31"/>
        <v>1</v>
      </c>
      <c r="J242" s="15" t="str">
        <f t="shared" si="28"/>
        <v/>
      </c>
      <c r="K242" s="15" t="str">
        <f t="shared" si="29"/>
        <v/>
      </c>
      <c r="L242" s="15" t="str">
        <f t="shared" si="30"/>
        <v/>
      </c>
    </row>
    <row r="243" spans="1:12">
      <c r="A243" s="117">
        <v>232</v>
      </c>
      <c r="B243" s="6"/>
      <c r="C243" s="118"/>
      <c r="D243" s="118"/>
      <c r="E243" s="120"/>
      <c r="F243" s="15" t="str">
        <f t="shared" si="26"/>
        <v/>
      </c>
      <c r="H243" s="297" t="b">
        <f t="shared" si="27"/>
        <v>0</v>
      </c>
      <c r="I243" s="298">
        <f t="shared" si="31"/>
        <v>1</v>
      </c>
      <c r="J243" s="15" t="str">
        <f t="shared" si="28"/>
        <v/>
      </c>
      <c r="K243" s="15" t="str">
        <f t="shared" si="29"/>
        <v/>
      </c>
      <c r="L243" s="15" t="str">
        <f t="shared" si="30"/>
        <v/>
      </c>
    </row>
    <row r="244" spans="1:12">
      <c r="A244" s="117">
        <v>233</v>
      </c>
      <c r="B244" s="6"/>
      <c r="C244" s="118"/>
      <c r="D244" s="118"/>
      <c r="E244" s="120"/>
      <c r="F244" s="15" t="str">
        <f t="shared" si="26"/>
        <v/>
      </c>
      <c r="H244" s="297" t="b">
        <f t="shared" si="27"/>
        <v>0</v>
      </c>
      <c r="I244" s="298">
        <f t="shared" si="31"/>
        <v>1</v>
      </c>
      <c r="J244" s="15" t="str">
        <f t="shared" si="28"/>
        <v/>
      </c>
      <c r="K244" s="15" t="str">
        <f t="shared" si="29"/>
        <v/>
      </c>
      <c r="L244" s="15" t="str">
        <f t="shared" si="30"/>
        <v/>
      </c>
    </row>
    <row r="245" spans="1:12">
      <c r="A245" s="117">
        <v>234</v>
      </c>
      <c r="B245" s="6"/>
      <c r="C245" s="118"/>
      <c r="D245" s="118"/>
      <c r="E245" s="120"/>
      <c r="F245" s="15" t="str">
        <f t="shared" si="26"/>
        <v/>
      </c>
      <c r="H245" s="297" t="b">
        <f t="shared" si="27"/>
        <v>0</v>
      </c>
      <c r="I245" s="298">
        <f t="shared" si="31"/>
        <v>1</v>
      </c>
      <c r="J245" s="15" t="str">
        <f t="shared" si="28"/>
        <v/>
      </c>
      <c r="K245" s="15" t="str">
        <f t="shared" si="29"/>
        <v/>
      </c>
      <c r="L245" s="15" t="str">
        <f t="shared" si="30"/>
        <v/>
      </c>
    </row>
    <row r="246" spans="1:12">
      <c r="A246" s="117">
        <v>235</v>
      </c>
      <c r="B246" s="6"/>
      <c r="C246" s="118"/>
      <c r="D246" s="118"/>
      <c r="E246" s="120"/>
      <c r="F246" s="15" t="str">
        <f t="shared" si="26"/>
        <v/>
      </c>
      <c r="H246" s="297" t="b">
        <f t="shared" si="27"/>
        <v>0</v>
      </c>
      <c r="I246" s="298">
        <f t="shared" si="31"/>
        <v>1</v>
      </c>
      <c r="J246" s="15" t="str">
        <f t="shared" si="28"/>
        <v/>
      </c>
      <c r="K246" s="15" t="str">
        <f t="shared" si="29"/>
        <v/>
      </c>
      <c r="L246" s="15" t="str">
        <f t="shared" si="30"/>
        <v/>
      </c>
    </row>
    <row r="247" spans="1:12">
      <c r="A247" s="117">
        <v>236</v>
      </c>
      <c r="B247" s="6"/>
      <c r="C247" s="118"/>
      <c r="D247" s="118"/>
      <c r="E247" s="120"/>
      <c r="F247" s="15" t="str">
        <f t="shared" si="26"/>
        <v/>
      </c>
      <c r="H247" s="297" t="b">
        <f t="shared" si="27"/>
        <v>0</v>
      </c>
      <c r="I247" s="298">
        <f t="shared" si="31"/>
        <v>1</v>
      </c>
      <c r="J247" s="15" t="str">
        <f t="shared" si="28"/>
        <v/>
      </c>
      <c r="K247" s="15" t="str">
        <f t="shared" si="29"/>
        <v/>
      </c>
      <c r="L247" s="15" t="str">
        <f t="shared" si="30"/>
        <v/>
      </c>
    </row>
    <row r="248" spans="1:12">
      <c r="A248" s="117">
        <v>237</v>
      </c>
      <c r="B248" s="6"/>
      <c r="C248" s="118"/>
      <c r="D248" s="118"/>
      <c r="E248" s="120"/>
      <c r="F248" s="15" t="str">
        <f t="shared" si="26"/>
        <v/>
      </c>
      <c r="H248" s="297" t="b">
        <f t="shared" si="27"/>
        <v>0</v>
      </c>
      <c r="I248" s="298">
        <f t="shared" si="31"/>
        <v>1</v>
      </c>
      <c r="J248" s="15" t="str">
        <f t="shared" si="28"/>
        <v/>
      </c>
      <c r="K248" s="15" t="str">
        <f t="shared" si="29"/>
        <v/>
      </c>
      <c r="L248" s="15" t="str">
        <f t="shared" si="30"/>
        <v/>
      </c>
    </row>
    <row r="249" spans="1:12">
      <c r="A249" s="117">
        <v>238</v>
      </c>
      <c r="B249" s="6"/>
      <c r="C249" s="118"/>
      <c r="D249" s="118"/>
      <c r="E249" s="120"/>
      <c r="F249" s="15" t="str">
        <f t="shared" si="26"/>
        <v/>
      </c>
      <c r="H249" s="297" t="b">
        <f t="shared" si="27"/>
        <v>0</v>
      </c>
      <c r="I249" s="298">
        <f t="shared" si="31"/>
        <v>1</v>
      </c>
      <c r="J249" s="15" t="str">
        <f t="shared" si="28"/>
        <v/>
      </c>
      <c r="K249" s="15" t="str">
        <f t="shared" si="29"/>
        <v/>
      </c>
      <c r="L249" s="15" t="str">
        <f t="shared" si="30"/>
        <v/>
      </c>
    </row>
    <row r="250" spans="1:12">
      <c r="A250" s="117">
        <v>239</v>
      </c>
      <c r="B250" s="6"/>
      <c r="C250" s="118"/>
      <c r="D250" s="118"/>
      <c r="E250" s="120"/>
      <c r="F250" s="15" t="str">
        <f t="shared" si="26"/>
        <v/>
      </c>
      <c r="H250" s="297" t="b">
        <f t="shared" si="27"/>
        <v>0</v>
      </c>
      <c r="I250" s="298">
        <f t="shared" si="31"/>
        <v>1</v>
      </c>
      <c r="J250" s="15" t="str">
        <f t="shared" si="28"/>
        <v/>
      </c>
      <c r="K250" s="15" t="str">
        <f t="shared" si="29"/>
        <v/>
      </c>
      <c r="L250" s="15" t="str">
        <f t="shared" si="30"/>
        <v/>
      </c>
    </row>
    <row r="251" spans="1:12">
      <c r="A251" s="117">
        <v>240</v>
      </c>
      <c r="B251" s="6"/>
      <c r="C251" s="118"/>
      <c r="D251" s="118"/>
      <c r="E251" s="120"/>
      <c r="F251" s="15" t="str">
        <f t="shared" si="26"/>
        <v/>
      </c>
      <c r="H251" s="297" t="b">
        <f t="shared" si="27"/>
        <v>0</v>
      </c>
      <c r="I251" s="298">
        <f t="shared" si="31"/>
        <v>1</v>
      </c>
      <c r="J251" s="15" t="str">
        <f t="shared" si="28"/>
        <v/>
      </c>
      <c r="K251" s="15" t="str">
        <f t="shared" si="29"/>
        <v/>
      </c>
      <c r="L251" s="15" t="str">
        <f t="shared" si="30"/>
        <v/>
      </c>
    </row>
    <row r="252" spans="1:12">
      <c r="A252" s="117">
        <v>241</v>
      </c>
      <c r="B252" s="6"/>
      <c r="C252" s="118"/>
      <c r="D252" s="118"/>
      <c r="E252" s="120"/>
      <c r="F252" s="15" t="str">
        <f t="shared" si="26"/>
        <v/>
      </c>
      <c r="H252" s="297" t="b">
        <f t="shared" si="27"/>
        <v>0</v>
      </c>
      <c r="I252" s="298">
        <f t="shared" si="31"/>
        <v>1</v>
      </c>
      <c r="J252" s="15" t="str">
        <f t="shared" si="28"/>
        <v/>
      </c>
      <c r="K252" s="15" t="str">
        <f t="shared" si="29"/>
        <v/>
      </c>
      <c r="L252" s="15" t="str">
        <f t="shared" si="30"/>
        <v/>
      </c>
    </row>
    <row r="253" spans="1:12">
      <c r="A253" s="117">
        <v>242</v>
      </c>
      <c r="B253" s="6"/>
      <c r="C253" s="118"/>
      <c r="D253" s="118"/>
      <c r="E253" s="120"/>
      <c r="F253" s="15" t="str">
        <f t="shared" si="26"/>
        <v/>
      </c>
      <c r="H253" s="297" t="b">
        <f t="shared" si="27"/>
        <v>0</v>
      </c>
      <c r="I253" s="298">
        <f t="shared" si="31"/>
        <v>1</v>
      </c>
      <c r="J253" s="15" t="str">
        <f t="shared" si="28"/>
        <v/>
      </c>
      <c r="K253" s="15" t="str">
        <f t="shared" si="29"/>
        <v/>
      </c>
      <c r="L253" s="15" t="str">
        <f t="shared" si="30"/>
        <v/>
      </c>
    </row>
    <row r="254" spans="1:12">
      <c r="A254" s="117">
        <v>243</v>
      </c>
      <c r="B254" s="6"/>
      <c r="C254" s="118"/>
      <c r="D254" s="118"/>
      <c r="E254" s="120"/>
      <c r="F254" s="15" t="str">
        <f t="shared" si="26"/>
        <v/>
      </c>
      <c r="H254" s="297" t="b">
        <f t="shared" si="27"/>
        <v>0</v>
      </c>
      <c r="I254" s="298">
        <f t="shared" si="31"/>
        <v>1</v>
      </c>
      <c r="J254" s="15" t="str">
        <f t="shared" si="28"/>
        <v/>
      </c>
      <c r="K254" s="15" t="str">
        <f t="shared" si="29"/>
        <v/>
      </c>
      <c r="L254" s="15" t="str">
        <f t="shared" si="30"/>
        <v/>
      </c>
    </row>
    <row r="255" spans="1:12">
      <c r="A255" s="117">
        <v>244</v>
      </c>
      <c r="B255" s="6"/>
      <c r="C255" s="118"/>
      <c r="D255" s="118"/>
      <c r="E255" s="120"/>
      <c r="F255" s="15" t="str">
        <f t="shared" si="26"/>
        <v/>
      </c>
      <c r="H255" s="297" t="b">
        <f t="shared" si="27"/>
        <v>0</v>
      </c>
      <c r="I255" s="298">
        <f t="shared" si="31"/>
        <v>1</v>
      </c>
      <c r="J255" s="15" t="str">
        <f t="shared" si="28"/>
        <v/>
      </c>
      <c r="K255" s="15" t="str">
        <f t="shared" si="29"/>
        <v/>
      </c>
      <c r="L255" s="15" t="str">
        <f t="shared" si="30"/>
        <v/>
      </c>
    </row>
    <row r="256" spans="1:12">
      <c r="A256" s="117">
        <v>245</v>
      </c>
      <c r="B256" s="6"/>
      <c r="C256" s="118"/>
      <c r="D256" s="118"/>
      <c r="E256" s="120"/>
      <c r="F256" s="15" t="str">
        <f t="shared" si="26"/>
        <v/>
      </c>
      <c r="H256" s="297" t="b">
        <f t="shared" si="27"/>
        <v>0</v>
      </c>
      <c r="I256" s="298">
        <f t="shared" si="31"/>
        <v>1</v>
      </c>
      <c r="J256" s="15" t="str">
        <f t="shared" si="28"/>
        <v/>
      </c>
      <c r="K256" s="15" t="str">
        <f t="shared" si="29"/>
        <v/>
      </c>
      <c r="L256" s="15" t="str">
        <f t="shared" si="30"/>
        <v/>
      </c>
    </row>
    <row r="257" spans="1:12">
      <c r="A257" s="117">
        <v>246</v>
      </c>
      <c r="B257" s="6"/>
      <c r="C257" s="118"/>
      <c r="D257" s="118"/>
      <c r="E257" s="120"/>
      <c r="F257" s="15" t="str">
        <f t="shared" si="26"/>
        <v/>
      </c>
      <c r="H257" s="297" t="b">
        <f t="shared" si="27"/>
        <v>0</v>
      </c>
      <c r="I257" s="298">
        <f t="shared" si="31"/>
        <v>1</v>
      </c>
      <c r="J257" s="15" t="str">
        <f t="shared" si="28"/>
        <v/>
      </c>
      <c r="K257" s="15" t="str">
        <f t="shared" si="29"/>
        <v/>
      </c>
      <c r="L257" s="15" t="str">
        <f t="shared" si="30"/>
        <v/>
      </c>
    </row>
    <row r="258" spans="1:12">
      <c r="A258" s="117">
        <v>247</v>
      </c>
      <c r="B258" s="6"/>
      <c r="C258" s="118"/>
      <c r="D258" s="118"/>
      <c r="E258" s="120"/>
      <c r="F258" s="15" t="str">
        <f t="shared" si="26"/>
        <v/>
      </c>
      <c r="H258" s="297" t="b">
        <f t="shared" si="27"/>
        <v>0</v>
      </c>
      <c r="I258" s="298">
        <f t="shared" si="31"/>
        <v>1</v>
      </c>
      <c r="J258" s="15" t="str">
        <f t="shared" si="28"/>
        <v/>
      </c>
      <c r="K258" s="15" t="str">
        <f t="shared" si="29"/>
        <v/>
      </c>
      <c r="L258" s="15" t="str">
        <f t="shared" si="30"/>
        <v/>
      </c>
    </row>
    <row r="259" spans="1:12">
      <c r="A259" s="117">
        <v>248</v>
      </c>
      <c r="B259" s="6"/>
      <c r="C259" s="118"/>
      <c r="D259" s="118"/>
      <c r="E259" s="120"/>
      <c r="F259" s="15" t="str">
        <f t="shared" si="26"/>
        <v/>
      </c>
      <c r="H259" s="297" t="b">
        <f t="shared" si="27"/>
        <v>0</v>
      </c>
      <c r="I259" s="298">
        <f t="shared" si="31"/>
        <v>1</v>
      </c>
      <c r="J259" s="15" t="str">
        <f t="shared" si="28"/>
        <v/>
      </c>
      <c r="K259" s="15" t="str">
        <f t="shared" si="29"/>
        <v/>
      </c>
      <c r="L259" s="15" t="str">
        <f t="shared" si="30"/>
        <v/>
      </c>
    </row>
    <row r="260" spans="1:12">
      <c r="A260" s="117">
        <v>249</v>
      </c>
      <c r="B260" s="6"/>
      <c r="C260" s="118"/>
      <c r="D260" s="118"/>
      <c r="E260" s="120"/>
      <c r="F260" s="15" t="str">
        <f t="shared" si="26"/>
        <v/>
      </c>
      <c r="H260" s="297" t="b">
        <f t="shared" si="27"/>
        <v>0</v>
      </c>
      <c r="I260" s="298">
        <f t="shared" si="31"/>
        <v>1</v>
      </c>
      <c r="J260" s="15" t="str">
        <f t="shared" si="28"/>
        <v/>
      </c>
      <c r="K260" s="15" t="str">
        <f t="shared" si="29"/>
        <v/>
      </c>
      <c r="L260" s="15" t="str">
        <f t="shared" si="30"/>
        <v/>
      </c>
    </row>
    <row r="261" spans="1:12">
      <c r="A261" s="117">
        <v>250</v>
      </c>
      <c r="B261" s="6"/>
      <c r="C261" s="118"/>
      <c r="D261" s="118"/>
      <c r="E261" s="120"/>
      <c r="F261" s="15" t="str">
        <f t="shared" si="26"/>
        <v/>
      </c>
      <c r="H261" s="297" t="b">
        <f t="shared" si="27"/>
        <v>0</v>
      </c>
      <c r="I261" s="298">
        <f t="shared" si="31"/>
        <v>1</v>
      </c>
      <c r="J261" s="15" t="str">
        <f t="shared" si="28"/>
        <v/>
      </c>
      <c r="K261" s="15" t="str">
        <f t="shared" si="29"/>
        <v/>
      </c>
      <c r="L261" s="15" t="str">
        <f t="shared" si="30"/>
        <v/>
      </c>
    </row>
  </sheetData>
  <sheetProtection algorithmName="SHA-512" hashValue="v0whZtygu6vGcEkgOgIrajc3HhM/BllJMBsd+RipcM3X4aSwdSCh1mCqbflkNSbNDChC1bAy+LJrlVQfuEnRsQ==" saltValue="3HfSs3lW1xpI/X+64FUxeA==" spinCount="100000" sheet="1" objects="1" scenarios="1" formatCells="0" formatRows="0" insertRows="0"/>
  <mergeCells count="14">
    <mergeCell ref="J7:J9"/>
    <mergeCell ref="L7:L9"/>
    <mergeCell ref="K7:K9"/>
    <mergeCell ref="G7:G9"/>
    <mergeCell ref="H7:H10"/>
    <mergeCell ref="I7:I10"/>
    <mergeCell ref="B7:B10"/>
    <mergeCell ref="A4:F4"/>
    <mergeCell ref="A5:F5"/>
    <mergeCell ref="A7:A10"/>
    <mergeCell ref="C7:C10"/>
    <mergeCell ref="D7:D10"/>
    <mergeCell ref="E7:E10"/>
    <mergeCell ref="F7:F9"/>
  </mergeCells>
  <dataValidations count="1">
    <dataValidation type="list" allowBlank="1" showInputMessage="1" showErrorMessage="1" sqref="D12:D261" xr:uid="{00000000-0002-0000-3A00-000000000000}">
      <formula1>iii1rol</formula1>
    </dataValidation>
  </dataValidations>
  <pageMargins left="0.59055118110236227" right="0.59055118110236227" top="0.78740157480314965" bottom="1.1023622047244095" header="0" footer="0.43307086614173229"/>
  <pageSetup paperSize="9" scale="90" fitToHeight="100" orientation="landscape" r:id="rId1"/>
  <headerFooter>
    <oddFooter xml:space="preserve">&amp;L
&amp;RCandidat
</oddFooter>
  </headerFooter>
  <rowBreaks count="1" manualBreakCount="1">
    <brk id="36"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71">
    <tabColor theme="9" tint="0.59999389629810485"/>
    <pageSetUpPr fitToPage="1"/>
  </sheetPr>
  <dimension ref="A1:I263"/>
  <sheetViews>
    <sheetView topLeftCell="A8" zoomScaleNormal="100" workbookViewId="0">
      <selection activeCell="C17" sqref="C17"/>
    </sheetView>
  </sheetViews>
  <sheetFormatPr defaultColWidth="9.1328125" defaultRowHeight="15.75"/>
  <cols>
    <col min="1" max="1" width="5.6640625" style="45" customWidth="1"/>
    <col min="2" max="2" width="29.33203125" style="65" customWidth="1"/>
    <col min="3" max="3" width="45.33203125" style="49" customWidth="1"/>
    <col min="4" max="4" width="38.6640625" style="49" customWidth="1"/>
    <col min="5" max="5" width="10.6640625" style="54" customWidth="1"/>
    <col min="6" max="6" width="17.6640625" style="49" customWidth="1"/>
    <col min="7" max="7" width="10.6640625" style="49" hidden="1" customWidth="1"/>
    <col min="8" max="8" width="9.1328125" style="55" hidden="1" customWidth="1"/>
    <col min="9" max="9" width="9.1328125" style="49" hidden="1" customWidth="1"/>
    <col min="10" max="19" width="9.1328125" style="49" customWidth="1"/>
    <col min="20" max="16384" width="9.1328125" style="49"/>
  </cols>
  <sheetData>
    <row r="1" spans="1:9" s="45" customFormat="1">
      <c r="A1" s="44" t="s">
        <v>483</v>
      </c>
      <c r="B1" s="281"/>
      <c r="E1" s="46"/>
      <c r="F1" s="48"/>
      <c r="G1" s="47"/>
    </row>
    <row r="2" spans="1:9" s="45" customFormat="1">
      <c r="A2" s="294" t="str">
        <f>IF(ISBLANK(facultate), IF(ISBLANK(departament),"","Departament " &amp; departament), "Facultatea " &amp; facultate)</f>
        <v>Facultatea Automatică și Calculatoare</v>
      </c>
      <c r="B2" s="281"/>
      <c r="E2" s="46"/>
      <c r="F2" s="48"/>
      <c r="G2" s="47"/>
    </row>
    <row r="3" spans="1:9" s="45" customFormat="1">
      <c r="A3" s="294" t="str">
        <f>IF(ISBLANK(departament),"","Departamentul " &amp; departament)</f>
        <v>Departamentul Automatică și Informatică Aplicată</v>
      </c>
      <c r="B3" s="281"/>
      <c r="E3" s="46"/>
      <c r="F3" s="48"/>
      <c r="G3" s="47"/>
    </row>
    <row r="4" spans="1:9">
      <c r="A4" s="472" t="s">
        <v>843</v>
      </c>
      <c r="B4" s="472"/>
      <c r="C4" s="472"/>
      <c r="D4" s="472"/>
      <c r="E4" s="472"/>
      <c r="F4" s="472"/>
      <c r="G4" s="187"/>
    </row>
    <row r="5" spans="1:9">
      <c r="A5" s="472" t="s">
        <v>855</v>
      </c>
      <c r="B5" s="472"/>
      <c r="C5" s="472"/>
      <c r="D5" s="472"/>
      <c r="E5" s="472"/>
      <c r="F5" s="472"/>
      <c r="G5" s="187"/>
    </row>
    <row r="6" spans="1:9" ht="13.5" customHeight="1">
      <c r="E6" s="49"/>
      <c r="F6" s="295" t="str">
        <f>CONCATENATE(functie," ",nume_candidat)</f>
        <v>Conferențiar Bojan-Dragos Claudia-Adina</v>
      </c>
    </row>
    <row r="7" spans="1:9" ht="18.75" customHeight="1">
      <c r="A7" s="470" t="s">
        <v>338</v>
      </c>
      <c r="B7" s="480" t="s">
        <v>856</v>
      </c>
      <c r="C7" s="480" t="s">
        <v>849</v>
      </c>
      <c r="D7" s="480" t="s">
        <v>850</v>
      </c>
      <c r="E7" s="480" t="s">
        <v>2</v>
      </c>
      <c r="F7" s="470" t="s">
        <v>544</v>
      </c>
      <c r="G7" s="470" t="s">
        <v>4</v>
      </c>
      <c r="H7" s="491" t="s">
        <v>541</v>
      </c>
      <c r="I7" s="477" t="s">
        <v>551</v>
      </c>
    </row>
    <row r="8" spans="1:9" ht="18.75" customHeight="1">
      <c r="A8" s="487"/>
      <c r="B8" s="481"/>
      <c r="C8" s="481"/>
      <c r="D8" s="481"/>
      <c r="E8" s="481"/>
      <c r="F8" s="487"/>
      <c r="G8" s="487"/>
      <c r="H8" s="492"/>
      <c r="I8" s="477"/>
    </row>
    <row r="9" spans="1:9" ht="18.75" customHeight="1">
      <c r="A9" s="487"/>
      <c r="B9" s="481"/>
      <c r="C9" s="481"/>
      <c r="D9" s="481"/>
      <c r="E9" s="481"/>
      <c r="F9" s="471"/>
      <c r="G9" s="471"/>
      <c r="H9" s="492"/>
      <c r="I9" s="477"/>
    </row>
    <row r="10" spans="1:9" ht="18.75" customHeight="1">
      <c r="A10" s="471"/>
      <c r="B10" s="482"/>
      <c r="C10" s="482"/>
      <c r="D10" s="482"/>
      <c r="E10" s="482"/>
      <c r="F10" s="296" t="str">
        <f>CONCATENATE("ultimii ",durata_evaluare," ani")</f>
        <v>ultimii 5 ani</v>
      </c>
      <c r="G10" s="296" t="str">
        <f>CONCATENATE("ultimii                                  ",durata_evaluare," ani")</f>
        <v>ultimii                                  5 ani</v>
      </c>
      <c r="H10" s="493"/>
      <c r="I10" s="477"/>
    </row>
    <row r="11" spans="1:9">
      <c r="A11" s="71"/>
      <c r="B11" s="50"/>
      <c r="C11" s="50"/>
      <c r="D11" s="50"/>
      <c r="E11" s="22"/>
      <c r="F11" s="122">
        <f>SUMIF(F12:F1012,"&gt;0")</f>
        <v>40</v>
      </c>
      <c r="G11" s="4">
        <f>SUMIF(G12:G1110,"&gt;0")</f>
        <v>2</v>
      </c>
      <c r="H11" s="252"/>
    </row>
    <row r="12" spans="1:9" ht="78.75">
      <c r="A12" s="28">
        <v>1</v>
      </c>
      <c r="B12" s="135" t="s">
        <v>1444</v>
      </c>
      <c r="C12" s="7" t="s">
        <v>1445</v>
      </c>
      <c r="D12" s="7" t="s">
        <v>854</v>
      </c>
      <c r="E12" s="180">
        <v>2025</v>
      </c>
      <c r="F12" s="15">
        <f t="shared" ref="F12:F75" si="0">IF(OR($C12="",$E12&lt;an_initial,$E12&gt;an_final),"",G12*(HLOOKUP(D12,iii2punctaje,2,FALSE)))</f>
        <v>20</v>
      </c>
      <c r="G12" s="43">
        <f t="shared" ref="G12:G43" si="1">IF(OR($C12="",,$E12="",$E12&gt;an_final),"",IF($E12&gt;=an_initial,1,""))</f>
        <v>1</v>
      </c>
      <c r="H12" s="297" t="b">
        <f t="shared" ref="H12:H75" si="2">IF(nume_candidat="",FALSE,ISNUMBER(SEARCH(nume_candidat,$C12)))</f>
        <v>0</v>
      </c>
      <c r="I12" s="298">
        <f t="shared" ref="I12:I43" si="3">LEN(C12)-LEN(SUBSTITUTE(C12,",",""))+1</f>
        <v>1</v>
      </c>
    </row>
    <row r="13" spans="1:9" ht="63">
      <c r="A13" s="117">
        <v>2</v>
      </c>
      <c r="B13" s="6" t="s">
        <v>1446</v>
      </c>
      <c r="C13" s="8" t="s">
        <v>1447</v>
      </c>
      <c r="D13" s="8" t="s">
        <v>854</v>
      </c>
      <c r="E13" s="179">
        <v>2024</v>
      </c>
      <c r="F13" s="15">
        <f t="shared" si="0"/>
        <v>20</v>
      </c>
      <c r="G13" s="43">
        <f t="shared" si="1"/>
        <v>1</v>
      </c>
      <c r="H13" s="297" t="b">
        <f t="shared" si="2"/>
        <v>0</v>
      </c>
      <c r="I13" s="298">
        <f t="shared" si="3"/>
        <v>1</v>
      </c>
    </row>
    <row r="14" spans="1:9">
      <c r="A14" s="546"/>
      <c r="B14" s="550"/>
      <c r="C14" s="547"/>
      <c r="D14" s="547"/>
      <c r="E14" s="549"/>
      <c r="F14" s="555" t="str">
        <f t="shared" si="0"/>
        <v/>
      </c>
      <c r="G14" s="322" t="str">
        <f t="shared" si="1"/>
        <v/>
      </c>
      <c r="H14" s="297" t="b">
        <f t="shared" si="2"/>
        <v>0</v>
      </c>
      <c r="I14" s="298">
        <f t="shared" si="3"/>
        <v>1</v>
      </c>
    </row>
    <row r="15" spans="1:9">
      <c r="A15" s="546"/>
      <c r="B15" s="550"/>
      <c r="C15" s="547"/>
      <c r="D15" s="547"/>
      <c r="E15" s="549"/>
      <c r="F15" s="555" t="str">
        <f t="shared" si="0"/>
        <v/>
      </c>
      <c r="G15" s="322" t="str">
        <f t="shared" si="1"/>
        <v/>
      </c>
      <c r="H15" s="297" t="b">
        <f t="shared" si="2"/>
        <v>0</v>
      </c>
      <c r="I15" s="298">
        <f t="shared" si="3"/>
        <v>1</v>
      </c>
    </row>
    <row r="16" spans="1:9">
      <c r="A16" s="546"/>
      <c r="B16" s="550"/>
      <c r="C16" s="547"/>
      <c r="D16" s="547"/>
      <c r="E16" s="549"/>
      <c r="F16" s="555" t="str">
        <f t="shared" si="0"/>
        <v/>
      </c>
      <c r="G16" s="322" t="str">
        <f t="shared" si="1"/>
        <v/>
      </c>
      <c r="H16" s="297" t="b">
        <f t="shared" si="2"/>
        <v>0</v>
      </c>
      <c r="I16" s="298">
        <f t="shared" si="3"/>
        <v>1</v>
      </c>
    </row>
    <row r="17" spans="1:9">
      <c r="A17" s="546"/>
      <c r="B17" s="550"/>
      <c r="C17" s="547"/>
      <c r="D17" s="547"/>
      <c r="E17" s="549"/>
      <c r="F17" s="555" t="str">
        <f t="shared" si="0"/>
        <v/>
      </c>
      <c r="G17" s="322" t="str">
        <f t="shared" si="1"/>
        <v/>
      </c>
      <c r="H17" s="297" t="b">
        <f t="shared" si="2"/>
        <v>0</v>
      </c>
      <c r="I17" s="298">
        <f t="shared" si="3"/>
        <v>1</v>
      </c>
    </row>
    <row r="18" spans="1:9">
      <c r="A18" s="546"/>
      <c r="B18" s="550"/>
      <c r="C18" s="547"/>
      <c r="D18" s="547"/>
      <c r="E18" s="549"/>
      <c r="F18" s="555" t="str">
        <f t="shared" si="0"/>
        <v/>
      </c>
      <c r="G18" s="322" t="str">
        <f t="shared" si="1"/>
        <v/>
      </c>
      <c r="H18" s="297" t="b">
        <f t="shared" si="2"/>
        <v>0</v>
      </c>
      <c r="I18" s="298">
        <f t="shared" si="3"/>
        <v>1</v>
      </c>
    </row>
    <row r="19" spans="1:9">
      <c r="A19" s="546"/>
      <c r="B19" s="550"/>
      <c r="C19" s="547"/>
      <c r="D19" s="547"/>
      <c r="E19" s="549"/>
      <c r="F19" s="555" t="str">
        <f t="shared" si="0"/>
        <v/>
      </c>
      <c r="G19" s="322" t="str">
        <f t="shared" si="1"/>
        <v/>
      </c>
      <c r="H19" s="297" t="b">
        <f t="shared" si="2"/>
        <v>0</v>
      </c>
      <c r="I19" s="298">
        <f t="shared" si="3"/>
        <v>1</v>
      </c>
    </row>
    <row r="20" spans="1:9">
      <c r="A20" s="546"/>
      <c r="B20" s="550"/>
      <c r="C20" s="547"/>
      <c r="D20" s="547"/>
      <c r="E20" s="549"/>
      <c r="F20" s="555" t="str">
        <f t="shared" si="0"/>
        <v/>
      </c>
      <c r="G20" s="322" t="str">
        <f t="shared" si="1"/>
        <v/>
      </c>
      <c r="H20" s="297" t="b">
        <f t="shared" si="2"/>
        <v>0</v>
      </c>
      <c r="I20" s="298">
        <f t="shared" si="3"/>
        <v>1</v>
      </c>
    </row>
    <row r="21" spans="1:9">
      <c r="A21" s="546"/>
      <c r="B21" s="550"/>
      <c r="C21" s="547"/>
      <c r="D21" s="547"/>
      <c r="E21" s="549"/>
      <c r="F21" s="555" t="str">
        <f t="shared" si="0"/>
        <v/>
      </c>
      <c r="G21" s="322" t="str">
        <f t="shared" si="1"/>
        <v/>
      </c>
      <c r="H21" s="297" t="b">
        <f t="shared" si="2"/>
        <v>0</v>
      </c>
      <c r="I21" s="298">
        <f t="shared" si="3"/>
        <v>1</v>
      </c>
    </row>
    <row r="22" spans="1:9">
      <c r="A22" s="546"/>
      <c r="B22" s="550"/>
      <c r="C22" s="547"/>
      <c r="D22" s="547"/>
      <c r="E22" s="549"/>
      <c r="F22" s="555" t="str">
        <f t="shared" si="0"/>
        <v/>
      </c>
      <c r="G22" s="322" t="str">
        <f t="shared" si="1"/>
        <v/>
      </c>
      <c r="H22" s="297" t="b">
        <f t="shared" si="2"/>
        <v>0</v>
      </c>
      <c r="I22" s="298">
        <f t="shared" si="3"/>
        <v>1</v>
      </c>
    </row>
    <row r="23" spans="1:9">
      <c r="A23" s="546"/>
      <c r="B23" s="550"/>
      <c r="C23" s="547"/>
      <c r="D23" s="547"/>
      <c r="E23" s="549"/>
      <c r="F23" s="555" t="str">
        <f t="shared" si="0"/>
        <v/>
      </c>
      <c r="G23" s="322" t="str">
        <f t="shared" si="1"/>
        <v/>
      </c>
      <c r="H23" s="297" t="b">
        <f t="shared" si="2"/>
        <v>0</v>
      </c>
      <c r="I23" s="298">
        <f t="shared" si="3"/>
        <v>1</v>
      </c>
    </row>
    <row r="24" spans="1:9">
      <c r="A24" s="546"/>
      <c r="B24" s="550"/>
      <c r="C24" s="547"/>
      <c r="D24" s="547"/>
      <c r="E24" s="549"/>
      <c r="F24" s="555" t="str">
        <f t="shared" si="0"/>
        <v/>
      </c>
      <c r="G24" s="322" t="str">
        <f t="shared" si="1"/>
        <v/>
      </c>
      <c r="H24" s="297" t="b">
        <f t="shared" si="2"/>
        <v>0</v>
      </c>
      <c r="I24" s="298">
        <f t="shared" si="3"/>
        <v>1</v>
      </c>
    </row>
    <row r="25" spans="1:9">
      <c r="A25" s="546"/>
      <c r="B25" s="550"/>
      <c r="C25" s="547"/>
      <c r="D25" s="547"/>
      <c r="E25" s="549"/>
      <c r="F25" s="555" t="str">
        <f t="shared" si="0"/>
        <v/>
      </c>
      <c r="G25" s="322" t="str">
        <f t="shared" si="1"/>
        <v/>
      </c>
      <c r="H25" s="297" t="b">
        <f t="shared" si="2"/>
        <v>0</v>
      </c>
      <c r="I25" s="298">
        <f t="shared" si="3"/>
        <v>1</v>
      </c>
    </row>
    <row r="26" spans="1:9">
      <c r="A26" s="546"/>
      <c r="B26" s="550"/>
      <c r="C26" s="547"/>
      <c r="D26" s="547"/>
      <c r="E26" s="549"/>
      <c r="F26" s="555" t="str">
        <f t="shared" si="0"/>
        <v/>
      </c>
      <c r="G26" s="322" t="str">
        <f t="shared" si="1"/>
        <v/>
      </c>
      <c r="H26" s="297" t="b">
        <f t="shared" si="2"/>
        <v>0</v>
      </c>
      <c r="I26" s="298">
        <f t="shared" si="3"/>
        <v>1</v>
      </c>
    </row>
    <row r="27" spans="1:9">
      <c r="A27" s="546"/>
      <c r="B27" s="550"/>
      <c r="C27" s="547"/>
      <c r="D27" s="547"/>
      <c r="E27" s="549"/>
      <c r="F27" s="555" t="str">
        <f t="shared" si="0"/>
        <v/>
      </c>
      <c r="G27" s="322" t="str">
        <f t="shared" si="1"/>
        <v/>
      </c>
      <c r="H27" s="297" t="b">
        <f t="shared" si="2"/>
        <v>0</v>
      </c>
      <c r="I27" s="298">
        <f t="shared" si="3"/>
        <v>1</v>
      </c>
    </row>
    <row r="28" spans="1:9">
      <c r="A28" s="546"/>
      <c r="B28" s="550"/>
      <c r="C28" s="547"/>
      <c r="D28" s="547"/>
      <c r="E28" s="549"/>
      <c r="F28" s="555" t="str">
        <f t="shared" si="0"/>
        <v/>
      </c>
      <c r="G28" s="322" t="str">
        <f t="shared" si="1"/>
        <v/>
      </c>
      <c r="H28" s="297" t="b">
        <f t="shared" si="2"/>
        <v>0</v>
      </c>
      <c r="I28" s="298">
        <f t="shared" si="3"/>
        <v>1</v>
      </c>
    </row>
    <row r="29" spans="1:9">
      <c r="A29" s="546"/>
      <c r="B29" s="550"/>
      <c r="C29" s="547"/>
      <c r="D29" s="547"/>
      <c r="E29" s="549"/>
      <c r="F29" s="555" t="str">
        <f t="shared" si="0"/>
        <v/>
      </c>
      <c r="G29" s="322" t="str">
        <f t="shared" si="1"/>
        <v/>
      </c>
      <c r="H29" s="297" t="b">
        <f t="shared" si="2"/>
        <v>0</v>
      </c>
      <c r="I29" s="298">
        <f t="shared" si="3"/>
        <v>1</v>
      </c>
    </row>
    <row r="30" spans="1:9">
      <c r="A30" s="546"/>
      <c r="B30" s="550"/>
      <c r="C30" s="547"/>
      <c r="D30" s="547"/>
      <c r="E30" s="549"/>
      <c r="F30" s="555" t="str">
        <f t="shared" si="0"/>
        <v/>
      </c>
      <c r="G30" s="322" t="str">
        <f t="shared" si="1"/>
        <v/>
      </c>
      <c r="H30" s="297" t="b">
        <f t="shared" si="2"/>
        <v>0</v>
      </c>
      <c r="I30" s="298">
        <f t="shared" si="3"/>
        <v>1</v>
      </c>
    </row>
    <row r="31" spans="1:9">
      <c r="A31" s="546"/>
      <c r="B31" s="550"/>
      <c r="C31" s="547"/>
      <c r="D31" s="547"/>
      <c r="E31" s="549"/>
      <c r="F31" s="555" t="str">
        <f t="shared" si="0"/>
        <v/>
      </c>
      <c r="G31" s="322" t="str">
        <f t="shared" si="1"/>
        <v/>
      </c>
      <c r="H31" s="297" t="b">
        <f t="shared" si="2"/>
        <v>0</v>
      </c>
      <c r="I31" s="298">
        <f t="shared" si="3"/>
        <v>1</v>
      </c>
    </row>
    <row r="32" spans="1:9">
      <c r="A32" s="546"/>
      <c r="B32" s="550"/>
      <c r="C32" s="547"/>
      <c r="D32" s="547"/>
      <c r="E32" s="549"/>
      <c r="F32" s="555" t="str">
        <f t="shared" si="0"/>
        <v/>
      </c>
      <c r="G32" s="322" t="str">
        <f t="shared" si="1"/>
        <v/>
      </c>
      <c r="H32" s="297" t="b">
        <f t="shared" si="2"/>
        <v>0</v>
      </c>
      <c r="I32" s="298">
        <f t="shared" si="3"/>
        <v>1</v>
      </c>
    </row>
    <row r="33" spans="1:9">
      <c r="A33" s="546"/>
      <c r="B33" s="550"/>
      <c r="C33" s="547"/>
      <c r="D33" s="547"/>
      <c r="E33" s="549"/>
      <c r="F33" s="555" t="str">
        <f t="shared" si="0"/>
        <v/>
      </c>
      <c r="G33" s="322" t="str">
        <f t="shared" si="1"/>
        <v/>
      </c>
      <c r="H33" s="297" t="b">
        <f t="shared" si="2"/>
        <v>0</v>
      </c>
      <c r="I33" s="298">
        <f t="shared" si="3"/>
        <v>1</v>
      </c>
    </row>
    <row r="34" spans="1:9">
      <c r="A34" s="546"/>
      <c r="B34" s="550"/>
      <c r="C34" s="547"/>
      <c r="D34" s="547"/>
      <c r="E34" s="549"/>
      <c r="F34" s="555" t="str">
        <f t="shared" si="0"/>
        <v/>
      </c>
      <c r="G34" s="322" t="str">
        <f t="shared" si="1"/>
        <v/>
      </c>
      <c r="H34" s="297" t="b">
        <f t="shared" si="2"/>
        <v>0</v>
      </c>
      <c r="I34" s="298">
        <f t="shared" si="3"/>
        <v>1</v>
      </c>
    </row>
    <row r="35" spans="1:9">
      <c r="A35" s="546"/>
      <c r="B35" s="550"/>
      <c r="C35" s="547"/>
      <c r="D35" s="547"/>
      <c r="E35" s="549"/>
      <c r="F35" s="555" t="str">
        <f t="shared" si="0"/>
        <v/>
      </c>
      <c r="G35" s="322" t="str">
        <f t="shared" si="1"/>
        <v/>
      </c>
      <c r="H35" s="297" t="b">
        <f t="shared" si="2"/>
        <v>0</v>
      </c>
      <c r="I35" s="298">
        <f t="shared" si="3"/>
        <v>1</v>
      </c>
    </row>
    <row r="36" spans="1:9">
      <c r="A36" s="546"/>
      <c r="B36" s="550"/>
      <c r="C36" s="547"/>
      <c r="D36" s="547"/>
      <c r="E36" s="549"/>
      <c r="F36" s="555" t="str">
        <f t="shared" si="0"/>
        <v/>
      </c>
      <c r="G36" s="322" t="str">
        <f t="shared" si="1"/>
        <v/>
      </c>
      <c r="H36" s="297" t="b">
        <f t="shared" si="2"/>
        <v>0</v>
      </c>
      <c r="I36" s="298">
        <f t="shared" si="3"/>
        <v>1</v>
      </c>
    </row>
    <row r="37" spans="1:9">
      <c r="A37" s="546"/>
      <c r="B37" s="550"/>
      <c r="C37" s="547"/>
      <c r="D37" s="547"/>
      <c r="E37" s="549"/>
      <c r="F37" s="555" t="str">
        <f t="shared" si="0"/>
        <v/>
      </c>
      <c r="G37" s="322" t="str">
        <f t="shared" si="1"/>
        <v/>
      </c>
      <c r="H37" s="297" t="b">
        <f t="shared" si="2"/>
        <v>0</v>
      </c>
      <c r="I37" s="298">
        <f t="shared" si="3"/>
        <v>1</v>
      </c>
    </row>
    <row r="38" spans="1:9">
      <c r="A38" s="546"/>
      <c r="B38" s="550"/>
      <c r="C38" s="547"/>
      <c r="D38" s="547"/>
      <c r="E38" s="549"/>
      <c r="F38" s="555" t="str">
        <f t="shared" si="0"/>
        <v/>
      </c>
      <c r="G38" s="322" t="str">
        <f t="shared" si="1"/>
        <v/>
      </c>
      <c r="H38" s="297" t="b">
        <f t="shared" si="2"/>
        <v>0</v>
      </c>
      <c r="I38" s="298">
        <f t="shared" si="3"/>
        <v>1</v>
      </c>
    </row>
    <row r="39" spans="1:9">
      <c r="A39" s="546"/>
      <c r="B39" s="550"/>
      <c r="C39" s="547"/>
      <c r="D39" s="547"/>
      <c r="E39" s="549"/>
      <c r="F39" s="555" t="str">
        <f t="shared" si="0"/>
        <v/>
      </c>
      <c r="G39" s="322" t="str">
        <f t="shared" si="1"/>
        <v/>
      </c>
      <c r="H39" s="297" t="b">
        <f t="shared" si="2"/>
        <v>0</v>
      </c>
      <c r="I39" s="298">
        <f t="shared" si="3"/>
        <v>1</v>
      </c>
    </row>
    <row r="40" spans="1:9">
      <c r="A40" s="546"/>
      <c r="B40" s="550"/>
      <c r="C40" s="547"/>
      <c r="D40" s="547"/>
      <c r="E40" s="549"/>
      <c r="F40" s="555" t="str">
        <f t="shared" si="0"/>
        <v/>
      </c>
      <c r="G40" s="322" t="str">
        <f t="shared" si="1"/>
        <v/>
      </c>
      <c r="H40" s="297" t="b">
        <f t="shared" si="2"/>
        <v>0</v>
      </c>
      <c r="I40" s="298">
        <f t="shared" si="3"/>
        <v>1</v>
      </c>
    </row>
    <row r="41" spans="1:9">
      <c r="A41" s="546"/>
      <c r="B41" s="550"/>
      <c r="C41" s="547"/>
      <c r="D41" s="547"/>
      <c r="E41" s="549"/>
      <c r="F41" s="555" t="str">
        <f t="shared" si="0"/>
        <v/>
      </c>
      <c r="G41" s="322" t="str">
        <f t="shared" si="1"/>
        <v/>
      </c>
      <c r="H41" s="297" t="b">
        <f t="shared" si="2"/>
        <v>0</v>
      </c>
      <c r="I41" s="298">
        <f t="shared" si="3"/>
        <v>1</v>
      </c>
    </row>
    <row r="42" spans="1:9">
      <c r="A42" s="546"/>
      <c r="B42" s="550"/>
      <c r="C42" s="547"/>
      <c r="D42" s="547"/>
      <c r="E42" s="549"/>
      <c r="F42" s="555" t="str">
        <f t="shared" si="0"/>
        <v/>
      </c>
      <c r="G42" s="322" t="str">
        <f t="shared" si="1"/>
        <v/>
      </c>
      <c r="H42" s="297" t="b">
        <f t="shared" si="2"/>
        <v>0</v>
      </c>
      <c r="I42" s="298">
        <f t="shared" si="3"/>
        <v>1</v>
      </c>
    </row>
    <row r="43" spans="1:9">
      <c r="A43" s="546"/>
      <c r="B43" s="550"/>
      <c r="C43" s="547"/>
      <c r="D43" s="547"/>
      <c r="E43" s="549"/>
      <c r="F43" s="555" t="str">
        <f t="shared" si="0"/>
        <v/>
      </c>
      <c r="G43" s="322" t="str">
        <f t="shared" si="1"/>
        <v/>
      </c>
      <c r="H43" s="297" t="b">
        <f t="shared" si="2"/>
        <v>0</v>
      </c>
      <c r="I43" s="298">
        <f t="shared" si="3"/>
        <v>1</v>
      </c>
    </row>
    <row r="44" spans="1:9">
      <c r="A44" s="546"/>
      <c r="B44" s="550"/>
      <c r="C44" s="547"/>
      <c r="D44" s="547"/>
      <c r="E44" s="549"/>
      <c r="F44" s="555" t="str">
        <f t="shared" si="0"/>
        <v/>
      </c>
      <c r="G44" s="322" t="str">
        <f t="shared" ref="G44:G75" si="4">IF(OR($C44="",,$E44="",$E44&gt;an_final),"",IF($E44&gt;=an_initial,1,""))</f>
        <v/>
      </c>
      <c r="H44" s="297" t="b">
        <f t="shared" si="2"/>
        <v>0</v>
      </c>
      <c r="I44" s="298">
        <f t="shared" ref="I44:I75" si="5">LEN(C44)-LEN(SUBSTITUTE(C44,",",""))+1</f>
        <v>1</v>
      </c>
    </row>
    <row r="45" spans="1:9">
      <c r="A45" s="546"/>
      <c r="B45" s="550"/>
      <c r="C45" s="547"/>
      <c r="D45" s="547"/>
      <c r="E45" s="549"/>
      <c r="F45" s="555" t="str">
        <f t="shared" si="0"/>
        <v/>
      </c>
      <c r="G45" s="322" t="str">
        <f t="shared" si="4"/>
        <v/>
      </c>
      <c r="H45" s="297" t="b">
        <f t="shared" si="2"/>
        <v>0</v>
      </c>
      <c r="I45" s="298">
        <f t="shared" si="5"/>
        <v>1</v>
      </c>
    </row>
    <row r="46" spans="1:9">
      <c r="A46" s="546"/>
      <c r="B46" s="550"/>
      <c r="C46" s="547"/>
      <c r="D46" s="547"/>
      <c r="E46" s="549"/>
      <c r="F46" s="555" t="str">
        <f t="shared" si="0"/>
        <v/>
      </c>
      <c r="G46" s="322" t="str">
        <f t="shared" si="4"/>
        <v/>
      </c>
      <c r="H46" s="297" t="b">
        <f t="shared" si="2"/>
        <v>0</v>
      </c>
      <c r="I46" s="298">
        <f t="shared" si="5"/>
        <v>1</v>
      </c>
    </row>
    <row r="47" spans="1:9">
      <c r="A47" s="546"/>
      <c r="B47" s="550"/>
      <c r="C47" s="547"/>
      <c r="D47" s="547"/>
      <c r="E47" s="549"/>
      <c r="F47" s="555" t="str">
        <f t="shared" si="0"/>
        <v/>
      </c>
      <c r="G47" s="322" t="str">
        <f t="shared" si="4"/>
        <v/>
      </c>
      <c r="H47" s="297" t="b">
        <f t="shared" si="2"/>
        <v>0</v>
      </c>
      <c r="I47" s="298">
        <f t="shared" si="5"/>
        <v>1</v>
      </c>
    </row>
    <row r="48" spans="1:9">
      <c r="A48" s="546"/>
      <c r="B48" s="550"/>
      <c r="C48" s="547"/>
      <c r="D48" s="547"/>
      <c r="E48" s="549"/>
      <c r="F48" s="555" t="str">
        <f t="shared" si="0"/>
        <v/>
      </c>
      <c r="G48" s="322" t="str">
        <f t="shared" si="4"/>
        <v/>
      </c>
      <c r="H48" s="297" t="b">
        <f t="shared" si="2"/>
        <v>0</v>
      </c>
      <c r="I48" s="298">
        <f t="shared" si="5"/>
        <v>1</v>
      </c>
    </row>
    <row r="49" spans="1:9">
      <c r="A49" s="546"/>
      <c r="B49" s="550"/>
      <c r="C49" s="547"/>
      <c r="D49" s="547"/>
      <c r="E49" s="549"/>
      <c r="F49" s="555" t="str">
        <f t="shared" si="0"/>
        <v/>
      </c>
      <c r="G49" s="322" t="str">
        <f t="shared" si="4"/>
        <v/>
      </c>
      <c r="H49" s="297" t="b">
        <f t="shared" si="2"/>
        <v>0</v>
      </c>
      <c r="I49" s="298">
        <f t="shared" si="5"/>
        <v>1</v>
      </c>
    </row>
    <row r="50" spans="1:9">
      <c r="A50" s="546"/>
      <c r="B50" s="550"/>
      <c r="C50" s="547"/>
      <c r="D50" s="547"/>
      <c r="E50" s="549"/>
      <c r="F50" s="555" t="str">
        <f t="shared" si="0"/>
        <v/>
      </c>
      <c r="G50" s="322" t="str">
        <f t="shared" si="4"/>
        <v/>
      </c>
      <c r="H50" s="297" t="b">
        <f t="shared" si="2"/>
        <v>0</v>
      </c>
      <c r="I50" s="298">
        <f t="shared" si="5"/>
        <v>1</v>
      </c>
    </row>
    <row r="51" spans="1:9">
      <c r="A51" s="546"/>
      <c r="B51" s="550"/>
      <c r="C51" s="547"/>
      <c r="D51" s="547"/>
      <c r="E51" s="549"/>
      <c r="F51" s="555" t="str">
        <f t="shared" si="0"/>
        <v/>
      </c>
      <c r="G51" s="322" t="str">
        <f t="shared" si="4"/>
        <v/>
      </c>
      <c r="H51" s="297" t="b">
        <f t="shared" si="2"/>
        <v>0</v>
      </c>
      <c r="I51" s="298">
        <f t="shared" si="5"/>
        <v>1</v>
      </c>
    </row>
    <row r="52" spans="1:9">
      <c r="A52" s="546"/>
      <c r="B52" s="550"/>
      <c r="C52" s="547"/>
      <c r="D52" s="547"/>
      <c r="E52" s="549"/>
      <c r="F52" s="555" t="str">
        <f t="shared" si="0"/>
        <v/>
      </c>
      <c r="G52" s="322" t="str">
        <f t="shared" si="4"/>
        <v/>
      </c>
      <c r="H52" s="297" t="b">
        <f t="shared" si="2"/>
        <v>0</v>
      </c>
      <c r="I52" s="298">
        <f t="shared" si="5"/>
        <v>1</v>
      </c>
    </row>
    <row r="53" spans="1:9">
      <c r="A53" s="546"/>
      <c r="B53" s="550"/>
      <c r="C53" s="547"/>
      <c r="D53" s="547"/>
      <c r="E53" s="549"/>
      <c r="F53" s="555" t="str">
        <f t="shared" si="0"/>
        <v/>
      </c>
      <c r="G53" s="322" t="str">
        <f t="shared" si="4"/>
        <v/>
      </c>
      <c r="H53" s="297" t="b">
        <f t="shared" si="2"/>
        <v>0</v>
      </c>
      <c r="I53" s="298">
        <f t="shared" si="5"/>
        <v>1</v>
      </c>
    </row>
    <row r="54" spans="1:9">
      <c r="A54" s="546"/>
      <c r="B54" s="550"/>
      <c r="C54" s="547"/>
      <c r="D54" s="547"/>
      <c r="E54" s="549"/>
      <c r="F54" s="555" t="str">
        <f t="shared" si="0"/>
        <v/>
      </c>
      <c r="G54" s="322" t="str">
        <f t="shared" si="4"/>
        <v/>
      </c>
      <c r="H54" s="297" t="b">
        <f t="shared" si="2"/>
        <v>0</v>
      </c>
      <c r="I54" s="298">
        <f t="shared" si="5"/>
        <v>1</v>
      </c>
    </row>
    <row r="55" spans="1:9">
      <c r="A55" s="546"/>
      <c r="B55" s="550"/>
      <c r="C55" s="547"/>
      <c r="D55" s="547"/>
      <c r="E55" s="549"/>
      <c r="F55" s="555" t="str">
        <f t="shared" si="0"/>
        <v/>
      </c>
      <c r="G55" s="322" t="str">
        <f t="shared" si="4"/>
        <v/>
      </c>
      <c r="H55" s="297" t="b">
        <f t="shared" si="2"/>
        <v>0</v>
      </c>
      <c r="I55" s="298">
        <f t="shared" si="5"/>
        <v>1</v>
      </c>
    </row>
    <row r="56" spans="1:9">
      <c r="A56" s="546"/>
      <c r="B56" s="550"/>
      <c r="C56" s="547"/>
      <c r="D56" s="547"/>
      <c r="E56" s="549"/>
      <c r="F56" s="555" t="str">
        <f t="shared" si="0"/>
        <v/>
      </c>
      <c r="G56" s="322" t="str">
        <f t="shared" si="4"/>
        <v/>
      </c>
      <c r="H56" s="297" t="b">
        <f t="shared" si="2"/>
        <v>0</v>
      </c>
      <c r="I56" s="298">
        <f t="shared" si="5"/>
        <v>1</v>
      </c>
    </row>
    <row r="57" spans="1:9">
      <c r="A57" s="546"/>
      <c r="B57" s="550"/>
      <c r="C57" s="547"/>
      <c r="D57" s="547"/>
      <c r="E57" s="549"/>
      <c r="F57" s="555" t="str">
        <f t="shared" si="0"/>
        <v/>
      </c>
      <c r="G57" s="322" t="str">
        <f t="shared" si="4"/>
        <v/>
      </c>
      <c r="H57" s="297" t="b">
        <f t="shared" si="2"/>
        <v>0</v>
      </c>
      <c r="I57" s="298">
        <f t="shared" si="5"/>
        <v>1</v>
      </c>
    </row>
    <row r="58" spans="1:9">
      <c r="A58" s="546"/>
      <c r="B58" s="550"/>
      <c r="C58" s="547"/>
      <c r="D58" s="547"/>
      <c r="E58" s="549"/>
      <c r="F58" s="555" t="str">
        <f t="shared" si="0"/>
        <v/>
      </c>
      <c r="G58" s="322" t="str">
        <f t="shared" si="4"/>
        <v/>
      </c>
      <c r="H58" s="297" t="b">
        <f t="shared" si="2"/>
        <v>0</v>
      </c>
      <c r="I58" s="298">
        <f t="shared" si="5"/>
        <v>1</v>
      </c>
    </row>
    <row r="59" spans="1:9">
      <c r="A59" s="546"/>
      <c r="B59" s="550"/>
      <c r="C59" s="547"/>
      <c r="D59" s="547"/>
      <c r="E59" s="549"/>
      <c r="F59" s="555" t="str">
        <f t="shared" si="0"/>
        <v/>
      </c>
      <c r="G59" s="322" t="str">
        <f t="shared" si="4"/>
        <v/>
      </c>
      <c r="H59" s="297" t="b">
        <f t="shared" si="2"/>
        <v>0</v>
      </c>
      <c r="I59" s="298">
        <f t="shared" si="5"/>
        <v>1</v>
      </c>
    </row>
    <row r="60" spans="1:9">
      <c r="A60" s="546"/>
      <c r="B60" s="550"/>
      <c r="C60" s="547"/>
      <c r="D60" s="547"/>
      <c r="E60" s="549"/>
      <c r="F60" s="555" t="str">
        <f t="shared" si="0"/>
        <v/>
      </c>
      <c r="G60" s="322" t="str">
        <f t="shared" si="4"/>
        <v/>
      </c>
      <c r="H60" s="297" t="b">
        <f t="shared" si="2"/>
        <v>0</v>
      </c>
      <c r="I60" s="298">
        <f t="shared" si="5"/>
        <v>1</v>
      </c>
    </row>
    <row r="61" spans="1:9">
      <c r="A61" s="546"/>
      <c r="B61" s="550"/>
      <c r="C61" s="547"/>
      <c r="D61" s="547"/>
      <c r="E61" s="549"/>
      <c r="F61" s="555" t="str">
        <f t="shared" si="0"/>
        <v/>
      </c>
      <c r="G61" s="322" t="str">
        <f t="shared" si="4"/>
        <v/>
      </c>
      <c r="H61" s="297" t="b">
        <f t="shared" si="2"/>
        <v>0</v>
      </c>
      <c r="I61" s="298">
        <f t="shared" si="5"/>
        <v>1</v>
      </c>
    </row>
    <row r="62" spans="1:9">
      <c r="A62" s="546"/>
      <c r="B62" s="550"/>
      <c r="C62" s="547"/>
      <c r="D62" s="547"/>
      <c r="E62" s="549"/>
      <c r="F62" s="555" t="str">
        <f t="shared" si="0"/>
        <v/>
      </c>
      <c r="G62" s="322" t="str">
        <f t="shared" si="4"/>
        <v/>
      </c>
      <c r="H62" s="297" t="b">
        <f t="shared" si="2"/>
        <v>0</v>
      </c>
      <c r="I62" s="298">
        <f t="shared" si="5"/>
        <v>1</v>
      </c>
    </row>
    <row r="63" spans="1:9">
      <c r="A63" s="546"/>
      <c r="B63" s="550"/>
      <c r="C63" s="547"/>
      <c r="D63" s="547"/>
      <c r="E63" s="549"/>
      <c r="F63" s="555" t="str">
        <f t="shared" si="0"/>
        <v/>
      </c>
      <c r="G63" s="322" t="str">
        <f t="shared" si="4"/>
        <v/>
      </c>
      <c r="H63" s="297" t="b">
        <f t="shared" si="2"/>
        <v>0</v>
      </c>
      <c r="I63" s="298">
        <f t="shared" si="5"/>
        <v>1</v>
      </c>
    </row>
    <row r="64" spans="1:9">
      <c r="A64" s="546"/>
      <c r="B64" s="550"/>
      <c r="C64" s="547"/>
      <c r="D64" s="547"/>
      <c r="E64" s="549"/>
      <c r="F64" s="555" t="str">
        <f t="shared" si="0"/>
        <v/>
      </c>
      <c r="G64" s="322" t="str">
        <f t="shared" si="4"/>
        <v/>
      </c>
      <c r="H64" s="297" t="b">
        <f t="shared" si="2"/>
        <v>0</v>
      </c>
      <c r="I64" s="298">
        <f t="shared" si="5"/>
        <v>1</v>
      </c>
    </row>
    <row r="65" spans="1:9">
      <c r="A65" s="546"/>
      <c r="B65" s="550"/>
      <c r="C65" s="547"/>
      <c r="D65" s="547"/>
      <c r="E65" s="549"/>
      <c r="F65" s="555" t="str">
        <f t="shared" si="0"/>
        <v/>
      </c>
      <c r="G65" s="322" t="str">
        <f t="shared" si="4"/>
        <v/>
      </c>
      <c r="H65" s="297" t="b">
        <f t="shared" si="2"/>
        <v>0</v>
      </c>
      <c r="I65" s="298">
        <f t="shared" si="5"/>
        <v>1</v>
      </c>
    </row>
    <row r="66" spans="1:9">
      <c r="A66" s="546"/>
      <c r="B66" s="550"/>
      <c r="C66" s="547"/>
      <c r="D66" s="547"/>
      <c r="E66" s="549"/>
      <c r="F66" s="555" t="str">
        <f t="shared" si="0"/>
        <v/>
      </c>
      <c r="G66" s="322" t="str">
        <f t="shared" si="4"/>
        <v/>
      </c>
      <c r="H66" s="297" t="b">
        <f t="shared" si="2"/>
        <v>0</v>
      </c>
      <c r="I66" s="298">
        <f t="shared" si="5"/>
        <v>1</v>
      </c>
    </row>
    <row r="67" spans="1:9">
      <c r="A67" s="546"/>
      <c r="B67" s="550"/>
      <c r="C67" s="547"/>
      <c r="D67" s="547"/>
      <c r="E67" s="549"/>
      <c r="F67" s="555" t="str">
        <f t="shared" si="0"/>
        <v/>
      </c>
      <c r="G67" s="322" t="str">
        <f t="shared" si="4"/>
        <v/>
      </c>
      <c r="H67" s="297" t="b">
        <f t="shared" si="2"/>
        <v>0</v>
      </c>
      <c r="I67" s="298">
        <f t="shared" si="5"/>
        <v>1</v>
      </c>
    </row>
    <row r="68" spans="1:9">
      <c r="A68" s="546"/>
      <c r="B68" s="550"/>
      <c r="C68" s="547"/>
      <c r="D68" s="547"/>
      <c r="E68" s="549"/>
      <c r="F68" s="555" t="str">
        <f t="shared" si="0"/>
        <v/>
      </c>
      <c r="G68" s="322" t="str">
        <f t="shared" si="4"/>
        <v/>
      </c>
      <c r="H68" s="297" t="b">
        <f t="shared" si="2"/>
        <v>0</v>
      </c>
      <c r="I68" s="298">
        <f t="shared" si="5"/>
        <v>1</v>
      </c>
    </row>
    <row r="69" spans="1:9">
      <c r="A69" s="546"/>
      <c r="B69" s="550"/>
      <c r="C69" s="547"/>
      <c r="D69" s="547"/>
      <c r="E69" s="549"/>
      <c r="F69" s="555" t="str">
        <f t="shared" si="0"/>
        <v/>
      </c>
      <c r="G69" s="322" t="str">
        <f t="shared" si="4"/>
        <v/>
      </c>
      <c r="H69" s="297" t="b">
        <f t="shared" si="2"/>
        <v>0</v>
      </c>
      <c r="I69" s="298">
        <f t="shared" si="5"/>
        <v>1</v>
      </c>
    </row>
    <row r="70" spans="1:9">
      <c r="A70" s="546"/>
      <c r="B70" s="550"/>
      <c r="C70" s="547"/>
      <c r="D70" s="547"/>
      <c r="E70" s="549"/>
      <c r="F70" s="555" t="str">
        <f t="shared" si="0"/>
        <v/>
      </c>
      <c r="G70" s="322" t="str">
        <f t="shared" si="4"/>
        <v/>
      </c>
      <c r="H70" s="297" t="b">
        <f t="shared" si="2"/>
        <v>0</v>
      </c>
      <c r="I70" s="298">
        <f t="shared" si="5"/>
        <v>1</v>
      </c>
    </row>
    <row r="71" spans="1:9">
      <c r="A71" s="546"/>
      <c r="B71" s="550"/>
      <c r="C71" s="547"/>
      <c r="D71" s="547"/>
      <c r="E71" s="549"/>
      <c r="F71" s="555" t="str">
        <f t="shared" si="0"/>
        <v/>
      </c>
      <c r="G71" s="322" t="str">
        <f t="shared" si="4"/>
        <v/>
      </c>
      <c r="H71" s="297" t="b">
        <f t="shared" si="2"/>
        <v>0</v>
      </c>
      <c r="I71" s="298">
        <f t="shared" si="5"/>
        <v>1</v>
      </c>
    </row>
    <row r="72" spans="1:9">
      <c r="A72" s="546"/>
      <c r="B72" s="550"/>
      <c r="C72" s="547"/>
      <c r="D72" s="547"/>
      <c r="E72" s="549"/>
      <c r="F72" s="555" t="str">
        <f t="shared" si="0"/>
        <v/>
      </c>
      <c r="G72" s="322" t="str">
        <f t="shared" si="4"/>
        <v/>
      </c>
      <c r="H72" s="297" t="b">
        <f t="shared" si="2"/>
        <v>0</v>
      </c>
      <c r="I72" s="298">
        <f t="shared" si="5"/>
        <v>1</v>
      </c>
    </row>
    <row r="73" spans="1:9">
      <c r="A73" s="546"/>
      <c r="B73" s="550"/>
      <c r="C73" s="547"/>
      <c r="D73" s="547"/>
      <c r="E73" s="549"/>
      <c r="F73" s="555" t="str">
        <f t="shared" si="0"/>
        <v/>
      </c>
      <c r="G73" s="322" t="str">
        <f t="shared" si="4"/>
        <v/>
      </c>
      <c r="H73" s="297" t="b">
        <f t="shared" si="2"/>
        <v>0</v>
      </c>
      <c r="I73" s="298">
        <f t="shared" si="5"/>
        <v>1</v>
      </c>
    </row>
    <row r="74" spans="1:9">
      <c r="A74" s="546"/>
      <c r="B74" s="550"/>
      <c r="C74" s="547"/>
      <c r="D74" s="547"/>
      <c r="E74" s="549"/>
      <c r="F74" s="555" t="str">
        <f t="shared" si="0"/>
        <v/>
      </c>
      <c r="G74" s="322" t="str">
        <f t="shared" si="4"/>
        <v/>
      </c>
      <c r="H74" s="297" t="b">
        <f t="shared" si="2"/>
        <v>0</v>
      </c>
      <c r="I74" s="298">
        <f t="shared" si="5"/>
        <v>1</v>
      </c>
    </row>
    <row r="75" spans="1:9">
      <c r="A75" s="546"/>
      <c r="B75" s="550"/>
      <c r="C75" s="547"/>
      <c r="D75" s="547"/>
      <c r="E75" s="549"/>
      <c r="F75" s="555" t="str">
        <f t="shared" si="0"/>
        <v/>
      </c>
      <c r="G75" s="322" t="str">
        <f t="shared" si="4"/>
        <v/>
      </c>
      <c r="H75" s="297" t="b">
        <f t="shared" si="2"/>
        <v>0</v>
      </c>
      <c r="I75" s="298">
        <f t="shared" si="5"/>
        <v>1</v>
      </c>
    </row>
    <row r="76" spans="1:9">
      <c r="A76" s="546"/>
      <c r="B76" s="550"/>
      <c r="C76" s="547"/>
      <c r="D76" s="547"/>
      <c r="E76" s="549"/>
      <c r="F76" s="555" t="str">
        <f t="shared" ref="F76:F139" si="6">IF(OR($C76="",$E76&lt;an_initial,$E76&gt;an_final),"",G76*(HLOOKUP(D76,iii2punctaje,2,FALSE)))</f>
        <v/>
      </c>
      <c r="G76" s="322" t="str">
        <f t="shared" ref="G76:G139" si="7">IF(OR($C76="",,$E76="",$E76&gt;an_final),"",IF($E76&gt;=an_initial,1,""))</f>
        <v/>
      </c>
      <c r="H76" s="297" t="b">
        <f t="shared" ref="H76:H139" si="8">IF(nume_candidat="",FALSE,ISNUMBER(SEARCH(nume_candidat,$C76)))</f>
        <v>0</v>
      </c>
      <c r="I76" s="298">
        <f t="shared" ref="I76:I110" si="9">LEN(C76)-LEN(SUBSTITUTE(C76,",",""))+1</f>
        <v>1</v>
      </c>
    </row>
    <row r="77" spans="1:9">
      <c r="A77" s="546"/>
      <c r="B77" s="550"/>
      <c r="C77" s="547"/>
      <c r="D77" s="547"/>
      <c r="E77" s="549"/>
      <c r="F77" s="555" t="str">
        <f t="shared" si="6"/>
        <v/>
      </c>
      <c r="G77" s="322" t="str">
        <f t="shared" si="7"/>
        <v/>
      </c>
      <c r="H77" s="297" t="b">
        <f t="shared" si="8"/>
        <v>0</v>
      </c>
      <c r="I77" s="298">
        <f t="shared" si="9"/>
        <v>1</v>
      </c>
    </row>
    <row r="78" spans="1:9">
      <c r="A78" s="546"/>
      <c r="B78" s="550"/>
      <c r="C78" s="547"/>
      <c r="D78" s="547"/>
      <c r="E78" s="549"/>
      <c r="F78" s="555" t="str">
        <f t="shared" si="6"/>
        <v/>
      </c>
      <c r="G78" s="322" t="str">
        <f t="shared" si="7"/>
        <v/>
      </c>
      <c r="H78" s="297" t="b">
        <f t="shared" si="8"/>
        <v>0</v>
      </c>
      <c r="I78" s="298">
        <f t="shared" si="9"/>
        <v>1</v>
      </c>
    </row>
    <row r="79" spans="1:9">
      <c r="A79" s="546"/>
      <c r="B79" s="550"/>
      <c r="C79" s="547"/>
      <c r="D79" s="547"/>
      <c r="E79" s="549"/>
      <c r="F79" s="555" t="str">
        <f t="shared" si="6"/>
        <v/>
      </c>
      <c r="G79" s="322" t="str">
        <f t="shared" si="7"/>
        <v/>
      </c>
      <c r="H79" s="297" t="b">
        <f t="shared" si="8"/>
        <v>0</v>
      </c>
      <c r="I79" s="298">
        <f t="shared" si="9"/>
        <v>1</v>
      </c>
    </row>
    <row r="80" spans="1:9">
      <c r="A80" s="546"/>
      <c r="B80" s="550"/>
      <c r="C80" s="547"/>
      <c r="D80" s="547"/>
      <c r="E80" s="549"/>
      <c r="F80" s="555" t="str">
        <f t="shared" si="6"/>
        <v/>
      </c>
      <c r="G80" s="322" t="str">
        <f t="shared" si="7"/>
        <v/>
      </c>
      <c r="H80" s="297" t="b">
        <f t="shared" si="8"/>
        <v>0</v>
      </c>
      <c r="I80" s="298">
        <f t="shared" si="9"/>
        <v>1</v>
      </c>
    </row>
    <row r="81" spans="1:9">
      <c r="A81" s="546"/>
      <c r="B81" s="550"/>
      <c r="C81" s="547"/>
      <c r="D81" s="547"/>
      <c r="E81" s="549"/>
      <c r="F81" s="555" t="str">
        <f t="shared" si="6"/>
        <v/>
      </c>
      <c r="G81" s="322" t="str">
        <f t="shared" si="7"/>
        <v/>
      </c>
      <c r="H81" s="297" t="b">
        <f t="shared" si="8"/>
        <v>0</v>
      </c>
      <c r="I81" s="298">
        <f t="shared" si="9"/>
        <v>1</v>
      </c>
    </row>
    <row r="82" spans="1:9">
      <c r="A82" s="546"/>
      <c r="B82" s="550"/>
      <c r="C82" s="547"/>
      <c r="D82" s="547"/>
      <c r="E82" s="549"/>
      <c r="F82" s="555" t="str">
        <f t="shared" si="6"/>
        <v/>
      </c>
      <c r="G82" s="322" t="str">
        <f t="shared" si="7"/>
        <v/>
      </c>
      <c r="H82" s="297" t="b">
        <f t="shared" si="8"/>
        <v>0</v>
      </c>
      <c r="I82" s="298">
        <f t="shared" si="9"/>
        <v>1</v>
      </c>
    </row>
    <row r="83" spans="1:9">
      <c r="A83" s="546"/>
      <c r="B83" s="550"/>
      <c r="C83" s="547"/>
      <c r="D83" s="547"/>
      <c r="E83" s="549"/>
      <c r="F83" s="555" t="str">
        <f t="shared" si="6"/>
        <v/>
      </c>
      <c r="G83" s="322" t="str">
        <f t="shared" si="7"/>
        <v/>
      </c>
      <c r="H83" s="297" t="b">
        <f t="shared" si="8"/>
        <v>0</v>
      </c>
      <c r="I83" s="298">
        <f t="shared" si="9"/>
        <v>1</v>
      </c>
    </row>
    <row r="84" spans="1:9">
      <c r="A84" s="546"/>
      <c r="B84" s="550"/>
      <c r="C84" s="547"/>
      <c r="D84" s="547"/>
      <c r="E84" s="549"/>
      <c r="F84" s="555" t="str">
        <f t="shared" si="6"/>
        <v/>
      </c>
      <c r="G84" s="322" t="str">
        <f t="shared" si="7"/>
        <v/>
      </c>
      <c r="H84" s="297" t="b">
        <f t="shared" si="8"/>
        <v>0</v>
      </c>
      <c r="I84" s="298">
        <f t="shared" si="9"/>
        <v>1</v>
      </c>
    </row>
    <row r="85" spans="1:9">
      <c r="A85" s="546"/>
      <c r="B85" s="550"/>
      <c r="C85" s="547"/>
      <c r="D85" s="547"/>
      <c r="E85" s="549"/>
      <c r="F85" s="555" t="str">
        <f t="shared" si="6"/>
        <v/>
      </c>
      <c r="G85" s="322" t="str">
        <f t="shared" si="7"/>
        <v/>
      </c>
      <c r="H85" s="297" t="b">
        <f t="shared" si="8"/>
        <v>0</v>
      </c>
      <c r="I85" s="298">
        <f t="shared" si="9"/>
        <v>1</v>
      </c>
    </row>
    <row r="86" spans="1:9">
      <c r="A86" s="546"/>
      <c r="B86" s="550"/>
      <c r="C86" s="547"/>
      <c r="D86" s="547"/>
      <c r="E86" s="549"/>
      <c r="F86" s="555" t="str">
        <f t="shared" si="6"/>
        <v/>
      </c>
      <c r="G86" s="322" t="str">
        <f t="shared" si="7"/>
        <v/>
      </c>
      <c r="H86" s="297" t="b">
        <f t="shared" si="8"/>
        <v>0</v>
      </c>
      <c r="I86" s="298">
        <f t="shared" si="9"/>
        <v>1</v>
      </c>
    </row>
    <row r="87" spans="1:9">
      <c r="A87" s="546"/>
      <c r="B87" s="550"/>
      <c r="C87" s="547"/>
      <c r="D87" s="547"/>
      <c r="E87" s="549"/>
      <c r="F87" s="555" t="str">
        <f t="shared" si="6"/>
        <v/>
      </c>
      <c r="G87" s="322" t="str">
        <f t="shared" si="7"/>
        <v/>
      </c>
      <c r="H87" s="297" t="b">
        <f t="shared" si="8"/>
        <v>0</v>
      </c>
      <c r="I87" s="298">
        <f t="shared" si="9"/>
        <v>1</v>
      </c>
    </row>
    <row r="88" spans="1:9">
      <c r="A88" s="546"/>
      <c r="B88" s="550"/>
      <c r="C88" s="547"/>
      <c r="D88" s="547"/>
      <c r="E88" s="549"/>
      <c r="F88" s="555" t="str">
        <f t="shared" si="6"/>
        <v/>
      </c>
      <c r="G88" s="322" t="str">
        <f t="shared" si="7"/>
        <v/>
      </c>
      <c r="H88" s="297" t="b">
        <f t="shared" si="8"/>
        <v>0</v>
      </c>
      <c r="I88" s="298">
        <f t="shared" si="9"/>
        <v>1</v>
      </c>
    </row>
    <row r="89" spans="1:9">
      <c r="A89" s="546"/>
      <c r="B89" s="550"/>
      <c r="C89" s="547"/>
      <c r="D89" s="547"/>
      <c r="E89" s="549"/>
      <c r="F89" s="555" t="str">
        <f t="shared" si="6"/>
        <v/>
      </c>
      <c r="G89" s="322" t="str">
        <f t="shared" si="7"/>
        <v/>
      </c>
      <c r="H89" s="297" t="b">
        <f t="shared" si="8"/>
        <v>0</v>
      </c>
      <c r="I89" s="298">
        <f t="shared" si="9"/>
        <v>1</v>
      </c>
    </row>
    <row r="90" spans="1:9">
      <c r="A90" s="546"/>
      <c r="B90" s="550"/>
      <c r="C90" s="547"/>
      <c r="D90" s="547"/>
      <c r="E90" s="549"/>
      <c r="F90" s="555" t="str">
        <f t="shared" si="6"/>
        <v/>
      </c>
      <c r="G90" s="322" t="str">
        <f t="shared" si="7"/>
        <v/>
      </c>
      <c r="H90" s="297" t="b">
        <f t="shared" si="8"/>
        <v>0</v>
      </c>
      <c r="I90" s="298">
        <f t="shared" si="9"/>
        <v>1</v>
      </c>
    </row>
    <row r="91" spans="1:9">
      <c r="A91" s="546"/>
      <c r="B91" s="550"/>
      <c r="C91" s="547"/>
      <c r="D91" s="547"/>
      <c r="E91" s="549"/>
      <c r="F91" s="555" t="str">
        <f t="shared" si="6"/>
        <v/>
      </c>
      <c r="G91" s="322" t="str">
        <f t="shared" si="7"/>
        <v/>
      </c>
      <c r="H91" s="297" t="b">
        <f t="shared" si="8"/>
        <v>0</v>
      </c>
      <c r="I91" s="298">
        <f t="shared" si="9"/>
        <v>1</v>
      </c>
    </row>
    <row r="92" spans="1:9">
      <c r="A92" s="546"/>
      <c r="B92" s="550"/>
      <c r="C92" s="547"/>
      <c r="D92" s="547"/>
      <c r="E92" s="549"/>
      <c r="F92" s="555" t="str">
        <f t="shared" si="6"/>
        <v/>
      </c>
      <c r="G92" s="322" t="str">
        <f t="shared" si="7"/>
        <v/>
      </c>
      <c r="H92" s="297" t="b">
        <f t="shared" si="8"/>
        <v>0</v>
      </c>
      <c r="I92" s="298">
        <f t="shared" si="9"/>
        <v>1</v>
      </c>
    </row>
    <row r="93" spans="1:9">
      <c r="A93" s="546"/>
      <c r="B93" s="550"/>
      <c r="C93" s="547"/>
      <c r="D93" s="547"/>
      <c r="E93" s="549"/>
      <c r="F93" s="555" t="str">
        <f t="shared" si="6"/>
        <v/>
      </c>
      <c r="G93" s="322" t="str">
        <f t="shared" si="7"/>
        <v/>
      </c>
      <c r="H93" s="297" t="b">
        <f t="shared" si="8"/>
        <v>0</v>
      </c>
      <c r="I93" s="298">
        <f t="shared" si="9"/>
        <v>1</v>
      </c>
    </row>
    <row r="94" spans="1:9">
      <c r="A94" s="546"/>
      <c r="B94" s="550"/>
      <c r="C94" s="547"/>
      <c r="D94" s="547"/>
      <c r="E94" s="549"/>
      <c r="F94" s="555" t="str">
        <f t="shared" si="6"/>
        <v/>
      </c>
      <c r="G94" s="322" t="str">
        <f t="shared" si="7"/>
        <v/>
      </c>
      <c r="H94" s="297" t="b">
        <f t="shared" si="8"/>
        <v>0</v>
      </c>
      <c r="I94" s="298">
        <f t="shared" si="9"/>
        <v>1</v>
      </c>
    </row>
    <row r="95" spans="1:9">
      <c r="A95" s="546"/>
      <c r="B95" s="550"/>
      <c r="C95" s="547"/>
      <c r="D95" s="547"/>
      <c r="E95" s="549"/>
      <c r="F95" s="555" t="str">
        <f t="shared" si="6"/>
        <v/>
      </c>
      <c r="G95" s="322" t="str">
        <f t="shared" si="7"/>
        <v/>
      </c>
      <c r="H95" s="297" t="b">
        <f t="shared" si="8"/>
        <v>0</v>
      </c>
      <c r="I95" s="298">
        <f t="shared" si="9"/>
        <v>1</v>
      </c>
    </row>
    <row r="96" spans="1:9">
      <c r="A96" s="546"/>
      <c r="B96" s="550"/>
      <c r="C96" s="547"/>
      <c r="D96" s="547"/>
      <c r="E96" s="549"/>
      <c r="F96" s="555" t="str">
        <f t="shared" si="6"/>
        <v/>
      </c>
      <c r="G96" s="322" t="str">
        <f t="shared" si="7"/>
        <v/>
      </c>
      <c r="H96" s="297" t="b">
        <f t="shared" si="8"/>
        <v>0</v>
      </c>
      <c r="I96" s="298">
        <f t="shared" si="9"/>
        <v>1</v>
      </c>
    </row>
    <row r="97" spans="1:9">
      <c r="A97" s="546"/>
      <c r="B97" s="550"/>
      <c r="C97" s="547"/>
      <c r="D97" s="547"/>
      <c r="E97" s="549"/>
      <c r="F97" s="555" t="str">
        <f t="shared" si="6"/>
        <v/>
      </c>
      <c r="G97" s="322" t="str">
        <f t="shared" si="7"/>
        <v/>
      </c>
      <c r="H97" s="297" t="b">
        <f t="shared" si="8"/>
        <v>0</v>
      </c>
      <c r="I97" s="298">
        <f t="shared" si="9"/>
        <v>1</v>
      </c>
    </row>
    <row r="98" spans="1:9">
      <c r="A98" s="546"/>
      <c r="B98" s="550"/>
      <c r="C98" s="547"/>
      <c r="D98" s="547"/>
      <c r="E98" s="549"/>
      <c r="F98" s="555" t="str">
        <f t="shared" si="6"/>
        <v/>
      </c>
      <c r="G98" s="322" t="str">
        <f t="shared" si="7"/>
        <v/>
      </c>
      <c r="H98" s="297" t="b">
        <f t="shared" si="8"/>
        <v>0</v>
      </c>
      <c r="I98" s="298">
        <f t="shared" si="9"/>
        <v>1</v>
      </c>
    </row>
    <row r="99" spans="1:9">
      <c r="A99" s="546"/>
      <c r="B99" s="550"/>
      <c r="C99" s="547"/>
      <c r="D99" s="547"/>
      <c r="E99" s="549"/>
      <c r="F99" s="555" t="str">
        <f t="shared" si="6"/>
        <v/>
      </c>
      <c r="G99" s="322" t="str">
        <f t="shared" si="7"/>
        <v/>
      </c>
      <c r="H99" s="297" t="b">
        <f t="shared" si="8"/>
        <v>0</v>
      </c>
      <c r="I99" s="298">
        <f t="shared" si="9"/>
        <v>1</v>
      </c>
    </row>
    <row r="100" spans="1:9">
      <c r="A100" s="546"/>
      <c r="B100" s="550"/>
      <c r="C100" s="547"/>
      <c r="D100" s="547"/>
      <c r="E100" s="549"/>
      <c r="F100" s="555" t="str">
        <f t="shared" si="6"/>
        <v/>
      </c>
      <c r="G100" s="322" t="str">
        <f t="shared" si="7"/>
        <v/>
      </c>
      <c r="H100" s="297" t="b">
        <f t="shared" si="8"/>
        <v>0</v>
      </c>
      <c r="I100" s="298">
        <f t="shared" si="9"/>
        <v>1</v>
      </c>
    </row>
    <row r="101" spans="1:9">
      <c r="A101" s="546"/>
      <c r="B101" s="550"/>
      <c r="C101" s="547"/>
      <c r="D101" s="547"/>
      <c r="E101" s="549"/>
      <c r="F101" s="555" t="str">
        <f t="shared" si="6"/>
        <v/>
      </c>
      <c r="G101" s="322" t="str">
        <f t="shared" si="7"/>
        <v/>
      </c>
      <c r="H101" s="297" t="b">
        <f t="shared" si="8"/>
        <v>0</v>
      </c>
      <c r="I101" s="298">
        <f t="shared" si="9"/>
        <v>1</v>
      </c>
    </row>
    <row r="102" spans="1:9">
      <c r="A102" s="546"/>
      <c r="B102" s="550"/>
      <c r="C102" s="547"/>
      <c r="D102" s="547"/>
      <c r="E102" s="549"/>
      <c r="F102" s="555" t="str">
        <f t="shared" si="6"/>
        <v/>
      </c>
      <c r="G102" s="322" t="str">
        <f t="shared" si="7"/>
        <v/>
      </c>
      <c r="H102" s="297" t="b">
        <f t="shared" si="8"/>
        <v>0</v>
      </c>
      <c r="I102" s="298">
        <f t="shared" si="9"/>
        <v>1</v>
      </c>
    </row>
    <row r="103" spans="1:9">
      <c r="A103" s="546"/>
      <c r="B103" s="550"/>
      <c r="C103" s="547"/>
      <c r="D103" s="547"/>
      <c r="E103" s="549"/>
      <c r="F103" s="555" t="str">
        <f t="shared" si="6"/>
        <v/>
      </c>
      <c r="G103" s="322" t="str">
        <f t="shared" si="7"/>
        <v/>
      </c>
      <c r="H103" s="297" t="b">
        <f t="shared" si="8"/>
        <v>0</v>
      </c>
      <c r="I103" s="298">
        <f t="shared" si="9"/>
        <v>1</v>
      </c>
    </row>
    <row r="104" spans="1:9">
      <c r="A104" s="546"/>
      <c r="B104" s="550"/>
      <c r="C104" s="547"/>
      <c r="D104" s="547"/>
      <c r="E104" s="549"/>
      <c r="F104" s="555" t="str">
        <f t="shared" si="6"/>
        <v/>
      </c>
      <c r="G104" s="322" t="str">
        <f t="shared" si="7"/>
        <v/>
      </c>
      <c r="H104" s="297" t="b">
        <f t="shared" si="8"/>
        <v>0</v>
      </c>
      <c r="I104" s="298">
        <f t="shared" si="9"/>
        <v>1</v>
      </c>
    </row>
    <row r="105" spans="1:9">
      <c r="A105" s="546"/>
      <c r="B105" s="550"/>
      <c r="C105" s="547"/>
      <c r="D105" s="547"/>
      <c r="E105" s="549"/>
      <c r="F105" s="555" t="str">
        <f t="shared" si="6"/>
        <v/>
      </c>
      <c r="G105" s="322" t="str">
        <f t="shared" si="7"/>
        <v/>
      </c>
      <c r="H105" s="297" t="b">
        <f t="shared" si="8"/>
        <v>0</v>
      </c>
      <c r="I105" s="298">
        <f t="shared" si="9"/>
        <v>1</v>
      </c>
    </row>
    <row r="106" spans="1:9">
      <c r="A106" s="546"/>
      <c r="B106" s="550"/>
      <c r="C106" s="547"/>
      <c r="D106" s="547"/>
      <c r="E106" s="549"/>
      <c r="F106" s="555" t="str">
        <f t="shared" si="6"/>
        <v/>
      </c>
      <c r="G106" s="322" t="str">
        <f t="shared" si="7"/>
        <v/>
      </c>
      <c r="H106" s="297" t="b">
        <f t="shared" si="8"/>
        <v>0</v>
      </c>
      <c r="I106" s="298">
        <f t="shared" si="9"/>
        <v>1</v>
      </c>
    </row>
    <row r="107" spans="1:9">
      <c r="A107" s="546"/>
      <c r="B107" s="550"/>
      <c r="C107" s="547"/>
      <c r="D107" s="547"/>
      <c r="E107" s="549"/>
      <c r="F107" s="555" t="str">
        <f t="shared" si="6"/>
        <v/>
      </c>
      <c r="G107" s="322" t="str">
        <f t="shared" si="7"/>
        <v/>
      </c>
      <c r="H107" s="297" t="b">
        <f t="shared" si="8"/>
        <v>0</v>
      </c>
      <c r="I107" s="298">
        <f t="shared" si="9"/>
        <v>1</v>
      </c>
    </row>
    <row r="108" spans="1:9">
      <c r="A108" s="546"/>
      <c r="B108" s="550"/>
      <c r="C108" s="547"/>
      <c r="D108" s="547"/>
      <c r="E108" s="549"/>
      <c r="F108" s="555" t="str">
        <f t="shared" si="6"/>
        <v/>
      </c>
      <c r="G108" s="322" t="str">
        <f t="shared" si="7"/>
        <v/>
      </c>
      <c r="H108" s="297" t="b">
        <f t="shared" si="8"/>
        <v>0</v>
      </c>
      <c r="I108" s="298">
        <f t="shared" si="9"/>
        <v>1</v>
      </c>
    </row>
    <row r="109" spans="1:9">
      <c r="A109" s="546"/>
      <c r="B109" s="550"/>
      <c r="C109" s="547"/>
      <c r="D109" s="547"/>
      <c r="E109" s="549"/>
      <c r="F109" s="555" t="str">
        <f t="shared" si="6"/>
        <v/>
      </c>
      <c r="G109" s="322" t="str">
        <f t="shared" si="7"/>
        <v/>
      </c>
      <c r="H109" s="297" t="b">
        <f t="shared" si="8"/>
        <v>0</v>
      </c>
      <c r="I109" s="298">
        <f t="shared" si="9"/>
        <v>1</v>
      </c>
    </row>
    <row r="110" spans="1:9">
      <c r="A110" s="546"/>
      <c r="B110" s="550"/>
      <c r="C110" s="547"/>
      <c r="D110" s="547"/>
      <c r="E110" s="549"/>
      <c r="F110" s="555" t="str">
        <f t="shared" si="6"/>
        <v/>
      </c>
      <c r="G110" s="322" t="str">
        <f t="shared" si="7"/>
        <v/>
      </c>
      <c r="H110" s="297" t="b">
        <f t="shared" si="8"/>
        <v>0</v>
      </c>
      <c r="I110" s="298">
        <f t="shared" si="9"/>
        <v>1</v>
      </c>
    </row>
    <row r="111" spans="1:9">
      <c r="A111" s="546"/>
      <c r="B111" s="550"/>
      <c r="C111" s="547"/>
      <c r="D111" s="547"/>
      <c r="E111" s="549"/>
      <c r="F111" s="555" t="str">
        <f t="shared" si="6"/>
        <v/>
      </c>
      <c r="G111" s="322" t="str">
        <f t="shared" si="7"/>
        <v/>
      </c>
      <c r="H111" s="297" t="b">
        <f t="shared" si="8"/>
        <v>0</v>
      </c>
      <c r="I111" s="298">
        <f t="shared" ref="I111:I174" si="10">LEN(C111)-LEN(SUBSTITUTE(C111,",",""))+1</f>
        <v>1</v>
      </c>
    </row>
    <row r="112" spans="1:9">
      <c r="A112" s="546"/>
      <c r="B112" s="550"/>
      <c r="C112" s="547"/>
      <c r="D112" s="547"/>
      <c r="E112" s="549"/>
      <c r="F112" s="555" t="str">
        <f t="shared" si="6"/>
        <v/>
      </c>
      <c r="G112" s="322" t="str">
        <f t="shared" si="7"/>
        <v/>
      </c>
      <c r="H112" s="297" t="b">
        <f t="shared" si="8"/>
        <v>0</v>
      </c>
      <c r="I112" s="298">
        <f t="shared" si="10"/>
        <v>1</v>
      </c>
    </row>
    <row r="113" spans="1:9">
      <c r="A113" s="546"/>
      <c r="B113" s="550"/>
      <c r="C113" s="547"/>
      <c r="D113" s="547"/>
      <c r="E113" s="549"/>
      <c r="F113" s="555" t="str">
        <f t="shared" si="6"/>
        <v/>
      </c>
      <c r="G113" s="322" t="str">
        <f t="shared" si="7"/>
        <v/>
      </c>
      <c r="H113" s="297" t="b">
        <f t="shared" si="8"/>
        <v>0</v>
      </c>
      <c r="I113" s="298">
        <f t="shared" si="10"/>
        <v>1</v>
      </c>
    </row>
    <row r="114" spans="1:9">
      <c r="A114" s="546"/>
      <c r="B114" s="550"/>
      <c r="C114" s="547"/>
      <c r="D114" s="547"/>
      <c r="E114" s="549"/>
      <c r="F114" s="555" t="str">
        <f t="shared" si="6"/>
        <v/>
      </c>
      <c r="G114" s="322" t="str">
        <f t="shared" si="7"/>
        <v/>
      </c>
      <c r="H114" s="297" t="b">
        <f t="shared" si="8"/>
        <v>0</v>
      </c>
      <c r="I114" s="298">
        <f t="shared" si="10"/>
        <v>1</v>
      </c>
    </row>
    <row r="115" spans="1:9">
      <c r="A115" s="546"/>
      <c r="B115" s="550"/>
      <c r="C115" s="547"/>
      <c r="D115" s="547"/>
      <c r="E115" s="549"/>
      <c r="F115" s="555" t="str">
        <f t="shared" si="6"/>
        <v/>
      </c>
      <c r="G115" s="322" t="str">
        <f t="shared" si="7"/>
        <v/>
      </c>
      <c r="H115" s="297" t="b">
        <f t="shared" si="8"/>
        <v>0</v>
      </c>
      <c r="I115" s="298">
        <f t="shared" si="10"/>
        <v>1</v>
      </c>
    </row>
    <row r="116" spans="1:9">
      <c r="A116" s="546"/>
      <c r="B116" s="550"/>
      <c r="C116" s="547"/>
      <c r="D116" s="547"/>
      <c r="E116" s="549"/>
      <c r="F116" s="555" t="str">
        <f t="shared" si="6"/>
        <v/>
      </c>
      <c r="G116" s="322" t="str">
        <f t="shared" si="7"/>
        <v/>
      </c>
      <c r="H116" s="297" t="b">
        <f t="shared" si="8"/>
        <v>0</v>
      </c>
      <c r="I116" s="298">
        <f t="shared" si="10"/>
        <v>1</v>
      </c>
    </row>
    <row r="117" spans="1:9">
      <c r="A117" s="546"/>
      <c r="B117" s="550"/>
      <c r="C117" s="547"/>
      <c r="D117" s="547"/>
      <c r="E117" s="549"/>
      <c r="F117" s="555" t="str">
        <f t="shared" si="6"/>
        <v/>
      </c>
      <c r="G117" s="322" t="str">
        <f t="shared" si="7"/>
        <v/>
      </c>
      <c r="H117" s="297" t="b">
        <f t="shared" si="8"/>
        <v>0</v>
      </c>
      <c r="I117" s="298">
        <f t="shared" si="10"/>
        <v>1</v>
      </c>
    </row>
    <row r="118" spans="1:9">
      <c r="A118" s="546"/>
      <c r="B118" s="550"/>
      <c r="C118" s="547"/>
      <c r="D118" s="547"/>
      <c r="E118" s="549"/>
      <c r="F118" s="555" t="str">
        <f t="shared" si="6"/>
        <v/>
      </c>
      <c r="G118" s="322" t="str">
        <f t="shared" si="7"/>
        <v/>
      </c>
      <c r="H118" s="297" t="b">
        <f t="shared" si="8"/>
        <v>0</v>
      </c>
      <c r="I118" s="298">
        <f t="shared" si="10"/>
        <v>1</v>
      </c>
    </row>
    <row r="119" spans="1:9">
      <c r="A119" s="546"/>
      <c r="B119" s="550"/>
      <c r="C119" s="547"/>
      <c r="D119" s="547"/>
      <c r="E119" s="549"/>
      <c r="F119" s="555" t="str">
        <f t="shared" si="6"/>
        <v/>
      </c>
      <c r="G119" s="322" t="str">
        <f t="shared" si="7"/>
        <v/>
      </c>
      <c r="H119" s="297" t="b">
        <f t="shared" si="8"/>
        <v>0</v>
      </c>
      <c r="I119" s="298">
        <f t="shared" si="10"/>
        <v>1</v>
      </c>
    </row>
    <row r="120" spans="1:9">
      <c r="A120" s="546"/>
      <c r="B120" s="550"/>
      <c r="C120" s="547"/>
      <c r="D120" s="547"/>
      <c r="E120" s="549"/>
      <c r="F120" s="555" t="str">
        <f t="shared" si="6"/>
        <v/>
      </c>
      <c r="G120" s="322" t="str">
        <f t="shared" si="7"/>
        <v/>
      </c>
      <c r="H120" s="297" t="b">
        <f t="shared" si="8"/>
        <v>0</v>
      </c>
      <c r="I120" s="298">
        <f t="shared" si="10"/>
        <v>1</v>
      </c>
    </row>
    <row r="121" spans="1:9">
      <c r="A121" s="546"/>
      <c r="B121" s="550"/>
      <c r="C121" s="547"/>
      <c r="D121" s="547"/>
      <c r="E121" s="549"/>
      <c r="F121" s="555" t="str">
        <f t="shared" si="6"/>
        <v/>
      </c>
      <c r="G121" s="322" t="str">
        <f t="shared" si="7"/>
        <v/>
      </c>
      <c r="H121" s="297" t="b">
        <f t="shared" si="8"/>
        <v>0</v>
      </c>
      <c r="I121" s="298">
        <f t="shared" si="10"/>
        <v>1</v>
      </c>
    </row>
    <row r="122" spans="1:9">
      <c r="A122" s="546"/>
      <c r="B122" s="550"/>
      <c r="C122" s="547"/>
      <c r="D122" s="547"/>
      <c r="E122" s="549"/>
      <c r="F122" s="555" t="str">
        <f t="shared" si="6"/>
        <v/>
      </c>
      <c r="G122" s="322" t="str">
        <f t="shared" si="7"/>
        <v/>
      </c>
      <c r="H122" s="297" t="b">
        <f t="shared" si="8"/>
        <v>0</v>
      </c>
      <c r="I122" s="298">
        <f t="shared" si="10"/>
        <v>1</v>
      </c>
    </row>
    <row r="123" spans="1:9">
      <c r="A123" s="546"/>
      <c r="B123" s="550"/>
      <c r="C123" s="547"/>
      <c r="D123" s="547"/>
      <c r="E123" s="549"/>
      <c r="F123" s="555" t="str">
        <f t="shared" si="6"/>
        <v/>
      </c>
      <c r="G123" s="322" t="str">
        <f t="shared" si="7"/>
        <v/>
      </c>
      <c r="H123" s="297" t="b">
        <f t="shared" si="8"/>
        <v>0</v>
      </c>
      <c r="I123" s="298">
        <f t="shared" si="10"/>
        <v>1</v>
      </c>
    </row>
    <row r="124" spans="1:9">
      <c r="A124" s="546"/>
      <c r="B124" s="550"/>
      <c r="C124" s="547"/>
      <c r="D124" s="547"/>
      <c r="E124" s="549"/>
      <c r="F124" s="555" t="str">
        <f t="shared" si="6"/>
        <v/>
      </c>
      <c r="G124" s="322" t="str">
        <f t="shared" si="7"/>
        <v/>
      </c>
      <c r="H124" s="297" t="b">
        <f t="shared" si="8"/>
        <v>0</v>
      </c>
      <c r="I124" s="298">
        <f t="shared" si="10"/>
        <v>1</v>
      </c>
    </row>
    <row r="125" spans="1:9">
      <c r="A125" s="546"/>
      <c r="B125" s="550"/>
      <c r="C125" s="547"/>
      <c r="D125" s="547"/>
      <c r="E125" s="549"/>
      <c r="F125" s="555" t="str">
        <f t="shared" si="6"/>
        <v/>
      </c>
      <c r="G125" s="322" t="str">
        <f t="shared" si="7"/>
        <v/>
      </c>
      <c r="H125" s="297" t="b">
        <f t="shared" si="8"/>
        <v>0</v>
      </c>
      <c r="I125" s="298">
        <f t="shared" si="10"/>
        <v>1</v>
      </c>
    </row>
    <row r="126" spans="1:9">
      <c r="A126" s="546"/>
      <c r="B126" s="550"/>
      <c r="C126" s="547"/>
      <c r="D126" s="547"/>
      <c r="E126" s="549"/>
      <c r="F126" s="555" t="str">
        <f t="shared" si="6"/>
        <v/>
      </c>
      <c r="G126" s="322" t="str">
        <f t="shared" si="7"/>
        <v/>
      </c>
      <c r="H126" s="297" t="b">
        <f t="shared" si="8"/>
        <v>0</v>
      </c>
      <c r="I126" s="298">
        <f t="shared" si="10"/>
        <v>1</v>
      </c>
    </row>
    <row r="127" spans="1:9">
      <c r="A127" s="546"/>
      <c r="B127" s="550"/>
      <c r="C127" s="547"/>
      <c r="D127" s="547"/>
      <c r="E127" s="549"/>
      <c r="F127" s="555" t="str">
        <f t="shared" si="6"/>
        <v/>
      </c>
      <c r="G127" s="322" t="str">
        <f t="shared" si="7"/>
        <v/>
      </c>
      <c r="H127" s="297" t="b">
        <f t="shared" si="8"/>
        <v>0</v>
      </c>
      <c r="I127" s="298">
        <f t="shared" si="10"/>
        <v>1</v>
      </c>
    </row>
    <row r="128" spans="1:9">
      <c r="A128" s="546"/>
      <c r="B128" s="550"/>
      <c r="C128" s="547"/>
      <c r="D128" s="547"/>
      <c r="E128" s="549"/>
      <c r="F128" s="555" t="str">
        <f t="shared" si="6"/>
        <v/>
      </c>
      <c r="G128" s="322" t="str">
        <f t="shared" si="7"/>
        <v/>
      </c>
      <c r="H128" s="297" t="b">
        <f t="shared" si="8"/>
        <v>0</v>
      </c>
      <c r="I128" s="298">
        <f t="shared" si="10"/>
        <v>1</v>
      </c>
    </row>
    <row r="129" spans="1:9">
      <c r="A129" s="546"/>
      <c r="B129" s="550"/>
      <c r="C129" s="547"/>
      <c r="D129" s="547"/>
      <c r="E129" s="549"/>
      <c r="F129" s="555" t="str">
        <f t="shared" si="6"/>
        <v/>
      </c>
      <c r="G129" s="322" t="str">
        <f t="shared" si="7"/>
        <v/>
      </c>
      <c r="H129" s="297" t="b">
        <f t="shared" si="8"/>
        <v>0</v>
      </c>
      <c r="I129" s="298">
        <f t="shared" si="10"/>
        <v>1</v>
      </c>
    </row>
    <row r="130" spans="1:9">
      <c r="A130" s="546"/>
      <c r="B130" s="550"/>
      <c r="C130" s="547"/>
      <c r="D130" s="547"/>
      <c r="E130" s="549"/>
      <c r="F130" s="555" t="str">
        <f t="shared" si="6"/>
        <v/>
      </c>
      <c r="G130" s="322" t="str">
        <f t="shared" si="7"/>
        <v/>
      </c>
      <c r="H130" s="297" t="b">
        <f t="shared" si="8"/>
        <v>0</v>
      </c>
      <c r="I130" s="298">
        <f t="shared" si="10"/>
        <v>1</v>
      </c>
    </row>
    <row r="131" spans="1:9">
      <c r="A131" s="546"/>
      <c r="B131" s="550"/>
      <c r="C131" s="547"/>
      <c r="D131" s="547"/>
      <c r="E131" s="549"/>
      <c r="F131" s="555" t="str">
        <f t="shared" si="6"/>
        <v/>
      </c>
      <c r="G131" s="322" t="str">
        <f t="shared" si="7"/>
        <v/>
      </c>
      <c r="H131" s="297" t="b">
        <f t="shared" si="8"/>
        <v>0</v>
      </c>
      <c r="I131" s="298">
        <f t="shared" si="10"/>
        <v>1</v>
      </c>
    </row>
    <row r="132" spans="1:9">
      <c r="A132" s="546"/>
      <c r="B132" s="550"/>
      <c r="C132" s="547"/>
      <c r="D132" s="547"/>
      <c r="E132" s="549"/>
      <c r="F132" s="555" t="str">
        <f t="shared" si="6"/>
        <v/>
      </c>
      <c r="G132" s="322" t="str">
        <f t="shared" si="7"/>
        <v/>
      </c>
      <c r="H132" s="297" t="b">
        <f t="shared" si="8"/>
        <v>0</v>
      </c>
      <c r="I132" s="298">
        <f t="shared" si="10"/>
        <v>1</v>
      </c>
    </row>
    <row r="133" spans="1:9">
      <c r="A133" s="546"/>
      <c r="B133" s="550"/>
      <c r="C133" s="547"/>
      <c r="D133" s="547"/>
      <c r="E133" s="549"/>
      <c r="F133" s="555" t="str">
        <f t="shared" si="6"/>
        <v/>
      </c>
      <c r="G133" s="322" t="str">
        <f t="shared" si="7"/>
        <v/>
      </c>
      <c r="H133" s="297" t="b">
        <f t="shared" si="8"/>
        <v>0</v>
      </c>
      <c r="I133" s="298">
        <f t="shared" si="10"/>
        <v>1</v>
      </c>
    </row>
    <row r="134" spans="1:9">
      <c r="A134" s="546"/>
      <c r="B134" s="550"/>
      <c r="C134" s="547"/>
      <c r="D134" s="547"/>
      <c r="E134" s="549"/>
      <c r="F134" s="555" t="str">
        <f t="shared" si="6"/>
        <v/>
      </c>
      <c r="G134" s="322" t="str">
        <f t="shared" si="7"/>
        <v/>
      </c>
      <c r="H134" s="297" t="b">
        <f t="shared" si="8"/>
        <v>0</v>
      </c>
      <c r="I134" s="298">
        <f t="shared" si="10"/>
        <v>1</v>
      </c>
    </row>
    <row r="135" spans="1:9">
      <c r="A135" s="546"/>
      <c r="B135" s="550"/>
      <c r="C135" s="547"/>
      <c r="D135" s="547"/>
      <c r="E135" s="549"/>
      <c r="F135" s="555" t="str">
        <f t="shared" si="6"/>
        <v/>
      </c>
      <c r="G135" s="322" t="str">
        <f t="shared" si="7"/>
        <v/>
      </c>
      <c r="H135" s="297" t="b">
        <f t="shared" si="8"/>
        <v>0</v>
      </c>
      <c r="I135" s="298">
        <f t="shared" si="10"/>
        <v>1</v>
      </c>
    </row>
    <row r="136" spans="1:9">
      <c r="A136" s="546"/>
      <c r="B136" s="550"/>
      <c r="C136" s="547"/>
      <c r="D136" s="547"/>
      <c r="E136" s="549"/>
      <c r="F136" s="555" t="str">
        <f t="shared" si="6"/>
        <v/>
      </c>
      <c r="G136" s="322" t="str">
        <f t="shared" si="7"/>
        <v/>
      </c>
      <c r="H136" s="297" t="b">
        <f t="shared" si="8"/>
        <v>0</v>
      </c>
      <c r="I136" s="298">
        <f t="shared" si="10"/>
        <v>1</v>
      </c>
    </row>
    <row r="137" spans="1:9">
      <c r="A137" s="546"/>
      <c r="B137" s="550"/>
      <c r="C137" s="547"/>
      <c r="D137" s="547"/>
      <c r="E137" s="549"/>
      <c r="F137" s="555" t="str">
        <f t="shared" si="6"/>
        <v/>
      </c>
      <c r="G137" s="322" t="str">
        <f t="shared" si="7"/>
        <v/>
      </c>
      <c r="H137" s="297" t="b">
        <f t="shared" si="8"/>
        <v>0</v>
      </c>
      <c r="I137" s="298">
        <f t="shared" si="10"/>
        <v>1</v>
      </c>
    </row>
    <row r="138" spans="1:9">
      <c r="A138" s="546"/>
      <c r="B138" s="550"/>
      <c r="C138" s="547"/>
      <c r="D138" s="547"/>
      <c r="E138" s="549"/>
      <c r="F138" s="555" t="str">
        <f t="shared" si="6"/>
        <v/>
      </c>
      <c r="G138" s="322" t="str">
        <f t="shared" si="7"/>
        <v/>
      </c>
      <c r="H138" s="297" t="b">
        <f t="shared" si="8"/>
        <v>0</v>
      </c>
      <c r="I138" s="298">
        <f t="shared" si="10"/>
        <v>1</v>
      </c>
    </row>
    <row r="139" spans="1:9">
      <c r="A139" s="546"/>
      <c r="B139" s="550"/>
      <c r="C139" s="547"/>
      <c r="D139" s="547"/>
      <c r="E139" s="549"/>
      <c r="F139" s="555" t="str">
        <f t="shared" si="6"/>
        <v/>
      </c>
      <c r="G139" s="322" t="str">
        <f t="shared" si="7"/>
        <v/>
      </c>
      <c r="H139" s="297" t="b">
        <f t="shared" si="8"/>
        <v>0</v>
      </c>
      <c r="I139" s="298">
        <f t="shared" si="10"/>
        <v>1</v>
      </c>
    </row>
    <row r="140" spans="1:9">
      <c r="A140" s="546"/>
      <c r="B140" s="550"/>
      <c r="C140" s="547"/>
      <c r="D140" s="547"/>
      <c r="E140" s="549"/>
      <c r="F140" s="555" t="str">
        <f t="shared" ref="F140:F203" si="11">IF(OR($C140="",$E140&lt;an_initial,$E140&gt;an_final),"",G140*(HLOOKUP(D140,iii2punctaje,2,FALSE)))</f>
        <v/>
      </c>
      <c r="G140" s="322" t="str">
        <f t="shared" ref="G140:G203" si="12">IF(OR($C140="",,$E140="",$E140&gt;an_final),"",IF($E140&gt;=an_initial,1,""))</f>
        <v/>
      </c>
      <c r="H140" s="297" t="b">
        <f t="shared" ref="H140:H203" si="13">IF(nume_candidat="",FALSE,ISNUMBER(SEARCH(nume_candidat,$C140)))</f>
        <v>0</v>
      </c>
      <c r="I140" s="298">
        <f t="shared" si="10"/>
        <v>1</v>
      </c>
    </row>
    <row r="141" spans="1:9">
      <c r="A141" s="546"/>
      <c r="B141" s="550"/>
      <c r="C141" s="547"/>
      <c r="D141" s="547"/>
      <c r="E141" s="549"/>
      <c r="F141" s="555" t="str">
        <f t="shared" si="11"/>
        <v/>
      </c>
      <c r="G141" s="322" t="str">
        <f t="shared" si="12"/>
        <v/>
      </c>
      <c r="H141" s="297" t="b">
        <f t="shared" si="13"/>
        <v>0</v>
      </c>
      <c r="I141" s="298">
        <f t="shared" si="10"/>
        <v>1</v>
      </c>
    </row>
    <row r="142" spans="1:9">
      <c r="A142" s="546"/>
      <c r="B142" s="550"/>
      <c r="C142" s="547"/>
      <c r="D142" s="547"/>
      <c r="E142" s="549"/>
      <c r="F142" s="555" t="str">
        <f t="shared" si="11"/>
        <v/>
      </c>
      <c r="G142" s="322" t="str">
        <f t="shared" si="12"/>
        <v/>
      </c>
      <c r="H142" s="297" t="b">
        <f t="shared" si="13"/>
        <v>0</v>
      </c>
      <c r="I142" s="298">
        <f t="shared" si="10"/>
        <v>1</v>
      </c>
    </row>
    <row r="143" spans="1:9">
      <c r="A143" s="546"/>
      <c r="B143" s="550"/>
      <c r="C143" s="547"/>
      <c r="D143" s="547"/>
      <c r="E143" s="549"/>
      <c r="F143" s="555" t="str">
        <f t="shared" si="11"/>
        <v/>
      </c>
      <c r="G143" s="322" t="str">
        <f t="shared" si="12"/>
        <v/>
      </c>
      <c r="H143" s="297" t="b">
        <f t="shared" si="13"/>
        <v>0</v>
      </c>
      <c r="I143" s="298">
        <f t="shared" si="10"/>
        <v>1</v>
      </c>
    </row>
    <row r="144" spans="1:9">
      <c r="A144" s="546"/>
      <c r="B144" s="550"/>
      <c r="C144" s="547"/>
      <c r="D144" s="547"/>
      <c r="E144" s="549"/>
      <c r="F144" s="555" t="str">
        <f t="shared" si="11"/>
        <v/>
      </c>
      <c r="G144" s="322" t="str">
        <f t="shared" si="12"/>
        <v/>
      </c>
      <c r="H144" s="297" t="b">
        <f t="shared" si="13"/>
        <v>0</v>
      </c>
      <c r="I144" s="298">
        <f t="shared" si="10"/>
        <v>1</v>
      </c>
    </row>
    <row r="145" spans="1:9">
      <c r="A145" s="546"/>
      <c r="B145" s="550"/>
      <c r="C145" s="547"/>
      <c r="D145" s="547"/>
      <c r="E145" s="549"/>
      <c r="F145" s="555" t="str">
        <f t="shared" si="11"/>
        <v/>
      </c>
      <c r="G145" s="322" t="str">
        <f t="shared" si="12"/>
        <v/>
      </c>
      <c r="H145" s="297" t="b">
        <f t="shared" si="13"/>
        <v>0</v>
      </c>
      <c r="I145" s="298">
        <f t="shared" si="10"/>
        <v>1</v>
      </c>
    </row>
    <row r="146" spans="1:9">
      <c r="A146" s="546"/>
      <c r="B146" s="550"/>
      <c r="C146" s="547"/>
      <c r="D146" s="547"/>
      <c r="E146" s="549"/>
      <c r="F146" s="555" t="str">
        <f t="shared" si="11"/>
        <v/>
      </c>
      <c r="G146" s="322" t="str">
        <f t="shared" si="12"/>
        <v/>
      </c>
      <c r="H146" s="297" t="b">
        <f t="shared" si="13"/>
        <v>0</v>
      </c>
      <c r="I146" s="298">
        <f t="shared" si="10"/>
        <v>1</v>
      </c>
    </row>
    <row r="147" spans="1:9">
      <c r="A147" s="546"/>
      <c r="B147" s="550"/>
      <c r="C147" s="547"/>
      <c r="D147" s="547"/>
      <c r="E147" s="549"/>
      <c r="F147" s="555" t="str">
        <f t="shared" si="11"/>
        <v/>
      </c>
      <c r="G147" s="322" t="str">
        <f t="shared" si="12"/>
        <v/>
      </c>
      <c r="H147" s="297" t="b">
        <f t="shared" si="13"/>
        <v>0</v>
      </c>
      <c r="I147" s="298">
        <f t="shared" si="10"/>
        <v>1</v>
      </c>
    </row>
    <row r="148" spans="1:9">
      <c r="A148" s="546"/>
      <c r="B148" s="550"/>
      <c r="C148" s="547"/>
      <c r="D148" s="547"/>
      <c r="E148" s="549"/>
      <c r="F148" s="555" t="str">
        <f t="shared" si="11"/>
        <v/>
      </c>
      <c r="G148" s="322" t="str">
        <f t="shared" si="12"/>
        <v/>
      </c>
      <c r="H148" s="297" t="b">
        <f t="shared" si="13"/>
        <v>0</v>
      </c>
      <c r="I148" s="298">
        <f t="shared" si="10"/>
        <v>1</v>
      </c>
    </row>
    <row r="149" spans="1:9">
      <c r="A149" s="546"/>
      <c r="B149" s="550"/>
      <c r="C149" s="547"/>
      <c r="D149" s="547"/>
      <c r="E149" s="549"/>
      <c r="F149" s="555" t="str">
        <f t="shared" si="11"/>
        <v/>
      </c>
      <c r="G149" s="322" t="str">
        <f t="shared" si="12"/>
        <v/>
      </c>
      <c r="H149" s="297" t="b">
        <f t="shared" si="13"/>
        <v>0</v>
      </c>
      <c r="I149" s="298">
        <f t="shared" si="10"/>
        <v>1</v>
      </c>
    </row>
    <row r="150" spans="1:9">
      <c r="A150" s="546"/>
      <c r="B150" s="550"/>
      <c r="C150" s="547"/>
      <c r="D150" s="547"/>
      <c r="E150" s="549"/>
      <c r="F150" s="555" t="str">
        <f t="shared" si="11"/>
        <v/>
      </c>
      <c r="G150" s="322" t="str">
        <f t="shared" si="12"/>
        <v/>
      </c>
      <c r="H150" s="297" t="b">
        <f t="shared" si="13"/>
        <v>0</v>
      </c>
      <c r="I150" s="298">
        <f t="shared" si="10"/>
        <v>1</v>
      </c>
    </row>
    <row r="151" spans="1:9">
      <c r="A151" s="546"/>
      <c r="B151" s="550"/>
      <c r="C151" s="547"/>
      <c r="D151" s="547"/>
      <c r="E151" s="549"/>
      <c r="F151" s="555" t="str">
        <f t="shared" si="11"/>
        <v/>
      </c>
      <c r="G151" s="322" t="str">
        <f t="shared" si="12"/>
        <v/>
      </c>
      <c r="H151" s="297" t="b">
        <f t="shared" si="13"/>
        <v>0</v>
      </c>
      <c r="I151" s="298">
        <f t="shared" si="10"/>
        <v>1</v>
      </c>
    </row>
    <row r="152" spans="1:9">
      <c r="A152" s="546"/>
      <c r="B152" s="550"/>
      <c r="C152" s="547"/>
      <c r="D152" s="547"/>
      <c r="E152" s="549"/>
      <c r="F152" s="555" t="str">
        <f t="shared" si="11"/>
        <v/>
      </c>
      <c r="G152" s="322" t="str">
        <f t="shared" si="12"/>
        <v/>
      </c>
      <c r="H152" s="297" t="b">
        <f t="shared" si="13"/>
        <v>0</v>
      </c>
      <c r="I152" s="298">
        <f t="shared" si="10"/>
        <v>1</v>
      </c>
    </row>
    <row r="153" spans="1:9">
      <c r="A153" s="546"/>
      <c r="B153" s="550"/>
      <c r="C153" s="547"/>
      <c r="D153" s="547"/>
      <c r="E153" s="549"/>
      <c r="F153" s="555" t="str">
        <f t="shared" si="11"/>
        <v/>
      </c>
      <c r="G153" s="322" t="str">
        <f t="shared" si="12"/>
        <v/>
      </c>
      <c r="H153" s="297" t="b">
        <f t="shared" si="13"/>
        <v>0</v>
      </c>
      <c r="I153" s="298">
        <f t="shared" si="10"/>
        <v>1</v>
      </c>
    </row>
    <row r="154" spans="1:9">
      <c r="A154" s="546"/>
      <c r="B154" s="550"/>
      <c r="C154" s="547"/>
      <c r="D154" s="547"/>
      <c r="E154" s="549"/>
      <c r="F154" s="555" t="str">
        <f t="shared" si="11"/>
        <v/>
      </c>
      <c r="G154" s="322" t="str">
        <f t="shared" si="12"/>
        <v/>
      </c>
      <c r="H154" s="297" t="b">
        <f t="shared" si="13"/>
        <v>0</v>
      </c>
      <c r="I154" s="298">
        <f t="shared" si="10"/>
        <v>1</v>
      </c>
    </row>
    <row r="155" spans="1:9">
      <c r="A155" s="546"/>
      <c r="B155" s="550"/>
      <c r="C155" s="547"/>
      <c r="D155" s="547"/>
      <c r="E155" s="549"/>
      <c r="F155" s="555" t="str">
        <f t="shared" si="11"/>
        <v/>
      </c>
      <c r="G155" s="322" t="str">
        <f t="shared" si="12"/>
        <v/>
      </c>
      <c r="H155" s="297" t="b">
        <f t="shared" si="13"/>
        <v>0</v>
      </c>
      <c r="I155" s="298">
        <f t="shared" si="10"/>
        <v>1</v>
      </c>
    </row>
    <row r="156" spans="1:9">
      <c r="A156" s="546"/>
      <c r="B156" s="550"/>
      <c r="C156" s="547"/>
      <c r="D156" s="547"/>
      <c r="E156" s="549"/>
      <c r="F156" s="555" t="str">
        <f t="shared" si="11"/>
        <v/>
      </c>
      <c r="G156" s="322" t="str">
        <f t="shared" si="12"/>
        <v/>
      </c>
      <c r="H156" s="297" t="b">
        <f t="shared" si="13"/>
        <v>0</v>
      </c>
      <c r="I156" s="298">
        <f t="shared" si="10"/>
        <v>1</v>
      </c>
    </row>
    <row r="157" spans="1:9">
      <c r="A157" s="546"/>
      <c r="B157" s="550"/>
      <c r="C157" s="547"/>
      <c r="D157" s="547"/>
      <c r="E157" s="549"/>
      <c r="F157" s="555" t="str">
        <f t="shared" si="11"/>
        <v/>
      </c>
      <c r="G157" s="322" t="str">
        <f t="shared" si="12"/>
        <v/>
      </c>
      <c r="H157" s="297" t="b">
        <f t="shared" si="13"/>
        <v>0</v>
      </c>
      <c r="I157" s="298">
        <f t="shared" si="10"/>
        <v>1</v>
      </c>
    </row>
    <row r="158" spans="1:9">
      <c r="A158" s="546"/>
      <c r="B158" s="550"/>
      <c r="C158" s="547"/>
      <c r="D158" s="547"/>
      <c r="E158" s="549"/>
      <c r="F158" s="555" t="str">
        <f t="shared" si="11"/>
        <v/>
      </c>
      <c r="G158" s="322" t="str">
        <f t="shared" si="12"/>
        <v/>
      </c>
      <c r="H158" s="297" t="b">
        <f t="shared" si="13"/>
        <v>0</v>
      </c>
      <c r="I158" s="298">
        <f t="shared" si="10"/>
        <v>1</v>
      </c>
    </row>
    <row r="159" spans="1:9">
      <c r="A159" s="546"/>
      <c r="B159" s="550"/>
      <c r="C159" s="547"/>
      <c r="D159" s="547"/>
      <c r="E159" s="549"/>
      <c r="F159" s="555" t="str">
        <f t="shared" si="11"/>
        <v/>
      </c>
      <c r="G159" s="322" t="str">
        <f t="shared" si="12"/>
        <v/>
      </c>
      <c r="H159" s="297" t="b">
        <f t="shared" si="13"/>
        <v>0</v>
      </c>
      <c r="I159" s="298">
        <f t="shared" si="10"/>
        <v>1</v>
      </c>
    </row>
    <row r="160" spans="1:9">
      <c r="A160" s="546"/>
      <c r="B160" s="550"/>
      <c r="C160" s="547"/>
      <c r="D160" s="547"/>
      <c r="E160" s="549"/>
      <c r="F160" s="555" t="str">
        <f t="shared" si="11"/>
        <v/>
      </c>
      <c r="G160" s="322" t="str">
        <f t="shared" si="12"/>
        <v/>
      </c>
      <c r="H160" s="297" t="b">
        <f t="shared" si="13"/>
        <v>0</v>
      </c>
      <c r="I160" s="298">
        <f t="shared" si="10"/>
        <v>1</v>
      </c>
    </row>
    <row r="161" spans="1:9">
      <c r="A161" s="546"/>
      <c r="B161" s="550"/>
      <c r="C161" s="547"/>
      <c r="D161" s="547"/>
      <c r="E161" s="549"/>
      <c r="F161" s="555" t="str">
        <f t="shared" si="11"/>
        <v/>
      </c>
      <c r="G161" s="322" t="str">
        <f t="shared" si="12"/>
        <v/>
      </c>
      <c r="H161" s="297" t="b">
        <f t="shared" si="13"/>
        <v>0</v>
      </c>
      <c r="I161" s="298">
        <f t="shared" si="10"/>
        <v>1</v>
      </c>
    </row>
    <row r="162" spans="1:9">
      <c r="A162" s="546"/>
      <c r="B162" s="550"/>
      <c r="C162" s="547"/>
      <c r="D162" s="547"/>
      <c r="E162" s="549"/>
      <c r="F162" s="555" t="str">
        <f t="shared" si="11"/>
        <v/>
      </c>
      <c r="G162" s="322" t="str">
        <f t="shared" si="12"/>
        <v/>
      </c>
      <c r="H162" s="297" t="b">
        <f t="shared" si="13"/>
        <v>0</v>
      </c>
      <c r="I162" s="298">
        <f t="shared" si="10"/>
        <v>1</v>
      </c>
    </row>
    <row r="163" spans="1:9">
      <c r="A163" s="546"/>
      <c r="B163" s="550"/>
      <c r="C163" s="547"/>
      <c r="D163" s="547"/>
      <c r="E163" s="549"/>
      <c r="F163" s="555" t="str">
        <f t="shared" si="11"/>
        <v/>
      </c>
      <c r="G163" s="322" t="str">
        <f t="shared" si="12"/>
        <v/>
      </c>
      <c r="H163" s="297" t="b">
        <f t="shared" si="13"/>
        <v>0</v>
      </c>
      <c r="I163" s="298">
        <f t="shared" si="10"/>
        <v>1</v>
      </c>
    </row>
    <row r="164" spans="1:9">
      <c r="A164" s="546"/>
      <c r="B164" s="550"/>
      <c r="C164" s="547"/>
      <c r="D164" s="547"/>
      <c r="E164" s="549"/>
      <c r="F164" s="555" t="str">
        <f t="shared" si="11"/>
        <v/>
      </c>
      <c r="G164" s="322" t="str">
        <f t="shared" si="12"/>
        <v/>
      </c>
      <c r="H164" s="297" t="b">
        <f t="shared" si="13"/>
        <v>0</v>
      </c>
      <c r="I164" s="298">
        <f t="shared" si="10"/>
        <v>1</v>
      </c>
    </row>
    <row r="165" spans="1:9">
      <c r="A165" s="546"/>
      <c r="B165" s="550"/>
      <c r="C165" s="547"/>
      <c r="D165" s="547"/>
      <c r="E165" s="549"/>
      <c r="F165" s="555" t="str">
        <f t="shared" si="11"/>
        <v/>
      </c>
      <c r="G165" s="322" t="str">
        <f t="shared" si="12"/>
        <v/>
      </c>
      <c r="H165" s="297" t="b">
        <f t="shared" si="13"/>
        <v>0</v>
      </c>
      <c r="I165" s="298">
        <f t="shared" si="10"/>
        <v>1</v>
      </c>
    </row>
    <row r="166" spans="1:9">
      <c r="A166" s="546"/>
      <c r="B166" s="550"/>
      <c r="C166" s="547"/>
      <c r="D166" s="547"/>
      <c r="E166" s="549"/>
      <c r="F166" s="555" t="str">
        <f t="shared" si="11"/>
        <v/>
      </c>
      <c r="G166" s="322" t="str">
        <f t="shared" si="12"/>
        <v/>
      </c>
      <c r="H166" s="297" t="b">
        <f t="shared" si="13"/>
        <v>0</v>
      </c>
      <c r="I166" s="298">
        <f t="shared" si="10"/>
        <v>1</v>
      </c>
    </row>
    <row r="167" spans="1:9">
      <c r="A167" s="546"/>
      <c r="B167" s="550"/>
      <c r="C167" s="547"/>
      <c r="D167" s="547"/>
      <c r="E167" s="549"/>
      <c r="F167" s="555" t="str">
        <f t="shared" si="11"/>
        <v/>
      </c>
      <c r="G167" s="322" t="str">
        <f t="shared" si="12"/>
        <v/>
      </c>
      <c r="H167" s="297" t="b">
        <f t="shared" si="13"/>
        <v>0</v>
      </c>
      <c r="I167" s="298">
        <f t="shared" si="10"/>
        <v>1</v>
      </c>
    </row>
    <row r="168" spans="1:9">
      <c r="A168" s="546"/>
      <c r="B168" s="550"/>
      <c r="C168" s="547"/>
      <c r="D168" s="547"/>
      <c r="E168" s="549"/>
      <c r="F168" s="555" t="str">
        <f t="shared" si="11"/>
        <v/>
      </c>
      <c r="G168" s="322" t="str">
        <f t="shared" si="12"/>
        <v/>
      </c>
      <c r="H168" s="297" t="b">
        <f t="shared" si="13"/>
        <v>0</v>
      </c>
      <c r="I168" s="298">
        <f t="shared" si="10"/>
        <v>1</v>
      </c>
    </row>
    <row r="169" spans="1:9">
      <c r="A169" s="546"/>
      <c r="B169" s="550"/>
      <c r="C169" s="547"/>
      <c r="D169" s="547"/>
      <c r="E169" s="549"/>
      <c r="F169" s="555" t="str">
        <f t="shared" si="11"/>
        <v/>
      </c>
      <c r="G169" s="322" t="str">
        <f t="shared" si="12"/>
        <v/>
      </c>
      <c r="H169" s="297" t="b">
        <f t="shared" si="13"/>
        <v>0</v>
      </c>
      <c r="I169" s="298">
        <f t="shared" si="10"/>
        <v>1</v>
      </c>
    </row>
    <row r="170" spans="1:9">
      <c r="A170" s="546"/>
      <c r="B170" s="550"/>
      <c r="C170" s="547"/>
      <c r="D170" s="547"/>
      <c r="E170" s="549"/>
      <c r="F170" s="555" t="str">
        <f t="shared" si="11"/>
        <v/>
      </c>
      <c r="G170" s="322" t="str">
        <f t="shared" si="12"/>
        <v/>
      </c>
      <c r="H170" s="297" t="b">
        <f t="shared" si="13"/>
        <v>0</v>
      </c>
      <c r="I170" s="298">
        <f t="shared" si="10"/>
        <v>1</v>
      </c>
    </row>
    <row r="171" spans="1:9">
      <c r="A171" s="546"/>
      <c r="B171" s="550"/>
      <c r="C171" s="547"/>
      <c r="D171" s="547"/>
      <c r="E171" s="549"/>
      <c r="F171" s="555" t="str">
        <f t="shared" si="11"/>
        <v/>
      </c>
      <c r="G171" s="322" t="str">
        <f t="shared" si="12"/>
        <v/>
      </c>
      <c r="H171" s="297" t="b">
        <f t="shared" si="13"/>
        <v>0</v>
      </c>
      <c r="I171" s="298">
        <f t="shared" si="10"/>
        <v>1</v>
      </c>
    </row>
    <row r="172" spans="1:9">
      <c r="A172" s="546"/>
      <c r="B172" s="550"/>
      <c r="C172" s="547"/>
      <c r="D172" s="547"/>
      <c r="E172" s="549"/>
      <c r="F172" s="555" t="str">
        <f t="shared" si="11"/>
        <v/>
      </c>
      <c r="G172" s="322" t="str">
        <f t="shared" si="12"/>
        <v/>
      </c>
      <c r="H172" s="297" t="b">
        <f t="shared" si="13"/>
        <v>0</v>
      </c>
      <c r="I172" s="298">
        <f t="shared" si="10"/>
        <v>1</v>
      </c>
    </row>
    <row r="173" spans="1:9">
      <c r="A173" s="546"/>
      <c r="B173" s="550"/>
      <c r="C173" s="547"/>
      <c r="D173" s="547"/>
      <c r="E173" s="549"/>
      <c r="F173" s="555" t="str">
        <f t="shared" si="11"/>
        <v/>
      </c>
      <c r="G173" s="322" t="str">
        <f t="shared" si="12"/>
        <v/>
      </c>
      <c r="H173" s="297" t="b">
        <f t="shared" si="13"/>
        <v>0</v>
      </c>
      <c r="I173" s="298">
        <f t="shared" si="10"/>
        <v>1</v>
      </c>
    </row>
    <row r="174" spans="1:9">
      <c r="A174" s="546"/>
      <c r="B174" s="550"/>
      <c r="C174" s="547"/>
      <c r="D174" s="547"/>
      <c r="E174" s="549"/>
      <c r="F174" s="555" t="str">
        <f t="shared" si="11"/>
        <v/>
      </c>
      <c r="G174" s="322" t="str">
        <f t="shared" si="12"/>
        <v/>
      </c>
      <c r="H174" s="297" t="b">
        <f t="shared" si="13"/>
        <v>0</v>
      </c>
      <c r="I174" s="298">
        <f t="shared" si="10"/>
        <v>1</v>
      </c>
    </row>
    <row r="175" spans="1:9">
      <c r="A175" s="546"/>
      <c r="B175" s="550"/>
      <c r="C175" s="547"/>
      <c r="D175" s="547"/>
      <c r="E175" s="549"/>
      <c r="F175" s="555" t="str">
        <f t="shared" si="11"/>
        <v/>
      </c>
      <c r="G175" s="322" t="str">
        <f t="shared" si="12"/>
        <v/>
      </c>
      <c r="H175" s="297" t="b">
        <f t="shared" si="13"/>
        <v>0</v>
      </c>
      <c r="I175" s="298">
        <f t="shared" ref="I175:I238" si="14">LEN(C175)-LEN(SUBSTITUTE(C175,",",""))+1</f>
        <v>1</v>
      </c>
    </row>
    <row r="176" spans="1:9">
      <c r="A176" s="546"/>
      <c r="B176" s="550"/>
      <c r="C176" s="547"/>
      <c r="D176" s="547"/>
      <c r="E176" s="549"/>
      <c r="F176" s="555" t="str">
        <f t="shared" si="11"/>
        <v/>
      </c>
      <c r="G176" s="322" t="str">
        <f t="shared" si="12"/>
        <v/>
      </c>
      <c r="H176" s="297" t="b">
        <f t="shared" si="13"/>
        <v>0</v>
      </c>
      <c r="I176" s="298">
        <f t="shared" si="14"/>
        <v>1</v>
      </c>
    </row>
    <row r="177" spans="1:9">
      <c r="A177" s="546"/>
      <c r="B177" s="550"/>
      <c r="C177" s="547"/>
      <c r="D177" s="547"/>
      <c r="E177" s="549"/>
      <c r="F177" s="555" t="str">
        <f t="shared" si="11"/>
        <v/>
      </c>
      <c r="G177" s="322" t="str">
        <f t="shared" si="12"/>
        <v/>
      </c>
      <c r="H177" s="297" t="b">
        <f t="shared" si="13"/>
        <v>0</v>
      </c>
      <c r="I177" s="298">
        <f t="shared" si="14"/>
        <v>1</v>
      </c>
    </row>
    <row r="178" spans="1:9">
      <c r="A178" s="546"/>
      <c r="B178" s="550"/>
      <c r="C178" s="547"/>
      <c r="D178" s="547"/>
      <c r="E178" s="549"/>
      <c r="F178" s="555" t="str">
        <f t="shared" si="11"/>
        <v/>
      </c>
      <c r="G178" s="322" t="str">
        <f t="shared" si="12"/>
        <v/>
      </c>
      <c r="H178" s="297" t="b">
        <f t="shared" si="13"/>
        <v>0</v>
      </c>
      <c r="I178" s="298">
        <f t="shared" si="14"/>
        <v>1</v>
      </c>
    </row>
    <row r="179" spans="1:9">
      <c r="A179" s="546"/>
      <c r="B179" s="550"/>
      <c r="C179" s="547"/>
      <c r="D179" s="547"/>
      <c r="E179" s="549"/>
      <c r="F179" s="555" t="str">
        <f t="shared" si="11"/>
        <v/>
      </c>
      <c r="G179" s="322" t="str">
        <f t="shared" si="12"/>
        <v/>
      </c>
      <c r="H179" s="297" t="b">
        <f t="shared" si="13"/>
        <v>0</v>
      </c>
      <c r="I179" s="298">
        <f t="shared" si="14"/>
        <v>1</v>
      </c>
    </row>
    <row r="180" spans="1:9">
      <c r="A180" s="546"/>
      <c r="B180" s="550"/>
      <c r="C180" s="547"/>
      <c r="D180" s="547"/>
      <c r="E180" s="549"/>
      <c r="F180" s="555" t="str">
        <f t="shared" si="11"/>
        <v/>
      </c>
      <c r="G180" s="322" t="str">
        <f t="shared" si="12"/>
        <v/>
      </c>
      <c r="H180" s="297" t="b">
        <f t="shared" si="13"/>
        <v>0</v>
      </c>
      <c r="I180" s="298">
        <f t="shared" si="14"/>
        <v>1</v>
      </c>
    </row>
    <row r="181" spans="1:9">
      <c r="A181" s="546"/>
      <c r="B181" s="550"/>
      <c r="C181" s="547"/>
      <c r="D181" s="547"/>
      <c r="E181" s="549"/>
      <c r="F181" s="555" t="str">
        <f t="shared" si="11"/>
        <v/>
      </c>
      <c r="G181" s="322" t="str">
        <f t="shared" si="12"/>
        <v/>
      </c>
      <c r="H181" s="297" t="b">
        <f t="shared" si="13"/>
        <v>0</v>
      </c>
      <c r="I181" s="298">
        <f t="shared" si="14"/>
        <v>1</v>
      </c>
    </row>
    <row r="182" spans="1:9">
      <c r="A182" s="546"/>
      <c r="B182" s="550"/>
      <c r="C182" s="547"/>
      <c r="D182" s="547"/>
      <c r="E182" s="549"/>
      <c r="F182" s="555" t="str">
        <f t="shared" si="11"/>
        <v/>
      </c>
      <c r="G182" s="322" t="str">
        <f t="shared" si="12"/>
        <v/>
      </c>
      <c r="H182" s="297" t="b">
        <f t="shared" si="13"/>
        <v>0</v>
      </c>
      <c r="I182" s="298">
        <f t="shared" si="14"/>
        <v>1</v>
      </c>
    </row>
    <row r="183" spans="1:9">
      <c r="A183" s="546"/>
      <c r="B183" s="550"/>
      <c r="C183" s="547"/>
      <c r="D183" s="547"/>
      <c r="E183" s="549"/>
      <c r="F183" s="555" t="str">
        <f t="shared" si="11"/>
        <v/>
      </c>
      <c r="G183" s="322" t="str">
        <f t="shared" si="12"/>
        <v/>
      </c>
      <c r="H183" s="297" t="b">
        <f t="shared" si="13"/>
        <v>0</v>
      </c>
      <c r="I183" s="298">
        <f t="shared" si="14"/>
        <v>1</v>
      </c>
    </row>
    <row r="184" spans="1:9">
      <c r="A184" s="546"/>
      <c r="B184" s="550"/>
      <c r="C184" s="547"/>
      <c r="D184" s="547"/>
      <c r="E184" s="549"/>
      <c r="F184" s="555" t="str">
        <f t="shared" si="11"/>
        <v/>
      </c>
      <c r="G184" s="322" t="str">
        <f t="shared" si="12"/>
        <v/>
      </c>
      <c r="H184" s="297" t="b">
        <f t="shared" si="13"/>
        <v>0</v>
      </c>
      <c r="I184" s="298">
        <f t="shared" si="14"/>
        <v>1</v>
      </c>
    </row>
    <row r="185" spans="1:9">
      <c r="A185" s="546"/>
      <c r="B185" s="550"/>
      <c r="C185" s="547"/>
      <c r="D185" s="547"/>
      <c r="E185" s="549"/>
      <c r="F185" s="555" t="str">
        <f t="shared" si="11"/>
        <v/>
      </c>
      <c r="G185" s="322" t="str">
        <f t="shared" si="12"/>
        <v/>
      </c>
      <c r="H185" s="297" t="b">
        <f t="shared" si="13"/>
        <v>0</v>
      </c>
      <c r="I185" s="298">
        <f t="shared" si="14"/>
        <v>1</v>
      </c>
    </row>
    <row r="186" spans="1:9">
      <c r="A186" s="546"/>
      <c r="B186" s="550"/>
      <c r="C186" s="547"/>
      <c r="D186" s="547"/>
      <c r="E186" s="549"/>
      <c r="F186" s="555" t="str">
        <f t="shared" si="11"/>
        <v/>
      </c>
      <c r="G186" s="322" t="str">
        <f t="shared" si="12"/>
        <v/>
      </c>
      <c r="H186" s="297" t="b">
        <f t="shared" si="13"/>
        <v>0</v>
      </c>
      <c r="I186" s="298">
        <f t="shared" si="14"/>
        <v>1</v>
      </c>
    </row>
    <row r="187" spans="1:9">
      <c r="A187" s="546"/>
      <c r="B187" s="550"/>
      <c r="C187" s="547"/>
      <c r="D187" s="547"/>
      <c r="E187" s="549"/>
      <c r="F187" s="555" t="str">
        <f t="shared" si="11"/>
        <v/>
      </c>
      <c r="G187" s="322" t="str">
        <f t="shared" si="12"/>
        <v/>
      </c>
      <c r="H187" s="297" t="b">
        <f t="shared" si="13"/>
        <v>0</v>
      </c>
      <c r="I187" s="298">
        <f t="shared" si="14"/>
        <v>1</v>
      </c>
    </row>
    <row r="188" spans="1:9">
      <c r="A188" s="546"/>
      <c r="B188" s="550"/>
      <c r="C188" s="547"/>
      <c r="D188" s="547"/>
      <c r="E188" s="549"/>
      <c r="F188" s="555" t="str">
        <f t="shared" si="11"/>
        <v/>
      </c>
      <c r="G188" s="322" t="str">
        <f t="shared" si="12"/>
        <v/>
      </c>
      <c r="H188" s="297" t="b">
        <f t="shared" si="13"/>
        <v>0</v>
      </c>
      <c r="I188" s="298">
        <f t="shared" si="14"/>
        <v>1</v>
      </c>
    </row>
    <row r="189" spans="1:9">
      <c r="A189" s="546"/>
      <c r="B189" s="550"/>
      <c r="C189" s="547"/>
      <c r="D189" s="547"/>
      <c r="E189" s="549"/>
      <c r="F189" s="555" t="str">
        <f t="shared" si="11"/>
        <v/>
      </c>
      <c r="G189" s="322" t="str">
        <f t="shared" si="12"/>
        <v/>
      </c>
      <c r="H189" s="297" t="b">
        <f t="shared" si="13"/>
        <v>0</v>
      </c>
      <c r="I189" s="298">
        <f t="shared" si="14"/>
        <v>1</v>
      </c>
    </row>
    <row r="190" spans="1:9">
      <c r="A190" s="546"/>
      <c r="B190" s="550"/>
      <c r="C190" s="547"/>
      <c r="D190" s="547"/>
      <c r="E190" s="549"/>
      <c r="F190" s="555" t="str">
        <f t="shared" si="11"/>
        <v/>
      </c>
      <c r="G190" s="322" t="str">
        <f t="shared" si="12"/>
        <v/>
      </c>
      <c r="H190" s="297" t="b">
        <f t="shared" si="13"/>
        <v>0</v>
      </c>
      <c r="I190" s="298">
        <f t="shared" si="14"/>
        <v>1</v>
      </c>
    </row>
    <row r="191" spans="1:9">
      <c r="A191" s="546"/>
      <c r="B191" s="550"/>
      <c r="C191" s="547"/>
      <c r="D191" s="547"/>
      <c r="E191" s="549"/>
      <c r="F191" s="555" t="str">
        <f t="shared" si="11"/>
        <v/>
      </c>
      <c r="G191" s="322" t="str">
        <f t="shared" si="12"/>
        <v/>
      </c>
      <c r="H191" s="297" t="b">
        <f t="shared" si="13"/>
        <v>0</v>
      </c>
      <c r="I191" s="298">
        <f t="shared" si="14"/>
        <v>1</v>
      </c>
    </row>
    <row r="192" spans="1:9">
      <c r="A192" s="546"/>
      <c r="B192" s="550"/>
      <c r="C192" s="547"/>
      <c r="D192" s="547"/>
      <c r="E192" s="549"/>
      <c r="F192" s="555" t="str">
        <f t="shared" si="11"/>
        <v/>
      </c>
      <c r="G192" s="322" t="str">
        <f t="shared" si="12"/>
        <v/>
      </c>
      <c r="H192" s="297" t="b">
        <f t="shared" si="13"/>
        <v>0</v>
      </c>
      <c r="I192" s="298">
        <f t="shared" si="14"/>
        <v>1</v>
      </c>
    </row>
    <row r="193" spans="1:9">
      <c r="A193" s="546"/>
      <c r="B193" s="550"/>
      <c r="C193" s="547"/>
      <c r="D193" s="547"/>
      <c r="E193" s="549"/>
      <c r="F193" s="555" t="str">
        <f t="shared" si="11"/>
        <v/>
      </c>
      <c r="G193" s="322" t="str">
        <f t="shared" si="12"/>
        <v/>
      </c>
      <c r="H193" s="297" t="b">
        <f t="shared" si="13"/>
        <v>0</v>
      </c>
      <c r="I193" s="298">
        <f t="shared" si="14"/>
        <v>1</v>
      </c>
    </row>
    <row r="194" spans="1:9">
      <c r="A194" s="546"/>
      <c r="B194" s="550"/>
      <c r="C194" s="547"/>
      <c r="D194" s="547"/>
      <c r="E194" s="549"/>
      <c r="F194" s="555" t="str">
        <f t="shared" si="11"/>
        <v/>
      </c>
      <c r="G194" s="322" t="str">
        <f t="shared" si="12"/>
        <v/>
      </c>
      <c r="H194" s="297" t="b">
        <f t="shared" si="13"/>
        <v>0</v>
      </c>
      <c r="I194" s="298">
        <f t="shared" si="14"/>
        <v>1</v>
      </c>
    </row>
    <row r="195" spans="1:9">
      <c r="A195" s="546"/>
      <c r="B195" s="550"/>
      <c r="C195" s="547"/>
      <c r="D195" s="547"/>
      <c r="E195" s="549"/>
      <c r="F195" s="555" t="str">
        <f t="shared" si="11"/>
        <v/>
      </c>
      <c r="G195" s="322" t="str">
        <f t="shared" si="12"/>
        <v/>
      </c>
      <c r="H195" s="297" t="b">
        <f t="shared" si="13"/>
        <v>0</v>
      </c>
      <c r="I195" s="298">
        <f t="shared" si="14"/>
        <v>1</v>
      </c>
    </row>
    <row r="196" spans="1:9">
      <c r="A196" s="546"/>
      <c r="B196" s="550"/>
      <c r="C196" s="547"/>
      <c r="D196" s="547"/>
      <c r="E196" s="549"/>
      <c r="F196" s="555" t="str">
        <f t="shared" si="11"/>
        <v/>
      </c>
      <c r="G196" s="322" t="str">
        <f t="shared" si="12"/>
        <v/>
      </c>
      <c r="H196" s="297" t="b">
        <f t="shared" si="13"/>
        <v>0</v>
      </c>
      <c r="I196" s="298">
        <f t="shared" si="14"/>
        <v>1</v>
      </c>
    </row>
    <row r="197" spans="1:9">
      <c r="A197" s="546"/>
      <c r="B197" s="550"/>
      <c r="C197" s="547"/>
      <c r="D197" s="547"/>
      <c r="E197" s="549"/>
      <c r="F197" s="555" t="str">
        <f t="shared" si="11"/>
        <v/>
      </c>
      <c r="G197" s="322" t="str">
        <f t="shared" si="12"/>
        <v/>
      </c>
      <c r="H197" s="297" t="b">
        <f t="shared" si="13"/>
        <v>0</v>
      </c>
      <c r="I197" s="298">
        <f t="shared" si="14"/>
        <v>1</v>
      </c>
    </row>
    <row r="198" spans="1:9">
      <c r="A198" s="546"/>
      <c r="B198" s="550"/>
      <c r="C198" s="547"/>
      <c r="D198" s="547"/>
      <c r="E198" s="549"/>
      <c r="F198" s="555" t="str">
        <f t="shared" si="11"/>
        <v/>
      </c>
      <c r="G198" s="322" t="str">
        <f t="shared" si="12"/>
        <v/>
      </c>
      <c r="H198" s="297" t="b">
        <f t="shared" si="13"/>
        <v>0</v>
      </c>
      <c r="I198" s="298">
        <f t="shared" si="14"/>
        <v>1</v>
      </c>
    </row>
    <row r="199" spans="1:9">
      <c r="A199" s="546"/>
      <c r="B199" s="550"/>
      <c r="C199" s="547"/>
      <c r="D199" s="547"/>
      <c r="E199" s="549"/>
      <c r="F199" s="555" t="str">
        <f t="shared" si="11"/>
        <v/>
      </c>
      <c r="G199" s="322" t="str">
        <f t="shared" si="12"/>
        <v/>
      </c>
      <c r="H199" s="297" t="b">
        <f t="shared" si="13"/>
        <v>0</v>
      </c>
      <c r="I199" s="298">
        <f t="shared" si="14"/>
        <v>1</v>
      </c>
    </row>
    <row r="200" spans="1:9">
      <c r="A200" s="546"/>
      <c r="B200" s="550"/>
      <c r="C200" s="547"/>
      <c r="D200" s="547"/>
      <c r="E200" s="549"/>
      <c r="F200" s="555" t="str">
        <f t="shared" si="11"/>
        <v/>
      </c>
      <c r="G200" s="322" t="str">
        <f t="shared" si="12"/>
        <v/>
      </c>
      <c r="H200" s="297" t="b">
        <f t="shared" si="13"/>
        <v>0</v>
      </c>
      <c r="I200" s="298">
        <f t="shared" si="14"/>
        <v>1</v>
      </c>
    </row>
    <row r="201" spans="1:9">
      <c r="A201" s="546"/>
      <c r="B201" s="550"/>
      <c r="C201" s="547"/>
      <c r="D201" s="547"/>
      <c r="E201" s="549"/>
      <c r="F201" s="555" t="str">
        <f t="shared" si="11"/>
        <v/>
      </c>
      <c r="G201" s="322" t="str">
        <f t="shared" si="12"/>
        <v/>
      </c>
      <c r="H201" s="297" t="b">
        <f t="shared" si="13"/>
        <v>0</v>
      </c>
      <c r="I201" s="298">
        <f t="shared" si="14"/>
        <v>1</v>
      </c>
    </row>
    <row r="202" spans="1:9">
      <c r="A202" s="546"/>
      <c r="B202" s="550"/>
      <c r="C202" s="547"/>
      <c r="D202" s="547"/>
      <c r="E202" s="549"/>
      <c r="F202" s="555" t="str">
        <f t="shared" si="11"/>
        <v/>
      </c>
      <c r="G202" s="322" t="str">
        <f t="shared" si="12"/>
        <v/>
      </c>
      <c r="H202" s="297" t="b">
        <f t="shared" si="13"/>
        <v>0</v>
      </c>
      <c r="I202" s="298">
        <f t="shared" si="14"/>
        <v>1</v>
      </c>
    </row>
    <row r="203" spans="1:9">
      <c r="A203" s="546"/>
      <c r="B203" s="550"/>
      <c r="C203" s="547"/>
      <c r="D203" s="547"/>
      <c r="E203" s="549"/>
      <c r="F203" s="555" t="str">
        <f t="shared" si="11"/>
        <v/>
      </c>
      <c r="G203" s="322" t="str">
        <f t="shared" si="12"/>
        <v/>
      </c>
      <c r="H203" s="297" t="b">
        <f t="shared" si="13"/>
        <v>0</v>
      </c>
      <c r="I203" s="298">
        <f t="shared" si="14"/>
        <v>1</v>
      </c>
    </row>
    <row r="204" spans="1:9">
      <c r="A204" s="546"/>
      <c r="B204" s="550"/>
      <c r="C204" s="547"/>
      <c r="D204" s="547"/>
      <c r="E204" s="549"/>
      <c r="F204" s="555" t="str">
        <f t="shared" ref="F204:F261" si="15">IF(OR($C204="",$E204&lt;an_initial,$E204&gt;an_final),"",G204*(HLOOKUP(D204,iii2punctaje,2,FALSE)))</f>
        <v/>
      </c>
      <c r="G204" s="322" t="str">
        <f t="shared" ref="G204:G261" si="16">IF(OR($C204="",,$E204="",$E204&gt;an_final),"",IF($E204&gt;=an_initial,1,""))</f>
        <v/>
      </c>
      <c r="H204" s="297" t="b">
        <f t="shared" ref="H204:H261" si="17">IF(nume_candidat="",FALSE,ISNUMBER(SEARCH(nume_candidat,$C204)))</f>
        <v>0</v>
      </c>
      <c r="I204" s="298">
        <f t="shared" si="14"/>
        <v>1</v>
      </c>
    </row>
    <row r="205" spans="1:9">
      <c r="A205" s="546"/>
      <c r="B205" s="550"/>
      <c r="C205" s="547"/>
      <c r="D205" s="547"/>
      <c r="E205" s="549"/>
      <c r="F205" s="555" t="str">
        <f t="shared" si="15"/>
        <v/>
      </c>
      <c r="G205" s="322" t="str">
        <f t="shared" si="16"/>
        <v/>
      </c>
      <c r="H205" s="297" t="b">
        <f t="shared" si="17"/>
        <v>0</v>
      </c>
      <c r="I205" s="298">
        <f t="shared" si="14"/>
        <v>1</v>
      </c>
    </row>
    <row r="206" spans="1:9">
      <c r="A206" s="546"/>
      <c r="B206" s="550"/>
      <c r="C206" s="547"/>
      <c r="D206" s="547"/>
      <c r="E206" s="549"/>
      <c r="F206" s="555" t="str">
        <f t="shared" si="15"/>
        <v/>
      </c>
      <c r="G206" s="322" t="str">
        <f t="shared" si="16"/>
        <v/>
      </c>
      <c r="H206" s="297" t="b">
        <f t="shared" si="17"/>
        <v>0</v>
      </c>
      <c r="I206" s="298">
        <f t="shared" si="14"/>
        <v>1</v>
      </c>
    </row>
    <row r="207" spans="1:9">
      <c r="A207" s="546"/>
      <c r="B207" s="550"/>
      <c r="C207" s="547"/>
      <c r="D207" s="547"/>
      <c r="E207" s="549"/>
      <c r="F207" s="555" t="str">
        <f t="shared" si="15"/>
        <v/>
      </c>
      <c r="G207" s="322" t="str">
        <f t="shared" si="16"/>
        <v/>
      </c>
      <c r="H207" s="297" t="b">
        <f t="shared" si="17"/>
        <v>0</v>
      </c>
      <c r="I207" s="298">
        <f t="shared" si="14"/>
        <v>1</v>
      </c>
    </row>
    <row r="208" spans="1:9">
      <c r="A208" s="546"/>
      <c r="B208" s="550"/>
      <c r="C208" s="547"/>
      <c r="D208" s="547"/>
      <c r="E208" s="549"/>
      <c r="F208" s="555" t="str">
        <f t="shared" si="15"/>
        <v/>
      </c>
      <c r="G208" s="322" t="str">
        <f t="shared" si="16"/>
        <v/>
      </c>
      <c r="H208" s="297" t="b">
        <f t="shared" si="17"/>
        <v>0</v>
      </c>
      <c r="I208" s="298">
        <f t="shared" si="14"/>
        <v>1</v>
      </c>
    </row>
    <row r="209" spans="1:9">
      <c r="A209" s="546"/>
      <c r="B209" s="550"/>
      <c r="C209" s="547"/>
      <c r="D209" s="547"/>
      <c r="E209" s="549"/>
      <c r="F209" s="555" t="str">
        <f t="shared" si="15"/>
        <v/>
      </c>
      <c r="G209" s="322" t="str">
        <f t="shared" si="16"/>
        <v/>
      </c>
      <c r="H209" s="297" t="b">
        <f t="shared" si="17"/>
        <v>0</v>
      </c>
      <c r="I209" s="298">
        <f t="shared" si="14"/>
        <v>1</v>
      </c>
    </row>
    <row r="210" spans="1:9">
      <c r="A210" s="546"/>
      <c r="B210" s="550"/>
      <c r="C210" s="547"/>
      <c r="D210" s="547"/>
      <c r="E210" s="549"/>
      <c r="F210" s="555" t="str">
        <f t="shared" si="15"/>
        <v/>
      </c>
      <c r="G210" s="322" t="str">
        <f t="shared" si="16"/>
        <v/>
      </c>
      <c r="H210" s="297" t="b">
        <f t="shared" si="17"/>
        <v>0</v>
      </c>
      <c r="I210" s="298">
        <f t="shared" si="14"/>
        <v>1</v>
      </c>
    </row>
    <row r="211" spans="1:9">
      <c r="A211" s="546"/>
      <c r="B211" s="550"/>
      <c r="C211" s="547"/>
      <c r="D211" s="547"/>
      <c r="E211" s="549"/>
      <c r="F211" s="555" t="str">
        <f t="shared" si="15"/>
        <v/>
      </c>
      <c r="G211" s="322" t="str">
        <f t="shared" si="16"/>
        <v/>
      </c>
      <c r="H211" s="297" t="b">
        <f t="shared" si="17"/>
        <v>0</v>
      </c>
      <c r="I211" s="298">
        <f t="shared" si="14"/>
        <v>1</v>
      </c>
    </row>
    <row r="212" spans="1:9">
      <c r="A212" s="546"/>
      <c r="B212" s="550"/>
      <c r="C212" s="547"/>
      <c r="D212" s="547"/>
      <c r="E212" s="549"/>
      <c r="F212" s="555" t="str">
        <f t="shared" si="15"/>
        <v/>
      </c>
      <c r="G212" s="322" t="str">
        <f t="shared" si="16"/>
        <v/>
      </c>
      <c r="H212" s="297" t="b">
        <f t="shared" si="17"/>
        <v>0</v>
      </c>
      <c r="I212" s="298">
        <f t="shared" si="14"/>
        <v>1</v>
      </c>
    </row>
    <row r="213" spans="1:9">
      <c r="A213" s="546"/>
      <c r="B213" s="550"/>
      <c r="C213" s="547"/>
      <c r="D213" s="547"/>
      <c r="E213" s="549"/>
      <c r="F213" s="555" t="str">
        <f t="shared" si="15"/>
        <v/>
      </c>
      <c r="G213" s="322" t="str">
        <f t="shared" si="16"/>
        <v/>
      </c>
      <c r="H213" s="297" t="b">
        <f t="shared" si="17"/>
        <v>0</v>
      </c>
      <c r="I213" s="298">
        <f t="shared" si="14"/>
        <v>1</v>
      </c>
    </row>
    <row r="214" spans="1:9">
      <c r="A214" s="546"/>
      <c r="B214" s="550"/>
      <c r="C214" s="547"/>
      <c r="D214" s="547"/>
      <c r="E214" s="549"/>
      <c r="F214" s="555" t="str">
        <f t="shared" si="15"/>
        <v/>
      </c>
      <c r="G214" s="322" t="str">
        <f t="shared" si="16"/>
        <v/>
      </c>
      <c r="H214" s="297" t="b">
        <f t="shared" si="17"/>
        <v>0</v>
      </c>
      <c r="I214" s="298">
        <f t="shared" si="14"/>
        <v>1</v>
      </c>
    </row>
    <row r="215" spans="1:9">
      <c r="A215" s="546"/>
      <c r="B215" s="550"/>
      <c r="C215" s="547"/>
      <c r="D215" s="547"/>
      <c r="E215" s="549"/>
      <c r="F215" s="555" t="str">
        <f t="shared" si="15"/>
        <v/>
      </c>
      <c r="G215" s="322" t="str">
        <f t="shared" si="16"/>
        <v/>
      </c>
      <c r="H215" s="297" t="b">
        <f t="shared" si="17"/>
        <v>0</v>
      </c>
      <c r="I215" s="298">
        <f t="shared" si="14"/>
        <v>1</v>
      </c>
    </row>
    <row r="216" spans="1:9">
      <c r="A216" s="546"/>
      <c r="B216" s="550"/>
      <c r="C216" s="547"/>
      <c r="D216" s="547"/>
      <c r="E216" s="549"/>
      <c r="F216" s="555" t="str">
        <f t="shared" si="15"/>
        <v/>
      </c>
      <c r="G216" s="322" t="str">
        <f t="shared" si="16"/>
        <v/>
      </c>
      <c r="H216" s="297" t="b">
        <f t="shared" si="17"/>
        <v>0</v>
      </c>
      <c r="I216" s="298">
        <f t="shared" si="14"/>
        <v>1</v>
      </c>
    </row>
    <row r="217" spans="1:9">
      <c r="A217" s="546"/>
      <c r="B217" s="550"/>
      <c r="C217" s="547"/>
      <c r="D217" s="547"/>
      <c r="E217" s="549"/>
      <c r="F217" s="555" t="str">
        <f t="shared" si="15"/>
        <v/>
      </c>
      <c r="G217" s="322" t="str">
        <f t="shared" si="16"/>
        <v/>
      </c>
      <c r="H217" s="297" t="b">
        <f t="shared" si="17"/>
        <v>0</v>
      </c>
      <c r="I217" s="298">
        <f t="shared" si="14"/>
        <v>1</v>
      </c>
    </row>
    <row r="218" spans="1:9">
      <c r="A218" s="546"/>
      <c r="B218" s="550"/>
      <c r="C218" s="547"/>
      <c r="D218" s="547"/>
      <c r="E218" s="549"/>
      <c r="F218" s="555" t="str">
        <f t="shared" si="15"/>
        <v/>
      </c>
      <c r="G218" s="322" t="str">
        <f t="shared" si="16"/>
        <v/>
      </c>
      <c r="H218" s="297" t="b">
        <f t="shared" si="17"/>
        <v>0</v>
      </c>
      <c r="I218" s="298">
        <f t="shared" si="14"/>
        <v>1</v>
      </c>
    </row>
    <row r="219" spans="1:9">
      <c r="A219" s="546"/>
      <c r="B219" s="550"/>
      <c r="C219" s="547"/>
      <c r="D219" s="547"/>
      <c r="E219" s="549"/>
      <c r="F219" s="555" t="str">
        <f t="shared" si="15"/>
        <v/>
      </c>
      <c r="G219" s="322" t="str">
        <f t="shared" si="16"/>
        <v/>
      </c>
      <c r="H219" s="297" t="b">
        <f t="shared" si="17"/>
        <v>0</v>
      </c>
      <c r="I219" s="298">
        <f t="shared" si="14"/>
        <v>1</v>
      </c>
    </row>
    <row r="220" spans="1:9">
      <c r="A220" s="546"/>
      <c r="B220" s="550"/>
      <c r="C220" s="547"/>
      <c r="D220" s="547"/>
      <c r="E220" s="549"/>
      <c r="F220" s="555" t="str">
        <f t="shared" si="15"/>
        <v/>
      </c>
      <c r="G220" s="322" t="str">
        <f t="shared" si="16"/>
        <v/>
      </c>
      <c r="H220" s="297" t="b">
        <f t="shared" si="17"/>
        <v>0</v>
      </c>
      <c r="I220" s="298">
        <f t="shared" si="14"/>
        <v>1</v>
      </c>
    </row>
    <row r="221" spans="1:9">
      <c r="A221" s="546"/>
      <c r="B221" s="550"/>
      <c r="C221" s="547"/>
      <c r="D221" s="547"/>
      <c r="E221" s="549"/>
      <c r="F221" s="555" t="str">
        <f t="shared" si="15"/>
        <v/>
      </c>
      <c r="G221" s="322" t="str">
        <f t="shared" si="16"/>
        <v/>
      </c>
      <c r="H221" s="297" t="b">
        <f t="shared" si="17"/>
        <v>0</v>
      </c>
      <c r="I221" s="298">
        <f t="shared" si="14"/>
        <v>1</v>
      </c>
    </row>
    <row r="222" spans="1:9">
      <c r="A222" s="546"/>
      <c r="B222" s="550"/>
      <c r="C222" s="547"/>
      <c r="D222" s="547"/>
      <c r="E222" s="549"/>
      <c r="F222" s="555" t="str">
        <f t="shared" si="15"/>
        <v/>
      </c>
      <c r="G222" s="322" t="str">
        <f t="shared" si="16"/>
        <v/>
      </c>
      <c r="H222" s="297" t="b">
        <f t="shared" si="17"/>
        <v>0</v>
      </c>
      <c r="I222" s="298">
        <f t="shared" si="14"/>
        <v>1</v>
      </c>
    </row>
    <row r="223" spans="1:9">
      <c r="A223" s="546"/>
      <c r="B223" s="550"/>
      <c r="C223" s="547"/>
      <c r="D223" s="547"/>
      <c r="E223" s="549"/>
      <c r="F223" s="555" t="str">
        <f t="shared" si="15"/>
        <v/>
      </c>
      <c r="G223" s="322" t="str">
        <f t="shared" si="16"/>
        <v/>
      </c>
      <c r="H223" s="297" t="b">
        <f t="shared" si="17"/>
        <v>0</v>
      </c>
      <c r="I223" s="298">
        <f t="shared" si="14"/>
        <v>1</v>
      </c>
    </row>
    <row r="224" spans="1:9">
      <c r="A224" s="546"/>
      <c r="B224" s="550"/>
      <c r="C224" s="547"/>
      <c r="D224" s="547"/>
      <c r="E224" s="549"/>
      <c r="F224" s="555" t="str">
        <f t="shared" si="15"/>
        <v/>
      </c>
      <c r="G224" s="322" t="str">
        <f t="shared" si="16"/>
        <v/>
      </c>
      <c r="H224" s="297" t="b">
        <f t="shared" si="17"/>
        <v>0</v>
      </c>
      <c r="I224" s="298">
        <f t="shared" si="14"/>
        <v>1</v>
      </c>
    </row>
    <row r="225" spans="1:9">
      <c r="A225" s="546"/>
      <c r="B225" s="550"/>
      <c r="C225" s="547"/>
      <c r="D225" s="547"/>
      <c r="E225" s="549"/>
      <c r="F225" s="555" t="str">
        <f t="shared" si="15"/>
        <v/>
      </c>
      <c r="G225" s="322" t="str">
        <f t="shared" si="16"/>
        <v/>
      </c>
      <c r="H225" s="297" t="b">
        <f t="shared" si="17"/>
        <v>0</v>
      </c>
      <c r="I225" s="298">
        <f t="shared" si="14"/>
        <v>1</v>
      </c>
    </row>
    <row r="226" spans="1:9">
      <c r="A226" s="546"/>
      <c r="B226" s="550"/>
      <c r="C226" s="547"/>
      <c r="D226" s="547"/>
      <c r="E226" s="549"/>
      <c r="F226" s="555" t="str">
        <f t="shared" si="15"/>
        <v/>
      </c>
      <c r="G226" s="322" t="str">
        <f t="shared" si="16"/>
        <v/>
      </c>
      <c r="H226" s="297" t="b">
        <f t="shared" si="17"/>
        <v>0</v>
      </c>
      <c r="I226" s="298">
        <f t="shared" si="14"/>
        <v>1</v>
      </c>
    </row>
    <row r="227" spans="1:9">
      <c r="A227" s="546"/>
      <c r="B227" s="550"/>
      <c r="C227" s="547"/>
      <c r="D227" s="547"/>
      <c r="E227" s="549"/>
      <c r="F227" s="555" t="str">
        <f t="shared" si="15"/>
        <v/>
      </c>
      <c r="G227" s="322" t="str">
        <f t="shared" si="16"/>
        <v/>
      </c>
      <c r="H227" s="297" t="b">
        <f t="shared" si="17"/>
        <v>0</v>
      </c>
      <c r="I227" s="298">
        <f t="shared" si="14"/>
        <v>1</v>
      </c>
    </row>
    <row r="228" spans="1:9">
      <c r="A228" s="546"/>
      <c r="B228" s="550"/>
      <c r="C228" s="547"/>
      <c r="D228" s="547"/>
      <c r="E228" s="549"/>
      <c r="F228" s="555" t="str">
        <f t="shared" si="15"/>
        <v/>
      </c>
      <c r="G228" s="322" t="str">
        <f t="shared" si="16"/>
        <v/>
      </c>
      <c r="H228" s="297" t="b">
        <f t="shared" si="17"/>
        <v>0</v>
      </c>
      <c r="I228" s="298">
        <f t="shared" si="14"/>
        <v>1</v>
      </c>
    </row>
    <row r="229" spans="1:9">
      <c r="A229" s="546"/>
      <c r="B229" s="550"/>
      <c r="C229" s="547"/>
      <c r="D229" s="547"/>
      <c r="E229" s="549"/>
      <c r="F229" s="555" t="str">
        <f t="shared" si="15"/>
        <v/>
      </c>
      <c r="G229" s="322" t="str">
        <f t="shared" si="16"/>
        <v/>
      </c>
      <c r="H229" s="297" t="b">
        <f t="shared" si="17"/>
        <v>0</v>
      </c>
      <c r="I229" s="298">
        <f t="shared" si="14"/>
        <v>1</v>
      </c>
    </row>
    <row r="230" spans="1:9">
      <c r="A230" s="546"/>
      <c r="B230" s="550"/>
      <c r="C230" s="547"/>
      <c r="D230" s="547"/>
      <c r="E230" s="549"/>
      <c r="F230" s="555" t="str">
        <f t="shared" si="15"/>
        <v/>
      </c>
      <c r="G230" s="322" t="str">
        <f t="shared" si="16"/>
        <v/>
      </c>
      <c r="H230" s="297" t="b">
        <f t="shared" si="17"/>
        <v>0</v>
      </c>
      <c r="I230" s="298">
        <f t="shared" si="14"/>
        <v>1</v>
      </c>
    </row>
    <row r="231" spans="1:9">
      <c r="A231" s="546"/>
      <c r="B231" s="550"/>
      <c r="C231" s="547"/>
      <c r="D231" s="547"/>
      <c r="E231" s="549"/>
      <c r="F231" s="555" t="str">
        <f t="shared" si="15"/>
        <v/>
      </c>
      <c r="G231" s="322" t="str">
        <f t="shared" si="16"/>
        <v/>
      </c>
      <c r="H231" s="297" t="b">
        <f t="shared" si="17"/>
        <v>0</v>
      </c>
      <c r="I231" s="298">
        <f t="shared" si="14"/>
        <v>1</v>
      </c>
    </row>
    <row r="232" spans="1:9">
      <c r="A232" s="546"/>
      <c r="B232" s="550"/>
      <c r="C232" s="547"/>
      <c r="D232" s="547"/>
      <c r="E232" s="549"/>
      <c r="F232" s="555" t="str">
        <f t="shared" si="15"/>
        <v/>
      </c>
      <c r="G232" s="322" t="str">
        <f t="shared" si="16"/>
        <v/>
      </c>
      <c r="H232" s="297" t="b">
        <f t="shared" si="17"/>
        <v>0</v>
      </c>
      <c r="I232" s="298">
        <f t="shared" si="14"/>
        <v>1</v>
      </c>
    </row>
    <row r="233" spans="1:9">
      <c r="A233" s="546"/>
      <c r="B233" s="550"/>
      <c r="C233" s="547"/>
      <c r="D233" s="547"/>
      <c r="E233" s="549"/>
      <c r="F233" s="555" t="str">
        <f t="shared" si="15"/>
        <v/>
      </c>
      <c r="G233" s="322" t="str">
        <f t="shared" si="16"/>
        <v/>
      </c>
      <c r="H233" s="297" t="b">
        <f t="shared" si="17"/>
        <v>0</v>
      </c>
      <c r="I233" s="298">
        <f t="shared" si="14"/>
        <v>1</v>
      </c>
    </row>
    <row r="234" spans="1:9">
      <c r="A234" s="546"/>
      <c r="B234" s="550"/>
      <c r="C234" s="547"/>
      <c r="D234" s="547"/>
      <c r="E234" s="549"/>
      <c r="F234" s="555" t="str">
        <f t="shared" si="15"/>
        <v/>
      </c>
      <c r="G234" s="322" t="str">
        <f t="shared" si="16"/>
        <v/>
      </c>
      <c r="H234" s="297" t="b">
        <f t="shared" si="17"/>
        <v>0</v>
      </c>
      <c r="I234" s="298">
        <f t="shared" si="14"/>
        <v>1</v>
      </c>
    </row>
    <row r="235" spans="1:9">
      <c r="A235" s="546"/>
      <c r="B235" s="550"/>
      <c r="C235" s="547"/>
      <c r="D235" s="547"/>
      <c r="E235" s="549"/>
      <c r="F235" s="555" t="str">
        <f t="shared" si="15"/>
        <v/>
      </c>
      <c r="G235" s="322" t="str">
        <f t="shared" si="16"/>
        <v/>
      </c>
      <c r="H235" s="297" t="b">
        <f t="shared" si="17"/>
        <v>0</v>
      </c>
      <c r="I235" s="298">
        <f t="shared" si="14"/>
        <v>1</v>
      </c>
    </row>
    <row r="236" spans="1:9">
      <c r="A236" s="546"/>
      <c r="B236" s="550"/>
      <c r="C236" s="547"/>
      <c r="D236" s="547"/>
      <c r="E236" s="549"/>
      <c r="F236" s="555" t="str">
        <f t="shared" si="15"/>
        <v/>
      </c>
      <c r="G236" s="322" t="str">
        <f t="shared" si="16"/>
        <v/>
      </c>
      <c r="H236" s="297" t="b">
        <f t="shared" si="17"/>
        <v>0</v>
      </c>
      <c r="I236" s="298">
        <f t="shared" si="14"/>
        <v>1</v>
      </c>
    </row>
    <row r="237" spans="1:9">
      <c r="A237" s="546"/>
      <c r="B237" s="550"/>
      <c r="C237" s="547"/>
      <c r="D237" s="547"/>
      <c r="E237" s="549"/>
      <c r="F237" s="555" t="str">
        <f t="shared" si="15"/>
        <v/>
      </c>
      <c r="G237" s="322" t="str">
        <f t="shared" si="16"/>
        <v/>
      </c>
      <c r="H237" s="297" t="b">
        <f t="shared" si="17"/>
        <v>0</v>
      </c>
      <c r="I237" s="298">
        <f t="shared" si="14"/>
        <v>1</v>
      </c>
    </row>
    <row r="238" spans="1:9">
      <c r="A238" s="546"/>
      <c r="B238" s="550"/>
      <c r="C238" s="547"/>
      <c r="D238" s="547"/>
      <c r="E238" s="549"/>
      <c r="F238" s="555" t="str">
        <f t="shared" si="15"/>
        <v/>
      </c>
      <c r="G238" s="322" t="str">
        <f t="shared" si="16"/>
        <v/>
      </c>
      <c r="H238" s="297" t="b">
        <f t="shared" si="17"/>
        <v>0</v>
      </c>
      <c r="I238" s="298">
        <f t="shared" si="14"/>
        <v>1</v>
      </c>
    </row>
    <row r="239" spans="1:9">
      <c r="A239" s="546"/>
      <c r="B239" s="550"/>
      <c r="C239" s="547"/>
      <c r="D239" s="547"/>
      <c r="E239" s="549"/>
      <c r="F239" s="555" t="str">
        <f t="shared" si="15"/>
        <v/>
      </c>
      <c r="G239" s="322" t="str">
        <f t="shared" si="16"/>
        <v/>
      </c>
      <c r="H239" s="297" t="b">
        <f t="shared" si="17"/>
        <v>0</v>
      </c>
      <c r="I239" s="298">
        <f t="shared" ref="I239:I261" si="18">LEN(C239)-LEN(SUBSTITUTE(C239,",",""))+1</f>
        <v>1</v>
      </c>
    </row>
    <row r="240" spans="1:9">
      <c r="A240" s="546"/>
      <c r="B240" s="550"/>
      <c r="C240" s="547"/>
      <c r="D240" s="547"/>
      <c r="E240" s="549"/>
      <c r="F240" s="555" t="str">
        <f t="shared" si="15"/>
        <v/>
      </c>
      <c r="G240" s="322" t="str">
        <f t="shared" si="16"/>
        <v/>
      </c>
      <c r="H240" s="297" t="b">
        <f t="shared" si="17"/>
        <v>0</v>
      </c>
      <c r="I240" s="298">
        <f t="shared" si="18"/>
        <v>1</v>
      </c>
    </row>
    <row r="241" spans="1:9">
      <c r="A241" s="546"/>
      <c r="B241" s="550"/>
      <c r="C241" s="547"/>
      <c r="D241" s="547"/>
      <c r="E241" s="549"/>
      <c r="F241" s="555" t="str">
        <f t="shared" si="15"/>
        <v/>
      </c>
      <c r="G241" s="322" t="str">
        <f t="shared" si="16"/>
        <v/>
      </c>
      <c r="H241" s="297" t="b">
        <f t="shared" si="17"/>
        <v>0</v>
      </c>
      <c r="I241" s="298">
        <f t="shared" si="18"/>
        <v>1</v>
      </c>
    </row>
    <row r="242" spans="1:9">
      <c r="A242" s="546"/>
      <c r="B242" s="550"/>
      <c r="C242" s="547"/>
      <c r="D242" s="547"/>
      <c r="E242" s="549"/>
      <c r="F242" s="555" t="str">
        <f t="shared" si="15"/>
        <v/>
      </c>
      <c r="G242" s="322" t="str">
        <f t="shared" si="16"/>
        <v/>
      </c>
      <c r="H242" s="297" t="b">
        <f t="shared" si="17"/>
        <v>0</v>
      </c>
      <c r="I242" s="298">
        <f t="shared" si="18"/>
        <v>1</v>
      </c>
    </row>
    <row r="243" spans="1:9">
      <c r="A243" s="546"/>
      <c r="B243" s="550"/>
      <c r="C243" s="547"/>
      <c r="D243" s="547"/>
      <c r="E243" s="549"/>
      <c r="F243" s="555" t="str">
        <f t="shared" si="15"/>
        <v/>
      </c>
      <c r="G243" s="322" t="str">
        <f t="shared" si="16"/>
        <v/>
      </c>
      <c r="H243" s="297" t="b">
        <f t="shared" si="17"/>
        <v>0</v>
      </c>
      <c r="I243" s="298">
        <f t="shared" si="18"/>
        <v>1</v>
      </c>
    </row>
    <row r="244" spans="1:9">
      <c r="A244" s="546"/>
      <c r="B244" s="550"/>
      <c r="C244" s="547"/>
      <c r="D244" s="547"/>
      <c r="E244" s="549"/>
      <c r="F244" s="555" t="str">
        <f t="shared" si="15"/>
        <v/>
      </c>
      <c r="G244" s="322" t="str">
        <f t="shared" si="16"/>
        <v/>
      </c>
      <c r="H244" s="297" t="b">
        <f t="shared" si="17"/>
        <v>0</v>
      </c>
      <c r="I244" s="298">
        <f t="shared" si="18"/>
        <v>1</v>
      </c>
    </row>
    <row r="245" spans="1:9">
      <c r="A245" s="546"/>
      <c r="B245" s="550"/>
      <c r="C245" s="547"/>
      <c r="D245" s="547"/>
      <c r="E245" s="549"/>
      <c r="F245" s="555" t="str">
        <f t="shared" si="15"/>
        <v/>
      </c>
      <c r="G245" s="322" t="str">
        <f t="shared" si="16"/>
        <v/>
      </c>
      <c r="H245" s="297" t="b">
        <f t="shared" si="17"/>
        <v>0</v>
      </c>
      <c r="I245" s="298">
        <f t="shared" si="18"/>
        <v>1</v>
      </c>
    </row>
    <row r="246" spans="1:9">
      <c r="A246" s="546"/>
      <c r="B246" s="550"/>
      <c r="C246" s="547"/>
      <c r="D246" s="547"/>
      <c r="E246" s="549"/>
      <c r="F246" s="555" t="str">
        <f t="shared" si="15"/>
        <v/>
      </c>
      <c r="G246" s="322" t="str">
        <f t="shared" si="16"/>
        <v/>
      </c>
      <c r="H246" s="297" t="b">
        <f t="shared" si="17"/>
        <v>0</v>
      </c>
      <c r="I246" s="298">
        <f t="shared" si="18"/>
        <v>1</v>
      </c>
    </row>
    <row r="247" spans="1:9">
      <c r="A247" s="546"/>
      <c r="B247" s="550"/>
      <c r="C247" s="547"/>
      <c r="D247" s="547"/>
      <c r="E247" s="549"/>
      <c r="F247" s="555" t="str">
        <f t="shared" si="15"/>
        <v/>
      </c>
      <c r="G247" s="322" t="str">
        <f t="shared" si="16"/>
        <v/>
      </c>
      <c r="H247" s="297" t="b">
        <f t="shared" si="17"/>
        <v>0</v>
      </c>
      <c r="I247" s="298">
        <f t="shared" si="18"/>
        <v>1</v>
      </c>
    </row>
    <row r="248" spans="1:9">
      <c r="A248" s="546"/>
      <c r="B248" s="550"/>
      <c r="C248" s="547"/>
      <c r="D248" s="547"/>
      <c r="E248" s="549"/>
      <c r="F248" s="555" t="str">
        <f t="shared" si="15"/>
        <v/>
      </c>
      <c r="G248" s="322" t="str">
        <f t="shared" si="16"/>
        <v/>
      </c>
      <c r="H248" s="297" t="b">
        <f t="shared" si="17"/>
        <v>0</v>
      </c>
      <c r="I248" s="298">
        <f t="shared" si="18"/>
        <v>1</v>
      </c>
    </row>
    <row r="249" spans="1:9">
      <c r="A249" s="546"/>
      <c r="B249" s="550"/>
      <c r="C249" s="547"/>
      <c r="D249" s="547"/>
      <c r="E249" s="549"/>
      <c r="F249" s="555" t="str">
        <f t="shared" si="15"/>
        <v/>
      </c>
      <c r="G249" s="322" t="str">
        <f t="shared" si="16"/>
        <v/>
      </c>
      <c r="H249" s="297" t="b">
        <f t="shared" si="17"/>
        <v>0</v>
      </c>
      <c r="I249" s="298">
        <f t="shared" si="18"/>
        <v>1</v>
      </c>
    </row>
    <row r="250" spans="1:9">
      <c r="A250" s="546"/>
      <c r="B250" s="550"/>
      <c r="C250" s="547"/>
      <c r="D250" s="547"/>
      <c r="E250" s="549"/>
      <c r="F250" s="555" t="str">
        <f t="shared" si="15"/>
        <v/>
      </c>
      <c r="G250" s="322" t="str">
        <f t="shared" si="16"/>
        <v/>
      </c>
      <c r="H250" s="297" t="b">
        <f t="shared" si="17"/>
        <v>0</v>
      </c>
      <c r="I250" s="298">
        <f t="shared" si="18"/>
        <v>1</v>
      </c>
    </row>
    <row r="251" spans="1:9">
      <c r="A251" s="546"/>
      <c r="B251" s="550"/>
      <c r="C251" s="547"/>
      <c r="D251" s="547"/>
      <c r="E251" s="549"/>
      <c r="F251" s="555" t="str">
        <f t="shared" si="15"/>
        <v/>
      </c>
      <c r="G251" s="322" t="str">
        <f t="shared" si="16"/>
        <v/>
      </c>
      <c r="H251" s="297" t="b">
        <f t="shared" si="17"/>
        <v>0</v>
      </c>
      <c r="I251" s="298">
        <f t="shared" si="18"/>
        <v>1</v>
      </c>
    </row>
    <row r="252" spans="1:9">
      <c r="A252" s="546"/>
      <c r="B252" s="550"/>
      <c r="C252" s="547"/>
      <c r="D252" s="547"/>
      <c r="E252" s="549"/>
      <c r="F252" s="555" t="str">
        <f t="shared" si="15"/>
        <v/>
      </c>
      <c r="G252" s="322" t="str">
        <f t="shared" si="16"/>
        <v/>
      </c>
      <c r="H252" s="297" t="b">
        <f t="shared" si="17"/>
        <v>0</v>
      </c>
      <c r="I252" s="298">
        <f t="shared" si="18"/>
        <v>1</v>
      </c>
    </row>
    <row r="253" spans="1:9">
      <c r="A253" s="546"/>
      <c r="B253" s="550"/>
      <c r="C253" s="547"/>
      <c r="D253" s="547"/>
      <c r="E253" s="549"/>
      <c r="F253" s="555" t="str">
        <f t="shared" si="15"/>
        <v/>
      </c>
      <c r="G253" s="322" t="str">
        <f t="shared" si="16"/>
        <v/>
      </c>
      <c r="H253" s="297" t="b">
        <f t="shared" si="17"/>
        <v>0</v>
      </c>
      <c r="I253" s="298">
        <f t="shared" si="18"/>
        <v>1</v>
      </c>
    </row>
    <row r="254" spans="1:9">
      <c r="A254" s="546"/>
      <c r="B254" s="550"/>
      <c r="C254" s="547"/>
      <c r="D254" s="547"/>
      <c r="E254" s="549"/>
      <c r="F254" s="555" t="str">
        <f t="shared" si="15"/>
        <v/>
      </c>
      <c r="G254" s="322" t="str">
        <f t="shared" si="16"/>
        <v/>
      </c>
      <c r="H254" s="297" t="b">
        <f t="shared" si="17"/>
        <v>0</v>
      </c>
      <c r="I254" s="298">
        <f t="shared" si="18"/>
        <v>1</v>
      </c>
    </row>
    <row r="255" spans="1:9">
      <c r="A255" s="546"/>
      <c r="B255" s="550"/>
      <c r="C255" s="547"/>
      <c r="D255" s="547"/>
      <c r="E255" s="549"/>
      <c r="F255" s="555" t="str">
        <f t="shared" si="15"/>
        <v/>
      </c>
      <c r="G255" s="322" t="str">
        <f t="shared" si="16"/>
        <v/>
      </c>
      <c r="H255" s="297" t="b">
        <f t="shared" si="17"/>
        <v>0</v>
      </c>
      <c r="I255" s="298">
        <f t="shared" si="18"/>
        <v>1</v>
      </c>
    </row>
    <row r="256" spans="1:9">
      <c r="A256" s="546"/>
      <c r="B256" s="550"/>
      <c r="C256" s="547"/>
      <c r="D256" s="547"/>
      <c r="E256" s="549"/>
      <c r="F256" s="555" t="str">
        <f t="shared" si="15"/>
        <v/>
      </c>
      <c r="G256" s="322" t="str">
        <f t="shared" si="16"/>
        <v/>
      </c>
      <c r="H256" s="297" t="b">
        <f t="shared" si="17"/>
        <v>0</v>
      </c>
      <c r="I256" s="298">
        <f t="shared" si="18"/>
        <v>1</v>
      </c>
    </row>
    <row r="257" spans="1:9">
      <c r="A257" s="546"/>
      <c r="B257" s="550"/>
      <c r="C257" s="547"/>
      <c r="D257" s="547"/>
      <c r="E257" s="549"/>
      <c r="F257" s="555" t="str">
        <f t="shared" si="15"/>
        <v/>
      </c>
      <c r="G257" s="322" t="str">
        <f t="shared" si="16"/>
        <v/>
      </c>
      <c r="H257" s="297" t="b">
        <f t="shared" si="17"/>
        <v>0</v>
      </c>
      <c r="I257" s="298">
        <f t="shared" si="18"/>
        <v>1</v>
      </c>
    </row>
    <row r="258" spans="1:9">
      <c r="A258" s="546"/>
      <c r="B258" s="550"/>
      <c r="C258" s="547"/>
      <c r="D258" s="547"/>
      <c r="E258" s="549"/>
      <c r="F258" s="555" t="str">
        <f t="shared" si="15"/>
        <v/>
      </c>
      <c r="G258" s="322" t="str">
        <f t="shared" si="16"/>
        <v/>
      </c>
      <c r="H258" s="297" t="b">
        <f t="shared" si="17"/>
        <v>0</v>
      </c>
      <c r="I258" s="298">
        <f t="shared" si="18"/>
        <v>1</v>
      </c>
    </row>
    <row r="259" spans="1:9">
      <c r="A259" s="546"/>
      <c r="B259" s="550"/>
      <c r="C259" s="547"/>
      <c r="D259" s="547"/>
      <c r="E259" s="549"/>
      <c r="F259" s="555" t="str">
        <f t="shared" si="15"/>
        <v/>
      </c>
      <c r="G259" s="322" t="str">
        <f t="shared" si="16"/>
        <v/>
      </c>
      <c r="H259" s="297" t="b">
        <f t="shared" si="17"/>
        <v>0</v>
      </c>
      <c r="I259" s="298">
        <f t="shared" si="18"/>
        <v>1</v>
      </c>
    </row>
    <row r="260" spans="1:9">
      <c r="A260" s="546"/>
      <c r="B260" s="550"/>
      <c r="C260" s="547"/>
      <c r="D260" s="547"/>
      <c r="E260" s="549"/>
      <c r="F260" s="555" t="str">
        <f t="shared" si="15"/>
        <v/>
      </c>
      <c r="G260" s="322" t="str">
        <f t="shared" si="16"/>
        <v/>
      </c>
      <c r="H260" s="297" t="b">
        <f t="shared" si="17"/>
        <v>0</v>
      </c>
      <c r="I260" s="298">
        <f t="shared" si="18"/>
        <v>1</v>
      </c>
    </row>
    <row r="261" spans="1:9">
      <c r="A261" s="546"/>
      <c r="B261" s="550"/>
      <c r="C261" s="547"/>
      <c r="D261" s="547"/>
      <c r="E261" s="549"/>
      <c r="F261" s="555" t="str">
        <f t="shared" si="15"/>
        <v/>
      </c>
      <c r="G261" s="322" t="str">
        <f t="shared" si="16"/>
        <v/>
      </c>
      <c r="H261" s="297" t="b">
        <f t="shared" si="17"/>
        <v>0</v>
      </c>
      <c r="I261" s="298">
        <f t="shared" si="18"/>
        <v>1</v>
      </c>
    </row>
    <row r="262" spans="1:9">
      <c r="A262" s="554"/>
      <c r="B262" s="582"/>
      <c r="C262" s="551"/>
      <c r="D262" s="551"/>
      <c r="E262" s="553"/>
      <c r="F262" s="551"/>
    </row>
    <row r="263" spans="1:9">
      <c r="A263" s="554"/>
      <c r="B263" s="582"/>
      <c r="C263" s="551"/>
      <c r="D263" s="551"/>
      <c r="E263" s="553"/>
      <c r="F263" s="551"/>
    </row>
  </sheetData>
  <sheetProtection algorithmName="SHA-512" hashValue="DHpqYkiRZurPP68Dib7chxh4OeeLstyRI9wmwLjZ9D9z15MLDIO9n2ZG/mUVsYQKrFeOv/Nfb2HM9p0IHgeeZQ==" saltValue="4IZ1Jd0wnIFveIjlFvyLYg==" spinCount="100000" sheet="1" objects="1" scenarios="1" formatCells="0" formatRows="0" insertRows="0"/>
  <mergeCells count="11">
    <mergeCell ref="G7:G9"/>
    <mergeCell ref="H7:H10"/>
    <mergeCell ref="I7:I10"/>
    <mergeCell ref="A4:F4"/>
    <mergeCell ref="A5:F5"/>
    <mergeCell ref="A7:A10"/>
    <mergeCell ref="B7:B10"/>
    <mergeCell ref="C7:C10"/>
    <mergeCell ref="D7:D10"/>
    <mergeCell ref="E7:E10"/>
    <mergeCell ref="F7:F9"/>
  </mergeCells>
  <dataValidations count="1">
    <dataValidation type="list" allowBlank="1" showInputMessage="1" showErrorMessage="1" sqref="D12:D261" xr:uid="{00000000-0002-0000-3B00-000000000000}">
      <formula1>iii2rol</formula1>
    </dataValidation>
  </dataValidations>
  <pageMargins left="0.59055118110236227" right="0.59055118110236227" top="0.78740157480314965" bottom="1.1023622047244095" header="0" footer="0.43307086614173229"/>
  <pageSetup paperSize="9" scale="90" fitToHeight="100" orientation="landscape" r:id="rId1"/>
  <headerFooter>
    <oddFooter xml:space="preserve">&amp;L
&amp;RCandidat
</oddFooter>
  </headerFooter>
  <rowBreaks count="1" manualBreakCount="1">
    <brk id="36" max="16383" man="1"/>
  </row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72">
    <pageSetUpPr fitToPage="1"/>
  </sheetPr>
  <dimension ref="A1:G261"/>
  <sheetViews>
    <sheetView zoomScaleNormal="100" workbookViewId="0">
      <selection activeCell="B12" sqref="B12:C14"/>
    </sheetView>
  </sheetViews>
  <sheetFormatPr defaultColWidth="9.1328125" defaultRowHeight="15.75"/>
  <cols>
    <col min="1" max="1" width="5.6640625" style="45" customWidth="1"/>
    <col min="2" max="2" width="68.6640625" style="49" customWidth="1"/>
    <col min="3" max="3" width="10.6640625" style="54" customWidth="1"/>
    <col min="4" max="4" width="17.6640625" style="49" customWidth="1"/>
    <col min="5" max="5" width="10.6640625" style="49" hidden="1" customWidth="1"/>
    <col min="6" max="6" width="9.1328125" style="55" hidden="1" customWidth="1"/>
    <col min="7" max="7" width="9.1328125" style="49" hidden="1" customWidth="1"/>
    <col min="8" max="17" width="9.1328125" style="49" customWidth="1"/>
    <col min="18" max="16384" width="9.1328125" style="49"/>
  </cols>
  <sheetData>
    <row r="1" spans="1:7" s="45" customFormat="1">
      <c r="A1" s="44" t="s">
        <v>483</v>
      </c>
      <c r="C1" s="46"/>
      <c r="D1" s="48"/>
      <c r="E1" s="47"/>
    </row>
    <row r="2" spans="1:7" s="45" customFormat="1">
      <c r="A2" s="294" t="str">
        <f>IF(ISBLANK(facultate), IF(ISBLANK(departament),"","Departament " &amp; departament), "Facultatea " &amp; facultate)</f>
        <v>Facultatea Automatică și Calculatoare</v>
      </c>
      <c r="C2" s="46"/>
      <c r="D2" s="48"/>
      <c r="E2" s="47"/>
    </row>
    <row r="3" spans="1:7" s="45" customFormat="1">
      <c r="A3" s="294" t="str">
        <f>IF(ISBLANK(departament),"","Departamentul " &amp; departament)</f>
        <v>Departamentul Automatică și Informatică Aplicată</v>
      </c>
      <c r="C3" s="46"/>
      <c r="D3" s="48"/>
      <c r="E3" s="47"/>
    </row>
    <row r="4" spans="1:7">
      <c r="A4" s="472" t="s">
        <v>843</v>
      </c>
      <c r="B4" s="472"/>
      <c r="C4" s="472"/>
      <c r="D4" s="472"/>
      <c r="E4" s="472"/>
      <c r="F4" s="472"/>
    </row>
    <row r="5" spans="1:7">
      <c r="A5" s="541" t="s">
        <v>1088</v>
      </c>
      <c r="B5" s="541"/>
      <c r="C5" s="541"/>
      <c r="D5" s="541"/>
      <c r="E5" s="187"/>
    </row>
    <row r="6" spans="1:7" ht="13.5" customHeight="1">
      <c r="C6" s="49"/>
      <c r="D6" s="295" t="str">
        <f>CONCATENATE(functie," ",nume_candidat)</f>
        <v>Conferențiar Bojan-Dragos Claudia-Adina</v>
      </c>
    </row>
    <row r="7" spans="1:7" ht="18.75" customHeight="1">
      <c r="A7" s="470" t="s">
        <v>338</v>
      </c>
      <c r="B7" s="470" t="s">
        <v>1051</v>
      </c>
      <c r="C7" s="480" t="s">
        <v>2</v>
      </c>
      <c r="D7" s="470" t="s">
        <v>544</v>
      </c>
      <c r="E7" s="470" t="s">
        <v>4</v>
      </c>
      <c r="F7" s="491" t="s">
        <v>541</v>
      </c>
      <c r="G7" s="477" t="s">
        <v>551</v>
      </c>
    </row>
    <row r="8" spans="1:7" ht="18.75" customHeight="1">
      <c r="A8" s="487"/>
      <c r="B8" s="487"/>
      <c r="C8" s="481"/>
      <c r="D8" s="487"/>
      <c r="E8" s="487"/>
      <c r="F8" s="492"/>
      <c r="G8" s="477"/>
    </row>
    <row r="9" spans="1:7" ht="18.75" customHeight="1">
      <c r="A9" s="487"/>
      <c r="B9" s="487"/>
      <c r="C9" s="481"/>
      <c r="D9" s="471"/>
      <c r="E9" s="471"/>
      <c r="F9" s="492"/>
      <c r="G9" s="477"/>
    </row>
    <row r="10" spans="1:7" ht="18.75" customHeight="1">
      <c r="A10" s="471"/>
      <c r="B10" s="471"/>
      <c r="C10" s="482"/>
      <c r="D10" s="296" t="str">
        <f>CONCATENATE("ultimii ",durata_evaluare," ani")</f>
        <v>ultimii 5 ani</v>
      </c>
      <c r="E10" s="296" t="str">
        <f>CONCATENATE("ultimii                                  ",durata_evaluare," ani")</f>
        <v>ultimii                                  5 ani</v>
      </c>
      <c r="F10" s="493"/>
      <c r="G10" s="477"/>
    </row>
    <row r="11" spans="1:7">
      <c r="A11" s="71"/>
      <c r="B11" s="50"/>
      <c r="C11" s="22"/>
      <c r="D11" s="122">
        <f>SUMIF(D12:D1012,"&gt;0")</f>
        <v>0</v>
      </c>
      <c r="E11" s="4">
        <f>SUMIF(E12:E1110,"&gt;0")</f>
        <v>0</v>
      </c>
      <c r="F11" s="252"/>
    </row>
    <row r="12" spans="1:7">
      <c r="A12" s="28">
        <v>1</v>
      </c>
      <c r="B12" s="7"/>
      <c r="C12" s="180"/>
      <c r="D12" s="15" t="str">
        <f t="shared" ref="D12:D75" si="0">IF(OR($B12="",,$C12&lt;an_initial,$C12&gt;an_final),"",E12*50)</f>
        <v/>
      </c>
      <c r="E12" s="43" t="str">
        <f t="shared" ref="E12:E43" si="1">IF(OR($B12="",,$C12="",$C12&gt;an_final),"",IF($C12&gt;=an_initial,1,""))</f>
        <v/>
      </c>
      <c r="F12" s="297" t="b">
        <f t="shared" ref="F12:F75" si="2">IF(nume_candidat="",FALSE,ISNUMBER(SEARCH(nume_candidat,$B12)))</f>
        <v>0</v>
      </c>
      <c r="G12" s="298">
        <f t="shared" ref="G12:G43" si="3">LEN(B12)-LEN(SUBSTITUTE(B12,",",""))+1</f>
        <v>1</v>
      </c>
    </row>
    <row r="13" spans="1:7">
      <c r="A13" s="28">
        <v>2</v>
      </c>
      <c r="B13" s="7"/>
      <c r="C13" s="180"/>
      <c r="D13" s="15" t="str">
        <f t="shared" si="0"/>
        <v/>
      </c>
      <c r="E13" s="43" t="str">
        <f t="shared" si="1"/>
        <v/>
      </c>
      <c r="F13" s="297" t="b">
        <f t="shared" si="2"/>
        <v>0</v>
      </c>
      <c r="G13" s="298">
        <f t="shared" si="3"/>
        <v>1</v>
      </c>
    </row>
    <row r="14" spans="1:7">
      <c r="A14" s="28">
        <v>3</v>
      </c>
      <c r="B14" s="7"/>
      <c r="C14" s="180"/>
      <c r="D14" s="15" t="str">
        <f t="shared" si="0"/>
        <v/>
      </c>
      <c r="E14" s="43" t="str">
        <f t="shared" si="1"/>
        <v/>
      </c>
      <c r="F14" s="297" t="b">
        <f t="shared" si="2"/>
        <v>0</v>
      </c>
      <c r="G14" s="298">
        <f t="shared" si="3"/>
        <v>1</v>
      </c>
    </row>
    <row r="15" spans="1:7">
      <c r="A15" s="28">
        <v>4</v>
      </c>
      <c r="B15" s="6"/>
      <c r="C15" s="179"/>
      <c r="D15" s="15" t="str">
        <f t="shared" si="0"/>
        <v/>
      </c>
      <c r="E15" s="43" t="str">
        <f t="shared" si="1"/>
        <v/>
      </c>
      <c r="F15" s="297" t="b">
        <f t="shared" si="2"/>
        <v>0</v>
      </c>
      <c r="G15" s="298">
        <f t="shared" si="3"/>
        <v>1</v>
      </c>
    </row>
    <row r="16" spans="1:7">
      <c r="A16" s="28">
        <v>5</v>
      </c>
      <c r="B16" s="6"/>
      <c r="C16" s="179"/>
      <c r="D16" s="15" t="str">
        <f t="shared" si="0"/>
        <v/>
      </c>
      <c r="E16" s="43" t="str">
        <f t="shared" si="1"/>
        <v/>
      </c>
      <c r="F16" s="297" t="b">
        <f t="shared" si="2"/>
        <v>0</v>
      </c>
      <c r="G16" s="298">
        <f t="shared" si="3"/>
        <v>1</v>
      </c>
    </row>
    <row r="17" spans="1:7">
      <c r="A17" s="28">
        <v>6</v>
      </c>
      <c r="B17" s="6"/>
      <c r="C17" s="179"/>
      <c r="D17" s="15" t="str">
        <f t="shared" si="0"/>
        <v/>
      </c>
      <c r="E17" s="43" t="str">
        <f t="shared" si="1"/>
        <v/>
      </c>
      <c r="F17" s="297" t="b">
        <f t="shared" si="2"/>
        <v>0</v>
      </c>
      <c r="G17" s="298">
        <f t="shared" si="3"/>
        <v>1</v>
      </c>
    </row>
    <row r="18" spans="1:7">
      <c r="A18" s="28">
        <v>7</v>
      </c>
      <c r="B18" s="6"/>
      <c r="C18" s="179"/>
      <c r="D18" s="15" t="str">
        <f t="shared" si="0"/>
        <v/>
      </c>
      <c r="E18" s="43" t="str">
        <f t="shared" si="1"/>
        <v/>
      </c>
      <c r="F18" s="297" t="b">
        <f t="shared" si="2"/>
        <v>0</v>
      </c>
      <c r="G18" s="298">
        <f t="shared" si="3"/>
        <v>1</v>
      </c>
    </row>
    <row r="19" spans="1:7">
      <c r="A19" s="28">
        <v>8</v>
      </c>
      <c r="B19" s="6"/>
      <c r="C19" s="179"/>
      <c r="D19" s="15" t="str">
        <f t="shared" si="0"/>
        <v/>
      </c>
      <c r="E19" s="43" t="str">
        <f t="shared" si="1"/>
        <v/>
      </c>
      <c r="F19" s="297" t="b">
        <f t="shared" si="2"/>
        <v>0</v>
      </c>
      <c r="G19" s="298">
        <f t="shared" si="3"/>
        <v>1</v>
      </c>
    </row>
    <row r="20" spans="1:7">
      <c r="A20" s="28">
        <v>9</v>
      </c>
      <c r="B20" s="6"/>
      <c r="C20" s="179"/>
      <c r="D20" s="15" t="str">
        <f t="shared" si="0"/>
        <v/>
      </c>
      <c r="E20" s="43" t="str">
        <f t="shared" si="1"/>
        <v/>
      </c>
      <c r="F20" s="297" t="b">
        <f t="shared" si="2"/>
        <v>0</v>
      </c>
      <c r="G20" s="298">
        <f t="shared" si="3"/>
        <v>1</v>
      </c>
    </row>
    <row r="21" spans="1:7">
      <c r="A21" s="28">
        <v>10</v>
      </c>
      <c r="B21" s="6"/>
      <c r="C21" s="179"/>
      <c r="D21" s="15" t="str">
        <f t="shared" si="0"/>
        <v/>
      </c>
      <c r="E21" s="43" t="str">
        <f t="shared" si="1"/>
        <v/>
      </c>
      <c r="F21" s="297" t="b">
        <f t="shared" si="2"/>
        <v>0</v>
      </c>
      <c r="G21" s="298">
        <f t="shared" si="3"/>
        <v>1</v>
      </c>
    </row>
    <row r="22" spans="1:7">
      <c r="A22" s="28">
        <v>11</v>
      </c>
      <c r="B22" s="6"/>
      <c r="C22" s="179"/>
      <c r="D22" s="15" t="str">
        <f t="shared" si="0"/>
        <v/>
      </c>
      <c r="E22" s="43" t="str">
        <f t="shared" si="1"/>
        <v/>
      </c>
      <c r="F22" s="297" t="b">
        <f t="shared" si="2"/>
        <v>0</v>
      </c>
      <c r="G22" s="298">
        <f t="shared" si="3"/>
        <v>1</v>
      </c>
    </row>
    <row r="23" spans="1:7">
      <c r="A23" s="28">
        <v>12</v>
      </c>
      <c r="B23" s="6"/>
      <c r="C23" s="179"/>
      <c r="D23" s="15" t="str">
        <f t="shared" si="0"/>
        <v/>
      </c>
      <c r="E23" s="43" t="str">
        <f t="shared" si="1"/>
        <v/>
      </c>
      <c r="F23" s="297" t="b">
        <f t="shared" si="2"/>
        <v>0</v>
      </c>
      <c r="G23" s="298">
        <f t="shared" si="3"/>
        <v>1</v>
      </c>
    </row>
    <row r="24" spans="1:7">
      <c r="A24" s="28">
        <v>13</v>
      </c>
      <c r="B24" s="6"/>
      <c r="C24" s="179"/>
      <c r="D24" s="15" t="str">
        <f t="shared" si="0"/>
        <v/>
      </c>
      <c r="E24" s="43" t="str">
        <f t="shared" si="1"/>
        <v/>
      </c>
      <c r="F24" s="297" t="b">
        <f t="shared" si="2"/>
        <v>0</v>
      </c>
      <c r="G24" s="298">
        <f t="shared" si="3"/>
        <v>1</v>
      </c>
    </row>
    <row r="25" spans="1:7">
      <c r="A25" s="28">
        <v>14</v>
      </c>
      <c r="B25" s="6"/>
      <c r="C25" s="179"/>
      <c r="D25" s="15" t="str">
        <f t="shared" si="0"/>
        <v/>
      </c>
      <c r="E25" s="43" t="str">
        <f t="shared" si="1"/>
        <v/>
      </c>
      <c r="F25" s="297" t="b">
        <f t="shared" si="2"/>
        <v>0</v>
      </c>
      <c r="G25" s="298">
        <f t="shared" si="3"/>
        <v>1</v>
      </c>
    </row>
    <row r="26" spans="1:7">
      <c r="A26" s="28">
        <v>15</v>
      </c>
      <c r="B26" s="6"/>
      <c r="C26" s="179"/>
      <c r="D26" s="15" t="str">
        <f t="shared" si="0"/>
        <v/>
      </c>
      <c r="E26" s="43" t="str">
        <f t="shared" si="1"/>
        <v/>
      </c>
      <c r="F26" s="297" t="b">
        <f t="shared" si="2"/>
        <v>0</v>
      </c>
      <c r="G26" s="298">
        <f t="shared" si="3"/>
        <v>1</v>
      </c>
    </row>
    <row r="27" spans="1:7">
      <c r="A27" s="28">
        <v>16</v>
      </c>
      <c r="B27" s="6"/>
      <c r="C27" s="179"/>
      <c r="D27" s="15" t="str">
        <f t="shared" si="0"/>
        <v/>
      </c>
      <c r="E27" s="43" t="str">
        <f t="shared" si="1"/>
        <v/>
      </c>
      <c r="F27" s="297" t="b">
        <f t="shared" si="2"/>
        <v>0</v>
      </c>
      <c r="G27" s="298">
        <f t="shared" si="3"/>
        <v>1</v>
      </c>
    </row>
    <row r="28" spans="1:7">
      <c r="A28" s="28">
        <v>17</v>
      </c>
      <c r="B28" s="6"/>
      <c r="C28" s="179"/>
      <c r="D28" s="15" t="str">
        <f t="shared" si="0"/>
        <v/>
      </c>
      <c r="E28" s="43" t="str">
        <f t="shared" si="1"/>
        <v/>
      </c>
      <c r="F28" s="297" t="b">
        <f t="shared" si="2"/>
        <v>0</v>
      </c>
      <c r="G28" s="298">
        <f t="shared" si="3"/>
        <v>1</v>
      </c>
    </row>
    <row r="29" spans="1:7">
      <c r="A29" s="28">
        <v>18</v>
      </c>
      <c r="B29" s="6"/>
      <c r="C29" s="179"/>
      <c r="D29" s="15" t="str">
        <f t="shared" si="0"/>
        <v/>
      </c>
      <c r="E29" s="43" t="str">
        <f t="shared" si="1"/>
        <v/>
      </c>
      <c r="F29" s="297" t="b">
        <f t="shared" si="2"/>
        <v>0</v>
      </c>
      <c r="G29" s="298">
        <f t="shared" si="3"/>
        <v>1</v>
      </c>
    </row>
    <row r="30" spans="1:7">
      <c r="A30" s="28">
        <v>19</v>
      </c>
      <c r="B30" s="6"/>
      <c r="C30" s="179"/>
      <c r="D30" s="15" t="str">
        <f t="shared" si="0"/>
        <v/>
      </c>
      <c r="E30" s="43" t="str">
        <f t="shared" si="1"/>
        <v/>
      </c>
      <c r="F30" s="297" t="b">
        <f t="shared" si="2"/>
        <v>0</v>
      </c>
      <c r="G30" s="298">
        <f t="shared" si="3"/>
        <v>1</v>
      </c>
    </row>
    <row r="31" spans="1:7">
      <c r="A31" s="28">
        <v>20</v>
      </c>
      <c r="B31" s="6"/>
      <c r="C31" s="179"/>
      <c r="D31" s="15" t="str">
        <f t="shared" si="0"/>
        <v/>
      </c>
      <c r="E31" s="43" t="str">
        <f t="shared" si="1"/>
        <v/>
      </c>
      <c r="F31" s="297" t="b">
        <f t="shared" si="2"/>
        <v>0</v>
      </c>
      <c r="G31" s="298">
        <f t="shared" si="3"/>
        <v>1</v>
      </c>
    </row>
    <row r="32" spans="1:7">
      <c r="A32" s="28">
        <v>21</v>
      </c>
      <c r="B32" s="6"/>
      <c r="C32" s="179"/>
      <c r="D32" s="15" t="str">
        <f t="shared" si="0"/>
        <v/>
      </c>
      <c r="E32" s="43" t="str">
        <f t="shared" si="1"/>
        <v/>
      </c>
      <c r="F32" s="297" t="b">
        <f t="shared" si="2"/>
        <v>0</v>
      </c>
      <c r="G32" s="298">
        <f t="shared" si="3"/>
        <v>1</v>
      </c>
    </row>
    <row r="33" spans="1:7">
      <c r="A33" s="28">
        <v>22</v>
      </c>
      <c r="B33" s="6"/>
      <c r="C33" s="179"/>
      <c r="D33" s="15" t="str">
        <f t="shared" si="0"/>
        <v/>
      </c>
      <c r="E33" s="43" t="str">
        <f t="shared" si="1"/>
        <v/>
      </c>
      <c r="F33" s="297" t="b">
        <f t="shared" si="2"/>
        <v>0</v>
      </c>
      <c r="G33" s="298">
        <f t="shared" si="3"/>
        <v>1</v>
      </c>
    </row>
    <row r="34" spans="1:7">
      <c r="A34" s="28">
        <v>23</v>
      </c>
      <c r="B34" s="6"/>
      <c r="C34" s="179"/>
      <c r="D34" s="15" t="str">
        <f t="shared" si="0"/>
        <v/>
      </c>
      <c r="E34" s="43" t="str">
        <f t="shared" si="1"/>
        <v/>
      </c>
      <c r="F34" s="297" t="b">
        <f t="shared" si="2"/>
        <v>0</v>
      </c>
      <c r="G34" s="298">
        <f t="shared" si="3"/>
        <v>1</v>
      </c>
    </row>
    <row r="35" spans="1:7">
      <c r="A35" s="28">
        <v>24</v>
      </c>
      <c r="B35" s="6"/>
      <c r="C35" s="179"/>
      <c r="D35" s="15" t="str">
        <f t="shared" si="0"/>
        <v/>
      </c>
      <c r="E35" s="43" t="str">
        <f t="shared" si="1"/>
        <v/>
      </c>
      <c r="F35" s="297" t="b">
        <f t="shared" si="2"/>
        <v>0</v>
      </c>
      <c r="G35" s="298">
        <f t="shared" si="3"/>
        <v>1</v>
      </c>
    </row>
    <row r="36" spans="1:7">
      <c r="A36" s="28">
        <v>25</v>
      </c>
      <c r="B36" s="6"/>
      <c r="C36" s="179"/>
      <c r="D36" s="15" t="str">
        <f t="shared" si="0"/>
        <v/>
      </c>
      <c r="E36" s="43" t="str">
        <f t="shared" si="1"/>
        <v/>
      </c>
      <c r="F36" s="297" t="b">
        <f t="shared" si="2"/>
        <v>0</v>
      </c>
      <c r="G36" s="298">
        <f t="shared" si="3"/>
        <v>1</v>
      </c>
    </row>
    <row r="37" spans="1:7">
      <c r="A37" s="28">
        <v>26</v>
      </c>
      <c r="B37" s="6"/>
      <c r="C37" s="179"/>
      <c r="D37" s="15" t="str">
        <f t="shared" si="0"/>
        <v/>
      </c>
      <c r="E37" s="43" t="str">
        <f t="shared" si="1"/>
        <v/>
      </c>
      <c r="F37" s="297" t="b">
        <f t="shared" si="2"/>
        <v>0</v>
      </c>
      <c r="G37" s="298">
        <f t="shared" si="3"/>
        <v>1</v>
      </c>
    </row>
    <row r="38" spans="1:7">
      <c r="A38" s="28">
        <v>27</v>
      </c>
      <c r="B38" s="6"/>
      <c r="C38" s="179"/>
      <c r="D38" s="15" t="str">
        <f t="shared" si="0"/>
        <v/>
      </c>
      <c r="E38" s="43" t="str">
        <f t="shared" si="1"/>
        <v/>
      </c>
      <c r="F38" s="297" t="b">
        <f t="shared" si="2"/>
        <v>0</v>
      </c>
      <c r="G38" s="298">
        <f t="shared" si="3"/>
        <v>1</v>
      </c>
    </row>
    <row r="39" spans="1:7">
      <c r="A39" s="28">
        <v>28</v>
      </c>
      <c r="B39" s="6"/>
      <c r="C39" s="179"/>
      <c r="D39" s="15" t="str">
        <f t="shared" si="0"/>
        <v/>
      </c>
      <c r="E39" s="43" t="str">
        <f t="shared" si="1"/>
        <v/>
      </c>
      <c r="F39" s="297" t="b">
        <f t="shared" si="2"/>
        <v>0</v>
      </c>
      <c r="G39" s="298">
        <f t="shared" si="3"/>
        <v>1</v>
      </c>
    </row>
    <row r="40" spans="1:7">
      <c r="A40" s="28">
        <v>29</v>
      </c>
      <c r="B40" s="6"/>
      <c r="C40" s="179"/>
      <c r="D40" s="15" t="str">
        <f t="shared" si="0"/>
        <v/>
      </c>
      <c r="E40" s="43" t="str">
        <f t="shared" si="1"/>
        <v/>
      </c>
      <c r="F40" s="297" t="b">
        <f t="shared" si="2"/>
        <v>0</v>
      </c>
      <c r="G40" s="298">
        <f t="shared" si="3"/>
        <v>1</v>
      </c>
    </row>
    <row r="41" spans="1:7">
      <c r="A41" s="28">
        <v>30</v>
      </c>
      <c r="B41" s="6"/>
      <c r="C41" s="179"/>
      <c r="D41" s="15" t="str">
        <f t="shared" si="0"/>
        <v/>
      </c>
      <c r="E41" s="43" t="str">
        <f t="shared" si="1"/>
        <v/>
      </c>
      <c r="F41" s="297" t="b">
        <f t="shared" si="2"/>
        <v>0</v>
      </c>
      <c r="G41" s="298">
        <f t="shared" si="3"/>
        <v>1</v>
      </c>
    </row>
    <row r="42" spans="1:7">
      <c r="A42" s="28">
        <v>31</v>
      </c>
      <c r="B42" s="6"/>
      <c r="C42" s="179"/>
      <c r="D42" s="15" t="str">
        <f t="shared" si="0"/>
        <v/>
      </c>
      <c r="E42" s="43" t="str">
        <f t="shared" si="1"/>
        <v/>
      </c>
      <c r="F42" s="297" t="b">
        <f t="shared" si="2"/>
        <v>0</v>
      </c>
      <c r="G42" s="298">
        <f t="shared" si="3"/>
        <v>1</v>
      </c>
    </row>
    <row r="43" spans="1:7">
      <c r="A43" s="28">
        <v>32</v>
      </c>
      <c r="B43" s="6"/>
      <c r="C43" s="179"/>
      <c r="D43" s="15" t="str">
        <f t="shared" si="0"/>
        <v/>
      </c>
      <c r="E43" s="43" t="str">
        <f t="shared" si="1"/>
        <v/>
      </c>
      <c r="F43" s="297" t="b">
        <f t="shared" si="2"/>
        <v>0</v>
      </c>
      <c r="G43" s="298">
        <f t="shared" si="3"/>
        <v>1</v>
      </c>
    </row>
    <row r="44" spans="1:7">
      <c r="A44" s="28">
        <v>33</v>
      </c>
      <c r="B44" s="6"/>
      <c r="C44" s="179"/>
      <c r="D44" s="15" t="str">
        <f t="shared" si="0"/>
        <v/>
      </c>
      <c r="E44" s="43" t="str">
        <f t="shared" ref="E44:E75" si="4">IF(OR($B44="",,$C44="",$C44&gt;an_final),"",IF($C44&gt;=an_initial,1,""))</f>
        <v/>
      </c>
      <c r="F44" s="297" t="b">
        <f t="shared" si="2"/>
        <v>0</v>
      </c>
      <c r="G44" s="298">
        <f t="shared" ref="G44:G75" si="5">LEN(B44)-LEN(SUBSTITUTE(B44,",",""))+1</f>
        <v>1</v>
      </c>
    </row>
    <row r="45" spans="1:7">
      <c r="A45" s="28">
        <v>34</v>
      </c>
      <c r="B45" s="6"/>
      <c r="C45" s="179"/>
      <c r="D45" s="15" t="str">
        <f t="shared" si="0"/>
        <v/>
      </c>
      <c r="E45" s="43" t="str">
        <f t="shared" si="4"/>
        <v/>
      </c>
      <c r="F45" s="297" t="b">
        <f t="shared" si="2"/>
        <v>0</v>
      </c>
      <c r="G45" s="298">
        <f t="shared" si="5"/>
        <v>1</v>
      </c>
    </row>
    <row r="46" spans="1:7">
      <c r="A46" s="28">
        <v>35</v>
      </c>
      <c r="B46" s="6"/>
      <c r="C46" s="179"/>
      <c r="D46" s="15" t="str">
        <f t="shared" si="0"/>
        <v/>
      </c>
      <c r="E46" s="43" t="str">
        <f t="shared" si="4"/>
        <v/>
      </c>
      <c r="F46" s="297" t="b">
        <f t="shared" si="2"/>
        <v>0</v>
      </c>
      <c r="G46" s="298">
        <f t="shared" si="5"/>
        <v>1</v>
      </c>
    </row>
    <row r="47" spans="1:7">
      <c r="A47" s="28">
        <v>36</v>
      </c>
      <c r="B47" s="6"/>
      <c r="C47" s="179"/>
      <c r="D47" s="15" t="str">
        <f t="shared" si="0"/>
        <v/>
      </c>
      <c r="E47" s="43" t="str">
        <f t="shared" si="4"/>
        <v/>
      </c>
      <c r="F47" s="297" t="b">
        <f t="shared" si="2"/>
        <v>0</v>
      </c>
      <c r="G47" s="298">
        <f t="shared" si="5"/>
        <v>1</v>
      </c>
    </row>
    <row r="48" spans="1:7">
      <c r="A48" s="28">
        <v>37</v>
      </c>
      <c r="B48" s="6"/>
      <c r="C48" s="179"/>
      <c r="D48" s="15" t="str">
        <f t="shared" si="0"/>
        <v/>
      </c>
      <c r="E48" s="43" t="str">
        <f t="shared" si="4"/>
        <v/>
      </c>
      <c r="F48" s="297" t="b">
        <f t="shared" si="2"/>
        <v>0</v>
      </c>
      <c r="G48" s="298">
        <f t="shared" si="5"/>
        <v>1</v>
      </c>
    </row>
    <row r="49" spans="1:7">
      <c r="A49" s="28">
        <v>38</v>
      </c>
      <c r="B49" s="6"/>
      <c r="C49" s="179"/>
      <c r="D49" s="15" t="str">
        <f t="shared" si="0"/>
        <v/>
      </c>
      <c r="E49" s="43" t="str">
        <f t="shared" si="4"/>
        <v/>
      </c>
      <c r="F49" s="297" t="b">
        <f t="shared" si="2"/>
        <v>0</v>
      </c>
      <c r="G49" s="298">
        <f t="shared" si="5"/>
        <v>1</v>
      </c>
    </row>
    <row r="50" spans="1:7">
      <c r="A50" s="28">
        <v>39</v>
      </c>
      <c r="B50" s="6"/>
      <c r="C50" s="179"/>
      <c r="D50" s="15" t="str">
        <f t="shared" si="0"/>
        <v/>
      </c>
      <c r="E50" s="43" t="str">
        <f t="shared" si="4"/>
        <v/>
      </c>
      <c r="F50" s="297" t="b">
        <f t="shared" si="2"/>
        <v>0</v>
      </c>
      <c r="G50" s="298">
        <f t="shared" si="5"/>
        <v>1</v>
      </c>
    </row>
    <row r="51" spans="1:7">
      <c r="A51" s="28">
        <v>40</v>
      </c>
      <c r="B51" s="6"/>
      <c r="C51" s="179"/>
      <c r="D51" s="15" t="str">
        <f t="shared" si="0"/>
        <v/>
      </c>
      <c r="E51" s="43" t="str">
        <f t="shared" si="4"/>
        <v/>
      </c>
      <c r="F51" s="297" t="b">
        <f t="shared" si="2"/>
        <v>0</v>
      </c>
      <c r="G51" s="298">
        <f t="shared" si="5"/>
        <v>1</v>
      </c>
    </row>
    <row r="52" spans="1:7">
      <c r="A52" s="28">
        <v>41</v>
      </c>
      <c r="B52" s="6"/>
      <c r="C52" s="179"/>
      <c r="D52" s="15" t="str">
        <f t="shared" si="0"/>
        <v/>
      </c>
      <c r="E52" s="43" t="str">
        <f t="shared" si="4"/>
        <v/>
      </c>
      <c r="F52" s="297" t="b">
        <f t="shared" si="2"/>
        <v>0</v>
      </c>
      <c r="G52" s="298">
        <f t="shared" si="5"/>
        <v>1</v>
      </c>
    </row>
    <row r="53" spans="1:7">
      <c r="A53" s="28">
        <v>42</v>
      </c>
      <c r="B53" s="6"/>
      <c r="C53" s="179"/>
      <c r="D53" s="15" t="str">
        <f t="shared" si="0"/>
        <v/>
      </c>
      <c r="E53" s="43" t="str">
        <f t="shared" si="4"/>
        <v/>
      </c>
      <c r="F53" s="297" t="b">
        <f t="shared" si="2"/>
        <v>0</v>
      </c>
      <c r="G53" s="298">
        <f t="shared" si="5"/>
        <v>1</v>
      </c>
    </row>
    <row r="54" spans="1:7">
      <c r="A54" s="28">
        <v>43</v>
      </c>
      <c r="B54" s="6"/>
      <c r="C54" s="179"/>
      <c r="D54" s="15" t="str">
        <f t="shared" si="0"/>
        <v/>
      </c>
      <c r="E54" s="43" t="str">
        <f t="shared" si="4"/>
        <v/>
      </c>
      <c r="F54" s="297" t="b">
        <f t="shared" si="2"/>
        <v>0</v>
      </c>
      <c r="G54" s="298">
        <f t="shared" si="5"/>
        <v>1</v>
      </c>
    </row>
    <row r="55" spans="1:7">
      <c r="A55" s="28">
        <v>44</v>
      </c>
      <c r="B55" s="6"/>
      <c r="C55" s="179"/>
      <c r="D55" s="15" t="str">
        <f t="shared" si="0"/>
        <v/>
      </c>
      <c r="E55" s="43" t="str">
        <f t="shared" si="4"/>
        <v/>
      </c>
      <c r="F55" s="297" t="b">
        <f t="shared" si="2"/>
        <v>0</v>
      </c>
      <c r="G55" s="298">
        <f t="shared" si="5"/>
        <v>1</v>
      </c>
    </row>
    <row r="56" spans="1:7">
      <c r="A56" s="28">
        <v>45</v>
      </c>
      <c r="B56" s="6"/>
      <c r="C56" s="179"/>
      <c r="D56" s="15" t="str">
        <f t="shared" si="0"/>
        <v/>
      </c>
      <c r="E56" s="43" t="str">
        <f t="shared" si="4"/>
        <v/>
      </c>
      <c r="F56" s="297" t="b">
        <f t="shared" si="2"/>
        <v>0</v>
      </c>
      <c r="G56" s="298">
        <f t="shared" si="5"/>
        <v>1</v>
      </c>
    </row>
    <row r="57" spans="1:7">
      <c r="A57" s="28">
        <v>46</v>
      </c>
      <c r="B57" s="6"/>
      <c r="C57" s="179"/>
      <c r="D57" s="15" t="str">
        <f t="shared" si="0"/>
        <v/>
      </c>
      <c r="E57" s="43" t="str">
        <f t="shared" si="4"/>
        <v/>
      </c>
      <c r="F57" s="297" t="b">
        <f t="shared" si="2"/>
        <v>0</v>
      </c>
      <c r="G57" s="298">
        <f t="shared" si="5"/>
        <v>1</v>
      </c>
    </row>
    <row r="58" spans="1:7">
      <c r="A58" s="28">
        <v>47</v>
      </c>
      <c r="B58" s="6"/>
      <c r="C58" s="179"/>
      <c r="D58" s="15" t="str">
        <f t="shared" si="0"/>
        <v/>
      </c>
      <c r="E58" s="43" t="str">
        <f t="shared" si="4"/>
        <v/>
      </c>
      <c r="F58" s="297" t="b">
        <f t="shared" si="2"/>
        <v>0</v>
      </c>
      <c r="G58" s="298">
        <f t="shared" si="5"/>
        <v>1</v>
      </c>
    </row>
    <row r="59" spans="1:7">
      <c r="A59" s="28">
        <v>48</v>
      </c>
      <c r="B59" s="6"/>
      <c r="C59" s="179"/>
      <c r="D59" s="15" t="str">
        <f t="shared" si="0"/>
        <v/>
      </c>
      <c r="E59" s="43" t="str">
        <f t="shared" si="4"/>
        <v/>
      </c>
      <c r="F59" s="297" t="b">
        <f t="shared" si="2"/>
        <v>0</v>
      </c>
      <c r="G59" s="298">
        <f t="shared" si="5"/>
        <v>1</v>
      </c>
    </row>
    <row r="60" spans="1:7">
      <c r="A60" s="28">
        <v>49</v>
      </c>
      <c r="B60" s="6"/>
      <c r="C60" s="179"/>
      <c r="D60" s="15" t="str">
        <f t="shared" si="0"/>
        <v/>
      </c>
      <c r="E60" s="43" t="str">
        <f t="shared" si="4"/>
        <v/>
      </c>
      <c r="F60" s="297" t="b">
        <f t="shared" si="2"/>
        <v>0</v>
      </c>
      <c r="G60" s="298">
        <f t="shared" si="5"/>
        <v>1</v>
      </c>
    </row>
    <row r="61" spans="1:7">
      <c r="A61" s="28">
        <v>50</v>
      </c>
      <c r="B61" s="6"/>
      <c r="C61" s="179"/>
      <c r="D61" s="15" t="str">
        <f t="shared" si="0"/>
        <v/>
      </c>
      <c r="E61" s="43" t="str">
        <f t="shared" si="4"/>
        <v/>
      </c>
      <c r="F61" s="297" t="b">
        <f t="shared" si="2"/>
        <v>0</v>
      </c>
      <c r="G61" s="298">
        <f t="shared" si="5"/>
        <v>1</v>
      </c>
    </row>
    <row r="62" spans="1:7">
      <c r="A62" s="28">
        <v>51</v>
      </c>
      <c r="B62" s="6"/>
      <c r="C62" s="179"/>
      <c r="D62" s="15" t="str">
        <f t="shared" si="0"/>
        <v/>
      </c>
      <c r="E62" s="43" t="str">
        <f t="shared" si="4"/>
        <v/>
      </c>
      <c r="F62" s="297" t="b">
        <f t="shared" si="2"/>
        <v>0</v>
      </c>
      <c r="G62" s="298">
        <f t="shared" si="5"/>
        <v>1</v>
      </c>
    </row>
    <row r="63" spans="1:7">
      <c r="A63" s="28">
        <v>52</v>
      </c>
      <c r="B63" s="6"/>
      <c r="C63" s="179"/>
      <c r="D63" s="15" t="str">
        <f t="shared" si="0"/>
        <v/>
      </c>
      <c r="E63" s="43" t="str">
        <f t="shared" si="4"/>
        <v/>
      </c>
      <c r="F63" s="297" t="b">
        <f t="shared" si="2"/>
        <v>0</v>
      </c>
      <c r="G63" s="298">
        <f t="shared" si="5"/>
        <v>1</v>
      </c>
    </row>
    <row r="64" spans="1:7">
      <c r="A64" s="28">
        <v>53</v>
      </c>
      <c r="B64" s="6"/>
      <c r="C64" s="179"/>
      <c r="D64" s="15" t="str">
        <f t="shared" si="0"/>
        <v/>
      </c>
      <c r="E64" s="43" t="str">
        <f t="shared" si="4"/>
        <v/>
      </c>
      <c r="F64" s="297" t="b">
        <f t="shared" si="2"/>
        <v>0</v>
      </c>
      <c r="G64" s="298">
        <f t="shared" si="5"/>
        <v>1</v>
      </c>
    </row>
    <row r="65" spans="1:7">
      <c r="A65" s="28">
        <v>54</v>
      </c>
      <c r="B65" s="6"/>
      <c r="C65" s="179"/>
      <c r="D65" s="15" t="str">
        <f t="shared" si="0"/>
        <v/>
      </c>
      <c r="E65" s="43" t="str">
        <f t="shared" si="4"/>
        <v/>
      </c>
      <c r="F65" s="297" t="b">
        <f t="shared" si="2"/>
        <v>0</v>
      </c>
      <c r="G65" s="298">
        <f t="shared" si="5"/>
        <v>1</v>
      </c>
    </row>
    <row r="66" spans="1:7">
      <c r="A66" s="28">
        <v>55</v>
      </c>
      <c r="B66" s="6"/>
      <c r="C66" s="179"/>
      <c r="D66" s="15" t="str">
        <f t="shared" si="0"/>
        <v/>
      </c>
      <c r="E66" s="43" t="str">
        <f t="shared" si="4"/>
        <v/>
      </c>
      <c r="F66" s="297" t="b">
        <f t="shared" si="2"/>
        <v>0</v>
      </c>
      <c r="G66" s="298">
        <f t="shared" si="5"/>
        <v>1</v>
      </c>
    </row>
    <row r="67" spans="1:7">
      <c r="A67" s="28">
        <v>56</v>
      </c>
      <c r="B67" s="6"/>
      <c r="C67" s="179"/>
      <c r="D67" s="15" t="str">
        <f t="shared" si="0"/>
        <v/>
      </c>
      <c r="E67" s="43" t="str">
        <f t="shared" si="4"/>
        <v/>
      </c>
      <c r="F67" s="297" t="b">
        <f t="shared" si="2"/>
        <v>0</v>
      </c>
      <c r="G67" s="298">
        <f t="shared" si="5"/>
        <v>1</v>
      </c>
    </row>
    <row r="68" spans="1:7">
      <c r="A68" s="28">
        <v>57</v>
      </c>
      <c r="B68" s="6"/>
      <c r="C68" s="179"/>
      <c r="D68" s="15" t="str">
        <f t="shared" si="0"/>
        <v/>
      </c>
      <c r="E68" s="43" t="str">
        <f t="shared" si="4"/>
        <v/>
      </c>
      <c r="F68" s="297" t="b">
        <f t="shared" si="2"/>
        <v>0</v>
      </c>
      <c r="G68" s="298">
        <f t="shared" si="5"/>
        <v>1</v>
      </c>
    </row>
    <row r="69" spans="1:7">
      <c r="A69" s="28">
        <v>58</v>
      </c>
      <c r="B69" s="6"/>
      <c r="C69" s="179"/>
      <c r="D69" s="15" t="str">
        <f t="shared" si="0"/>
        <v/>
      </c>
      <c r="E69" s="43" t="str">
        <f t="shared" si="4"/>
        <v/>
      </c>
      <c r="F69" s="297" t="b">
        <f t="shared" si="2"/>
        <v>0</v>
      </c>
      <c r="G69" s="298">
        <f t="shared" si="5"/>
        <v>1</v>
      </c>
    </row>
    <row r="70" spans="1:7">
      <c r="A70" s="28">
        <v>59</v>
      </c>
      <c r="B70" s="6"/>
      <c r="C70" s="179"/>
      <c r="D70" s="15" t="str">
        <f t="shared" si="0"/>
        <v/>
      </c>
      <c r="E70" s="43" t="str">
        <f t="shared" si="4"/>
        <v/>
      </c>
      <c r="F70" s="297" t="b">
        <f t="shared" si="2"/>
        <v>0</v>
      </c>
      <c r="G70" s="298">
        <f t="shared" si="5"/>
        <v>1</v>
      </c>
    </row>
    <row r="71" spans="1:7">
      <c r="A71" s="28">
        <v>60</v>
      </c>
      <c r="B71" s="6"/>
      <c r="C71" s="179"/>
      <c r="D71" s="15" t="str">
        <f t="shared" si="0"/>
        <v/>
      </c>
      <c r="E71" s="43" t="str">
        <f t="shared" si="4"/>
        <v/>
      </c>
      <c r="F71" s="297" t="b">
        <f t="shared" si="2"/>
        <v>0</v>
      </c>
      <c r="G71" s="298">
        <f t="shared" si="5"/>
        <v>1</v>
      </c>
    </row>
    <row r="72" spans="1:7">
      <c r="A72" s="28">
        <v>61</v>
      </c>
      <c r="B72" s="6"/>
      <c r="C72" s="179"/>
      <c r="D72" s="15" t="str">
        <f t="shared" si="0"/>
        <v/>
      </c>
      <c r="E72" s="43" t="str">
        <f t="shared" si="4"/>
        <v/>
      </c>
      <c r="F72" s="297" t="b">
        <f t="shared" si="2"/>
        <v>0</v>
      </c>
      <c r="G72" s="298">
        <f t="shared" si="5"/>
        <v>1</v>
      </c>
    </row>
    <row r="73" spans="1:7">
      <c r="A73" s="28">
        <v>62</v>
      </c>
      <c r="B73" s="6"/>
      <c r="C73" s="179"/>
      <c r="D73" s="15" t="str">
        <f t="shared" si="0"/>
        <v/>
      </c>
      <c r="E73" s="43" t="str">
        <f t="shared" si="4"/>
        <v/>
      </c>
      <c r="F73" s="297" t="b">
        <f t="shared" si="2"/>
        <v>0</v>
      </c>
      <c r="G73" s="298">
        <f t="shared" si="5"/>
        <v>1</v>
      </c>
    </row>
    <row r="74" spans="1:7">
      <c r="A74" s="28">
        <v>63</v>
      </c>
      <c r="B74" s="6"/>
      <c r="C74" s="179"/>
      <c r="D74" s="15" t="str">
        <f t="shared" si="0"/>
        <v/>
      </c>
      <c r="E74" s="43" t="str">
        <f t="shared" si="4"/>
        <v/>
      </c>
      <c r="F74" s="297" t="b">
        <f t="shared" si="2"/>
        <v>0</v>
      </c>
      <c r="G74" s="298">
        <f t="shared" si="5"/>
        <v>1</v>
      </c>
    </row>
    <row r="75" spans="1:7">
      <c r="A75" s="28">
        <v>64</v>
      </c>
      <c r="B75" s="6"/>
      <c r="C75" s="179"/>
      <c r="D75" s="15" t="str">
        <f t="shared" si="0"/>
        <v/>
      </c>
      <c r="E75" s="43" t="str">
        <f t="shared" si="4"/>
        <v/>
      </c>
      <c r="F75" s="297" t="b">
        <f t="shared" si="2"/>
        <v>0</v>
      </c>
      <c r="G75" s="298">
        <f t="shared" si="5"/>
        <v>1</v>
      </c>
    </row>
    <row r="76" spans="1:7">
      <c r="A76" s="28">
        <v>65</v>
      </c>
      <c r="B76" s="6"/>
      <c r="C76" s="179"/>
      <c r="D76" s="15" t="str">
        <f t="shared" ref="D76:D139" si="6">IF(OR($B76="",,$C76&lt;an_initial,$C76&gt;an_final),"",E76*50)</f>
        <v/>
      </c>
      <c r="E76" s="43" t="str">
        <f t="shared" ref="E76:E139" si="7">IF(OR($B76="",,$C76="",$C76&gt;an_final),"",IF($C76&gt;=an_initial,1,""))</f>
        <v/>
      </c>
      <c r="F76" s="297" t="b">
        <f t="shared" ref="F76:F139" si="8">IF(nume_candidat="",FALSE,ISNUMBER(SEARCH(nume_candidat,$B76)))</f>
        <v>0</v>
      </c>
      <c r="G76" s="298">
        <f t="shared" ref="G76:G110" si="9">LEN(B76)-LEN(SUBSTITUTE(B76,",",""))+1</f>
        <v>1</v>
      </c>
    </row>
    <row r="77" spans="1:7">
      <c r="A77" s="28">
        <v>66</v>
      </c>
      <c r="B77" s="6"/>
      <c r="C77" s="179"/>
      <c r="D77" s="15" t="str">
        <f t="shared" si="6"/>
        <v/>
      </c>
      <c r="E77" s="43" t="str">
        <f t="shared" si="7"/>
        <v/>
      </c>
      <c r="F77" s="297" t="b">
        <f t="shared" si="8"/>
        <v>0</v>
      </c>
      <c r="G77" s="298">
        <f t="shared" si="9"/>
        <v>1</v>
      </c>
    </row>
    <row r="78" spans="1:7">
      <c r="A78" s="28">
        <v>67</v>
      </c>
      <c r="B78" s="6"/>
      <c r="C78" s="179"/>
      <c r="D78" s="15" t="str">
        <f t="shared" si="6"/>
        <v/>
      </c>
      <c r="E78" s="43" t="str">
        <f t="shared" si="7"/>
        <v/>
      </c>
      <c r="F78" s="297" t="b">
        <f t="shared" si="8"/>
        <v>0</v>
      </c>
      <c r="G78" s="298">
        <f t="shared" si="9"/>
        <v>1</v>
      </c>
    </row>
    <row r="79" spans="1:7">
      <c r="A79" s="28">
        <v>68</v>
      </c>
      <c r="B79" s="6"/>
      <c r="C79" s="179"/>
      <c r="D79" s="15" t="str">
        <f t="shared" si="6"/>
        <v/>
      </c>
      <c r="E79" s="43" t="str">
        <f t="shared" si="7"/>
        <v/>
      </c>
      <c r="F79" s="297" t="b">
        <f t="shared" si="8"/>
        <v>0</v>
      </c>
      <c r="G79" s="298">
        <f t="shared" si="9"/>
        <v>1</v>
      </c>
    </row>
    <row r="80" spans="1:7">
      <c r="A80" s="28">
        <v>69</v>
      </c>
      <c r="B80" s="6"/>
      <c r="C80" s="179"/>
      <c r="D80" s="15" t="str">
        <f t="shared" si="6"/>
        <v/>
      </c>
      <c r="E80" s="43" t="str">
        <f t="shared" si="7"/>
        <v/>
      </c>
      <c r="F80" s="297" t="b">
        <f t="shared" si="8"/>
        <v>0</v>
      </c>
      <c r="G80" s="298">
        <f t="shared" si="9"/>
        <v>1</v>
      </c>
    </row>
    <row r="81" spans="1:7">
      <c r="A81" s="28">
        <v>70</v>
      </c>
      <c r="B81" s="6"/>
      <c r="C81" s="179"/>
      <c r="D81" s="15" t="str">
        <f t="shared" si="6"/>
        <v/>
      </c>
      <c r="E81" s="43" t="str">
        <f t="shared" si="7"/>
        <v/>
      </c>
      <c r="F81" s="297" t="b">
        <f t="shared" si="8"/>
        <v>0</v>
      </c>
      <c r="G81" s="298">
        <f t="shared" si="9"/>
        <v>1</v>
      </c>
    </row>
    <row r="82" spans="1:7">
      <c r="A82" s="28">
        <v>71</v>
      </c>
      <c r="B82" s="6"/>
      <c r="C82" s="179"/>
      <c r="D82" s="15" t="str">
        <f t="shared" si="6"/>
        <v/>
      </c>
      <c r="E82" s="43" t="str">
        <f t="shared" si="7"/>
        <v/>
      </c>
      <c r="F82" s="297" t="b">
        <f t="shared" si="8"/>
        <v>0</v>
      </c>
      <c r="G82" s="298">
        <f t="shared" si="9"/>
        <v>1</v>
      </c>
    </row>
    <row r="83" spans="1:7">
      <c r="A83" s="28">
        <v>72</v>
      </c>
      <c r="B83" s="6"/>
      <c r="C83" s="179"/>
      <c r="D83" s="15" t="str">
        <f t="shared" si="6"/>
        <v/>
      </c>
      <c r="E83" s="43" t="str">
        <f t="shared" si="7"/>
        <v/>
      </c>
      <c r="F83" s="297" t="b">
        <f t="shared" si="8"/>
        <v>0</v>
      </c>
      <c r="G83" s="298">
        <f t="shared" si="9"/>
        <v>1</v>
      </c>
    </row>
    <row r="84" spans="1:7">
      <c r="A84" s="28">
        <v>73</v>
      </c>
      <c r="B84" s="6"/>
      <c r="C84" s="179"/>
      <c r="D84" s="15" t="str">
        <f t="shared" si="6"/>
        <v/>
      </c>
      <c r="E84" s="43" t="str">
        <f t="shared" si="7"/>
        <v/>
      </c>
      <c r="F84" s="297" t="b">
        <f t="shared" si="8"/>
        <v>0</v>
      </c>
      <c r="G84" s="298">
        <f t="shared" si="9"/>
        <v>1</v>
      </c>
    </row>
    <row r="85" spans="1:7">
      <c r="A85" s="28">
        <v>74</v>
      </c>
      <c r="B85" s="6"/>
      <c r="C85" s="179"/>
      <c r="D85" s="15" t="str">
        <f t="shared" si="6"/>
        <v/>
      </c>
      <c r="E85" s="43" t="str">
        <f t="shared" si="7"/>
        <v/>
      </c>
      <c r="F85" s="297" t="b">
        <f t="shared" si="8"/>
        <v>0</v>
      </c>
      <c r="G85" s="298">
        <f t="shared" si="9"/>
        <v>1</v>
      </c>
    </row>
    <row r="86" spans="1:7">
      <c r="A86" s="28">
        <v>75</v>
      </c>
      <c r="B86" s="6"/>
      <c r="C86" s="179"/>
      <c r="D86" s="15" t="str">
        <f t="shared" si="6"/>
        <v/>
      </c>
      <c r="E86" s="43" t="str">
        <f t="shared" si="7"/>
        <v/>
      </c>
      <c r="F86" s="297" t="b">
        <f t="shared" si="8"/>
        <v>0</v>
      </c>
      <c r="G86" s="298">
        <f t="shared" si="9"/>
        <v>1</v>
      </c>
    </row>
    <row r="87" spans="1:7">
      <c r="A87" s="28">
        <v>76</v>
      </c>
      <c r="B87" s="6"/>
      <c r="C87" s="179"/>
      <c r="D87" s="15" t="str">
        <f t="shared" si="6"/>
        <v/>
      </c>
      <c r="E87" s="43" t="str">
        <f t="shared" si="7"/>
        <v/>
      </c>
      <c r="F87" s="297" t="b">
        <f t="shared" si="8"/>
        <v>0</v>
      </c>
      <c r="G87" s="298">
        <f t="shared" si="9"/>
        <v>1</v>
      </c>
    </row>
    <row r="88" spans="1:7">
      <c r="A88" s="28">
        <v>77</v>
      </c>
      <c r="B88" s="6"/>
      <c r="C88" s="179"/>
      <c r="D88" s="15" t="str">
        <f t="shared" si="6"/>
        <v/>
      </c>
      <c r="E88" s="43" t="str">
        <f t="shared" si="7"/>
        <v/>
      </c>
      <c r="F88" s="297" t="b">
        <f t="shared" si="8"/>
        <v>0</v>
      </c>
      <c r="G88" s="298">
        <f t="shared" si="9"/>
        <v>1</v>
      </c>
    </row>
    <row r="89" spans="1:7">
      <c r="A89" s="28">
        <v>78</v>
      </c>
      <c r="B89" s="6"/>
      <c r="C89" s="179"/>
      <c r="D89" s="15" t="str">
        <f t="shared" si="6"/>
        <v/>
      </c>
      <c r="E89" s="43" t="str">
        <f t="shared" si="7"/>
        <v/>
      </c>
      <c r="F89" s="297" t="b">
        <f t="shared" si="8"/>
        <v>0</v>
      </c>
      <c r="G89" s="298">
        <f t="shared" si="9"/>
        <v>1</v>
      </c>
    </row>
    <row r="90" spans="1:7">
      <c r="A90" s="28">
        <v>79</v>
      </c>
      <c r="B90" s="6"/>
      <c r="C90" s="179"/>
      <c r="D90" s="15" t="str">
        <f t="shared" si="6"/>
        <v/>
      </c>
      <c r="E90" s="43" t="str">
        <f t="shared" si="7"/>
        <v/>
      </c>
      <c r="F90" s="297" t="b">
        <f t="shared" si="8"/>
        <v>0</v>
      </c>
      <c r="G90" s="298">
        <f t="shared" si="9"/>
        <v>1</v>
      </c>
    </row>
    <row r="91" spans="1:7">
      <c r="A91" s="28">
        <v>80</v>
      </c>
      <c r="B91" s="6"/>
      <c r="C91" s="179"/>
      <c r="D91" s="15" t="str">
        <f t="shared" si="6"/>
        <v/>
      </c>
      <c r="E91" s="43" t="str">
        <f t="shared" si="7"/>
        <v/>
      </c>
      <c r="F91" s="297" t="b">
        <f t="shared" si="8"/>
        <v>0</v>
      </c>
      <c r="G91" s="298">
        <f t="shared" si="9"/>
        <v>1</v>
      </c>
    </row>
    <row r="92" spans="1:7">
      <c r="A92" s="28">
        <v>81</v>
      </c>
      <c r="B92" s="6"/>
      <c r="C92" s="179"/>
      <c r="D92" s="15" t="str">
        <f t="shared" si="6"/>
        <v/>
      </c>
      <c r="E92" s="43" t="str">
        <f t="shared" si="7"/>
        <v/>
      </c>
      <c r="F92" s="297" t="b">
        <f t="shared" si="8"/>
        <v>0</v>
      </c>
      <c r="G92" s="298">
        <f t="shared" si="9"/>
        <v>1</v>
      </c>
    </row>
    <row r="93" spans="1:7">
      <c r="A93" s="28">
        <v>82</v>
      </c>
      <c r="B93" s="6"/>
      <c r="C93" s="179"/>
      <c r="D93" s="15" t="str">
        <f t="shared" si="6"/>
        <v/>
      </c>
      <c r="E93" s="43" t="str">
        <f t="shared" si="7"/>
        <v/>
      </c>
      <c r="F93" s="297" t="b">
        <f t="shared" si="8"/>
        <v>0</v>
      </c>
      <c r="G93" s="298">
        <f t="shared" si="9"/>
        <v>1</v>
      </c>
    </row>
    <row r="94" spans="1:7">
      <c r="A94" s="28">
        <v>83</v>
      </c>
      <c r="B94" s="6"/>
      <c r="C94" s="179"/>
      <c r="D94" s="15" t="str">
        <f t="shared" si="6"/>
        <v/>
      </c>
      <c r="E94" s="43" t="str">
        <f t="shared" si="7"/>
        <v/>
      </c>
      <c r="F94" s="297" t="b">
        <f t="shared" si="8"/>
        <v>0</v>
      </c>
      <c r="G94" s="298">
        <f t="shared" si="9"/>
        <v>1</v>
      </c>
    </row>
    <row r="95" spans="1:7">
      <c r="A95" s="28">
        <v>84</v>
      </c>
      <c r="B95" s="6"/>
      <c r="C95" s="179"/>
      <c r="D95" s="15" t="str">
        <f t="shared" si="6"/>
        <v/>
      </c>
      <c r="E95" s="43" t="str">
        <f t="shared" si="7"/>
        <v/>
      </c>
      <c r="F95" s="297" t="b">
        <f t="shared" si="8"/>
        <v>0</v>
      </c>
      <c r="G95" s="298">
        <f t="shared" si="9"/>
        <v>1</v>
      </c>
    </row>
    <row r="96" spans="1:7">
      <c r="A96" s="28">
        <v>85</v>
      </c>
      <c r="B96" s="6"/>
      <c r="C96" s="179"/>
      <c r="D96" s="15" t="str">
        <f t="shared" si="6"/>
        <v/>
      </c>
      <c r="E96" s="43" t="str">
        <f t="shared" si="7"/>
        <v/>
      </c>
      <c r="F96" s="297" t="b">
        <f t="shared" si="8"/>
        <v>0</v>
      </c>
      <c r="G96" s="298">
        <f t="shared" si="9"/>
        <v>1</v>
      </c>
    </row>
    <row r="97" spans="1:7">
      <c r="A97" s="28">
        <v>86</v>
      </c>
      <c r="B97" s="6"/>
      <c r="C97" s="179"/>
      <c r="D97" s="15" t="str">
        <f t="shared" si="6"/>
        <v/>
      </c>
      <c r="E97" s="43" t="str">
        <f t="shared" si="7"/>
        <v/>
      </c>
      <c r="F97" s="297" t="b">
        <f t="shared" si="8"/>
        <v>0</v>
      </c>
      <c r="G97" s="298">
        <f t="shared" si="9"/>
        <v>1</v>
      </c>
    </row>
    <row r="98" spans="1:7">
      <c r="A98" s="28">
        <v>87</v>
      </c>
      <c r="B98" s="6"/>
      <c r="C98" s="179"/>
      <c r="D98" s="15" t="str">
        <f t="shared" si="6"/>
        <v/>
      </c>
      <c r="E98" s="43" t="str">
        <f t="shared" si="7"/>
        <v/>
      </c>
      <c r="F98" s="297" t="b">
        <f t="shared" si="8"/>
        <v>0</v>
      </c>
      <c r="G98" s="298">
        <f t="shared" si="9"/>
        <v>1</v>
      </c>
    </row>
    <row r="99" spans="1:7">
      <c r="A99" s="28">
        <v>88</v>
      </c>
      <c r="B99" s="6"/>
      <c r="C99" s="179"/>
      <c r="D99" s="15" t="str">
        <f t="shared" si="6"/>
        <v/>
      </c>
      <c r="E99" s="43" t="str">
        <f t="shared" si="7"/>
        <v/>
      </c>
      <c r="F99" s="297" t="b">
        <f t="shared" si="8"/>
        <v>0</v>
      </c>
      <c r="G99" s="298">
        <f t="shared" si="9"/>
        <v>1</v>
      </c>
    </row>
    <row r="100" spans="1:7">
      <c r="A100" s="28">
        <v>89</v>
      </c>
      <c r="B100" s="6"/>
      <c r="C100" s="179"/>
      <c r="D100" s="15" t="str">
        <f t="shared" si="6"/>
        <v/>
      </c>
      <c r="E100" s="43" t="str">
        <f t="shared" si="7"/>
        <v/>
      </c>
      <c r="F100" s="297" t="b">
        <f t="shared" si="8"/>
        <v>0</v>
      </c>
      <c r="G100" s="298">
        <f t="shared" si="9"/>
        <v>1</v>
      </c>
    </row>
    <row r="101" spans="1:7">
      <c r="A101" s="28">
        <v>90</v>
      </c>
      <c r="B101" s="6"/>
      <c r="C101" s="179"/>
      <c r="D101" s="15" t="str">
        <f t="shared" si="6"/>
        <v/>
      </c>
      <c r="E101" s="43" t="str">
        <f t="shared" si="7"/>
        <v/>
      </c>
      <c r="F101" s="297" t="b">
        <f t="shared" si="8"/>
        <v>0</v>
      </c>
      <c r="G101" s="298">
        <f t="shared" si="9"/>
        <v>1</v>
      </c>
    </row>
    <row r="102" spans="1:7">
      <c r="A102" s="28">
        <v>91</v>
      </c>
      <c r="B102" s="6"/>
      <c r="C102" s="179"/>
      <c r="D102" s="15" t="str">
        <f t="shared" si="6"/>
        <v/>
      </c>
      <c r="E102" s="43" t="str">
        <f t="shared" si="7"/>
        <v/>
      </c>
      <c r="F102" s="297" t="b">
        <f t="shared" si="8"/>
        <v>0</v>
      </c>
      <c r="G102" s="298">
        <f t="shared" si="9"/>
        <v>1</v>
      </c>
    </row>
    <row r="103" spans="1:7">
      <c r="A103" s="28">
        <v>92</v>
      </c>
      <c r="B103" s="6"/>
      <c r="C103" s="179"/>
      <c r="D103" s="15" t="str">
        <f t="shared" si="6"/>
        <v/>
      </c>
      <c r="E103" s="43" t="str">
        <f t="shared" si="7"/>
        <v/>
      </c>
      <c r="F103" s="297" t="b">
        <f t="shared" si="8"/>
        <v>0</v>
      </c>
      <c r="G103" s="298">
        <f t="shared" si="9"/>
        <v>1</v>
      </c>
    </row>
    <row r="104" spans="1:7">
      <c r="A104" s="28">
        <v>93</v>
      </c>
      <c r="B104" s="6"/>
      <c r="C104" s="179"/>
      <c r="D104" s="15" t="str">
        <f t="shared" si="6"/>
        <v/>
      </c>
      <c r="E104" s="43" t="str">
        <f t="shared" si="7"/>
        <v/>
      </c>
      <c r="F104" s="297" t="b">
        <f t="shared" si="8"/>
        <v>0</v>
      </c>
      <c r="G104" s="298">
        <f t="shared" si="9"/>
        <v>1</v>
      </c>
    </row>
    <row r="105" spans="1:7">
      <c r="A105" s="28">
        <v>94</v>
      </c>
      <c r="B105" s="6"/>
      <c r="C105" s="179"/>
      <c r="D105" s="15" t="str">
        <f t="shared" si="6"/>
        <v/>
      </c>
      <c r="E105" s="43" t="str">
        <f t="shared" si="7"/>
        <v/>
      </c>
      <c r="F105" s="297" t="b">
        <f t="shared" si="8"/>
        <v>0</v>
      </c>
      <c r="G105" s="298">
        <f t="shared" si="9"/>
        <v>1</v>
      </c>
    </row>
    <row r="106" spans="1:7">
      <c r="A106" s="28">
        <v>95</v>
      </c>
      <c r="B106" s="6"/>
      <c r="C106" s="179"/>
      <c r="D106" s="15" t="str">
        <f t="shared" si="6"/>
        <v/>
      </c>
      <c r="E106" s="43" t="str">
        <f t="shared" si="7"/>
        <v/>
      </c>
      <c r="F106" s="297" t="b">
        <f t="shared" si="8"/>
        <v>0</v>
      </c>
      <c r="G106" s="298">
        <f t="shared" si="9"/>
        <v>1</v>
      </c>
    </row>
    <row r="107" spans="1:7">
      <c r="A107" s="28">
        <v>96</v>
      </c>
      <c r="B107" s="6"/>
      <c r="C107" s="179"/>
      <c r="D107" s="15" t="str">
        <f t="shared" si="6"/>
        <v/>
      </c>
      <c r="E107" s="43" t="str">
        <f t="shared" si="7"/>
        <v/>
      </c>
      <c r="F107" s="297" t="b">
        <f t="shared" si="8"/>
        <v>0</v>
      </c>
      <c r="G107" s="298">
        <f t="shared" si="9"/>
        <v>1</v>
      </c>
    </row>
    <row r="108" spans="1:7">
      <c r="A108" s="28">
        <v>97</v>
      </c>
      <c r="B108" s="6"/>
      <c r="C108" s="179"/>
      <c r="D108" s="15" t="str">
        <f t="shared" si="6"/>
        <v/>
      </c>
      <c r="E108" s="43" t="str">
        <f t="shared" si="7"/>
        <v/>
      </c>
      <c r="F108" s="297" t="b">
        <f t="shared" si="8"/>
        <v>0</v>
      </c>
      <c r="G108" s="298">
        <f t="shared" si="9"/>
        <v>1</v>
      </c>
    </row>
    <row r="109" spans="1:7">
      <c r="A109" s="28">
        <v>98</v>
      </c>
      <c r="B109" s="6"/>
      <c r="C109" s="179"/>
      <c r="D109" s="15" t="str">
        <f t="shared" si="6"/>
        <v/>
      </c>
      <c r="E109" s="43" t="str">
        <f t="shared" si="7"/>
        <v/>
      </c>
      <c r="F109" s="297" t="b">
        <f t="shared" si="8"/>
        <v>0</v>
      </c>
      <c r="G109" s="298">
        <f t="shared" si="9"/>
        <v>1</v>
      </c>
    </row>
    <row r="110" spans="1:7">
      <c r="A110" s="117">
        <v>99</v>
      </c>
      <c r="B110" s="6"/>
      <c r="C110" s="179"/>
      <c r="D110" s="15" t="str">
        <f t="shared" si="6"/>
        <v/>
      </c>
      <c r="E110" s="43" t="str">
        <f t="shared" si="7"/>
        <v/>
      </c>
      <c r="F110" s="297" t="b">
        <f t="shared" si="8"/>
        <v>0</v>
      </c>
      <c r="G110" s="298">
        <f t="shared" si="9"/>
        <v>1</v>
      </c>
    </row>
    <row r="111" spans="1:7">
      <c r="A111" s="117">
        <v>100</v>
      </c>
      <c r="B111" s="118"/>
      <c r="C111" s="120"/>
      <c r="D111" s="15" t="str">
        <f t="shared" si="6"/>
        <v/>
      </c>
      <c r="E111" s="43" t="str">
        <f t="shared" si="7"/>
        <v/>
      </c>
      <c r="F111" s="297" t="b">
        <f t="shared" si="8"/>
        <v>0</v>
      </c>
      <c r="G111" s="298">
        <f t="shared" ref="G111:G174" si="10">LEN(B111)-LEN(SUBSTITUTE(B111,",",""))+1</f>
        <v>1</v>
      </c>
    </row>
    <row r="112" spans="1:7">
      <c r="A112" s="117">
        <v>101</v>
      </c>
      <c r="B112" s="118"/>
      <c r="C112" s="120"/>
      <c r="D112" s="15" t="str">
        <f t="shared" si="6"/>
        <v/>
      </c>
      <c r="E112" s="43" t="str">
        <f t="shared" si="7"/>
        <v/>
      </c>
      <c r="F112" s="297" t="b">
        <f t="shared" si="8"/>
        <v>0</v>
      </c>
      <c r="G112" s="298">
        <f t="shared" si="10"/>
        <v>1</v>
      </c>
    </row>
    <row r="113" spans="1:7">
      <c r="A113" s="117">
        <v>102</v>
      </c>
      <c r="B113" s="118"/>
      <c r="C113" s="120"/>
      <c r="D113" s="15" t="str">
        <f t="shared" si="6"/>
        <v/>
      </c>
      <c r="E113" s="43" t="str">
        <f t="shared" si="7"/>
        <v/>
      </c>
      <c r="F113" s="297" t="b">
        <f t="shared" si="8"/>
        <v>0</v>
      </c>
      <c r="G113" s="298">
        <f t="shared" si="10"/>
        <v>1</v>
      </c>
    </row>
    <row r="114" spans="1:7">
      <c r="A114" s="117">
        <v>103</v>
      </c>
      <c r="B114" s="118"/>
      <c r="C114" s="120"/>
      <c r="D114" s="15" t="str">
        <f t="shared" si="6"/>
        <v/>
      </c>
      <c r="E114" s="43" t="str">
        <f t="shared" si="7"/>
        <v/>
      </c>
      <c r="F114" s="297" t="b">
        <f t="shared" si="8"/>
        <v>0</v>
      </c>
      <c r="G114" s="298">
        <f t="shared" si="10"/>
        <v>1</v>
      </c>
    </row>
    <row r="115" spans="1:7">
      <c r="A115" s="117">
        <v>104</v>
      </c>
      <c r="B115" s="118"/>
      <c r="C115" s="120"/>
      <c r="D115" s="15" t="str">
        <f t="shared" si="6"/>
        <v/>
      </c>
      <c r="E115" s="43" t="str">
        <f t="shared" si="7"/>
        <v/>
      </c>
      <c r="F115" s="297" t="b">
        <f t="shared" si="8"/>
        <v>0</v>
      </c>
      <c r="G115" s="298">
        <f t="shared" si="10"/>
        <v>1</v>
      </c>
    </row>
    <row r="116" spans="1:7">
      <c r="A116" s="117">
        <v>105</v>
      </c>
      <c r="B116" s="118"/>
      <c r="C116" s="120"/>
      <c r="D116" s="15" t="str">
        <f t="shared" si="6"/>
        <v/>
      </c>
      <c r="E116" s="43" t="str">
        <f t="shared" si="7"/>
        <v/>
      </c>
      <c r="F116" s="297" t="b">
        <f t="shared" si="8"/>
        <v>0</v>
      </c>
      <c r="G116" s="298">
        <f t="shared" si="10"/>
        <v>1</v>
      </c>
    </row>
    <row r="117" spans="1:7">
      <c r="A117" s="117">
        <v>106</v>
      </c>
      <c r="B117" s="118"/>
      <c r="C117" s="120"/>
      <c r="D117" s="15" t="str">
        <f t="shared" si="6"/>
        <v/>
      </c>
      <c r="E117" s="43" t="str">
        <f t="shared" si="7"/>
        <v/>
      </c>
      <c r="F117" s="297" t="b">
        <f t="shared" si="8"/>
        <v>0</v>
      </c>
      <c r="G117" s="298">
        <f t="shared" si="10"/>
        <v>1</v>
      </c>
    </row>
    <row r="118" spans="1:7">
      <c r="A118" s="117">
        <v>107</v>
      </c>
      <c r="B118" s="118"/>
      <c r="C118" s="120"/>
      <c r="D118" s="15" t="str">
        <f t="shared" si="6"/>
        <v/>
      </c>
      <c r="E118" s="43" t="str">
        <f t="shared" si="7"/>
        <v/>
      </c>
      <c r="F118" s="297" t="b">
        <f t="shared" si="8"/>
        <v>0</v>
      </c>
      <c r="G118" s="298">
        <f t="shared" si="10"/>
        <v>1</v>
      </c>
    </row>
    <row r="119" spans="1:7">
      <c r="A119" s="117">
        <v>108</v>
      </c>
      <c r="B119" s="118"/>
      <c r="C119" s="120"/>
      <c r="D119" s="15" t="str">
        <f t="shared" si="6"/>
        <v/>
      </c>
      <c r="E119" s="43" t="str">
        <f t="shared" si="7"/>
        <v/>
      </c>
      <c r="F119" s="297" t="b">
        <f t="shared" si="8"/>
        <v>0</v>
      </c>
      <c r="G119" s="298">
        <f t="shared" si="10"/>
        <v>1</v>
      </c>
    </row>
    <row r="120" spans="1:7">
      <c r="A120" s="117">
        <v>109</v>
      </c>
      <c r="B120" s="118"/>
      <c r="C120" s="120"/>
      <c r="D120" s="15" t="str">
        <f t="shared" si="6"/>
        <v/>
      </c>
      <c r="E120" s="43" t="str">
        <f t="shared" si="7"/>
        <v/>
      </c>
      <c r="F120" s="297" t="b">
        <f t="shared" si="8"/>
        <v>0</v>
      </c>
      <c r="G120" s="298">
        <f t="shared" si="10"/>
        <v>1</v>
      </c>
    </row>
    <row r="121" spans="1:7">
      <c r="A121" s="117">
        <v>110</v>
      </c>
      <c r="B121" s="118"/>
      <c r="C121" s="120"/>
      <c r="D121" s="15" t="str">
        <f t="shared" si="6"/>
        <v/>
      </c>
      <c r="E121" s="43" t="str">
        <f t="shared" si="7"/>
        <v/>
      </c>
      <c r="F121" s="297" t="b">
        <f t="shared" si="8"/>
        <v>0</v>
      </c>
      <c r="G121" s="298">
        <f t="shared" si="10"/>
        <v>1</v>
      </c>
    </row>
    <row r="122" spans="1:7">
      <c r="A122" s="117">
        <v>111</v>
      </c>
      <c r="B122" s="118"/>
      <c r="C122" s="120"/>
      <c r="D122" s="15" t="str">
        <f t="shared" si="6"/>
        <v/>
      </c>
      <c r="E122" s="43" t="str">
        <f t="shared" si="7"/>
        <v/>
      </c>
      <c r="F122" s="297" t="b">
        <f t="shared" si="8"/>
        <v>0</v>
      </c>
      <c r="G122" s="298">
        <f t="shared" si="10"/>
        <v>1</v>
      </c>
    </row>
    <row r="123" spans="1:7">
      <c r="A123" s="117">
        <v>112</v>
      </c>
      <c r="B123" s="118"/>
      <c r="C123" s="120"/>
      <c r="D123" s="15" t="str">
        <f t="shared" si="6"/>
        <v/>
      </c>
      <c r="E123" s="43" t="str">
        <f t="shared" si="7"/>
        <v/>
      </c>
      <c r="F123" s="297" t="b">
        <f t="shared" si="8"/>
        <v>0</v>
      </c>
      <c r="G123" s="298">
        <f t="shared" si="10"/>
        <v>1</v>
      </c>
    </row>
    <row r="124" spans="1:7">
      <c r="A124" s="117">
        <v>113</v>
      </c>
      <c r="B124" s="118"/>
      <c r="C124" s="120"/>
      <c r="D124" s="15" t="str">
        <f t="shared" si="6"/>
        <v/>
      </c>
      <c r="E124" s="43" t="str">
        <f t="shared" si="7"/>
        <v/>
      </c>
      <c r="F124" s="297" t="b">
        <f t="shared" si="8"/>
        <v>0</v>
      </c>
      <c r="G124" s="298">
        <f t="shared" si="10"/>
        <v>1</v>
      </c>
    </row>
    <row r="125" spans="1:7">
      <c r="A125" s="117">
        <v>114</v>
      </c>
      <c r="B125" s="118"/>
      <c r="C125" s="120"/>
      <c r="D125" s="15" t="str">
        <f t="shared" si="6"/>
        <v/>
      </c>
      <c r="E125" s="43" t="str">
        <f t="shared" si="7"/>
        <v/>
      </c>
      <c r="F125" s="297" t="b">
        <f t="shared" si="8"/>
        <v>0</v>
      </c>
      <c r="G125" s="298">
        <f t="shared" si="10"/>
        <v>1</v>
      </c>
    </row>
    <row r="126" spans="1:7">
      <c r="A126" s="117">
        <v>115</v>
      </c>
      <c r="B126" s="118"/>
      <c r="C126" s="120"/>
      <c r="D126" s="15" t="str">
        <f t="shared" si="6"/>
        <v/>
      </c>
      <c r="E126" s="43" t="str">
        <f t="shared" si="7"/>
        <v/>
      </c>
      <c r="F126" s="297" t="b">
        <f t="shared" si="8"/>
        <v>0</v>
      </c>
      <c r="G126" s="298">
        <f t="shared" si="10"/>
        <v>1</v>
      </c>
    </row>
    <row r="127" spans="1:7">
      <c r="A127" s="117">
        <v>116</v>
      </c>
      <c r="B127" s="118"/>
      <c r="C127" s="120"/>
      <c r="D127" s="15" t="str">
        <f t="shared" si="6"/>
        <v/>
      </c>
      <c r="E127" s="43" t="str">
        <f t="shared" si="7"/>
        <v/>
      </c>
      <c r="F127" s="297" t="b">
        <f t="shared" si="8"/>
        <v>0</v>
      </c>
      <c r="G127" s="298">
        <f t="shared" si="10"/>
        <v>1</v>
      </c>
    </row>
    <row r="128" spans="1:7">
      <c r="A128" s="117">
        <v>117</v>
      </c>
      <c r="B128" s="118"/>
      <c r="C128" s="120"/>
      <c r="D128" s="15" t="str">
        <f t="shared" si="6"/>
        <v/>
      </c>
      <c r="E128" s="43" t="str">
        <f t="shared" si="7"/>
        <v/>
      </c>
      <c r="F128" s="297" t="b">
        <f t="shared" si="8"/>
        <v>0</v>
      </c>
      <c r="G128" s="298">
        <f t="shared" si="10"/>
        <v>1</v>
      </c>
    </row>
    <row r="129" spans="1:7">
      <c r="A129" s="117">
        <v>118</v>
      </c>
      <c r="B129" s="118"/>
      <c r="C129" s="120"/>
      <c r="D129" s="15" t="str">
        <f t="shared" si="6"/>
        <v/>
      </c>
      <c r="E129" s="43" t="str">
        <f t="shared" si="7"/>
        <v/>
      </c>
      <c r="F129" s="297" t="b">
        <f t="shared" si="8"/>
        <v>0</v>
      </c>
      <c r="G129" s="298">
        <f t="shared" si="10"/>
        <v>1</v>
      </c>
    </row>
    <row r="130" spans="1:7">
      <c r="A130" s="117">
        <v>119</v>
      </c>
      <c r="B130" s="118"/>
      <c r="C130" s="120"/>
      <c r="D130" s="15" t="str">
        <f t="shared" si="6"/>
        <v/>
      </c>
      <c r="E130" s="43" t="str">
        <f t="shared" si="7"/>
        <v/>
      </c>
      <c r="F130" s="297" t="b">
        <f t="shared" si="8"/>
        <v>0</v>
      </c>
      <c r="G130" s="298">
        <f t="shared" si="10"/>
        <v>1</v>
      </c>
    </row>
    <row r="131" spans="1:7">
      <c r="A131" s="117">
        <v>120</v>
      </c>
      <c r="B131" s="118"/>
      <c r="C131" s="120"/>
      <c r="D131" s="15" t="str">
        <f t="shared" si="6"/>
        <v/>
      </c>
      <c r="E131" s="43" t="str">
        <f t="shared" si="7"/>
        <v/>
      </c>
      <c r="F131" s="297" t="b">
        <f t="shared" si="8"/>
        <v>0</v>
      </c>
      <c r="G131" s="298">
        <f t="shared" si="10"/>
        <v>1</v>
      </c>
    </row>
    <row r="132" spans="1:7">
      <c r="A132" s="117">
        <v>121</v>
      </c>
      <c r="B132" s="118"/>
      <c r="C132" s="120"/>
      <c r="D132" s="15" t="str">
        <f t="shared" si="6"/>
        <v/>
      </c>
      <c r="E132" s="43" t="str">
        <f t="shared" si="7"/>
        <v/>
      </c>
      <c r="F132" s="297" t="b">
        <f t="shared" si="8"/>
        <v>0</v>
      </c>
      <c r="G132" s="298">
        <f t="shared" si="10"/>
        <v>1</v>
      </c>
    </row>
    <row r="133" spans="1:7">
      <c r="A133" s="117">
        <v>122</v>
      </c>
      <c r="B133" s="118"/>
      <c r="C133" s="120"/>
      <c r="D133" s="15" t="str">
        <f t="shared" si="6"/>
        <v/>
      </c>
      <c r="E133" s="43" t="str">
        <f t="shared" si="7"/>
        <v/>
      </c>
      <c r="F133" s="297" t="b">
        <f t="shared" si="8"/>
        <v>0</v>
      </c>
      <c r="G133" s="298">
        <f t="shared" si="10"/>
        <v>1</v>
      </c>
    </row>
    <row r="134" spans="1:7">
      <c r="A134" s="117">
        <v>123</v>
      </c>
      <c r="B134" s="118"/>
      <c r="C134" s="120"/>
      <c r="D134" s="15" t="str">
        <f t="shared" si="6"/>
        <v/>
      </c>
      <c r="E134" s="43" t="str">
        <f t="shared" si="7"/>
        <v/>
      </c>
      <c r="F134" s="297" t="b">
        <f t="shared" si="8"/>
        <v>0</v>
      </c>
      <c r="G134" s="298">
        <f t="shared" si="10"/>
        <v>1</v>
      </c>
    </row>
    <row r="135" spans="1:7">
      <c r="A135" s="117">
        <v>124</v>
      </c>
      <c r="B135" s="118"/>
      <c r="C135" s="120"/>
      <c r="D135" s="15" t="str">
        <f t="shared" si="6"/>
        <v/>
      </c>
      <c r="E135" s="43" t="str">
        <f t="shared" si="7"/>
        <v/>
      </c>
      <c r="F135" s="297" t="b">
        <f t="shared" si="8"/>
        <v>0</v>
      </c>
      <c r="G135" s="298">
        <f t="shared" si="10"/>
        <v>1</v>
      </c>
    </row>
    <row r="136" spans="1:7">
      <c r="A136" s="117">
        <v>125</v>
      </c>
      <c r="B136" s="118"/>
      <c r="C136" s="120"/>
      <c r="D136" s="15" t="str">
        <f t="shared" si="6"/>
        <v/>
      </c>
      <c r="E136" s="43" t="str">
        <f t="shared" si="7"/>
        <v/>
      </c>
      <c r="F136" s="297" t="b">
        <f t="shared" si="8"/>
        <v>0</v>
      </c>
      <c r="G136" s="298">
        <f t="shared" si="10"/>
        <v>1</v>
      </c>
    </row>
    <row r="137" spans="1:7">
      <c r="A137" s="117">
        <v>126</v>
      </c>
      <c r="B137" s="118"/>
      <c r="C137" s="120"/>
      <c r="D137" s="15" t="str">
        <f t="shared" si="6"/>
        <v/>
      </c>
      <c r="E137" s="43" t="str">
        <f t="shared" si="7"/>
        <v/>
      </c>
      <c r="F137" s="297" t="b">
        <f t="shared" si="8"/>
        <v>0</v>
      </c>
      <c r="G137" s="298">
        <f t="shared" si="10"/>
        <v>1</v>
      </c>
    </row>
    <row r="138" spans="1:7">
      <c r="A138" s="117">
        <v>127</v>
      </c>
      <c r="B138" s="118"/>
      <c r="C138" s="120"/>
      <c r="D138" s="15" t="str">
        <f t="shared" si="6"/>
        <v/>
      </c>
      <c r="E138" s="43" t="str">
        <f t="shared" si="7"/>
        <v/>
      </c>
      <c r="F138" s="297" t="b">
        <f t="shared" si="8"/>
        <v>0</v>
      </c>
      <c r="G138" s="298">
        <f t="shared" si="10"/>
        <v>1</v>
      </c>
    </row>
    <row r="139" spans="1:7">
      <c r="A139" s="117">
        <v>128</v>
      </c>
      <c r="B139" s="118"/>
      <c r="C139" s="120"/>
      <c r="D139" s="15" t="str">
        <f t="shared" si="6"/>
        <v/>
      </c>
      <c r="E139" s="43" t="str">
        <f t="shared" si="7"/>
        <v/>
      </c>
      <c r="F139" s="297" t="b">
        <f t="shared" si="8"/>
        <v>0</v>
      </c>
      <c r="G139" s="298">
        <f t="shared" si="10"/>
        <v>1</v>
      </c>
    </row>
    <row r="140" spans="1:7">
      <c r="A140" s="117">
        <v>129</v>
      </c>
      <c r="B140" s="118"/>
      <c r="C140" s="120"/>
      <c r="D140" s="15" t="str">
        <f t="shared" ref="D140:D203" si="11">IF(OR($B140="",,$C140&lt;an_initial,$C140&gt;an_final),"",E140*50)</f>
        <v/>
      </c>
      <c r="E140" s="43" t="str">
        <f t="shared" ref="E140:E203" si="12">IF(OR($B140="",,$C140="",$C140&gt;an_final),"",IF($C140&gt;=an_initial,1,""))</f>
        <v/>
      </c>
      <c r="F140" s="297" t="b">
        <f t="shared" ref="F140:F203" si="13">IF(nume_candidat="",FALSE,ISNUMBER(SEARCH(nume_candidat,$B140)))</f>
        <v>0</v>
      </c>
      <c r="G140" s="298">
        <f t="shared" si="10"/>
        <v>1</v>
      </c>
    </row>
    <row r="141" spans="1:7">
      <c r="A141" s="117">
        <v>130</v>
      </c>
      <c r="B141" s="118"/>
      <c r="C141" s="120"/>
      <c r="D141" s="15" t="str">
        <f t="shared" si="11"/>
        <v/>
      </c>
      <c r="E141" s="43" t="str">
        <f t="shared" si="12"/>
        <v/>
      </c>
      <c r="F141" s="297" t="b">
        <f t="shared" si="13"/>
        <v>0</v>
      </c>
      <c r="G141" s="298">
        <f t="shared" si="10"/>
        <v>1</v>
      </c>
    </row>
    <row r="142" spans="1:7">
      <c r="A142" s="117">
        <v>131</v>
      </c>
      <c r="B142" s="118"/>
      <c r="C142" s="120"/>
      <c r="D142" s="15" t="str">
        <f t="shared" si="11"/>
        <v/>
      </c>
      <c r="E142" s="43" t="str">
        <f t="shared" si="12"/>
        <v/>
      </c>
      <c r="F142" s="297" t="b">
        <f t="shared" si="13"/>
        <v>0</v>
      </c>
      <c r="G142" s="298">
        <f t="shared" si="10"/>
        <v>1</v>
      </c>
    </row>
    <row r="143" spans="1:7">
      <c r="A143" s="117">
        <v>132</v>
      </c>
      <c r="B143" s="118"/>
      <c r="C143" s="120"/>
      <c r="D143" s="15" t="str">
        <f t="shared" si="11"/>
        <v/>
      </c>
      <c r="E143" s="43" t="str">
        <f t="shared" si="12"/>
        <v/>
      </c>
      <c r="F143" s="297" t="b">
        <f t="shared" si="13"/>
        <v>0</v>
      </c>
      <c r="G143" s="298">
        <f t="shared" si="10"/>
        <v>1</v>
      </c>
    </row>
    <row r="144" spans="1:7">
      <c r="A144" s="117">
        <v>133</v>
      </c>
      <c r="B144" s="118"/>
      <c r="C144" s="120"/>
      <c r="D144" s="15" t="str">
        <f t="shared" si="11"/>
        <v/>
      </c>
      <c r="E144" s="43" t="str">
        <f t="shared" si="12"/>
        <v/>
      </c>
      <c r="F144" s="297" t="b">
        <f t="shared" si="13"/>
        <v>0</v>
      </c>
      <c r="G144" s="298">
        <f t="shared" si="10"/>
        <v>1</v>
      </c>
    </row>
    <row r="145" spans="1:7">
      <c r="A145" s="117">
        <v>134</v>
      </c>
      <c r="B145" s="118"/>
      <c r="C145" s="120"/>
      <c r="D145" s="15" t="str">
        <f t="shared" si="11"/>
        <v/>
      </c>
      <c r="E145" s="43" t="str">
        <f t="shared" si="12"/>
        <v/>
      </c>
      <c r="F145" s="297" t="b">
        <f t="shared" si="13"/>
        <v>0</v>
      </c>
      <c r="G145" s="298">
        <f t="shared" si="10"/>
        <v>1</v>
      </c>
    </row>
    <row r="146" spans="1:7">
      <c r="A146" s="117">
        <v>135</v>
      </c>
      <c r="B146" s="118"/>
      <c r="C146" s="120"/>
      <c r="D146" s="15" t="str">
        <f t="shared" si="11"/>
        <v/>
      </c>
      <c r="E146" s="43" t="str">
        <f t="shared" si="12"/>
        <v/>
      </c>
      <c r="F146" s="297" t="b">
        <f t="shared" si="13"/>
        <v>0</v>
      </c>
      <c r="G146" s="298">
        <f t="shared" si="10"/>
        <v>1</v>
      </c>
    </row>
    <row r="147" spans="1:7">
      <c r="A147" s="117">
        <v>136</v>
      </c>
      <c r="B147" s="118"/>
      <c r="C147" s="120"/>
      <c r="D147" s="15" t="str">
        <f t="shared" si="11"/>
        <v/>
      </c>
      <c r="E147" s="43" t="str">
        <f t="shared" si="12"/>
        <v/>
      </c>
      <c r="F147" s="297" t="b">
        <f t="shared" si="13"/>
        <v>0</v>
      </c>
      <c r="G147" s="298">
        <f t="shared" si="10"/>
        <v>1</v>
      </c>
    </row>
    <row r="148" spans="1:7">
      <c r="A148" s="117">
        <v>137</v>
      </c>
      <c r="B148" s="118"/>
      <c r="C148" s="120"/>
      <c r="D148" s="15" t="str">
        <f t="shared" si="11"/>
        <v/>
      </c>
      <c r="E148" s="43" t="str">
        <f t="shared" si="12"/>
        <v/>
      </c>
      <c r="F148" s="297" t="b">
        <f t="shared" si="13"/>
        <v>0</v>
      </c>
      <c r="G148" s="298">
        <f t="shared" si="10"/>
        <v>1</v>
      </c>
    </row>
    <row r="149" spans="1:7">
      <c r="A149" s="117">
        <v>138</v>
      </c>
      <c r="B149" s="118"/>
      <c r="C149" s="120"/>
      <c r="D149" s="15" t="str">
        <f t="shared" si="11"/>
        <v/>
      </c>
      <c r="E149" s="43" t="str">
        <f t="shared" si="12"/>
        <v/>
      </c>
      <c r="F149" s="297" t="b">
        <f t="shared" si="13"/>
        <v>0</v>
      </c>
      <c r="G149" s="298">
        <f t="shared" si="10"/>
        <v>1</v>
      </c>
    </row>
    <row r="150" spans="1:7">
      <c r="A150" s="117">
        <v>139</v>
      </c>
      <c r="B150" s="118"/>
      <c r="C150" s="120"/>
      <c r="D150" s="15" t="str">
        <f t="shared" si="11"/>
        <v/>
      </c>
      <c r="E150" s="43" t="str">
        <f t="shared" si="12"/>
        <v/>
      </c>
      <c r="F150" s="297" t="b">
        <f t="shared" si="13"/>
        <v>0</v>
      </c>
      <c r="G150" s="298">
        <f t="shared" si="10"/>
        <v>1</v>
      </c>
    </row>
    <row r="151" spans="1:7">
      <c r="A151" s="117">
        <v>140</v>
      </c>
      <c r="B151" s="118"/>
      <c r="C151" s="120"/>
      <c r="D151" s="15" t="str">
        <f t="shared" si="11"/>
        <v/>
      </c>
      <c r="E151" s="43" t="str">
        <f t="shared" si="12"/>
        <v/>
      </c>
      <c r="F151" s="297" t="b">
        <f t="shared" si="13"/>
        <v>0</v>
      </c>
      <c r="G151" s="298">
        <f t="shared" si="10"/>
        <v>1</v>
      </c>
    </row>
    <row r="152" spans="1:7">
      <c r="A152" s="117">
        <v>141</v>
      </c>
      <c r="B152" s="118"/>
      <c r="C152" s="120"/>
      <c r="D152" s="15" t="str">
        <f t="shared" si="11"/>
        <v/>
      </c>
      <c r="E152" s="43" t="str">
        <f t="shared" si="12"/>
        <v/>
      </c>
      <c r="F152" s="297" t="b">
        <f t="shared" si="13"/>
        <v>0</v>
      </c>
      <c r="G152" s="298">
        <f t="shared" si="10"/>
        <v>1</v>
      </c>
    </row>
    <row r="153" spans="1:7">
      <c r="A153" s="117">
        <v>142</v>
      </c>
      <c r="B153" s="118"/>
      <c r="C153" s="120"/>
      <c r="D153" s="15" t="str">
        <f t="shared" si="11"/>
        <v/>
      </c>
      <c r="E153" s="43" t="str">
        <f t="shared" si="12"/>
        <v/>
      </c>
      <c r="F153" s="297" t="b">
        <f t="shared" si="13"/>
        <v>0</v>
      </c>
      <c r="G153" s="298">
        <f t="shared" si="10"/>
        <v>1</v>
      </c>
    </row>
    <row r="154" spans="1:7">
      <c r="A154" s="117">
        <v>143</v>
      </c>
      <c r="B154" s="118"/>
      <c r="C154" s="120"/>
      <c r="D154" s="15" t="str">
        <f t="shared" si="11"/>
        <v/>
      </c>
      <c r="E154" s="43" t="str">
        <f t="shared" si="12"/>
        <v/>
      </c>
      <c r="F154" s="297" t="b">
        <f t="shared" si="13"/>
        <v>0</v>
      </c>
      <c r="G154" s="298">
        <f t="shared" si="10"/>
        <v>1</v>
      </c>
    </row>
    <row r="155" spans="1:7">
      <c r="A155" s="117">
        <v>144</v>
      </c>
      <c r="B155" s="118"/>
      <c r="C155" s="120"/>
      <c r="D155" s="15" t="str">
        <f t="shared" si="11"/>
        <v/>
      </c>
      <c r="E155" s="43" t="str">
        <f t="shared" si="12"/>
        <v/>
      </c>
      <c r="F155" s="297" t="b">
        <f t="shared" si="13"/>
        <v>0</v>
      </c>
      <c r="G155" s="298">
        <f t="shared" si="10"/>
        <v>1</v>
      </c>
    </row>
    <row r="156" spans="1:7">
      <c r="A156" s="117">
        <v>145</v>
      </c>
      <c r="B156" s="118"/>
      <c r="C156" s="120"/>
      <c r="D156" s="15" t="str">
        <f t="shared" si="11"/>
        <v/>
      </c>
      <c r="E156" s="43" t="str">
        <f t="shared" si="12"/>
        <v/>
      </c>
      <c r="F156" s="297" t="b">
        <f t="shared" si="13"/>
        <v>0</v>
      </c>
      <c r="G156" s="298">
        <f t="shared" si="10"/>
        <v>1</v>
      </c>
    </row>
    <row r="157" spans="1:7">
      <c r="A157" s="117">
        <v>146</v>
      </c>
      <c r="B157" s="118"/>
      <c r="C157" s="120"/>
      <c r="D157" s="15" t="str">
        <f t="shared" si="11"/>
        <v/>
      </c>
      <c r="E157" s="43" t="str">
        <f t="shared" si="12"/>
        <v/>
      </c>
      <c r="F157" s="297" t="b">
        <f t="shared" si="13"/>
        <v>0</v>
      </c>
      <c r="G157" s="298">
        <f t="shared" si="10"/>
        <v>1</v>
      </c>
    </row>
    <row r="158" spans="1:7">
      <c r="A158" s="117">
        <v>147</v>
      </c>
      <c r="B158" s="118"/>
      <c r="C158" s="120"/>
      <c r="D158" s="15" t="str">
        <f t="shared" si="11"/>
        <v/>
      </c>
      <c r="E158" s="43" t="str">
        <f t="shared" si="12"/>
        <v/>
      </c>
      <c r="F158" s="297" t="b">
        <f t="shared" si="13"/>
        <v>0</v>
      </c>
      <c r="G158" s="298">
        <f t="shared" si="10"/>
        <v>1</v>
      </c>
    </row>
    <row r="159" spans="1:7">
      <c r="A159" s="117">
        <v>148</v>
      </c>
      <c r="B159" s="118"/>
      <c r="C159" s="120"/>
      <c r="D159" s="15" t="str">
        <f t="shared" si="11"/>
        <v/>
      </c>
      <c r="E159" s="43" t="str">
        <f t="shared" si="12"/>
        <v/>
      </c>
      <c r="F159" s="297" t="b">
        <f t="shared" si="13"/>
        <v>0</v>
      </c>
      <c r="G159" s="298">
        <f t="shared" si="10"/>
        <v>1</v>
      </c>
    </row>
    <row r="160" spans="1:7">
      <c r="A160" s="117">
        <v>149</v>
      </c>
      <c r="B160" s="118"/>
      <c r="C160" s="120"/>
      <c r="D160" s="15" t="str">
        <f t="shared" si="11"/>
        <v/>
      </c>
      <c r="E160" s="43" t="str">
        <f t="shared" si="12"/>
        <v/>
      </c>
      <c r="F160" s="297" t="b">
        <f t="shared" si="13"/>
        <v>0</v>
      </c>
      <c r="G160" s="298">
        <f t="shared" si="10"/>
        <v>1</v>
      </c>
    </row>
    <row r="161" spans="1:7">
      <c r="A161" s="117">
        <v>150</v>
      </c>
      <c r="B161" s="118"/>
      <c r="C161" s="120"/>
      <c r="D161" s="15" t="str">
        <f t="shared" si="11"/>
        <v/>
      </c>
      <c r="E161" s="43" t="str">
        <f t="shared" si="12"/>
        <v/>
      </c>
      <c r="F161" s="297" t="b">
        <f t="shared" si="13"/>
        <v>0</v>
      </c>
      <c r="G161" s="298">
        <f t="shared" si="10"/>
        <v>1</v>
      </c>
    </row>
    <row r="162" spans="1:7">
      <c r="A162" s="117">
        <v>151</v>
      </c>
      <c r="B162" s="118"/>
      <c r="C162" s="120"/>
      <c r="D162" s="15" t="str">
        <f t="shared" si="11"/>
        <v/>
      </c>
      <c r="E162" s="43" t="str">
        <f t="shared" si="12"/>
        <v/>
      </c>
      <c r="F162" s="297" t="b">
        <f t="shared" si="13"/>
        <v>0</v>
      </c>
      <c r="G162" s="298">
        <f t="shared" si="10"/>
        <v>1</v>
      </c>
    </row>
    <row r="163" spans="1:7">
      <c r="A163" s="117">
        <v>152</v>
      </c>
      <c r="B163" s="118"/>
      <c r="C163" s="120"/>
      <c r="D163" s="15" t="str">
        <f t="shared" si="11"/>
        <v/>
      </c>
      <c r="E163" s="43" t="str">
        <f t="shared" si="12"/>
        <v/>
      </c>
      <c r="F163" s="297" t="b">
        <f t="shared" si="13"/>
        <v>0</v>
      </c>
      <c r="G163" s="298">
        <f t="shared" si="10"/>
        <v>1</v>
      </c>
    </row>
    <row r="164" spans="1:7">
      <c r="A164" s="117">
        <v>153</v>
      </c>
      <c r="B164" s="118"/>
      <c r="C164" s="120"/>
      <c r="D164" s="15" t="str">
        <f t="shared" si="11"/>
        <v/>
      </c>
      <c r="E164" s="43" t="str">
        <f t="shared" si="12"/>
        <v/>
      </c>
      <c r="F164" s="297" t="b">
        <f t="shared" si="13"/>
        <v>0</v>
      </c>
      <c r="G164" s="298">
        <f t="shared" si="10"/>
        <v>1</v>
      </c>
    </row>
    <row r="165" spans="1:7">
      <c r="A165" s="117">
        <v>154</v>
      </c>
      <c r="B165" s="118"/>
      <c r="C165" s="120"/>
      <c r="D165" s="15" t="str">
        <f t="shared" si="11"/>
        <v/>
      </c>
      <c r="E165" s="43" t="str">
        <f t="shared" si="12"/>
        <v/>
      </c>
      <c r="F165" s="297" t="b">
        <f t="shared" si="13"/>
        <v>0</v>
      </c>
      <c r="G165" s="298">
        <f t="shared" si="10"/>
        <v>1</v>
      </c>
    </row>
    <row r="166" spans="1:7">
      <c r="A166" s="117">
        <v>155</v>
      </c>
      <c r="B166" s="118"/>
      <c r="C166" s="120"/>
      <c r="D166" s="15" t="str">
        <f t="shared" si="11"/>
        <v/>
      </c>
      <c r="E166" s="43" t="str">
        <f t="shared" si="12"/>
        <v/>
      </c>
      <c r="F166" s="297" t="b">
        <f t="shared" si="13"/>
        <v>0</v>
      </c>
      <c r="G166" s="298">
        <f t="shared" si="10"/>
        <v>1</v>
      </c>
    </row>
    <row r="167" spans="1:7">
      <c r="A167" s="117">
        <v>156</v>
      </c>
      <c r="B167" s="118"/>
      <c r="C167" s="120"/>
      <c r="D167" s="15" t="str">
        <f t="shared" si="11"/>
        <v/>
      </c>
      <c r="E167" s="43" t="str">
        <f t="shared" si="12"/>
        <v/>
      </c>
      <c r="F167" s="297" t="b">
        <f t="shared" si="13"/>
        <v>0</v>
      </c>
      <c r="G167" s="298">
        <f t="shared" si="10"/>
        <v>1</v>
      </c>
    </row>
    <row r="168" spans="1:7">
      <c r="A168" s="117">
        <v>157</v>
      </c>
      <c r="B168" s="118"/>
      <c r="C168" s="120"/>
      <c r="D168" s="15" t="str">
        <f t="shared" si="11"/>
        <v/>
      </c>
      <c r="E168" s="43" t="str">
        <f t="shared" si="12"/>
        <v/>
      </c>
      <c r="F168" s="297" t="b">
        <f t="shared" si="13"/>
        <v>0</v>
      </c>
      <c r="G168" s="298">
        <f t="shared" si="10"/>
        <v>1</v>
      </c>
    </row>
    <row r="169" spans="1:7">
      <c r="A169" s="117">
        <v>158</v>
      </c>
      <c r="B169" s="118"/>
      <c r="C169" s="120"/>
      <c r="D169" s="15" t="str">
        <f t="shared" si="11"/>
        <v/>
      </c>
      <c r="E169" s="43" t="str">
        <f t="shared" si="12"/>
        <v/>
      </c>
      <c r="F169" s="297" t="b">
        <f t="shared" si="13"/>
        <v>0</v>
      </c>
      <c r="G169" s="298">
        <f t="shared" si="10"/>
        <v>1</v>
      </c>
    </row>
    <row r="170" spans="1:7">
      <c r="A170" s="117">
        <v>159</v>
      </c>
      <c r="B170" s="118"/>
      <c r="C170" s="120"/>
      <c r="D170" s="15" t="str">
        <f t="shared" si="11"/>
        <v/>
      </c>
      <c r="E170" s="43" t="str">
        <f t="shared" si="12"/>
        <v/>
      </c>
      <c r="F170" s="297" t="b">
        <f t="shared" si="13"/>
        <v>0</v>
      </c>
      <c r="G170" s="298">
        <f t="shared" si="10"/>
        <v>1</v>
      </c>
    </row>
    <row r="171" spans="1:7">
      <c r="A171" s="117">
        <v>160</v>
      </c>
      <c r="B171" s="118"/>
      <c r="C171" s="120"/>
      <c r="D171" s="15" t="str">
        <f t="shared" si="11"/>
        <v/>
      </c>
      <c r="E171" s="43" t="str">
        <f t="shared" si="12"/>
        <v/>
      </c>
      <c r="F171" s="297" t="b">
        <f t="shared" si="13"/>
        <v>0</v>
      </c>
      <c r="G171" s="298">
        <f t="shared" si="10"/>
        <v>1</v>
      </c>
    </row>
    <row r="172" spans="1:7">
      <c r="A172" s="117">
        <v>161</v>
      </c>
      <c r="B172" s="118"/>
      <c r="C172" s="120"/>
      <c r="D172" s="15" t="str">
        <f t="shared" si="11"/>
        <v/>
      </c>
      <c r="E172" s="43" t="str">
        <f t="shared" si="12"/>
        <v/>
      </c>
      <c r="F172" s="297" t="b">
        <f t="shared" si="13"/>
        <v>0</v>
      </c>
      <c r="G172" s="298">
        <f t="shared" si="10"/>
        <v>1</v>
      </c>
    </row>
    <row r="173" spans="1:7">
      <c r="A173" s="117">
        <v>162</v>
      </c>
      <c r="B173" s="118"/>
      <c r="C173" s="120"/>
      <c r="D173" s="15" t="str">
        <f t="shared" si="11"/>
        <v/>
      </c>
      <c r="E173" s="43" t="str">
        <f t="shared" si="12"/>
        <v/>
      </c>
      <c r="F173" s="297" t="b">
        <f t="shared" si="13"/>
        <v>0</v>
      </c>
      <c r="G173" s="298">
        <f t="shared" si="10"/>
        <v>1</v>
      </c>
    </row>
    <row r="174" spans="1:7">
      <c r="A174" s="117">
        <v>163</v>
      </c>
      <c r="B174" s="118"/>
      <c r="C174" s="120"/>
      <c r="D174" s="15" t="str">
        <f t="shared" si="11"/>
        <v/>
      </c>
      <c r="E174" s="43" t="str">
        <f t="shared" si="12"/>
        <v/>
      </c>
      <c r="F174" s="297" t="b">
        <f t="shared" si="13"/>
        <v>0</v>
      </c>
      <c r="G174" s="298">
        <f t="shared" si="10"/>
        <v>1</v>
      </c>
    </row>
    <row r="175" spans="1:7">
      <c r="A175" s="117">
        <v>164</v>
      </c>
      <c r="B175" s="118"/>
      <c r="C175" s="120"/>
      <c r="D175" s="15" t="str">
        <f t="shared" si="11"/>
        <v/>
      </c>
      <c r="E175" s="43" t="str">
        <f t="shared" si="12"/>
        <v/>
      </c>
      <c r="F175" s="297" t="b">
        <f t="shared" si="13"/>
        <v>0</v>
      </c>
      <c r="G175" s="298">
        <f t="shared" ref="G175:G238" si="14">LEN(B175)-LEN(SUBSTITUTE(B175,",",""))+1</f>
        <v>1</v>
      </c>
    </row>
    <row r="176" spans="1:7">
      <c r="A176" s="117">
        <v>165</v>
      </c>
      <c r="B176" s="118"/>
      <c r="C176" s="120"/>
      <c r="D176" s="15" t="str">
        <f t="shared" si="11"/>
        <v/>
      </c>
      <c r="E176" s="43" t="str">
        <f t="shared" si="12"/>
        <v/>
      </c>
      <c r="F176" s="297" t="b">
        <f t="shared" si="13"/>
        <v>0</v>
      </c>
      <c r="G176" s="298">
        <f t="shared" si="14"/>
        <v>1</v>
      </c>
    </row>
    <row r="177" spans="1:7">
      <c r="A177" s="117">
        <v>166</v>
      </c>
      <c r="B177" s="118"/>
      <c r="C177" s="120"/>
      <c r="D177" s="15" t="str">
        <f t="shared" si="11"/>
        <v/>
      </c>
      <c r="E177" s="43" t="str">
        <f t="shared" si="12"/>
        <v/>
      </c>
      <c r="F177" s="297" t="b">
        <f t="shared" si="13"/>
        <v>0</v>
      </c>
      <c r="G177" s="298">
        <f t="shared" si="14"/>
        <v>1</v>
      </c>
    </row>
    <row r="178" spans="1:7">
      <c r="A178" s="117">
        <v>167</v>
      </c>
      <c r="B178" s="118"/>
      <c r="C178" s="120"/>
      <c r="D178" s="15" t="str">
        <f t="shared" si="11"/>
        <v/>
      </c>
      <c r="E178" s="43" t="str">
        <f t="shared" si="12"/>
        <v/>
      </c>
      <c r="F178" s="297" t="b">
        <f t="shared" si="13"/>
        <v>0</v>
      </c>
      <c r="G178" s="298">
        <f t="shared" si="14"/>
        <v>1</v>
      </c>
    </row>
    <row r="179" spans="1:7">
      <c r="A179" s="117">
        <v>168</v>
      </c>
      <c r="B179" s="118"/>
      <c r="C179" s="120"/>
      <c r="D179" s="15" t="str">
        <f t="shared" si="11"/>
        <v/>
      </c>
      <c r="E179" s="43" t="str">
        <f t="shared" si="12"/>
        <v/>
      </c>
      <c r="F179" s="297" t="b">
        <f t="shared" si="13"/>
        <v>0</v>
      </c>
      <c r="G179" s="298">
        <f t="shared" si="14"/>
        <v>1</v>
      </c>
    </row>
    <row r="180" spans="1:7">
      <c r="A180" s="117">
        <v>169</v>
      </c>
      <c r="B180" s="118"/>
      <c r="C180" s="120"/>
      <c r="D180" s="15" t="str">
        <f t="shared" si="11"/>
        <v/>
      </c>
      <c r="E180" s="43" t="str">
        <f t="shared" si="12"/>
        <v/>
      </c>
      <c r="F180" s="297" t="b">
        <f t="shared" si="13"/>
        <v>0</v>
      </c>
      <c r="G180" s="298">
        <f t="shared" si="14"/>
        <v>1</v>
      </c>
    </row>
    <row r="181" spans="1:7">
      <c r="A181" s="117">
        <v>170</v>
      </c>
      <c r="B181" s="118"/>
      <c r="C181" s="120"/>
      <c r="D181" s="15" t="str">
        <f t="shared" si="11"/>
        <v/>
      </c>
      <c r="E181" s="43" t="str">
        <f t="shared" si="12"/>
        <v/>
      </c>
      <c r="F181" s="297" t="b">
        <f t="shared" si="13"/>
        <v>0</v>
      </c>
      <c r="G181" s="298">
        <f t="shared" si="14"/>
        <v>1</v>
      </c>
    </row>
    <row r="182" spans="1:7">
      <c r="A182" s="117">
        <v>171</v>
      </c>
      <c r="B182" s="118"/>
      <c r="C182" s="120"/>
      <c r="D182" s="15" t="str">
        <f t="shared" si="11"/>
        <v/>
      </c>
      <c r="E182" s="43" t="str">
        <f t="shared" si="12"/>
        <v/>
      </c>
      <c r="F182" s="297" t="b">
        <f t="shared" si="13"/>
        <v>0</v>
      </c>
      <c r="G182" s="298">
        <f t="shared" si="14"/>
        <v>1</v>
      </c>
    </row>
    <row r="183" spans="1:7">
      <c r="A183" s="117">
        <v>172</v>
      </c>
      <c r="B183" s="118"/>
      <c r="C183" s="120"/>
      <c r="D183" s="15" t="str">
        <f t="shared" si="11"/>
        <v/>
      </c>
      <c r="E183" s="43" t="str">
        <f t="shared" si="12"/>
        <v/>
      </c>
      <c r="F183" s="297" t="b">
        <f t="shared" si="13"/>
        <v>0</v>
      </c>
      <c r="G183" s="298">
        <f t="shared" si="14"/>
        <v>1</v>
      </c>
    </row>
    <row r="184" spans="1:7">
      <c r="A184" s="117">
        <v>173</v>
      </c>
      <c r="B184" s="118"/>
      <c r="C184" s="120"/>
      <c r="D184" s="15" t="str">
        <f t="shared" si="11"/>
        <v/>
      </c>
      <c r="E184" s="43" t="str">
        <f t="shared" si="12"/>
        <v/>
      </c>
      <c r="F184" s="297" t="b">
        <f t="shared" si="13"/>
        <v>0</v>
      </c>
      <c r="G184" s="298">
        <f t="shared" si="14"/>
        <v>1</v>
      </c>
    </row>
    <row r="185" spans="1:7">
      <c r="A185" s="117">
        <v>174</v>
      </c>
      <c r="B185" s="118"/>
      <c r="C185" s="120"/>
      <c r="D185" s="15" t="str">
        <f t="shared" si="11"/>
        <v/>
      </c>
      <c r="E185" s="43" t="str">
        <f t="shared" si="12"/>
        <v/>
      </c>
      <c r="F185" s="297" t="b">
        <f t="shared" si="13"/>
        <v>0</v>
      </c>
      <c r="G185" s="298">
        <f t="shared" si="14"/>
        <v>1</v>
      </c>
    </row>
    <row r="186" spans="1:7">
      <c r="A186" s="117">
        <v>175</v>
      </c>
      <c r="B186" s="118"/>
      <c r="C186" s="120"/>
      <c r="D186" s="15" t="str">
        <f t="shared" si="11"/>
        <v/>
      </c>
      <c r="E186" s="43" t="str">
        <f t="shared" si="12"/>
        <v/>
      </c>
      <c r="F186" s="297" t="b">
        <f t="shared" si="13"/>
        <v>0</v>
      </c>
      <c r="G186" s="298">
        <f t="shared" si="14"/>
        <v>1</v>
      </c>
    </row>
    <row r="187" spans="1:7">
      <c r="A187" s="117">
        <v>176</v>
      </c>
      <c r="B187" s="118"/>
      <c r="C187" s="120"/>
      <c r="D187" s="15" t="str">
        <f t="shared" si="11"/>
        <v/>
      </c>
      <c r="E187" s="43" t="str">
        <f t="shared" si="12"/>
        <v/>
      </c>
      <c r="F187" s="297" t="b">
        <f t="shared" si="13"/>
        <v>0</v>
      </c>
      <c r="G187" s="298">
        <f t="shared" si="14"/>
        <v>1</v>
      </c>
    </row>
    <row r="188" spans="1:7">
      <c r="A188" s="117">
        <v>177</v>
      </c>
      <c r="B188" s="118"/>
      <c r="C188" s="120"/>
      <c r="D188" s="15" t="str">
        <f t="shared" si="11"/>
        <v/>
      </c>
      <c r="E188" s="43" t="str">
        <f t="shared" si="12"/>
        <v/>
      </c>
      <c r="F188" s="297" t="b">
        <f t="shared" si="13"/>
        <v>0</v>
      </c>
      <c r="G188" s="298">
        <f t="shared" si="14"/>
        <v>1</v>
      </c>
    </row>
    <row r="189" spans="1:7">
      <c r="A189" s="117">
        <v>178</v>
      </c>
      <c r="B189" s="118"/>
      <c r="C189" s="120"/>
      <c r="D189" s="15" t="str">
        <f t="shared" si="11"/>
        <v/>
      </c>
      <c r="E189" s="43" t="str">
        <f t="shared" si="12"/>
        <v/>
      </c>
      <c r="F189" s="297" t="b">
        <f t="shared" si="13"/>
        <v>0</v>
      </c>
      <c r="G189" s="298">
        <f t="shared" si="14"/>
        <v>1</v>
      </c>
    </row>
    <row r="190" spans="1:7">
      <c r="A190" s="117">
        <v>179</v>
      </c>
      <c r="B190" s="118"/>
      <c r="C190" s="120"/>
      <c r="D190" s="15" t="str">
        <f t="shared" si="11"/>
        <v/>
      </c>
      <c r="E190" s="43" t="str">
        <f t="shared" si="12"/>
        <v/>
      </c>
      <c r="F190" s="297" t="b">
        <f t="shared" si="13"/>
        <v>0</v>
      </c>
      <c r="G190" s="298">
        <f t="shared" si="14"/>
        <v>1</v>
      </c>
    </row>
    <row r="191" spans="1:7">
      <c r="A191" s="117">
        <v>180</v>
      </c>
      <c r="B191" s="118"/>
      <c r="C191" s="120"/>
      <c r="D191" s="15" t="str">
        <f t="shared" si="11"/>
        <v/>
      </c>
      <c r="E191" s="43" t="str">
        <f t="shared" si="12"/>
        <v/>
      </c>
      <c r="F191" s="297" t="b">
        <f t="shared" si="13"/>
        <v>0</v>
      </c>
      <c r="G191" s="298">
        <f t="shared" si="14"/>
        <v>1</v>
      </c>
    </row>
    <row r="192" spans="1:7">
      <c r="A192" s="117">
        <v>181</v>
      </c>
      <c r="B192" s="118"/>
      <c r="C192" s="120"/>
      <c r="D192" s="15" t="str">
        <f t="shared" si="11"/>
        <v/>
      </c>
      <c r="E192" s="43" t="str">
        <f t="shared" si="12"/>
        <v/>
      </c>
      <c r="F192" s="297" t="b">
        <f t="shared" si="13"/>
        <v>0</v>
      </c>
      <c r="G192" s="298">
        <f t="shared" si="14"/>
        <v>1</v>
      </c>
    </row>
    <row r="193" spans="1:7">
      <c r="A193" s="117">
        <v>182</v>
      </c>
      <c r="B193" s="118"/>
      <c r="C193" s="120"/>
      <c r="D193" s="15" t="str">
        <f t="shared" si="11"/>
        <v/>
      </c>
      <c r="E193" s="43" t="str">
        <f t="shared" si="12"/>
        <v/>
      </c>
      <c r="F193" s="297" t="b">
        <f t="shared" si="13"/>
        <v>0</v>
      </c>
      <c r="G193" s="298">
        <f t="shared" si="14"/>
        <v>1</v>
      </c>
    </row>
    <row r="194" spans="1:7">
      <c r="A194" s="117">
        <v>183</v>
      </c>
      <c r="B194" s="118"/>
      <c r="C194" s="120"/>
      <c r="D194" s="15" t="str">
        <f t="shared" si="11"/>
        <v/>
      </c>
      <c r="E194" s="43" t="str">
        <f t="shared" si="12"/>
        <v/>
      </c>
      <c r="F194" s="297" t="b">
        <f t="shared" si="13"/>
        <v>0</v>
      </c>
      <c r="G194" s="298">
        <f t="shared" si="14"/>
        <v>1</v>
      </c>
    </row>
    <row r="195" spans="1:7">
      <c r="A195" s="117">
        <v>184</v>
      </c>
      <c r="B195" s="118"/>
      <c r="C195" s="120"/>
      <c r="D195" s="15" t="str">
        <f t="shared" si="11"/>
        <v/>
      </c>
      <c r="E195" s="43" t="str">
        <f t="shared" si="12"/>
        <v/>
      </c>
      <c r="F195" s="297" t="b">
        <f t="shared" si="13"/>
        <v>0</v>
      </c>
      <c r="G195" s="298">
        <f t="shared" si="14"/>
        <v>1</v>
      </c>
    </row>
    <row r="196" spans="1:7">
      <c r="A196" s="117">
        <v>185</v>
      </c>
      <c r="B196" s="118"/>
      <c r="C196" s="120"/>
      <c r="D196" s="15" t="str">
        <f t="shared" si="11"/>
        <v/>
      </c>
      <c r="E196" s="43" t="str">
        <f t="shared" si="12"/>
        <v/>
      </c>
      <c r="F196" s="297" t="b">
        <f t="shared" si="13"/>
        <v>0</v>
      </c>
      <c r="G196" s="298">
        <f t="shared" si="14"/>
        <v>1</v>
      </c>
    </row>
    <row r="197" spans="1:7">
      <c r="A197" s="117">
        <v>186</v>
      </c>
      <c r="B197" s="118"/>
      <c r="C197" s="120"/>
      <c r="D197" s="15" t="str">
        <f t="shared" si="11"/>
        <v/>
      </c>
      <c r="E197" s="43" t="str">
        <f t="shared" si="12"/>
        <v/>
      </c>
      <c r="F197" s="297" t="b">
        <f t="shared" si="13"/>
        <v>0</v>
      </c>
      <c r="G197" s="298">
        <f t="shared" si="14"/>
        <v>1</v>
      </c>
    </row>
    <row r="198" spans="1:7">
      <c r="A198" s="117">
        <v>187</v>
      </c>
      <c r="B198" s="118"/>
      <c r="C198" s="120"/>
      <c r="D198" s="15" t="str">
        <f t="shared" si="11"/>
        <v/>
      </c>
      <c r="E198" s="43" t="str">
        <f t="shared" si="12"/>
        <v/>
      </c>
      <c r="F198" s="297" t="b">
        <f t="shared" si="13"/>
        <v>0</v>
      </c>
      <c r="G198" s="298">
        <f t="shared" si="14"/>
        <v>1</v>
      </c>
    </row>
    <row r="199" spans="1:7">
      <c r="A199" s="117">
        <v>188</v>
      </c>
      <c r="B199" s="118"/>
      <c r="C199" s="120"/>
      <c r="D199" s="15" t="str">
        <f t="shared" si="11"/>
        <v/>
      </c>
      <c r="E199" s="43" t="str">
        <f t="shared" si="12"/>
        <v/>
      </c>
      <c r="F199" s="297" t="b">
        <f t="shared" si="13"/>
        <v>0</v>
      </c>
      <c r="G199" s="298">
        <f t="shared" si="14"/>
        <v>1</v>
      </c>
    </row>
    <row r="200" spans="1:7">
      <c r="A200" s="117">
        <v>189</v>
      </c>
      <c r="B200" s="118"/>
      <c r="C200" s="120"/>
      <c r="D200" s="15" t="str">
        <f t="shared" si="11"/>
        <v/>
      </c>
      <c r="E200" s="43" t="str">
        <f t="shared" si="12"/>
        <v/>
      </c>
      <c r="F200" s="297" t="b">
        <f t="shared" si="13"/>
        <v>0</v>
      </c>
      <c r="G200" s="298">
        <f t="shared" si="14"/>
        <v>1</v>
      </c>
    </row>
    <row r="201" spans="1:7">
      <c r="A201" s="117">
        <v>190</v>
      </c>
      <c r="B201" s="118"/>
      <c r="C201" s="120"/>
      <c r="D201" s="15" t="str">
        <f t="shared" si="11"/>
        <v/>
      </c>
      <c r="E201" s="43" t="str">
        <f t="shared" si="12"/>
        <v/>
      </c>
      <c r="F201" s="297" t="b">
        <f t="shared" si="13"/>
        <v>0</v>
      </c>
      <c r="G201" s="298">
        <f t="shared" si="14"/>
        <v>1</v>
      </c>
    </row>
    <row r="202" spans="1:7">
      <c r="A202" s="117">
        <v>191</v>
      </c>
      <c r="B202" s="118"/>
      <c r="C202" s="120"/>
      <c r="D202" s="15" t="str">
        <f t="shared" si="11"/>
        <v/>
      </c>
      <c r="E202" s="43" t="str">
        <f t="shared" si="12"/>
        <v/>
      </c>
      <c r="F202" s="297" t="b">
        <f t="shared" si="13"/>
        <v>0</v>
      </c>
      <c r="G202" s="298">
        <f t="shared" si="14"/>
        <v>1</v>
      </c>
    </row>
    <row r="203" spans="1:7">
      <c r="A203" s="117">
        <v>192</v>
      </c>
      <c r="B203" s="118"/>
      <c r="C203" s="120"/>
      <c r="D203" s="15" t="str">
        <f t="shared" si="11"/>
        <v/>
      </c>
      <c r="E203" s="43" t="str">
        <f t="shared" si="12"/>
        <v/>
      </c>
      <c r="F203" s="297" t="b">
        <f t="shared" si="13"/>
        <v>0</v>
      </c>
      <c r="G203" s="298">
        <f t="shared" si="14"/>
        <v>1</v>
      </c>
    </row>
    <row r="204" spans="1:7">
      <c r="A204" s="117">
        <v>193</v>
      </c>
      <c r="B204" s="118"/>
      <c r="C204" s="120"/>
      <c r="D204" s="15" t="str">
        <f t="shared" ref="D204:D261" si="15">IF(OR($B204="",,$C204&lt;an_initial,$C204&gt;an_final),"",E204*50)</f>
        <v/>
      </c>
      <c r="E204" s="43" t="str">
        <f t="shared" ref="E204:E261" si="16">IF(OR($B204="",,$C204="",$C204&gt;an_final),"",IF($C204&gt;=an_initial,1,""))</f>
        <v/>
      </c>
      <c r="F204" s="297" t="b">
        <f t="shared" ref="F204:F261" si="17">IF(nume_candidat="",FALSE,ISNUMBER(SEARCH(nume_candidat,$B204)))</f>
        <v>0</v>
      </c>
      <c r="G204" s="298">
        <f t="shared" si="14"/>
        <v>1</v>
      </c>
    </row>
    <row r="205" spans="1:7">
      <c r="A205" s="117">
        <v>194</v>
      </c>
      <c r="B205" s="118"/>
      <c r="C205" s="120"/>
      <c r="D205" s="15" t="str">
        <f t="shared" si="15"/>
        <v/>
      </c>
      <c r="E205" s="43" t="str">
        <f t="shared" si="16"/>
        <v/>
      </c>
      <c r="F205" s="297" t="b">
        <f t="shared" si="17"/>
        <v>0</v>
      </c>
      <c r="G205" s="298">
        <f t="shared" si="14"/>
        <v>1</v>
      </c>
    </row>
    <row r="206" spans="1:7">
      <c r="A206" s="117">
        <v>195</v>
      </c>
      <c r="B206" s="118"/>
      <c r="C206" s="120"/>
      <c r="D206" s="15" t="str">
        <f t="shared" si="15"/>
        <v/>
      </c>
      <c r="E206" s="43" t="str">
        <f t="shared" si="16"/>
        <v/>
      </c>
      <c r="F206" s="297" t="b">
        <f t="shared" si="17"/>
        <v>0</v>
      </c>
      <c r="G206" s="298">
        <f t="shared" si="14"/>
        <v>1</v>
      </c>
    </row>
    <row r="207" spans="1:7">
      <c r="A207" s="117">
        <v>196</v>
      </c>
      <c r="B207" s="118"/>
      <c r="C207" s="120"/>
      <c r="D207" s="15" t="str">
        <f t="shared" si="15"/>
        <v/>
      </c>
      <c r="E207" s="43" t="str">
        <f t="shared" si="16"/>
        <v/>
      </c>
      <c r="F207" s="297" t="b">
        <f t="shared" si="17"/>
        <v>0</v>
      </c>
      <c r="G207" s="298">
        <f t="shared" si="14"/>
        <v>1</v>
      </c>
    </row>
    <row r="208" spans="1:7">
      <c r="A208" s="117">
        <v>197</v>
      </c>
      <c r="B208" s="118"/>
      <c r="C208" s="120"/>
      <c r="D208" s="15" t="str">
        <f t="shared" si="15"/>
        <v/>
      </c>
      <c r="E208" s="43" t="str">
        <f t="shared" si="16"/>
        <v/>
      </c>
      <c r="F208" s="297" t="b">
        <f t="shared" si="17"/>
        <v>0</v>
      </c>
      <c r="G208" s="298">
        <f t="shared" si="14"/>
        <v>1</v>
      </c>
    </row>
    <row r="209" spans="1:7">
      <c r="A209" s="117">
        <v>198</v>
      </c>
      <c r="B209" s="118"/>
      <c r="C209" s="120"/>
      <c r="D209" s="15" t="str">
        <f t="shared" si="15"/>
        <v/>
      </c>
      <c r="E209" s="43" t="str">
        <f t="shared" si="16"/>
        <v/>
      </c>
      <c r="F209" s="297" t="b">
        <f t="shared" si="17"/>
        <v>0</v>
      </c>
      <c r="G209" s="298">
        <f t="shared" si="14"/>
        <v>1</v>
      </c>
    </row>
    <row r="210" spans="1:7">
      <c r="A210" s="117">
        <v>199</v>
      </c>
      <c r="B210" s="118"/>
      <c r="C210" s="120"/>
      <c r="D210" s="15" t="str">
        <f t="shared" si="15"/>
        <v/>
      </c>
      <c r="E210" s="43" t="str">
        <f t="shared" si="16"/>
        <v/>
      </c>
      <c r="F210" s="297" t="b">
        <f t="shared" si="17"/>
        <v>0</v>
      </c>
      <c r="G210" s="298">
        <f t="shared" si="14"/>
        <v>1</v>
      </c>
    </row>
    <row r="211" spans="1:7">
      <c r="A211" s="117">
        <v>200</v>
      </c>
      <c r="B211" s="118"/>
      <c r="C211" s="120"/>
      <c r="D211" s="15" t="str">
        <f t="shared" si="15"/>
        <v/>
      </c>
      <c r="E211" s="43" t="str">
        <f t="shared" si="16"/>
        <v/>
      </c>
      <c r="F211" s="297" t="b">
        <f t="shared" si="17"/>
        <v>0</v>
      </c>
      <c r="G211" s="298">
        <f t="shared" si="14"/>
        <v>1</v>
      </c>
    </row>
    <row r="212" spans="1:7">
      <c r="A212" s="117">
        <v>201</v>
      </c>
      <c r="B212" s="118"/>
      <c r="C212" s="120"/>
      <c r="D212" s="15" t="str">
        <f t="shared" si="15"/>
        <v/>
      </c>
      <c r="E212" s="43" t="str">
        <f t="shared" si="16"/>
        <v/>
      </c>
      <c r="F212" s="297" t="b">
        <f t="shared" si="17"/>
        <v>0</v>
      </c>
      <c r="G212" s="298">
        <f t="shared" si="14"/>
        <v>1</v>
      </c>
    </row>
    <row r="213" spans="1:7">
      <c r="A213" s="117">
        <v>202</v>
      </c>
      <c r="B213" s="118"/>
      <c r="C213" s="120"/>
      <c r="D213" s="15" t="str">
        <f t="shared" si="15"/>
        <v/>
      </c>
      <c r="E213" s="43" t="str">
        <f t="shared" si="16"/>
        <v/>
      </c>
      <c r="F213" s="297" t="b">
        <f t="shared" si="17"/>
        <v>0</v>
      </c>
      <c r="G213" s="298">
        <f t="shared" si="14"/>
        <v>1</v>
      </c>
    </row>
    <row r="214" spans="1:7">
      <c r="A214" s="117">
        <v>203</v>
      </c>
      <c r="B214" s="118"/>
      <c r="C214" s="120"/>
      <c r="D214" s="15" t="str">
        <f t="shared" si="15"/>
        <v/>
      </c>
      <c r="E214" s="43" t="str">
        <f t="shared" si="16"/>
        <v/>
      </c>
      <c r="F214" s="297" t="b">
        <f t="shared" si="17"/>
        <v>0</v>
      </c>
      <c r="G214" s="298">
        <f t="shared" si="14"/>
        <v>1</v>
      </c>
    </row>
    <row r="215" spans="1:7">
      <c r="A215" s="117">
        <v>204</v>
      </c>
      <c r="B215" s="118"/>
      <c r="C215" s="120"/>
      <c r="D215" s="15" t="str">
        <f t="shared" si="15"/>
        <v/>
      </c>
      <c r="E215" s="43" t="str">
        <f t="shared" si="16"/>
        <v/>
      </c>
      <c r="F215" s="297" t="b">
        <f t="shared" si="17"/>
        <v>0</v>
      </c>
      <c r="G215" s="298">
        <f t="shared" si="14"/>
        <v>1</v>
      </c>
    </row>
    <row r="216" spans="1:7">
      <c r="A216" s="117">
        <v>205</v>
      </c>
      <c r="B216" s="118"/>
      <c r="C216" s="120"/>
      <c r="D216" s="15" t="str">
        <f t="shared" si="15"/>
        <v/>
      </c>
      <c r="E216" s="43" t="str">
        <f t="shared" si="16"/>
        <v/>
      </c>
      <c r="F216" s="297" t="b">
        <f t="shared" si="17"/>
        <v>0</v>
      </c>
      <c r="G216" s="298">
        <f t="shared" si="14"/>
        <v>1</v>
      </c>
    </row>
    <row r="217" spans="1:7">
      <c r="A217" s="117">
        <v>206</v>
      </c>
      <c r="B217" s="118"/>
      <c r="C217" s="120"/>
      <c r="D217" s="15" t="str">
        <f t="shared" si="15"/>
        <v/>
      </c>
      <c r="E217" s="43" t="str">
        <f t="shared" si="16"/>
        <v/>
      </c>
      <c r="F217" s="297" t="b">
        <f t="shared" si="17"/>
        <v>0</v>
      </c>
      <c r="G217" s="298">
        <f t="shared" si="14"/>
        <v>1</v>
      </c>
    </row>
    <row r="218" spans="1:7">
      <c r="A218" s="117">
        <v>207</v>
      </c>
      <c r="B218" s="118"/>
      <c r="C218" s="120"/>
      <c r="D218" s="15" t="str">
        <f t="shared" si="15"/>
        <v/>
      </c>
      <c r="E218" s="43" t="str">
        <f t="shared" si="16"/>
        <v/>
      </c>
      <c r="F218" s="297" t="b">
        <f t="shared" si="17"/>
        <v>0</v>
      </c>
      <c r="G218" s="298">
        <f t="shared" si="14"/>
        <v>1</v>
      </c>
    </row>
    <row r="219" spans="1:7">
      <c r="A219" s="117">
        <v>208</v>
      </c>
      <c r="B219" s="118"/>
      <c r="C219" s="120"/>
      <c r="D219" s="15" t="str">
        <f t="shared" si="15"/>
        <v/>
      </c>
      <c r="E219" s="43" t="str">
        <f t="shared" si="16"/>
        <v/>
      </c>
      <c r="F219" s="297" t="b">
        <f t="shared" si="17"/>
        <v>0</v>
      </c>
      <c r="G219" s="298">
        <f t="shared" si="14"/>
        <v>1</v>
      </c>
    </row>
    <row r="220" spans="1:7">
      <c r="A220" s="117">
        <v>209</v>
      </c>
      <c r="B220" s="118"/>
      <c r="C220" s="120"/>
      <c r="D220" s="15" t="str">
        <f t="shared" si="15"/>
        <v/>
      </c>
      <c r="E220" s="43" t="str">
        <f t="shared" si="16"/>
        <v/>
      </c>
      <c r="F220" s="297" t="b">
        <f t="shared" si="17"/>
        <v>0</v>
      </c>
      <c r="G220" s="298">
        <f t="shared" si="14"/>
        <v>1</v>
      </c>
    </row>
    <row r="221" spans="1:7">
      <c r="A221" s="117">
        <v>210</v>
      </c>
      <c r="B221" s="118"/>
      <c r="C221" s="120"/>
      <c r="D221" s="15" t="str">
        <f t="shared" si="15"/>
        <v/>
      </c>
      <c r="E221" s="43" t="str">
        <f t="shared" si="16"/>
        <v/>
      </c>
      <c r="F221" s="297" t="b">
        <f t="shared" si="17"/>
        <v>0</v>
      </c>
      <c r="G221" s="298">
        <f t="shared" si="14"/>
        <v>1</v>
      </c>
    </row>
    <row r="222" spans="1:7">
      <c r="A222" s="117">
        <v>211</v>
      </c>
      <c r="B222" s="118"/>
      <c r="C222" s="120"/>
      <c r="D222" s="15" t="str">
        <f t="shared" si="15"/>
        <v/>
      </c>
      <c r="E222" s="43" t="str">
        <f t="shared" si="16"/>
        <v/>
      </c>
      <c r="F222" s="297" t="b">
        <f t="shared" si="17"/>
        <v>0</v>
      </c>
      <c r="G222" s="298">
        <f t="shared" si="14"/>
        <v>1</v>
      </c>
    </row>
    <row r="223" spans="1:7">
      <c r="A223" s="117">
        <v>212</v>
      </c>
      <c r="B223" s="118"/>
      <c r="C223" s="120"/>
      <c r="D223" s="15" t="str">
        <f t="shared" si="15"/>
        <v/>
      </c>
      <c r="E223" s="43" t="str">
        <f t="shared" si="16"/>
        <v/>
      </c>
      <c r="F223" s="297" t="b">
        <f t="shared" si="17"/>
        <v>0</v>
      </c>
      <c r="G223" s="298">
        <f t="shared" si="14"/>
        <v>1</v>
      </c>
    </row>
    <row r="224" spans="1:7">
      <c r="A224" s="117">
        <v>213</v>
      </c>
      <c r="B224" s="118"/>
      <c r="C224" s="120"/>
      <c r="D224" s="15" t="str">
        <f t="shared" si="15"/>
        <v/>
      </c>
      <c r="E224" s="43" t="str">
        <f t="shared" si="16"/>
        <v/>
      </c>
      <c r="F224" s="297" t="b">
        <f t="shared" si="17"/>
        <v>0</v>
      </c>
      <c r="G224" s="298">
        <f t="shared" si="14"/>
        <v>1</v>
      </c>
    </row>
    <row r="225" spans="1:7">
      <c r="A225" s="117">
        <v>214</v>
      </c>
      <c r="B225" s="118"/>
      <c r="C225" s="120"/>
      <c r="D225" s="15" t="str">
        <f t="shared" si="15"/>
        <v/>
      </c>
      <c r="E225" s="43" t="str">
        <f t="shared" si="16"/>
        <v/>
      </c>
      <c r="F225" s="297" t="b">
        <f t="shared" si="17"/>
        <v>0</v>
      </c>
      <c r="G225" s="298">
        <f t="shared" si="14"/>
        <v>1</v>
      </c>
    </row>
    <row r="226" spans="1:7">
      <c r="A226" s="117">
        <v>215</v>
      </c>
      <c r="B226" s="118"/>
      <c r="C226" s="120"/>
      <c r="D226" s="15" t="str">
        <f t="shared" si="15"/>
        <v/>
      </c>
      <c r="E226" s="43" t="str">
        <f t="shared" si="16"/>
        <v/>
      </c>
      <c r="F226" s="297" t="b">
        <f t="shared" si="17"/>
        <v>0</v>
      </c>
      <c r="G226" s="298">
        <f t="shared" si="14"/>
        <v>1</v>
      </c>
    </row>
    <row r="227" spans="1:7">
      <c r="A227" s="117">
        <v>216</v>
      </c>
      <c r="B227" s="118"/>
      <c r="C227" s="120"/>
      <c r="D227" s="15" t="str">
        <f t="shared" si="15"/>
        <v/>
      </c>
      <c r="E227" s="43" t="str">
        <f t="shared" si="16"/>
        <v/>
      </c>
      <c r="F227" s="297" t="b">
        <f t="shared" si="17"/>
        <v>0</v>
      </c>
      <c r="G227" s="298">
        <f t="shared" si="14"/>
        <v>1</v>
      </c>
    </row>
    <row r="228" spans="1:7">
      <c r="A228" s="117">
        <v>217</v>
      </c>
      <c r="B228" s="118"/>
      <c r="C228" s="120"/>
      <c r="D228" s="15" t="str">
        <f t="shared" si="15"/>
        <v/>
      </c>
      <c r="E228" s="43" t="str">
        <f t="shared" si="16"/>
        <v/>
      </c>
      <c r="F228" s="297" t="b">
        <f t="shared" si="17"/>
        <v>0</v>
      </c>
      <c r="G228" s="298">
        <f t="shared" si="14"/>
        <v>1</v>
      </c>
    </row>
    <row r="229" spans="1:7">
      <c r="A229" s="117">
        <v>218</v>
      </c>
      <c r="B229" s="118"/>
      <c r="C229" s="120"/>
      <c r="D229" s="15" t="str">
        <f t="shared" si="15"/>
        <v/>
      </c>
      <c r="E229" s="43" t="str">
        <f t="shared" si="16"/>
        <v/>
      </c>
      <c r="F229" s="297" t="b">
        <f t="shared" si="17"/>
        <v>0</v>
      </c>
      <c r="G229" s="298">
        <f t="shared" si="14"/>
        <v>1</v>
      </c>
    </row>
    <row r="230" spans="1:7">
      <c r="A230" s="117">
        <v>219</v>
      </c>
      <c r="B230" s="118"/>
      <c r="C230" s="120"/>
      <c r="D230" s="15" t="str">
        <f t="shared" si="15"/>
        <v/>
      </c>
      <c r="E230" s="43" t="str">
        <f t="shared" si="16"/>
        <v/>
      </c>
      <c r="F230" s="297" t="b">
        <f t="shared" si="17"/>
        <v>0</v>
      </c>
      <c r="G230" s="298">
        <f t="shared" si="14"/>
        <v>1</v>
      </c>
    </row>
    <row r="231" spans="1:7">
      <c r="A231" s="117">
        <v>220</v>
      </c>
      <c r="B231" s="118"/>
      <c r="C231" s="120"/>
      <c r="D231" s="15" t="str">
        <f t="shared" si="15"/>
        <v/>
      </c>
      <c r="E231" s="43" t="str">
        <f t="shared" si="16"/>
        <v/>
      </c>
      <c r="F231" s="297" t="b">
        <f t="shared" si="17"/>
        <v>0</v>
      </c>
      <c r="G231" s="298">
        <f t="shared" si="14"/>
        <v>1</v>
      </c>
    </row>
    <row r="232" spans="1:7">
      <c r="A232" s="117">
        <v>221</v>
      </c>
      <c r="B232" s="118"/>
      <c r="C232" s="120"/>
      <c r="D232" s="15" t="str">
        <f t="shared" si="15"/>
        <v/>
      </c>
      <c r="E232" s="43" t="str">
        <f t="shared" si="16"/>
        <v/>
      </c>
      <c r="F232" s="297" t="b">
        <f t="shared" si="17"/>
        <v>0</v>
      </c>
      <c r="G232" s="298">
        <f t="shared" si="14"/>
        <v>1</v>
      </c>
    </row>
    <row r="233" spans="1:7">
      <c r="A233" s="117">
        <v>222</v>
      </c>
      <c r="B233" s="118"/>
      <c r="C233" s="120"/>
      <c r="D233" s="15" t="str">
        <f t="shared" si="15"/>
        <v/>
      </c>
      <c r="E233" s="43" t="str">
        <f t="shared" si="16"/>
        <v/>
      </c>
      <c r="F233" s="297" t="b">
        <f t="shared" si="17"/>
        <v>0</v>
      </c>
      <c r="G233" s="298">
        <f t="shared" si="14"/>
        <v>1</v>
      </c>
    </row>
    <row r="234" spans="1:7">
      <c r="A234" s="117">
        <v>223</v>
      </c>
      <c r="B234" s="118"/>
      <c r="C234" s="120"/>
      <c r="D234" s="15" t="str">
        <f t="shared" si="15"/>
        <v/>
      </c>
      <c r="E234" s="43" t="str">
        <f t="shared" si="16"/>
        <v/>
      </c>
      <c r="F234" s="297" t="b">
        <f t="shared" si="17"/>
        <v>0</v>
      </c>
      <c r="G234" s="298">
        <f t="shared" si="14"/>
        <v>1</v>
      </c>
    </row>
    <row r="235" spans="1:7">
      <c r="A235" s="117">
        <v>224</v>
      </c>
      <c r="B235" s="118"/>
      <c r="C235" s="120"/>
      <c r="D235" s="15" t="str">
        <f t="shared" si="15"/>
        <v/>
      </c>
      <c r="E235" s="43" t="str">
        <f t="shared" si="16"/>
        <v/>
      </c>
      <c r="F235" s="297" t="b">
        <f t="shared" si="17"/>
        <v>0</v>
      </c>
      <c r="G235" s="298">
        <f t="shared" si="14"/>
        <v>1</v>
      </c>
    </row>
    <row r="236" spans="1:7">
      <c r="A236" s="117">
        <v>225</v>
      </c>
      <c r="B236" s="118"/>
      <c r="C236" s="120"/>
      <c r="D236" s="15" t="str">
        <f t="shared" si="15"/>
        <v/>
      </c>
      <c r="E236" s="43" t="str">
        <f t="shared" si="16"/>
        <v/>
      </c>
      <c r="F236" s="297" t="b">
        <f t="shared" si="17"/>
        <v>0</v>
      </c>
      <c r="G236" s="298">
        <f t="shared" si="14"/>
        <v>1</v>
      </c>
    </row>
    <row r="237" spans="1:7">
      <c r="A237" s="117">
        <v>226</v>
      </c>
      <c r="B237" s="118"/>
      <c r="C237" s="120"/>
      <c r="D237" s="15" t="str">
        <f t="shared" si="15"/>
        <v/>
      </c>
      <c r="E237" s="43" t="str">
        <f t="shared" si="16"/>
        <v/>
      </c>
      <c r="F237" s="297" t="b">
        <f t="shared" si="17"/>
        <v>0</v>
      </c>
      <c r="G237" s="298">
        <f t="shared" si="14"/>
        <v>1</v>
      </c>
    </row>
    <row r="238" spans="1:7">
      <c r="A238" s="117">
        <v>227</v>
      </c>
      <c r="B238" s="118"/>
      <c r="C238" s="120"/>
      <c r="D238" s="15" t="str">
        <f t="shared" si="15"/>
        <v/>
      </c>
      <c r="E238" s="43" t="str">
        <f t="shared" si="16"/>
        <v/>
      </c>
      <c r="F238" s="297" t="b">
        <f t="shared" si="17"/>
        <v>0</v>
      </c>
      <c r="G238" s="298">
        <f t="shared" si="14"/>
        <v>1</v>
      </c>
    </row>
    <row r="239" spans="1:7">
      <c r="A239" s="117">
        <v>228</v>
      </c>
      <c r="B239" s="118"/>
      <c r="C239" s="120"/>
      <c r="D239" s="15" t="str">
        <f t="shared" si="15"/>
        <v/>
      </c>
      <c r="E239" s="43" t="str">
        <f t="shared" si="16"/>
        <v/>
      </c>
      <c r="F239" s="297" t="b">
        <f t="shared" si="17"/>
        <v>0</v>
      </c>
      <c r="G239" s="298">
        <f t="shared" ref="G239:G261" si="18">LEN(B239)-LEN(SUBSTITUTE(B239,",",""))+1</f>
        <v>1</v>
      </c>
    </row>
    <row r="240" spans="1:7">
      <c r="A240" s="117">
        <v>229</v>
      </c>
      <c r="B240" s="118"/>
      <c r="C240" s="120"/>
      <c r="D240" s="15" t="str">
        <f t="shared" si="15"/>
        <v/>
      </c>
      <c r="E240" s="43" t="str">
        <f t="shared" si="16"/>
        <v/>
      </c>
      <c r="F240" s="297" t="b">
        <f t="shared" si="17"/>
        <v>0</v>
      </c>
      <c r="G240" s="298">
        <f t="shared" si="18"/>
        <v>1</v>
      </c>
    </row>
    <row r="241" spans="1:7">
      <c r="A241" s="117">
        <v>230</v>
      </c>
      <c r="B241" s="118"/>
      <c r="C241" s="120"/>
      <c r="D241" s="15" t="str">
        <f t="shared" si="15"/>
        <v/>
      </c>
      <c r="E241" s="43" t="str">
        <f t="shared" si="16"/>
        <v/>
      </c>
      <c r="F241" s="297" t="b">
        <f t="shared" si="17"/>
        <v>0</v>
      </c>
      <c r="G241" s="298">
        <f t="shared" si="18"/>
        <v>1</v>
      </c>
    </row>
    <row r="242" spans="1:7">
      <c r="A242" s="117">
        <v>231</v>
      </c>
      <c r="B242" s="118"/>
      <c r="C242" s="120"/>
      <c r="D242" s="15" t="str">
        <f t="shared" si="15"/>
        <v/>
      </c>
      <c r="E242" s="43" t="str">
        <f t="shared" si="16"/>
        <v/>
      </c>
      <c r="F242" s="297" t="b">
        <f t="shared" si="17"/>
        <v>0</v>
      </c>
      <c r="G242" s="298">
        <f t="shared" si="18"/>
        <v>1</v>
      </c>
    </row>
    <row r="243" spans="1:7">
      <c r="A243" s="117">
        <v>232</v>
      </c>
      <c r="B243" s="118"/>
      <c r="C243" s="120"/>
      <c r="D243" s="15" t="str">
        <f t="shared" si="15"/>
        <v/>
      </c>
      <c r="E243" s="43" t="str">
        <f t="shared" si="16"/>
        <v/>
      </c>
      <c r="F243" s="297" t="b">
        <f t="shared" si="17"/>
        <v>0</v>
      </c>
      <c r="G243" s="298">
        <f t="shared" si="18"/>
        <v>1</v>
      </c>
    </row>
    <row r="244" spans="1:7">
      <c r="A244" s="117">
        <v>233</v>
      </c>
      <c r="B244" s="118"/>
      <c r="C244" s="120"/>
      <c r="D244" s="15" t="str">
        <f t="shared" si="15"/>
        <v/>
      </c>
      <c r="E244" s="43" t="str">
        <f t="shared" si="16"/>
        <v/>
      </c>
      <c r="F244" s="297" t="b">
        <f t="shared" si="17"/>
        <v>0</v>
      </c>
      <c r="G244" s="298">
        <f t="shared" si="18"/>
        <v>1</v>
      </c>
    </row>
    <row r="245" spans="1:7">
      <c r="A245" s="117">
        <v>234</v>
      </c>
      <c r="B245" s="118"/>
      <c r="C245" s="120"/>
      <c r="D245" s="15" t="str">
        <f t="shared" si="15"/>
        <v/>
      </c>
      <c r="E245" s="43" t="str">
        <f t="shared" si="16"/>
        <v/>
      </c>
      <c r="F245" s="297" t="b">
        <f t="shared" si="17"/>
        <v>0</v>
      </c>
      <c r="G245" s="298">
        <f t="shared" si="18"/>
        <v>1</v>
      </c>
    </row>
    <row r="246" spans="1:7">
      <c r="A246" s="117">
        <v>235</v>
      </c>
      <c r="B246" s="118"/>
      <c r="C246" s="120"/>
      <c r="D246" s="15" t="str">
        <f t="shared" si="15"/>
        <v/>
      </c>
      <c r="E246" s="43" t="str">
        <f t="shared" si="16"/>
        <v/>
      </c>
      <c r="F246" s="297" t="b">
        <f t="shared" si="17"/>
        <v>0</v>
      </c>
      <c r="G246" s="298">
        <f t="shared" si="18"/>
        <v>1</v>
      </c>
    </row>
    <row r="247" spans="1:7">
      <c r="A247" s="117">
        <v>236</v>
      </c>
      <c r="B247" s="118"/>
      <c r="C247" s="120"/>
      <c r="D247" s="15" t="str">
        <f t="shared" si="15"/>
        <v/>
      </c>
      <c r="E247" s="43" t="str">
        <f t="shared" si="16"/>
        <v/>
      </c>
      <c r="F247" s="297" t="b">
        <f t="shared" si="17"/>
        <v>0</v>
      </c>
      <c r="G247" s="298">
        <f t="shared" si="18"/>
        <v>1</v>
      </c>
    </row>
    <row r="248" spans="1:7">
      <c r="A248" s="117">
        <v>237</v>
      </c>
      <c r="B248" s="118"/>
      <c r="C248" s="120"/>
      <c r="D248" s="15" t="str">
        <f t="shared" si="15"/>
        <v/>
      </c>
      <c r="E248" s="43" t="str">
        <f t="shared" si="16"/>
        <v/>
      </c>
      <c r="F248" s="297" t="b">
        <f t="shared" si="17"/>
        <v>0</v>
      </c>
      <c r="G248" s="298">
        <f t="shared" si="18"/>
        <v>1</v>
      </c>
    </row>
    <row r="249" spans="1:7">
      <c r="A249" s="117">
        <v>238</v>
      </c>
      <c r="B249" s="118"/>
      <c r="C249" s="120"/>
      <c r="D249" s="15" t="str">
        <f t="shared" si="15"/>
        <v/>
      </c>
      <c r="E249" s="43" t="str">
        <f t="shared" si="16"/>
        <v/>
      </c>
      <c r="F249" s="297" t="b">
        <f t="shared" si="17"/>
        <v>0</v>
      </c>
      <c r="G249" s="298">
        <f t="shared" si="18"/>
        <v>1</v>
      </c>
    </row>
    <row r="250" spans="1:7">
      <c r="A250" s="117">
        <v>239</v>
      </c>
      <c r="B250" s="118"/>
      <c r="C250" s="120"/>
      <c r="D250" s="15" t="str">
        <f t="shared" si="15"/>
        <v/>
      </c>
      <c r="E250" s="43" t="str">
        <f t="shared" si="16"/>
        <v/>
      </c>
      <c r="F250" s="297" t="b">
        <f t="shared" si="17"/>
        <v>0</v>
      </c>
      <c r="G250" s="298">
        <f t="shared" si="18"/>
        <v>1</v>
      </c>
    </row>
    <row r="251" spans="1:7">
      <c r="A251" s="117">
        <v>240</v>
      </c>
      <c r="B251" s="118"/>
      <c r="C251" s="120"/>
      <c r="D251" s="15" t="str">
        <f t="shared" si="15"/>
        <v/>
      </c>
      <c r="E251" s="43" t="str">
        <f t="shared" si="16"/>
        <v/>
      </c>
      <c r="F251" s="297" t="b">
        <f t="shared" si="17"/>
        <v>0</v>
      </c>
      <c r="G251" s="298">
        <f t="shared" si="18"/>
        <v>1</v>
      </c>
    </row>
    <row r="252" spans="1:7">
      <c r="A252" s="117">
        <v>241</v>
      </c>
      <c r="B252" s="118"/>
      <c r="C252" s="120"/>
      <c r="D252" s="15" t="str">
        <f t="shared" si="15"/>
        <v/>
      </c>
      <c r="E252" s="43" t="str">
        <f t="shared" si="16"/>
        <v/>
      </c>
      <c r="F252" s="297" t="b">
        <f t="shared" si="17"/>
        <v>0</v>
      </c>
      <c r="G252" s="298">
        <f t="shared" si="18"/>
        <v>1</v>
      </c>
    </row>
    <row r="253" spans="1:7">
      <c r="A253" s="117">
        <v>242</v>
      </c>
      <c r="B253" s="118"/>
      <c r="C253" s="120"/>
      <c r="D253" s="15" t="str">
        <f t="shared" si="15"/>
        <v/>
      </c>
      <c r="E253" s="43" t="str">
        <f t="shared" si="16"/>
        <v/>
      </c>
      <c r="F253" s="297" t="b">
        <f t="shared" si="17"/>
        <v>0</v>
      </c>
      <c r="G253" s="298">
        <f t="shared" si="18"/>
        <v>1</v>
      </c>
    </row>
    <row r="254" spans="1:7">
      <c r="A254" s="117">
        <v>243</v>
      </c>
      <c r="B254" s="118"/>
      <c r="C254" s="120"/>
      <c r="D254" s="15" t="str">
        <f t="shared" si="15"/>
        <v/>
      </c>
      <c r="E254" s="43" t="str">
        <f t="shared" si="16"/>
        <v/>
      </c>
      <c r="F254" s="297" t="b">
        <f t="shared" si="17"/>
        <v>0</v>
      </c>
      <c r="G254" s="298">
        <f t="shared" si="18"/>
        <v>1</v>
      </c>
    </row>
    <row r="255" spans="1:7">
      <c r="A255" s="117">
        <v>244</v>
      </c>
      <c r="B255" s="118"/>
      <c r="C255" s="120"/>
      <c r="D255" s="15" t="str">
        <f t="shared" si="15"/>
        <v/>
      </c>
      <c r="E255" s="43" t="str">
        <f t="shared" si="16"/>
        <v/>
      </c>
      <c r="F255" s="297" t="b">
        <f t="shared" si="17"/>
        <v>0</v>
      </c>
      <c r="G255" s="298">
        <f t="shared" si="18"/>
        <v>1</v>
      </c>
    </row>
    <row r="256" spans="1:7">
      <c r="A256" s="117">
        <v>245</v>
      </c>
      <c r="B256" s="118"/>
      <c r="C256" s="120"/>
      <c r="D256" s="15" t="str">
        <f t="shared" si="15"/>
        <v/>
      </c>
      <c r="E256" s="43" t="str">
        <f t="shared" si="16"/>
        <v/>
      </c>
      <c r="F256" s="297" t="b">
        <f t="shared" si="17"/>
        <v>0</v>
      </c>
      <c r="G256" s="298">
        <f t="shared" si="18"/>
        <v>1</v>
      </c>
    </row>
    <row r="257" spans="1:7">
      <c r="A257" s="117">
        <v>246</v>
      </c>
      <c r="B257" s="118"/>
      <c r="C257" s="120"/>
      <c r="D257" s="15" t="str">
        <f t="shared" si="15"/>
        <v/>
      </c>
      <c r="E257" s="43" t="str">
        <f t="shared" si="16"/>
        <v/>
      </c>
      <c r="F257" s="297" t="b">
        <f t="shared" si="17"/>
        <v>0</v>
      </c>
      <c r="G257" s="298">
        <f t="shared" si="18"/>
        <v>1</v>
      </c>
    </row>
    <row r="258" spans="1:7">
      <c r="A258" s="117">
        <v>247</v>
      </c>
      <c r="B258" s="118"/>
      <c r="C258" s="120"/>
      <c r="D258" s="15" t="str">
        <f t="shared" si="15"/>
        <v/>
      </c>
      <c r="E258" s="43" t="str">
        <f t="shared" si="16"/>
        <v/>
      </c>
      <c r="F258" s="297" t="b">
        <f t="shared" si="17"/>
        <v>0</v>
      </c>
      <c r="G258" s="298">
        <f t="shared" si="18"/>
        <v>1</v>
      </c>
    </row>
    <row r="259" spans="1:7">
      <c r="A259" s="117">
        <v>248</v>
      </c>
      <c r="B259" s="118"/>
      <c r="C259" s="120"/>
      <c r="D259" s="15" t="str">
        <f t="shared" si="15"/>
        <v/>
      </c>
      <c r="E259" s="43" t="str">
        <f t="shared" si="16"/>
        <v/>
      </c>
      <c r="F259" s="297" t="b">
        <f t="shared" si="17"/>
        <v>0</v>
      </c>
      <c r="G259" s="298">
        <f t="shared" si="18"/>
        <v>1</v>
      </c>
    </row>
    <row r="260" spans="1:7">
      <c r="A260" s="117">
        <v>249</v>
      </c>
      <c r="B260" s="118"/>
      <c r="C260" s="120"/>
      <c r="D260" s="15" t="str">
        <f t="shared" si="15"/>
        <v/>
      </c>
      <c r="E260" s="43" t="str">
        <f t="shared" si="16"/>
        <v/>
      </c>
      <c r="F260" s="297" t="b">
        <f t="shared" si="17"/>
        <v>0</v>
      </c>
      <c r="G260" s="298">
        <f t="shared" si="18"/>
        <v>1</v>
      </c>
    </row>
    <row r="261" spans="1:7">
      <c r="A261" s="117">
        <v>250</v>
      </c>
      <c r="B261" s="118"/>
      <c r="C261" s="120"/>
      <c r="D261" s="15" t="str">
        <f t="shared" si="15"/>
        <v/>
      </c>
      <c r="E261" s="43" t="str">
        <f t="shared" si="16"/>
        <v/>
      </c>
      <c r="F261" s="297" t="b">
        <f t="shared" si="17"/>
        <v>0</v>
      </c>
      <c r="G261" s="298">
        <f t="shared" si="18"/>
        <v>1</v>
      </c>
    </row>
  </sheetData>
  <sheetProtection algorithmName="SHA-512" hashValue="Nga9KrDcfP+NvIT8MOmOR/BMmVYCX+ST3UYNwwv3brTFlR1crlysA1KFgpAC7ASeLmxZymWbTkApDUfqDZrr7A==" saltValue="nQ8dQT4cxh+pWOkSNOAZ1A==" spinCount="100000" sheet="1" objects="1" scenarios="1" formatCells="0" formatRows="0" insertRows="0"/>
  <mergeCells count="9">
    <mergeCell ref="E7:E9"/>
    <mergeCell ref="F7:F10"/>
    <mergeCell ref="G7:G10"/>
    <mergeCell ref="A4:F4"/>
    <mergeCell ref="A5:D5"/>
    <mergeCell ref="A7:A10"/>
    <mergeCell ref="B7:B10"/>
    <mergeCell ref="C7:C10"/>
    <mergeCell ref="D7:D9"/>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73">
    <pageSetUpPr fitToPage="1"/>
  </sheetPr>
  <dimension ref="A1:H261"/>
  <sheetViews>
    <sheetView zoomScaleNormal="100" workbookViewId="0">
      <selection activeCell="B11" sqref="B11:D14"/>
    </sheetView>
  </sheetViews>
  <sheetFormatPr defaultColWidth="9.1328125" defaultRowHeight="15.75"/>
  <cols>
    <col min="1" max="1" width="5.6640625" style="45" customWidth="1"/>
    <col min="2" max="3" width="68.6640625" style="49" customWidth="1"/>
    <col min="4" max="4" width="10.6640625" style="54" customWidth="1"/>
    <col min="5" max="5" width="17.6640625" style="49" customWidth="1"/>
    <col min="6" max="6" width="10.6640625" style="49" hidden="1" customWidth="1"/>
    <col min="7" max="7" width="9.1328125" style="55" hidden="1" customWidth="1"/>
    <col min="8" max="8" width="9.1328125" style="49" hidden="1" customWidth="1"/>
    <col min="9" max="18" width="9.1328125" style="49" customWidth="1"/>
    <col min="19" max="16384" width="9.1328125" style="49"/>
  </cols>
  <sheetData>
    <row r="1" spans="1:8" s="45" customFormat="1">
      <c r="A1" s="44" t="s">
        <v>483</v>
      </c>
      <c r="D1" s="46"/>
      <c r="E1" s="48"/>
      <c r="F1" s="47"/>
    </row>
    <row r="2" spans="1:8" s="45" customFormat="1">
      <c r="A2" s="294" t="str">
        <f>IF(ISBLANK(facultate), IF(ISBLANK(departament),"","Departament " &amp; departament), "Facultatea " &amp; facultate)</f>
        <v>Facultatea Automatică și Calculatoare</v>
      </c>
      <c r="D2" s="46"/>
      <c r="E2" s="48"/>
      <c r="F2" s="47"/>
    </row>
    <row r="3" spans="1:8" s="45" customFormat="1">
      <c r="A3" s="294" t="str">
        <f>IF(ISBLANK(departament),"","Departamentul " &amp; departament)</f>
        <v>Departamentul Automatică și Informatică Aplicată</v>
      </c>
      <c r="D3" s="46"/>
      <c r="E3" s="48"/>
      <c r="F3" s="47"/>
    </row>
    <row r="4" spans="1:8">
      <c r="A4" s="472" t="s">
        <v>843</v>
      </c>
      <c r="B4" s="472"/>
      <c r="C4" s="472"/>
      <c r="D4" s="472"/>
      <c r="E4" s="472"/>
      <c r="F4" s="472"/>
      <c r="G4" s="472"/>
    </row>
    <row r="5" spans="1:8">
      <c r="A5" s="472" t="s">
        <v>857</v>
      </c>
      <c r="B5" s="472"/>
      <c r="C5" s="472"/>
      <c r="D5" s="472"/>
      <c r="E5" s="472"/>
      <c r="F5" s="187"/>
    </row>
    <row r="6" spans="1:8" ht="13.5" customHeight="1">
      <c r="D6" s="49"/>
      <c r="E6" s="295" t="str">
        <f>CONCATENATE(functie," ",nume_candidat)</f>
        <v>Conferențiar Bojan-Dragos Claudia-Adina</v>
      </c>
    </row>
    <row r="7" spans="1:8" ht="18.75" customHeight="1">
      <c r="A7" s="470" t="s">
        <v>338</v>
      </c>
      <c r="B7" s="470" t="s">
        <v>1052</v>
      </c>
      <c r="C7" s="470" t="s">
        <v>460</v>
      </c>
      <c r="D7" s="480" t="s">
        <v>2</v>
      </c>
      <c r="E7" s="470" t="s">
        <v>544</v>
      </c>
      <c r="F7" s="470" t="s">
        <v>4</v>
      </c>
      <c r="G7" s="491" t="s">
        <v>541</v>
      </c>
      <c r="H7" s="477" t="s">
        <v>551</v>
      </c>
    </row>
    <row r="8" spans="1:8" ht="18.75" customHeight="1">
      <c r="A8" s="487"/>
      <c r="B8" s="487"/>
      <c r="C8" s="487"/>
      <c r="D8" s="481"/>
      <c r="E8" s="487"/>
      <c r="F8" s="487"/>
      <c r="G8" s="492"/>
      <c r="H8" s="477"/>
    </row>
    <row r="9" spans="1:8" ht="18.75" customHeight="1">
      <c r="A9" s="487"/>
      <c r="B9" s="487"/>
      <c r="C9" s="487"/>
      <c r="D9" s="481"/>
      <c r="E9" s="471"/>
      <c r="F9" s="471"/>
      <c r="G9" s="492"/>
      <c r="H9" s="477"/>
    </row>
    <row r="10" spans="1:8" ht="18.75" customHeight="1">
      <c r="A10" s="471"/>
      <c r="B10" s="471"/>
      <c r="C10" s="471"/>
      <c r="D10" s="482"/>
      <c r="E10" s="296" t="str">
        <f>CONCATENATE("ultimii ",durata_evaluare," ani")</f>
        <v>ultimii 5 ani</v>
      </c>
      <c r="F10" s="296" t="str">
        <f>CONCATENATE("ultimii                                  ",durata_evaluare," ani")</f>
        <v>ultimii                                  5 ani</v>
      </c>
      <c r="G10" s="493"/>
      <c r="H10" s="477"/>
    </row>
    <row r="11" spans="1:8">
      <c r="A11" s="71"/>
      <c r="B11" s="50"/>
      <c r="C11" s="50"/>
      <c r="D11" s="22"/>
      <c r="E11" s="122">
        <f>SUMIF(E12:E1012,"&gt;0")</f>
        <v>0</v>
      </c>
      <c r="F11" s="4">
        <f>SUMIF(F12:F1110,"&gt;0")</f>
        <v>0</v>
      </c>
      <c r="G11" s="252"/>
    </row>
    <row r="12" spans="1:8">
      <c r="A12" s="28">
        <v>1</v>
      </c>
      <c r="B12" s="7"/>
      <c r="C12" s="7"/>
      <c r="D12" s="180"/>
      <c r="E12" s="15" t="str">
        <f t="shared" ref="E12:E75" si="0">IF(OR($B12="",,$D12&lt;an_initial,$D12&gt;an_final),"",F12*5)</f>
        <v/>
      </c>
      <c r="F12" s="43" t="str">
        <f t="shared" ref="F12:F75" si="1">IF(OR($B12="",,$D12="",$D12&gt;an_final),"",IF($D12&gt;=an_initial,1,""))</f>
        <v/>
      </c>
      <c r="G12" s="297" t="b">
        <f t="shared" ref="G12:G75" si="2">IF(nume_candidat="",FALSE,ISNUMBER(SEARCH(nume_candidat,$B12)))</f>
        <v>0</v>
      </c>
      <c r="H12" s="298">
        <f t="shared" ref="H12" si="3">LEN(B12)-LEN(SUBSTITUTE(B12,",",""))+1</f>
        <v>1</v>
      </c>
    </row>
    <row r="13" spans="1:8">
      <c r="A13" s="28">
        <v>2</v>
      </c>
      <c r="B13" s="7"/>
      <c r="C13" s="7"/>
      <c r="D13" s="180"/>
      <c r="E13" s="15" t="str">
        <f t="shared" si="0"/>
        <v/>
      </c>
      <c r="F13" s="43" t="str">
        <f t="shared" si="1"/>
        <v/>
      </c>
      <c r="G13" s="297" t="b">
        <f t="shared" si="2"/>
        <v>0</v>
      </c>
      <c r="H13" s="298">
        <f t="shared" ref="H13:H76" si="4">LEN(B13)-LEN(SUBSTITUTE(B13,",",""))+1</f>
        <v>1</v>
      </c>
    </row>
    <row r="14" spans="1:8">
      <c r="A14" s="28">
        <v>3</v>
      </c>
      <c r="B14" s="7"/>
      <c r="C14" s="7"/>
      <c r="D14" s="180"/>
      <c r="E14" s="15" t="str">
        <f t="shared" si="0"/>
        <v/>
      </c>
      <c r="F14" s="43" t="str">
        <f t="shared" si="1"/>
        <v/>
      </c>
      <c r="G14" s="297" t="b">
        <f t="shared" si="2"/>
        <v>0</v>
      </c>
      <c r="H14" s="298">
        <f t="shared" si="4"/>
        <v>1</v>
      </c>
    </row>
    <row r="15" spans="1:8">
      <c r="A15" s="28">
        <v>4</v>
      </c>
      <c r="B15" s="6"/>
      <c r="C15" s="6"/>
      <c r="D15" s="179"/>
      <c r="E15" s="15" t="str">
        <f t="shared" si="0"/>
        <v/>
      </c>
      <c r="F15" s="43" t="str">
        <f t="shared" si="1"/>
        <v/>
      </c>
      <c r="G15" s="297" t="b">
        <f t="shared" si="2"/>
        <v>0</v>
      </c>
      <c r="H15" s="298">
        <f t="shared" si="4"/>
        <v>1</v>
      </c>
    </row>
    <row r="16" spans="1:8">
      <c r="A16" s="28">
        <v>5</v>
      </c>
      <c r="B16" s="6"/>
      <c r="C16" s="6"/>
      <c r="D16" s="179"/>
      <c r="E16" s="15" t="str">
        <f t="shared" si="0"/>
        <v/>
      </c>
      <c r="F16" s="43" t="str">
        <f t="shared" si="1"/>
        <v/>
      </c>
      <c r="G16" s="297" t="b">
        <f t="shared" si="2"/>
        <v>0</v>
      </c>
      <c r="H16" s="298">
        <f t="shared" si="4"/>
        <v>1</v>
      </c>
    </row>
    <row r="17" spans="1:8">
      <c r="A17" s="28">
        <v>6</v>
      </c>
      <c r="B17" s="6"/>
      <c r="C17" s="6"/>
      <c r="D17" s="179"/>
      <c r="E17" s="15" t="str">
        <f t="shared" si="0"/>
        <v/>
      </c>
      <c r="F17" s="43" t="str">
        <f t="shared" si="1"/>
        <v/>
      </c>
      <c r="G17" s="297" t="b">
        <f t="shared" si="2"/>
        <v>0</v>
      </c>
      <c r="H17" s="298">
        <f t="shared" si="4"/>
        <v>1</v>
      </c>
    </row>
    <row r="18" spans="1:8">
      <c r="A18" s="28">
        <v>7</v>
      </c>
      <c r="B18" s="6"/>
      <c r="C18" s="6"/>
      <c r="D18" s="179"/>
      <c r="E18" s="15" t="str">
        <f t="shared" si="0"/>
        <v/>
      </c>
      <c r="F18" s="43" t="str">
        <f t="shared" si="1"/>
        <v/>
      </c>
      <c r="G18" s="297" t="b">
        <f t="shared" si="2"/>
        <v>0</v>
      </c>
      <c r="H18" s="298">
        <f t="shared" si="4"/>
        <v>1</v>
      </c>
    </row>
    <row r="19" spans="1:8">
      <c r="A19" s="28">
        <v>8</v>
      </c>
      <c r="B19" s="6"/>
      <c r="C19" s="6"/>
      <c r="D19" s="179"/>
      <c r="E19" s="15" t="str">
        <f t="shared" si="0"/>
        <v/>
      </c>
      <c r="F19" s="43" t="str">
        <f t="shared" si="1"/>
        <v/>
      </c>
      <c r="G19" s="297" t="b">
        <f t="shared" si="2"/>
        <v>0</v>
      </c>
      <c r="H19" s="298">
        <f t="shared" si="4"/>
        <v>1</v>
      </c>
    </row>
    <row r="20" spans="1:8">
      <c r="A20" s="28">
        <v>9</v>
      </c>
      <c r="B20" s="6"/>
      <c r="C20" s="6"/>
      <c r="D20" s="179"/>
      <c r="E20" s="15" t="str">
        <f t="shared" si="0"/>
        <v/>
      </c>
      <c r="F20" s="43" t="str">
        <f t="shared" si="1"/>
        <v/>
      </c>
      <c r="G20" s="297" t="b">
        <f t="shared" si="2"/>
        <v>0</v>
      </c>
      <c r="H20" s="298">
        <f t="shared" si="4"/>
        <v>1</v>
      </c>
    </row>
    <row r="21" spans="1:8">
      <c r="A21" s="28">
        <v>10</v>
      </c>
      <c r="B21" s="6"/>
      <c r="C21" s="6"/>
      <c r="D21" s="179"/>
      <c r="E21" s="15" t="str">
        <f t="shared" si="0"/>
        <v/>
      </c>
      <c r="F21" s="43" t="str">
        <f t="shared" si="1"/>
        <v/>
      </c>
      <c r="G21" s="297" t="b">
        <f t="shared" si="2"/>
        <v>0</v>
      </c>
      <c r="H21" s="298">
        <f t="shared" si="4"/>
        <v>1</v>
      </c>
    </row>
    <row r="22" spans="1:8">
      <c r="A22" s="28">
        <v>11</v>
      </c>
      <c r="B22" s="6"/>
      <c r="C22" s="6"/>
      <c r="D22" s="179"/>
      <c r="E22" s="15" t="str">
        <f t="shared" si="0"/>
        <v/>
      </c>
      <c r="F22" s="43" t="str">
        <f t="shared" si="1"/>
        <v/>
      </c>
      <c r="G22" s="297" t="b">
        <f t="shared" si="2"/>
        <v>0</v>
      </c>
      <c r="H22" s="298">
        <f t="shared" si="4"/>
        <v>1</v>
      </c>
    </row>
    <row r="23" spans="1:8">
      <c r="A23" s="28">
        <v>12</v>
      </c>
      <c r="B23" s="6"/>
      <c r="C23" s="6"/>
      <c r="D23" s="179"/>
      <c r="E23" s="15" t="str">
        <f t="shared" si="0"/>
        <v/>
      </c>
      <c r="F23" s="43" t="str">
        <f t="shared" si="1"/>
        <v/>
      </c>
      <c r="G23" s="297" t="b">
        <f t="shared" si="2"/>
        <v>0</v>
      </c>
      <c r="H23" s="298">
        <f t="shared" si="4"/>
        <v>1</v>
      </c>
    </row>
    <row r="24" spans="1:8">
      <c r="A24" s="28">
        <v>13</v>
      </c>
      <c r="B24" s="6"/>
      <c r="C24" s="6"/>
      <c r="D24" s="179"/>
      <c r="E24" s="15" t="str">
        <f t="shared" si="0"/>
        <v/>
      </c>
      <c r="F24" s="43" t="str">
        <f t="shared" si="1"/>
        <v/>
      </c>
      <c r="G24" s="297" t="b">
        <f t="shared" si="2"/>
        <v>0</v>
      </c>
      <c r="H24" s="298">
        <f t="shared" si="4"/>
        <v>1</v>
      </c>
    </row>
    <row r="25" spans="1:8">
      <c r="A25" s="28">
        <v>14</v>
      </c>
      <c r="B25" s="6"/>
      <c r="C25" s="6"/>
      <c r="D25" s="179"/>
      <c r="E25" s="15" t="str">
        <f t="shared" si="0"/>
        <v/>
      </c>
      <c r="F25" s="43" t="str">
        <f t="shared" si="1"/>
        <v/>
      </c>
      <c r="G25" s="297" t="b">
        <f t="shared" si="2"/>
        <v>0</v>
      </c>
      <c r="H25" s="298">
        <f t="shared" si="4"/>
        <v>1</v>
      </c>
    </row>
    <row r="26" spans="1:8">
      <c r="A26" s="28">
        <v>15</v>
      </c>
      <c r="B26" s="6"/>
      <c r="C26" s="6"/>
      <c r="D26" s="179"/>
      <c r="E26" s="15" t="str">
        <f t="shared" si="0"/>
        <v/>
      </c>
      <c r="F26" s="43" t="str">
        <f t="shared" si="1"/>
        <v/>
      </c>
      <c r="G26" s="297" t="b">
        <f t="shared" si="2"/>
        <v>0</v>
      </c>
      <c r="H26" s="298">
        <f t="shared" si="4"/>
        <v>1</v>
      </c>
    </row>
    <row r="27" spans="1:8">
      <c r="A27" s="28">
        <v>16</v>
      </c>
      <c r="B27" s="6"/>
      <c r="C27" s="6"/>
      <c r="D27" s="179"/>
      <c r="E27" s="15" t="str">
        <f t="shared" si="0"/>
        <v/>
      </c>
      <c r="F27" s="43" t="str">
        <f t="shared" si="1"/>
        <v/>
      </c>
      <c r="G27" s="297" t="b">
        <f t="shared" si="2"/>
        <v>0</v>
      </c>
      <c r="H27" s="298">
        <f t="shared" si="4"/>
        <v>1</v>
      </c>
    </row>
    <row r="28" spans="1:8">
      <c r="A28" s="28">
        <v>17</v>
      </c>
      <c r="B28" s="6"/>
      <c r="C28" s="6"/>
      <c r="D28" s="179"/>
      <c r="E28" s="15" t="str">
        <f t="shared" si="0"/>
        <v/>
      </c>
      <c r="F28" s="43" t="str">
        <f t="shared" si="1"/>
        <v/>
      </c>
      <c r="G28" s="297" t="b">
        <f t="shared" si="2"/>
        <v>0</v>
      </c>
      <c r="H28" s="298">
        <f t="shared" si="4"/>
        <v>1</v>
      </c>
    </row>
    <row r="29" spans="1:8">
      <c r="A29" s="28">
        <v>18</v>
      </c>
      <c r="B29" s="6"/>
      <c r="C29" s="6"/>
      <c r="D29" s="179"/>
      <c r="E29" s="15" t="str">
        <f t="shared" si="0"/>
        <v/>
      </c>
      <c r="F29" s="43" t="str">
        <f t="shared" si="1"/>
        <v/>
      </c>
      <c r="G29" s="297" t="b">
        <f t="shared" si="2"/>
        <v>0</v>
      </c>
      <c r="H29" s="298">
        <f t="shared" si="4"/>
        <v>1</v>
      </c>
    </row>
    <row r="30" spans="1:8">
      <c r="A30" s="28">
        <v>19</v>
      </c>
      <c r="B30" s="6"/>
      <c r="C30" s="6"/>
      <c r="D30" s="179"/>
      <c r="E30" s="15" t="str">
        <f t="shared" si="0"/>
        <v/>
      </c>
      <c r="F30" s="43" t="str">
        <f t="shared" si="1"/>
        <v/>
      </c>
      <c r="G30" s="297" t="b">
        <f t="shared" si="2"/>
        <v>0</v>
      </c>
      <c r="H30" s="298">
        <f t="shared" si="4"/>
        <v>1</v>
      </c>
    </row>
    <row r="31" spans="1:8">
      <c r="A31" s="28">
        <v>20</v>
      </c>
      <c r="B31" s="6"/>
      <c r="C31" s="6"/>
      <c r="D31" s="179"/>
      <c r="E31" s="15" t="str">
        <f t="shared" si="0"/>
        <v/>
      </c>
      <c r="F31" s="43" t="str">
        <f t="shared" si="1"/>
        <v/>
      </c>
      <c r="G31" s="297" t="b">
        <f t="shared" si="2"/>
        <v>0</v>
      </c>
      <c r="H31" s="298">
        <f t="shared" si="4"/>
        <v>1</v>
      </c>
    </row>
    <row r="32" spans="1:8">
      <c r="A32" s="28">
        <v>21</v>
      </c>
      <c r="B32" s="6"/>
      <c r="C32" s="6"/>
      <c r="D32" s="179"/>
      <c r="E32" s="15" t="str">
        <f t="shared" si="0"/>
        <v/>
      </c>
      <c r="F32" s="43" t="str">
        <f t="shared" si="1"/>
        <v/>
      </c>
      <c r="G32" s="297" t="b">
        <f t="shared" si="2"/>
        <v>0</v>
      </c>
      <c r="H32" s="298">
        <f t="shared" si="4"/>
        <v>1</v>
      </c>
    </row>
    <row r="33" spans="1:8">
      <c r="A33" s="28">
        <v>22</v>
      </c>
      <c r="B33" s="6"/>
      <c r="C33" s="6"/>
      <c r="D33" s="179"/>
      <c r="E33" s="15" t="str">
        <f t="shared" si="0"/>
        <v/>
      </c>
      <c r="F33" s="43" t="str">
        <f t="shared" si="1"/>
        <v/>
      </c>
      <c r="G33" s="297" t="b">
        <f t="shared" si="2"/>
        <v>0</v>
      </c>
      <c r="H33" s="298">
        <f t="shared" si="4"/>
        <v>1</v>
      </c>
    </row>
    <row r="34" spans="1:8">
      <c r="A34" s="28">
        <v>23</v>
      </c>
      <c r="B34" s="6"/>
      <c r="C34" s="6"/>
      <c r="D34" s="179"/>
      <c r="E34" s="15" t="str">
        <f t="shared" si="0"/>
        <v/>
      </c>
      <c r="F34" s="43" t="str">
        <f t="shared" si="1"/>
        <v/>
      </c>
      <c r="G34" s="297" t="b">
        <f t="shared" si="2"/>
        <v>0</v>
      </c>
      <c r="H34" s="298">
        <f t="shared" si="4"/>
        <v>1</v>
      </c>
    </row>
    <row r="35" spans="1:8">
      <c r="A35" s="28">
        <v>24</v>
      </c>
      <c r="B35" s="6"/>
      <c r="C35" s="6"/>
      <c r="D35" s="179"/>
      <c r="E35" s="15" t="str">
        <f t="shared" si="0"/>
        <v/>
      </c>
      <c r="F35" s="43" t="str">
        <f t="shared" si="1"/>
        <v/>
      </c>
      <c r="G35" s="297" t="b">
        <f t="shared" si="2"/>
        <v>0</v>
      </c>
      <c r="H35" s="298">
        <f t="shared" si="4"/>
        <v>1</v>
      </c>
    </row>
    <row r="36" spans="1:8">
      <c r="A36" s="28">
        <v>25</v>
      </c>
      <c r="B36" s="6"/>
      <c r="C36" s="6"/>
      <c r="D36" s="179"/>
      <c r="E36" s="15" t="str">
        <f t="shared" si="0"/>
        <v/>
      </c>
      <c r="F36" s="43" t="str">
        <f t="shared" si="1"/>
        <v/>
      </c>
      <c r="G36" s="297" t="b">
        <f t="shared" si="2"/>
        <v>0</v>
      </c>
      <c r="H36" s="298">
        <f t="shared" si="4"/>
        <v>1</v>
      </c>
    </row>
    <row r="37" spans="1:8">
      <c r="A37" s="28">
        <v>26</v>
      </c>
      <c r="B37" s="6"/>
      <c r="C37" s="6"/>
      <c r="D37" s="179"/>
      <c r="E37" s="15" t="str">
        <f t="shared" si="0"/>
        <v/>
      </c>
      <c r="F37" s="43" t="str">
        <f t="shared" si="1"/>
        <v/>
      </c>
      <c r="G37" s="297" t="b">
        <f t="shared" si="2"/>
        <v>0</v>
      </c>
      <c r="H37" s="298">
        <f t="shared" si="4"/>
        <v>1</v>
      </c>
    </row>
    <row r="38" spans="1:8">
      <c r="A38" s="28">
        <v>27</v>
      </c>
      <c r="B38" s="6"/>
      <c r="C38" s="6"/>
      <c r="D38" s="179"/>
      <c r="E38" s="15" t="str">
        <f t="shared" si="0"/>
        <v/>
      </c>
      <c r="F38" s="43" t="str">
        <f t="shared" si="1"/>
        <v/>
      </c>
      <c r="G38" s="297" t="b">
        <f t="shared" si="2"/>
        <v>0</v>
      </c>
      <c r="H38" s="298">
        <f t="shared" si="4"/>
        <v>1</v>
      </c>
    </row>
    <row r="39" spans="1:8">
      <c r="A39" s="28">
        <v>28</v>
      </c>
      <c r="B39" s="6"/>
      <c r="C39" s="6"/>
      <c r="D39" s="179"/>
      <c r="E39" s="15" t="str">
        <f t="shared" si="0"/>
        <v/>
      </c>
      <c r="F39" s="43" t="str">
        <f t="shared" si="1"/>
        <v/>
      </c>
      <c r="G39" s="297" t="b">
        <f t="shared" si="2"/>
        <v>0</v>
      </c>
      <c r="H39" s="298">
        <f t="shared" si="4"/>
        <v>1</v>
      </c>
    </row>
    <row r="40" spans="1:8">
      <c r="A40" s="28">
        <v>29</v>
      </c>
      <c r="B40" s="6"/>
      <c r="C40" s="6"/>
      <c r="D40" s="179"/>
      <c r="E40" s="15" t="str">
        <f t="shared" si="0"/>
        <v/>
      </c>
      <c r="F40" s="43" t="str">
        <f t="shared" si="1"/>
        <v/>
      </c>
      <c r="G40" s="297" t="b">
        <f t="shared" si="2"/>
        <v>0</v>
      </c>
      <c r="H40" s="298">
        <f t="shared" si="4"/>
        <v>1</v>
      </c>
    </row>
    <row r="41" spans="1:8">
      <c r="A41" s="28">
        <v>30</v>
      </c>
      <c r="B41" s="6"/>
      <c r="C41" s="6"/>
      <c r="D41" s="179"/>
      <c r="E41" s="15" t="str">
        <f t="shared" si="0"/>
        <v/>
      </c>
      <c r="F41" s="43" t="str">
        <f t="shared" si="1"/>
        <v/>
      </c>
      <c r="G41" s="297" t="b">
        <f t="shared" si="2"/>
        <v>0</v>
      </c>
      <c r="H41" s="298">
        <f t="shared" si="4"/>
        <v>1</v>
      </c>
    </row>
    <row r="42" spans="1:8">
      <c r="A42" s="28">
        <v>31</v>
      </c>
      <c r="B42" s="6"/>
      <c r="C42" s="6"/>
      <c r="D42" s="179"/>
      <c r="E42" s="15" t="str">
        <f t="shared" si="0"/>
        <v/>
      </c>
      <c r="F42" s="43" t="str">
        <f t="shared" si="1"/>
        <v/>
      </c>
      <c r="G42" s="297" t="b">
        <f t="shared" si="2"/>
        <v>0</v>
      </c>
      <c r="H42" s="298">
        <f t="shared" si="4"/>
        <v>1</v>
      </c>
    </row>
    <row r="43" spans="1:8">
      <c r="A43" s="28">
        <v>32</v>
      </c>
      <c r="B43" s="6"/>
      <c r="C43" s="6"/>
      <c r="D43" s="179"/>
      <c r="E43" s="15" t="str">
        <f t="shared" si="0"/>
        <v/>
      </c>
      <c r="F43" s="43" t="str">
        <f t="shared" si="1"/>
        <v/>
      </c>
      <c r="G43" s="297" t="b">
        <f t="shared" si="2"/>
        <v>0</v>
      </c>
      <c r="H43" s="298">
        <f t="shared" si="4"/>
        <v>1</v>
      </c>
    </row>
    <row r="44" spans="1:8">
      <c r="A44" s="28">
        <v>33</v>
      </c>
      <c r="B44" s="6"/>
      <c r="C44" s="6"/>
      <c r="D44" s="179"/>
      <c r="E44" s="15" t="str">
        <f t="shared" si="0"/>
        <v/>
      </c>
      <c r="F44" s="43" t="str">
        <f t="shared" si="1"/>
        <v/>
      </c>
      <c r="G44" s="297" t="b">
        <f t="shared" si="2"/>
        <v>0</v>
      </c>
      <c r="H44" s="298">
        <f t="shared" si="4"/>
        <v>1</v>
      </c>
    </row>
    <row r="45" spans="1:8">
      <c r="A45" s="28">
        <v>34</v>
      </c>
      <c r="B45" s="6"/>
      <c r="C45" s="6"/>
      <c r="D45" s="179"/>
      <c r="E45" s="15" t="str">
        <f t="shared" si="0"/>
        <v/>
      </c>
      <c r="F45" s="43" t="str">
        <f t="shared" si="1"/>
        <v/>
      </c>
      <c r="G45" s="297" t="b">
        <f t="shared" si="2"/>
        <v>0</v>
      </c>
      <c r="H45" s="298">
        <f t="shared" si="4"/>
        <v>1</v>
      </c>
    </row>
    <row r="46" spans="1:8">
      <c r="A46" s="28">
        <v>35</v>
      </c>
      <c r="B46" s="6"/>
      <c r="C46" s="6"/>
      <c r="D46" s="179"/>
      <c r="E46" s="15" t="str">
        <f t="shared" si="0"/>
        <v/>
      </c>
      <c r="F46" s="43" t="str">
        <f t="shared" si="1"/>
        <v/>
      </c>
      <c r="G46" s="297" t="b">
        <f t="shared" si="2"/>
        <v>0</v>
      </c>
      <c r="H46" s="298">
        <f t="shared" si="4"/>
        <v>1</v>
      </c>
    </row>
    <row r="47" spans="1:8">
      <c r="A47" s="28">
        <v>36</v>
      </c>
      <c r="B47" s="6"/>
      <c r="C47" s="6"/>
      <c r="D47" s="179"/>
      <c r="E47" s="15" t="str">
        <f t="shared" si="0"/>
        <v/>
      </c>
      <c r="F47" s="43" t="str">
        <f t="shared" si="1"/>
        <v/>
      </c>
      <c r="G47" s="297" t="b">
        <f t="shared" si="2"/>
        <v>0</v>
      </c>
      <c r="H47" s="298">
        <f t="shared" si="4"/>
        <v>1</v>
      </c>
    </row>
    <row r="48" spans="1:8">
      <c r="A48" s="28">
        <v>37</v>
      </c>
      <c r="B48" s="6"/>
      <c r="C48" s="6"/>
      <c r="D48" s="179"/>
      <c r="E48" s="15" t="str">
        <f t="shared" si="0"/>
        <v/>
      </c>
      <c r="F48" s="43" t="str">
        <f t="shared" si="1"/>
        <v/>
      </c>
      <c r="G48" s="297" t="b">
        <f t="shared" si="2"/>
        <v>0</v>
      </c>
      <c r="H48" s="298">
        <f t="shared" si="4"/>
        <v>1</v>
      </c>
    </row>
    <row r="49" spans="1:8">
      <c r="A49" s="28">
        <v>38</v>
      </c>
      <c r="B49" s="6"/>
      <c r="C49" s="6"/>
      <c r="D49" s="179"/>
      <c r="E49" s="15" t="str">
        <f t="shared" si="0"/>
        <v/>
      </c>
      <c r="F49" s="43" t="str">
        <f t="shared" si="1"/>
        <v/>
      </c>
      <c r="G49" s="297" t="b">
        <f t="shared" si="2"/>
        <v>0</v>
      </c>
      <c r="H49" s="298">
        <f t="shared" si="4"/>
        <v>1</v>
      </c>
    </row>
    <row r="50" spans="1:8">
      <c r="A50" s="28">
        <v>39</v>
      </c>
      <c r="B50" s="6"/>
      <c r="C50" s="6"/>
      <c r="D50" s="179"/>
      <c r="E50" s="15" t="str">
        <f t="shared" si="0"/>
        <v/>
      </c>
      <c r="F50" s="43" t="str">
        <f t="shared" si="1"/>
        <v/>
      </c>
      <c r="G50" s="297" t="b">
        <f t="shared" si="2"/>
        <v>0</v>
      </c>
      <c r="H50" s="298">
        <f t="shared" si="4"/>
        <v>1</v>
      </c>
    </row>
    <row r="51" spans="1:8">
      <c r="A51" s="28">
        <v>40</v>
      </c>
      <c r="B51" s="6"/>
      <c r="C51" s="6"/>
      <c r="D51" s="179"/>
      <c r="E51" s="15" t="str">
        <f t="shared" si="0"/>
        <v/>
      </c>
      <c r="F51" s="43" t="str">
        <f t="shared" si="1"/>
        <v/>
      </c>
      <c r="G51" s="297" t="b">
        <f t="shared" si="2"/>
        <v>0</v>
      </c>
      <c r="H51" s="298">
        <f t="shared" si="4"/>
        <v>1</v>
      </c>
    </row>
    <row r="52" spans="1:8">
      <c r="A52" s="28">
        <v>41</v>
      </c>
      <c r="B52" s="6"/>
      <c r="C52" s="6"/>
      <c r="D52" s="179"/>
      <c r="E52" s="15" t="str">
        <f t="shared" si="0"/>
        <v/>
      </c>
      <c r="F52" s="43" t="str">
        <f t="shared" si="1"/>
        <v/>
      </c>
      <c r="G52" s="297" t="b">
        <f t="shared" si="2"/>
        <v>0</v>
      </c>
      <c r="H52" s="298">
        <f t="shared" si="4"/>
        <v>1</v>
      </c>
    </row>
    <row r="53" spans="1:8">
      <c r="A53" s="28">
        <v>42</v>
      </c>
      <c r="B53" s="6"/>
      <c r="C53" s="6"/>
      <c r="D53" s="179"/>
      <c r="E53" s="15" t="str">
        <f t="shared" si="0"/>
        <v/>
      </c>
      <c r="F53" s="43" t="str">
        <f t="shared" si="1"/>
        <v/>
      </c>
      <c r="G53" s="297" t="b">
        <f t="shared" si="2"/>
        <v>0</v>
      </c>
      <c r="H53" s="298">
        <f t="shared" si="4"/>
        <v>1</v>
      </c>
    </row>
    <row r="54" spans="1:8">
      <c r="A54" s="28">
        <v>43</v>
      </c>
      <c r="B54" s="6"/>
      <c r="C54" s="6"/>
      <c r="D54" s="179"/>
      <c r="E54" s="15" t="str">
        <f t="shared" si="0"/>
        <v/>
      </c>
      <c r="F54" s="43" t="str">
        <f t="shared" si="1"/>
        <v/>
      </c>
      <c r="G54" s="297" t="b">
        <f t="shared" si="2"/>
        <v>0</v>
      </c>
      <c r="H54" s="298">
        <f t="shared" si="4"/>
        <v>1</v>
      </c>
    </row>
    <row r="55" spans="1:8">
      <c r="A55" s="28">
        <v>44</v>
      </c>
      <c r="B55" s="6"/>
      <c r="C55" s="6"/>
      <c r="D55" s="179"/>
      <c r="E55" s="15" t="str">
        <f t="shared" si="0"/>
        <v/>
      </c>
      <c r="F55" s="43" t="str">
        <f t="shared" si="1"/>
        <v/>
      </c>
      <c r="G55" s="297" t="b">
        <f t="shared" si="2"/>
        <v>0</v>
      </c>
      <c r="H55" s="298">
        <f t="shared" si="4"/>
        <v>1</v>
      </c>
    </row>
    <row r="56" spans="1:8">
      <c r="A56" s="28">
        <v>45</v>
      </c>
      <c r="B56" s="6"/>
      <c r="C56" s="6"/>
      <c r="D56" s="179"/>
      <c r="E56" s="15" t="str">
        <f t="shared" si="0"/>
        <v/>
      </c>
      <c r="F56" s="43" t="str">
        <f t="shared" si="1"/>
        <v/>
      </c>
      <c r="G56" s="297" t="b">
        <f t="shared" si="2"/>
        <v>0</v>
      </c>
      <c r="H56" s="298">
        <f t="shared" si="4"/>
        <v>1</v>
      </c>
    </row>
    <row r="57" spans="1:8">
      <c r="A57" s="28">
        <v>46</v>
      </c>
      <c r="B57" s="6"/>
      <c r="C57" s="6"/>
      <c r="D57" s="179"/>
      <c r="E57" s="15" t="str">
        <f t="shared" si="0"/>
        <v/>
      </c>
      <c r="F57" s="43" t="str">
        <f t="shared" si="1"/>
        <v/>
      </c>
      <c r="G57" s="297" t="b">
        <f t="shared" si="2"/>
        <v>0</v>
      </c>
      <c r="H57" s="298">
        <f t="shared" si="4"/>
        <v>1</v>
      </c>
    </row>
    <row r="58" spans="1:8">
      <c r="A58" s="28">
        <v>47</v>
      </c>
      <c r="B58" s="6"/>
      <c r="C58" s="6"/>
      <c r="D58" s="179"/>
      <c r="E58" s="15" t="str">
        <f t="shared" si="0"/>
        <v/>
      </c>
      <c r="F58" s="43" t="str">
        <f t="shared" si="1"/>
        <v/>
      </c>
      <c r="G58" s="297" t="b">
        <f t="shared" si="2"/>
        <v>0</v>
      </c>
      <c r="H58" s="298">
        <f t="shared" si="4"/>
        <v>1</v>
      </c>
    </row>
    <row r="59" spans="1:8">
      <c r="A59" s="28">
        <v>48</v>
      </c>
      <c r="B59" s="6"/>
      <c r="C59" s="6"/>
      <c r="D59" s="179"/>
      <c r="E59" s="15" t="str">
        <f t="shared" si="0"/>
        <v/>
      </c>
      <c r="F59" s="43" t="str">
        <f t="shared" si="1"/>
        <v/>
      </c>
      <c r="G59" s="297" t="b">
        <f t="shared" si="2"/>
        <v>0</v>
      </c>
      <c r="H59" s="298">
        <f t="shared" si="4"/>
        <v>1</v>
      </c>
    </row>
    <row r="60" spans="1:8">
      <c r="A60" s="28">
        <v>49</v>
      </c>
      <c r="B60" s="6"/>
      <c r="C60" s="6"/>
      <c r="D60" s="179"/>
      <c r="E60" s="15" t="str">
        <f t="shared" si="0"/>
        <v/>
      </c>
      <c r="F60" s="43" t="str">
        <f t="shared" si="1"/>
        <v/>
      </c>
      <c r="G60" s="297" t="b">
        <f t="shared" si="2"/>
        <v>0</v>
      </c>
      <c r="H60" s="298">
        <f t="shared" si="4"/>
        <v>1</v>
      </c>
    </row>
    <row r="61" spans="1:8">
      <c r="A61" s="28">
        <v>50</v>
      </c>
      <c r="B61" s="6"/>
      <c r="C61" s="6"/>
      <c r="D61" s="179"/>
      <c r="E61" s="15" t="str">
        <f t="shared" si="0"/>
        <v/>
      </c>
      <c r="F61" s="43" t="str">
        <f t="shared" si="1"/>
        <v/>
      </c>
      <c r="G61" s="297" t="b">
        <f t="shared" si="2"/>
        <v>0</v>
      </c>
      <c r="H61" s="298">
        <f t="shared" si="4"/>
        <v>1</v>
      </c>
    </row>
    <row r="62" spans="1:8">
      <c r="A62" s="28">
        <v>51</v>
      </c>
      <c r="B62" s="6"/>
      <c r="C62" s="6"/>
      <c r="D62" s="179"/>
      <c r="E62" s="15" t="str">
        <f t="shared" si="0"/>
        <v/>
      </c>
      <c r="F62" s="43" t="str">
        <f t="shared" si="1"/>
        <v/>
      </c>
      <c r="G62" s="297" t="b">
        <f t="shared" si="2"/>
        <v>0</v>
      </c>
      <c r="H62" s="298">
        <f t="shared" si="4"/>
        <v>1</v>
      </c>
    </row>
    <row r="63" spans="1:8">
      <c r="A63" s="28">
        <v>52</v>
      </c>
      <c r="B63" s="6"/>
      <c r="C63" s="6"/>
      <c r="D63" s="179"/>
      <c r="E63" s="15" t="str">
        <f t="shared" si="0"/>
        <v/>
      </c>
      <c r="F63" s="43" t="str">
        <f t="shared" si="1"/>
        <v/>
      </c>
      <c r="G63" s="297" t="b">
        <f t="shared" si="2"/>
        <v>0</v>
      </c>
      <c r="H63" s="298">
        <f t="shared" si="4"/>
        <v>1</v>
      </c>
    </row>
    <row r="64" spans="1:8">
      <c r="A64" s="28">
        <v>53</v>
      </c>
      <c r="B64" s="6"/>
      <c r="C64" s="6"/>
      <c r="D64" s="179"/>
      <c r="E64" s="15" t="str">
        <f t="shared" si="0"/>
        <v/>
      </c>
      <c r="F64" s="43" t="str">
        <f t="shared" si="1"/>
        <v/>
      </c>
      <c r="G64" s="297" t="b">
        <f t="shared" si="2"/>
        <v>0</v>
      </c>
      <c r="H64" s="298">
        <f t="shared" si="4"/>
        <v>1</v>
      </c>
    </row>
    <row r="65" spans="1:8">
      <c r="A65" s="28">
        <v>54</v>
      </c>
      <c r="B65" s="6"/>
      <c r="C65" s="6"/>
      <c r="D65" s="179"/>
      <c r="E65" s="15" t="str">
        <f t="shared" si="0"/>
        <v/>
      </c>
      <c r="F65" s="43" t="str">
        <f t="shared" si="1"/>
        <v/>
      </c>
      <c r="G65" s="297" t="b">
        <f t="shared" si="2"/>
        <v>0</v>
      </c>
      <c r="H65" s="298">
        <f t="shared" si="4"/>
        <v>1</v>
      </c>
    </row>
    <row r="66" spans="1:8">
      <c r="A66" s="28">
        <v>55</v>
      </c>
      <c r="B66" s="6"/>
      <c r="C66" s="6"/>
      <c r="D66" s="179"/>
      <c r="E66" s="15" t="str">
        <f t="shared" si="0"/>
        <v/>
      </c>
      <c r="F66" s="43" t="str">
        <f t="shared" si="1"/>
        <v/>
      </c>
      <c r="G66" s="297" t="b">
        <f t="shared" si="2"/>
        <v>0</v>
      </c>
      <c r="H66" s="298">
        <f t="shared" si="4"/>
        <v>1</v>
      </c>
    </row>
    <row r="67" spans="1:8">
      <c r="A67" s="28">
        <v>56</v>
      </c>
      <c r="B67" s="6"/>
      <c r="C67" s="6"/>
      <c r="D67" s="179"/>
      <c r="E67" s="15" t="str">
        <f t="shared" si="0"/>
        <v/>
      </c>
      <c r="F67" s="43" t="str">
        <f t="shared" si="1"/>
        <v/>
      </c>
      <c r="G67" s="297" t="b">
        <f t="shared" si="2"/>
        <v>0</v>
      </c>
      <c r="H67" s="298">
        <f t="shared" si="4"/>
        <v>1</v>
      </c>
    </row>
    <row r="68" spans="1:8">
      <c r="A68" s="28">
        <v>57</v>
      </c>
      <c r="B68" s="6"/>
      <c r="C68" s="6"/>
      <c r="D68" s="179"/>
      <c r="E68" s="15" t="str">
        <f t="shared" si="0"/>
        <v/>
      </c>
      <c r="F68" s="43" t="str">
        <f t="shared" si="1"/>
        <v/>
      </c>
      <c r="G68" s="297" t="b">
        <f t="shared" si="2"/>
        <v>0</v>
      </c>
      <c r="H68" s="298">
        <f t="shared" si="4"/>
        <v>1</v>
      </c>
    </row>
    <row r="69" spans="1:8">
      <c r="A69" s="28">
        <v>58</v>
      </c>
      <c r="B69" s="6"/>
      <c r="C69" s="6"/>
      <c r="D69" s="179"/>
      <c r="E69" s="15" t="str">
        <f t="shared" si="0"/>
        <v/>
      </c>
      <c r="F69" s="43" t="str">
        <f t="shared" si="1"/>
        <v/>
      </c>
      <c r="G69" s="297" t="b">
        <f t="shared" si="2"/>
        <v>0</v>
      </c>
      <c r="H69" s="298">
        <f t="shared" si="4"/>
        <v>1</v>
      </c>
    </row>
    <row r="70" spans="1:8">
      <c r="A70" s="28">
        <v>59</v>
      </c>
      <c r="B70" s="6"/>
      <c r="C70" s="6"/>
      <c r="D70" s="179"/>
      <c r="E70" s="15" t="str">
        <f t="shared" si="0"/>
        <v/>
      </c>
      <c r="F70" s="43" t="str">
        <f t="shared" si="1"/>
        <v/>
      </c>
      <c r="G70" s="297" t="b">
        <f t="shared" si="2"/>
        <v>0</v>
      </c>
      <c r="H70" s="298">
        <f t="shared" si="4"/>
        <v>1</v>
      </c>
    </row>
    <row r="71" spans="1:8">
      <c r="A71" s="28">
        <v>60</v>
      </c>
      <c r="B71" s="6"/>
      <c r="C71" s="6"/>
      <c r="D71" s="179"/>
      <c r="E71" s="15" t="str">
        <f t="shared" si="0"/>
        <v/>
      </c>
      <c r="F71" s="43" t="str">
        <f t="shared" si="1"/>
        <v/>
      </c>
      <c r="G71" s="297" t="b">
        <f t="shared" si="2"/>
        <v>0</v>
      </c>
      <c r="H71" s="298">
        <f t="shared" si="4"/>
        <v>1</v>
      </c>
    </row>
    <row r="72" spans="1:8">
      <c r="A72" s="28">
        <v>61</v>
      </c>
      <c r="B72" s="6"/>
      <c r="C72" s="6"/>
      <c r="D72" s="179"/>
      <c r="E72" s="15" t="str">
        <f t="shared" si="0"/>
        <v/>
      </c>
      <c r="F72" s="43" t="str">
        <f t="shared" si="1"/>
        <v/>
      </c>
      <c r="G72" s="297" t="b">
        <f t="shared" si="2"/>
        <v>0</v>
      </c>
      <c r="H72" s="298">
        <f t="shared" si="4"/>
        <v>1</v>
      </c>
    </row>
    <row r="73" spans="1:8">
      <c r="A73" s="28">
        <v>62</v>
      </c>
      <c r="B73" s="6"/>
      <c r="C73" s="6"/>
      <c r="D73" s="179"/>
      <c r="E73" s="15" t="str">
        <f t="shared" si="0"/>
        <v/>
      </c>
      <c r="F73" s="43" t="str">
        <f t="shared" si="1"/>
        <v/>
      </c>
      <c r="G73" s="297" t="b">
        <f t="shared" si="2"/>
        <v>0</v>
      </c>
      <c r="H73" s="298">
        <f t="shared" si="4"/>
        <v>1</v>
      </c>
    </row>
    <row r="74" spans="1:8">
      <c r="A74" s="28">
        <v>63</v>
      </c>
      <c r="B74" s="6"/>
      <c r="C74" s="6"/>
      <c r="D74" s="179"/>
      <c r="E74" s="15" t="str">
        <f t="shared" si="0"/>
        <v/>
      </c>
      <c r="F74" s="43" t="str">
        <f t="shared" si="1"/>
        <v/>
      </c>
      <c r="G74" s="297" t="b">
        <f t="shared" si="2"/>
        <v>0</v>
      </c>
      <c r="H74" s="298">
        <f t="shared" si="4"/>
        <v>1</v>
      </c>
    </row>
    <row r="75" spans="1:8">
      <c r="A75" s="28">
        <v>64</v>
      </c>
      <c r="B75" s="6"/>
      <c r="C75" s="6"/>
      <c r="D75" s="179"/>
      <c r="E75" s="15" t="str">
        <f t="shared" si="0"/>
        <v/>
      </c>
      <c r="F75" s="43" t="str">
        <f t="shared" si="1"/>
        <v/>
      </c>
      <c r="G75" s="297" t="b">
        <f t="shared" si="2"/>
        <v>0</v>
      </c>
      <c r="H75" s="298">
        <f t="shared" si="4"/>
        <v>1</v>
      </c>
    </row>
    <row r="76" spans="1:8">
      <c r="A76" s="28">
        <v>65</v>
      </c>
      <c r="B76" s="6"/>
      <c r="C76" s="6"/>
      <c r="D76" s="179"/>
      <c r="E76" s="15" t="str">
        <f t="shared" ref="E76:E139" si="5">IF(OR($B76="",,$D76&lt;an_initial,$D76&gt;an_final),"",F76*5)</f>
        <v/>
      </c>
      <c r="F76" s="43" t="str">
        <f t="shared" ref="F76:F139" si="6">IF(OR($B76="",,$D76="",$D76&gt;an_final),"",IF($D76&gt;=an_initial,1,""))</f>
        <v/>
      </c>
      <c r="G76" s="297" t="b">
        <f t="shared" ref="G76:G139" si="7">IF(nume_candidat="",FALSE,ISNUMBER(SEARCH(nume_candidat,$B76)))</f>
        <v>0</v>
      </c>
      <c r="H76" s="298">
        <f t="shared" si="4"/>
        <v>1</v>
      </c>
    </row>
    <row r="77" spans="1:8">
      <c r="A77" s="28">
        <v>66</v>
      </c>
      <c r="B77" s="6"/>
      <c r="C77" s="6"/>
      <c r="D77" s="179"/>
      <c r="E77" s="15" t="str">
        <f t="shared" si="5"/>
        <v/>
      </c>
      <c r="F77" s="43" t="str">
        <f t="shared" si="6"/>
        <v/>
      </c>
      <c r="G77" s="297" t="b">
        <f t="shared" si="7"/>
        <v>0</v>
      </c>
      <c r="H77" s="298">
        <f t="shared" ref="H77:H110" si="8">LEN(B77)-LEN(SUBSTITUTE(B77,",",""))+1</f>
        <v>1</v>
      </c>
    </row>
    <row r="78" spans="1:8">
      <c r="A78" s="28">
        <v>67</v>
      </c>
      <c r="B78" s="6"/>
      <c r="C78" s="6"/>
      <c r="D78" s="179"/>
      <c r="E78" s="15" t="str">
        <f t="shared" si="5"/>
        <v/>
      </c>
      <c r="F78" s="43" t="str">
        <f t="shared" si="6"/>
        <v/>
      </c>
      <c r="G78" s="297" t="b">
        <f t="shared" si="7"/>
        <v>0</v>
      </c>
      <c r="H78" s="298">
        <f t="shared" si="8"/>
        <v>1</v>
      </c>
    </row>
    <row r="79" spans="1:8">
      <c r="A79" s="28">
        <v>68</v>
      </c>
      <c r="B79" s="6"/>
      <c r="C79" s="6"/>
      <c r="D79" s="179"/>
      <c r="E79" s="15" t="str">
        <f t="shared" si="5"/>
        <v/>
      </c>
      <c r="F79" s="43" t="str">
        <f t="shared" si="6"/>
        <v/>
      </c>
      <c r="G79" s="297" t="b">
        <f t="shared" si="7"/>
        <v>0</v>
      </c>
      <c r="H79" s="298">
        <f t="shared" si="8"/>
        <v>1</v>
      </c>
    </row>
    <row r="80" spans="1:8">
      <c r="A80" s="28">
        <v>69</v>
      </c>
      <c r="B80" s="6"/>
      <c r="C80" s="6"/>
      <c r="D80" s="179"/>
      <c r="E80" s="15" t="str">
        <f t="shared" si="5"/>
        <v/>
      </c>
      <c r="F80" s="43" t="str">
        <f t="shared" si="6"/>
        <v/>
      </c>
      <c r="G80" s="297" t="b">
        <f t="shared" si="7"/>
        <v>0</v>
      </c>
      <c r="H80" s="298">
        <f t="shared" si="8"/>
        <v>1</v>
      </c>
    </row>
    <row r="81" spans="1:8">
      <c r="A81" s="28">
        <v>70</v>
      </c>
      <c r="B81" s="6"/>
      <c r="C81" s="6"/>
      <c r="D81" s="179"/>
      <c r="E81" s="15" t="str">
        <f t="shared" si="5"/>
        <v/>
      </c>
      <c r="F81" s="43" t="str">
        <f t="shared" si="6"/>
        <v/>
      </c>
      <c r="G81" s="297" t="b">
        <f t="shared" si="7"/>
        <v>0</v>
      </c>
      <c r="H81" s="298">
        <f t="shared" si="8"/>
        <v>1</v>
      </c>
    </row>
    <row r="82" spans="1:8">
      <c r="A82" s="28">
        <v>71</v>
      </c>
      <c r="B82" s="6"/>
      <c r="C82" s="6"/>
      <c r="D82" s="179"/>
      <c r="E82" s="15" t="str">
        <f t="shared" si="5"/>
        <v/>
      </c>
      <c r="F82" s="43" t="str">
        <f t="shared" si="6"/>
        <v/>
      </c>
      <c r="G82" s="297" t="b">
        <f t="shared" si="7"/>
        <v>0</v>
      </c>
      <c r="H82" s="298">
        <f t="shared" si="8"/>
        <v>1</v>
      </c>
    </row>
    <row r="83" spans="1:8">
      <c r="A83" s="28">
        <v>72</v>
      </c>
      <c r="B83" s="6"/>
      <c r="C83" s="6"/>
      <c r="D83" s="179"/>
      <c r="E83" s="15" t="str">
        <f t="shared" si="5"/>
        <v/>
      </c>
      <c r="F83" s="43" t="str">
        <f t="shared" si="6"/>
        <v/>
      </c>
      <c r="G83" s="297" t="b">
        <f t="shared" si="7"/>
        <v>0</v>
      </c>
      <c r="H83" s="298">
        <f t="shared" si="8"/>
        <v>1</v>
      </c>
    </row>
    <row r="84" spans="1:8">
      <c r="A84" s="28">
        <v>73</v>
      </c>
      <c r="B84" s="6"/>
      <c r="C84" s="6"/>
      <c r="D84" s="179"/>
      <c r="E84" s="15" t="str">
        <f t="shared" si="5"/>
        <v/>
      </c>
      <c r="F84" s="43" t="str">
        <f t="shared" si="6"/>
        <v/>
      </c>
      <c r="G84" s="297" t="b">
        <f t="shared" si="7"/>
        <v>0</v>
      </c>
      <c r="H84" s="298">
        <f t="shared" si="8"/>
        <v>1</v>
      </c>
    </row>
    <row r="85" spans="1:8">
      <c r="A85" s="28">
        <v>74</v>
      </c>
      <c r="B85" s="6"/>
      <c r="C85" s="6"/>
      <c r="D85" s="179"/>
      <c r="E85" s="15" t="str">
        <f t="shared" si="5"/>
        <v/>
      </c>
      <c r="F85" s="43" t="str">
        <f t="shared" si="6"/>
        <v/>
      </c>
      <c r="G85" s="297" t="b">
        <f t="shared" si="7"/>
        <v>0</v>
      </c>
      <c r="H85" s="298">
        <f t="shared" si="8"/>
        <v>1</v>
      </c>
    </row>
    <row r="86" spans="1:8">
      <c r="A86" s="28">
        <v>75</v>
      </c>
      <c r="B86" s="6"/>
      <c r="C86" s="6"/>
      <c r="D86" s="179"/>
      <c r="E86" s="15" t="str">
        <f t="shared" si="5"/>
        <v/>
      </c>
      <c r="F86" s="43" t="str">
        <f t="shared" si="6"/>
        <v/>
      </c>
      <c r="G86" s="297" t="b">
        <f t="shared" si="7"/>
        <v>0</v>
      </c>
      <c r="H86" s="298">
        <f t="shared" si="8"/>
        <v>1</v>
      </c>
    </row>
    <row r="87" spans="1:8">
      <c r="A87" s="28">
        <v>76</v>
      </c>
      <c r="B87" s="6"/>
      <c r="C87" s="6"/>
      <c r="D87" s="179"/>
      <c r="E87" s="15" t="str">
        <f t="shared" si="5"/>
        <v/>
      </c>
      <c r="F87" s="43" t="str">
        <f t="shared" si="6"/>
        <v/>
      </c>
      <c r="G87" s="297" t="b">
        <f t="shared" si="7"/>
        <v>0</v>
      </c>
      <c r="H87" s="298">
        <f t="shared" si="8"/>
        <v>1</v>
      </c>
    </row>
    <row r="88" spans="1:8">
      <c r="A88" s="28">
        <v>77</v>
      </c>
      <c r="B88" s="6"/>
      <c r="C88" s="6"/>
      <c r="D88" s="179"/>
      <c r="E88" s="15" t="str">
        <f t="shared" si="5"/>
        <v/>
      </c>
      <c r="F88" s="43" t="str">
        <f t="shared" si="6"/>
        <v/>
      </c>
      <c r="G88" s="297" t="b">
        <f t="shared" si="7"/>
        <v>0</v>
      </c>
      <c r="H88" s="298">
        <f t="shared" si="8"/>
        <v>1</v>
      </c>
    </row>
    <row r="89" spans="1:8">
      <c r="A89" s="28">
        <v>78</v>
      </c>
      <c r="B89" s="6"/>
      <c r="C89" s="6"/>
      <c r="D89" s="179"/>
      <c r="E89" s="15" t="str">
        <f t="shared" si="5"/>
        <v/>
      </c>
      <c r="F89" s="43" t="str">
        <f t="shared" si="6"/>
        <v/>
      </c>
      <c r="G89" s="297" t="b">
        <f t="shared" si="7"/>
        <v>0</v>
      </c>
      <c r="H89" s="298">
        <f t="shared" si="8"/>
        <v>1</v>
      </c>
    </row>
    <row r="90" spans="1:8">
      <c r="A90" s="28">
        <v>79</v>
      </c>
      <c r="B90" s="6"/>
      <c r="C90" s="6"/>
      <c r="D90" s="179"/>
      <c r="E90" s="15" t="str">
        <f t="shared" si="5"/>
        <v/>
      </c>
      <c r="F90" s="43" t="str">
        <f t="shared" si="6"/>
        <v/>
      </c>
      <c r="G90" s="297" t="b">
        <f t="shared" si="7"/>
        <v>0</v>
      </c>
      <c r="H90" s="298">
        <f t="shared" si="8"/>
        <v>1</v>
      </c>
    </row>
    <row r="91" spans="1:8">
      <c r="A91" s="28">
        <v>80</v>
      </c>
      <c r="B91" s="6"/>
      <c r="C91" s="6"/>
      <c r="D91" s="179"/>
      <c r="E91" s="15" t="str">
        <f t="shared" si="5"/>
        <v/>
      </c>
      <c r="F91" s="43" t="str">
        <f t="shared" si="6"/>
        <v/>
      </c>
      <c r="G91" s="297" t="b">
        <f t="shared" si="7"/>
        <v>0</v>
      </c>
      <c r="H91" s="298">
        <f t="shared" si="8"/>
        <v>1</v>
      </c>
    </row>
    <row r="92" spans="1:8">
      <c r="A92" s="28">
        <v>81</v>
      </c>
      <c r="B92" s="6"/>
      <c r="C92" s="6"/>
      <c r="D92" s="179"/>
      <c r="E92" s="15" t="str">
        <f t="shared" si="5"/>
        <v/>
      </c>
      <c r="F92" s="43" t="str">
        <f t="shared" si="6"/>
        <v/>
      </c>
      <c r="G92" s="297" t="b">
        <f t="shared" si="7"/>
        <v>0</v>
      </c>
      <c r="H92" s="298">
        <f t="shared" si="8"/>
        <v>1</v>
      </c>
    </row>
    <row r="93" spans="1:8">
      <c r="A93" s="28">
        <v>82</v>
      </c>
      <c r="B93" s="6"/>
      <c r="C93" s="6"/>
      <c r="D93" s="179"/>
      <c r="E93" s="15" t="str">
        <f t="shared" si="5"/>
        <v/>
      </c>
      <c r="F93" s="43" t="str">
        <f t="shared" si="6"/>
        <v/>
      </c>
      <c r="G93" s="297" t="b">
        <f t="shared" si="7"/>
        <v>0</v>
      </c>
      <c r="H93" s="298">
        <f t="shared" si="8"/>
        <v>1</v>
      </c>
    </row>
    <row r="94" spans="1:8">
      <c r="A94" s="28">
        <v>83</v>
      </c>
      <c r="B94" s="6"/>
      <c r="C94" s="6"/>
      <c r="D94" s="179"/>
      <c r="E94" s="15" t="str">
        <f t="shared" si="5"/>
        <v/>
      </c>
      <c r="F94" s="43" t="str">
        <f t="shared" si="6"/>
        <v/>
      </c>
      <c r="G94" s="297" t="b">
        <f t="shared" si="7"/>
        <v>0</v>
      </c>
      <c r="H94" s="298">
        <f t="shared" si="8"/>
        <v>1</v>
      </c>
    </row>
    <row r="95" spans="1:8">
      <c r="A95" s="28">
        <v>84</v>
      </c>
      <c r="B95" s="6"/>
      <c r="C95" s="6"/>
      <c r="D95" s="179"/>
      <c r="E95" s="15" t="str">
        <f t="shared" si="5"/>
        <v/>
      </c>
      <c r="F95" s="43" t="str">
        <f t="shared" si="6"/>
        <v/>
      </c>
      <c r="G95" s="297" t="b">
        <f t="shared" si="7"/>
        <v>0</v>
      </c>
      <c r="H95" s="298">
        <f t="shared" si="8"/>
        <v>1</v>
      </c>
    </row>
    <row r="96" spans="1:8">
      <c r="A96" s="28">
        <v>85</v>
      </c>
      <c r="B96" s="6"/>
      <c r="C96" s="6"/>
      <c r="D96" s="179"/>
      <c r="E96" s="15" t="str">
        <f t="shared" si="5"/>
        <v/>
      </c>
      <c r="F96" s="43" t="str">
        <f t="shared" si="6"/>
        <v/>
      </c>
      <c r="G96" s="297" t="b">
        <f t="shared" si="7"/>
        <v>0</v>
      </c>
      <c r="H96" s="298">
        <f t="shared" si="8"/>
        <v>1</v>
      </c>
    </row>
    <row r="97" spans="1:8">
      <c r="A97" s="28">
        <v>86</v>
      </c>
      <c r="B97" s="6"/>
      <c r="C97" s="6"/>
      <c r="D97" s="179"/>
      <c r="E97" s="15" t="str">
        <f t="shared" si="5"/>
        <v/>
      </c>
      <c r="F97" s="43" t="str">
        <f t="shared" si="6"/>
        <v/>
      </c>
      <c r="G97" s="297" t="b">
        <f t="shared" si="7"/>
        <v>0</v>
      </c>
      <c r="H97" s="298">
        <f t="shared" si="8"/>
        <v>1</v>
      </c>
    </row>
    <row r="98" spans="1:8">
      <c r="A98" s="28">
        <v>87</v>
      </c>
      <c r="B98" s="6"/>
      <c r="C98" s="6"/>
      <c r="D98" s="179"/>
      <c r="E98" s="15" t="str">
        <f t="shared" si="5"/>
        <v/>
      </c>
      <c r="F98" s="43" t="str">
        <f t="shared" si="6"/>
        <v/>
      </c>
      <c r="G98" s="297" t="b">
        <f t="shared" si="7"/>
        <v>0</v>
      </c>
      <c r="H98" s="298">
        <f t="shared" si="8"/>
        <v>1</v>
      </c>
    </row>
    <row r="99" spans="1:8">
      <c r="A99" s="28">
        <v>88</v>
      </c>
      <c r="B99" s="6"/>
      <c r="C99" s="6"/>
      <c r="D99" s="179"/>
      <c r="E99" s="15" t="str">
        <f t="shared" si="5"/>
        <v/>
      </c>
      <c r="F99" s="43" t="str">
        <f t="shared" si="6"/>
        <v/>
      </c>
      <c r="G99" s="297" t="b">
        <f t="shared" si="7"/>
        <v>0</v>
      </c>
      <c r="H99" s="298">
        <f t="shared" si="8"/>
        <v>1</v>
      </c>
    </row>
    <row r="100" spans="1:8">
      <c r="A100" s="28">
        <v>89</v>
      </c>
      <c r="B100" s="6"/>
      <c r="C100" s="6"/>
      <c r="D100" s="179"/>
      <c r="E100" s="15" t="str">
        <f t="shared" si="5"/>
        <v/>
      </c>
      <c r="F100" s="43" t="str">
        <f t="shared" si="6"/>
        <v/>
      </c>
      <c r="G100" s="297" t="b">
        <f t="shared" si="7"/>
        <v>0</v>
      </c>
      <c r="H100" s="298">
        <f t="shared" si="8"/>
        <v>1</v>
      </c>
    </row>
    <row r="101" spans="1:8">
      <c r="A101" s="28">
        <v>90</v>
      </c>
      <c r="B101" s="6"/>
      <c r="C101" s="6"/>
      <c r="D101" s="179"/>
      <c r="E101" s="15" t="str">
        <f t="shared" si="5"/>
        <v/>
      </c>
      <c r="F101" s="43" t="str">
        <f t="shared" si="6"/>
        <v/>
      </c>
      <c r="G101" s="297" t="b">
        <f t="shared" si="7"/>
        <v>0</v>
      </c>
      <c r="H101" s="298">
        <f t="shared" si="8"/>
        <v>1</v>
      </c>
    </row>
    <row r="102" spans="1:8">
      <c r="A102" s="28">
        <v>91</v>
      </c>
      <c r="B102" s="6"/>
      <c r="C102" s="6"/>
      <c r="D102" s="179"/>
      <c r="E102" s="15" t="str">
        <f t="shared" si="5"/>
        <v/>
      </c>
      <c r="F102" s="43" t="str">
        <f t="shared" si="6"/>
        <v/>
      </c>
      <c r="G102" s="297" t="b">
        <f t="shared" si="7"/>
        <v>0</v>
      </c>
      <c r="H102" s="298">
        <f t="shared" si="8"/>
        <v>1</v>
      </c>
    </row>
    <row r="103" spans="1:8">
      <c r="A103" s="28">
        <v>92</v>
      </c>
      <c r="B103" s="6"/>
      <c r="C103" s="6"/>
      <c r="D103" s="179"/>
      <c r="E103" s="15" t="str">
        <f t="shared" si="5"/>
        <v/>
      </c>
      <c r="F103" s="43" t="str">
        <f t="shared" si="6"/>
        <v/>
      </c>
      <c r="G103" s="297" t="b">
        <f t="shared" si="7"/>
        <v>0</v>
      </c>
      <c r="H103" s="298">
        <f t="shared" si="8"/>
        <v>1</v>
      </c>
    </row>
    <row r="104" spans="1:8">
      <c r="A104" s="28">
        <v>93</v>
      </c>
      <c r="B104" s="6"/>
      <c r="C104" s="6"/>
      <c r="D104" s="179"/>
      <c r="E104" s="15" t="str">
        <f t="shared" si="5"/>
        <v/>
      </c>
      <c r="F104" s="43" t="str">
        <f t="shared" si="6"/>
        <v/>
      </c>
      <c r="G104" s="297" t="b">
        <f t="shared" si="7"/>
        <v>0</v>
      </c>
      <c r="H104" s="298">
        <f t="shared" si="8"/>
        <v>1</v>
      </c>
    </row>
    <row r="105" spans="1:8">
      <c r="A105" s="28">
        <v>94</v>
      </c>
      <c r="B105" s="6"/>
      <c r="C105" s="6"/>
      <c r="D105" s="179"/>
      <c r="E105" s="15" t="str">
        <f t="shared" si="5"/>
        <v/>
      </c>
      <c r="F105" s="43" t="str">
        <f t="shared" si="6"/>
        <v/>
      </c>
      <c r="G105" s="297" t="b">
        <f t="shared" si="7"/>
        <v>0</v>
      </c>
      <c r="H105" s="298">
        <f t="shared" si="8"/>
        <v>1</v>
      </c>
    </row>
    <row r="106" spans="1:8">
      <c r="A106" s="28">
        <v>95</v>
      </c>
      <c r="B106" s="6"/>
      <c r="C106" s="6"/>
      <c r="D106" s="179"/>
      <c r="E106" s="15" t="str">
        <f t="shared" si="5"/>
        <v/>
      </c>
      <c r="F106" s="43" t="str">
        <f t="shared" si="6"/>
        <v/>
      </c>
      <c r="G106" s="297" t="b">
        <f t="shared" si="7"/>
        <v>0</v>
      </c>
      <c r="H106" s="298">
        <f t="shared" si="8"/>
        <v>1</v>
      </c>
    </row>
    <row r="107" spans="1:8">
      <c r="A107" s="28">
        <v>96</v>
      </c>
      <c r="B107" s="6"/>
      <c r="C107" s="6"/>
      <c r="D107" s="179"/>
      <c r="E107" s="15" t="str">
        <f t="shared" si="5"/>
        <v/>
      </c>
      <c r="F107" s="43" t="str">
        <f t="shared" si="6"/>
        <v/>
      </c>
      <c r="G107" s="297" t="b">
        <f t="shared" si="7"/>
        <v>0</v>
      </c>
      <c r="H107" s="298">
        <f t="shared" si="8"/>
        <v>1</v>
      </c>
    </row>
    <row r="108" spans="1:8">
      <c r="A108" s="28">
        <v>97</v>
      </c>
      <c r="B108" s="6"/>
      <c r="C108" s="6"/>
      <c r="D108" s="179"/>
      <c r="E108" s="15" t="str">
        <f t="shared" si="5"/>
        <v/>
      </c>
      <c r="F108" s="43" t="str">
        <f t="shared" si="6"/>
        <v/>
      </c>
      <c r="G108" s="297" t="b">
        <f t="shared" si="7"/>
        <v>0</v>
      </c>
      <c r="H108" s="298">
        <f t="shared" si="8"/>
        <v>1</v>
      </c>
    </row>
    <row r="109" spans="1:8">
      <c r="A109" s="28">
        <v>98</v>
      </c>
      <c r="B109" s="6"/>
      <c r="C109" s="6"/>
      <c r="D109" s="179"/>
      <c r="E109" s="15" t="str">
        <f t="shared" si="5"/>
        <v/>
      </c>
      <c r="F109" s="43" t="str">
        <f t="shared" si="6"/>
        <v/>
      </c>
      <c r="G109" s="297" t="b">
        <f t="shared" si="7"/>
        <v>0</v>
      </c>
      <c r="H109" s="298">
        <f t="shared" si="8"/>
        <v>1</v>
      </c>
    </row>
    <row r="110" spans="1:8">
      <c r="A110" s="117">
        <v>99</v>
      </c>
      <c r="B110" s="6"/>
      <c r="C110" s="6"/>
      <c r="D110" s="179"/>
      <c r="E110" s="15" t="str">
        <f t="shared" si="5"/>
        <v/>
      </c>
      <c r="F110" s="43" t="str">
        <f t="shared" si="6"/>
        <v/>
      </c>
      <c r="G110" s="297" t="b">
        <f t="shared" si="7"/>
        <v>0</v>
      </c>
      <c r="H110" s="298">
        <f t="shared" si="8"/>
        <v>1</v>
      </c>
    </row>
    <row r="111" spans="1:8">
      <c r="A111" s="117">
        <v>100</v>
      </c>
      <c r="B111" s="118"/>
      <c r="C111" s="118"/>
      <c r="D111" s="120"/>
      <c r="E111" s="15" t="str">
        <f t="shared" si="5"/>
        <v/>
      </c>
      <c r="F111" s="43" t="str">
        <f t="shared" si="6"/>
        <v/>
      </c>
      <c r="G111" s="297" t="b">
        <f t="shared" si="7"/>
        <v>0</v>
      </c>
      <c r="H111" s="298">
        <f t="shared" ref="H111:H121" si="9">LEN(B111)-LEN(SUBSTITUTE(B111,",",""))+1</f>
        <v>1</v>
      </c>
    </row>
    <row r="112" spans="1:8">
      <c r="A112" s="117">
        <v>101</v>
      </c>
      <c r="B112" s="118"/>
      <c r="C112" s="118"/>
      <c r="D112" s="120"/>
      <c r="E112" s="15" t="str">
        <f t="shared" si="5"/>
        <v/>
      </c>
      <c r="F112" s="43" t="str">
        <f t="shared" si="6"/>
        <v/>
      </c>
      <c r="G112" s="297" t="b">
        <f t="shared" si="7"/>
        <v>0</v>
      </c>
      <c r="H112" s="298">
        <f t="shared" si="9"/>
        <v>1</v>
      </c>
    </row>
    <row r="113" spans="1:8">
      <c r="A113" s="117">
        <v>102</v>
      </c>
      <c r="B113" s="118"/>
      <c r="C113" s="118"/>
      <c r="D113" s="120"/>
      <c r="E113" s="15" t="str">
        <f t="shared" si="5"/>
        <v/>
      </c>
      <c r="F113" s="43" t="str">
        <f t="shared" si="6"/>
        <v/>
      </c>
      <c r="G113" s="297" t="b">
        <f t="shared" si="7"/>
        <v>0</v>
      </c>
      <c r="H113" s="298">
        <f t="shared" si="9"/>
        <v>1</v>
      </c>
    </row>
    <row r="114" spans="1:8">
      <c r="A114" s="117">
        <v>103</v>
      </c>
      <c r="B114" s="118"/>
      <c r="C114" s="118"/>
      <c r="D114" s="120"/>
      <c r="E114" s="15" t="str">
        <f t="shared" si="5"/>
        <v/>
      </c>
      <c r="F114" s="43" t="str">
        <f t="shared" si="6"/>
        <v/>
      </c>
      <c r="G114" s="297" t="b">
        <f t="shared" si="7"/>
        <v>0</v>
      </c>
      <c r="H114" s="298">
        <f t="shared" si="9"/>
        <v>1</v>
      </c>
    </row>
    <row r="115" spans="1:8">
      <c r="A115" s="117">
        <v>104</v>
      </c>
      <c r="B115" s="118"/>
      <c r="C115" s="118"/>
      <c r="D115" s="120"/>
      <c r="E115" s="15" t="str">
        <f t="shared" si="5"/>
        <v/>
      </c>
      <c r="F115" s="43" t="str">
        <f t="shared" si="6"/>
        <v/>
      </c>
      <c r="G115" s="297" t="b">
        <f t="shared" si="7"/>
        <v>0</v>
      </c>
      <c r="H115" s="298">
        <f t="shared" si="9"/>
        <v>1</v>
      </c>
    </row>
    <row r="116" spans="1:8">
      <c r="A116" s="117">
        <v>105</v>
      </c>
      <c r="B116" s="118"/>
      <c r="C116" s="118"/>
      <c r="D116" s="120"/>
      <c r="E116" s="15" t="str">
        <f t="shared" si="5"/>
        <v/>
      </c>
      <c r="F116" s="43" t="str">
        <f t="shared" si="6"/>
        <v/>
      </c>
      <c r="G116" s="297" t="b">
        <f t="shared" si="7"/>
        <v>0</v>
      </c>
      <c r="H116" s="298">
        <f t="shared" si="9"/>
        <v>1</v>
      </c>
    </row>
    <row r="117" spans="1:8">
      <c r="A117" s="117">
        <v>106</v>
      </c>
      <c r="B117" s="118"/>
      <c r="C117" s="118"/>
      <c r="D117" s="120"/>
      <c r="E117" s="15" t="str">
        <f t="shared" si="5"/>
        <v/>
      </c>
      <c r="F117" s="43" t="str">
        <f t="shared" si="6"/>
        <v/>
      </c>
      <c r="G117" s="297" t="b">
        <f t="shared" si="7"/>
        <v>0</v>
      </c>
      <c r="H117" s="298">
        <f t="shared" si="9"/>
        <v>1</v>
      </c>
    </row>
    <row r="118" spans="1:8">
      <c r="A118" s="117">
        <v>107</v>
      </c>
      <c r="B118" s="118"/>
      <c r="C118" s="118"/>
      <c r="D118" s="120"/>
      <c r="E118" s="15" t="str">
        <f t="shared" si="5"/>
        <v/>
      </c>
      <c r="F118" s="43" t="str">
        <f t="shared" si="6"/>
        <v/>
      </c>
      <c r="G118" s="297" t="b">
        <f t="shared" si="7"/>
        <v>0</v>
      </c>
      <c r="H118" s="298">
        <f t="shared" si="9"/>
        <v>1</v>
      </c>
    </row>
    <row r="119" spans="1:8">
      <c r="A119" s="117">
        <v>108</v>
      </c>
      <c r="B119" s="118"/>
      <c r="C119" s="118"/>
      <c r="D119" s="120"/>
      <c r="E119" s="15" t="str">
        <f t="shared" si="5"/>
        <v/>
      </c>
      <c r="F119" s="43" t="str">
        <f t="shared" si="6"/>
        <v/>
      </c>
      <c r="G119" s="297" t="b">
        <f t="shared" si="7"/>
        <v>0</v>
      </c>
      <c r="H119" s="298">
        <f t="shared" si="9"/>
        <v>1</v>
      </c>
    </row>
    <row r="120" spans="1:8">
      <c r="A120" s="117">
        <v>109</v>
      </c>
      <c r="B120" s="118"/>
      <c r="C120" s="118"/>
      <c r="D120" s="120"/>
      <c r="E120" s="15" t="str">
        <f t="shared" si="5"/>
        <v/>
      </c>
      <c r="F120" s="43" t="str">
        <f t="shared" si="6"/>
        <v/>
      </c>
      <c r="G120" s="297" t="b">
        <f t="shared" si="7"/>
        <v>0</v>
      </c>
      <c r="H120" s="298">
        <f t="shared" si="9"/>
        <v>1</v>
      </c>
    </row>
    <row r="121" spans="1:8">
      <c r="A121" s="117">
        <v>110</v>
      </c>
      <c r="B121" s="118"/>
      <c r="C121" s="118"/>
      <c r="D121" s="120"/>
      <c r="E121" s="15" t="str">
        <f t="shared" si="5"/>
        <v/>
      </c>
      <c r="F121" s="43" t="str">
        <f t="shared" si="6"/>
        <v/>
      </c>
      <c r="G121" s="297" t="b">
        <f t="shared" si="7"/>
        <v>0</v>
      </c>
      <c r="H121" s="298">
        <f t="shared" si="9"/>
        <v>1</v>
      </c>
    </row>
    <row r="122" spans="1:8">
      <c r="A122" s="117">
        <v>111</v>
      </c>
      <c r="B122" s="118"/>
      <c r="C122" s="118"/>
      <c r="D122" s="120"/>
      <c r="E122" s="15" t="str">
        <f t="shared" si="5"/>
        <v/>
      </c>
      <c r="F122" s="43" t="str">
        <f t="shared" si="6"/>
        <v/>
      </c>
      <c r="G122" s="297" t="b">
        <f t="shared" si="7"/>
        <v>0</v>
      </c>
      <c r="H122" s="298">
        <f t="shared" ref="H122:H185" si="10">LEN(B122)-LEN(SUBSTITUTE(B122,",",""))+1</f>
        <v>1</v>
      </c>
    </row>
    <row r="123" spans="1:8">
      <c r="A123" s="117">
        <v>112</v>
      </c>
      <c r="B123" s="118"/>
      <c r="C123" s="118"/>
      <c r="D123" s="120"/>
      <c r="E123" s="15" t="str">
        <f t="shared" si="5"/>
        <v/>
      </c>
      <c r="F123" s="43" t="str">
        <f t="shared" si="6"/>
        <v/>
      </c>
      <c r="G123" s="297" t="b">
        <f t="shared" si="7"/>
        <v>0</v>
      </c>
      <c r="H123" s="298">
        <f t="shared" si="10"/>
        <v>1</v>
      </c>
    </row>
    <row r="124" spans="1:8">
      <c r="A124" s="117">
        <v>113</v>
      </c>
      <c r="B124" s="118"/>
      <c r="C124" s="118"/>
      <c r="D124" s="120"/>
      <c r="E124" s="15" t="str">
        <f t="shared" si="5"/>
        <v/>
      </c>
      <c r="F124" s="43" t="str">
        <f t="shared" si="6"/>
        <v/>
      </c>
      <c r="G124" s="297" t="b">
        <f t="shared" si="7"/>
        <v>0</v>
      </c>
      <c r="H124" s="298">
        <f t="shared" si="10"/>
        <v>1</v>
      </c>
    </row>
    <row r="125" spans="1:8">
      <c r="A125" s="117">
        <v>114</v>
      </c>
      <c r="B125" s="118"/>
      <c r="C125" s="118"/>
      <c r="D125" s="120"/>
      <c r="E125" s="15" t="str">
        <f t="shared" si="5"/>
        <v/>
      </c>
      <c r="F125" s="43" t="str">
        <f t="shared" si="6"/>
        <v/>
      </c>
      <c r="G125" s="297" t="b">
        <f t="shared" si="7"/>
        <v>0</v>
      </c>
      <c r="H125" s="298">
        <f t="shared" si="10"/>
        <v>1</v>
      </c>
    </row>
    <row r="126" spans="1:8">
      <c r="A126" s="117">
        <v>115</v>
      </c>
      <c r="B126" s="118"/>
      <c r="C126" s="118"/>
      <c r="D126" s="120"/>
      <c r="E126" s="15" t="str">
        <f t="shared" si="5"/>
        <v/>
      </c>
      <c r="F126" s="43" t="str">
        <f t="shared" si="6"/>
        <v/>
      </c>
      <c r="G126" s="297" t="b">
        <f t="shared" si="7"/>
        <v>0</v>
      </c>
      <c r="H126" s="298">
        <f t="shared" si="10"/>
        <v>1</v>
      </c>
    </row>
    <row r="127" spans="1:8">
      <c r="A127" s="117">
        <v>116</v>
      </c>
      <c r="B127" s="118"/>
      <c r="C127" s="118"/>
      <c r="D127" s="120"/>
      <c r="E127" s="15" t="str">
        <f t="shared" si="5"/>
        <v/>
      </c>
      <c r="F127" s="43" t="str">
        <f t="shared" si="6"/>
        <v/>
      </c>
      <c r="G127" s="297" t="b">
        <f t="shared" si="7"/>
        <v>0</v>
      </c>
      <c r="H127" s="298">
        <f t="shared" si="10"/>
        <v>1</v>
      </c>
    </row>
    <row r="128" spans="1:8">
      <c r="A128" s="117">
        <v>117</v>
      </c>
      <c r="B128" s="118"/>
      <c r="C128" s="118"/>
      <c r="D128" s="120"/>
      <c r="E128" s="15" t="str">
        <f t="shared" si="5"/>
        <v/>
      </c>
      <c r="F128" s="43" t="str">
        <f t="shared" si="6"/>
        <v/>
      </c>
      <c r="G128" s="297" t="b">
        <f t="shared" si="7"/>
        <v>0</v>
      </c>
      <c r="H128" s="298">
        <f t="shared" si="10"/>
        <v>1</v>
      </c>
    </row>
    <row r="129" spans="1:8">
      <c r="A129" s="117">
        <v>118</v>
      </c>
      <c r="B129" s="118"/>
      <c r="C129" s="118"/>
      <c r="D129" s="120"/>
      <c r="E129" s="15" t="str">
        <f t="shared" si="5"/>
        <v/>
      </c>
      <c r="F129" s="43" t="str">
        <f t="shared" si="6"/>
        <v/>
      </c>
      <c r="G129" s="297" t="b">
        <f t="shared" si="7"/>
        <v>0</v>
      </c>
      <c r="H129" s="298">
        <f t="shared" si="10"/>
        <v>1</v>
      </c>
    </row>
    <row r="130" spans="1:8">
      <c r="A130" s="117">
        <v>119</v>
      </c>
      <c r="B130" s="118"/>
      <c r="C130" s="118"/>
      <c r="D130" s="120"/>
      <c r="E130" s="15" t="str">
        <f t="shared" si="5"/>
        <v/>
      </c>
      <c r="F130" s="43" t="str">
        <f t="shared" si="6"/>
        <v/>
      </c>
      <c r="G130" s="297" t="b">
        <f t="shared" si="7"/>
        <v>0</v>
      </c>
      <c r="H130" s="298">
        <f t="shared" si="10"/>
        <v>1</v>
      </c>
    </row>
    <row r="131" spans="1:8">
      <c r="A131" s="117">
        <v>120</v>
      </c>
      <c r="B131" s="118"/>
      <c r="C131" s="118"/>
      <c r="D131" s="120"/>
      <c r="E131" s="15" t="str">
        <f t="shared" si="5"/>
        <v/>
      </c>
      <c r="F131" s="43" t="str">
        <f t="shared" si="6"/>
        <v/>
      </c>
      <c r="G131" s="297" t="b">
        <f t="shared" si="7"/>
        <v>0</v>
      </c>
      <c r="H131" s="298">
        <f t="shared" si="10"/>
        <v>1</v>
      </c>
    </row>
    <row r="132" spans="1:8">
      <c r="A132" s="117">
        <v>121</v>
      </c>
      <c r="B132" s="118"/>
      <c r="C132" s="118"/>
      <c r="D132" s="120"/>
      <c r="E132" s="15" t="str">
        <f t="shared" si="5"/>
        <v/>
      </c>
      <c r="F132" s="43" t="str">
        <f t="shared" si="6"/>
        <v/>
      </c>
      <c r="G132" s="297" t="b">
        <f t="shared" si="7"/>
        <v>0</v>
      </c>
      <c r="H132" s="298">
        <f t="shared" si="10"/>
        <v>1</v>
      </c>
    </row>
    <row r="133" spans="1:8">
      <c r="A133" s="117">
        <v>122</v>
      </c>
      <c r="B133" s="118"/>
      <c r="C133" s="118"/>
      <c r="D133" s="120"/>
      <c r="E133" s="15" t="str">
        <f t="shared" si="5"/>
        <v/>
      </c>
      <c r="F133" s="43" t="str">
        <f t="shared" si="6"/>
        <v/>
      </c>
      <c r="G133" s="297" t="b">
        <f t="shared" si="7"/>
        <v>0</v>
      </c>
      <c r="H133" s="298">
        <f t="shared" si="10"/>
        <v>1</v>
      </c>
    </row>
    <row r="134" spans="1:8">
      <c r="A134" s="117">
        <v>123</v>
      </c>
      <c r="B134" s="118"/>
      <c r="C134" s="118"/>
      <c r="D134" s="120"/>
      <c r="E134" s="15" t="str">
        <f t="shared" si="5"/>
        <v/>
      </c>
      <c r="F134" s="43" t="str">
        <f t="shared" si="6"/>
        <v/>
      </c>
      <c r="G134" s="297" t="b">
        <f t="shared" si="7"/>
        <v>0</v>
      </c>
      <c r="H134" s="298">
        <f t="shared" si="10"/>
        <v>1</v>
      </c>
    </row>
    <row r="135" spans="1:8">
      <c r="A135" s="117">
        <v>124</v>
      </c>
      <c r="B135" s="118"/>
      <c r="C135" s="118"/>
      <c r="D135" s="120"/>
      <c r="E135" s="15" t="str">
        <f t="shared" si="5"/>
        <v/>
      </c>
      <c r="F135" s="43" t="str">
        <f t="shared" si="6"/>
        <v/>
      </c>
      <c r="G135" s="297" t="b">
        <f t="shared" si="7"/>
        <v>0</v>
      </c>
      <c r="H135" s="298">
        <f t="shared" si="10"/>
        <v>1</v>
      </c>
    </row>
    <row r="136" spans="1:8">
      <c r="A136" s="117">
        <v>125</v>
      </c>
      <c r="B136" s="118"/>
      <c r="C136" s="118"/>
      <c r="D136" s="120"/>
      <c r="E136" s="15" t="str">
        <f t="shared" si="5"/>
        <v/>
      </c>
      <c r="F136" s="43" t="str">
        <f t="shared" si="6"/>
        <v/>
      </c>
      <c r="G136" s="297" t="b">
        <f t="shared" si="7"/>
        <v>0</v>
      </c>
      <c r="H136" s="298">
        <f t="shared" si="10"/>
        <v>1</v>
      </c>
    </row>
    <row r="137" spans="1:8">
      <c r="A137" s="117">
        <v>126</v>
      </c>
      <c r="B137" s="118"/>
      <c r="C137" s="118"/>
      <c r="D137" s="120"/>
      <c r="E137" s="15" t="str">
        <f t="shared" si="5"/>
        <v/>
      </c>
      <c r="F137" s="43" t="str">
        <f t="shared" si="6"/>
        <v/>
      </c>
      <c r="G137" s="297" t="b">
        <f t="shared" si="7"/>
        <v>0</v>
      </c>
      <c r="H137" s="298">
        <f t="shared" si="10"/>
        <v>1</v>
      </c>
    </row>
    <row r="138" spans="1:8">
      <c r="A138" s="117">
        <v>127</v>
      </c>
      <c r="B138" s="118"/>
      <c r="C138" s="118"/>
      <c r="D138" s="120"/>
      <c r="E138" s="15" t="str">
        <f t="shared" si="5"/>
        <v/>
      </c>
      <c r="F138" s="43" t="str">
        <f t="shared" si="6"/>
        <v/>
      </c>
      <c r="G138" s="297" t="b">
        <f t="shared" si="7"/>
        <v>0</v>
      </c>
      <c r="H138" s="298">
        <f t="shared" si="10"/>
        <v>1</v>
      </c>
    </row>
    <row r="139" spans="1:8">
      <c r="A139" s="117">
        <v>128</v>
      </c>
      <c r="B139" s="118"/>
      <c r="C139" s="118"/>
      <c r="D139" s="120"/>
      <c r="E139" s="15" t="str">
        <f t="shared" si="5"/>
        <v/>
      </c>
      <c r="F139" s="43" t="str">
        <f t="shared" si="6"/>
        <v/>
      </c>
      <c r="G139" s="297" t="b">
        <f t="shared" si="7"/>
        <v>0</v>
      </c>
      <c r="H139" s="298">
        <f t="shared" si="10"/>
        <v>1</v>
      </c>
    </row>
    <row r="140" spans="1:8">
      <c r="A140" s="117">
        <v>129</v>
      </c>
      <c r="B140" s="118"/>
      <c r="C140" s="118"/>
      <c r="D140" s="120"/>
      <c r="E140" s="15" t="str">
        <f t="shared" ref="E140:E203" si="11">IF(OR($B140="",,$D140&lt;an_initial,$D140&gt;an_final),"",F140*5)</f>
        <v/>
      </c>
      <c r="F140" s="43" t="str">
        <f t="shared" ref="F140:F203" si="12">IF(OR($B140="",,$D140="",$D140&gt;an_final),"",IF($D140&gt;=an_initial,1,""))</f>
        <v/>
      </c>
      <c r="G140" s="297" t="b">
        <f t="shared" ref="G140:G203" si="13">IF(nume_candidat="",FALSE,ISNUMBER(SEARCH(nume_candidat,$B140)))</f>
        <v>0</v>
      </c>
      <c r="H140" s="298">
        <f t="shared" si="10"/>
        <v>1</v>
      </c>
    </row>
    <row r="141" spans="1:8">
      <c r="A141" s="117">
        <v>130</v>
      </c>
      <c r="B141" s="118"/>
      <c r="C141" s="118"/>
      <c r="D141" s="120"/>
      <c r="E141" s="15" t="str">
        <f t="shared" si="11"/>
        <v/>
      </c>
      <c r="F141" s="43" t="str">
        <f t="shared" si="12"/>
        <v/>
      </c>
      <c r="G141" s="297" t="b">
        <f t="shared" si="13"/>
        <v>0</v>
      </c>
      <c r="H141" s="298">
        <f t="shared" si="10"/>
        <v>1</v>
      </c>
    </row>
    <row r="142" spans="1:8">
      <c r="A142" s="117">
        <v>131</v>
      </c>
      <c r="B142" s="118"/>
      <c r="C142" s="118"/>
      <c r="D142" s="120"/>
      <c r="E142" s="15" t="str">
        <f t="shared" si="11"/>
        <v/>
      </c>
      <c r="F142" s="43" t="str">
        <f t="shared" si="12"/>
        <v/>
      </c>
      <c r="G142" s="297" t="b">
        <f t="shared" si="13"/>
        <v>0</v>
      </c>
      <c r="H142" s="298">
        <f t="shared" si="10"/>
        <v>1</v>
      </c>
    </row>
    <row r="143" spans="1:8">
      <c r="A143" s="117">
        <v>132</v>
      </c>
      <c r="B143" s="118"/>
      <c r="C143" s="118"/>
      <c r="D143" s="120"/>
      <c r="E143" s="15" t="str">
        <f t="shared" si="11"/>
        <v/>
      </c>
      <c r="F143" s="43" t="str">
        <f t="shared" si="12"/>
        <v/>
      </c>
      <c r="G143" s="297" t="b">
        <f t="shared" si="13"/>
        <v>0</v>
      </c>
      <c r="H143" s="298">
        <f t="shared" si="10"/>
        <v>1</v>
      </c>
    </row>
    <row r="144" spans="1:8">
      <c r="A144" s="117">
        <v>133</v>
      </c>
      <c r="B144" s="118"/>
      <c r="C144" s="118"/>
      <c r="D144" s="120"/>
      <c r="E144" s="15" t="str">
        <f t="shared" si="11"/>
        <v/>
      </c>
      <c r="F144" s="43" t="str">
        <f t="shared" si="12"/>
        <v/>
      </c>
      <c r="G144" s="297" t="b">
        <f t="shared" si="13"/>
        <v>0</v>
      </c>
      <c r="H144" s="298">
        <f t="shared" si="10"/>
        <v>1</v>
      </c>
    </row>
    <row r="145" spans="1:8">
      <c r="A145" s="117">
        <v>134</v>
      </c>
      <c r="B145" s="118"/>
      <c r="C145" s="118"/>
      <c r="D145" s="120"/>
      <c r="E145" s="15" t="str">
        <f t="shared" si="11"/>
        <v/>
      </c>
      <c r="F145" s="43" t="str">
        <f t="shared" si="12"/>
        <v/>
      </c>
      <c r="G145" s="297" t="b">
        <f t="shared" si="13"/>
        <v>0</v>
      </c>
      <c r="H145" s="298">
        <f t="shared" si="10"/>
        <v>1</v>
      </c>
    </row>
    <row r="146" spans="1:8">
      <c r="A146" s="117">
        <v>135</v>
      </c>
      <c r="B146" s="118"/>
      <c r="C146" s="118"/>
      <c r="D146" s="120"/>
      <c r="E146" s="15" t="str">
        <f t="shared" si="11"/>
        <v/>
      </c>
      <c r="F146" s="43" t="str">
        <f t="shared" si="12"/>
        <v/>
      </c>
      <c r="G146" s="297" t="b">
        <f t="shared" si="13"/>
        <v>0</v>
      </c>
      <c r="H146" s="298">
        <f t="shared" si="10"/>
        <v>1</v>
      </c>
    </row>
    <row r="147" spans="1:8">
      <c r="A147" s="117">
        <v>136</v>
      </c>
      <c r="B147" s="118"/>
      <c r="C147" s="118"/>
      <c r="D147" s="120"/>
      <c r="E147" s="15" t="str">
        <f t="shared" si="11"/>
        <v/>
      </c>
      <c r="F147" s="43" t="str">
        <f t="shared" si="12"/>
        <v/>
      </c>
      <c r="G147" s="297" t="b">
        <f t="shared" si="13"/>
        <v>0</v>
      </c>
      <c r="H147" s="298">
        <f t="shared" si="10"/>
        <v>1</v>
      </c>
    </row>
    <row r="148" spans="1:8">
      <c r="A148" s="117">
        <v>137</v>
      </c>
      <c r="B148" s="118"/>
      <c r="C148" s="118"/>
      <c r="D148" s="120"/>
      <c r="E148" s="15" t="str">
        <f t="shared" si="11"/>
        <v/>
      </c>
      <c r="F148" s="43" t="str">
        <f t="shared" si="12"/>
        <v/>
      </c>
      <c r="G148" s="297" t="b">
        <f t="shared" si="13"/>
        <v>0</v>
      </c>
      <c r="H148" s="298">
        <f t="shared" si="10"/>
        <v>1</v>
      </c>
    </row>
    <row r="149" spans="1:8">
      <c r="A149" s="117">
        <v>138</v>
      </c>
      <c r="B149" s="118"/>
      <c r="C149" s="118"/>
      <c r="D149" s="120"/>
      <c r="E149" s="15" t="str">
        <f t="shared" si="11"/>
        <v/>
      </c>
      <c r="F149" s="43" t="str">
        <f t="shared" si="12"/>
        <v/>
      </c>
      <c r="G149" s="297" t="b">
        <f t="shared" si="13"/>
        <v>0</v>
      </c>
      <c r="H149" s="298">
        <f t="shared" si="10"/>
        <v>1</v>
      </c>
    </row>
    <row r="150" spans="1:8">
      <c r="A150" s="117">
        <v>139</v>
      </c>
      <c r="B150" s="118"/>
      <c r="C150" s="118"/>
      <c r="D150" s="120"/>
      <c r="E150" s="15" t="str">
        <f t="shared" si="11"/>
        <v/>
      </c>
      <c r="F150" s="43" t="str">
        <f t="shared" si="12"/>
        <v/>
      </c>
      <c r="G150" s="297" t="b">
        <f t="shared" si="13"/>
        <v>0</v>
      </c>
      <c r="H150" s="298">
        <f t="shared" si="10"/>
        <v>1</v>
      </c>
    </row>
    <row r="151" spans="1:8">
      <c r="A151" s="117">
        <v>140</v>
      </c>
      <c r="B151" s="118"/>
      <c r="C151" s="118"/>
      <c r="D151" s="120"/>
      <c r="E151" s="15" t="str">
        <f t="shared" si="11"/>
        <v/>
      </c>
      <c r="F151" s="43" t="str">
        <f t="shared" si="12"/>
        <v/>
      </c>
      <c r="G151" s="297" t="b">
        <f t="shared" si="13"/>
        <v>0</v>
      </c>
      <c r="H151" s="298">
        <f t="shared" si="10"/>
        <v>1</v>
      </c>
    </row>
    <row r="152" spans="1:8">
      <c r="A152" s="117">
        <v>141</v>
      </c>
      <c r="B152" s="118"/>
      <c r="C152" s="118"/>
      <c r="D152" s="120"/>
      <c r="E152" s="15" t="str">
        <f t="shared" si="11"/>
        <v/>
      </c>
      <c r="F152" s="43" t="str">
        <f t="shared" si="12"/>
        <v/>
      </c>
      <c r="G152" s="297" t="b">
        <f t="shared" si="13"/>
        <v>0</v>
      </c>
      <c r="H152" s="298">
        <f t="shared" si="10"/>
        <v>1</v>
      </c>
    </row>
    <row r="153" spans="1:8">
      <c r="A153" s="117">
        <v>142</v>
      </c>
      <c r="B153" s="118"/>
      <c r="C153" s="118"/>
      <c r="D153" s="120"/>
      <c r="E153" s="15" t="str">
        <f t="shared" si="11"/>
        <v/>
      </c>
      <c r="F153" s="43" t="str">
        <f t="shared" si="12"/>
        <v/>
      </c>
      <c r="G153" s="297" t="b">
        <f t="shared" si="13"/>
        <v>0</v>
      </c>
      <c r="H153" s="298">
        <f t="shared" si="10"/>
        <v>1</v>
      </c>
    </row>
    <row r="154" spans="1:8">
      <c r="A154" s="117">
        <v>143</v>
      </c>
      <c r="B154" s="118"/>
      <c r="C154" s="118"/>
      <c r="D154" s="120"/>
      <c r="E154" s="15" t="str">
        <f t="shared" si="11"/>
        <v/>
      </c>
      <c r="F154" s="43" t="str">
        <f t="shared" si="12"/>
        <v/>
      </c>
      <c r="G154" s="297" t="b">
        <f t="shared" si="13"/>
        <v>0</v>
      </c>
      <c r="H154" s="298">
        <f t="shared" si="10"/>
        <v>1</v>
      </c>
    </row>
    <row r="155" spans="1:8">
      <c r="A155" s="117">
        <v>144</v>
      </c>
      <c r="B155" s="118"/>
      <c r="C155" s="118"/>
      <c r="D155" s="120"/>
      <c r="E155" s="15" t="str">
        <f t="shared" si="11"/>
        <v/>
      </c>
      <c r="F155" s="43" t="str">
        <f t="shared" si="12"/>
        <v/>
      </c>
      <c r="G155" s="297" t="b">
        <f t="shared" si="13"/>
        <v>0</v>
      </c>
      <c r="H155" s="298">
        <f t="shared" si="10"/>
        <v>1</v>
      </c>
    </row>
    <row r="156" spans="1:8">
      <c r="A156" s="117">
        <v>145</v>
      </c>
      <c r="B156" s="118"/>
      <c r="C156" s="118"/>
      <c r="D156" s="120"/>
      <c r="E156" s="15" t="str">
        <f t="shared" si="11"/>
        <v/>
      </c>
      <c r="F156" s="43" t="str">
        <f t="shared" si="12"/>
        <v/>
      </c>
      <c r="G156" s="297" t="b">
        <f t="shared" si="13"/>
        <v>0</v>
      </c>
      <c r="H156" s="298">
        <f t="shared" si="10"/>
        <v>1</v>
      </c>
    </row>
    <row r="157" spans="1:8">
      <c r="A157" s="117">
        <v>146</v>
      </c>
      <c r="B157" s="118"/>
      <c r="C157" s="118"/>
      <c r="D157" s="120"/>
      <c r="E157" s="15" t="str">
        <f t="shared" si="11"/>
        <v/>
      </c>
      <c r="F157" s="43" t="str">
        <f t="shared" si="12"/>
        <v/>
      </c>
      <c r="G157" s="297" t="b">
        <f t="shared" si="13"/>
        <v>0</v>
      </c>
      <c r="H157" s="298">
        <f t="shared" si="10"/>
        <v>1</v>
      </c>
    </row>
    <row r="158" spans="1:8">
      <c r="A158" s="117">
        <v>147</v>
      </c>
      <c r="B158" s="118"/>
      <c r="C158" s="118"/>
      <c r="D158" s="120"/>
      <c r="E158" s="15" t="str">
        <f t="shared" si="11"/>
        <v/>
      </c>
      <c r="F158" s="43" t="str">
        <f t="shared" si="12"/>
        <v/>
      </c>
      <c r="G158" s="297" t="b">
        <f t="shared" si="13"/>
        <v>0</v>
      </c>
      <c r="H158" s="298">
        <f t="shared" si="10"/>
        <v>1</v>
      </c>
    </row>
    <row r="159" spans="1:8">
      <c r="A159" s="117">
        <v>148</v>
      </c>
      <c r="B159" s="118"/>
      <c r="C159" s="118"/>
      <c r="D159" s="120"/>
      <c r="E159" s="15" t="str">
        <f t="shared" si="11"/>
        <v/>
      </c>
      <c r="F159" s="43" t="str">
        <f t="shared" si="12"/>
        <v/>
      </c>
      <c r="G159" s="297" t="b">
        <f t="shared" si="13"/>
        <v>0</v>
      </c>
      <c r="H159" s="298">
        <f t="shared" si="10"/>
        <v>1</v>
      </c>
    </row>
    <row r="160" spans="1:8">
      <c r="A160" s="117">
        <v>149</v>
      </c>
      <c r="B160" s="118"/>
      <c r="C160" s="118"/>
      <c r="D160" s="120"/>
      <c r="E160" s="15" t="str">
        <f t="shared" si="11"/>
        <v/>
      </c>
      <c r="F160" s="43" t="str">
        <f t="shared" si="12"/>
        <v/>
      </c>
      <c r="G160" s="297" t="b">
        <f t="shared" si="13"/>
        <v>0</v>
      </c>
      <c r="H160" s="298">
        <f t="shared" si="10"/>
        <v>1</v>
      </c>
    </row>
    <row r="161" spans="1:8">
      <c r="A161" s="117">
        <v>150</v>
      </c>
      <c r="B161" s="118"/>
      <c r="C161" s="118"/>
      <c r="D161" s="120"/>
      <c r="E161" s="15" t="str">
        <f t="shared" si="11"/>
        <v/>
      </c>
      <c r="F161" s="43" t="str">
        <f t="shared" si="12"/>
        <v/>
      </c>
      <c r="G161" s="297" t="b">
        <f t="shared" si="13"/>
        <v>0</v>
      </c>
      <c r="H161" s="298">
        <f t="shared" si="10"/>
        <v>1</v>
      </c>
    </row>
    <row r="162" spans="1:8">
      <c r="A162" s="117">
        <v>151</v>
      </c>
      <c r="B162" s="118"/>
      <c r="C162" s="118"/>
      <c r="D162" s="120"/>
      <c r="E162" s="15" t="str">
        <f t="shared" si="11"/>
        <v/>
      </c>
      <c r="F162" s="43" t="str">
        <f t="shared" si="12"/>
        <v/>
      </c>
      <c r="G162" s="297" t="b">
        <f t="shared" si="13"/>
        <v>0</v>
      </c>
      <c r="H162" s="298">
        <f t="shared" si="10"/>
        <v>1</v>
      </c>
    </row>
    <row r="163" spans="1:8">
      <c r="A163" s="117">
        <v>152</v>
      </c>
      <c r="B163" s="118"/>
      <c r="C163" s="118"/>
      <c r="D163" s="120"/>
      <c r="E163" s="15" t="str">
        <f t="shared" si="11"/>
        <v/>
      </c>
      <c r="F163" s="43" t="str">
        <f t="shared" si="12"/>
        <v/>
      </c>
      <c r="G163" s="297" t="b">
        <f t="shared" si="13"/>
        <v>0</v>
      </c>
      <c r="H163" s="298">
        <f t="shared" si="10"/>
        <v>1</v>
      </c>
    </row>
    <row r="164" spans="1:8">
      <c r="A164" s="117">
        <v>153</v>
      </c>
      <c r="B164" s="118"/>
      <c r="C164" s="118"/>
      <c r="D164" s="120"/>
      <c r="E164" s="15" t="str">
        <f t="shared" si="11"/>
        <v/>
      </c>
      <c r="F164" s="43" t="str">
        <f t="shared" si="12"/>
        <v/>
      </c>
      <c r="G164" s="297" t="b">
        <f t="shared" si="13"/>
        <v>0</v>
      </c>
      <c r="H164" s="298">
        <f t="shared" si="10"/>
        <v>1</v>
      </c>
    </row>
    <row r="165" spans="1:8">
      <c r="A165" s="117">
        <v>154</v>
      </c>
      <c r="B165" s="118"/>
      <c r="C165" s="118"/>
      <c r="D165" s="120"/>
      <c r="E165" s="15" t="str">
        <f t="shared" si="11"/>
        <v/>
      </c>
      <c r="F165" s="43" t="str">
        <f t="shared" si="12"/>
        <v/>
      </c>
      <c r="G165" s="297" t="b">
        <f t="shared" si="13"/>
        <v>0</v>
      </c>
      <c r="H165" s="298">
        <f t="shared" si="10"/>
        <v>1</v>
      </c>
    </row>
    <row r="166" spans="1:8">
      <c r="A166" s="117">
        <v>155</v>
      </c>
      <c r="B166" s="118"/>
      <c r="C166" s="118"/>
      <c r="D166" s="120"/>
      <c r="E166" s="15" t="str">
        <f t="shared" si="11"/>
        <v/>
      </c>
      <c r="F166" s="43" t="str">
        <f t="shared" si="12"/>
        <v/>
      </c>
      <c r="G166" s="297" t="b">
        <f t="shared" si="13"/>
        <v>0</v>
      </c>
      <c r="H166" s="298">
        <f t="shared" si="10"/>
        <v>1</v>
      </c>
    </row>
    <row r="167" spans="1:8">
      <c r="A167" s="117">
        <v>156</v>
      </c>
      <c r="B167" s="118"/>
      <c r="C167" s="118"/>
      <c r="D167" s="120"/>
      <c r="E167" s="15" t="str">
        <f t="shared" si="11"/>
        <v/>
      </c>
      <c r="F167" s="43" t="str">
        <f t="shared" si="12"/>
        <v/>
      </c>
      <c r="G167" s="297" t="b">
        <f t="shared" si="13"/>
        <v>0</v>
      </c>
      <c r="H167" s="298">
        <f t="shared" si="10"/>
        <v>1</v>
      </c>
    </row>
    <row r="168" spans="1:8">
      <c r="A168" s="117">
        <v>157</v>
      </c>
      <c r="B168" s="118"/>
      <c r="C168" s="118"/>
      <c r="D168" s="120"/>
      <c r="E168" s="15" t="str">
        <f t="shared" si="11"/>
        <v/>
      </c>
      <c r="F168" s="43" t="str">
        <f t="shared" si="12"/>
        <v/>
      </c>
      <c r="G168" s="297" t="b">
        <f t="shared" si="13"/>
        <v>0</v>
      </c>
      <c r="H168" s="298">
        <f t="shared" si="10"/>
        <v>1</v>
      </c>
    </row>
    <row r="169" spans="1:8">
      <c r="A169" s="117">
        <v>158</v>
      </c>
      <c r="B169" s="118"/>
      <c r="C169" s="118"/>
      <c r="D169" s="120"/>
      <c r="E169" s="15" t="str">
        <f t="shared" si="11"/>
        <v/>
      </c>
      <c r="F169" s="43" t="str">
        <f t="shared" si="12"/>
        <v/>
      </c>
      <c r="G169" s="297" t="b">
        <f t="shared" si="13"/>
        <v>0</v>
      </c>
      <c r="H169" s="298">
        <f t="shared" si="10"/>
        <v>1</v>
      </c>
    </row>
    <row r="170" spans="1:8">
      <c r="A170" s="117">
        <v>159</v>
      </c>
      <c r="B170" s="118"/>
      <c r="C170" s="118"/>
      <c r="D170" s="120"/>
      <c r="E170" s="15" t="str">
        <f t="shared" si="11"/>
        <v/>
      </c>
      <c r="F170" s="43" t="str">
        <f t="shared" si="12"/>
        <v/>
      </c>
      <c r="G170" s="297" t="b">
        <f t="shared" si="13"/>
        <v>0</v>
      </c>
      <c r="H170" s="298">
        <f t="shared" si="10"/>
        <v>1</v>
      </c>
    </row>
    <row r="171" spans="1:8">
      <c r="A171" s="117">
        <v>160</v>
      </c>
      <c r="B171" s="118"/>
      <c r="C171" s="118"/>
      <c r="D171" s="120"/>
      <c r="E171" s="15" t="str">
        <f t="shared" si="11"/>
        <v/>
      </c>
      <c r="F171" s="43" t="str">
        <f t="shared" si="12"/>
        <v/>
      </c>
      <c r="G171" s="297" t="b">
        <f t="shared" si="13"/>
        <v>0</v>
      </c>
      <c r="H171" s="298">
        <f t="shared" si="10"/>
        <v>1</v>
      </c>
    </row>
    <row r="172" spans="1:8">
      <c r="A172" s="117">
        <v>161</v>
      </c>
      <c r="B172" s="118"/>
      <c r="C172" s="118"/>
      <c r="D172" s="120"/>
      <c r="E172" s="15" t="str">
        <f t="shared" si="11"/>
        <v/>
      </c>
      <c r="F172" s="43" t="str">
        <f t="shared" si="12"/>
        <v/>
      </c>
      <c r="G172" s="297" t="b">
        <f t="shared" si="13"/>
        <v>0</v>
      </c>
      <c r="H172" s="298">
        <f t="shared" si="10"/>
        <v>1</v>
      </c>
    </row>
    <row r="173" spans="1:8">
      <c r="A173" s="117">
        <v>162</v>
      </c>
      <c r="B173" s="118"/>
      <c r="C173" s="118"/>
      <c r="D173" s="120"/>
      <c r="E173" s="15" t="str">
        <f t="shared" si="11"/>
        <v/>
      </c>
      <c r="F173" s="43" t="str">
        <f t="shared" si="12"/>
        <v/>
      </c>
      <c r="G173" s="297" t="b">
        <f t="shared" si="13"/>
        <v>0</v>
      </c>
      <c r="H173" s="298">
        <f t="shared" si="10"/>
        <v>1</v>
      </c>
    </row>
    <row r="174" spans="1:8">
      <c r="A174" s="117">
        <v>163</v>
      </c>
      <c r="B174" s="118"/>
      <c r="C174" s="118"/>
      <c r="D174" s="120"/>
      <c r="E174" s="15" t="str">
        <f t="shared" si="11"/>
        <v/>
      </c>
      <c r="F174" s="43" t="str">
        <f t="shared" si="12"/>
        <v/>
      </c>
      <c r="G174" s="297" t="b">
        <f t="shared" si="13"/>
        <v>0</v>
      </c>
      <c r="H174" s="298">
        <f t="shared" si="10"/>
        <v>1</v>
      </c>
    </row>
    <row r="175" spans="1:8">
      <c r="A175" s="117">
        <v>164</v>
      </c>
      <c r="B175" s="118"/>
      <c r="C175" s="118"/>
      <c r="D175" s="120"/>
      <c r="E175" s="15" t="str">
        <f t="shared" si="11"/>
        <v/>
      </c>
      <c r="F175" s="43" t="str">
        <f t="shared" si="12"/>
        <v/>
      </c>
      <c r="G175" s="297" t="b">
        <f t="shared" si="13"/>
        <v>0</v>
      </c>
      <c r="H175" s="298">
        <f t="shared" si="10"/>
        <v>1</v>
      </c>
    </row>
    <row r="176" spans="1:8">
      <c r="A176" s="117">
        <v>165</v>
      </c>
      <c r="B176" s="118"/>
      <c r="C176" s="118"/>
      <c r="D176" s="120"/>
      <c r="E176" s="15" t="str">
        <f t="shared" si="11"/>
        <v/>
      </c>
      <c r="F176" s="43" t="str">
        <f t="shared" si="12"/>
        <v/>
      </c>
      <c r="G176" s="297" t="b">
        <f t="shared" si="13"/>
        <v>0</v>
      </c>
      <c r="H176" s="298">
        <f t="shared" si="10"/>
        <v>1</v>
      </c>
    </row>
    <row r="177" spans="1:8">
      <c r="A177" s="117">
        <v>166</v>
      </c>
      <c r="B177" s="118"/>
      <c r="C177" s="118"/>
      <c r="D177" s="120"/>
      <c r="E177" s="15" t="str">
        <f t="shared" si="11"/>
        <v/>
      </c>
      <c r="F177" s="43" t="str">
        <f t="shared" si="12"/>
        <v/>
      </c>
      <c r="G177" s="297" t="b">
        <f t="shared" si="13"/>
        <v>0</v>
      </c>
      <c r="H177" s="298">
        <f t="shared" si="10"/>
        <v>1</v>
      </c>
    </row>
    <row r="178" spans="1:8">
      <c r="A178" s="117">
        <v>167</v>
      </c>
      <c r="B178" s="118"/>
      <c r="C178" s="118"/>
      <c r="D178" s="120"/>
      <c r="E178" s="15" t="str">
        <f t="shared" si="11"/>
        <v/>
      </c>
      <c r="F178" s="43" t="str">
        <f t="shared" si="12"/>
        <v/>
      </c>
      <c r="G178" s="297" t="b">
        <f t="shared" si="13"/>
        <v>0</v>
      </c>
      <c r="H178" s="298">
        <f t="shared" si="10"/>
        <v>1</v>
      </c>
    </row>
    <row r="179" spans="1:8">
      <c r="A179" s="117">
        <v>168</v>
      </c>
      <c r="B179" s="118"/>
      <c r="C179" s="118"/>
      <c r="D179" s="120"/>
      <c r="E179" s="15" t="str">
        <f t="shared" si="11"/>
        <v/>
      </c>
      <c r="F179" s="43" t="str">
        <f t="shared" si="12"/>
        <v/>
      </c>
      <c r="G179" s="297" t="b">
        <f t="shared" si="13"/>
        <v>0</v>
      </c>
      <c r="H179" s="298">
        <f t="shared" si="10"/>
        <v>1</v>
      </c>
    </row>
    <row r="180" spans="1:8">
      <c r="A180" s="117">
        <v>169</v>
      </c>
      <c r="B180" s="118"/>
      <c r="C180" s="118"/>
      <c r="D180" s="120"/>
      <c r="E180" s="15" t="str">
        <f t="shared" si="11"/>
        <v/>
      </c>
      <c r="F180" s="43" t="str">
        <f t="shared" si="12"/>
        <v/>
      </c>
      <c r="G180" s="297" t="b">
        <f t="shared" si="13"/>
        <v>0</v>
      </c>
      <c r="H180" s="298">
        <f t="shared" si="10"/>
        <v>1</v>
      </c>
    </row>
    <row r="181" spans="1:8">
      <c r="A181" s="117">
        <v>170</v>
      </c>
      <c r="B181" s="118"/>
      <c r="C181" s="118"/>
      <c r="D181" s="120"/>
      <c r="E181" s="15" t="str">
        <f t="shared" si="11"/>
        <v/>
      </c>
      <c r="F181" s="43" t="str">
        <f t="shared" si="12"/>
        <v/>
      </c>
      <c r="G181" s="297" t="b">
        <f t="shared" si="13"/>
        <v>0</v>
      </c>
      <c r="H181" s="298">
        <f t="shared" si="10"/>
        <v>1</v>
      </c>
    </row>
    <row r="182" spans="1:8">
      <c r="A182" s="117">
        <v>171</v>
      </c>
      <c r="B182" s="118"/>
      <c r="C182" s="118"/>
      <c r="D182" s="120"/>
      <c r="E182" s="15" t="str">
        <f t="shared" si="11"/>
        <v/>
      </c>
      <c r="F182" s="43" t="str">
        <f t="shared" si="12"/>
        <v/>
      </c>
      <c r="G182" s="297" t="b">
        <f t="shared" si="13"/>
        <v>0</v>
      </c>
      <c r="H182" s="298">
        <f t="shared" si="10"/>
        <v>1</v>
      </c>
    </row>
    <row r="183" spans="1:8">
      <c r="A183" s="117">
        <v>172</v>
      </c>
      <c r="B183" s="118"/>
      <c r="C183" s="118"/>
      <c r="D183" s="120"/>
      <c r="E183" s="15" t="str">
        <f t="shared" si="11"/>
        <v/>
      </c>
      <c r="F183" s="43" t="str">
        <f t="shared" si="12"/>
        <v/>
      </c>
      <c r="G183" s="297" t="b">
        <f t="shared" si="13"/>
        <v>0</v>
      </c>
      <c r="H183" s="298">
        <f t="shared" si="10"/>
        <v>1</v>
      </c>
    </row>
    <row r="184" spans="1:8">
      <c r="A184" s="117">
        <v>173</v>
      </c>
      <c r="B184" s="118"/>
      <c r="C184" s="118"/>
      <c r="D184" s="120"/>
      <c r="E184" s="15" t="str">
        <f t="shared" si="11"/>
        <v/>
      </c>
      <c r="F184" s="43" t="str">
        <f t="shared" si="12"/>
        <v/>
      </c>
      <c r="G184" s="297" t="b">
        <f t="shared" si="13"/>
        <v>0</v>
      </c>
      <c r="H184" s="298">
        <f t="shared" si="10"/>
        <v>1</v>
      </c>
    </row>
    <row r="185" spans="1:8">
      <c r="A185" s="117">
        <v>174</v>
      </c>
      <c r="B185" s="118"/>
      <c r="C185" s="118"/>
      <c r="D185" s="120"/>
      <c r="E185" s="15" t="str">
        <f t="shared" si="11"/>
        <v/>
      </c>
      <c r="F185" s="43" t="str">
        <f t="shared" si="12"/>
        <v/>
      </c>
      <c r="G185" s="297" t="b">
        <f t="shared" si="13"/>
        <v>0</v>
      </c>
      <c r="H185" s="298">
        <f t="shared" si="10"/>
        <v>1</v>
      </c>
    </row>
    <row r="186" spans="1:8">
      <c r="A186" s="117">
        <v>175</v>
      </c>
      <c r="B186" s="118"/>
      <c r="C186" s="118"/>
      <c r="D186" s="120"/>
      <c r="E186" s="15" t="str">
        <f t="shared" si="11"/>
        <v/>
      </c>
      <c r="F186" s="43" t="str">
        <f t="shared" si="12"/>
        <v/>
      </c>
      <c r="G186" s="297" t="b">
        <f t="shared" si="13"/>
        <v>0</v>
      </c>
      <c r="H186" s="298">
        <f t="shared" ref="H186:H249" si="14">LEN(B186)-LEN(SUBSTITUTE(B186,",",""))+1</f>
        <v>1</v>
      </c>
    </row>
    <row r="187" spans="1:8">
      <c r="A187" s="117">
        <v>176</v>
      </c>
      <c r="B187" s="118"/>
      <c r="C187" s="118"/>
      <c r="D187" s="120"/>
      <c r="E187" s="15" t="str">
        <f t="shared" si="11"/>
        <v/>
      </c>
      <c r="F187" s="43" t="str">
        <f t="shared" si="12"/>
        <v/>
      </c>
      <c r="G187" s="297" t="b">
        <f t="shared" si="13"/>
        <v>0</v>
      </c>
      <c r="H187" s="298">
        <f t="shared" si="14"/>
        <v>1</v>
      </c>
    </row>
    <row r="188" spans="1:8">
      <c r="A188" s="117">
        <v>177</v>
      </c>
      <c r="B188" s="118"/>
      <c r="C188" s="118"/>
      <c r="D188" s="120"/>
      <c r="E188" s="15" t="str">
        <f t="shared" si="11"/>
        <v/>
      </c>
      <c r="F188" s="43" t="str">
        <f t="shared" si="12"/>
        <v/>
      </c>
      <c r="G188" s="297" t="b">
        <f t="shared" si="13"/>
        <v>0</v>
      </c>
      <c r="H188" s="298">
        <f t="shared" si="14"/>
        <v>1</v>
      </c>
    </row>
    <row r="189" spans="1:8">
      <c r="A189" s="117">
        <v>178</v>
      </c>
      <c r="B189" s="118"/>
      <c r="C189" s="118"/>
      <c r="D189" s="120"/>
      <c r="E189" s="15" t="str">
        <f t="shared" si="11"/>
        <v/>
      </c>
      <c r="F189" s="43" t="str">
        <f t="shared" si="12"/>
        <v/>
      </c>
      <c r="G189" s="297" t="b">
        <f t="shared" si="13"/>
        <v>0</v>
      </c>
      <c r="H189" s="298">
        <f t="shared" si="14"/>
        <v>1</v>
      </c>
    </row>
    <row r="190" spans="1:8">
      <c r="A190" s="117">
        <v>179</v>
      </c>
      <c r="B190" s="118"/>
      <c r="C190" s="118"/>
      <c r="D190" s="120"/>
      <c r="E190" s="15" t="str">
        <f t="shared" si="11"/>
        <v/>
      </c>
      <c r="F190" s="43" t="str">
        <f t="shared" si="12"/>
        <v/>
      </c>
      <c r="G190" s="297" t="b">
        <f t="shared" si="13"/>
        <v>0</v>
      </c>
      <c r="H190" s="298">
        <f t="shared" si="14"/>
        <v>1</v>
      </c>
    </row>
    <row r="191" spans="1:8">
      <c r="A191" s="117">
        <v>180</v>
      </c>
      <c r="B191" s="118"/>
      <c r="C191" s="118"/>
      <c r="D191" s="120"/>
      <c r="E191" s="15" t="str">
        <f t="shared" si="11"/>
        <v/>
      </c>
      <c r="F191" s="43" t="str">
        <f t="shared" si="12"/>
        <v/>
      </c>
      <c r="G191" s="297" t="b">
        <f t="shared" si="13"/>
        <v>0</v>
      </c>
      <c r="H191" s="298">
        <f t="shared" si="14"/>
        <v>1</v>
      </c>
    </row>
    <row r="192" spans="1:8">
      <c r="A192" s="117">
        <v>181</v>
      </c>
      <c r="B192" s="118"/>
      <c r="C192" s="118"/>
      <c r="D192" s="120"/>
      <c r="E192" s="15" t="str">
        <f t="shared" si="11"/>
        <v/>
      </c>
      <c r="F192" s="43" t="str">
        <f t="shared" si="12"/>
        <v/>
      </c>
      <c r="G192" s="297" t="b">
        <f t="shared" si="13"/>
        <v>0</v>
      </c>
      <c r="H192" s="298">
        <f t="shared" si="14"/>
        <v>1</v>
      </c>
    </row>
    <row r="193" spans="1:8">
      <c r="A193" s="117">
        <v>182</v>
      </c>
      <c r="B193" s="118"/>
      <c r="C193" s="118"/>
      <c r="D193" s="120"/>
      <c r="E193" s="15" t="str">
        <f t="shared" si="11"/>
        <v/>
      </c>
      <c r="F193" s="43" t="str">
        <f t="shared" si="12"/>
        <v/>
      </c>
      <c r="G193" s="297" t="b">
        <f t="shared" si="13"/>
        <v>0</v>
      </c>
      <c r="H193" s="298">
        <f t="shared" si="14"/>
        <v>1</v>
      </c>
    </row>
    <row r="194" spans="1:8">
      <c r="A194" s="117">
        <v>183</v>
      </c>
      <c r="B194" s="118"/>
      <c r="C194" s="118"/>
      <c r="D194" s="120"/>
      <c r="E194" s="15" t="str">
        <f t="shared" si="11"/>
        <v/>
      </c>
      <c r="F194" s="43" t="str">
        <f t="shared" si="12"/>
        <v/>
      </c>
      <c r="G194" s="297" t="b">
        <f t="shared" si="13"/>
        <v>0</v>
      </c>
      <c r="H194" s="298">
        <f t="shared" si="14"/>
        <v>1</v>
      </c>
    </row>
    <row r="195" spans="1:8">
      <c r="A195" s="117">
        <v>184</v>
      </c>
      <c r="B195" s="118"/>
      <c r="C195" s="118"/>
      <c r="D195" s="120"/>
      <c r="E195" s="15" t="str">
        <f t="shared" si="11"/>
        <v/>
      </c>
      <c r="F195" s="43" t="str">
        <f t="shared" si="12"/>
        <v/>
      </c>
      <c r="G195" s="297" t="b">
        <f t="shared" si="13"/>
        <v>0</v>
      </c>
      <c r="H195" s="298">
        <f t="shared" si="14"/>
        <v>1</v>
      </c>
    </row>
    <row r="196" spans="1:8">
      <c r="A196" s="117">
        <v>185</v>
      </c>
      <c r="B196" s="118"/>
      <c r="C196" s="118"/>
      <c r="D196" s="120"/>
      <c r="E196" s="15" t="str">
        <f t="shared" si="11"/>
        <v/>
      </c>
      <c r="F196" s="43" t="str">
        <f t="shared" si="12"/>
        <v/>
      </c>
      <c r="G196" s="297" t="b">
        <f t="shared" si="13"/>
        <v>0</v>
      </c>
      <c r="H196" s="298">
        <f t="shared" si="14"/>
        <v>1</v>
      </c>
    </row>
    <row r="197" spans="1:8">
      <c r="A197" s="117">
        <v>186</v>
      </c>
      <c r="B197" s="118"/>
      <c r="C197" s="118"/>
      <c r="D197" s="120"/>
      <c r="E197" s="15" t="str">
        <f t="shared" si="11"/>
        <v/>
      </c>
      <c r="F197" s="43" t="str">
        <f t="shared" si="12"/>
        <v/>
      </c>
      <c r="G197" s="297" t="b">
        <f t="shared" si="13"/>
        <v>0</v>
      </c>
      <c r="H197" s="298">
        <f t="shared" si="14"/>
        <v>1</v>
      </c>
    </row>
    <row r="198" spans="1:8">
      <c r="A198" s="117">
        <v>187</v>
      </c>
      <c r="B198" s="118"/>
      <c r="C198" s="118"/>
      <c r="D198" s="120"/>
      <c r="E198" s="15" t="str">
        <f t="shared" si="11"/>
        <v/>
      </c>
      <c r="F198" s="43" t="str">
        <f t="shared" si="12"/>
        <v/>
      </c>
      <c r="G198" s="297" t="b">
        <f t="shared" si="13"/>
        <v>0</v>
      </c>
      <c r="H198" s="298">
        <f t="shared" si="14"/>
        <v>1</v>
      </c>
    </row>
    <row r="199" spans="1:8">
      <c r="A199" s="117">
        <v>188</v>
      </c>
      <c r="B199" s="118"/>
      <c r="C199" s="118"/>
      <c r="D199" s="120"/>
      <c r="E199" s="15" t="str">
        <f t="shared" si="11"/>
        <v/>
      </c>
      <c r="F199" s="43" t="str">
        <f t="shared" si="12"/>
        <v/>
      </c>
      <c r="G199" s="297" t="b">
        <f t="shared" si="13"/>
        <v>0</v>
      </c>
      <c r="H199" s="298">
        <f t="shared" si="14"/>
        <v>1</v>
      </c>
    </row>
    <row r="200" spans="1:8">
      <c r="A200" s="117">
        <v>189</v>
      </c>
      <c r="B200" s="118"/>
      <c r="C200" s="118"/>
      <c r="D200" s="120"/>
      <c r="E200" s="15" t="str">
        <f t="shared" si="11"/>
        <v/>
      </c>
      <c r="F200" s="43" t="str">
        <f t="shared" si="12"/>
        <v/>
      </c>
      <c r="G200" s="297" t="b">
        <f t="shared" si="13"/>
        <v>0</v>
      </c>
      <c r="H200" s="298">
        <f t="shared" si="14"/>
        <v>1</v>
      </c>
    </row>
    <row r="201" spans="1:8">
      <c r="A201" s="117">
        <v>190</v>
      </c>
      <c r="B201" s="118"/>
      <c r="C201" s="118"/>
      <c r="D201" s="120"/>
      <c r="E201" s="15" t="str">
        <f t="shared" si="11"/>
        <v/>
      </c>
      <c r="F201" s="43" t="str">
        <f t="shared" si="12"/>
        <v/>
      </c>
      <c r="G201" s="297" t="b">
        <f t="shared" si="13"/>
        <v>0</v>
      </c>
      <c r="H201" s="298">
        <f t="shared" si="14"/>
        <v>1</v>
      </c>
    </row>
    <row r="202" spans="1:8">
      <c r="A202" s="117">
        <v>191</v>
      </c>
      <c r="B202" s="118"/>
      <c r="C202" s="118"/>
      <c r="D202" s="120"/>
      <c r="E202" s="15" t="str">
        <f t="shared" si="11"/>
        <v/>
      </c>
      <c r="F202" s="43" t="str">
        <f t="shared" si="12"/>
        <v/>
      </c>
      <c r="G202" s="297" t="b">
        <f t="shared" si="13"/>
        <v>0</v>
      </c>
      <c r="H202" s="298">
        <f t="shared" si="14"/>
        <v>1</v>
      </c>
    </row>
    <row r="203" spans="1:8">
      <c r="A203" s="117">
        <v>192</v>
      </c>
      <c r="B203" s="118"/>
      <c r="C203" s="118"/>
      <c r="D203" s="120"/>
      <c r="E203" s="15" t="str">
        <f t="shared" si="11"/>
        <v/>
      </c>
      <c r="F203" s="43" t="str">
        <f t="shared" si="12"/>
        <v/>
      </c>
      <c r="G203" s="297" t="b">
        <f t="shared" si="13"/>
        <v>0</v>
      </c>
      <c r="H203" s="298">
        <f t="shared" si="14"/>
        <v>1</v>
      </c>
    </row>
    <row r="204" spans="1:8">
      <c r="A204" s="117">
        <v>193</v>
      </c>
      <c r="B204" s="118"/>
      <c r="C204" s="118"/>
      <c r="D204" s="120"/>
      <c r="E204" s="15" t="str">
        <f t="shared" ref="E204:E261" si="15">IF(OR($B204="",,$D204&lt;an_initial,$D204&gt;an_final),"",F204*5)</f>
        <v/>
      </c>
      <c r="F204" s="43" t="str">
        <f t="shared" ref="F204:F261" si="16">IF(OR($B204="",,$D204="",$D204&gt;an_final),"",IF($D204&gt;=an_initial,1,""))</f>
        <v/>
      </c>
      <c r="G204" s="297" t="b">
        <f t="shared" ref="G204:G261" si="17">IF(nume_candidat="",FALSE,ISNUMBER(SEARCH(nume_candidat,$B204)))</f>
        <v>0</v>
      </c>
      <c r="H204" s="298">
        <f t="shared" si="14"/>
        <v>1</v>
      </c>
    </row>
    <row r="205" spans="1:8">
      <c r="A205" s="117">
        <v>194</v>
      </c>
      <c r="B205" s="118"/>
      <c r="C205" s="118"/>
      <c r="D205" s="120"/>
      <c r="E205" s="15" t="str">
        <f t="shared" si="15"/>
        <v/>
      </c>
      <c r="F205" s="43" t="str">
        <f t="shared" si="16"/>
        <v/>
      </c>
      <c r="G205" s="297" t="b">
        <f t="shared" si="17"/>
        <v>0</v>
      </c>
      <c r="H205" s="298">
        <f t="shared" si="14"/>
        <v>1</v>
      </c>
    </row>
    <row r="206" spans="1:8">
      <c r="A206" s="117">
        <v>195</v>
      </c>
      <c r="B206" s="118"/>
      <c r="C206" s="118"/>
      <c r="D206" s="120"/>
      <c r="E206" s="15" t="str">
        <f t="shared" si="15"/>
        <v/>
      </c>
      <c r="F206" s="43" t="str">
        <f t="shared" si="16"/>
        <v/>
      </c>
      <c r="G206" s="297" t="b">
        <f t="shared" si="17"/>
        <v>0</v>
      </c>
      <c r="H206" s="298">
        <f t="shared" si="14"/>
        <v>1</v>
      </c>
    </row>
    <row r="207" spans="1:8">
      <c r="A207" s="117">
        <v>196</v>
      </c>
      <c r="B207" s="118"/>
      <c r="C207" s="118"/>
      <c r="D207" s="120"/>
      <c r="E207" s="15" t="str">
        <f t="shared" si="15"/>
        <v/>
      </c>
      <c r="F207" s="43" t="str">
        <f t="shared" si="16"/>
        <v/>
      </c>
      <c r="G207" s="297" t="b">
        <f t="shared" si="17"/>
        <v>0</v>
      </c>
      <c r="H207" s="298">
        <f t="shared" si="14"/>
        <v>1</v>
      </c>
    </row>
    <row r="208" spans="1:8">
      <c r="A208" s="117">
        <v>197</v>
      </c>
      <c r="B208" s="118"/>
      <c r="C208" s="118"/>
      <c r="D208" s="120"/>
      <c r="E208" s="15" t="str">
        <f t="shared" si="15"/>
        <v/>
      </c>
      <c r="F208" s="43" t="str">
        <f t="shared" si="16"/>
        <v/>
      </c>
      <c r="G208" s="297" t="b">
        <f t="shared" si="17"/>
        <v>0</v>
      </c>
      <c r="H208" s="298">
        <f t="shared" si="14"/>
        <v>1</v>
      </c>
    </row>
    <row r="209" spans="1:8">
      <c r="A209" s="117">
        <v>198</v>
      </c>
      <c r="B209" s="118"/>
      <c r="C209" s="118"/>
      <c r="D209" s="120"/>
      <c r="E209" s="15" t="str">
        <f t="shared" si="15"/>
        <v/>
      </c>
      <c r="F209" s="43" t="str">
        <f t="shared" si="16"/>
        <v/>
      </c>
      <c r="G209" s="297" t="b">
        <f t="shared" si="17"/>
        <v>0</v>
      </c>
      <c r="H209" s="298">
        <f t="shared" si="14"/>
        <v>1</v>
      </c>
    </row>
    <row r="210" spans="1:8">
      <c r="A210" s="117">
        <v>199</v>
      </c>
      <c r="B210" s="118"/>
      <c r="C210" s="118"/>
      <c r="D210" s="120"/>
      <c r="E210" s="15" t="str">
        <f t="shared" si="15"/>
        <v/>
      </c>
      <c r="F210" s="43" t="str">
        <f t="shared" si="16"/>
        <v/>
      </c>
      <c r="G210" s="297" t="b">
        <f t="shared" si="17"/>
        <v>0</v>
      </c>
      <c r="H210" s="298">
        <f t="shared" si="14"/>
        <v>1</v>
      </c>
    </row>
    <row r="211" spans="1:8">
      <c r="A211" s="117">
        <v>200</v>
      </c>
      <c r="B211" s="118"/>
      <c r="C211" s="118"/>
      <c r="D211" s="120"/>
      <c r="E211" s="15" t="str">
        <f t="shared" si="15"/>
        <v/>
      </c>
      <c r="F211" s="43" t="str">
        <f t="shared" si="16"/>
        <v/>
      </c>
      <c r="G211" s="297" t="b">
        <f t="shared" si="17"/>
        <v>0</v>
      </c>
      <c r="H211" s="298">
        <f t="shared" si="14"/>
        <v>1</v>
      </c>
    </row>
    <row r="212" spans="1:8">
      <c r="A212" s="117">
        <v>201</v>
      </c>
      <c r="B212" s="118"/>
      <c r="C212" s="118"/>
      <c r="D212" s="120"/>
      <c r="E212" s="15" t="str">
        <f t="shared" si="15"/>
        <v/>
      </c>
      <c r="F212" s="43" t="str">
        <f t="shared" si="16"/>
        <v/>
      </c>
      <c r="G212" s="297" t="b">
        <f t="shared" si="17"/>
        <v>0</v>
      </c>
      <c r="H212" s="298">
        <f t="shared" si="14"/>
        <v>1</v>
      </c>
    </row>
    <row r="213" spans="1:8">
      <c r="A213" s="117">
        <v>202</v>
      </c>
      <c r="B213" s="118"/>
      <c r="C213" s="118"/>
      <c r="D213" s="120"/>
      <c r="E213" s="15" t="str">
        <f t="shared" si="15"/>
        <v/>
      </c>
      <c r="F213" s="43" t="str">
        <f t="shared" si="16"/>
        <v/>
      </c>
      <c r="G213" s="297" t="b">
        <f t="shared" si="17"/>
        <v>0</v>
      </c>
      <c r="H213" s="298">
        <f t="shared" si="14"/>
        <v>1</v>
      </c>
    </row>
    <row r="214" spans="1:8">
      <c r="A214" s="117">
        <v>203</v>
      </c>
      <c r="B214" s="118"/>
      <c r="C214" s="118"/>
      <c r="D214" s="120"/>
      <c r="E214" s="15" t="str">
        <f t="shared" si="15"/>
        <v/>
      </c>
      <c r="F214" s="43" t="str">
        <f t="shared" si="16"/>
        <v/>
      </c>
      <c r="G214" s="297" t="b">
        <f t="shared" si="17"/>
        <v>0</v>
      </c>
      <c r="H214" s="298">
        <f t="shared" si="14"/>
        <v>1</v>
      </c>
    </row>
    <row r="215" spans="1:8">
      <c r="A215" s="117">
        <v>204</v>
      </c>
      <c r="B215" s="118"/>
      <c r="C215" s="118"/>
      <c r="D215" s="120"/>
      <c r="E215" s="15" t="str">
        <f t="shared" si="15"/>
        <v/>
      </c>
      <c r="F215" s="43" t="str">
        <f t="shared" si="16"/>
        <v/>
      </c>
      <c r="G215" s="297" t="b">
        <f t="shared" si="17"/>
        <v>0</v>
      </c>
      <c r="H215" s="298">
        <f t="shared" si="14"/>
        <v>1</v>
      </c>
    </row>
    <row r="216" spans="1:8">
      <c r="A216" s="117">
        <v>205</v>
      </c>
      <c r="B216" s="118"/>
      <c r="C216" s="118"/>
      <c r="D216" s="120"/>
      <c r="E216" s="15" t="str">
        <f t="shared" si="15"/>
        <v/>
      </c>
      <c r="F216" s="43" t="str">
        <f t="shared" si="16"/>
        <v/>
      </c>
      <c r="G216" s="297" t="b">
        <f t="shared" si="17"/>
        <v>0</v>
      </c>
      <c r="H216" s="298">
        <f t="shared" si="14"/>
        <v>1</v>
      </c>
    </row>
    <row r="217" spans="1:8">
      <c r="A217" s="117">
        <v>206</v>
      </c>
      <c r="B217" s="118"/>
      <c r="C217" s="118"/>
      <c r="D217" s="120"/>
      <c r="E217" s="15" t="str">
        <f t="shared" si="15"/>
        <v/>
      </c>
      <c r="F217" s="43" t="str">
        <f t="shared" si="16"/>
        <v/>
      </c>
      <c r="G217" s="297" t="b">
        <f t="shared" si="17"/>
        <v>0</v>
      </c>
      <c r="H217" s="298">
        <f t="shared" si="14"/>
        <v>1</v>
      </c>
    </row>
    <row r="218" spans="1:8">
      <c r="A218" s="117">
        <v>207</v>
      </c>
      <c r="B218" s="118"/>
      <c r="C218" s="118"/>
      <c r="D218" s="120"/>
      <c r="E218" s="15" t="str">
        <f t="shared" si="15"/>
        <v/>
      </c>
      <c r="F218" s="43" t="str">
        <f t="shared" si="16"/>
        <v/>
      </c>
      <c r="G218" s="297" t="b">
        <f t="shared" si="17"/>
        <v>0</v>
      </c>
      <c r="H218" s="298">
        <f t="shared" si="14"/>
        <v>1</v>
      </c>
    </row>
    <row r="219" spans="1:8">
      <c r="A219" s="117">
        <v>208</v>
      </c>
      <c r="B219" s="118"/>
      <c r="C219" s="118"/>
      <c r="D219" s="120"/>
      <c r="E219" s="15" t="str">
        <f t="shared" si="15"/>
        <v/>
      </c>
      <c r="F219" s="43" t="str">
        <f t="shared" si="16"/>
        <v/>
      </c>
      <c r="G219" s="297" t="b">
        <f t="shared" si="17"/>
        <v>0</v>
      </c>
      <c r="H219" s="298">
        <f t="shared" si="14"/>
        <v>1</v>
      </c>
    </row>
    <row r="220" spans="1:8">
      <c r="A220" s="117">
        <v>209</v>
      </c>
      <c r="B220" s="118"/>
      <c r="C220" s="118"/>
      <c r="D220" s="120"/>
      <c r="E220" s="15" t="str">
        <f t="shared" si="15"/>
        <v/>
      </c>
      <c r="F220" s="43" t="str">
        <f t="shared" si="16"/>
        <v/>
      </c>
      <c r="G220" s="297" t="b">
        <f t="shared" si="17"/>
        <v>0</v>
      </c>
      <c r="H220" s="298">
        <f t="shared" si="14"/>
        <v>1</v>
      </c>
    </row>
    <row r="221" spans="1:8">
      <c r="A221" s="117">
        <v>210</v>
      </c>
      <c r="B221" s="118"/>
      <c r="C221" s="118"/>
      <c r="D221" s="120"/>
      <c r="E221" s="15" t="str">
        <f t="shared" si="15"/>
        <v/>
      </c>
      <c r="F221" s="43" t="str">
        <f t="shared" si="16"/>
        <v/>
      </c>
      <c r="G221" s="297" t="b">
        <f t="shared" si="17"/>
        <v>0</v>
      </c>
      <c r="H221" s="298">
        <f t="shared" si="14"/>
        <v>1</v>
      </c>
    </row>
    <row r="222" spans="1:8">
      <c r="A222" s="117">
        <v>211</v>
      </c>
      <c r="B222" s="118"/>
      <c r="C222" s="118"/>
      <c r="D222" s="120"/>
      <c r="E222" s="15" t="str">
        <f t="shared" si="15"/>
        <v/>
      </c>
      <c r="F222" s="43" t="str">
        <f t="shared" si="16"/>
        <v/>
      </c>
      <c r="G222" s="297" t="b">
        <f t="shared" si="17"/>
        <v>0</v>
      </c>
      <c r="H222" s="298">
        <f t="shared" si="14"/>
        <v>1</v>
      </c>
    </row>
    <row r="223" spans="1:8">
      <c r="A223" s="117">
        <v>212</v>
      </c>
      <c r="B223" s="118"/>
      <c r="C223" s="118"/>
      <c r="D223" s="120"/>
      <c r="E223" s="15" t="str">
        <f t="shared" si="15"/>
        <v/>
      </c>
      <c r="F223" s="43" t="str">
        <f t="shared" si="16"/>
        <v/>
      </c>
      <c r="G223" s="297" t="b">
        <f t="shared" si="17"/>
        <v>0</v>
      </c>
      <c r="H223" s="298">
        <f t="shared" si="14"/>
        <v>1</v>
      </c>
    </row>
    <row r="224" spans="1:8">
      <c r="A224" s="117">
        <v>213</v>
      </c>
      <c r="B224" s="118"/>
      <c r="C224" s="118"/>
      <c r="D224" s="120"/>
      <c r="E224" s="15" t="str">
        <f t="shared" si="15"/>
        <v/>
      </c>
      <c r="F224" s="43" t="str">
        <f t="shared" si="16"/>
        <v/>
      </c>
      <c r="G224" s="297" t="b">
        <f t="shared" si="17"/>
        <v>0</v>
      </c>
      <c r="H224" s="298">
        <f t="shared" si="14"/>
        <v>1</v>
      </c>
    </row>
    <row r="225" spans="1:8">
      <c r="A225" s="117">
        <v>214</v>
      </c>
      <c r="B225" s="118"/>
      <c r="C225" s="118"/>
      <c r="D225" s="120"/>
      <c r="E225" s="15" t="str">
        <f t="shared" si="15"/>
        <v/>
      </c>
      <c r="F225" s="43" t="str">
        <f t="shared" si="16"/>
        <v/>
      </c>
      <c r="G225" s="297" t="b">
        <f t="shared" si="17"/>
        <v>0</v>
      </c>
      <c r="H225" s="298">
        <f t="shared" si="14"/>
        <v>1</v>
      </c>
    </row>
    <row r="226" spans="1:8">
      <c r="A226" s="117">
        <v>215</v>
      </c>
      <c r="B226" s="118"/>
      <c r="C226" s="118"/>
      <c r="D226" s="120"/>
      <c r="E226" s="15" t="str">
        <f t="shared" si="15"/>
        <v/>
      </c>
      <c r="F226" s="43" t="str">
        <f t="shared" si="16"/>
        <v/>
      </c>
      <c r="G226" s="297" t="b">
        <f t="shared" si="17"/>
        <v>0</v>
      </c>
      <c r="H226" s="298">
        <f t="shared" si="14"/>
        <v>1</v>
      </c>
    </row>
    <row r="227" spans="1:8">
      <c r="A227" s="117">
        <v>216</v>
      </c>
      <c r="B227" s="118"/>
      <c r="C227" s="118"/>
      <c r="D227" s="120"/>
      <c r="E227" s="15" t="str">
        <f t="shared" si="15"/>
        <v/>
      </c>
      <c r="F227" s="43" t="str">
        <f t="shared" si="16"/>
        <v/>
      </c>
      <c r="G227" s="297" t="b">
        <f t="shared" si="17"/>
        <v>0</v>
      </c>
      <c r="H227" s="298">
        <f t="shared" si="14"/>
        <v>1</v>
      </c>
    </row>
    <row r="228" spans="1:8">
      <c r="A228" s="117">
        <v>217</v>
      </c>
      <c r="B228" s="118"/>
      <c r="C228" s="118"/>
      <c r="D228" s="120"/>
      <c r="E228" s="15" t="str">
        <f t="shared" si="15"/>
        <v/>
      </c>
      <c r="F228" s="43" t="str">
        <f t="shared" si="16"/>
        <v/>
      </c>
      <c r="G228" s="297" t="b">
        <f t="shared" si="17"/>
        <v>0</v>
      </c>
      <c r="H228" s="298">
        <f t="shared" si="14"/>
        <v>1</v>
      </c>
    </row>
    <row r="229" spans="1:8">
      <c r="A229" s="117">
        <v>218</v>
      </c>
      <c r="B229" s="118"/>
      <c r="C229" s="118"/>
      <c r="D229" s="120"/>
      <c r="E229" s="15" t="str">
        <f t="shared" si="15"/>
        <v/>
      </c>
      <c r="F229" s="43" t="str">
        <f t="shared" si="16"/>
        <v/>
      </c>
      <c r="G229" s="297" t="b">
        <f t="shared" si="17"/>
        <v>0</v>
      </c>
      <c r="H229" s="298">
        <f t="shared" si="14"/>
        <v>1</v>
      </c>
    </row>
    <row r="230" spans="1:8">
      <c r="A230" s="117">
        <v>219</v>
      </c>
      <c r="B230" s="118"/>
      <c r="C230" s="118"/>
      <c r="D230" s="120"/>
      <c r="E230" s="15" t="str">
        <f t="shared" si="15"/>
        <v/>
      </c>
      <c r="F230" s="43" t="str">
        <f t="shared" si="16"/>
        <v/>
      </c>
      <c r="G230" s="297" t="b">
        <f t="shared" si="17"/>
        <v>0</v>
      </c>
      <c r="H230" s="298">
        <f t="shared" si="14"/>
        <v>1</v>
      </c>
    </row>
    <row r="231" spans="1:8">
      <c r="A231" s="117">
        <v>220</v>
      </c>
      <c r="B231" s="118"/>
      <c r="C231" s="118"/>
      <c r="D231" s="120"/>
      <c r="E231" s="15" t="str">
        <f t="shared" si="15"/>
        <v/>
      </c>
      <c r="F231" s="43" t="str">
        <f t="shared" si="16"/>
        <v/>
      </c>
      <c r="G231" s="297" t="b">
        <f t="shared" si="17"/>
        <v>0</v>
      </c>
      <c r="H231" s="298">
        <f t="shared" si="14"/>
        <v>1</v>
      </c>
    </row>
    <row r="232" spans="1:8">
      <c r="A232" s="117">
        <v>221</v>
      </c>
      <c r="B232" s="118"/>
      <c r="C232" s="118"/>
      <c r="D232" s="120"/>
      <c r="E232" s="15" t="str">
        <f t="shared" si="15"/>
        <v/>
      </c>
      <c r="F232" s="43" t="str">
        <f t="shared" si="16"/>
        <v/>
      </c>
      <c r="G232" s="297" t="b">
        <f t="shared" si="17"/>
        <v>0</v>
      </c>
      <c r="H232" s="298">
        <f t="shared" si="14"/>
        <v>1</v>
      </c>
    </row>
    <row r="233" spans="1:8">
      <c r="A233" s="117">
        <v>222</v>
      </c>
      <c r="B233" s="118"/>
      <c r="C233" s="118"/>
      <c r="D233" s="120"/>
      <c r="E233" s="15" t="str">
        <f t="shared" si="15"/>
        <v/>
      </c>
      <c r="F233" s="43" t="str">
        <f t="shared" si="16"/>
        <v/>
      </c>
      <c r="G233" s="297" t="b">
        <f t="shared" si="17"/>
        <v>0</v>
      </c>
      <c r="H233" s="298">
        <f t="shared" si="14"/>
        <v>1</v>
      </c>
    </row>
    <row r="234" spans="1:8">
      <c r="A234" s="117">
        <v>223</v>
      </c>
      <c r="B234" s="118"/>
      <c r="C234" s="118"/>
      <c r="D234" s="120"/>
      <c r="E234" s="15" t="str">
        <f t="shared" si="15"/>
        <v/>
      </c>
      <c r="F234" s="43" t="str">
        <f t="shared" si="16"/>
        <v/>
      </c>
      <c r="G234" s="297" t="b">
        <f t="shared" si="17"/>
        <v>0</v>
      </c>
      <c r="H234" s="298">
        <f t="shared" si="14"/>
        <v>1</v>
      </c>
    </row>
    <row r="235" spans="1:8">
      <c r="A235" s="117">
        <v>224</v>
      </c>
      <c r="B235" s="118"/>
      <c r="C235" s="118"/>
      <c r="D235" s="120"/>
      <c r="E235" s="15" t="str">
        <f t="shared" si="15"/>
        <v/>
      </c>
      <c r="F235" s="43" t="str">
        <f t="shared" si="16"/>
        <v/>
      </c>
      <c r="G235" s="297" t="b">
        <f t="shared" si="17"/>
        <v>0</v>
      </c>
      <c r="H235" s="298">
        <f t="shared" si="14"/>
        <v>1</v>
      </c>
    </row>
    <row r="236" spans="1:8">
      <c r="A236" s="117">
        <v>225</v>
      </c>
      <c r="B236" s="118"/>
      <c r="C236" s="118"/>
      <c r="D236" s="120"/>
      <c r="E236" s="15" t="str">
        <f t="shared" si="15"/>
        <v/>
      </c>
      <c r="F236" s="43" t="str">
        <f t="shared" si="16"/>
        <v/>
      </c>
      <c r="G236" s="297" t="b">
        <f t="shared" si="17"/>
        <v>0</v>
      </c>
      <c r="H236" s="298">
        <f t="shared" si="14"/>
        <v>1</v>
      </c>
    </row>
    <row r="237" spans="1:8">
      <c r="A237" s="117">
        <v>226</v>
      </c>
      <c r="B237" s="118"/>
      <c r="C237" s="118"/>
      <c r="D237" s="120"/>
      <c r="E237" s="15" t="str">
        <f t="shared" si="15"/>
        <v/>
      </c>
      <c r="F237" s="43" t="str">
        <f t="shared" si="16"/>
        <v/>
      </c>
      <c r="G237" s="297" t="b">
        <f t="shared" si="17"/>
        <v>0</v>
      </c>
      <c r="H237" s="298">
        <f t="shared" si="14"/>
        <v>1</v>
      </c>
    </row>
    <row r="238" spans="1:8">
      <c r="A238" s="117">
        <v>227</v>
      </c>
      <c r="B238" s="118"/>
      <c r="C238" s="118"/>
      <c r="D238" s="120"/>
      <c r="E238" s="15" t="str">
        <f t="shared" si="15"/>
        <v/>
      </c>
      <c r="F238" s="43" t="str">
        <f t="shared" si="16"/>
        <v/>
      </c>
      <c r="G238" s="297" t="b">
        <f t="shared" si="17"/>
        <v>0</v>
      </c>
      <c r="H238" s="298">
        <f t="shared" si="14"/>
        <v>1</v>
      </c>
    </row>
    <row r="239" spans="1:8">
      <c r="A239" s="117">
        <v>228</v>
      </c>
      <c r="B239" s="118"/>
      <c r="C239" s="118"/>
      <c r="D239" s="120"/>
      <c r="E239" s="15" t="str">
        <f t="shared" si="15"/>
        <v/>
      </c>
      <c r="F239" s="43" t="str">
        <f t="shared" si="16"/>
        <v/>
      </c>
      <c r="G239" s="297" t="b">
        <f t="shared" si="17"/>
        <v>0</v>
      </c>
      <c r="H239" s="298">
        <f t="shared" si="14"/>
        <v>1</v>
      </c>
    </row>
    <row r="240" spans="1:8">
      <c r="A240" s="117">
        <v>229</v>
      </c>
      <c r="B240" s="118"/>
      <c r="C240" s="118"/>
      <c r="D240" s="120"/>
      <c r="E240" s="15" t="str">
        <f t="shared" si="15"/>
        <v/>
      </c>
      <c r="F240" s="43" t="str">
        <f t="shared" si="16"/>
        <v/>
      </c>
      <c r="G240" s="297" t="b">
        <f t="shared" si="17"/>
        <v>0</v>
      </c>
      <c r="H240" s="298">
        <f t="shared" si="14"/>
        <v>1</v>
      </c>
    </row>
    <row r="241" spans="1:8">
      <c r="A241" s="117">
        <v>230</v>
      </c>
      <c r="B241" s="118"/>
      <c r="C241" s="118"/>
      <c r="D241" s="120"/>
      <c r="E241" s="15" t="str">
        <f t="shared" si="15"/>
        <v/>
      </c>
      <c r="F241" s="43" t="str">
        <f t="shared" si="16"/>
        <v/>
      </c>
      <c r="G241" s="297" t="b">
        <f t="shared" si="17"/>
        <v>0</v>
      </c>
      <c r="H241" s="298">
        <f t="shared" si="14"/>
        <v>1</v>
      </c>
    </row>
    <row r="242" spans="1:8">
      <c r="A242" s="117">
        <v>231</v>
      </c>
      <c r="B242" s="118"/>
      <c r="C242" s="118"/>
      <c r="D242" s="120"/>
      <c r="E242" s="15" t="str">
        <f t="shared" si="15"/>
        <v/>
      </c>
      <c r="F242" s="43" t="str">
        <f t="shared" si="16"/>
        <v/>
      </c>
      <c r="G242" s="297" t="b">
        <f t="shared" si="17"/>
        <v>0</v>
      </c>
      <c r="H242" s="298">
        <f t="shared" si="14"/>
        <v>1</v>
      </c>
    </row>
    <row r="243" spans="1:8">
      <c r="A243" s="117">
        <v>232</v>
      </c>
      <c r="B243" s="118"/>
      <c r="C243" s="118"/>
      <c r="D243" s="120"/>
      <c r="E243" s="15" t="str">
        <f t="shared" si="15"/>
        <v/>
      </c>
      <c r="F243" s="43" t="str">
        <f t="shared" si="16"/>
        <v/>
      </c>
      <c r="G243" s="297" t="b">
        <f t="shared" si="17"/>
        <v>0</v>
      </c>
      <c r="H243" s="298">
        <f t="shared" si="14"/>
        <v>1</v>
      </c>
    </row>
    <row r="244" spans="1:8">
      <c r="A244" s="117">
        <v>233</v>
      </c>
      <c r="B244" s="118"/>
      <c r="C244" s="118"/>
      <c r="D244" s="120"/>
      <c r="E244" s="15" t="str">
        <f t="shared" si="15"/>
        <v/>
      </c>
      <c r="F244" s="43" t="str">
        <f t="shared" si="16"/>
        <v/>
      </c>
      <c r="G244" s="297" t="b">
        <f t="shared" si="17"/>
        <v>0</v>
      </c>
      <c r="H244" s="298">
        <f t="shared" si="14"/>
        <v>1</v>
      </c>
    </row>
    <row r="245" spans="1:8">
      <c r="A245" s="117">
        <v>234</v>
      </c>
      <c r="B245" s="118"/>
      <c r="C245" s="118"/>
      <c r="D245" s="120"/>
      <c r="E245" s="15" t="str">
        <f t="shared" si="15"/>
        <v/>
      </c>
      <c r="F245" s="43" t="str">
        <f t="shared" si="16"/>
        <v/>
      </c>
      <c r="G245" s="297" t="b">
        <f t="shared" si="17"/>
        <v>0</v>
      </c>
      <c r="H245" s="298">
        <f t="shared" si="14"/>
        <v>1</v>
      </c>
    </row>
    <row r="246" spans="1:8">
      <c r="A246" s="117">
        <v>235</v>
      </c>
      <c r="B246" s="118"/>
      <c r="C246" s="118"/>
      <c r="D246" s="120"/>
      <c r="E246" s="15" t="str">
        <f t="shared" si="15"/>
        <v/>
      </c>
      <c r="F246" s="43" t="str">
        <f t="shared" si="16"/>
        <v/>
      </c>
      <c r="G246" s="297" t="b">
        <f t="shared" si="17"/>
        <v>0</v>
      </c>
      <c r="H246" s="298">
        <f t="shared" si="14"/>
        <v>1</v>
      </c>
    </row>
    <row r="247" spans="1:8">
      <c r="A247" s="117">
        <v>236</v>
      </c>
      <c r="B247" s="118"/>
      <c r="C247" s="118"/>
      <c r="D247" s="120"/>
      <c r="E247" s="15" t="str">
        <f t="shared" si="15"/>
        <v/>
      </c>
      <c r="F247" s="43" t="str">
        <f t="shared" si="16"/>
        <v/>
      </c>
      <c r="G247" s="297" t="b">
        <f t="shared" si="17"/>
        <v>0</v>
      </c>
      <c r="H247" s="298">
        <f t="shared" si="14"/>
        <v>1</v>
      </c>
    </row>
    <row r="248" spans="1:8">
      <c r="A248" s="117">
        <v>237</v>
      </c>
      <c r="B248" s="118"/>
      <c r="C248" s="118"/>
      <c r="D248" s="120"/>
      <c r="E248" s="15" t="str">
        <f t="shared" si="15"/>
        <v/>
      </c>
      <c r="F248" s="43" t="str">
        <f t="shared" si="16"/>
        <v/>
      </c>
      <c r="G248" s="297" t="b">
        <f t="shared" si="17"/>
        <v>0</v>
      </c>
      <c r="H248" s="298">
        <f t="shared" si="14"/>
        <v>1</v>
      </c>
    </row>
    <row r="249" spans="1:8">
      <c r="A249" s="117">
        <v>238</v>
      </c>
      <c r="B249" s="118"/>
      <c r="C249" s="118"/>
      <c r="D249" s="120"/>
      <c r="E249" s="15" t="str">
        <f t="shared" si="15"/>
        <v/>
      </c>
      <c r="F249" s="43" t="str">
        <f t="shared" si="16"/>
        <v/>
      </c>
      <c r="G249" s="297" t="b">
        <f t="shared" si="17"/>
        <v>0</v>
      </c>
      <c r="H249" s="298">
        <f t="shared" si="14"/>
        <v>1</v>
      </c>
    </row>
    <row r="250" spans="1:8">
      <c r="A250" s="117">
        <v>239</v>
      </c>
      <c r="B250" s="118"/>
      <c r="C250" s="118"/>
      <c r="D250" s="120"/>
      <c r="E250" s="15" t="str">
        <f t="shared" si="15"/>
        <v/>
      </c>
      <c r="F250" s="43" t="str">
        <f t="shared" si="16"/>
        <v/>
      </c>
      <c r="G250" s="297" t="b">
        <f t="shared" si="17"/>
        <v>0</v>
      </c>
      <c r="H250" s="298">
        <f t="shared" ref="H250:H261" si="18">LEN(B250)-LEN(SUBSTITUTE(B250,",",""))+1</f>
        <v>1</v>
      </c>
    </row>
    <row r="251" spans="1:8">
      <c r="A251" s="117">
        <v>240</v>
      </c>
      <c r="B251" s="118"/>
      <c r="C251" s="118"/>
      <c r="D251" s="120"/>
      <c r="E251" s="15" t="str">
        <f t="shared" si="15"/>
        <v/>
      </c>
      <c r="F251" s="43" t="str">
        <f t="shared" si="16"/>
        <v/>
      </c>
      <c r="G251" s="297" t="b">
        <f t="shared" si="17"/>
        <v>0</v>
      </c>
      <c r="H251" s="298">
        <f t="shared" si="18"/>
        <v>1</v>
      </c>
    </row>
    <row r="252" spans="1:8">
      <c r="A252" s="117">
        <v>241</v>
      </c>
      <c r="B252" s="118"/>
      <c r="C252" s="118"/>
      <c r="D252" s="120"/>
      <c r="E252" s="15" t="str">
        <f t="shared" si="15"/>
        <v/>
      </c>
      <c r="F252" s="43" t="str">
        <f t="shared" si="16"/>
        <v/>
      </c>
      <c r="G252" s="297" t="b">
        <f t="shared" si="17"/>
        <v>0</v>
      </c>
      <c r="H252" s="298">
        <f t="shared" si="18"/>
        <v>1</v>
      </c>
    </row>
    <row r="253" spans="1:8">
      <c r="A253" s="117">
        <v>242</v>
      </c>
      <c r="B253" s="118"/>
      <c r="C253" s="118"/>
      <c r="D253" s="120"/>
      <c r="E253" s="15" t="str">
        <f t="shared" si="15"/>
        <v/>
      </c>
      <c r="F253" s="43" t="str">
        <f t="shared" si="16"/>
        <v/>
      </c>
      <c r="G253" s="297" t="b">
        <f t="shared" si="17"/>
        <v>0</v>
      </c>
      <c r="H253" s="298">
        <f t="shared" si="18"/>
        <v>1</v>
      </c>
    </row>
    <row r="254" spans="1:8">
      <c r="A254" s="117">
        <v>243</v>
      </c>
      <c r="B254" s="118"/>
      <c r="C254" s="118"/>
      <c r="D254" s="120"/>
      <c r="E254" s="15" t="str">
        <f t="shared" si="15"/>
        <v/>
      </c>
      <c r="F254" s="43" t="str">
        <f t="shared" si="16"/>
        <v/>
      </c>
      <c r="G254" s="297" t="b">
        <f t="shared" si="17"/>
        <v>0</v>
      </c>
      <c r="H254" s="298">
        <f t="shared" si="18"/>
        <v>1</v>
      </c>
    </row>
    <row r="255" spans="1:8">
      <c r="A255" s="117">
        <v>244</v>
      </c>
      <c r="B255" s="118"/>
      <c r="C255" s="118"/>
      <c r="D255" s="120"/>
      <c r="E255" s="15" t="str">
        <f t="shared" si="15"/>
        <v/>
      </c>
      <c r="F255" s="43" t="str">
        <f t="shared" si="16"/>
        <v/>
      </c>
      <c r="G255" s="297" t="b">
        <f t="shared" si="17"/>
        <v>0</v>
      </c>
      <c r="H255" s="298">
        <f t="shared" si="18"/>
        <v>1</v>
      </c>
    </row>
    <row r="256" spans="1:8">
      <c r="A256" s="117">
        <v>245</v>
      </c>
      <c r="B256" s="118"/>
      <c r="C256" s="118"/>
      <c r="D256" s="120"/>
      <c r="E256" s="15" t="str">
        <f t="shared" si="15"/>
        <v/>
      </c>
      <c r="F256" s="43" t="str">
        <f t="shared" si="16"/>
        <v/>
      </c>
      <c r="G256" s="297" t="b">
        <f t="shared" si="17"/>
        <v>0</v>
      </c>
      <c r="H256" s="298">
        <f t="shared" si="18"/>
        <v>1</v>
      </c>
    </row>
    <row r="257" spans="1:8">
      <c r="A257" s="117">
        <v>246</v>
      </c>
      <c r="B257" s="118"/>
      <c r="C257" s="118"/>
      <c r="D257" s="120"/>
      <c r="E257" s="15" t="str">
        <f t="shared" si="15"/>
        <v/>
      </c>
      <c r="F257" s="43" t="str">
        <f t="shared" si="16"/>
        <v/>
      </c>
      <c r="G257" s="297" t="b">
        <f t="shared" si="17"/>
        <v>0</v>
      </c>
      <c r="H257" s="298">
        <f t="shared" si="18"/>
        <v>1</v>
      </c>
    </row>
    <row r="258" spans="1:8">
      <c r="A258" s="117">
        <v>247</v>
      </c>
      <c r="B258" s="118"/>
      <c r="C258" s="118"/>
      <c r="D258" s="120"/>
      <c r="E258" s="15" t="str">
        <f t="shared" si="15"/>
        <v/>
      </c>
      <c r="F258" s="43" t="str">
        <f t="shared" si="16"/>
        <v/>
      </c>
      <c r="G258" s="297" t="b">
        <f t="shared" si="17"/>
        <v>0</v>
      </c>
      <c r="H258" s="298">
        <f t="shared" si="18"/>
        <v>1</v>
      </c>
    </row>
    <row r="259" spans="1:8">
      <c r="A259" s="117">
        <v>248</v>
      </c>
      <c r="B259" s="118"/>
      <c r="C259" s="118"/>
      <c r="D259" s="120"/>
      <c r="E259" s="15" t="str">
        <f t="shared" si="15"/>
        <v/>
      </c>
      <c r="F259" s="43" t="str">
        <f t="shared" si="16"/>
        <v/>
      </c>
      <c r="G259" s="297" t="b">
        <f t="shared" si="17"/>
        <v>0</v>
      </c>
      <c r="H259" s="298">
        <f t="shared" si="18"/>
        <v>1</v>
      </c>
    </row>
    <row r="260" spans="1:8">
      <c r="A260" s="117">
        <v>249</v>
      </c>
      <c r="B260" s="118"/>
      <c r="C260" s="118"/>
      <c r="D260" s="120"/>
      <c r="E260" s="15" t="str">
        <f t="shared" si="15"/>
        <v/>
      </c>
      <c r="F260" s="43" t="str">
        <f t="shared" si="16"/>
        <v/>
      </c>
      <c r="G260" s="297" t="b">
        <f t="shared" si="17"/>
        <v>0</v>
      </c>
      <c r="H260" s="298">
        <f t="shared" si="18"/>
        <v>1</v>
      </c>
    </row>
    <row r="261" spans="1:8">
      <c r="A261" s="117">
        <v>250</v>
      </c>
      <c r="B261" s="118"/>
      <c r="C261" s="118"/>
      <c r="D261" s="120"/>
      <c r="E261" s="15" t="str">
        <f t="shared" si="15"/>
        <v/>
      </c>
      <c r="F261" s="43" t="str">
        <f t="shared" si="16"/>
        <v/>
      </c>
      <c r="G261" s="297" t="b">
        <f t="shared" si="17"/>
        <v>0</v>
      </c>
      <c r="H261" s="298">
        <f t="shared" si="18"/>
        <v>1</v>
      </c>
    </row>
  </sheetData>
  <sheetProtection algorithmName="SHA-512" hashValue="ZCPAtXkbd4KxA5ByI3xYNXTDKDr3b9Y6Co4shD+8q0NF7dW07bPOxWQyg/c/4YRU3bGu8wY3syvgX9GAJKtxaA==" saltValue="qO8famKNymGwZoTol37lLw==" spinCount="100000" sheet="1" objects="1" scenarios="1" formatCells="0" formatRows="0" insertRows="0"/>
  <mergeCells count="10">
    <mergeCell ref="H7:H10"/>
    <mergeCell ref="C7:C10"/>
    <mergeCell ref="A4:G4"/>
    <mergeCell ref="A5:E5"/>
    <mergeCell ref="A7:A10"/>
    <mergeCell ref="B7:B10"/>
    <mergeCell ref="D7:D10"/>
    <mergeCell ref="E7:E9"/>
    <mergeCell ref="F7:F9"/>
    <mergeCell ref="G7:G10"/>
  </mergeCells>
  <dataValidations count="1">
    <dataValidation type="list" allowBlank="1" showInputMessage="1" showErrorMessage="1" sqref="C12:C261" xr:uid="{00000000-0002-0000-3D00-000000000000}">
      <formula1>iii4tip</formula1>
    </dataValidation>
  </dataValidations>
  <pageMargins left="0.59055118110236227" right="0.59055118110236227" top="0.78740157480314965" bottom="1.1023622047244095" header="0" footer="0.43307086614173229"/>
  <pageSetup paperSize="9" scale="78" fitToHeight="100" orientation="landscape" r:id="rId1"/>
  <headerFooter>
    <oddFooter xml:space="preserve">&amp;L
&amp;RCandidat
</oddFooter>
  </headerFooter>
  <rowBreaks count="1" manualBreakCount="1">
    <brk id="36"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74">
    <tabColor theme="9" tint="0.59999389629810485"/>
    <pageSetUpPr fitToPage="1"/>
  </sheetPr>
  <dimension ref="A1:J261"/>
  <sheetViews>
    <sheetView topLeftCell="A3" zoomScaleNormal="100" workbookViewId="0">
      <selection activeCell="B19" sqref="B19"/>
    </sheetView>
  </sheetViews>
  <sheetFormatPr defaultColWidth="9.1328125" defaultRowHeight="15.75"/>
  <cols>
    <col min="1" max="1" width="5.6640625" style="45" customWidth="1"/>
    <col min="2" max="2" width="45.53125" style="49" customWidth="1"/>
    <col min="3" max="3" width="75.6640625" style="49" customWidth="1"/>
    <col min="4" max="4" width="10.6640625" style="54" customWidth="1"/>
    <col min="5" max="6" width="17.6640625" style="49" customWidth="1"/>
    <col min="7" max="7" width="10.6640625" style="49" hidden="1" customWidth="1"/>
    <col min="8" max="8" width="9.1328125" style="55" hidden="1" customWidth="1"/>
    <col min="9" max="9" width="9.1328125" style="49" hidden="1" customWidth="1"/>
    <col min="10" max="10" width="9.1328125" hidden="1" customWidth="1"/>
    <col min="11" max="19" width="9.1328125" style="49" customWidth="1"/>
    <col min="20" max="16384" width="9.1328125" style="49"/>
  </cols>
  <sheetData>
    <row r="1" spans="1:10" s="45" customFormat="1">
      <c r="A1" s="44" t="s">
        <v>483</v>
      </c>
      <c r="D1" s="46"/>
      <c r="E1" s="48"/>
      <c r="F1" s="38"/>
      <c r="G1" s="47"/>
      <c r="J1"/>
    </row>
    <row r="2" spans="1:10" s="45" customFormat="1">
      <c r="A2" s="294" t="str">
        <f>IF(ISBLANK(facultate), IF(ISBLANK(departament),"","Departament " &amp; departament), "Facultatea " &amp; facultate)</f>
        <v>Facultatea Automatică și Calculatoare</v>
      </c>
      <c r="D2" s="46"/>
      <c r="E2" s="48"/>
      <c r="F2" s="38"/>
      <c r="G2" s="47"/>
      <c r="J2"/>
    </row>
    <row r="3" spans="1:10" s="45" customFormat="1">
      <c r="A3" s="294" t="str">
        <f>IF(ISBLANK(departament),"","Departamentul " &amp; departament)</f>
        <v>Departamentul Automatică și Informatică Aplicată</v>
      </c>
      <c r="D3" s="46"/>
      <c r="E3" s="48"/>
      <c r="F3" s="38"/>
      <c r="G3" s="47"/>
      <c r="J3"/>
    </row>
    <row r="4" spans="1:10">
      <c r="A4" s="472" t="s">
        <v>843</v>
      </c>
      <c r="B4" s="472"/>
      <c r="C4" s="472"/>
      <c r="D4" s="472"/>
      <c r="E4" s="472"/>
      <c r="F4" s="472"/>
      <c r="G4" s="472"/>
      <c r="H4" s="472"/>
    </row>
    <row r="5" spans="1:10">
      <c r="A5" s="472" t="s">
        <v>865</v>
      </c>
      <c r="B5" s="472"/>
      <c r="C5" s="472"/>
      <c r="D5" s="472"/>
      <c r="E5" s="472"/>
      <c r="F5" s="291"/>
      <c r="G5" s="187"/>
    </row>
    <row r="6" spans="1:10" ht="13.5" customHeight="1">
      <c r="D6" s="49"/>
      <c r="E6" s="295"/>
      <c r="F6" s="295" t="str">
        <f>CONCATENATE(functie," ",nume_candidat)</f>
        <v>Conferențiar Bojan-Dragos Claudia-Adina</v>
      </c>
    </row>
    <row r="7" spans="1:10" ht="18.75" customHeight="1">
      <c r="A7" s="470" t="s">
        <v>338</v>
      </c>
      <c r="B7" s="470" t="s">
        <v>867</v>
      </c>
      <c r="C7" s="470" t="s">
        <v>1053</v>
      </c>
      <c r="D7" s="480" t="s">
        <v>2</v>
      </c>
      <c r="E7" s="470" t="s">
        <v>544</v>
      </c>
      <c r="F7" s="480" t="s">
        <v>1108</v>
      </c>
      <c r="G7" s="470" t="s">
        <v>4</v>
      </c>
      <c r="H7" s="491" t="s">
        <v>541</v>
      </c>
      <c r="I7" s="477" t="s">
        <v>551</v>
      </c>
    </row>
    <row r="8" spans="1:10" ht="18.75" customHeight="1">
      <c r="A8" s="487"/>
      <c r="B8" s="487"/>
      <c r="C8" s="487"/>
      <c r="D8" s="481"/>
      <c r="E8" s="487"/>
      <c r="F8" s="481"/>
      <c r="G8" s="487"/>
      <c r="H8" s="492"/>
      <c r="I8" s="477"/>
    </row>
    <row r="9" spans="1:10" ht="18.75" customHeight="1">
      <c r="A9" s="487"/>
      <c r="B9" s="487"/>
      <c r="C9" s="487"/>
      <c r="D9" s="481"/>
      <c r="E9" s="471"/>
      <c r="F9" s="481"/>
      <c r="G9" s="471"/>
      <c r="H9" s="492"/>
      <c r="I9" s="477"/>
    </row>
    <row r="10" spans="1:10" ht="18.75" customHeight="1">
      <c r="A10" s="471"/>
      <c r="B10" s="471"/>
      <c r="C10" s="471"/>
      <c r="D10" s="482"/>
      <c r="E10" s="296" t="str">
        <f>CONCATENATE("ultimii ",durata_evaluare," ani")</f>
        <v>ultimii 5 ani</v>
      </c>
      <c r="F10" s="482"/>
      <c r="G10" s="296" t="str">
        <f>CONCATENATE("ultimii                                  ",durata_evaluare," ani")</f>
        <v>ultimii                                  5 ani</v>
      </c>
      <c r="H10" s="493"/>
      <c r="I10" s="477"/>
    </row>
    <row r="11" spans="1:10">
      <c r="A11" s="71"/>
      <c r="B11" s="50"/>
      <c r="C11" s="50"/>
      <c r="D11" s="22"/>
      <c r="E11" s="122">
        <f>SUMIF(E12:E1012,"&gt;0")</f>
        <v>30</v>
      </c>
      <c r="F11" s="347"/>
      <c r="G11" s="4">
        <f>SUMIF(G12:G1110,"&gt;0")</f>
        <v>3</v>
      </c>
      <c r="H11" s="252"/>
    </row>
    <row r="12" spans="1:10">
      <c r="A12" s="28">
        <v>1</v>
      </c>
      <c r="B12" s="7" t="s">
        <v>866</v>
      </c>
      <c r="C12" s="342" t="s">
        <v>862</v>
      </c>
      <c r="D12" s="180">
        <v>2023</v>
      </c>
      <c r="E12" s="15">
        <f t="shared" ref="E12:E75" si="0">IF(OR($B12="",,$D12&lt;an_initial,$D12&gt;an_final),"",G12*(HLOOKUP(C12,iii5punctaje,2,FALSE)))</f>
        <v>10</v>
      </c>
      <c r="F12" s="28"/>
      <c r="G12" s="43">
        <f t="shared" ref="G12:G75" si="1">IF(OR($B12="",,$D12="",$D12&gt;an_final),"",IF($D12&gt;=an_initial,1,""))</f>
        <v>1</v>
      </c>
      <c r="H12" s="297" t="b">
        <f t="shared" ref="H12:H75" si="2">IF(nume_candidat="",FALSE,ISNUMBER(SEARCH(nume_candidat,$B12)))</f>
        <v>0</v>
      </c>
      <c r="I12" s="298">
        <f t="shared" ref="I12" si="3">LEN(B12)-LEN(SUBSTITUTE(B12,",",""))+1</f>
        <v>1</v>
      </c>
    </row>
    <row r="13" spans="1:10">
      <c r="A13" s="28">
        <v>2</v>
      </c>
      <c r="B13" s="7" t="s">
        <v>866</v>
      </c>
      <c r="C13" s="342" t="s">
        <v>862</v>
      </c>
      <c r="D13" s="180">
        <v>2023</v>
      </c>
      <c r="E13" s="15">
        <f t="shared" si="0"/>
        <v>10</v>
      </c>
      <c r="F13" s="28"/>
      <c r="G13" s="43">
        <f t="shared" si="1"/>
        <v>1</v>
      </c>
      <c r="H13" s="297" t="b">
        <f t="shared" si="2"/>
        <v>0</v>
      </c>
      <c r="I13" s="298">
        <f t="shared" ref="I13:I76" si="4">LEN(B13)-LEN(SUBSTITUTE(B13,",",""))+1</f>
        <v>1</v>
      </c>
    </row>
    <row r="14" spans="1:10">
      <c r="A14" s="117">
        <v>3</v>
      </c>
      <c r="B14" s="8" t="s">
        <v>866</v>
      </c>
      <c r="C14" s="583" t="s">
        <v>862</v>
      </c>
      <c r="D14" s="179">
        <v>2023</v>
      </c>
      <c r="E14" s="15">
        <f t="shared" si="0"/>
        <v>10</v>
      </c>
      <c r="F14" s="117"/>
      <c r="G14" s="43">
        <f t="shared" si="1"/>
        <v>1</v>
      </c>
      <c r="H14" s="297" t="b">
        <f t="shared" si="2"/>
        <v>0</v>
      </c>
      <c r="I14" s="298">
        <f t="shared" si="4"/>
        <v>1</v>
      </c>
    </row>
    <row r="15" spans="1:10">
      <c r="A15" s="546"/>
      <c r="B15" s="550"/>
      <c r="C15" s="550"/>
      <c r="D15" s="549"/>
      <c r="E15" s="555" t="str">
        <f t="shared" si="0"/>
        <v/>
      </c>
      <c r="F15" s="546"/>
      <c r="G15" s="322" t="str">
        <f t="shared" si="1"/>
        <v/>
      </c>
      <c r="H15" s="297" t="b">
        <f t="shared" si="2"/>
        <v>0</v>
      </c>
      <c r="I15" s="298">
        <f t="shared" si="4"/>
        <v>1</v>
      </c>
    </row>
    <row r="16" spans="1:10">
      <c r="A16" s="546"/>
      <c r="B16" s="550"/>
      <c r="C16" s="550"/>
      <c r="D16" s="549"/>
      <c r="E16" s="555" t="str">
        <f t="shared" si="0"/>
        <v/>
      </c>
      <c r="F16" s="546"/>
      <c r="G16" s="322" t="str">
        <f t="shared" si="1"/>
        <v/>
      </c>
      <c r="H16" s="297" t="b">
        <f t="shared" si="2"/>
        <v>0</v>
      </c>
      <c r="I16" s="298">
        <f t="shared" si="4"/>
        <v>1</v>
      </c>
    </row>
    <row r="17" spans="1:9">
      <c r="A17" s="546"/>
      <c r="B17" s="550"/>
      <c r="C17" s="550"/>
      <c r="D17" s="549"/>
      <c r="E17" s="555" t="str">
        <f t="shared" si="0"/>
        <v/>
      </c>
      <c r="F17" s="546"/>
      <c r="G17" s="322" t="str">
        <f t="shared" si="1"/>
        <v/>
      </c>
      <c r="H17" s="297" t="b">
        <f t="shared" si="2"/>
        <v>0</v>
      </c>
      <c r="I17" s="298">
        <f t="shared" si="4"/>
        <v>1</v>
      </c>
    </row>
    <row r="18" spans="1:9">
      <c r="A18" s="546"/>
      <c r="B18" s="550"/>
      <c r="C18" s="550"/>
      <c r="D18" s="549"/>
      <c r="E18" s="555" t="str">
        <f t="shared" si="0"/>
        <v/>
      </c>
      <c r="F18" s="546"/>
      <c r="G18" s="322" t="str">
        <f t="shared" si="1"/>
        <v/>
      </c>
      <c r="H18" s="297" t="b">
        <f t="shared" si="2"/>
        <v>0</v>
      </c>
      <c r="I18" s="298">
        <f t="shared" si="4"/>
        <v>1</v>
      </c>
    </row>
    <row r="19" spans="1:9">
      <c r="A19" s="546"/>
      <c r="B19" s="550"/>
      <c r="C19" s="550"/>
      <c r="D19" s="549"/>
      <c r="E19" s="555" t="str">
        <f t="shared" si="0"/>
        <v/>
      </c>
      <c r="F19" s="546"/>
      <c r="G19" s="322" t="str">
        <f t="shared" si="1"/>
        <v/>
      </c>
      <c r="H19" s="297" t="b">
        <f t="shared" si="2"/>
        <v>0</v>
      </c>
      <c r="I19" s="298">
        <f t="shared" si="4"/>
        <v>1</v>
      </c>
    </row>
    <row r="20" spans="1:9">
      <c r="A20" s="546"/>
      <c r="B20" s="550"/>
      <c r="C20" s="550"/>
      <c r="D20" s="549"/>
      <c r="E20" s="555" t="str">
        <f t="shared" si="0"/>
        <v/>
      </c>
      <c r="F20" s="546"/>
      <c r="G20" s="322" t="str">
        <f t="shared" si="1"/>
        <v/>
      </c>
      <c r="H20" s="297" t="b">
        <f t="shared" si="2"/>
        <v>0</v>
      </c>
      <c r="I20" s="298">
        <f t="shared" si="4"/>
        <v>1</v>
      </c>
    </row>
    <row r="21" spans="1:9">
      <c r="A21" s="546"/>
      <c r="B21" s="550"/>
      <c r="C21" s="550"/>
      <c r="D21" s="549"/>
      <c r="E21" s="555" t="str">
        <f t="shared" si="0"/>
        <v/>
      </c>
      <c r="F21" s="546"/>
      <c r="G21" s="322" t="str">
        <f t="shared" si="1"/>
        <v/>
      </c>
      <c r="H21" s="297" t="b">
        <f t="shared" si="2"/>
        <v>0</v>
      </c>
      <c r="I21" s="298">
        <f t="shared" si="4"/>
        <v>1</v>
      </c>
    </row>
    <row r="22" spans="1:9">
      <c r="A22" s="546"/>
      <c r="B22" s="550"/>
      <c r="C22" s="550"/>
      <c r="D22" s="549"/>
      <c r="E22" s="555" t="str">
        <f t="shared" si="0"/>
        <v/>
      </c>
      <c r="F22" s="546"/>
      <c r="G22" s="322" t="str">
        <f t="shared" si="1"/>
        <v/>
      </c>
      <c r="H22" s="297" t="b">
        <f t="shared" si="2"/>
        <v>0</v>
      </c>
      <c r="I22" s="298">
        <f t="shared" si="4"/>
        <v>1</v>
      </c>
    </row>
    <row r="23" spans="1:9">
      <c r="A23" s="546"/>
      <c r="B23" s="550"/>
      <c r="C23" s="550"/>
      <c r="D23" s="549"/>
      <c r="E23" s="555" t="str">
        <f t="shared" si="0"/>
        <v/>
      </c>
      <c r="F23" s="546"/>
      <c r="G23" s="322" t="str">
        <f t="shared" si="1"/>
        <v/>
      </c>
      <c r="H23" s="297" t="b">
        <f t="shared" si="2"/>
        <v>0</v>
      </c>
      <c r="I23" s="298">
        <f t="shared" si="4"/>
        <v>1</v>
      </c>
    </row>
    <row r="24" spans="1:9">
      <c r="A24" s="546"/>
      <c r="B24" s="550"/>
      <c r="C24" s="550"/>
      <c r="D24" s="549"/>
      <c r="E24" s="555" t="str">
        <f t="shared" si="0"/>
        <v/>
      </c>
      <c r="F24" s="546"/>
      <c r="G24" s="322" t="str">
        <f t="shared" si="1"/>
        <v/>
      </c>
      <c r="H24" s="297" t="b">
        <f t="shared" si="2"/>
        <v>0</v>
      </c>
      <c r="I24" s="298">
        <f t="shared" si="4"/>
        <v>1</v>
      </c>
    </row>
    <row r="25" spans="1:9">
      <c r="A25" s="546"/>
      <c r="B25" s="550"/>
      <c r="C25" s="550"/>
      <c r="D25" s="549"/>
      <c r="E25" s="555" t="str">
        <f t="shared" si="0"/>
        <v/>
      </c>
      <c r="F25" s="546"/>
      <c r="G25" s="322" t="str">
        <f t="shared" si="1"/>
        <v/>
      </c>
      <c r="H25" s="297" t="b">
        <f t="shared" si="2"/>
        <v>0</v>
      </c>
      <c r="I25" s="298">
        <f t="shared" si="4"/>
        <v>1</v>
      </c>
    </row>
    <row r="26" spans="1:9">
      <c r="A26" s="546"/>
      <c r="B26" s="550"/>
      <c r="C26" s="550"/>
      <c r="D26" s="549"/>
      <c r="E26" s="555" t="str">
        <f t="shared" si="0"/>
        <v/>
      </c>
      <c r="F26" s="546"/>
      <c r="G26" s="322" t="str">
        <f t="shared" si="1"/>
        <v/>
      </c>
      <c r="H26" s="297" t="b">
        <f t="shared" si="2"/>
        <v>0</v>
      </c>
      <c r="I26" s="298">
        <f t="shared" si="4"/>
        <v>1</v>
      </c>
    </row>
    <row r="27" spans="1:9">
      <c r="A27" s="546"/>
      <c r="B27" s="550"/>
      <c r="C27" s="550"/>
      <c r="D27" s="549"/>
      <c r="E27" s="555" t="str">
        <f t="shared" si="0"/>
        <v/>
      </c>
      <c r="F27" s="546"/>
      <c r="G27" s="322" t="str">
        <f t="shared" si="1"/>
        <v/>
      </c>
      <c r="H27" s="297" t="b">
        <f t="shared" si="2"/>
        <v>0</v>
      </c>
      <c r="I27" s="298">
        <f t="shared" si="4"/>
        <v>1</v>
      </c>
    </row>
    <row r="28" spans="1:9">
      <c r="A28" s="546"/>
      <c r="B28" s="550"/>
      <c r="C28" s="550"/>
      <c r="D28" s="549"/>
      <c r="E28" s="555" t="str">
        <f t="shared" si="0"/>
        <v/>
      </c>
      <c r="F28" s="546"/>
      <c r="G28" s="322" t="str">
        <f t="shared" si="1"/>
        <v/>
      </c>
      <c r="H28" s="297" t="b">
        <f t="shared" si="2"/>
        <v>0</v>
      </c>
      <c r="I28" s="298">
        <f t="shared" si="4"/>
        <v>1</v>
      </c>
    </row>
    <row r="29" spans="1:9">
      <c r="A29" s="546"/>
      <c r="B29" s="550"/>
      <c r="C29" s="550"/>
      <c r="D29" s="549"/>
      <c r="E29" s="555" t="str">
        <f t="shared" si="0"/>
        <v/>
      </c>
      <c r="F29" s="546"/>
      <c r="G29" s="322" t="str">
        <f t="shared" si="1"/>
        <v/>
      </c>
      <c r="H29" s="297" t="b">
        <f t="shared" si="2"/>
        <v>0</v>
      </c>
      <c r="I29" s="298">
        <f t="shared" si="4"/>
        <v>1</v>
      </c>
    </row>
    <row r="30" spans="1:9">
      <c r="A30" s="546"/>
      <c r="B30" s="550"/>
      <c r="C30" s="550"/>
      <c r="D30" s="549"/>
      <c r="E30" s="555" t="str">
        <f t="shared" si="0"/>
        <v/>
      </c>
      <c r="F30" s="546"/>
      <c r="G30" s="322" t="str">
        <f t="shared" si="1"/>
        <v/>
      </c>
      <c r="H30" s="297" t="b">
        <f t="shared" si="2"/>
        <v>0</v>
      </c>
      <c r="I30" s="298">
        <f t="shared" si="4"/>
        <v>1</v>
      </c>
    </row>
    <row r="31" spans="1:9">
      <c r="A31" s="546"/>
      <c r="B31" s="550"/>
      <c r="C31" s="550"/>
      <c r="D31" s="549"/>
      <c r="E31" s="555" t="str">
        <f t="shared" si="0"/>
        <v/>
      </c>
      <c r="F31" s="546"/>
      <c r="G31" s="322" t="str">
        <f t="shared" si="1"/>
        <v/>
      </c>
      <c r="H31" s="297" t="b">
        <f t="shared" si="2"/>
        <v>0</v>
      </c>
      <c r="I31" s="298">
        <f t="shared" si="4"/>
        <v>1</v>
      </c>
    </row>
    <row r="32" spans="1:9">
      <c r="A32" s="546"/>
      <c r="B32" s="550"/>
      <c r="C32" s="550"/>
      <c r="D32" s="549"/>
      <c r="E32" s="555" t="str">
        <f t="shared" si="0"/>
        <v/>
      </c>
      <c r="F32" s="546"/>
      <c r="G32" s="322" t="str">
        <f t="shared" si="1"/>
        <v/>
      </c>
      <c r="H32" s="297" t="b">
        <f t="shared" si="2"/>
        <v>0</v>
      </c>
      <c r="I32" s="298">
        <f t="shared" si="4"/>
        <v>1</v>
      </c>
    </row>
    <row r="33" spans="1:9">
      <c r="A33" s="546"/>
      <c r="B33" s="550"/>
      <c r="C33" s="550"/>
      <c r="D33" s="549"/>
      <c r="E33" s="555" t="str">
        <f t="shared" si="0"/>
        <v/>
      </c>
      <c r="F33" s="546"/>
      <c r="G33" s="322" t="str">
        <f t="shared" si="1"/>
        <v/>
      </c>
      <c r="H33" s="297" t="b">
        <f t="shared" si="2"/>
        <v>0</v>
      </c>
      <c r="I33" s="298">
        <f t="shared" si="4"/>
        <v>1</v>
      </c>
    </row>
    <row r="34" spans="1:9">
      <c r="A34" s="546"/>
      <c r="B34" s="550"/>
      <c r="C34" s="550"/>
      <c r="D34" s="549"/>
      <c r="E34" s="555" t="str">
        <f t="shared" si="0"/>
        <v/>
      </c>
      <c r="F34" s="546"/>
      <c r="G34" s="322" t="str">
        <f t="shared" si="1"/>
        <v/>
      </c>
      <c r="H34" s="297" t="b">
        <f t="shared" si="2"/>
        <v>0</v>
      </c>
      <c r="I34" s="298">
        <f t="shared" si="4"/>
        <v>1</v>
      </c>
    </row>
    <row r="35" spans="1:9">
      <c r="A35" s="546"/>
      <c r="B35" s="550"/>
      <c r="C35" s="550"/>
      <c r="D35" s="549"/>
      <c r="E35" s="555" t="str">
        <f t="shared" si="0"/>
        <v/>
      </c>
      <c r="F35" s="546"/>
      <c r="G35" s="322" t="str">
        <f t="shared" si="1"/>
        <v/>
      </c>
      <c r="H35" s="297" t="b">
        <f t="shared" si="2"/>
        <v>0</v>
      </c>
      <c r="I35" s="298">
        <f t="shared" si="4"/>
        <v>1</v>
      </c>
    </row>
    <row r="36" spans="1:9">
      <c r="A36" s="546"/>
      <c r="B36" s="550"/>
      <c r="C36" s="550"/>
      <c r="D36" s="549"/>
      <c r="E36" s="555" t="str">
        <f t="shared" si="0"/>
        <v/>
      </c>
      <c r="F36" s="546"/>
      <c r="G36" s="322" t="str">
        <f t="shared" si="1"/>
        <v/>
      </c>
      <c r="H36" s="297" t="b">
        <f t="shared" si="2"/>
        <v>0</v>
      </c>
      <c r="I36" s="298">
        <f t="shared" si="4"/>
        <v>1</v>
      </c>
    </row>
    <row r="37" spans="1:9">
      <c r="A37" s="546"/>
      <c r="B37" s="550"/>
      <c r="C37" s="550"/>
      <c r="D37" s="549"/>
      <c r="E37" s="555" t="str">
        <f t="shared" si="0"/>
        <v/>
      </c>
      <c r="F37" s="546"/>
      <c r="G37" s="322" t="str">
        <f t="shared" si="1"/>
        <v/>
      </c>
      <c r="H37" s="297" t="b">
        <f t="shared" si="2"/>
        <v>0</v>
      </c>
      <c r="I37" s="298">
        <f t="shared" si="4"/>
        <v>1</v>
      </c>
    </row>
    <row r="38" spans="1:9">
      <c r="A38" s="546"/>
      <c r="B38" s="550"/>
      <c r="C38" s="550"/>
      <c r="D38" s="549"/>
      <c r="E38" s="555" t="str">
        <f t="shared" si="0"/>
        <v/>
      </c>
      <c r="F38" s="546"/>
      <c r="G38" s="322" t="str">
        <f t="shared" si="1"/>
        <v/>
      </c>
      <c r="H38" s="297" t="b">
        <f t="shared" si="2"/>
        <v>0</v>
      </c>
      <c r="I38" s="298">
        <f t="shared" si="4"/>
        <v>1</v>
      </c>
    </row>
    <row r="39" spans="1:9">
      <c r="A39" s="546"/>
      <c r="B39" s="550"/>
      <c r="C39" s="550"/>
      <c r="D39" s="549"/>
      <c r="E39" s="555" t="str">
        <f t="shared" si="0"/>
        <v/>
      </c>
      <c r="F39" s="546"/>
      <c r="G39" s="322" t="str">
        <f t="shared" si="1"/>
        <v/>
      </c>
      <c r="H39" s="297" t="b">
        <f t="shared" si="2"/>
        <v>0</v>
      </c>
      <c r="I39" s="298">
        <f t="shared" si="4"/>
        <v>1</v>
      </c>
    </row>
    <row r="40" spans="1:9">
      <c r="A40" s="546"/>
      <c r="B40" s="550"/>
      <c r="C40" s="550"/>
      <c r="D40" s="549"/>
      <c r="E40" s="555" t="str">
        <f t="shared" si="0"/>
        <v/>
      </c>
      <c r="F40" s="546"/>
      <c r="G40" s="322" t="str">
        <f t="shared" si="1"/>
        <v/>
      </c>
      <c r="H40" s="297" t="b">
        <f t="shared" si="2"/>
        <v>0</v>
      </c>
      <c r="I40" s="298">
        <f t="shared" si="4"/>
        <v>1</v>
      </c>
    </row>
    <row r="41" spans="1:9">
      <c r="A41" s="546"/>
      <c r="B41" s="550"/>
      <c r="C41" s="550"/>
      <c r="D41" s="549"/>
      <c r="E41" s="555" t="str">
        <f t="shared" si="0"/>
        <v/>
      </c>
      <c r="F41" s="546"/>
      <c r="G41" s="322" t="str">
        <f t="shared" si="1"/>
        <v/>
      </c>
      <c r="H41" s="297" t="b">
        <f t="shared" si="2"/>
        <v>0</v>
      </c>
      <c r="I41" s="298">
        <f t="shared" si="4"/>
        <v>1</v>
      </c>
    </row>
    <row r="42" spans="1:9">
      <c r="A42" s="546"/>
      <c r="B42" s="550"/>
      <c r="C42" s="550"/>
      <c r="D42" s="549"/>
      <c r="E42" s="555" t="str">
        <f t="shared" si="0"/>
        <v/>
      </c>
      <c r="F42" s="546"/>
      <c r="G42" s="322" t="str">
        <f t="shared" si="1"/>
        <v/>
      </c>
      <c r="H42" s="297" t="b">
        <f t="shared" si="2"/>
        <v>0</v>
      </c>
      <c r="I42" s="298">
        <f t="shared" si="4"/>
        <v>1</v>
      </c>
    </row>
    <row r="43" spans="1:9">
      <c r="A43" s="546"/>
      <c r="B43" s="550"/>
      <c r="C43" s="550"/>
      <c r="D43" s="549"/>
      <c r="E43" s="555" t="str">
        <f t="shared" si="0"/>
        <v/>
      </c>
      <c r="F43" s="546"/>
      <c r="G43" s="322" t="str">
        <f t="shared" si="1"/>
        <v/>
      </c>
      <c r="H43" s="297" t="b">
        <f t="shared" si="2"/>
        <v>0</v>
      </c>
      <c r="I43" s="298">
        <f t="shared" si="4"/>
        <v>1</v>
      </c>
    </row>
    <row r="44" spans="1:9">
      <c r="A44" s="546"/>
      <c r="B44" s="550"/>
      <c r="C44" s="550"/>
      <c r="D44" s="549"/>
      <c r="E44" s="555" t="str">
        <f t="shared" si="0"/>
        <v/>
      </c>
      <c r="F44" s="546"/>
      <c r="G44" s="322" t="str">
        <f t="shared" si="1"/>
        <v/>
      </c>
      <c r="H44" s="297" t="b">
        <f t="shared" si="2"/>
        <v>0</v>
      </c>
      <c r="I44" s="298">
        <f t="shared" si="4"/>
        <v>1</v>
      </c>
    </row>
    <row r="45" spans="1:9">
      <c r="A45" s="546"/>
      <c r="B45" s="550"/>
      <c r="C45" s="550"/>
      <c r="D45" s="549"/>
      <c r="E45" s="555" t="str">
        <f t="shared" si="0"/>
        <v/>
      </c>
      <c r="F45" s="546"/>
      <c r="G45" s="322" t="str">
        <f t="shared" si="1"/>
        <v/>
      </c>
      <c r="H45" s="297" t="b">
        <f t="shared" si="2"/>
        <v>0</v>
      </c>
      <c r="I45" s="298">
        <f t="shared" si="4"/>
        <v>1</v>
      </c>
    </row>
    <row r="46" spans="1:9">
      <c r="A46" s="546"/>
      <c r="B46" s="550"/>
      <c r="C46" s="550"/>
      <c r="D46" s="549"/>
      <c r="E46" s="555" t="str">
        <f t="shared" si="0"/>
        <v/>
      </c>
      <c r="F46" s="546"/>
      <c r="G46" s="322" t="str">
        <f t="shared" si="1"/>
        <v/>
      </c>
      <c r="H46" s="297" t="b">
        <f t="shared" si="2"/>
        <v>0</v>
      </c>
      <c r="I46" s="298">
        <f t="shared" si="4"/>
        <v>1</v>
      </c>
    </row>
    <row r="47" spans="1:9">
      <c r="A47" s="546"/>
      <c r="B47" s="550"/>
      <c r="C47" s="550"/>
      <c r="D47" s="549"/>
      <c r="E47" s="555" t="str">
        <f t="shared" si="0"/>
        <v/>
      </c>
      <c r="F47" s="546"/>
      <c r="G47" s="322" t="str">
        <f t="shared" si="1"/>
        <v/>
      </c>
      <c r="H47" s="297" t="b">
        <f t="shared" si="2"/>
        <v>0</v>
      </c>
      <c r="I47" s="298">
        <f t="shared" si="4"/>
        <v>1</v>
      </c>
    </row>
    <row r="48" spans="1:9">
      <c r="A48" s="546"/>
      <c r="B48" s="550"/>
      <c r="C48" s="550"/>
      <c r="D48" s="549"/>
      <c r="E48" s="555" t="str">
        <f t="shared" si="0"/>
        <v/>
      </c>
      <c r="F48" s="546"/>
      <c r="G48" s="322" t="str">
        <f t="shared" si="1"/>
        <v/>
      </c>
      <c r="H48" s="297" t="b">
        <f t="shared" si="2"/>
        <v>0</v>
      </c>
      <c r="I48" s="298">
        <f t="shared" si="4"/>
        <v>1</v>
      </c>
    </row>
    <row r="49" spans="1:9">
      <c r="A49" s="546"/>
      <c r="B49" s="550"/>
      <c r="C49" s="550"/>
      <c r="D49" s="549"/>
      <c r="E49" s="555" t="str">
        <f t="shared" si="0"/>
        <v/>
      </c>
      <c r="F49" s="546"/>
      <c r="G49" s="322" t="str">
        <f t="shared" si="1"/>
        <v/>
      </c>
      <c r="H49" s="297" t="b">
        <f t="shared" si="2"/>
        <v>0</v>
      </c>
      <c r="I49" s="298">
        <f t="shared" si="4"/>
        <v>1</v>
      </c>
    </row>
    <row r="50" spans="1:9">
      <c r="A50" s="546"/>
      <c r="B50" s="550"/>
      <c r="C50" s="550"/>
      <c r="D50" s="549"/>
      <c r="E50" s="555" t="str">
        <f t="shared" si="0"/>
        <v/>
      </c>
      <c r="F50" s="546"/>
      <c r="G50" s="322" t="str">
        <f t="shared" si="1"/>
        <v/>
      </c>
      <c r="H50" s="297" t="b">
        <f t="shared" si="2"/>
        <v>0</v>
      </c>
      <c r="I50" s="298">
        <f t="shared" si="4"/>
        <v>1</v>
      </c>
    </row>
    <row r="51" spans="1:9">
      <c r="A51" s="546"/>
      <c r="B51" s="550"/>
      <c r="C51" s="550"/>
      <c r="D51" s="549"/>
      <c r="E51" s="555" t="str">
        <f t="shared" si="0"/>
        <v/>
      </c>
      <c r="F51" s="546"/>
      <c r="G51" s="322" t="str">
        <f t="shared" si="1"/>
        <v/>
      </c>
      <c r="H51" s="297" t="b">
        <f t="shared" si="2"/>
        <v>0</v>
      </c>
      <c r="I51" s="298">
        <f t="shared" si="4"/>
        <v>1</v>
      </c>
    </row>
    <row r="52" spans="1:9">
      <c r="A52" s="546"/>
      <c r="B52" s="550"/>
      <c r="C52" s="550"/>
      <c r="D52" s="549"/>
      <c r="E52" s="555" t="str">
        <f t="shared" si="0"/>
        <v/>
      </c>
      <c r="F52" s="546"/>
      <c r="G52" s="322" t="str">
        <f t="shared" si="1"/>
        <v/>
      </c>
      <c r="H52" s="297" t="b">
        <f t="shared" si="2"/>
        <v>0</v>
      </c>
      <c r="I52" s="298">
        <f t="shared" si="4"/>
        <v>1</v>
      </c>
    </row>
    <row r="53" spans="1:9">
      <c r="A53" s="546"/>
      <c r="B53" s="550"/>
      <c r="C53" s="550"/>
      <c r="D53" s="549"/>
      <c r="E53" s="555" t="str">
        <f t="shared" si="0"/>
        <v/>
      </c>
      <c r="F53" s="546"/>
      <c r="G53" s="322" t="str">
        <f t="shared" si="1"/>
        <v/>
      </c>
      <c r="H53" s="297" t="b">
        <f t="shared" si="2"/>
        <v>0</v>
      </c>
      <c r="I53" s="298">
        <f t="shared" si="4"/>
        <v>1</v>
      </c>
    </row>
    <row r="54" spans="1:9">
      <c r="A54" s="546"/>
      <c r="B54" s="550"/>
      <c r="C54" s="550"/>
      <c r="D54" s="549"/>
      <c r="E54" s="555" t="str">
        <f t="shared" si="0"/>
        <v/>
      </c>
      <c r="F54" s="546"/>
      <c r="G54" s="322" t="str">
        <f t="shared" si="1"/>
        <v/>
      </c>
      <c r="H54" s="297" t="b">
        <f t="shared" si="2"/>
        <v>0</v>
      </c>
      <c r="I54" s="298">
        <f t="shared" si="4"/>
        <v>1</v>
      </c>
    </row>
    <row r="55" spans="1:9">
      <c r="A55" s="546"/>
      <c r="B55" s="550"/>
      <c r="C55" s="550"/>
      <c r="D55" s="549"/>
      <c r="E55" s="555" t="str">
        <f t="shared" si="0"/>
        <v/>
      </c>
      <c r="F55" s="546"/>
      <c r="G55" s="322" t="str">
        <f t="shared" si="1"/>
        <v/>
      </c>
      <c r="H55" s="297" t="b">
        <f t="shared" si="2"/>
        <v>0</v>
      </c>
      <c r="I55" s="298">
        <f t="shared" si="4"/>
        <v>1</v>
      </c>
    </row>
    <row r="56" spans="1:9">
      <c r="A56" s="546"/>
      <c r="B56" s="550"/>
      <c r="C56" s="550"/>
      <c r="D56" s="549"/>
      <c r="E56" s="555" t="str">
        <f t="shared" si="0"/>
        <v/>
      </c>
      <c r="F56" s="546"/>
      <c r="G56" s="322" t="str">
        <f t="shared" si="1"/>
        <v/>
      </c>
      <c r="H56" s="297" t="b">
        <f t="shared" si="2"/>
        <v>0</v>
      </c>
      <c r="I56" s="298">
        <f t="shared" si="4"/>
        <v>1</v>
      </c>
    </row>
    <row r="57" spans="1:9">
      <c r="A57" s="546"/>
      <c r="B57" s="550"/>
      <c r="C57" s="550"/>
      <c r="D57" s="549"/>
      <c r="E57" s="555" t="str">
        <f t="shared" si="0"/>
        <v/>
      </c>
      <c r="F57" s="546"/>
      <c r="G57" s="322" t="str">
        <f t="shared" si="1"/>
        <v/>
      </c>
      <c r="H57" s="297" t="b">
        <f t="shared" si="2"/>
        <v>0</v>
      </c>
      <c r="I57" s="298">
        <f t="shared" si="4"/>
        <v>1</v>
      </c>
    </row>
    <row r="58" spans="1:9">
      <c r="A58" s="546"/>
      <c r="B58" s="550"/>
      <c r="C58" s="550"/>
      <c r="D58" s="549"/>
      <c r="E58" s="555" t="str">
        <f t="shared" si="0"/>
        <v/>
      </c>
      <c r="F58" s="546"/>
      <c r="G58" s="322" t="str">
        <f t="shared" si="1"/>
        <v/>
      </c>
      <c r="H58" s="297" t="b">
        <f t="shared" si="2"/>
        <v>0</v>
      </c>
      <c r="I58" s="298">
        <f t="shared" si="4"/>
        <v>1</v>
      </c>
    </row>
    <row r="59" spans="1:9">
      <c r="A59" s="546"/>
      <c r="B59" s="550"/>
      <c r="C59" s="550"/>
      <c r="D59" s="549"/>
      <c r="E59" s="555" t="str">
        <f t="shared" si="0"/>
        <v/>
      </c>
      <c r="F59" s="546"/>
      <c r="G59" s="322" t="str">
        <f t="shared" si="1"/>
        <v/>
      </c>
      <c r="H59" s="297" t="b">
        <f t="shared" si="2"/>
        <v>0</v>
      </c>
      <c r="I59" s="298">
        <f t="shared" si="4"/>
        <v>1</v>
      </c>
    </row>
    <row r="60" spans="1:9">
      <c r="A60" s="546"/>
      <c r="B60" s="550"/>
      <c r="C60" s="550"/>
      <c r="D60" s="549"/>
      <c r="E60" s="555" t="str">
        <f t="shared" si="0"/>
        <v/>
      </c>
      <c r="F60" s="546"/>
      <c r="G60" s="322" t="str">
        <f t="shared" si="1"/>
        <v/>
      </c>
      <c r="H60" s="297" t="b">
        <f t="shared" si="2"/>
        <v>0</v>
      </c>
      <c r="I60" s="298">
        <f t="shared" si="4"/>
        <v>1</v>
      </c>
    </row>
    <row r="61" spans="1:9">
      <c r="A61" s="546"/>
      <c r="B61" s="550"/>
      <c r="C61" s="550"/>
      <c r="D61" s="549"/>
      <c r="E61" s="555" t="str">
        <f t="shared" si="0"/>
        <v/>
      </c>
      <c r="F61" s="546"/>
      <c r="G61" s="322" t="str">
        <f t="shared" si="1"/>
        <v/>
      </c>
      <c r="H61" s="297" t="b">
        <f t="shared" si="2"/>
        <v>0</v>
      </c>
      <c r="I61" s="298">
        <f t="shared" si="4"/>
        <v>1</v>
      </c>
    </row>
    <row r="62" spans="1:9">
      <c r="A62" s="546"/>
      <c r="B62" s="550"/>
      <c r="C62" s="550"/>
      <c r="D62" s="549"/>
      <c r="E62" s="555" t="str">
        <f t="shared" si="0"/>
        <v/>
      </c>
      <c r="F62" s="546"/>
      <c r="G62" s="322" t="str">
        <f t="shared" si="1"/>
        <v/>
      </c>
      <c r="H62" s="297" t="b">
        <f t="shared" si="2"/>
        <v>0</v>
      </c>
      <c r="I62" s="298">
        <f t="shared" si="4"/>
        <v>1</v>
      </c>
    </row>
    <row r="63" spans="1:9">
      <c r="A63" s="546"/>
      <c r="B63" s="550"/>
      <c r="C63" s="550"/>
      <c r="D63" s="549"/>
      <c r="E63" s="555" t="str">
        <f t="shared" si="0"/>
        <v/>
      </c>
      <c r="F63" s="546"/>
      <c r="G63" s="322" t="str">
        <f t="shared" si="1"/>
        <v/>
      </c>
      <c r="H63" s="297" t="b">
        <f t="shared" si="2"/>
        <v>0</v>
      </c>
      <c r="I63" s="298">
        <f t="shared" si="4"/>
        <v>1</v>
      </c>
    </row>
    <row r="64" spans="1:9">
      <c r="A64" s="546"/>
      <c r="B64" s="550"/>
      <c r="C64" s="550"/>
      <c r="D64" s="549"/>
      <c r="E64" s="555" t="str">
        <f t="shared" si="0"/>
        <v/>
      </c>
      <c r="F64" s="546"/>
      <c r="G64" s="322" t="str">
        <f t="shared" si="1"/>
        <v/>
      </c>
      <c r="H64" s="297" t="b">
        <f t="shared" si="2"/>
        <v>0</v>
      </c>
      <c r="I64" s="298">
        <f t="shared" si="4"/>
        <v>1</v>
      </c>
    </row>
    <row r="65" spans="1:9">
      <c r="A65" s="546"/>
      <c r="B65" s="550"/>
      <c r="C65" s="550"/>
      <c r="D65" s="549"/>
      <c r="E65" s="555" t="str">
        <f t="shared" si="0"/>
        <v/>
      </c>
      <c r="F65" s="546"/>
      <c r="G65" s="322" t="str">
        <f t="shared" si="1"/>
        <v/>
      </c>
      <c r="H65" s="297" t="b">
        <f t="shared" si="2"/>
        <v>0</v>
      </c>
      <c r="I65" s="298">
        <f t="shared" si="4"/>
        <v>1</v>
      </c>
    </row>
    <row r="66" spans="1:9">
      <c r="A66" s="546"/>
      <c r="B66" s="550"/>
      <c r="C66" s="550"/>
      <c r="D66" s="549"/>
      <c r="E66" s="555" t="str">
        <f t="shared" si="0"/>
        <v/>
      </c>
      <c r="F66" s="546"/>
      <c r="G66" s="322" t="str">
        <f t="shared" si="1"/>
        <v/>
      </c>
      <c r="H66" s="297" t="b">
        <f t="shared" si="2"/>
        <v>0</v>
      </c>
      <c r="I66" s="298">
        <f t="shared" si="4"/>
        <v>1</v>
      </c>
    </row>
    <row r="67" spans="1:9">
      <c r="A67" s="546"/>
      <c r="B67" s="550"/>
      <c r="C67" s="550"/>
      <c r="D67" s="549"/>
      <c r="E67" s="555" t="str">
        <f t="shared" si="0"/>
        <v/>
      </c>
      <c r="F67" s="546"/>
      <c r="G67" s="322" t="str">
        <f t="shared" si="1"/>
        <v/>
      </c>
      <c r="H67" s="297" t="b">
        <f t="shared" si="2"/>
        <v>0</v>
      </c>
      <c r="I67" s="298">
        <f t="shared" si="4"/>
        <v>1</v>
      </c>
    </row>
    <row r="68" spans="1:9">
      <c r="A68" s="546"/>
      <c r="B68" s="550"/>
      <c r="C68" s="550"/>
      <c r="D68" s="549"/>
      <c r="E68" s="555" t="str">
        <f t="shared" si="0"/>
        <v/>
      </c>
      <c r="F68" s="546"/>
      <c r="G68" s="322" t="str">
        <f t="shared" si="1"/>
        <v/>
      </c>
      <c r="H68" s="297" t="b">
        <f t="shared" si="2"/>
        <v>0</v>
      </c>
      <c r="I68" s="298">
        <f t="shared" si="4"/>
        <v>1</v>
      </c>
    </row>
    <row r="69" spans="1:9">
      <c r="A69" s="546"/>
      <c r="B69" s="550"/>
      <c r="C69" s="550"/>
      <c r="D69" s="549"/>
      <c r="E69" s="555" t="str">
        <f t="shared" si="0"/>
        <v/>
      </c>
      <c r="F69" s="546"/>
      <c r="G69" s="322" t="str">
        <f t="shared" si="1"/>
        <v/>
      </c>
      <c r="H69" s="297" t="b">
        <f t="shared" si="2"/>
        <v>0</v>
      </c>
      <c r="I69" s="298">
        <f t="shared" si="4"/>
        <v>1</v>
      </c>
    </row>
    <row r="70" spans="1:9">
      <c r="A70" s="546"/>
      <c r="B70" s="550"/>
      <c r="C70" s="550"/>
      <c r="D70" s="549"/>
      <c r="E70" s="555" t="str">
        <f t="shared" si="0"/>
        <v/>
      </c>
      <c r="F70" s="546"/>
      <c r="G70" s="322" t="str">
        <f t="shared" si="1"/>
        <v/>
      </c>
      <c r="H70" s="297" t="b">
        <f t="shared" si="2"/>
        <v>0</v>
      </c>
      <c r="I70" s="298">
        <f t="shared" si="4"/>
        <v>1</v>
      </c>
    </row>
    <row r="71" spans="1:9">
      <c r="A71" s="546"/>
      <c r="B71" s="550"/>
      <c r="C71" s="550"/>
      <c r="D71" s="549"/>
      <c r="E71" s="555" t="str">
        <f t="shared" si="0"/>
        <v/>
      </c>
      <c r="F71" s="546"/>
      <c r="G71" s="322" t="str">
        <f t="shared" si="1"/>
        <v/>
      </c>
      <c r="H71" s="297" t="b">
        <f t="shared" si="2"/>
        <v>0</v>
      </c>
      <c r="I71" s="298">
        <f t="shared" si="4"/>
        <v>1</v>
      </c>
    </row>
    <row r="72" spans="1:9">
      <c r="A72" s="546"/>
      <c r="B72" s="550"/>
      <c r="C72" s="550"/>
      <c r="D72" s="549"/>
      <c r="E72" s="555" t="str">
        <f t="shared" si="0"/>
        <v/>
      </c>
      <c r="F72" s="546"/>
      <c r="G72" s="322" t="str">
        <f t="shared" si="1"/>
        <v/>
      </c>
      <c r="H72" s="297" t="b">
        <f t="shared" si="2"/>
        <v>0</v>
      </c>
      <c r="I72" s="298">
        <f t="shared" si="4"/>
        <v>1</v>
      </c>
    </row>
    <row r="73" spans="1:9">
      <c r="A73" s="546"/>
      <c r="B73" s="550"/>
      <c r="C73" s="550"/>
      <c r="D73" s="549"/>
      <c r="E73" s="555" t="str">
        <f t="shared" si="0"/>
        <v/>
      </c>
      <c r="F73" s="546"/>
      <c r="G73" s="322" t="str">
        <f t="shared" si="1"/>
        <v/>
      </c>
      <c r="H73" s="297" t="b">
        <f t="shared" si="2"/>
        <v>0</v>
      </c>
      <c r="I73" s="298">
        <f t="shared" si="4"/>
        <v>1</v>
      </c>
    </row>
    <row r="74" spans="1:9">
      <c r="A74" s="546"/>
      <c r="B74" s="550"/>
      <c r="C74" s="550"/>
      <c r="D74" s="549"/>
      <c r="E74" s="555" t="str">
        <f t="shared" si="0"/>
        <v/>
      </c>
      <c r="F74" s="546"/>
      <c r="G74" s="322" t="str">
        <f t="shared" si="1"/>
        <v/>
      </c>
      <c r="H74" s="297" t="b">
        <f t="shared" si="2"/>
        <v>0</v>
      </c>
      <c r="I74" s="298">
        <f t="shared" si="4"/>
        <v>1</v>
      </c>
    </row>
    <row r="75" spans="1:9">
      <c r="A75" s="546"/>
      <c r="B75" s="550"/>
      <c r="C75" s="550"/>
      <c r="D75" s="549"/>
      <c r="E75" s="555" t="str">
        <f t="shared" si="0"/>
        <v/>
      </c>
      <c r="F75" s="546"/>
      <c r="G75" s="322" t="str">
        <f t="shared" si="1"/>
        <v/>
      </c>
      <c r="H75" s="297" t="b">
        <f t="shared" si="2"/>
        <v>0</v>
      </c>
      <c r="I75" s="298">
        <f t="shared" si="4"/>
        <v>1</v>
      </c>
    </row>
    <row r="76" spans="1:9">
      <c r="A76" s="546"/>
      <c r="B76" s="550"/>
      <c r="C76" s="550"/>
      <c r="D76" s="549"/>
      <c r="E76" s="555" t="str">
        <f t="shared" ref="E76:E139" si="5">IF(OR($B76="",,$D76&lt;an_initial,$D76&gt;an_final),"",G76*(HLOOKUP(C76,iii5punctaje,2,FALSE)))</f>
        <v/>
      </c>
      <c r="F76" s="546"/>
      <c r="G76" s="322" t="str">
        <f t="shared" ref="G76:G139" si="6">IF(OR($B76="",,$D76="",$D76&gt;an_final),"",IF($D76&gt;=an_initial,1,""))</f>
        <v/>
      </c>
      <c r="H76" s="297" t="b">
        <f t="shared" ref="H76:H139" si="7">IF(nume_candidat="",FALSE,ISNUMBER(SEARCH(nume_candidat,$B76)))</f>
        <v>0</v>
      </c>
      <c r="I76" s="298">
        <f t="shared" si="4"/>
        <v>1</v>
      </c>
    </row>
    <row r="77" spans="1:9">
      <c r="A77" s="546"/>
      <c r="B77" s="550"/>
      <c r="C77" s="550"/>
      <c r="D77" s="549"/>
      <c r="E77" s="555" t="str">
        <f t="shared" si="5"/>
        <v/>
      </c>
      <c r="F77" s="546"/>
      <c r="G77" s="322" t="str">
        <f t="shared" si="6"/>
        <v/>
      </c>
      <c r="H77" s="297" t="b">
        <f t="shared" si="7"/>
        <v>0</v>
      </c>
      <c r="I77" s="298">
        <f t="shared" ref="I77:I140" si="8">LEN(B77)-LEN(SUBSTITUTE(B77,",",""))+1</f>
        <v>1</v>
      </c>
    </row>
    <row r="78" spans="1:9">
      <c r="A78" s="546"/>
      <c r="B78" s="550"/>
      <c r="C78" s="550"/>
      <c r="D78" s="549"/>
      <c r="E78" s="555" t="str">
        <f t="shared" si="5"/>
        <v/>
      </c>
      <c r="F78" s="546"/>
      <c r="G78" s="322" t="str">
        <f t="shared" si="6"/>
        <v/>
      </c>
      <c r="H78" s="297" t="b">
        <f t="shared" si="7"/>
        <v>0</v>
      </c>
      <c r="I78" s="298">
        <f t="shared" si="8"/>
        <v>1</v>
      </c>
    </row>
    <row r="79" spans="1:9">
      <c r="A79" s="546"/>
      <c r="B79" s="550"/>
      <c r="C79" s="550"/>
      <c r="D79" s="549"/>
      <c r="E79" s="555" t="str">
        <f t="shared" si="5"/>
        <v/>
      </c>
      <c r="F79" s="546"/>
      <c r="G79" s="322" t="str">
        <f t="shared" si="6"/>
        <v/>
      </c>
      <c r="H79" s="297" t="b">
        <f t="shared" si="7"/>
        <v>0</v>
      </c>
      <c r="I79" s="298">
        <f t="shared" si="8"/>
        <v>1</v>
      </c>
    </row>
    <row r="80" spans="1:9">
      <c r="A80" s="546"/>
      <c r="B80" s="550"/>
      <c r="C80" s="550"/>
      <c r="D80" s="549"/>
      <c r="E80" s="555" t="str">
        <f t="shared" si="5"/>
        <v/>
      </c>
      <c r="F80" s="546"/>
      <c r="G80" s="322" t="str">
        <f t="shared" si="6"/>
        <v/>
      </c>
      <c r="H80" s="297" t="b">
        <f t="shared" si="7"/>
        <v>0</v>
      </c>
      <c r="I80" s="298">
        <f t="shared" si="8"/>
        <v>1</v>
      </c>
    </row>
    <row r="81" spans="1:9">
      <c r="A81" s="546"/>
      <c r="B81" s="550"/>
      <c r="C81" s="550"/>
      <c r="D81" s="549"/>
      <c r="E81" s="555" t="str">
        <f t="shared" si="5"/>
        <v/>
      </c>
      <c r="F81" s="546"/>
      <c r="G81" s="322" t="str">
        <f t="shared" si="6"/>
        <v/>
      </c>
      <c r="H81" s="297" t="b">
        <f t="shared" si="7"/>
        <v>0</v>
      </c>
      <c r="I81" s="298">
        <f t="shared" si="8"/>
        <v>1</v>
      </c>
    </row>
    <row r="82" spans="1:9">
      <c r="A82" s="546"/>
      <c r="B82" s="550"/>
      <c r="C82" s="550"/>
      <c r="D82" s="549"/>
      <c r="E82" s="555" t="str">
        <f t="shared" si="5"/>
        <v/>
      </c>
      <c r="F82" s="546"/>
      <c r="G82" s="322" t="str">
        <f t="shared" si="6"/>
        <v/>
      </c>
      <c r="H82" s="297" t="b">
        <f t="shared" si="7"/>
        <v>0</v>
      </c>
      <c r="I82" s="298">
        <f t="shared" si="8"/>
        <v>1</v>
      </c>
    </row>
    <row r="83" spans="1:9">
      <c r="A83" s="546"/>
      <c r="B83" s="550"/>
      <c r="C83" s="550"/>
      <c r="D83" s="549"/>
      <c r="E83" s="555" t="str">
        <f t="shared" si="5"/>
        <v/>
      </c>
      <c r="F83" s="546"/>
      <c r="G83" s="322" t="str">
        <f t="shared" si="6"/>
        <v/>
      </c>
      <c r="H83" s="297" t="b">
        <f t="shared" si="7"/>
        <v>0</v>
      </c>
      <c r="I83" s="298">
        <f t="shared" si="8"/>
        <v>1</v>
      </c>
    </row>
    <row r="84" spans="1:9">
      <c r="A84" s="546"/>
      <c r="B84" s="550"/>
      <c r="C84" s="550"/>
      <c r="D84" s="549"/>
      <c r="E84" s="555" t="str">
        <f t="shared" si="5"/>
        <v/>
      </c>
      <c r="F84" s="546"/>
      <c r="G84" s="322" t="str">
        <f t="shared" si="6"/>
        <v/>
      </c>
      <c r="H84" s="297" t="b">
        <f t="shared" si="7"/>
        <v>0</v>
      </c>
      <c r="I84" s="298">
        <f t="shared" si="8"/>
        <v>1</v>
      </c>
    </row>
    <row r="85" spans="1:9">
      <c r="A85" s="546"/>
      <c r="B85" s="550"/>
      <c r="C85" s="550"/>
      <c r="D85" s="549"/>
      <c r="E85" s="555" t="str">
        <f t="shared" si="5"/>
        <v/>
      </c>
      <c r="F85" s="546"/>
      <c r="G85" s="322" t="str">
        <f t="shared" si="6"/>
        <v/>
      </c>
      <c r="H85" s="297" t="b">
        <f t="shared" si="7"/>
        <v>0</v>
      </c>
      <c r="I85" s="298">
        <f t="shared" si="8"/>
        <v>1</v>
      </c>
    </row>
    <row r="86" spans="1:9">
      <c r="A86" s="546"/>
      <c r="B86" s="550"/>
      <c r="C86" s="550"/>
      <c r="D86" s="549"/>
      <c r="E86" s="555" t="str">
        <f t="shared" si="5"/>
        <v/>
      </c>
      <c r="F86" s="546"/>
      <c r="G86" s="322" t="str">
        <f t="shared" si="6"/>
        <v/>
      </c>
      <c r="H86" s="297" t="b">
        <f t="shared" si="7"/>
        <v>0</v>
      </c>
      <c r="I86" s="298">
        <f t="shared" si="8"/>
        <v>1</v>
      </c>
    </row>
    <row r="87" spans="1:9">
      <c r="A87" s="546"/>
      <c r="B87" s="550"/>
      <c r="C87" s="550"/>
      <c r="D87" s="549"/>
      <c r="E87" s="555" t="str">
        <f t="shared" si="5"/>
        <v/>
      </c>
      <c r="F87" s="546"/>
      <c r="G87" s="322" t="str">
        <f t="shared" si="6"/>
        <v/>
      </c>
      <c r="H87" s="297" t="b">
        <f t="shared" si="7"/>
        <v>0</v>
      </c>
      <c r="I87" s="298">
        <f t="shared" si="8"/>
        <v>1</v>
      </c>
    </row>
    <row r="88" spans="1:9">
      <c r="A88" s="546"/>
      <c r="B88" s="550"/>
      <c r="C88" s="550"/>
      <c r="D88" s="549"/>
      <c r="E88" s="555" t="str">
        <f t="shared" si="5"/>
        <v/>
      </c>
      <c r="F88" s="546"/>
      <c r="G88" s="322" t="str">
        <f t="shared" si="6"/>
        <v/>
      </c>
      <c r="H88" s="297" t="b">
        <f t="shared" si="7"/>
        <v>0</v>
      </c>
      <c r="I88" s="298">
        <f t="shared" si="8"/>
        <v>1</v>
      </c>
    </row>
    <row r="89" spans="1:9">
      <c r="A89" s="546"/>
      <c r="B89" s="550"/>
      <c r="C89" s="550"/>
      <c r="D89" s="549"/>
      <c r="E89" s="555" t="str">
        <f t="shared" si="5"/>
        <v/>
      </c>
      <c r="F89" s="546"/>
      <c r="G89" s="322" t="str">
        <f t="shared" si="6"/>
        <v/>
      </c>
      <c r="H89" s="297" t="b">
        <f t="shared" si="7"/>
        <v>0</v>
      </c>
      <c r="I89" s="298">
        <f t="shared" si="8"/>
        <v>1</v>
      </c>
    </row>
    <row r="90" spans="1:9">
      <c r="A90" s="546"/>
      <c r="B90" s="550"/>
      <c r="C90" s="550"/>
      <c r="D90" s="549"/>
      <c r="E90" s="555" t="str">
        <f t="shared" si="5"/>
        <v/>
      </c>
      <c r="F90" s="546"/>
      <c r="G90" s="322" t="str">
        <f t="shared" si="6"/>
        <v/>
      </c>
      <c r="H90" s="297" t="b">
        <f t="shared" si="7"/>
        <v>0</v>
      </c>
      <c r="I90" s="298">
        <f t="shared" si="8"/>
        <v>1</v>
      </c>
    </row>
    <row r="91" spans="1:9">
      <c r="A91" s="546"/>
      <c r="B91" s="550"/>
      <c r="C91" s="550"/>
      <c r="D91" s="549"/>
      <c r="E91" s="555" t="str">
        <f t="shared" si="5"/>
        <v/>
      </c>
      <c r="F91" s="546"/>
      <c r="G91" s="322" t="str">
        <f t="shared" si="6"/>
        <v/>
      </c>
      <c r="H91" s="297" t="b">
        <f t="shared" si="7"/>
        <v>0</v>
      </c>
      <c r="I91" s="298">
        <f t="shared" si="8"/>
        <v>1</v>
      </c>
    </row>
    <row r="92" spans="1:9">
      <c r="A92" s="546"/>
      <c r="B92" s="550"/>
      <c r="C92" s="550"/>
      <c r="D92" s="549"/>
      <c r="E92" s="555" t="str">
        <f t="shared" si="5"/>
        <v/>
      </c>
      <c r="F92" s="546"/>
      <c r="G92" s="322" t="str">
        <f t="shared" si="6"/>
        <v/>
      </c>
      <c r="H92" s="297" t="b">
        <f t="shared" si="7"/>
        <v>0</v>
      </c>
      <c r="I92" s="298">
        <f t="shared" si="8"/>
        <v>1</v>
      </c>
    </row>
    <row r="93" spans="1:9">
      <c r="A93" s="546"/>
      <c r="B93" s="550"/>
      <c r="C93" s="550"/>
      <c r="D93" s="549"/>
      <c r="E93" s="555" t="str">
        <f t="shared" si="5"/>
        <v/>
      </c>
      <c r="F93" s="546"/>
      <c r="G93" s="322" t="str">
        <f t="shared" si="6"/>
        <v/>
      </c>
      <c r="H93" s="297" t="b">
        <f t="shared" si="7"/>
        <v>0</v>
      </c>
      <c r="I93" s="298">
        <f t="shared" si="8"/>
        <v>1</v>
      </c>
    </row>
    <row r="94" spans="1:9">
      <c r="A94" s="546"/>
      <c r="B94" s="550"/>
      <c r="C94" s="550"/>
      <c r="D94" s="549"/>
      <c r="E94" s="555" t="str">
        <f t="shared" si="5"/>
        <v/>
      </c>
      <c r="F94" s="546"/>
      <c r="G94" s="322" t="str">
        <f t="shared" si="6"/>
        <v/>
      </c>
      <c r="H94" s="297" t="b">
        <f t="shared" si="7"/>
        <v>0</v>
      </c>
      <c r="I94" s="298">
        <f t="shared" si="8"/>
        <v>1</v>
      </c>
    </row>
    <row r="95" spans="1:9">
      <c r="A95" s="546"/>
      <c r="B95" s="550"/>
      <c r="C95" s="550"/>
      <c r="D95" s="549"/>
      <c r="E95" s="555" t="str">
        <f t="shared" si="5"/>
        <v/>
      </c>
      <c r="F95" s="546"/>
      <c r="G95" s="322" t="str">
        <f t="shared" si="6"/>
        <v/>
      </c>
      <c r="H95" s="297" t="b">
        <f t="shared" si="7"/>
        <v>0</v>
      </c>
      <c r="I95" s="298">
        <f t="shared" si="8"/>
        <v>1</v>
      </c>
    </row>
    <row r="96" spans="1:9">
      <c r="A96" s="546"/>
      <c r="B96" s="550"/>
      <c r="C96" s="550"/>
      <c r="D96" s="549"/>
      <c r="E96" s="555" t="str">
        <f t="shared" si="5"/>
        <v/>
      </c>
      <c r="F96" s="546"/>
      <c r="G96" s="322" t="str">
        <f t="shared" si="6"/>
        <v/>
      </c>
      <c r="H96" s="297" t="b">
        <f t="shared" si="7"/>
        <v>0</v>
      </c>
      <c r="I96" s="298">
        <f t="shared" si="8"/>
        <v>1</v>
      </c>
    </row>
    <row r="97" spans="1:9">
      <c r="A97" s="546"/>
      <c r="B97" s="550"/>
      <c r="C97" s="550"/>
      <c r="D97" s="549"/>
      <c r="E97" s="555" t="str">
        <f t="shared" si="5"/>
        <v/>
      </c>
      <c r="F97" s="546"/>
      <c r="G97" s="322" t="str">
        <f t="shared" si="6"/>
        <v/>
      </c>
      <c r="H97" s="297" t="b">
        <f t="shared" si="7"/>
        <v>0</v>
      </c>
      <c r="I97" s="298">
        <f t="shared" si="8"/>
        <v>1</v>
      </c>
    </row>
    <row r="98" spans="1:9">
      <c r="A98" s="546"/>
      <c r="B98" s="550"/>
      <c r="C98" s="550"/>
      <c r="D98" s="549"/>
      <c r="E98" s="555" t="str">
        <f t="shared" si="5"/>
        <v/>
      </c>
      <c r="F98" s="546"/>
      <c r="G98" s="322" t="str">
        <f t="shared" si="6"/>
        <v/>
      </c>
      <c r="H98" s="297" t="b">
        <f t="shared" si="7"/>
        <v>0</v>
      </c>
      <c r="I98" s="298">
        <f t="shared" si="8"/>
        <v>1</v>
      </c>
    </row>
    <row r="99" spans="1:9">
      <c r="A99" s="546"/>
      <c r="B99" s="550"/>
      <c r="C99" s="550"/>
      <c r="D99" s="549"/>
      <c r="E99" s="555" t="str">
        <f t="shared" si="5"/>
        <v/>
      </c>
      <c r="F99" s="546"/>
      <c r="G99" s="322" t="str">
        <f t="shared" si="6"/>
        <v/>
      </c>
      <c r="H99" s="297" t="b">
        <f t="shared" si="7"/>
        <v>0</v>
      </c>
      <c r="I99" s="298">
        <f t="shared" si="8"/>
        <v>1</v>
      </c>
    </row>
    <row r="100" spans="1:9">
      <c r="A100" s="546"/>
      <c r="B100" s="550"/>
      <c r="C100" s="550"/>
      <c r="D100" s="549"/>
      <c r="E100" s="555" t="str">
        <f t="shared" si="5"/>
        <v/>
      </c>
      <c r="F100" s="546"/>
      <c r="G100" s="322" t="str">
        <f t="shared" si="6"/>
        <v/>
      </c>
      <c r="H100" s="297" t="b">
        <f t="shared" si="7"/>
        <v>0</v>
      </c>
      <c r="I100" s="298">
        <f t="shared" si="8"/>
        <v>1</v>
      </c>
    </row>
    <row r="101" spans="1:9">
      <c r="A101" s="546"/>
      <c r="B101" s="550"/>
      <c r="C101" s="550"/>
      <c r="D101" s="549"/>
      <c r="E101" s="555" t="str">
        <f t="shared" si="5"/>
        <v/>
      </c>
      <c r="F101" s="546"/>
      <c r="G101" s="322" t="str">
        <f t="shared" si="6"/>
        <v/>
      </c>
      <c r="H101" s="297" t="b">
        <f t="shared" si="7"/>
        <v>0</v>
      </c>
      <c r="I101" s="298">
        <f t="shared" si="8"/>
        <v>1</v>
      </c>
    </row>
    <row r="102" spans="1:9">
      <c r="A102" s="546"/>
      <c r="B102" s="550"/>
      <c r="C102" s="550"/>
      <c r="D102" s="549"/>
      <c r="E102" s="555" t="str">
        <f t="shared" si="5"/>
        <v/>
      </c>
      <c r="F102" s="546"/>
      <c r="G102" s="322" t="str">
        <f t="shared" si="6"/>
        <v/>
      </c>
      <c r="H102" s="297" t="b">
        <f t="shared" si="7"/>
        <v>0</v>
      </c>
      <c r="I102" s="298">
        <f t="shared" si="8"/>
        <v>1</v>
      </c>
    </row>
    <row r="103" spans="1:9">
      <c r="A103" s="546"/>
      <c r="B103" s="550"/>
      <c r="C103" s="550"/>
      <c r="D103" s="549"/>
      <c r="E103" s="555" t="str">
        <f t="shared" si="5"/>
        <v/>
      </c>
      <c r="F103" s="546"/>
      <c r="G103" s="322" t="str">
        <f t="shared" si="6"/>
        <v/>
      </c>
      <c r="H103" s="297" t="b">
        <f t="shared" si="7"/>
        <v>0</v>
      </c>
      <c r="I103" s="298">
        <f t="shared" si="8"/>
        <v>1</v>
      </c>
    </row>
    <row r="104" spans="1:9">
      <c r="A104" s="546"/>
      <c r="B104" s="550"/>
      <c r="C104" s="550"/>
      <c r="D104" s="549"/>
      <c r="E104" s="555" t="str">
        <f t="shared" si="5"/>
        <v/>
      </c>
      <c r="F104" s="546"/>
      <c r="G104" s="322" t="str">
        <f t="shared" si="6"/>
        <v/>
      </c>
      <c r="H104" s="297" t="b">
        <f t="shared" si="7"/>
        <v>0</v>
      </c>
      <c r="I104" s="298">
        <f t="shared" si="8"/>
        <v>1</v>
      </c>
    </row>
    <row r="105" spans="1:9">
      <c r="A105" s="546"/>
      <c r="B105" s="550"/>
      <c r="C105" s="550"/>
      <c r="D105" s="549"/>
      <c r="E105" s="555" t="str">
        <f t="shared" si="5"/>
        <v/>
      </c>
      <c r="F105" s="546"/>
      <c r="G105" s="322" t="str">
        <f t="shared" si="6"/>
        <v/>
      </c>
      <c r="H105" s="297" t="b">
        <f t="shared" si="7"/>
        <v>0</v>
      </c>
      <c r="I105" s="298">
        <f t="shared" si="8"/>
        <v>1</v>
      </c>
    </row>
    <row r="106" spans="1:9">
      <c r="A106" s="546"/>
      <c r="B106" s="550"/>
      <c r="C106" s="550"/>
      <c r="D106" s="549"/>
      <c r="E106" s="555" t="str">
        <f t="shared" si="5"/>
        <v/>
      </c>
      <c r="F106" s="546"/>
      <c r="G106" s="322" t="str">
        <f t="shared" si="6"/>
        <v/>
      </c>
      <c r="H106" s="297" t="b">
        <f t="shared" si="7"/>
        <v>0</v>
      </c>
      <c r="I106" s="298">
        <f t="shared" si="8"/>
        <v>1</v>
      </c>
    </row>
    <row r="107" spans="1:9">
      <c r="A107" s="546"/>
      <c r="B107" s="550"/>
      <c r="C107" s="550"/>
      <c r="D107" s="549"/>
      <c r="E107" s="555" t="str">
        <f t="shared" si="5"/>
        <v/>
      </c>
      <c r="F107" s="546"/>
      <c r="G107" s="322" t="str">
        <f t="shared" si="6"/>
        <v/>
      </c>
      <c r="H107" s="297" t="b">
        <f t="shared" si="7"/>
        <v>0</v>
      </c>
      <c r="I107" s="298">
        <f t="shared" si="8"/>
        <v>1</v>
      </c>
    </row>
    <row r="108" spans="1:9">
      <c r="A108" s="546"/>
      <c r="B108" s="550"/>
      <c r="C108" s="550"/>
      <c r="D108" s="549"/>
      <c r="E108" s="555" t="str">
        <f t="shared" si="5"/>
        <v/>
      </c>
      <c r="F108" s="546"/>
      <c r="G108" s="322" t="str">
        <f t="shared" si="6"/>
        <v/>
      </c>
      <c r="H108" s="297" t="b">
        <f t="shared" si="7"/>
        <v>0</v>
      </c>
      <c r="I108" s="298">
        <f t="shared" si="8"/>
        <v>1</v>
      </c>
    </row>
    <row r="109" spans="1:9">
      <c r="A109" s="546"/>
      <c r="B109" s="550"/>
      <c r="C109" s="550"/>
      <c r="D109" s="549"/>
      <c r="E109" s="555" t="str">
        <f t="shared" si="5"/>
        <v/>
      </c>
      <c r="F109" s="546"/>
      <c r="G109" s="322" t="str">
        <f t="shared" si="6"/>
        <v/>
      </c>
      <c r="H109" s="297" t="b">
        <f t="shared" si="7"/>
        <v>0</v>
      </c>
      <c r="I109" s="298">
        <f t="shared" si="8"/>
        <v>1</v>
      </c>
    </row>
    <row r="110" spans="1:9">
      <c r="A110" s="546"/>
      <c r="B110" s="550"/>
      <c r="C110" s="550"/>
      <c r="D110" s="549"/>
      <c r="E110" s="555" t="str">
        <f t="shared" si="5"/>
        <v/>
      </c>
      <c r="F110" s="546"/>
      <c r="G110" s="322" t="str">
        <f t="shared" si="6"/>
        <v/>
      </c>
      <c r="H110" s="297" t="b">
        <f t="shared" si="7"/>
        <v>0</v>
      </c>
      <c r="I110" s="298">
        <f t="shared" si="8"/>
        <v>1</v>
      </c>
    </row>
    <row r="111" spans="1:9">
      <c r="A111" s="546"/>
      <c r="B111" s="551"/>
      <c r="C111" s="551"/>
      <c r="D111" s="553"/>
      <c r="E111" s="555" t="str">
        <f t="shared" si="5"/>
        <v/>
      </c>
      <c r="F111" s="546"/>
      <c r="G111" s="322" t="str">
        <f t="shared" si="6"/>
        <v/>
      </c>
      <c r="H111" s="297" t="b">
        <f t="shared" si="7"/>
        <v>0</v>
      </c>
      <c r="I111" s="298">
        <f t="shared" si="8"/>
        <v>1</v>
      </c>
    </row>
    <row r="112" spans="1:9">
      <c r="A112" s="546"/>
      <c r="B112" s="551"/>
      <c r="C112" s="551"/>
      <c r="D112" s="553"/>
      <c r="E112" s="555" t="str">
        <f t="shared" si="5"/>
        <v/>
      </c>
      <c r="F112" s="546"/>
      <c r="G112" s="322" t="str">
        <f t="shared" si="6"/>
        <v/>
      </c>
      <c r="H112" s="297" t="b">
        <f t="shared" si="7"/>
        <v>0</v>
      </c>
      <c r="I112" s="298">
        <f t="shared" si="8"/>
        <v>1</v>
      </c>
    </row>
    <row r="113" spans="1:9">
      <c r="A113" s="546"/>
      <c r="B113" s="551"/>
      <c r="C113" s="551"/>
      <c r="D113" s="553"/>
      <c r="E113" s="555" t="str">
        <f t="shared" si="5"/>
        <v/>
      </c>
      <c r="F113" s="546"/>
      <c r="G113" s="322" t="str">
        <f t="shared" si="6"/>
        <v/>
      </c>
      <c r="H113" s="297" t="b">
        <f t="shared" si="7"/>
        <v>0</v>
      </c>
      <c r="I113" s="298">
        <f t="shared" si="8"/>
        <v>1</v>
      </c>
    </row>
    <row r="114" spans="1:9">
      <c r="A114" s="546"/>
      <c r="B114" s="551"/>
      <c r="C114" s="551"/>
      <c r="D114" s="553"/>
      <c r="E114" s="555" t="str">
        <f t="shared" si="5"/>
        <v/>
      </c>
      <c r="F114" s="546"/>
      <c r="G114" s="322" t="str">
        <f t="shared" si="6"/>
        <v/>
      </c>
      <c r="H114" s="297" t="b">
        <f t="shared" si="7"/>
        <v>0</v>
      </c>
      <c r="I114" s="298">
        <f t="shared" si="8"/>
        <v>1</v>
      </c>
    </row>
    <row r="115" spans="1:9">
      <c r="A115" s="546"/>
      <c r="B115" s="551"/>
      <c r="C115" s="551"/>
      <c r="D115" s="553"/>
      <c r="E115" s="555" t="str">
        <f t="shared" si="5"/>
        <v/>
      </c>
      <c r="F115" s="546"/>
      <c r="G115" s="322" t="str">
        <f t="shared" si="6"/>
        <v/>
      </c>
      <c r="H115" s="297" t="b">
        <f t="shared" si="7"/>
        <v>0</v>
      </c>
      <c r="I115" s="298">
        <f t="shared" si="8"/>
        <v>1</v>
      </c>
    </row>
    <row r="116" spans="1:9">
      <c r="A116" s="546"/>
      <c r="B116" s="551"/>
      <c r="C116" s="551"/>
      <c r="D116" s="553"/>
      <c r="E116" s="555" t="str">
        <f t="shared" si="5"/>
        <v/>
      </c>
      <c r="F116" s="546"/>
      <c r="G116" s="322" t="str">
        <f t="shared" si="6"/>
        <v/>
      </c>
      <c r="H116" s="297" t="b">
        <f t="shared" si="7"/>
        <v>0</v>
      </c>
      <c r="I116" s="298">
        <f t="shared" si="8"/>
        <v>1</v>
      </c>
    </row>
    <row r="117" spans="1:9">
      <c r="A117" s="546"/>
      <c r="B117" s="551"/>
      <c r="C117" s="551"/>
      <c r="D117" s="553"/>
      <c r="E117" s="555" t="str">
        <f t="shared" si="5"/>
        <v/>
      </c>
      <c r="F117" s="546"/>
      <c r="G117" s="322" t="str">
        <f t="shared" si="6"/>
        <v/>
      </c>
      <c r="H117" s="297" t="b">
        <f t="shared" si="7"/>
        <v>0</v>
      </c>
      <c r="I117" s="298">
        <f t="shared" si="8"/>
        <v>1</v>
      </c>
    </row>
    <row r="118" spans="1:9">
      <c r="A118" s="546"/>
      <c r="B118" s="551"/>
      <c r="C118" s="551"/>
      <c r="D118" s="553"/>
      <c r="E118" s="555" t="str">
        <f t="shared" si="5"/>
        <v/>
      </c>
      <c r="F118" s="546"/>
      <c r="G118" s="322" t="str">
        <f t="shared" si="6"/>
        <v/>
      </c>
      <c r="H118" s="297" t="b">
        <f t="shared" si="7"/>
        <v>0</v>
      </c>
      <c r="I118" s="298">
        <f t="shared" si="8"/>
        <v>1</v>
      </c>
    </row>
    <row r="119" spans="1:9">
      <c r="A119" s="546"/>
      <c r="B119" s="551"/>
      <c r="C119" s="551"/>
      <c r="D119" s="553"/>
      <c r="E119" s="555" t="str">
        <f t="shared" si="5"/>
        <v/>
      </c>
      <c r="F119" s="546"/>
      <c r="G119" s="322" t="str">
        <f t="shared" si="6"/>
        <v/>
      </c>
      <c r="H119" s="297" t="b">
        <f t="shared" si="7"/>
        <v>0</v>
      </c>
      <c r="I119" s="298">
        <f t="shared" si="8"/>
        <v>1</v>
      </c>
    </row>
    <row r="120" spans="1:9">
      <c r="A120" s="546"/>
      <c r="B120" s="551"/>
      <c r="C120" s="551"/>
      <c r="D120" s="553"/>
      <c r="E120" s="555" t="str">
        <f t="shared" si="5"/>
        <v/>
      </c>
      <c r="F120" s="546"/>
      <c r="G120" s="322" t="str">
        <f t="shared" si="6"/>
        <v/>
      </c>
      <c r="H120" s="297" t="b">
        <f t="shared" si="7"/>
        <v>0</v>
      </c>
      <c r="I120" s="298">
        <f t="shared" si="8"/>
        <v>1</v>
      </c>
    </row>
    <row r="121" spans="1:9">
      <c r="A121" s="546"/>
      <c r="B121" s="551"/>
      <c r="C121" s="551"/>
      <c r="D121" s="553"/>
      <c r="E121" s="555" t="str">
        <f t="shared" si="5"/>
        <v/>
      </c>
      <c r="F121" s="546"/>
      <c r="G121" s="322" t="str">
        <f t="shared" si="6"/>
        <v/>
      </c>
      <c r="H121" s="297" t="b">
        <f t="shared" si="7"/>
        <v>0</v>
      </c>
      <c r="I121" s="298">
        <f t="shared" si="8"/>
        <v>1</v>
      </c>
    </row>
    <row r="122" spans="1:9">
      <c r="A122" s="546"/>
      <c r="B122" s="551"/>
      <c r="C122" s="551"/>
      <c r="D122" s="553"/>
      <c r="E122" s="555" t="str">
        <f t="shared" si="5"/>
        <v/>
      </c>
      <c r="F122" s="546"/>
      <c r="G122" s="322" t="str">
        <f t="shared" si="6"/>
        <v/>
      </c>
      <c r="H122" s="297" t="b">
        <f t="shared" si="7"/>
        <v>0</v>
      </c>
      <c r="I122" s="298">
        <f t="shared" si="8"/>
        <v>1</v>
      </c>
    </row>
    <row r="123" spans="1:9">
      <c r="A123" s="546"/>
      <c r="B123" s="551"/>
      <c r="C123" s="551"/>
      <c r="D123" s="553"/>
      <c r="E123" s="555" t="str">
        <f t="shared" si="5"/>
        <v/>
      </c>
      <c r="F123" s="546"/>
      <c r="G123" s="322" t="str">
        <f t="shared" si="6"/>
        <v/>
      </c>
      <c r="H123" s="297" t="b">
        <f t="shared" si="7"/>
        <v>0</v>
      </c>
      <c r="I123" s="298">
        <f t="shared" si="8"/>
        <v>1</v>
      </c>
    </row>
    <row r="124" spans="1:9">
      <c r="A124" s="546"/>
      <c r="B124" s="551"/>
      <c r="C124" s="551"/>
      <c r="D124" s="553"/>
      <c r="E124" s="555" t="str">
        <f t="shared" si="5"/>
        <v/>
      </c>
      <c r="F124" s="546"/>
      <c r="G124" s="322" t="str">
        <f t="shared" si="6"/>
        <v/>
      </c>
      <c r="H124" s="297" t="b">
        <f t="shared" si="7"/>
        <v>0</v>
      </c>
      <c r="I124" s="298">
        <f t="shared" si="8"/>
        <v>1</v>
      </c>
    </row>
    <row r="125" spans="1:9">
      <c r="A125" s="546"/>
      <c r="B125" s="551"/>
      <c r="C125" s="551"/>
      <c r="D125" s="553"/>
      <c r="E125" s="555" t="str">
        <f t="shared" si="5"/>
        <v/>
      </c>
      <c r="F125" s="546"/>
      <c r="G125" s="322" t="str">
        <f t="shared" si="6"/>
        <v/>
      </c>
      <c r="H125" s="297" t="b">
        <f t="shared" si="7"/>
        <v>0</v>
      </c>
      <c r="I125" s="298">
        <f t="shared" si="8"/>
        <v>1</v>
      </c>
    </row>
    <row r="126" spans="1:9">
      <c r="A126" s="546"/>
      <c r="B126" s="551"/>
      <c r="C126" s="551"/>
      <c r="D126" s="553"/>
      <c r="E126" s="555" t="str">
        <f t="shared" si="5"/>
        <v/>
      </c>
      <c r="F126" s="546"/>
      <c r="G126" s="322" t="str">
        <f t="shared" si="6"/>
        <v/>
      </c>
      <c r="H126" s="297" t="b">
        <f t="shared" si="7"/>
        <v>0</v>
      </c>
      <c r="I126" s="298">
        <f t="shared" si="8"/>
        <v>1</v>
      </c>
    </row>
    <row r="127" spans="1:9">
      <c r="A127" s="546"/>
      <c r="B127" s="551"/>
      <c r="C127" s="551"/>
      <c r="D127" s="553"/>
      <c r="E127" s="555" t="str">
        <f t="shared" si="5"/>
        <v/>
      </c>
      <c r="F127" s="546"/>
      <c r="G127" s="322" t="str">
        <f t="shared" si="6"/>
        <v/>
      </c>
      <c r="H127" s="297" t="b">
        <f t="shared" si="7"/>
        <v>0</v>
      </c>
      <c r="I127" s="298">
        <f t="shared" si="8"/>
        <v>1</v>
      </c>
    </row>
    <row r="128" spans="1:9">
      <c r="A128" s="546"/>
      <c r="B128" s="551"/>
      <c r="C128" s="551"/>
      <c r="D128" s="553"/>
      <c r="E128" s="555" t="str">
        <f t="shared" si="5"/>
        <v/>
      </c>
      <c r="F128" s="546"/>
      <c r="G128" s="322" t="str">
        <f t="shared" si="6"/>
        <v/>
      </c>
      <c r="H128" s="297" t="b">
        <f t="shared" si="7"/>
        <v>0</v>
      </c>
      <c r="I128" s="298">
        <f t="shared" si="8"/>
        <v>1</v>
      </c>
    </row>
    <row r="129" spans="1:9">
      <c r="A129" s="546"/>
      <c r="B129" s="551"/>
      <c r="C129" s="551"/>
      <c r="D129" s="553"/>
      <c r="E129" s="555" t="str">
        <f t="shared" si="5"/>
        <v/>
      </c>
      <c r="F129" s="546"/>
      <c r="G129" s="322" t="str">
        <f t="shared" si="6"/>
        <v/>
      </c>
      <c r="H129" s="297" t="b">
        <f t="shared" si="7"/>
        <v>0</v>
      </c>
      <c r="I129" s="298">
        <f t="shared" si="8"/>
        <v>1</v>
      </c>
    </row>
    <row r="130" spans="1:9">
      <c r="A130" s="546"/>
      <c r="B130" s="551"/>
      <c r="C130" s="551"/>
      <c r="D130" s="553"/>
      <c r="E130" s="555" t="str">
        <f t="shared" si="5"/>
        <v/>
      </c>
      <c r="F130" s="546"/>
      <c r="G130" s="322" t="str">
        <f t="shared" si="6"/>
        <v/>
      </c>
      <c r="H130" s="297" t="b">
        <f t="shared" si="7"/>
        <v>0</v>
      </c>
      <c r="I130" s="298">
        <f t="shared" si="8"/>
        <v>1</v>
      </c>
    </row>
    <row r="131" spans="1:9">
      <c r="A131" s="546"/>
      <c r="B131" s="551"/>
      <c r="C131" s="551"/>
      <c r="D131" s="553"/>
      <c r="E131" s="555" t="str">
        <f t="shared" si="5"/>
        <v/>
      </c>
      <c r="F131" s="546"/>
      <c r="G131" s="322" t="str">
        <f t="shared" si="6"/>
        <v/>
      </c>
      <c r="H131" s="297" t="b">
        <f t="shared" si="7"/>
        <v>0</v>
      </c>
      <c r="I131" s="298">
        <f t="shared" si="8"/>
        <v>1</v>
      </c>
    </row>
    <row r="132" spans="1:9">
      <c r="A132" s="546"/>
      <c r="B132" s="551"/>
      <c r="C132" s="551"/>
      <c r="D132" s="553"/>
      <c r="E132" s="555" t="str">
        <f t="shared" si="5"/>
        <v/>
      </c>
      <c r="F132" s="546"/>
      <c r="G132" s="322" t="str">
        <f t="shared" si="6"/>
        <v/>
      </c>
      <c r="H132" s="297" t="b">
        <f t="shared" si="7"/>
        <v>0</v>
      </c>
      <c r="I132" s="298">
        <f t="shared" si="8"/>
        <v>1</v>
      </c>
    </row>
    <row r="133" spans="1:9">
      <c r="A133" s="546"/>
      <c r="B133" s="551"/>
      <c r="C133" s="551"/>
      <c r="D133" s="553"/>
      <c r="E133" s="555" t="str">
        <f t="shared" si="5"/>
        <v/>
      </c>
      <c r="F133" s="546"/>
      <c r="G133" s="322" t="str">
        <f t="shared" si="6"/>
        <v/>
      </c>
      <c r="H133" s="297" t="b">
        <f t="shared" si="7"/>
        <v>0</v>
      </c>
      <c r="I133" s="298">
        <f t="shared" si="8"/>
        <v>1</v>
      </c>
    </row>
    <row r="134" spans="1:9">
      <c r="A134" s="546"/>
      <c r="B134" s="551"/>
      <c r="C134" s="551"/>
      <c r="D134" s="553"/>
      <c r="E134" s="555" t="str">
        <f t="shared" si="5"/>
        <v/>
      </c>
      <c r="F134" s="546"/>
      <c r="G134" s="322" t="str">
        <f t="shared" si="6"/>
        <v/>
      </c>
      <c r="H134" s="297" t="b">
        <f t="shared" si="7"/>
        <v>0</v>
      </c>
      <c r="I134" s="298">
        <f t="shared" si="8"/>
        <v>1</v>
      </c>
    </row>
    <row r="135" spans="1:9">
      <c r="A135" s="546"/>
      <c r="B135" s="551"/>
      <c r="C135" s="551"/>
      <c r="D135" s="553"/>
      <c r="E135" s="555" t="str">
        <f t="shared" si="5"/>
        <v/>
      </c>
      <c r="F135" s="546"/>
      <c r="G135" s="322" t="str">
        <f t="shared" si="6"/>
        <v/>
      </c>
      <c r="H135" s="297" t="b">
        <f t="shared" si="7"/>
        <v>0</v>
      </c>
      <c r="I135" s="298">
        <f t="shared" si="8"/>
        <v>1</v>
      </c>
    </row>
    <row r="136" spans="1:9">
      <c r="A136" s="546"/>
      <c r="B136" s="551"/>
      <c r="C136" s="551"/>
      <c r="D136" s="553"/>
      <c r="E136" s="555" t="str">
        <f t="shared" si="5"/>
        <v/>
      </c>
      <c r="F136" s="546"/>
      <c r="G136" s="322" t="str">
        <f t="shared" si="6"/>
        <v/>
      </c>
      <c r="H136" s="297" t="b">
        <f t="shared" si="7"/>
        <v>0</v>
      </c>
      <c r="I136" s="298">
        <f t="shared" si="8"/>
        <v>1</v>
      </c>
    </row>
    <row r="137" spans="1:9">
      <c r="A137" s="546"/>
      <c r="B137" s="551"/>
      <c r="C137" s="551"/>
      <c r="D137" s="553"/>
      <c r="E137" s="555" t="str">
        <f t="shared" si="5"/>
        <v/>
      </c>
      <c r="F137" s="546"/>
      <c r="G137" s="322" t="str">
        <f t="shared" si="6"/>
        <v/>
      </c>
      <c r="H137" s="297" t="b">
        <f t="shared" si="7"/>
        <v>0</v>
      </c>
      <c r="I137" s="298">
        <f t="shared" si="8"/>
        <v>1</v>
      </c>
    </row>
    <row r="138" spans="1:9">
      <c r="A138" s="546"/>
      <c r="B138" s="551"/>
      <c r="C138" s="551"/>
      <c r="D138" s="553"/>
      <c r="E138" s="555" t="str">
        <f t="shared" si="5"/>
        <v/>
      </c>
      <c r="F138" s="546"/>
      <c r="G138" s="322" t="str">
        <f t="shared" si="6"/>
        <v/>
      </c>
      <c r="H138" s="297" t="b">
        <f t="shared" si="7"/>
        <v>0</v>
      </c>
      <c r="I138" s="298">
        <f t="shared" si="8"/>
        <v>1</v>
      </c>
    </row>
    <row r="139" spans="1:9">
      <c r="A139" s="546"/>
      <c r="B139" s="551"/>
      <c r="C139" s="551"/>
      <c r="D139" s="553"/>
      <c r="E139" s="555" t="str">
        <f t="shared" si="5"/>
        <v/>
      </c>
      <c r="F139" s="546"/>
      <c r="G139" s="322" t="str">
        <f t="shared" si="6"/>
        <v/>
      </c>
      <c r="H139" s="297" t="b">
        <f t="shared" si="7"/>
        <v>0</v>
      </c>
      <c r="I139" s="298">
        <f t="shared" si="8"/>
        <v>1</v>
      </c>
    </row>
    <row r="140" spans="1:9">
      <c r="A140" s="546"/>
      <c r="B140" s="551"/>
      <c r="C140" s="551"/>
      <c r="D140" s="553"/>
      <c r="E140" s="555" t="str">
        <f t="shared" ref="E140:E203" si="9">IF(OR($B140="",,$D140&lt;an_initial,$D140&gt;an_final),"",G140*(HLOOKUP(C140,iii5punctaje,2,FALSE)))</f>
        <v/>
      </c>
      <c r="F140" s="546"/>
      <c r="G140" s="322" t="str">
        <f t="shared" ref="G140:G203" si="10">IF(OR($B140="",,$D140="",$D140&gt;an_final),"",IF($D140&gt;=an_initial,1,""))</f>
        <v/>
      </c>
      <c r="H140" s="297" t="b">
        <f t="shared" ref="H140:H203" si="11">IF(nume_candidat="",FALSE,ISNUMBER(SEARCH(nume_candidat,$B140)))</f>
        <v>0</v>
      </c>
      <c r="I140" s="298">
        <f t="shared" si="8"/>
        <v>1</v>
      </c>
    </row>
    <row r="141" spans="1:9">
      <c r="A141" s="546"/>
      <c r="B141" s="551"/>
      <c r="C141" s="551"/>
      <c r="D141" s="553"/>
      <c r="E141" s="555" t="str">
        <f t="shared" si="9"/>
        <v/>
      </c>
      <c r="F141" s="546"/>
      <c r="G141" s="322" t="str">
        <f t="shared" si="10"/>
        <v/>
      </c>
      <c r="H141" s="297" t="b">
        <f t="shared" si="11"/>
        <v>0</v>
      </c>
      <c r="I141" s="298">
        <f t="shared" ref="I141:I204" si="12">LEN(B141)-LEN(SUBSTITUTE(B141,",",""))+1</f>
        <v>1</v>
      </c>
    </row>
    <row r="142" spans="1:9">
      <c r="A142" s="546"/>
      <c r="B142" s="551"/>
      <c r="C142" s="551"/>
      <c r="D142" s="553"/>
      <c r="E142" s="555" t="str">
        <f t="shared" si="9"/>
        <v/>
      </c>
      <c r="F142" s="546"/>
      <c r="G142" s="322" t="str">
        <f t="shared" si="10"/>
        <v/>
      </c>
      <c r="H142" s="297" t="b">
        <f t="shared" si="11"/>
        <v>0</v>
      </c>
      <c r="I142" s="298">
        <f t="shared" si="12"/>
        <v>1</v>
      </c>
    </row>
    <row r="143" spans="1:9">
      <c r="A143" s="546"/>
      <c r="B143" s="551"/>
      <c r="C143" s="551"/>
      <c r="D143" s="553"/>
      <c r="E143" s="555" t="str">
        <f t="shared" si="9"/>
        <v/>
      </c>
      <c r="F143" s="546"/>
      <c r="G143" s="322" t="str">
        <f t="shared" si="10"/>
        <v/>
      </c>
      <c r="H143" s="297" t="b">
        <f t="shared" si="11"/>
        <v>0</v>
      </c>
      <c r="I143" s="298">
        <f t="shared" si="12"/>
        <v>1</v>
      </c>
    </row>
    <row r="144" spans="1:9">
      <c r="A144" s="546"/>
      <c r="B144" s="551"/>
      <c r="C144" s="551"/>
      <c r="D144" s="553"/>
      <c r="E144" s="555" t="str">
        <f t="shared" si="9"/>
        <v/>
      </c>
      <c r="F144" s="546"/>
      <c r="G144" s="322" t="str">
        <f t="shared" si="10"/>
        <v/>
      </c>
      <c r="H144" s="297" t="b">
        <f t="shared" si="11"/>
        <v>0</v>
      </c>
      <c r="I144" s="298">
        <f t="shared" si="12"/>
        <v>1</v>
      </c>
    </row>
    <row r="145" spans="1:9">
      <c r="A145" s="546"/>
      <c r="B145" s="551"/>
      <c r="C145" s="551"/>
      <c r="D145" s="553"/>
      <c r="E145" s="555" t="str">
        <f t="shared" si="9"/>
        <v/>
      </c>
      <c r="F145" s="546"/>
      <c r="G145" s="322" t="str">
        <f t="shared" si="10"/>
        <v/>
      </c>
      <c r="H145" s="297" t="b">
        <f t="shared" si="11"/>
        <v>0</v>
      </c>
      <c r="I145" s="298">
        <f t="shared" si="12"/>
        <v>1</v>
      </c>
    </row>
    <row r="146" spans="1:9">
      <c r="A146" s="546"/>
      <c r="B146" s="551"/>
      <c r="C146" s="551"/>
      <c r="D146" s="553"/>
      <c r="E146" s="555" t="str">
        <f t="shared" si="9"/>
        <v/>
      </c>
      <c r="F146" s="546"/>
      <c r="G146" s="322" t="str">
        <f t="shared" si="10"/>
        <v/>
      </c>
      <c r="H146" s="297" t="b">
        <f t="shared" si="11"/>
        <v>0</v>
      </c>
      <c r="I146" s="298">
        <f t="shared" si="12"/>
        <v>1</v>
      </c>
    </row>
    <row r="147" spans="1:9">
      <c r="A147" s="546"/>
      <c r="B147" s="551"/>
      <c r="C147" s="551"/>
      <c r="D147" s="553"/>
      <c r="E147" s="555" t="str">
        <f t="shared" si="9"/>
        <v/>
      </c>
      <c r="F147" s="546"/>
      <c r="G147" s="322" t="str">
        <f t="shared" si="10"/>
        <v/>
      </c>
      <c r="H147" s="297" t="b">
        <f t="shared" si="11"/>
        <v>0</v>
      </c>
      <c r="I147" s="298">
        <f t="shared" si="12"/>
        <v>1</v>
      </c>
    </row>
    <row r="148" spans="1:9">
      <c r="A148" s="546"/>
      <c r="B148" s="551"/>
      <c r="C148" s="551"/>
      <c r="D148" s="553"/>
      <c r="E148" s="555" t="str">
        <f t="shared" si="9"/>
        <v/>
      </c>
      <c r="F148" s="546"/>
      <c r="G148" s="322" t="str">
        <f t="shared" si="10"/>
        <v/>
      </c>
      <c r="H148" s="297" t="b">
        <f t="shared" si="11"/>
        <v>0</v>
      </c>
      <c r="I148" s="298">
        <f t="shared" si="12"/>
        <v>1</v>
      </c>
    </row>
    <row r="149" spans="1:9">
      <c r="A149" s="546"/>
      <c r="B149" s="551"/>
      <c r="C149" s="551"/>
      <c r="D149" s="553"/>
      <c r="E149" s="555" t="str">
        <f t="shared" si="9"/>
        <v/>
      </c>
      <c r="F149" s="546"/>
      <c r="G149" s="322" t="str">
        <f t="shared" si="10"/>
        <v/>
      </c>
      <c r="H149" s="297" t="b">
        <f t="shared" si="11"/>
        <v>0</v>
      </c>
      <c r="I149" s="298">
        <f t="shared" si="12"/>
        <v>1</v>
      </c>
    </row>
    <row r="150" spans="1:9">
      <c r="A150" s="546"/>
      <c r="B150" s="551"/>
      <c r="C150" s="551"/>
      <c r="D150" s="553"/>
      <c r="E150" s="555" t="str">
        <f t="shared" si="9"/>
        <v/>
      </c>
      <c r="F150" s="546"/>
      <c r="G150" s="322" t="str">
        <f t="shared" si="10"/>
        <v/>
      </c>
      <c r="H150" s="297" t="b">
        <f t="shared" si="11"/>
        <v>0</v>
      </c>
      <c r="I150" s="298">
        <f t="shared" si="12"/>
        <v>1</v>
      </c>
    </row>
    <row r="151" spans="1:9">
      <c r="A151" s="546"/>
      <c r="B151" s="551"/>
      <c r="C151" s="551"/>
      <c r="D151" s="553"/>
      <c r="E151" s="555" t="str">
        <f t="shared" si="9"/>
        <v/>
      </c>
      <c r="F151" s="546"/>
      <c r="G151" s="322" t="str">
        <f t="shared" si="10"/>
        <v/>
      </c>
      <c r="H151" s="297" t="b">
        <f t="shared" si="11"/>
        <v>0</v>
      </c>
      <c r="I151" s="298">
        <f t="shared" si="12"/>
        <v>1</v>
      </c>
    </row>
    <row r="152" spans="1:9">
      <c r="A152" s="546"/>
      <c r="B152" s="551"/>
      <c r="C152" s="551"/>
      <c r="D152" s="553"/>
      <c r="E152" s="555" t="str">
        <f t="shared" si="9"/>
        <v/>
      </c>
      <c r="F152" s="546"/>
      <c r="G152" s="322" t="str">
        <f t="shared" si="10"/>
        <v/>
      </c>
      <c r="H152" s="297" t="b">
        <f t="shared" si="11"/>
        <v>0</v>
      </c>
      <c r="I152" s="298">
        <f t="shared" si="12"/>
        <v>1</v>
      </c>
    </row>
    <row r="153" spans="1:9">
      <c r="A153" s="546"/>
      <c r="B153" s="551"/>
      <c r="C153" s="551"/>
      <c r="D153" s="553"/>
      <c r="E153" s="555" t="str">
        <f t="shared" si="9"/>
        <v/>
      </c>
      <c r="F153" s="546"/>
      <c r="G153" s="322" t="str">
        <f t="shared" si="10"/>
        <v/>
      </c>
      <c r="H153" s="297" t="b">
        <f t="shared" si="11"/>
        <v>0</v>
      </c>
      <c r="I153" s="298">
        <f t="shared" si="12"/>
        <v>1</v>
      </c>
    </row>
    <row r="154" spans="1:9">
      <c r="A154" s="546"/>
      <c r="B154" s="551"/>
      <c r="C154" s="551"/>
      <c r="D154" s="553"/>
      <c r="E154" s="555" t="str">
        <f t="shared" si="9"/>
        <v/>
      </c>
      <c r="F154" s="546"/>
      <c r="G154" s="322" t="str">
        <f t="shared" si="10"/>
        <v/>
      </c>
      <c r="H154" s="297" t="b">
        <f t="shared" si="11"/>
        <v>0</v>
      </c>
      <c r="I154" s="298">
        <f t="shared" si="12"/>
        <v>1</v>
      </c>
    </row>
    <row r="155" spans="1:9">
      <c r="A155" s="546"/>
      <c r="B155" s="551"/>
      <c r="C155" s="551"/>
      <c r="D155" s="553"/>
      <c r="E155" s="555" t="str">
        <f t="shared" si="9"/>
        <v/>
      </c>
      <c r="F155" s="546"/>
      <c r="G155" s="322" t="str">
        <f t="shared" si="10"/>
        <v/>
      </c>
      <c r="H155" s="297" t="b">
        <f t="shared" si="11"/>
        <v>0</v>
      </c>
      <c r="I155" s="298">
        <f t="shared" si="12"/>
        <v>1</v>
      </c>
    </row>
    <row r="156" spans="1:9">
      <c r="A156" s="546"/>
      <c r="B156" s="551"/>
      <c r="C156" s="551"/>
      <c r="D156" s="553"/>
      <c r="E156" s="555" t="str">
        <f t="shared" si="9"/>
        <v/>
      </c>
      <c r="F156" s="546"/>
      <c r="G156" s="322" t="str">
        <f t="shared" si="10"/>
        <v/>
      </c>
      <c r="H156" s="297" t="b">
        <f t="shared" si="11"/>
        <v>0</v>
      </c>
      <c r="I156" s="298">
        <f t="shared" si="12"/>
        <v>1</v>
      </c>
    </row>
    <row r="157" spans="1:9">
      <c r="A157" s="546"/>
      <c r="B157" s="551"/>
      <c r="C157" s="551"/>
      <c r="D157" s="553"/>
      <c r="E157" s="555" t="str">
        <f t="shared" si="9"/>
        <v/>
      </c>
      <c r="F157" s="546"/>
      <c r="G157" s="322" t="str">
        <f t="shared" si="10"/>
        <v/>
      </c>
      <c r="H157" s="297" t="b">
        <f t="shared" si="11"/>
        <v>0</v>
      </c>
      <c r="I157" s="298">
        <f t="shared" si="12"/>
        <v>1</v>
      </c>
    </row>
    <row r="158" spans="1:9">
      <c r="A158" s="546"/>
      <c r="B158" s="551"/>
      <c r="C158" s="551"/>
      <c r="D158" s="553"/>
      <c r="E158" s="555" t="str">
        <f t="shared" si="9"/>
        <v/>
      </c>
      <c r="F158" s="546"/>
      <c r="G158" s="322" t="str">
        <f t="shared" si="10"/>
        <v/>
      </c>
      <c r="H158" s="297" t="b">
        <f t="shared" si="11"/>
        <v>0</v>
      </c>
      <c r="I158" s="298">
        <f t="shared" si="12"/>
        <v>1</v>
      </c>
    </row>
    <row r="159" spans="1:9">
      <c r="A159" s="546"/>
      <c r="B159" s="551"/>
      <c r="C159" s="551"/>
      <c r="D159" s="553"/>
      <c r="E159" s="555" t="str">
        <f t="shared" si="9"/>
        <v/>
      </c>
      <c r="F159" s="546"/>
      <c r="G159" s="322" t="str">
        <f t="shared" si="10"/>
        <v/>
      </c>
      <c r="H159" s="297" t="b">
        <f t="shared" si="11"/>
        <v>0</v>
      </c>
      <c r="I159" s="298">
        <f t="shared" si="12"/>
        <v>1</v>
      </c>
    </row>
    <row r="160" spans="1:9">
      <c r="A160" s="546"/>
      <c r="B160" s="551"/>
      <c r="C160" s="551"/>
      <c r="D160" s="553"/>
      <c r="E160" s="555" t="str">
        <f t="shared" si="9"/>
        <v/>
      </c>
      <c r="F160" s="546"/>
      <c r="G160" s="322" t="str">
        <f t="shared" si="10"/>
        <v/>
      </c>
      <c r="H160" s="297" t="b">
        <f t="shared" si="11"/>
        <v>0</v>
      </c>
      <c r="I160" s="298">
        <f t="shared" si="12"/>
        <v>1</v>
      </c>
    </row>
    <row r="161" spans="1:9">
      <c r="A161" s="546"/>
      <c r="B161" s="551"/>
      <c r="C161" s="551"/>
      <c r="D161" s="553"/>
      <c r="E161" s="555" t="str">
        <f t="shared" si="9"/>
        <v/>
      </c>
      <c r="F161" s="546"/>
      <c r="G161" s="322" t="str">
        <f t="shared" si="10"/>
        <v/>
      </c>
      <c r="H161" s="297" t="b">
        <f t="shared" si="11"/>
        <v>0</v>
      </c>
      <c r="I161" s="298">
        <f t="shared" si="12"/>
        <v>1</v>
      </c>
    </row>
    <row r="162" spans="1:9">
      <c r="A162" s="546"/>
      <c r="B162" s="551"/>
      <c r="C162" s="551"/>
      <c r="D162" s="553"/>
      <c r="E162" s="555" t="str">
        <f t="shared" si="9"/>
        <v/>
      </c>
      <c r="F162" s="546"/>
      <c r="G162" s="322" t="str">
        <f t="shared" si="10"/>
        <v/>
      </c>
      <c r="H162" s="297" t="b">
        <f t="shared" si="11"/>
        <v>0</v>
      </c>
      <c r="I162" s="298">
        <f t="shared" si="12"/>
        <v>1</v>
      </c>
    </row>
    <row r="163" spans="1:9">
      <c r="A163" s="546"/>
      <c r="B163" s="551"/>
      <c r="C163" s="551"/>
      <c r="D163" s="553"/>
      <c r="E163" s="555" t="str">
        <f t="shared" si="9"/>
        <v/>
      </c>
      <c r="F163" s="546"/>
      <c r="G163" s="322" t="str">
        <f t="shared" si="10"/>
        <v/>
      </c>
      <c r="H163" s="297" t="b">
        <f t="shared" si="11"/>
        <v>0</v>
      </c>
      <c r="I163" s="298">
        <f t="shared" si="12"/>
        <v>1</v>
      </c>
    </row>
    <row r="164" spans="1:9">
      <c r="A164" s="546"/>
      <c r="B164" s="551"/>
      <c r="C164" s="551"/>
      <c r="D164" s="553"/>
      <c r="E164" s="555" t="str">
        <f t="shared" si="9"/>
        <v/>
      </c>
      <c r="F164" s="546"/>
      <c r="G164" s="322" t="str">
        <f t="shared" si="10"/>
        <v/>
      </c>
      <c r="H164" s="297" t="b">
        <f t="shared" si="11"/>
        <v>0</v>
      </c>
      <c r="I164" s="298">
        <f t="shared" si="12"/>
        <v>1</v>
      </c>
    </row>
    <row r="165" spans="1:9">
      <c r="A165" s="546"/>
      <c r="B165" s="551"/>
      <c r="C165" s="551"/>
      <c r="D165" s="553"/>
      <c r="E165" s="555" t="str">
        <f t="shared" si="9"/>
        <v/>
      </c>
      <c r="F165" s="546"/>
      <c r="G165" s="322" t="str">
        <f t="shared" si="10"/>
        <v/>
      </c>
      <c r="H165" s="297" t="b">
        <f t="shared" si="11"/>
        <v>0</v>
      </c>
      <c r="I165" s="298">
        <f t="shared" si="12"/>
        <v>1</v>
      </c>
    </row>
    <row r="166" spans="1:9">
      <c r="A166" s="546"/>
      <c r="B166" s="551"/>
      <c r="C166" s="551"/>
      <c r="D166" s="553"/>
      <c r="E166" s="555" t="str">
        <f t="shared" si="9"/>
        <v/>
      </c>
      <c r="F166" s="546"/>
      <c r="G166" s="322" t="str">
        <f t="shared" si="10"/>
        <v/>
      </c>
      <c r="H166" s="297" t="b">
        <f t="shared" si="11"/>
        <v>0</v>
      </c>
      <c r="I166" s="298">
        <f t="shared" si="12"/>
        <v>1</v>
      </c>
    </row>
    <row r="167" spans="1:9">
      <c r="A167" s="546"/>
      <c r="B167" s="551"/>
      <c r="C167" s="551"/>
      <c r="D167" s="553"/>
      <c r="E167" s="555" t="str">
        <f t="shared" si="9"/>
        <v/>
      </c>
      <c r="F167" s="546"/>
      <c r="G167" s="322" t="str">
        <f t="shared" si="10"/>
        <v/>
      </c>
      <c r="H167" s="297" t="b">
        <f t="shared" si="11"/>
        <v>0</v>
      </c>
      <c r="I167" s="298">
        <f t="shared" si="12"/>
        <v>1</v>
      </c>
    </row>
    <row r="168" spans="1:9">
      <c r="A168" s="546"/>
      <c r="B168" s="551"/>
      <c r="C168" s="551"/>
      <c r="D168" s="553"/>
      <c r="E168" s="555" t="str">
        <f t="shared" si="9"/>
        <v/>
      </c>
      <c r="F168" s="546"/>
      <c r="G168" s="322" t="str">
        <f t="shared" si="10"/>
        <v/>
      </c>
      <c r="H168" s="297" t="b">
        <f t="shared" si="11"/>
        <v>0</v>
      </c>
      <c r="I168" s="298">
        <f t="shared" si="12"/>
        <v>1</v>
      </c>
    </row>
    <row r="169" spans="1:9">
      <c r="A169" s="546"/>
      <c r="B169" s="551"/>
      <c r="C169" s="551"/>
      <c r="D169" s="553"/>
      <c r="E169" s="555" t="str">
        <f t="shared" si="9"/>
        <v/>
      </c>
      <c r="F169" s="546"/>
      <c r="G169" s="322" t="str">
        <f t="shared" si="10"/>
        <v/>
      </c>
      <c r="H169" s="297" t="b">
        <f t="shared" si="11"/>
        <v>0</v>
      </c>
      <c r="I169" s="298">
        <f t="shared" si="12"/>
        <v>1</v>
      </c>
    </row>
    <row r="170" spans="1:9">
      <c r="A170" s="546"/>
      <c r="B170" s="551"/>
      <c r="C170" s="551"/>
      <c r="D170" s="553"/>
      <c r="E170" s="555" t="str">
        <f t="shared" si="9"/>
        <v/>
      </c>
      <c r="F170" s="546"/>
      <c r="G170" s="322" t="str">
        <f t="shared" si="10"/>
        <v/>
      </c>
      <c r="H170" s="297" t="b">
        <f t="shared" si="11"/>
        <v>0</v>
      </c>
      <c r="I170" s="298">
        <f t="shared" si="12"/>
        <v>1</v>
      </c>
    </row>
    <row r="171" spans="1:9">
      <c r="A171" s="546"/>
      <c r="B171" s="551"/>
      <c r="C171" s="551"/>
      <c r="D171" s="553"/>
      <c r="E171" s="555" t="str">
        <f t="shared" si="9"/>
        <v/>
      </c>
      <c r="F171" s="546"/>
      <c r="G171" s="322" t="str">
        <f t="shared" si="10"/>
        <v/>
      </c>
      <c r="H171" s="297" t="b">
        <f t="shared" si="11"/>
        <v>0</v>
      </c>
      <c r="I171" s="298">
        <f t="shared" si="12"/>
        <v>1</v>
      </c>
    </row>
    <row r="172" spans="1:9">
      <c r="A172" s="546"/>
      <c r="B172" s="551"/>
      <c r="C172" s="551"/>
      <c r="D172" s="553"/>
      <c r="E172" s="555" t="str">
        <f t="shared" si="9"/>
        <v/>
      </c>
      <c r="F172" s="546"/>
      <c r="G172" s="322" t="str">
        <f t="shared" si="10"/>
        <v/>
      </c>
      <c r="H172" s="297" t="b">
        <f t="shared" si="11"/>
        <v>0</v>
      </c>
      <c r="I172" s="298">
        <f t="shared" si="12"/>
        <v>1</v>
      </c>
    </row>
    <row r="173" spans="1:9">
      <c r="A173" s="546"/>
      <c r="B173" s="551"/>
      <c r="C173" s="551"/>
      <c r="D173" s="553"/>
      <c r="E173" s="555" t="str">
        <f t="shared" si="9"/>
        <v/>
      </c>
      <c r="F173" s="546"/>
      <c r="G173" s="322" t="str">
        <f t="shared" si="10"/>
        <v/>
      </c>
      <c r="H173" s="297" t="b">
        <f t="shared" si="11"/>
        <v>0</v>
      </c>
      <c r="I173" s="298">
        <f t="shared" si="12"/>
        <v>1</v>
      </c>
    </row>
    <row r="174" spans="1:9">
      <c r="A174" s="546"/>
      <c r="B174" s="551"/>
      <c r="C174" s="551"/>
      <c r="D174" s="553"/>
      <c r="E174" s="555" t="str">
        <f t="shared" si="9"/>
        <v/>
      </c>
      <c r="F174" s="546"/>
      <c r="G174" s="322" t="str">
        <f t="shared" si="10"/>
        <v/>
      </c>
      <c r="H174" s="297" t="b">
        <f t="shared" si="11"/>
        <v>0</v>
      </c>
      <c r="I174" s="298">
        <f t="shared" si="12"/>
        <v>1</v>
      </c>
    </row>
    <row r="175" spans="1:9">
      <c r="A175" s="546"/>
      <c r="B175" s="551"/>
      <c r="C175" s="551"/>
      <c r="D175" s="553"/>
      <c r="E175" s="555" t="str">
        <f t="shared" si="9"/>
        <v/>
      </c>
      <c r="F175" s="546"/>
      <c r="G175" s="322" t="str">
        <f t="shared" si="10"/>
        <v/>
      </c>
      <c r="H175" s="297" t="b">
        <f t="shared" si="11"/>
        <v>0</v>
      </c>
      <c r="I175" s="298">
        <f t="shared" si="12"/>
        <v>1</v>
      </c>
    </row>
    <row r="176" spans="1:9">
      <c r="A176" s="546"/>
      <c r="B176" s="551"/>
      <c r="C176" s="551"/>
      <c r="D176" s="553"/>
      <c r="E176" s="555" t="str">
        <f t="shared" si="9"/>
        <v/>
      </c>
      <c r="F176" s="546"/>
      <c r="G176" s="322" t="str">
        <f t="shared" si="10"/>
        <v/>
      </c>
      <c r="H176" s="297" t="b">
        <f t="shared" si="11"/>
        <v>0</v>
      </c>
      <c r="I176" s="298">
        <f t="shared" si="12"/>
        <v>1</v>
      </c>
    </row>
    <row r="177" spans="1:9">
      <c r="A177" s="546"/>
      <c r="B177" s="551"/>
      <c r="C177" s="551"/>
      <c r="D177" s="553"/>
      <c r="E177" s="555" t="str">
        <f t="shared" si="9"/>
        <v/>
      </c>
      <c r="F177" s="546"/>
      <c r="G177" s="322" t="str">
        <f t="shared" si="10"/>
        <v/>
      </c>
      <c r="H177" s="297" t="b">
        <f t="shared" si="11"/>
        <v>0</v>
      </c>
      <c r="I177" s="298">
        <f t="shared" si="12"/>
        <v>1</v>
      </c>
    </row>
    <row r="178" spans="1:9">
      <c r="A178" s="546"/>
      <c r="B178" s="551"/>
      <c r="C178" s="551"/>
      <c r="D178" s="553"/>
      <c r="E178" s="555" t="str">
        <f t="shared" si="9"/>
        <v/>
      </c>
      <c r="F178" s="546"/>
      <c r="G178" s="322" t="str">
        <f t="shared" si="10"/>
        <v/>
      </c>
      <c r="H178" s="297" t="b">
        <f t="shared" si="11"/>
        <v>0</v>
      </c>
      <c r="I178" s="298">
        <f t="shared" si="12"/>
        <v>1</v>
      </c>
    </row>
    <row r="179" spans="1:9">
      <c r="A179" s="546"/>
      <c r="B179" s="551"/>
      <c r="C179" s="551"/>
      <c r="D179" s="553"/>
      <c r="E179" s="555" t="str">
        <f t="shared" si="9"/>
        <v/>
      </c>
      <c r="F179" s="546"/>
      <c r="G179" s="322" t="str">
        <f t="shared" si="10"/>
        <v/>
      </c>
      <c r="H179" s="297" t="b">
        <f t="shared" si="11"/>
        <v>0</v>
      </c>
      <c r="I179" s="298">
        <f t="shared" si="12"/>
        <v>1</v>
      </c>
    </row>
    <row r="180" spans="1:9">
      <c r="A180" s="546"/>
      <c r="B180" s="551"/>
      <c r="C180" s="551"/>
      <c r="D180" s="553"/>
      <c r="E180" s="555" t="str">
        <f t="shared" si="9"/>
        <v/>
      </c>
      <c r="F180" s="546"/>
      <c r="G180" s="322" t="str">
        <f t="shared" si="10"/>
        <v/>
      </c>
      <c r="H180" s="297" t="b">
        <f t="shared" si="11"/>
        <v>0</v>
      </c>
      <c r="I180" s="298">
        <f t="shared" si="12"/>
        <v>1</v>
      </c>
    </row>
    <row r="181" spans="1:9">
      <c r="A181" s="546"/>
      <c r="B181" s="551"/>
      <c r="C181" s="551"/>
      <c r="D181" s="553"/>
      <c r="E181" s="555" t="str">
        <f t="shared" si="9"/>
        <v/>
      </c>
      <c r="F181" s="546"/>
      <c r="G181" s="322" t="str">
        <f t="shared" si="10"/>
        <v/>
      </c>
      <c r="H181" s="297" t="b">
        <f t="shared" si="11"/>
        <v>0</v>
      </c>
      <c r="I181" s="298">
        <f t="shared" si="12"/>
        <v>1</v>
      </c>
    </row>
    <row r="182" spans="1:9">
      <c r="A182" s="546"/>
      <c r="B182" s="551"/>
      <c r="C182" s="551"/>
      <c r="D182" s="553"/>
      <c r="E182" s="555" t="str">
        <f t="shared" si="9"/>
        <v/>
      </c>
      <c r="F182" s="546"/>
      <c r="G182" s="322" t="str">
        <f t="shared" si="10"/>
        <v/>
      </c>
      <c r="H182" s="297" t="b">
        <f t="shared" si="11"/>
        <v>0</v>
      </c>
      <c r="I182" s="298">
        <f t="shared" si="12"/>
        <v>1</v>
      </c>
    </row>
    <row r="183" spans="1:9">
      <c r="A183" s="546"/>
      <c r="B183" s="551"/>
      <c r="C183" s="551"/>
      <c r="D183" s="553"/>
      <c r="E183" s="555" t="str">
        <f t="shared" si="9"/>
        <v/>
      </c>
      <c r="F183" s="546"/>
      <c r="G183" s="322" t="str">
        <f t="shared" si="10"/>
        <v/>
      </c>
      <c r="H183" s="297" t="b">
        <f t="shared" si="11"/>
        <v>0</v>
      </c>
      <c r="I183" s="298">
        <f t="shared" si="12"/>
        <v>1</v>
      </c>
    </row>
    <row r="184" spans="1:9">
      <c r="A184" s="546"/>
      <c r="B184" s="551"/>
      <c r="C184" s="551"/>
      <c r="D184" s="553"/>
      <c r="E184" s="555" t="str">
        <f t="shared" si="9"/>
        <v/>
      </c>
      <c r="F184" s="546"/>
      <c r="G184" s="322" t="str">
        <f t="shared" si="10"/>
        <v/>
      </c>
      <c r="H184" s="297" t="b">
        <f t="shared" si="11"/>
        <v>0</v>
      </c>
      <c r="I184" s="298">
        <f t="shared" si="12"/>
        <v>1</v>
      </c>
    </row>
    <row r="185" spans="1:9">
      <c r="A185" s="546"/>
      <c r="B185" s="551"/>
      <c r="C185" s="551"/>
      <c r="D185" s="553"/>
      <c r="E185" s="555" t="str">
        <f t="shared" si="9"/>
        <v/>
      </c>
      <c r="F185" s="546"/>
      <c r="G185" s="322" t="str">
        <f t="shared" si="10"/>
        <v/>
      </c>
      <c r="H185" s="297" t="b">
        <f t="shared" si="11"/>
        <v>0</v>
      </c>
      <c r="I185" s="298">
        <f t="shared" si="12"/>
        <v>1</v>
      </c>
    </row>
    <row r="186" spans="1:9">
      <c r="A186" s="546"/>
      <c r="B186" s="551"/>
      <c r="C186" s="551"/>
      <c r="D186" s="553"/>
      <c r="E186" s="555" t="str">
        <f t="shared" si="9"/>
        <v/>
      </c>
      <c r="F186" s="546"/>
      <c r="G186" s="322" t="str">
        <f t="shared" si="10"/>
        <v/>
      </c>
      <c r="H186" s="297" t="b">
        <f t="shared" si="11"/>
        <v>0</v>
      </c>
      <c r="I186" s="298">
        <f t="shared" si="12"/>
        <v>1</v>
      </c>
    </row>
    <row r="187" spans="1:9">
      <c r="A187" s="546"/>
      <c r="B187" s="551"/>
      <c r="C187" s="551"/>
      <c r="D187" s="553"/>
      <c r="E187" s="555" t="str">
        <f t="shared" si="9"/>
        <v/>
      </c>
      <c r="F187" s="546"/>
      <c r="G187" s="322" t="str">
        <f t="shared" si="10"/>
        <v/>
      </c>
      <c r="H187" s="297" t="b">
        <f t="shared" si="11"/>
        <v>0</v>
      </c>
      <c r="I187" s="298">
        <f t="shared" si="12"/>
        <v>1</v>
      </c>
    </row>
    <row r="188" spans="1:9">
      <c r="A188" s="546"/>
      <c r="B188" s="551"/>
      <c r="C188" s="551"/>
      <c r="D188" s="553"/>
      <c r="E188" s="555" t="str">
        <f t="shared" si="9"/>
        <v/>
      </c>
      <c r="F188" s="546"/>
      <c r="G188" s="322" t="str">
        <f t="shared" si="10"/>
        <v/>
      </c>
      <c r="H188" s="297" t="b">
        <f t="shared" si="11"/>
        <v>0</v>
      </c>
      <c r="I188" s="298">
        <f t="shared" si="12"/>
        <v>1</v>
      </c>
    </row>
    <row r="189" spans="1:9">
      <c r="A189" s="546"/>
      <c r="B189" s="551"/>
      <c r="C189" s="551"/>
      <c r="D189" s="553"/>
      <c r="E189" s="555" t="str">
        <f t="shared" si="9"/>
        <v/>
      </c>
      <c r="F189" s="546"/>
      <c r="G189" s="322" t="str">
        <f t="shared" si="10"/>
        <v/>
      </c>
      <c r="H189" s="297" t="b">
        <f t="shared" si="11"/>
        <v>0</v>
      </c>
      <c r="I189" s="298">
        <f t="shared" si="12"/>
        <v>1</v>
      </c>
    </row>
    <row r="190" spans="1:9">
      <c r="A190" s="546"/>
      <c r="B190" s="551"/>
      <c r="C190" s="551"/>
      <c r="D190" s="553"/>
      <c r="E190" s="555" t="str">
        <f t="shared" si="9"/>
        <v/>
      </c>
      <c r="F190" s="546"/>
      <c r="G190" s="322" t="str">
        <f t="shared" si="10"/>
        <v/>
      </c>
      <c r="H190" s="297" t="b">
        <f t="shared" si="11"/>
        <v>0</v>
      </c>
      <c r="I190" s="298">
        <f t="shared" si="12"/>
        <v>1</v>
      </c>
    </row>
    <row r="191" spans="1:9">
      <c r="A191" s="546"/>
      <c r="B191" s="551"/>
      <c r="C191" s="551"/>
      <c r="D191" s="553"/>
      <c r="E191" s="555" t="str">
        <f t="shared" si="9"/>
        <v/>
      </c>
      <c r="F191" s="546"/>
      <c r="G191" s="322" t="str">
        <f t="shared" si="10"/>
        <v/>
      </c>
      <c r="H191" s="297" t="b">
        <f t="shared" si="11"/>
        <v>0</v>
      </c>
      <c r="I191" s="298">
        <f t="shared" si="12"/>
        <v>1</v>
      </c>
    </row>
    <row r="192" spans="1:9">
      <c r="A192" s="546"/>
      <c r="B192" s="551"/>
      <c r="C192" s="551"/>
      <c r="D192" s="553"/>
      <c r="E192" s="555" t="str">
        <f t="shared" si="9"/>
        <v/>
      </c>
      <c r="F192" s="546"/>
      <c r="G192" s="322" t="str">
        <f t="shared" si="10"/>
        <v/>
      </c>
      <c r="H192" s="297" t="b">
        <f t="shared" si="11"/>
        <v>0</v>
      </c>
      <c r="I192" s="298">
        <f t="shared" si="12"/>
        <v>1</v>
      </c>
    </row>
    <row r="193" spans="1:9">
      <c r="A193" s="546"/>
      <c r="B193" s="551"/>
      <c r="C193" s="551"/>
      <c r="D193" s="553"/>
      <c r="E193" s="555" t="str">
        <f t="shared" si="9"/>
        <v/>
      </c>
      <c r="F193" s="546"/>
      <c r="G193" s="322" t="str">
        <f t="shared" si="10"/>
        <v/>
      </c>
      <c r="H193" s="297" t="b">
        <f t="shared" si="11"/>
        <v>0</v>
      </c>
      <c r="I193" s="298">
        <f t="shared" si="12"/>
        <v>1</v>
      </c>
    </row>
    <row r="194" spans="1:9">
      <c r="A194" s="546"/>
      <c r="B194" s="551"/>
      <c r="C194" s="551"/>
      <c r="D194" s="553"/>
      <c r="E194" s="555" t="str">
        <f t="shared" si="9"/>
        <v/>
      </c>
      <c r="F194" s="546"/>
      <c r="G194" s="322" t="str">
        <f t="shared" si="10"/>
        <v/>
      </c>
      <c r="H194" s="297" t="b">
        <f t="shared" si="11"/>
        <v>0</v>
      </c>
      <c r="I194" s="298">
        <f t="shared" si="12"/>
        <v>1</v>
      </c>
    </row>
    <row r="195" spans="1:9">
      <c r="A195" s="546"/>
      <c r="B195" s="551"/>
      <c r="C195" s="551"/>
      <c r="D195" s="553"/>
      <c r="E195" s="555" t="str">
        <f t="shared" si="9"/>
        <v/>
      </c>
      <c r="F195" s="546"/>
      <c r="G195" s="322" t="str">
        <f t="shared" si="10"/>
        <v/>
      </c>
      <c r="H195" s="297" t="b">
        <f t="shared" si="11"/>
        <v>0</v>
      </c>
      <c r="I195" s="298">
        <f t="shared" si="12"/>
        <v>1</v>
      </c>
    </row>
    <row r="196" spans="1:9">
      <c r="A196" s="546"/>
      <c r="B196" s="551"/>
      <c r="C196" s="551"/>
      <c r="D196" s="553"/>
      <c r="E196" s="555" t="str">
        <f t="shared" si="9"/>
        <v/>
      </c>
      <c r="F196" s="546"/>
      <c r="G196" s="322" t="str">
        <f t="shared" si="10"/>
        <v/>
      </c>
      <c r="H196" s="297" t="b">
        <f t="shared" si="11"/>
        <v>0</v>
      </c>
      <c r="I196" s="298">
        <f t="shared" si="12"/>
        <v>1</v>
      </c>
    </row>
    <row r="197" spans="1:9">
      <c r="A197" s="546"/>
      <c r="B197" s="551"/>
      <c r="C197" s="551"/>
      <c r="D197" s="553"/>
      <c r="E197" s="555" t="str">
        <f t="shared" si="9"/>
        <v/>
      </c>
      <c r="F197" s="546"/>
      <c r="G197" s="322" t="str">
        <f t="shared" si="10"/>
        <v/>
      </c>
      <c r="H197" s="297" t="b">
        <f t="shared" si="11"/>
        <v>0</v>
      </c>
      <c r="I197" s="298">
        <f t="shared" si="12"/>
        <v>1</v>
      </c>
    </row>
    <row r="198" spans="1:9">
      <c r="A198" s="546"/>
      <c r="B198" s="551"/>
      <c r="C198" s="551"/>
      <c r="D198" s="553"/>
      <c r="E198" s="555" t="str">
        <f t="shared" si="9"/>
        <v/>
      </c>
      <c r="F198" s="546"/>
      <c r="G198" s="322" t="str">
        <f t="shared" si="10"/>
        <v/>
      </c>
      <c r="H198" s="297" t="b">
        <f t="shared" si="11"/>
        <v>0</v>
      </c>
      <c r="I198" s="298">
        <f t="shared" si="12"/>
        <v>1</v>
      </c>
    </row>
    <row r="199" spans="1:9">
      <c r="A199" s="546"/>
      <c r="B199" s="551"/>
      <c r="C199" s="551"/>
      <c r="D199" s="553"/>
      <c r="E199" s="555" t="str">
        <f t="shared" si="9"/>
        <v/>
      </c>
      <c r="F199" s="546"/>
      <c r="G199" s="322" t="str">
        <f t="shared" si="10"/>
        <v/>
      </c>
      <c r="H199" s="297" t="b">
        <f t="shared" si="11"/>
        <v>0</v>
      </c>
      <c r="I199" s="298">
        <f t="shared" si="12"/>
        <v>1</v>
      </c>
    </row>
    <row r="200" spans="1:9">
      <c r="A200" s="546"/>
      <c r="B200" s="551"/>
      <c r="C200" s="551"/>
      <c r="D200" s="553"/>
      <c r="E200" s="555" t="str">
        <f t="shared" si="9"/>
        <v/>
      </c>
      <c r="F200" s="546"/>
      <c r="G200" s="322" t="str">
        <f t="shared" si="10"/>
        <v/>
      </c>
      <c r="H200" s="297" t="b">
        <f t="shared" si="11"/>
        <v>0</v>
      </c>
      <c r="I200" s="298">
        <f t="shared" si="12"/>
        <v>1</v>
      </c>
    </row>
    <row r="201" spans="1:9">
      <c r="A201" s="546"/>
      <c r="B201" s="551"/>
      <c r="C201" s="551"/>
      <c r="D201" s="553"/>
      <c r="E201" s="555" t="str">
        <f t="shared" si="9"/>
        <v/>
      </c>
      <c r="F201" s="546"/>
      <c r="G201" s="322" t="str">
        <f t="shared" si="10"/>
        <v/>
      </c>
      <c r="H201" s="297" t="b">
        <f t="shared" si="11"/>
        <v>0</v>
      </c>
      <c r="I201" s="298">
        <f t="shared" si="12"/>
        <v>1</v>
      </c>
    </row>
    <row r="202" spans="1:9">
      <c r="A202" s="546"/>
      <c r="B202" s="551"/>
      <c r="C202" s="551"/>
      <c r="D202" s="553"/>
      <c r="E202" s="555" t="str">
        <f t="shared" si="9"/>
        <v/>
      </c>
      <c r="F202" s="546"/>
      <c r="G202" s="322" t="str">
        <f t="shared" si="10"/>
        <v/>
      </c>
      <c r="H202" s="297" t="b">
        <f t="shared" si="11"/>
        <v>0</v>
      </c>
      <c r="I202" s="298">
        <f t="shared" si="12"/>
        <v>1</v>
      </c>
    </row>
    <row r="203" spans="1:9">
      <c r="A203" s="546"/>
      <c r="B203" s="551"/>
      <c r="C203" s="551"/>
      <c r="D203" s="553"/>
      <c r="E203" s="555" t="str">
        <f t="shared" si="9"/>
        <v/>
      </c>
      <c r="F203" s="546"/>
      <c r="G203" s="322" t="str">
        <f t="shared" si="10"/>
        <v/>
      </c>
      <c r="H203" s="297" t="b">
        <f t="shared" si="11"/>
        <v>0</v>
      </c>
      <c r="I203" s="298">
        <f t="shared" si="12"/>
        <v>1</v>
      </c>
    </row>
    <row r="204" spans="1:9">
      <c r="A204" s="546"/>
      <c r="B204" s="551"/>
      <c r="C204" s="551"/>
      <c r="D204" s="553"/>
      <c r="E204" s="555" t="str">
        <f t="shared" ref="E204:E261" si="13">IF(OR($B204="",,$D204&lt;an_initial,$D204&gt;an_final),"",G204*(HLOOKUP(C204,iii5punctaje,2,FALSE)))</f>
        <v/>
      </c>
      <c r="F204" s="546"/>
      <c r="G204" s="322" t="str">
        <f t="shared" ref="G204:G261" si="14">IF(OR($B204="",,$D204="",$D204&gt;an_final),"",IF($D204&gt;=an_initial,1,""))</f>
        <v/>
      </c>
      <c r="H204" s="297" t="b">
        <f t="shared" ref="H204:H261" si="15">IF(nume_candidat="",FALSE,ISNUMBER(SEARCH(nume_candidat,$B204)))</f>
        <v>0</v>
      </c>
      <c r="I204" s="298">
        <f t="shared" si="12"/>
        <v>1</v>
      </c>
    </row>
    <row r="205" spans="1:9">
      <c r="A205" s="546"/>
      <c r="B205" s="551"/>
      <c r="C205" s="551"/>
      <c r="D205" s="553"/>
      <c r="E205" s="555" t="str">
        <f t="shared" si="13"/>
        <v/>
      </c>
      <c r="F205" s="546"/>
      <c r="G205" s="322" t="str">
        <f t="shared" si="14"/>
        <v/>
      </c>
      <c r="H205" s="297" t="b">
        <f t="shared" si="15"/>
        <v>0</v>
      </c>
      <c r="I205" s="298">
        <f t="shared" ref="I205:I261" si="16">LEN(B205)-LEN(SUBSTITUTE(B205,",",""))+1</f>
        <v>1</v>
      </c>
    </row>
    <row r="206" spans="1:9">
      <c r="A206" s="546"/>
      <c r="B206" s="551"/>
      <c r="C206" s="551"/>
      <c r="D206" s="553"/>
      <c r="E206" s="555" t="str">
        <f t="shared" si="13"/>
        <v/>
      </c>
      <c r="F206" s="546"/>
      <c r="G206" s="322" t="str">
        <f t="shared" si="14"/>
        <v/>
      </c>
      <c r="H206" s="297" t="b">
        <f t="shared" si="15"/>
        <v>0</v>
      </c>
      <c r="I206" s="298">
        <f t="shared" si="16"/>
        <v>1</v>
      </c>
    </row>
    <row r="207" spans="1:9">
      <c r="A207" s="546"/>
      <c r="B207" s="551"/>
      <c r="C207" s="551"/>
      <c r="D207" s="553"/>
      <c r="E207" s="555" t="str">
        <f t="shared" si="13"/>
        <v/>
      </c>
      <c r="F207" s="546"/>
      <c r="G207" s="322" t="str">
        <f t="shared" si="14"/>
        <v/>
      </c>
      <c r="H207" s="297" t="b">
        <f t="shared" si="15"/>
        <v>0</v>
      </c>
      <c r="I207" s="298">
        <f t="shared" si="16"/>
        <v>1</v>
      </c>
    </row>
    <row r="208" spans="1:9">
      <c r="A208" s="546"/>
      <c r="B208" s="551"/>
      <c r="C208" s="551"/>
      <c r="D208" s="553"/>
      <c r="E208" s="555" t="str">
        <f t="shared" si="13"/>
        <v/>
      </c>
      <c r="F208" s="546"/>
      <c r="G208" s="322" t="str">
        <f t="shared" si="14"/>
        <v/>
      </c>
      <c r="H208" s="297" t="b">
        <f t="shared" si="15"/>
        <v>0</v>
      </c>
      <c r="I208" s="298">
        <f t="shared" si="16"/>
        <v>1</v>
      </c>
    </row>
    <row r="209" spans="1:9">
      <c r="A209" s="546"/>
      <c r="B209" s="551"/>
      <c r="C209" s="551"/>
      <c r="D209" s="553"/>
      <c r="E209" s="555" t="str">
        <f t="shared" si="13"/>
        <v/>
      </c>
      <c r="F209" s="546"/>
      <c r="G209" s="322" t="str">
        <f t="shared" si="14"/>
        <v/>
      </c>
      <c r="H209" s="297" t="b">
        <f t="shared" si="15"/>
        <v>0</v>
      </c>
      <c r="I209" s="298">
        <f t="shared" si="16"/>
        <v>1</v>
      </c>
    </row>
    <row r="210" spans="1:9">
      <c r="A210" s="546"/>
      <c r="B210" s="551"/>
      <c r="C210" s="551"/>
      <c r="D210" s="553"/>
      <c r="E210" s="555" t="str">
        <f t="shared" si="13"/>
        <v/>
      </c>
      <c r="F210" s="546"/>
      <c r="G210" s="322" t="str">
        <f t="shared" si="14"/>
        <v/>
      </c>
      <c r="H210" s="297" t="b">
        <f t="shared" si="15"/>
        <v>0</v>
      </c>
      <c r="I210" s="298">
        <f t="shared" si="16"/>
        <v>1</v>
      </c>
    </row>
    <row r="211" spans="1:9">
      <c r="A211" s="546"/>
      <c r="B211" s="551"/>
      <c r="C211" s="551"/>
      <c r="D211" s="553"/>
      <c r="E211" s="555" t="str">
        <f t="shared" si="13"/>
        <v/>
      </c>
      <c r="F211" s="546"/>
      <c r="G211" s="322" t="str">
        <f t="shared" si="14"/>
        <v/>
      </c>
      <c r="H211" s="297" t="b">
        <f t="shared" si="15"/>
        <v>0</v>
      </c>
      <c r="I211" s="298">
        <f t="shared" si="16"/>
        <v>1</v>
      </c>
    </row>
    <row r="212" spans="1:9">
      <c r="A212" s="546"/>
      <c r="B212" s="551"/>
      <c r="C212" s="551"/>
      <c r="D212" s="553"/>
      <c r="E212" s="555" t="str">
        <f t="shared" si="13"/>
        <v/>
      </c>
      <c r="F212" s="546"/>
      <c r="G212" s="322" t="str">
        <f t="shared" si="14"/>
        <v/>
      </c>
      <c r="H212" s="297" t="b">
        <f t="shared" si="15"/>
        <v>0</v>
      </c>
      <c r="I212" s="298">
        <f t="shared" si="16"/>
        <v>1</v>
      </c>
    </row>
    <row r="213" spans="1:9">
      <c r="A213" s="546"/>
      <c r="B213" s="551"/>
      <c r="C213" s="551"/>
      <c r="D213" s="553"/>
      <c r="E213" s="555" t="str">
        <f t="shared" si="13"/>
        <v/>
      </c>
      <c r="F213" s="546"/>
      <c r="G213" s="322" t="str">
        <f t="shared" si="14"/>
        <v/>
      </c>
      <c r="H213" s="297" t="b">
        <f t="shared" si="15"/>
        <v>0</v>
      </c>
      <c r="I213" s="298">
        <f t="shared" si="16"/>
        <v>1</v>
      </c>
    </row>
    <row r="214" spans="1:9">
      <c r="A214" s="546"/>
      <c r="B214" s="551"/>
      <c r="C214" s="551"/>
      <c r="D214" s="553"/>
      <c r="E214" s="555" t="str">
        <f t="shared" si="13"/>
        <v/>
      </c>
      <c r="F214" s="546"/>
      <c r="G214" s="322" t="str">
        <f t="shared" si="14"/>
        <v/>
      </c>
      <c r="H214" s="297" t="b">
        <f t="shared" si="15"/>
        <v>0</v>
      </c>
      <c r="I214" s="298">
        <f t="shared" si="16"/>
        <v>1</v>
      </c>
    </row>
    <row r="215" spans="1:9">
      <c r="A215" s="546"/>
      <c r="B215" s="551"/>
      <c r="C215" s="551"/>
      <c r="D215" s="553"/>
      <c r="E215" s="555" t="str">
        <f t="shared" si="13"/>
        <v/>
      </c>
      <c r="F215" s="546"/>
      <c r="G215" s="322" t="str">
        <f t="shared" si="14"/>
        <v/>
      </c>
      <c r="H215" s="297" t="b">
        <f t="shared" si="15"/>
        <v>0</v>
      </c>
      <c r="I215" s="298">
        <f t="shared" si="16"/>
        <v>1</v>
      </c>
    </row>
    <row r="216" spans="1:9">
      <c r="A216" s="546"/>
      <c r="B216" s="551"/>
      <c r="C216" s="551"/>
      <c r="D216" s="553"/>
      <c r="E216" s="555" t="str">
        <f t="shared" si="13"/>
        <v/>
      </c>
      <c r="F216" s="546"/>
      <c r="G216" s="322" t="str">
        <f t="shared" si="14"/>
        <v/>
      </c>
      <c r="H216" s="297" t="b">
        <f t="shared" si="15"/>
        <v>0</v>
      </c>
      <c r="I216" s="298">
        <f t="shared" si="16"/>
        <v>1</v>
      </c>
    </row>
    <row r="217" spans="1:9">
      <c r="A217" s="546"/>
      <c r="B217" s="551"/>
      <c r="C217" s="551"/>
      <c r="D217" s="553"/>
      <c r="E217" s="555" t="str">
        <f t="shared" si="13"/>
        <v/>
      </c>
      <c r="F217" s="546"/>
      <c r="G217" s="322" t="str">
        <f t="shared" si="14"/>
        <v/>
      </c>
      <c r="H217" s="297" t="b">
        <f t="shared" si="15"/>
        <v>0</v>
      </c>
      <c r="I217" s="298">
        <f t="shared" si="16"/>
        <v>1</v>
      </c>
    </row>
    <row r="218" spans="1:9">
      <c r="A218" s="546"/>
      <c r="B218" s="551"/>
      <c r="C218" s="551"/>
      <c r="D218" s="553"/>
      <c r="E218" s="555" t="str">
        <f t="shared" si="13"/>
        <v/>
      </c>
      <c r="F218" s="546"/>
      <c r="G218" s="322" t="str">
        <f t="shared" si="14"/>
        <v/>
      </c>
      <c r="H218" s="297" t="b">
        <f t="shared" si="15"/>
        <v>0</v>
      </c>
      <c r="I218" s="298">
        <f t="shared" si="16"/>
        <v>1</v>
      </c>
    </row>
    <row r="219" spans="1:9">
      <c r="A219" s="546"/>
      <c r="B219" s="551"/>
      <c r="C219" s="551"/>
      <c r="D219" s="553"/>
      <c r="E219" s="555" t="str">
        <f t="shared" si="13"/>
        <v/>
      </c>
      <c r="F219" s="546"/>
      <c r="G219" s="322" t="str">
        <f t="shared" si="14"/>
        <v/>
      </c>
      <c r="H219" s="297" t="b">
        <f t="shared" si="15"/>
        <v>0</v>
      </c>
      <c r="I219" s="298">
        <f t="shared" si="16"/>
        <v>1</v>
      </c>
    </row>
    <row r="220" spans="1:9">
      <c r="A220" s="546"/>
      <c r="B220" s="551"/>
      <c r="C220" s="551"/>
      <c r="D220" s="553"/>
      <c r="E220" s="555" t="str">
        <f t="shared" si="13"/>
        <v/>
      </c>
      <c r="F220" s="546"/>
      <c r="G220" s="322" t="str">
        <f t="shared" si="14"/>
        <v/>
      </c>
      <c r="H220" s="297" t="b">
        <f t="shared" si="15"/>
        <v>0</v>
      </c>
      <c r="I220" s="298">
        <f t="shared" si="16"/>
        <v>1</v>
      </c>
    </row>
    <row r="221" spans="1:9">
      <c r="A221" s="546"/>
      <c r="B221" s="551"/>
      <c r="C221" s="551"/>
      <c r="D221" s="553"/>
      <c r="E221" s="555" t="str">
        <f t="shared" si="13"/>
        <v/>
      </c>
      <c r="F221" s="546"/>
      <c r="G221" s="322" t="str">
        <f t="shared" si="14"/>
        <v/>
      </c>
      <c r="H221" s="297" t="b">
        <f t="shared" si="15"/>
        <v>0</v>
      </c>
      <c r="I221" s="298">
        <f t="shared" si="16"/>
        <v>1</v>
      </c>
    </row>
    <row r="222" spans="1:9">
      <c r="A222" s="546"/>
      <c r="B222" s="551"/>
      <c r="C222" s="551"/>
      <c r="D222" s="553"/>
      <c r="E222" s="555" t="str">
        <f t="shared" si="13"/>
        <v/>
      </c>
      <c r="F222" s="546"/>
      <c r="G222" s="322" t="str">
        <f t="shared" si="14"/>
        <v/>
      </c>
      <c r="H222" s="297" t="b">
        <f t="shared" si="15"/>
        <v>0</v>
      </c>
      <c r="I222" s="298">
        <f t="shared" si="16"/>
        <v>1</v>
      </c>
    </row>
    <row r="223" spans="1:9">
      <c r="A223" s="546"/>
      <c r="B223" s="551"/>
      <c r="C223" s="551"/>
      <c r="D223" s="553"/>
      <c r="E223" s="555" t="str">
        <f t="shared" si="13"/>
        <v/>
      </c>
      <c r="F223" s="546"/>
      <c r="G223" s="322" t="str">
        <f t="shared" si="14"/>
        <v/>
      </c>
      <c r="H223" s="297" t="b">
        <f t="shared" si="15"/>
        <v>0</v>
      </c>
      <c r="I223" s="298">
        <f t="shared" si="16"/>
        <v>1</v>
      </c>
    </row>
    <row r="224" spans="1:9">
      <c r="A224" s="546"/>
      <c r="B224" s="551"/>
      <c r="C224" s="551"/>
      <c r="D224" s="553"/>
      <c r="E224" s="555" t="str">
        <f t="shared" si="13"/>
        <v/>
      </c>
      <c r="F224" s="546"/>
      <c r="G224" s="322" t="str">
        <f t="shared" si="14"/>
        <v/>
      </c>
      <c r="H224" s="297" t="b">
        <f t="shared" si="15"/>
        <v>0</v>
      </c>
      <c r="I224" s="298">
        <f t="shared" si="16"/>
        <v>1</v>
      </c>
    </row>
    <row r="225" spans="1:9">
      <c r="A225" s="546"/>
      <c r="B225" s="551"/>
      <c r="C225" s="551"/>
      <c r="D225" s="553"/>
      <c r="E225" s="555" t="str">
        <f t="shared" si="13"/>
        <v/>
      </c>
      <c r="F225" s="546"/>
      <c r="G225" s="322" t="str">
        <f t="shared" si="14"/>
        <v/>
      </c>
      <c r="H225" s="297" t="b">
        <f t="shared" si="15"/>
        <v>0</v>
      </c>
      <c r="I225" s="298">
        <f t="shared" si="16"/>
        <v>1</v>
      </c>
    </row>
    <row r="226" spans="1:9">
      <c r="A226" s="546"/>
      <c r="B226" s="551"/>
      <c r="C226" s="551"/>
      <c r="D226" s="553"/>
      <c r="E226" s="555" t="str">
        <f t="shared" si="13"/>
        <v/>
      </c>
      <c r="F226" s="546"/>
      <c r="G226" s="322" t="str">
        <f t="shared" si="14"/>
        <v/>
      </c>
      <c r="H226" s="297" t="b">
        <f t="shared" si="15"/>
        <v>0</v>
      </c>
      <c r="I226" s="298">
        <f t="shared" si="16"/>
        <v>1</v>
      </c>
    </row>
    <row r="227" spans="1:9">
      <c r="A227" s="546"/>
      <c r="B227" s="551"/>
      <c r="C227" s="551"/>
      <c r="D227" s="553"/>
      <c r="E227" s="555" t="str">
        <f t="shared" si="13"/>
        <v/>
      </c>
      <c r="F227" s="546"/>
      <c r="G227" s="322" t="str">
        <f t="shared" si="14"/>
        <v/>
      </c>
      <c r="H227" s="297" t="b">
        <f t="shared" si="15"/>
        <v>0</v>
      </c>
      <c r="I227" s="298">
        <f t="shared" si="16"/>
        <v>1</v>
      </c>
    </row>
    <row r="228" spans="1:9">
      <c r="A228" s="546"/>
      <c r="B228" s="551"/>
      <c r="C228" s="551"/>
      <c r="D228" s="553"/>
      <c r="E228" s="555" t="str">
        <f t="shared" si="13"/>
        <v/>
      </c>
      <c r="F228" s="546"/>
      <c r="G228" s="322" t="str">
        <f t="shared" si="14"/>
        <v/>
      </c>
      <c r="H228" s="297" t="b">
        <f t="shared" si="15"/>
        <v>0</v>
      </c>
      <c r="I228" s="298">
        <f t="shared" si="16"/>
        <v>1</v>
      </c>
    </row>
    <row r="229" spans="1:9">
      <c r="A229" s="546"/>
      <c r="B229" s="551"/>
      <c r="C229" s="551"/>
      <c r="D229" s="553"/>
      <c r="E229" s="555" t="str">
        <f t="shared" si="13"/>
        <v/>
      </c>
      <c r="F229" s="546"/>
      <c r="G229" s="322" t="str">
        <f t="shared" si="14"/>
        <v/>
      </c>
      <c r="H229" s="297" t="b">
        <f t="shared" si="15"/>
        <v>0</v>
      </c>
      <c r="I229" s="298">
        <f t="shared" si="16"/>
        <v>1</v>
      </c>
    </row>
    <row r="230" spans="1:9">
      <c r="A230" s="546"/>
      <c r="B230" s="551"/>
      <c r="C230" s="551"/>
      <c r="D230" s="553"/>
      <c r="E230" s="555" t="str">
        <f t="shared" si="13"/>
        <v/>
      </c>
      <c r="F230" s="546"/>
      <c r="G230" s="322" t="str">
        <f t="shared" si="14"/>
        <v/>
      </c>
      <c r="H230" s="297" t="b">
        <f t="shared" si="15"/>
        <v>0</v>
      </c>
      <c r="I230" s="298">
        <f t="shared" si="16"/>
        <v>1</v>
      </c>
    </row>
    <row r="231" spans="1:9">
      <c r="A231" s="546"/>
      <c r="B231" s="551"/>
      <c r="C231" s="551"/>
      <c r="D231" s="553"/>
      <c r="E231" s="555" t="str">
        <f t="shared" si="13"/>
        <v/>
      </c>
      <c r="F231" s="546"/>
      <c r="G231" s="322" t="str">
        <f t="shared" si="14"/>
        <v/>
      </c>
      <c r="H231" s="297" t="b">
        <f t="shared" si="15"/>
        <v>0</v>
      </c>
      <c r="I231" s="298">
        <f t="shared" si="16"/>
        <v>1</v>
      </c>
    </row>
    <row r="232" spans="1:9">
      <c r="A232" s="546"/>
      <c r="B232" s="551"/>
      <c r="C232" s="551"/>
      <c r="D232" s="553"/>
      <c r="E232" s="555" t="str">
        <f t="shared" si="13"/>
        <v/>
      </c>
      <c r="F232" s="546"/>
      <c r="G232" s="322" t="str">
        <f t="shared" si="14"/>
        <v/>
      </c>
      <c r="H232" s="297" t="b">
        <f t="shared" si="15"/>
        <v>0</v>
      </c>
      <c r="I232" s="298">
        <f t="shared" si="16"/>
        <v>1</v>
      </c>
    </row>
    <row r="233" spans="1:9">
      <c r="A233" s="546"/>
      <c r="B233" s="551"/>
      <c r="C233" s="551"/>
      <c r="D233" s="553"/>
      <c r="E233" s="555" t="str">
        <f t="shared" si="13"/>
        <v/>
      </c>
      <c r="F233" s="546"/>
      <c r="G233" s="322" t="str">
        <f t="shared" si="14"/>
        <v/>
      </c>
      <c r="H233" s="297" t="b">
        <f t="shared" si="15"/>
        <v>0</v>
      </c>
      <c r="I233" s="298">
        <f t="shared" si="16"/>
        <v>1</v>
      </c>
    </row>
    <row r="234" spans="1:9">
      <c r="A234" s="546"/>
      <c r="B234" s="551"/>
      <c r="C234" s="551"/>
      <c r="D234" s="553"/>
      <c r="E234" s="555" t="str">
        <f t="shared" si="13"/>
        <v/>
      </c>
      <c r="F234" s="546"/>
      <c r="G234" s="322" t="str">
        <f t="shared" si="14"/>
        <v/>
      </c>
      <c r="H234" s="297" t="b">
        <f t="shared" si="15"/>
        <v>0</v>
      </c>
      <c r="I234" s="298">
        <f t="shared" si="16"/>
        <v>1</v>
      </c>
    </row>
    <row r="235" spans="1:9">
      <c r="A235" s="546"/>
      <c r="B235" s="551"/>
      <c r="C235" s="551"/>
      <c r="D235" s="553"/>
      <c r="E235" s="555" t="str">
        <f t="shared" si="13"/>
        <v/>
      </c>
      <c r="F235" s="546"/>
      <c r="G235" s="322" t="str">
        <f t="shared" si="14"/>
        <v/>
      </c>
      <c r="H235" s="297" t="b">
        <f t="shared" si="15"/>
        <v>0</v>
      </c>
      <c r="I235" s="298">
        <f t="shared" si="16"/>
        <v>1</v>
      </c>
    </row>
    <row r="236" spans="1:9">
      <c r="A236" s="546"/>
      <c r="B236" s="551"/>
      <c r="C236" s="551"/>
      <c r="D236" s="553"/>
      <c r="E236" s="555" t="str">
        <f t="shared" si="13"/>
        <v/>
      </c>
      <c r="F236" s="546"/>
      <c r="G236" s="322" t="str">
        <f t="shared" si="14"/>
        <v/>
      </c>
      <c r="H236" s="297" t="b">
        <f t="shared" si="15"/>
        <v>0</v>
      </c>
      <c r="I236" s="298">
        <f t="shared" si="16"/>
        <v>1</v>
      </c>
    </row>
    <row r="237" spans="1:9">
      <c r="A237" s="546"/>
      <c r="B237" s="551"/>
      <c r="C237" s="551"/>
      <c r="D237" s="553"/>
      <c r="E237" s="555" t="str">
        <f t="shared" si="13"/>
        <v/>
      </c>
      <c r="F237" s="546"/>
      <c r="G237" s="322" t="str">
        <f t="shared" si="14"/>
        <v/>
      </c>
      <c r="H237" s="297" t="b">
        <f t="shared" si="15"/>
        <v>0</v>
      </c>
      <c r="I237" s="298">
        <f t="shared" si="16"/>
        <v>1</v>
      </c>
    </row>
    <row r="238" spans="1:9">
      <c r="A238" s="546"/>
      <c r="B238" s="551"/>
      <c r="C238" s="551"/>
      <c r="D238" s="553"/>
      <c r="E238" s="555" t="str">
        <f t="shared" si="13"/>
        <v/>
      </c>
      <c r="F238" s="546"/>
      <c r="G238" s="322" t="str">
        <f t="shared" si="14"/>
        <v/>
      </c>
      <c r="H238" s="297" t="b">
        <f t="shared" si="15"/>
        <v>0</v>
      </c>
      <c r="I238" s="298">
        <f t="shared" si="16"/>
        <v>1</v>
      </c>
    </row>
    <row r="239" spans="1:9">
      <c r="A239" s="546"/>
      <c r="B239" s="551"/>
      <c r="C239" s="551"/>
      <c r="D239" s="553"/>
      <c r="E239" s="555" t="str">
        <f t="shared" si="13"/>
        <v/>
      </c>
      <c r="F239" s="546"/>
      <c r="G239" s="322" t="str">
        <f t="shared" si="14"/>
        <v/>
      </c>
      <c r="H239" s="297" t="b">
        <f t="shared" si="15"/>
        <v>0</v>
      </c>
      <c r="I239" s="298">
        <f t="shared" si="16"/>
        <v>1</v>
      </c>
    </row>
    <row r="240" spans="1:9">
      <c r="A240" s="546"/>
      <c r="B240" s="551"/>
      <c r="C240" s="551"/>
      <c r="D240" s="553"/>
      <c r="E240" s="555" t="str">
        <f t="shared" si="13"/>
        <v/>
      </c>
      <c r="F240" s="546"/>
      <c r="G240" s="322" t="str">
        <f t="shared" si="14"/>
        <v/>
      </c>
      <c r="H240" s="297" t="b">
        <f t="shared" si="15"/>
        <v>0</v>
      </c>
      <c r="I240" s="298">
        <f t="shared" si="16"/>
        <v>1</v>
      </c>
    </row>
    <row r="241" spans="1:9">
      <c r="A241" s="546"/>
      <c r="B241" s="551"/>
      <c r="C241" s="551"/>
      <c r="D241" s="553"/>
      <c r="E241" s="555" t="str">
        <f t="shared" si="13"/>
        <v/>
      </c>
      <c r="F241" s="546"/>
      <c r="G241" s="322" t="str">
        <f t="shared" si="14"/>
        <v/>
      </c>
      <c r="H241" s="297" t="b">
        <f t="shared" si="15"/>
        <v>0</v>
      </c>
      <c r="I241" s="298">
        <f t="shared" si="16"/>
        <v>1</v>
      </c>
    </row>
    <row r="242" spans="1:9">
      <c r="A242" s="546"/>
      <c r="B242" s="551"/>
      <c r="C242" s="551"/>
      <c r="D242" s="553"/>
      <c r="E242" s="555" t="str">
        <f t="shared" si="13"/>
        <v/>
      </c>
      <c r="F242" s="546"/>
      <c r="G242" s="322" t="str">
        <f t="shared" si="14"/>
        <v/>
      </c>
      <c r="H242" s="297" t="b">
        <f t="shared" si="15"/>
        <v>0</v>
      </c>
      <c r="I242" s="298">
        <f t="shared" si="16"/>
        <v>1</v>
      </c>
    </row>
    <row r="243" spans="1:9">
      <c r="A243" s="546"/>
      <c r="B243" s="551"/>
      <c r="C243" s="551"/>
      <c r="D243" s="553"/>
      <c r="E243" s="555" t="str">
        <f t="shared" si="13"/>
        <v/>
      </c>
      <c r="F243" s="546"/>
      <c r="G243" s="322" t="str">
        <f t="shared" si="14"/>
        <v/>
      </c>
      <c r="H243" s="297" t="b">
        <f t="shared" si="15"/>
        <v>0</v>
      </c>
      <c r="I243" s="298">
        <f t="shared" si="16"/>
        <v>1</v>
      </c>
    </row>
    <row r="244" spans="1:9">
      <c r="A244" s="546"/>
      <c r="B244" s="551"/>
      <c r="C244" s="551"/>
      <c r="D244" s="553"/>
      <c r="E244" s="555" t="str">
        <f t="shared" si="13"/>
        <v/>
      </c>
      <c r="F244" s="546"/>
      <c r="G244" s="322" t="str">
        <f t="shared" si="14"/>
        <v/>
      </c>
      <c r="H244" s="297" t="b">
        <f t="shared" si="15"/>
        <v>0</v>
      </c>
      <c r="I244" s="298">
        <f t="shared" si="16"/>
        <v>1</v>
      </c>
    </row>
    <row r="245" spans="1:9">
      <c r="A245" s="546"/>
      <c r="B245" s="551"/>
      <c r="C245" s="551"/>
      <c r="D245" s="553"/>
      <c r="E245" s="555" t="str">
        <f t="shared" si="13"/>
        <v/>
      </c>
      <c r="F245" s="546"/>
      <c r="G245" s="322" t="str">
        <f t="shared" si="14"/>
        <v/>
      </c>
      <c r="H245" s="297" t="b">
        <f t="shared" si="15"/>
        <v>0</v>
      </c>
      <c r="I245" s="298">
        <f t="shared" si="16"/>
        <v>1</v>
      </c>
    </row>
    <row r="246" spans="1:9">
      <c r="A246" s="546"/>
      <c r="B246" s="551"/>
      <c r="C246" s="551"/>
      <c r="D246" s="553"/>
      <c r="E246" s="555" t="str">
        <f t="shared" si="13"/>
        <v/>
      </c>
      <c r="F246" s="546"/>
      <c r="G246" s="322" t="str">
        <f t="shared" si="14"/>
        <v/>
      </c>
      <c r="H246" s="297" t="b">
        <f t="shared" si="15"/>
        <v>0</v>
      </c>
      <c r="I246" s="298">
        <f t="shared" si="16"/>
        <v>1</v>
      </c>
    </row>
    <row r="247" spans="1:9">
      <c r="A247" s="546"/>
      <c r="B247" s="551"/>
      <c r="C247" s="551"/>
      <c r="D247" s="553"/>
      <c r="E247" s="555" t="str">
        <f t="shared" si="13"/>
        <v/>
      </c>
      <c r="F247" s="546"/>
      <c r="G247" s="322" t="str">
        <f t="shared" si="14"/>
        <v/>
      </c>
      <c r="H247" s="297" t="b">
        <f t="shared" si="15"/>
        <v>0</v>
      </c>
      <c r="I247" s="298">
        <f t="shared" si="16"/>
        <v>1</v>
      </c>
    </row>
    <row r="248" spans="1:9">
      <c r="A248" s="546"/>
      <c r="B248" s="551"/>
      <c r="C248" s="551"/>
      <c r="D248" s="553"/>
      <c r="E248" s="555" t="str">
        <f t="shared" si="13"/>
        <v/>
      </c>
      <c r="F248" s="546"/>
      <c r="G248" s="322" t="str">
        <f t="shared" si="14"/>
        <v/>
      </c>
      <c r="H248" s="297" t="b">
        <f t="shared" si="15"/>
        <v>0</v>
      </c>
      <c r="I248" s="298">
        <f t="shared" si="16"/>
        <v>1</v>
      </c>
    </row>
    <row r="249" spans="1:9">
      <c r="A249" s="546"/>
      <c r="B249" s="551"/>
      <c r="C249" s="551"/>
      <c r="D249" s="553"/>
      <c r="E249" s="555" t="str">
        <f t="shared" si="13"/>
        <v/>
      </c>
      <c r="F249" s="546"/>
      <c r="G249" s="322" t="str">
        <f t="shared" si="14"/>
        <v/>
      </c>
      <c r="H249" s="297" t="b">
        <f t="shared" si="15"/>
        <v>0</v>
      </c>
      <c r="I249" s="298">
        <f t="shared" si="16"/>
        <v>1</v>
      </c>
    </row>
    <row r="250" spans="1:9">
      <c r="A250" s="546"/>
      <c r="B250" s="551"/>
      <c r="C250" s="551"/>
      <c r="D250" s="553"/>
      <c r="E250" s="555" t="str">
        <f t="shared" si="13"/>
        <v/>
      </c>
      <c r="F250" s="546"/>
      <c r="G250" s="322" t="str">
        <f t="shared" si="14"/>
        <v/>
      </c>
      <c r="H250" s="297" t="b">
        <f t="shared" si="15"/>
        <v>0</v>
      </c>
      <c r="I250" s="298">
        <f t="shared" si="16"/>
        <v>1</v>
      </c>
    </row>
    <row r="251" spans="1:9">
      <c r="A251" s="546"/>
      <c r="B251" s="551"/>
      <c r="C251" s="551"/>
      <c r="D251" s="553"/>
      <c r="E251" s="555" t="str">
        <f t="shared" si="13"/>
        <v/>
      </c>
      <c r="F251" s="546"/>
      <c r="G251" s="322" t="str">
        <f t="shared" si="14"/>
        <v/>
      </c>
      <c r="H251" s="297" t="b">
        <f t="shared" si="15"/>
        <v>0</v>
      </c>
      <c r="I251" s="298">
        <f t="shared" si="16"/>
        <v>1</v>
      </c>
    </row>
    <row r="252" spans="1:9">
      <c r="A252" s="546"/>
      <c r="B252" s="551"/>
      <c r="C252" s="551"/>
      <c r="D252" s="553"/>
      <c r="E252" s="555" t="str">
        <f t="shared" si="13"/>
        <v/>
      </c>
      <c r="F252" s="546"/>
      <c r="G252" s="322" t="str">
        <f t="shared" si="14"/>
        <v/>
      </c>
      <c r="H252" s="297" t="b">
        <f t="shared" si="15"/>
        <v>0</v>
      </c>
      <c r="I252" s="298">
        <f t="shared" si="16"/>
        <v>1</v>
      </c>
    </row>
    <row r="253" spans="1:9">
      <c r="A253" s="546"/>
      <c r="B253" s="551"/>
      <c r="C253" s="551"/>
      <c r="D253" s="553"/>
      <c r="E253" s="555" t="str">
        <f t="shared" si="13"/>
        <v/>
      </c>
      <c r="F253" s="546"/>
      <c r="G253" s="322" t="str">
        <f t="shared" si="14"/>
        <v/>
      </c>
      <c r="H253" s="297" t="b">
        <f t="shared" si="15"/>
        <v>0</v>
      </c>
      <c r="I253" s="298">
        <f t="shared" si="16"/>
        <v>1</v>
      </c>
    </row>
    <row r="254" spans="1:9">
      <c r="A254" s="546"/>
      <c r="B254" s="551"/>
      <c r="C254" s="551"/>
      <c r="D254" s="553"/>
      <c r="E254" s="555" t="str">
        <f t="shared" si="13"/>
        <v/>
      </c>
      <c r="F254" s="546"/>
      <c r="G254" s="322" t="str">
        <f t="shared" si="14"/>
        <v/>
      </c>
      <c r="H254" s="297" t="b">
        <f t="shared" si="15"/>
        <v>0</v>
      </c>
      <c r="I254" s="298">
        <f t="shared" si="16"/>
        <v>1</v>
      </c>
    </row>
    <row r="255" spans="1:9">
      <c r="A255" s="546"/>
      <c r="B255" s="551"/>
      <c r="C255" s="551"/>
      <c r="D255" s="553"/>
      <c r="E255" s="555" t="str">
        <f t="shared" si="13"/>
        <v/>
      </c>
      <c r="F255" s="546"/>
      <c r="G255" s="322" t="str">
        <f t="shared" si="14"/>
        <v/>
      </c>
      <c r="H255" s="297" t="b">
        <f t="shared" si="15"/>
        <v>0</v>
      </c>
      <c r="I255" s="298">
        <f t="shared" si="16"/>
        <v>1</v>
      </c>
    </row>
    <row r="256" spans="1:9">
      <c r="A256" s="546"/>
      <c r="B256" s="551"/>
      <c r="C256" s="551"/>
      <c r="D256" s="553"/>
      <c r="E256" s="555" t="str">
        <f t="shared" si="13"/>
        <v/>
      </c>
      <c r="F256" s="546"/>
      <c r="G256" s="322" t="str">
        <f t="shared" si="14"/>
        <v/>
      </c>
      <c r="H256" s="297" t="b">
        <f t="shared" si="15"/>
        <v>0</v>
      </c>
      <c r="I256" s="298">
        <f t="shared" si="16"/>
        <v>1</v>
      </c>
    </row>
    <row r="257" spans="1:9">
      <c r="A257" s="546"/>
      <c r="B257" s="551"/>
      <c r="C257" s="551"/>
      <c r="D257" s="553"/>
      <c r="E257" s="555" t="str">
        <f t="shared" si="13"/>
        <v/>
      </c>
      <c r="F257" s="546"/>
      <c r="G257" s="322" t="str">
        <f t="shared" si="14"/>
        <v/>
      </c>
      <c r="H257" s="297" t="b">
        <f t="shared" si="15"/>
        <v>0</v>
      </c>
      <c r="I257" s="298">
        <f t="shared" si="16"/>
        <v>1</v>
      </c>
    </row>
    <row r="258" spans="1:9">
      <c r="A258" s="546"/>
      <c r="B258" s="551"/>
      <c r="C258" s="551"/>
      <c r="D258" s="553"/>
      <c r="E258" s="555" t="str">
        <f t="shared" si="13"/>
        <v/>
      </c>
      <c r="F258" s="546"/>
      <c r="G258" s="322" t="str">
        <f t="shared" si="14"/>
        <v/>
      </c>
      <c r="H258" s="297" t="b">
        <f t="shared" si="15"/>
        <v>0</v>
      </c>
      <c r="I258" s="298">
        <f t="shared" si="16"/>
        <v>1</v>
      </c>
    </row>
    <row r="259" spans="1:9">
      <c r="A259" s="546"/>
      <c r="B259" s="551"/>
      <c r="C259" s="551"/>
      <c r="D259" s="553"/>
      <c r="E259" s="555" t="str">
        <f t="shared" si="13"/>
        <v/>
      </c>
      <c r="F259" s="546"/>
      <c r="G259" s="322" t="str">
        <f t="shared" si="14"/>
        <v/>
      </c>
      <c r="H259" s="297" t="b">
        <f t="shared" si="15"/>
        <v>0</v>
      </c>
      <c r="I259" s="298">
        <f t="shared" si="16"/>
        <v>1</v>
      </c>
    </row>
    <row r="260" spans="1:9">
      <c r="A260" s="546"/>
      <c r="B260" s="551"/>
      <c r="C260" s="551"/>
      <c r="D260" s="553"/>
      <c r="E260" s="555" t="str">
        <f t="shared" si="13"/>
        <v/>
      </c>
      <c r="F260" s="546"/>
      <c r="G260" s="322" t="str">
        <f t="shared" si="14"/>
        <v/>
      </c>
      <c r="H260" s="297" t="b">
        <f t="shared" si="15"/>
        <v>0</v>
      </c>
      <c r="I260" s="298">
        <f t="shared" si="16"/>
        <v>1</v>
      </c>
    </row>
    <row r="261" spans="1:9">
      <c r="A261" s="546"/>
      <c r="B261" s="551"/>
      <c r="C261" s="551"/>
      <c r="D261" s="553"/>
      <c r="E261" s="555" t="str">
        <f t="shared" si="13"/>
        <v/>
      </c>
      <c r="F261" s="546"/>
      <c r="G261" s="322" t="str">
        <f t="shared" si="14"/>
        <v/>
      </c>
      <c r="H261" s="297" t="b">
        <f t="shared" si="15"/>
        <v>0</v>
      </c>
      <c r="I261" s="298">
        <f t="shared" si="16"/>
        <v>1</v>
      </c>
    </row>
  </sheetData>
  <sheetProtection algorithmName="SHA-512" hashValue="2qri9hFhLZMlQpjIIgW0NywEpblQgj2hQ/G6Oyjf5OvMfVS4CdZG+FOVfzcVcKD2VH7baWQbqRlrUNexxeMJzg==" saltValue="KURHRYOOyMpYY74uzqM6zQ==" spinCount="100000" sheet="1" objects="1" scenarios="1" formatCells="0" formatRows="0" insertRows="0"/>
  <mergeCells count="11">
    <mergeCell ref="I7:I10"/>
    <mergeCell ref="A4:H4"/>
    <mergeCell ref="A5:E5"/>
    <mergeCell ref="A7:A10"/>
    <mergeCell ref="B7:B10"/>
    <mergeCell ref="C7:C10"/>
    <mergeCell ref="D7:D10"/>
    <mergeCell ref="E7:E9"/>
    <mergeCell ref="G7:G9"/>
    <mergeCell ref="H7:H10"/>
    <mergeCell ref="F7:F10"/>
  </mergeCells>
  <dataValidations count="1">
    <dataValidation type="list" allowBlank="1" showInputMessage="1" showErrorMessage="1" sqref="C12:C261" xr:uid="{00000000-0002-0000-3E00-000000000000}">
      <formula1>iii5tip</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6"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75">
    <tabColor theme="9" tint="0.59999389629810485"/>
    <pageSetUpPr fitToPage="1"/>
  </sheetPr>
  <dimension ref="A1:M261"/>
  <sheetViews>
    <sheetView topLeftCell="A9" zoomScaleNormal="100" workbookViewId="0">
      <selection activeCell="C18" sqref="C18"/>
    </sheetView>
  </sheetViews>
  <sheetFormatPr defaultColWidth="9.1328125" defaultRowHeight="15.75"/>
  <cols>
    <col min="1" max="1" width="5.6640625" style="45" customWidth="1"/>
    <col min="2" max="2" width="36.33203125" style="49" customWidth="1"/>
    <col min="3" max="3" width="36" style="49" customWidth="1"/>
    <col min="4" max="4" width="48.33203125" style="49" customWidth="1"/>
    <col min="5" max="5" width="10.6640625" style="54" customWidth="1"/>
    <col min="6" max="6" width="17.6640625" style="49" customWidth="1"/>
    <col min="7" max="7" width="10.6640625" style="49" hidden="1" customWidth="1"/>
    <col min="8" max="8" width="9.1328125" style="55" hidden="1" customWidth="1"/>
    <col min="9" max="9" width="9.1328125" style="49" hidden="1" customWidth="1"/>
    <col min="10" max="13" width="17.6640625" style="49" hidden="1" customWidth="1"/>
    <col min="14" max="19" width="9.1328125" style="49" customWidth="1"/>
    <col min="20" max="16384" width="9.1328125" style="49"/>
  </cols>
  <sheetData>
    <row r="1" spans="1:13" s="45" customFormat="1">
      <c r="A1" s="44" t="s">
        <v>483</v>
      </c>
      <c r="E1" s="46"/>
      <c r="F1" s="48"/>
      <c r="G1" s="47"/>
      <c r="J1" s="48"/>
      <c r="K1" s="48"/>
      <c r="L1" s="48"/>
      <c r="M1" s="48"/>
    </row>
    <row r="2" spans="1:13" s="45" customFormat="1">
      <c r="A2" s="294" t="str">
        <f>IF(ISBLANK(facultate), IF(ISBLANK(departament),"","Departament " &amp; departament), "Facultatea " &amp; facultate)</f>
        <v>Facultatea Automatică și Calculatoare</v>
      </c>
      <c r="E2" s="46"/>
      <c r="F2" s="48"/>
      <c r="G2" s="47"/>
      <c r="J2" s="48"/>
      <c r="K2" s="48"/>
      <c r="L2" s="48"/>
      <c r="M2" s="48"/>
    </row>
    <row r="3" spans="1:13" s="45" customFormat="1">
      <c r="A3" s="294" t="str">
        <f>IF(ISBLANK(departament),"","Departamentul " &amp; departament)</f>
        <v>Departamentul Automatică și Informatică Aplicată</v>
      </c>
      <c r="E3" s="46"/>
      <c r="F3" s="48"/>
      <c r="G3" s="47"/>
      <c r="J3" s="48"/>
      <c r="K3" s="48"/>
      <c r="L3" s="48"/>
      <c r="M3" s="48"/>
    </row>
    <row r="4" spans="1:13">
      <c r="A4" s="472" t="s">
        <v>843</v>
      </c>
      <c r="B4" s="472"/>
      <c r="C4" s="472"/>
      <c r="D4" s="472"/>
      <c r="E4" s="472"/>
      <c r="F4" s="472"/>
      <c r="G4" s="472"/>
      <c r="H4" s="472"/>
    </row>
    <row r="5" spans="1:13">
      <c r="A5" s="472" t="s">
        <v>868</v>
      </c>
      <c r="B5" s="472"/>
      <c r="C5" s="472"/>
      <c r="D5" s="472"/>
      <c r="E5" s="472"/>
      <c r="F5" s="472"/>
      <c r="G5" s="187"/>
    </row>
    <row r="6" spans="1:13" ht="13.5" customHeight="1">
      <c r="E6" s="49"/>
      <c r="F6" s="295" t="str">
        <f>CONCATENATE(functie," ",nume_candidat)</f>
        <v>Conferențiar Bojan-Dragos Claudia-Adina</v>
      </c>
      <c r="J6" s="295" t="str">
        <f>CONCATENATE(functie," ",nume_candidat)</f>
        <v>Conferențiar Bojan-Dragos Claudia-Adina</v>
      </c>
      <c r="K6" s="295" t="str">
        <f>CONCATENATE(functie," ",nume_candidat)</f>
        <v>Conferențiar Bojan-Dragos Claudia-Adina</v>
      </c>
      <c r="L6" s="295" t="str">
        <f>CONCATENATE(functie," ",nume_candidat)</f>
        <v>Conferențiar Bojan-Dragos Claudia-Adina</v>
      </c>
      <c r="M6" s="295" t="str">
        <f>CONCATENATE(functie," ",nume_candidat)</f>
        <v>Conferențiar Bojan-Dragos Claudia-Adina</v>
      </c>
    </row>
    <row r="7" spans="1:13" ht="18.75" customHeight="1">
      <c r="A7" s="470" t="s">
        <v>338</v>
      </c>
      <c r="B7" s="470" t="s">
        <v>831</v>
      </c>
      <c r="C7" s="470" t="s">
        <v>869</v>
      </c>
      <c r="D7" s="470" t="s">
        <v>875</v>
      </c>
      <c r="E7" s="480" t="s">
        <v>2</v>
      </c>
      <c r="F7" s="470" t="s">
        <v>544</v>
      </c>
      <c r="G7" s="470" t="s">
        <v>4</v>
      </c>
      <c r="H7" s="491" t="s">
        <v>541</v>
      </c>
      <c r="I7" s="477" t="s">
        <v>551</v>
      </c>
      <c r="J7" s="470" t="s">
        <v>871</v>
      </c>
      <c r="K7" s="470" t="s">
        <v>872</v>
      </c>
      <c r="L7" s="470" t="s">
        <v>873</v>
      </c>
      <c r="M7" s="470" t="s">
        <v>874</v>
      </c>
    </row>
    <row r="8" spans="1:13" ht="18.75" customHeight="1">
      <c r="A8" s="487"/>
      <c r="B8" s="487"/>
      <c r="C8" s="487"/>
      <c r="D8" s="487"/>
      <c r="E8" s="481"/>
      <c r="F8" s="487"/>
      <c r="G8" s="487"/>
      <c r="H8" s="492"/>
      <c r="I8" s="477"/>
      <c r="J8" s="487"/>
      <c r="K8" s="487"/>
      <c r="L8" s="487"/>
      <c r="M8" s="487"/>
    </row>
    <row r="9" spans="1:13" ht="18.75" customHeight="1">
      <c r="A9" s="487"/>
      <c r="B9" s="487"/>
      <c r="C9" s="487"/>
      <c r="D9" s="487"/>
      <c r="E9" s="481"/>
      <c r="F9" s="471"/>
      <c r="G9" s="471"/>
      <c r="H9" s="492"/>
      <c r="I9" s="477"/>
      <c r="J9" s="471"/>
      <c r="K9" s="471"/>
      <c r="L9" s="471"/>
      <c r="M9" s="471"/>
    </row>
    <row r="10" spans="1:13" ht="18.75" customHeight="1">
      <c r="A10" s="471"/>
      <c r="B10" s="471"/>
      <c r="C10" s="471"/>
      <c r="D10" s="471"/>
      <c r="E10" s="482"/>
      <c r="F10" s="296" t="str">
        <f>CONCATENATE("ultimii ",durata_evaluare," ani")</f>
        <v>ultimii 5 ani</v>
      </c>
      <c r="G10" s="296" t="str">
        <f>CONCATENATE("ultimii                                  ",durata_evaluare," ani")</f>
        <v>ultimii                                  5 ani</v>
      </c>
      <c r="H10" s="493"/>
      <c r="I10" s="477"/>
      <c r="J10" s="296" t="str">
        <f>CONCATENATE("ultimii ",durata_evaluare," ani")</f>
        <v>ultimii 5 ani</v>
      </c>
      <c r="K10" s="296" t="str">
        <f>CONCATENATE("ultimii ",durata_evaluare," ani")</f>
        <v>ultimii 5 ani</v>
      </c>
      <c r="L10" s="296" t="str">
        <f>CONCATENATE("ultimii ",durata_evaluare," ani")</f>
        <v>ultimii 5 ani</v>
      </c>
      <c r="M10" s="296" t="str">
        <f>CONCATENATE("ultimii ",durata_evaluare," ani")</f>
        <v>ultimii 5 ani</v>
      </c>
    </row>
    <row r="11" spans="1:13">
      <c r="A11" s="71"/>
      <c r="B11" s="50"/>
      <c r="C11" s="50"/>
      <c r="D11" s="50"/>
      <c r="E11" s="22"/>
      <c r="F11" s="122">
        <f>SUMIF(F12:F1012,"&gt;0")</f>
        <v>40</v>
      </c>
      <c r="G11" s="4">
        <f>SUMIF(G12:G1110,"&gt;0")</f>
        <v>2</v>
      </c>
      <c r="H11" s="252"/>
      <c r="J11" s="122">
        <f>SUMIF(J12:J1110,"&gt;0")</f>
        <v>0</v>
      </c>
      <c r="K11" s="122">
        <f>SUMIF(K12:K1110,"&gt;0")</f>
        <v>0</v>
      </c>
      <c r="L11" s="122">
        <f>SUMIF(L12:L1110,"&gt;0")</f>
        <v>0</v>
      </c>
      <c r="M11" s="122">
        <f>SUMIF(M12:M1110,"&gt;0")</f>
        <v>40</v>
      </c>
    </row>
    <row r="12" spans="1:13" ht="157.5">
      <c r="A12" s="28">
        <v>1</v>
      </c>
      <c r="B12" s="7" t="s">
        <v>1448</v>
      </c>
      <c r="C12" s="7" t="s">
        <v>1449</v>
      </c>
      <c r="D12" s="7" t="s">
        <v>874</v>
      </c>
      <c r="E12" s="180">
        <v>2024</v>
      </c>
      <c r="F12" s="15">
        <f t="shared" ref="F12:F75" si="0">IF(OR($B12="",,$E12&lt;an_initial,$E12&gt;an_final),"",G12*(HLOOKUP(D12,iii6punctaje,2,FALSE)))</f>
        <v>20</v>
      </c>
      <c r="G12" s="43">
        <f t="shared" ref="G12:G75" si="1">IF(OR($B12="",,$E12="",$E12&gt;an_final),"",IF($E12&gt;=an_initial,1,""))</f>
        <v>1</v>
      </c>
      <c r="H12" s="297" t="b">
        <f t="shared" ref="H12:H75" si="2">IF(nume_candidat="",FALSE,ISNUMBER(SEARCH(nume_candidat,$B12)))</f>
        <v>0</v>
      </c>
      <c r="I12" s="298">
        <f t="shared" ref="I12" si="3">LEN(B12)-LEN(SUBSTITUTE(B12,",",""))+1</f>
        <v>7</v>
      </c>
      <c r="J12" s="15">
        <f t="shared" ref="J12" si="4">IF(OR($B12="",,$E12&lt;an_initial,$E12&gt;an_final),"",G12*(HLOOKUP(D12,iii6punctaje,2,FALSE))*COUNTIF(D12,$J$7))</f>
        <v>0</v>
      </c>
      <c r="K12" s="15">
        <f t="shared" ref="K12" si="5">IF(OR($B12="",,$E12&lt;an_initial,$E12&gt;an_final),"",G12*(HLOOKUP(D12,iii6punctaje,2,FALSE))*COUNTIF(D12,$K$7))</f>
        <v>0</v>
      </c>
      <c r="L12" s="15">
        <f t="shared" ref="L12" si="6">IF(OR($B12="",,$E12&lt;an_initial,$E12&gt;an_final),"",G12*(HLOOKUP(D12,iii6punctaje,2,FALSE))*COUNTIF(D12,$L$7))</f>
        <v>0</v>
      </c>
      <c r="M12" s="15">
        <f t="shared" ref="M12" si="7">IF(OR($B12="",,$E12&lt;an_initial,$E12&gt;an_final),"",G12*(HLOOKUP(D12,iii6punctaje,2,FALSE))*COUNTIF(D12,$M$7))</f>
        <v>20</v>
      </c>
    </row>
    <row r="13" spans="1:13" ht="47.25">
      <c r="A13" s="117">
        <v>2</v>
      </c>
      <c r="B13" s="8" t="s">
        <v>1450</v>
      </c>
      <c r="C13" s="8" t="s">
        <v>1451</v>
      </c>
      <c r="D13" s="8" t="s">
        <v>874</v>
      </c>
      <c r="E13" s="179">
        <v>2024</v>
      </c>
      <c r="F13" s="15">
        <f t="shared" si="0"/>
        <v>20</v>
      </c>
      <c r="G13" s="43">
        <f t="shared" si="1"/>
        <v>1</v>
      </c>
      <c r="H13" s="297" t="b">
        <f t="shared" si="2"/>
        <v>0</v>
      </c>
      <c r="I13" s="298">
        <f t="shared" ref="I13:I76" si="8">LEN(B13)-LEN(SUBSTITUTE(B13,",",""))+1</f>
        <v>1</v>
      </c>
      <c r="J13" s="15">
        <f t="shared" ref="J13:J76" si="9">IF(OR($B13="",,$E13&lt;an_initial,$E13&gt;an_final),"",G13*(HLOOKUP(D13,iii6punctaje,2,FALSE))*COUNTIF(D13,$J$7))</f>
        <v>0</v>
      </c>
      <c r="K13" s="15">
        <f t="shared" ref="K13:K76" si="10">IF(OR($B13="",,$E13&lt;an_initial,$E13&gt;an_final),"",G13*(HLOOKUP(D13,iii6punctaje,2,FALSE))*COUNTIF(D13,$K$7))</f>
        <v>0</v>
      </c>
      <c r="L13" s="15">
        <f t="shared" ref="L13:L76" si="11">IF(OR($B13="",,$E13&lt;an_initial,$E13&gt;an_final),"",G13*(HLOOKUP(D13,iii6punctaje,2,FALSE))*COUNTIF(D13,$L$7))</f>
        <v>0</v>
      </c>
      <c r="M13" s="15">
        <f t="shared" ref="M13:M76" si="12">IF(OR($B13="",,$E13&lt;an_initial,$E13&gt;an_final),"",G13*(HLOOKUP(D13,iii6punctaje,2,FALSE))*COUNTIF(D13,$M$7))</f>
        <v>20</v>
      </c>
    </row>
    <row r="14" spans="1:13">
      <c r="A14" s="546"/>
      <c r="B14" s="547"/>
      <c r="C14" s="547"/>
      <c r="D14" s="547"/>
      <c r="E14" s="549"/>
      <c r="F14" s="555" t="str">
        <f t="shared" si="0"/>
        <v/>
      </c>
      <c r="G14" s="322" t="str">
        <f t="shared" si="1"/>
        <v/>
      </c>
      <c r="H14" s="297" t="b">
        <f t="shared" si="2"/>
        <v>0</v>
      </c>
      <c r="I14" s="298">
        <f t="shared" si="8"/>
        <v>1</v>
      </c>
      <c r="J14" s="15" t="str">
        <f t="shared" si="9"/>
        <v/>
      </c>
      <c r="K14" s="15" t="str">
        <f t="shared" si="10"/>
        <v/>
      </c>
      <c r="L14" s="15" t="str">
        <f t="shared" si="11"/>
        <v/>
      </c>
      <c r="M14" s="15" t="str">
        <f t="shared" si="12"/>
        <v/>
      </c>
    </row>
    <row r="15" spans="1:13">
      <c r="A15" s="546"/>
      <c r="B15" s="547"/>
      <c r="C15" s="547"/>
      <c r="D15" s="547"/>
      <c r="E15" s="549"/>
      <c r="F15" s="555" t="str">
        <f t="shared" si="0"/>
        <v/>
      </c>
      <c r="G15" s="322" t="str">
        <f t="shared" si="1"/>
        <v/>
      </c>
      <c r="H15" s="297" t="b">
        <f t="shared" si="2"/>
        <v>0</v>
      </c>
      <c r="I15" s="298">
        <f t="shared" si="8"/>
        <v>1</v>
      </c>
      <c r="J15" s="15" t="str">
        <f t="shared" si="9"/>
        <v/>
      </c>
      <c r="K15" s="15" t="str">
        <f t="shared" si="10"/>
        <v/>
      </c>
      <c r="L15" s="15" t="str">
        <f t="shared" si="11"/>
        <v/>
      </c>
      <c r="M15" s="15" t="str">
        <f t="shared" si="12"/>
        <v/>
      </c>
    </row>
    <row r="16" spans="1:13">
      <c r="A16" s="546"/>
      <c r="B16" s="550"/>
      <c r="C16" s="550"/>
      <c r="D16" s="550"/>
      <c r="E16" s="549"/>
      <c r="F16" s="555" t="str">
        <f t="shared" si="0"/>
        <v/>
      </c>
      <c r="G16" s="322" t="str">
        <f t="shared" si="1"/>
        <v/>
      </c>
      <c r="H16" s="297" t="b">
        <f t="shared" si="2"/>
        <v>0</v>
      </c>
      <c r="I16" s="298">
        <f t="shared" si="8"/>
        <v>1</v>
      </c>
      <c r="J16" s="15" t="str">
        <f t="shared" si="9"/>
        <v/>
      </c>
      <c r="K16" s="15" t="str">
        <f t="shared" si="10"/>
        <v/>
      </c>
      <c r="L16" s="15" t="str">
        <f t="shared" si="11"/>
        <v/>
      </c>
      <c r="M16" s="15" t="str">
        <f t="shared" si="12"/>
        <v/>
      </c>
    </row>
    <row r="17" spans="1:13">
      <c r="A17" s="546"/>
      <c r="B17" s="550"/>
      <c r="C17" s="550"/>
      <c r="D17" s="550"/>
      <c r="E17" s="549"/>
      <c r="F17" s="555" t="str">
        <f t="shared" si="0"/>
        <v/>
      </c>
      <c r="G17" s="322" t="str">
        <f t="shared" si="1"/>
        <v/>
      </c>
      <c r="H17" s="297" t="b">
        <f t="shared" si="2"/>
        <v>0</v>
      </c>
      <c r="I17" s="298">
        <f t="shared" si="8"/>
        <v>1</v>
      </c>
      <c r="J17" s="15" t="str">
        <f t="shared" si="9"/>
        <v/>
      </c>
      <c r="K17" s="15" t="str">
        <f t="shared" si="10"/>
        <v/>
      </c>
      <c r="L17" s="15" t="str">
        <f t="shared" si="11"/>
        <v/>
      </c>
      <c r="M17" s="15" t="str">
        <f t="shared" si="12"/>
        <v/>
      </c>
    </row>
    <row r="18" spans="1:13">
      <c r="A18" s="546"/>
      <c r="B18" s="550"/>
      <c r="C18" s="550"/>
      <c r="D18" s="550"/>
      <c r="E18" s="549"/>
      <c r="F18" s="555" t="str">
        <f t="shared" si="0"/>
        <v/>
      </c>
      <c r="G18" s="322" t="str">
        <f t="shared" si="1"/>
        <v/>
      </c>
      <c r="H18" s="297" t="b">
        <f t="shared" si="2"/>
        <v>0</v>
      </c>
      <c r="I18" s="298">
        <f t="shared" si="8"/>
        <v>1</v>
      </c>
      <c r="J18" s="15" t="str">
        <f t="shared" si="9"/>
        <v/>
      </c>
      <c r="K18" s="15" t="str">
        <f t="shared" si="10"/>
        <v/>
      </c>
      <c r="L18" s="15" t="str">
        <f t="shared" si="11"/>
        <v/>
      </c>
      <c r="M18" s="15" t="str">
        <f t="shared" si="12"/>
        <v/>
      </c>
    </row>
    <row r="19" spans="1:13">
      <c r="A19" s="546"/>
      <c r="B19" s="550"/>
      <c r="C19" s="550"/>
      <c r="D19" s="550"/>
      <c r="E19" s="549"/>
      <c r="F19" s="555" t="str">
        <f t="shared" si="0"/>
        <v/>
      </c>
      <c r="G19" s="322" t="str">
        <f t="shared" si="1"/>
        <v/>
      </c>
      <c r="H19" s="297" t="b">
        <f t="shared" si="2"/>
        <v>0</v>
      </c>
      <c r="I19" s="298">
        <f t="shared" si="8"/>
        <v>1</v>
      </c>
      <c r="J19" s="15" t="str">
        <f t="shared" si="9"/>
        <v/>
      </c>
      <c r="K19" s="15" t="str">
        <f t="shared" si="10"/>
        <v/>
      </c>
      <c r="L19" s="15" t="str">
        <f t="shared" si="11"/>
        <v/>
      </c>
      <c r="M19" s="15" t="str">
        <f t="shared" si="12"/>
        <v/>
      </c>
    </row>
    <row r="20" spans="1:13">
      <c r="A20" s="546"/>
      <c r="B20" s="550"/>
      <c r="C20" s="550"/>
      <c r="D20" s="550"/>
      <c r="E20" s="549"/>
      <c r="F20" s="555" t="str">
        <f t="shared" si="0"/>
        <v/>
      </c>
      <c r="G20" s="322" t="str">
        <f t="shared" si="1"/>
        <v/>
      </c>
      <c r="H20" s="297" t="b">
        <f t="shared" si="2"/>
        <v>0</v>
      </c>
      <c r="I20" s="298">
        <f t="shared" si="8"/>
        <v>1</v>
      </c>
      <c r="J20" s="15" t="str">
        <f t="shared" si="9"/>
        <v/>
      </c>
      <c r="K20" s="15" t="str">
        <f t="shared" si="10"/>
        <v/>
      </c>
      <c r="L20" s="15" t="str">
        <f t="shared" si="11"/>
        <v/>
      </c>
      <c r="M20" s="15" t="str">
        <f t="shared" si="12"/>
        <v/>
      </c>
    </row>
    <row r="21" spans="1:13">
      <c r="A21" s="546"/>
      <c r="B21" s="550"/>
      <c r="C21" s="550"/>
      <c r="D21" s="550"/>
      <c r="E21" s="549"/>
      <c r="F21" s="555" t="str">
        <f t="shared" si="0"/>
        <v/>
      </c>
      <c r="G21" s="322" t="str">
        <f t="shared" si="1"/>
        <v/>
      </c>
      <c r="H21" s="297" t="b">
        <f t="shared" si="2"/>
        <v>0</v>
      </c>
      <c r="I21" s="298">
        <f t="shared" si="8"/>
        <v>1</v>
      </c>
      <c r="J21" s="15" t="str">
        <f t="shared" si="9"/>
        <v/>
      </c>
      <c r="K21" s="15" t="str">
        <f t="shared" si="10"/>
        <v/>
      </c>
      <c r="L21" s="15" t="str">
        <f t="shared" si="11"/>
        <v/>
      </c>
      <c r="M21" s="15" t="str">
        <f t="shared" si="12"/>
        <v/>
      </c>
    </row>
    <row r="22" spans="1:13">
      <c r="A22" s="546"/>
      <c r="B22" s="550"/>
      <c r="C22" s="550"/>
      <c r="D22" s="550"/>
      <c r="E22" s="549"/>
      <c r="F22" s="555" t="str">
        <f t="shared" si="0"/>
        <v/>
      </c>
      <c r="G22" s="322" t="str">
        <f t="shared" si="1"/>
        <v/>
      </c>
      <c r="H22" s="297" t="b">
        <f t="shared" si="2"/>
        <v>0</v>
      </c>
      <c r="I22" s="298">
        <f t="shared" si="8"/>
        <v>1</v>
      </c>
      <c r="J22" s="15" t="str">
        <f t="shared" si="9"/>
        <v/>
      </c>
      <c r="K22" s="15" t="str">
        <f t="shared" si="10"/>
        <v/>
      </c>
      <c r="L22" s="15" t="str">
        <f t="shared" si="11"/>
        <v/>
      </c>
      <c r="M22" s="15" t="str">
        <f t="shared" si="12"/>
        <v/>
      </c>
    </row>
    <row r="23" spans="1:13">
      <c r="A23" s="546"/>
      <c r="B23" s="550"/>
      <c r="C23" s="550"/>
      <c r="D23" s="550"/>
      <c r="E23" s="549"/>
      <c r="F23" s="555" t="str">
        <f t="shared" si="0"/>
        <v/>
      </c>
      <c r="G23" s="322" t="str">
        <f t="shared" si="1"/>
        <v/>
      </c>
      <c r="H23" s="297" t="b">
        <f t="shared" si="2"/>
        <v>0</v>
      </c>
      <c r="I23" s="298">
        <f t="shared" si="8"/>
        <v>1</v>
      </c>
      <c r="J23" s="15" t="str">
        <f t="shared" si="9"/>
        <v/>
      </c>
      <c r="K23" s="15" t="str">
        <f t="shared" si="10"/>
        <v/>
      </c>
      <c r="L23" s="15" t="str">
        <f t="shared" si="11"/>
        <v/>
      </c>
      <c r="M23" s="15" t="str">
        <f t="shared" si="12"/>
        <v/>
      </c>
    </row>
    <row r="24" spans="1:13">
      <c r="A24" s="546"/>
      <c r="B24" s="550"/>
      <c r="C24" s="550"/>
      <c r="D24" s="550"/>
      <c r="E24" s="549"/>
      <c r="F24" s="555" t="str">
        <f t="shared" si="0"/>
        <v/>
      </c>
      <c r="G24" s="322" t="str">
        <f t="shared" si="1"/>
        <v/>
      </c>
      <c r="H24" s="297" t="b">
        <f t="shared" si="2"/>
        <v>0</v>
      </c>
      <c r="I24" s="298">
        <f t="shared" si="8"/>
        <v>1</v>
      </c>
      <c r="J24" s="15" t="str">
        <f t="shared" si="9"/>
        <v/>
      </c>
      <c r="K24" s="15" t="str">
        <f t="shared" si="10"/>
        <v/>
      </c>
      <c r="L24" s="15" t="str">
        <f t="shared" si="11"/>
        <v/>
      </c>
      <c r="M24" s="15" t="str">
        <f t="shared" si="12"/>
        <v/>
      </c>
    </row>
    <row r="25" spans="1:13">
      <c r="A25" s="546"/>
      <c r="B25" s="550"/>
      <c r="C25" s="550"/>
      <c r="D25" s="550"/>
      <c r="E25" s="549"/>
      <c r="F25" s="555" t="str">
        <f t="shared" si="0"/>
        <v/>
      </c>
      <c r="G25" s="322" t="str">
        <f t="shared" si="1"/>
        <v/>
      </c>
      <c r="H25" s="297" t="b">
        <f t="shared" si="2"/>
        <v>0</v>
      </c>
      <c r="I25" s="298">
        <f t="shared" si="8"/>
        <v>1</v>
      </c>
      <c r="J25" s="15" t="str">
        <f t="shared" si="9"/>
        <v/>
      </c>
      <c r="K25" s="15" t="str">
        <f t="shared" si="10"/>
        <v/>
      </c>
      <c r="L25" s="15" t="str">
        <f t="shared" si="11"/>
        <v/>
      </c>
      <c r="M25" s="15" t="str">
        <f t="shared" si="12"/>
        <v/>
      </c>
    </row>
    <row r="26" spans="1:13">
      <c r="A26" s="546"/>
      <c r="B26" s="550"/>
      <c r="C26" s="550"/>
      <c r="D26" s="550"/>
      <c r="E26" s="549"/>
      <c r="F26" s="555" t="str">
        <f t="shared" si="0"/>
        <v/>
      </c>
      <c r="G26" s="322" t="str">
        <f t="shared" si="1"/>
        <v/>
      </c>
      <c r="H26" s="297" t="b">
        <f t="shared" si="2"/>
        <v>0</v>
      </c>
      <c r="I26" s="298">
        <f t="shared" si="8"/>
        <v>1</v>
      </c>
      <c r="J26" s="15" t="str">
        <f t="shared" si="9"/>
        <v/>
      </c>
      <c r="K26" s="15" t="str">
        <f t="shared" si="10"/>
        <v/>
      </c>
      <c r="L26" s="15" t="str">
        <f t="shared" si="11"/>
        <v/>
      </c>
      <c r="M26" s="15" t="str">
        <f t="shared" si="12"/>
        <v/>
      </c>
    </row>
    <row r="27" spans="1:13">
      <c r="A27" s="546"/>
      <c r="B27" s="550"/>
      <c r="C27" s="550"/>
      <c r="D27" s="550"/>
      <c r="E27" s="549"/>
      <c r="F27" s="555" t="str">
        <f t="shared" si="0"/>
        <v/>
      </c>
      <c r="G27" s="322" t="str">
        <f t="shared" si="1"/>
        <v/>
      </c>
      <c r="H27" s="297" t="b">
        <f t="shared" si="2"/>
        <v>0</v>
      </c>
      <c r="I27" s="298">
        <f t="shared" si="8"/>
        <v>1</v>
      </c>
      <c r="J27" s="15" t="str">
        <f t="shared" si="9"/>
        <v/>
      </c>
      <c r="K27" s="15" t="str">
        <f t="shared" si="10"/>
        <v/>
      </c>
      <c r="L27" s="15" t="str">
        <f t="shared" si="11"/>
        <v/>
      </c>
      <c r="M27" s="15" t="str">
        <f t="shared" si="12"/>
        <v/>
      </c>
    </row>
    <row r="28" spans="1:13">
      <c r="A28" s="546"/>
      <c r="B28" s="550"/>
      <c r="C28" s="550"/>
      <c r="D28" s="550"/>
      <c r="E28" s="549"/>
      <c r="F28" s="555" t="str">
        <f t="shared" si="0"/>
        <v/>
      </c>
      <c r="G28" s="322" t="str">
        <f t="shared" si="1"/>
        <v/>
      </c>
      <c r="H28" s="297" t="b">
        <f t="shared" si="2"/>
        <v>0</v>
      </c>
      <c r="I28" s="298">
        <f t="shared" si="8"/>
        <v>1</v>
      </c>
      <c r="J28" s="15" t="str">
        <f t="shared" si="9"/>
        <v/>
      </c>
      <c r="K28" s="15" t="str">
        <f t="shared" si="10"/>
        <v/>
      </c>
      <c r="L28" s="15" t="str">
        <f t="shared" si="11"/>
        <v/>
      </c>
      <c r="M28" s="15" t="str">
        <f t="shared" si="12"/>
        <v/>
      </c>
    </row>
    <row r="29" spans="1:13">
      <c r="A29" s="546"/>
      <c r="B29" s="550"/>
      <c r="C29" s="550"/>
      <c r="D29" s="550"/>
      <c r="E29" s="549"/>
      <c r="F29" s="555" t="str">
        <f t="shared" si="0"/>
        <v/>
      </c>
      <c r="G29" s="322" t="str">
        <f t="shared" si="1"/>
        <v/>
      </c>
      <c r="H29" s="297" t="b">
        <f t="shared" si="2"/>
        <v>0</v>
      </c>
      <c r="I29" s="298">
        <f t="shared" si="8"/>
        <v>1</v>
      </c>
      <c r="J29" s="15" t="str">
        <f t="shared" si="9"/>
        <v/>
      </c>
      <c r="K29" s="15" t="str">
        <f t="shared" si="10"/>
        <v/>
      </c>
      <c r="L29" s="15" t="str">
        <f t="shared" si="11"/>
        <v/>
      </c>
      <c r="M29" s="15" t="str">
        <f t="shared" si="12"/>
        <v/>
      </c>
    </row>
    <row r="30" spans="1:13">
      <c r="A30" s="546"/>
      <c r="B30" s="550"/>
      <c r="C30" s="550"/>
      <c r="D30" s="550"/>
      <c r="E30" s="549"/>
      <c r="F30" s="555" t="str">
        <f t="shared" si="0"/>
        <v/>
      </c>
      <c r="G30" s="322" t="str">
        <f t="shared" si="1"/>
        <v/>
      </c>
      <c r="H30" s="297" t="b">
        <f t="shared" si="2"/>
        <v>0</v>
      </c>
      <c r="I30" s="298">
        <f t="shared" si="8"/>
        <v>1</v>
      </c>
      <c r="J30" s="15" t="str">
        <f t="shared" si="9"/>
        <v/>
      </c>
      <c r="K30" s="15" t="str">
        <f t="shared" si="10"/>
        <v/>
      </c>
      <c r="L30" s="15" t="str">
        <f t="shared" si="11"/>
        <v/>
      </c>
      <c r="M30" s="15" t="str">
        <f t="shared" si="12"/>
        <v/>
      </c>
    </row>
    <row r="31" spans="1:13">
      <c r="A31" s="546"/>
      <c r="B31" s="550"/>
      <c r="C31" s="550"/>
      <c r="D31" s="550"/>
      <c r="E31" s="549"/>
      <c r="F31" s="555" t="str">
        <f t="shared" si="0"/>
        <v/>
      </c>
      <c r="G31" s="322" t="str">
        <f t="shared" si="1"/>
        <v/>
      </c>
      <c r="H31" s="297" t="b">
        <f t="shared" si="2"/>
        <v>0</v>
      </c>
      <c r="I31" s="298">
        <f t="shared" si="8"/>
        <v>1</v>
      </c>
      <c r="J31" s="15" t="str">
        <f t="shared" si="9"/>
        <v/>
      </c>
      <c r="K31" s="15" t="str">
        <f t="shared" si="10"/>
        <v/>
      </c>
      <c r="L31" s="15" t="str">
        <f t="shared" si="11"/>
        <v/>
      </c>
      <c r="M31" s="15" t="str">
        <f t="shared" si="12"/>
        <v/>
      </c>
    </row>
    <row r="32" spans="1:13">
      <c r="A32" s="546"/>
      <c r="B32" s="550"/>
      <c r="C32" s="550"/>
      <c r="D32" s="550"/>
      <c r="E32" s="549"/>
      <c r="F32" s="555" t="str">
        <f t="shared" si="0"/>
        <v/>
      </c>
      <c r="G32" s="322" t="str">
        <f t="shared" si="1"/>
        <v/>
      </c>
      <c r="H32" s="297" t="b">
        <f t="shared" si="2"/>
        <v>0</v>
      </c>
      <c r="I32" s="298">
        <f t="shared" si="8"/>
        <v>1</v>
      </c>
      <c r="J32" s="15" t="str">
        <f t="shared" si="9"/>
        <v/>
      </c>
      <c r="K32" s="15" t="str">
        <f t="shared" si="10"/>
        <v/>
      </c>
      <c r="L32" s="15" t="str">
        <f t="shared" si="11"/>
        <v/>
      </c>
      <c r="M32" s="15" t="str">
        <f t="shared" si="12"/>
        <v/>
      </c>
    </row>
    <row r="33" spans="1:13">
      <c r="A33" s="546"/>
      <c r="B33" s="550"/>
      <c r="C33" s="550"/>
      <c r="D33" s="550"/>
      <c r="E33" s="549"/>
      <c r="F33" s="555" t="str">
        <f t="shared" si="0"/>
        <v/>
      </c>
      <c r="G33" s="322" t="str">
        <f t="shared" si="1"/>
        <v/>
      </c>
      <c r="H33" s="297" t="b">
        <f t="shared" si="2"/>
        <v>0</v>
      </c>
      <c r="I33" s="298">
        <f t="shared" si="8"/>
        <v>1</v>
      </c>
      <c r="J33" s="15" t="str">
        <f t="shared" si="9"/>
        <v/>
      </c>
      <c r="K33" s="15" t="str">
        <f t="shared" si="10"/>
        <v/>
      </c>
      <c r="L33" s="15" t="str">
        <f t="shared" si="11"/>
        <v/>
      </c>
      <c r="M33" s="15" t="str">
        <f t="shared" si="12"/>
        <v/>
      </c>
    </row>
    <row r="34" spans="1:13">
      <c r="A34" s="546"/>
      <c r="B34" s="550"/>
      <c r="C34" s="550"/>
      <c r="D34" s="550"/>
      <c r="E34" s="549"/>
      <c r="F34" s="555" t="str">
        <f t="shared" si="0"/>
        <v/>
      </c>
      <c r="G34" s="322" t="str">
        <f t="shared" si="1"/>
        <v/>
      </c>
      <c r="H34" s="297" t="b">
        <f t="shared" si="2"/>
        <v>0</v>
      </c>
      <c r="I34" s="298">
        <f t="shared" si="8"/>
        <v>1</v>
      </c>
      <c r="J34" s="15" t="str">
        <f t="shared" si="9"/>
        <v/>
      </c>
      <c r="K34" s="15" t="str">
        <f t="shared" si="10"/>
        <v/>
      </c>
      <c r="L34" s="15" t="str">
        <f t="shared" si="11"/>
        <v/>
      </c>
      <c r="M34" s="15" t="str">
        <f t="shared" si="12"/>
        <v/>
      </c>
    </row>
    <row r="35" spans="1:13">
      <c r="A35" s="546"/>
      <c r="B35" s="550"/>
      <c r="C35" s="550"/>
      <c r="D35" s="550"/>
      <c r="E35" s="549"/>
      <c r="F35" s="555" t="str">
        <f t="shared" si="0"/>
        <v/>
      </c>
      <c r="G35" s="322" t="str">
        <f t="shared" si="1"/>
        <v/>
      </c>
      <c r="H35" s="297" t="b">
        <f t="shared" si="2"/>
        <v>0</v>
      </c>
      <c r="I35" s="298">
        <f t="shared" si="8"/>
        <v>1</v>
      </c>
      <c r="J35" s="15" t="str">
        <f t="shared" si="9"/>
        <v/>
      </c>
      <c r="K35" s="15" t="str">
        <f t="shared" si="10"/>
        <v/>
      </c>
      <c r="L35" s="15" t="str">
        <f t="shared" si="11"/>
        <v/>
      </c>
      <c r="M35" s="15" t="str">
        <f t="shared" si="12"/>
        <v/>
      </c>
    </row>
    <row r="36" spans="1:13">
      <c r="A36" s="546"/>
      <c r="B36" s="550"/>
      <c r="C36" s="550"/>
      <c r="D36" s="550"/>
      <c r="E36" s="549"/>
      <c r="F36" s="555" t="str">
        <f t="shared" si="0"/>
        <v/>
      </c>
      <c r="G36" s="322" t="str">
        <f t="shared" si="1"/>
        <v/>
      </c>
      <c r="H36" s="297" t="b">
        <f t="shared" si="2"/>
        <v>0</v>
      </c>
      <c r="I36" s="298">
        <f t="shared" si="8"/>
        <v>1</v>
      </c>
      <c r="J36" s="15" t="str">
        <f t="shared" si="9"/>
        <v/>
      </c>
      <c r="K36" s="15" t="str">
        <f t="shared" si="10"/>
        <v/>
      </c>
      <c r="L36" s="15" t="str">
        <f t="shared" si="11"/>
        <v/>
      </c>
      <c r="M36" s="15" t="str">
        <f t="shared" si="12"/>
        <v/>
      </c>
    </row>
    <row r="37" spans="1:13">
      <c r="A37" s="546"/>
      <c r="B37" s="550"/>
      <c r="C37" s="550"/>
      <c r="D37" s="550"/>
      <c r="E37" s="549"/>
      <c r="F37" s="555" t="str">
        <f t="shared" si="0"/>
        <v/>
      </c>
      <c r="G37" s="322" t="str">
        <f t="shared" si="1"/>
        <v/>
      </c>
      <c r="H37" s="297" t="b">
        <f t="shared" si="2"/>
        <v>0</v>
      </c>
      <c r="I37" s="298">
        <f t="shared" si="8"/>
        <v>1</v>
      </c>
      <c r="J37" s="15" t="str">
        <f t="shared" si="9"/>
        <v/>
      </c>
      <c r="K37" s="15" t="str">
        <f t="shared" si="10"/>
        <v/>
      </c>
      <c r="L37" s="15" t="str">
        <f t="shared" si="11"/>
        <v/>
      </c>
      <c r="M37" s="15" t="str">
        <f t="shared" si="12"/>
        <v/>
      </c>
    </row>
    <row r="38" spans="1:13">
      <c r="A38" s="546"/>
      <c r="B38" s="550"/>
      <c r="C38" s="550"/>
      <c r="D38" s="550"/>
      <c r="E38" s="549"/>
      <c r="F38" s="555" t="str">
        <f t="shared" si="0"/>
        <v/>
      </c>
      <c r="G38" s="322" t="str">
        <f t="shared" si="1"/>
        <v/>
      </c>
      <c r="H38" s="297" t="b">
        <f t="shared" si="2"/>
        <v>0</v>
      </c>
      <c r="I38" s="298">
        <f t="shared" si="8"/>
        <v>1</v>
      </c>
      <c r="J38" s="15" t="str">
        <f t="shared" si="9"/>
        <v/>
      </c>
      <c r="K38" s="15" t="str">
        <f t="shared" si="10"/>
        <v/>
      </c>
      <c r="L38" s="15" t="str">
        <f t="shared" si="11"/>
        <v/>
      </c>
      <c r="M38" s="15" t="str">
        <f t="shared" si="12"/>
        <v/>
      </c>
    </row>
    <row r="39" spans="1:13">
      <c r="A39" s="546"/>
      <c r="B39" s="550"/>
      <c r="C39" s="550"/>
      <c r="D39" s="550"/>
      <c r="E39" s="549"/>
      <c r="F39" s="555" t="str">
        <f t="shared" si="0"/>
        <v/>
      </c>
      <c r="G39" s="322" t="str">
        <f t="shared" si="1"/>
        <v/>
      </c>
      <c r="H39" s="297" t="b">
        <f t="shared" si="2"/>
        <v>0</v>
      </c>
      <c r="I39" s="298">
        <f t="shared" si="8"/>
        <v>1</v>
      </c>
      <c r="J39" s="15" t="str">
        <f t="shared" si="9"/>
        <v/>
      </c>
      <c r="K39" s="15" t="str">
        <f t="shared" si="10"/>
        <v/>
      </c>
      <c r="L39" s="15" t="str">
        <f t="shared" si="11"/>
        <v/>
      </c>
      <c r="M39" s="15" t="str">
        <f t="shared" si="12"/>
        <v/>
      </c>
    </row>
    <row r="40" spans="1:13">
      <c r="A40" s="546"/>
      <c r="B40" s="550"/>
      <c r="C40" s="550"/>
      <c r="D40" s="550"/>
      <c r="E40" s="549"/>
      <c r="F40" s="555" t="str">
        <f t="shared" si="0"/>
        <v/>
      </c>
      <c r="G40" s="322" t="str">
        <f t="shared" si="1"/>
        <v/>
      </c>
      <c r="H40" s="297" t="b">
        <f t="shared" si="2"/>
        <v>0</v>
      </c>
      <c r="I40" s="298">
        <f t="shared" si="8"/>
        <v>1</v>
      </c>
      <c r="J40" s="15" t="str">
        <f t="shared" si="9"/>
        <v/>
      </c>
      <c r="K40" s="15" t="str">
        <f t="shared" si="10"/>
        <v/>
      </c>
      <c r="L40" s="15" t="str">
        <f t="shared" si="11"/>
        <v/>
      </c>
      <c r="M40" s="15" t="str">
        <f t="shared" si="12"/>
        <v/>
      </c>
    </row>
    <row r="41" spans="1:13">
      <c r="A41" s="546"/>
      <c r="B41" s="550"/>
      <c r="C41" s="550"/>
      <c r="D41" s="550"/>
      <c r="E41" s="549"/>
      <c r="F41" s="555" t="str">
        <f t="shared" si="0"/>
        <v/>
      </c>
      <c r="G41" s="322" t="str">
        <f t="shared" si="1"/>
        <v/>
      </c>
      <c r="H41" s="297" t="b">
        <f t="shared" si="2"/>
        <v>0</v>
      </c>
      <c r="I41" s="298">
        <f t="shared" si="8"/>
        <v>1</v>
      </c>
      <c r="J41" s="15" t="str">
        <f t="shared" si="9"/>
        <v/>
      </c>
      <c r="K41" s="15" t="str">
        <f t="shared" si="10"/>
        <v/>
      </c>
      <c r="L41" s="15" t="str">
        <f t="shared" si="11"/>
        <v/>
      </c>
      <c r="M41" s="15" t="str">
        <f t="shared" si="12"/>
        <v/>
      </c>
    </row>
    <row r="42" spans="1:13">
      <c r="A42" s="546"/>
      <c r="B42" s="550"/>
      <c r="C42" s="550"/>
      <c r="D42" s="550"/>
      <c r="E42" s="549"/>
      <c r="F42" s="555" t="str">
        <f t="shared" si="0"/>
        <v/>
      </c>
      <c r="G42" s="322" t="str">
        <f t="shared" si="1"/>
        <v/>
      </c>
      <c r="H42" s="297" t="b">
        <f t="shared" si="2"/>
        <v>0</v>
      </c>
      <c r="I42" s="298">
        <f t="shared" si="8"/>
        <v>1</v>
      </c>
      <c r="J42" s="15" t="str">
        <f t="shared" si="9"/>
        <v/>
      </c>
      <c r="K42" s="15" t="str">
        <f t="shared" si="10"/>
        <v/>
      </c>
      <c r="L42" s="15" t="str">
        <f t="shared" si="11"/>
        <v/>
      </c>
      <c r="M42" s="15" t="str">
        <f t="shared" si="12"/>
        <v/>
      </c>
    </row>
    <row r="43" spans="1:13">
      <c r="A43" s="546"/>
      <c r="B43" s="550"/>
      <c r="C43" s="550"/>
      <c r="D43" s="550"/>
      <c r="E43" s="549"/>
      <c r="F43" s="555" t="str">
        <f t="shared" si="0"/>
        <v/>
      </c>
      <c r="G43" s="322" t="str">
        <f t="shared" si="1"/>
        <v/>
      </c>
      <c r="H43" s="297" t="b">
        <f t="shared" si="2"/>
        <v>0</v>
      </c>
      <c r="I43" s="298">
        <f t="shared" si="8"/>
        <v>1</v>
      </c>
      <c r="J43" s="15" t="str">
        <f t="shared" si="9"/>
        <v/>
      </c>
      <c r="K43" s="15" t="str">
        <f t="shared" si="10"/>
        <v/>
      </c>
      <c r="L43" s="15" t="str">
        <f t="shared" si="11"/>
        <v/>
      </c>
      <c r="M43" s="15" t="str">
        <f t="shared" si="12"/>
        <v/>
      </c>
    </row>
    <row r="44" spans="1:13">
      <c r="A44" s="546"/>
      <c r="B44" s="550"/>
      <c r="C44" s="550"/>
      <c r="D44" s="550"/>
      <c r="E44" s="549"/>
      <c r="F44" s="555" t="str">
        <f t="shared" si="0"/>
        <v/>
      </c>
      <c r="G44" s="322" t="str">
        <f t="shared" si="1"/>
        <v/>
      </c>
      <c r="H44" s="297" t="b">
        <f t="shared" si="2"/>
        <v>0</v>
      </c>
      <c r="I44" s="298">
        <f t="shared" si="8"/>
        <v>1</v>
      </c>
      <c r="J44" s="15" t="str">
        <f t="shared" si="9"/>
        <v/>
      </c>
      <c r="K44" s="15" t="str">
        <f t="shared" si="10"/>
        <v/>
      </c>
      <c r="L44" s="15" t="str">
        <f t="shared" si="11"/>
        <v/>
      </c>
      <c r="M44" s="15" t="str">
        <f t="shared" si="12"/>
        <v/>
      </c>
    </row>
    <row r="45" spans="1:13">
      <c r="A45" s="546"/>
      <c r="B45" s="550"/>
      <c r="C45" s="550"/>
      <c r="D45" s="550"/>
      <c r="E45" s="549"/>
      <c r="F45" s="555" t="str">
        <f t="shared" si="0"/>
        <v/>
      </c>
      <c r="G45" s="322" t="str">
        <f t="shared" si="1"/>
        <v/>
      </c>
      <c r="H45" s="297" t="b">
        <f t="shared" si="2"/>
        <v>0</v>
      </c>
      <c r="I45" s="298">
        <f t="shared" si="8"/>
        <v>1</v>
      </c>
      <c r="J45" s="15" t="str">
        <f t="shared" si="9"/>
        <v/>
      </c>
      <c r="K45" s="15" t="str">
        <f t="shared" si="10"/>
        <v/>
      </c>
      <c r="L45" s="15" t="str">
        <f t="shared" si="11"/>
        <v/>
      </c>
      <c r="M45" s="15" t="str">
        <f t="shared" si="12"/>
        <v/>
      </c>
    </row>
    <row r="46" spans="1:13">
      <c r="A46" s="546"/>
      <c r="B46" s="550"/>
      <c r="C46" s="550"/>
      <c r="D46" s="550"/>
      <c r="E46" s="549"/>
      <c r="F46" s="555" t="str">
        <f t="shared" si="0"/>
        <v/>
      </c>
      <c r="G46" s="322" t="str">
        <f t="shared" si="1"/>
        <v/>
      </c>
      <c r="H46" s="297" t="b">
        <f t="shared" si="2"/>
        <v>0</v>
      </c>
      <c r="I46" s="298">
        <f t="shared" si="8"/>
        <v>1</v>
      </c>
      <c r="J46" s="15" t="str">
        <f t="shared" si="9"/>
        <v/>
      </c>
      <c r="K46" s="15" t="str">
        <f t="shared" si="10"/>
        <v/>
      </c>
      <c r="L46" s="15" t="str">
        <f t="shared" si="11"/>
        <v/>
      </c>
      <c r="M46" s="15" t="str">
        <f t="shared" si="12"/>
        <v/>
      </c>
    </row>
    <row r="47" spans="1:13">
      <c r="A47" s="546"/>
      <c r="B47" s="550"/>
      <c r="C47" s="550"/>
      <c r="D47" s="550"/>
      <c r="E47" s="549"/>
      <c r="F47" s="555" t="str">
        <f t="shared" si="0"/>
        <v/>
      </c>
      <c r="G47" s="322" t="str">
        <f t="shared" si="1"/>
        <v/>
      </c>
      <c r="H47" s="297" t="b">
        <f t="shared" si="2"/>
        <v>0</v>
      </c>
      <c r="I47" s="298">
        <f t="shared" si="8"/>
        <v>1</v>
      </c>
      <c r="J47" s="15" t="str">
        <f t="shared" si="9"/>
        <v/>
      </c>
      <c r="K47" s="15" t="str">
        <f t="shared" si="10"/>
        <v/>
      </c>
      <c r="L47" s="15" t="str">
        <f t="shared" si="11"/>
        <v/>
      </c>
      <c r="M47" s="15" t="str">
        <f t="shared" si="12"/>
        <v/>
      </c>
    </row>
    <row r="48" spans="1:13">
      <c r="A48" s="546"/>
      <c r="B48" s="550"/>
      <c r="C48" s="550"/>
      <c r="D48" s="550"/>
      <c r="E48" s="549"/>
      <c r="F48" s="555" t="str">
        <f t="shared" si="0"/>
        <v/>
      </c>
      <c r="G48" s="322" t="str">
        <f t="shared" si="1"/>
        <v/>
      </c>
      <c r="H48" s="297" t="b">
        <f t="shared" si="2"/>
        <v>0</v>
      </c>
      <c r="I48" s="298">
        <f t="shared" si="8"/>
        <v>1</v>
      </c>
      <c r="J48" s="15" t="str">
        <f t="shared" si="9"/>
        <v/>
      </c>
      <c r="K48" s="15" t="str">
        <f t="shared" si="10"/>
        <v/>
      </c>
      <c r="L48" s="15" t="str">
        <f t="shared" si="11"/>
        <v/>
      </c>
      <c r="M48" s="15" t="str">
        <f t="shared" si="12"/>
        <v/>
      </c>
    </row>
    <row r="49" spans="1:13">
      <c r="A49" s="546"/>
      <c r="B49" s="550"/>
      <c r="C49" s="550"/>
      <c r="D49" s="550"/>
      <c r="E49" s="549"/>
      <c r="F49" s="555" t="str">
        <f t="shared" si="0"/>
        <v/>
      </c>
      <c r="G49" s="322" t="str">
        <f t="shared" si="1"/>
        <v/>
      </c>
      <c r="H49" s="297" t="b">
        <f t="shared" si="2"/>
        <v>0</v>
      </c>
      <c r="I49" s="298">
        <f t="shared" si="8"/>
        <v>1</v>
      </c>
      <c r="J49" s="15" t="str">
        <f t="shared" si="9"/>
        <v/>
      </c>
      <c r="K49" s="15" t="str">
        <f t="shared" si="10"/>
        <v/>
      </c>
      <c r="L49" s="15" t="str">
        <f t="shared" si="11"/>
        <v/>
      </c>
      <c r="M49" s="15" t="str">
        <f t="shared" si="12"/>
        <v/>
      </c>
    </row>
    <row r="50" spans="1:13">
      <c r="A50" s="546"/>
      <c r="B50" s="550"/>
      <c r="C50" s="550"/>
      <c r="D50" s="550"/>
      <c r="E50" s="549"/>
      <c r="F50" s="555" t="str">
        <f t="shared" si="0"/>
        <v/>
      </c>
      <c r="G50" s="322" t="str">
        <f t="shared" si="1"/>
        <v/>
      </c>
      <c r="H50" s="297" t="b">
        <f t="shared" si="2"/>
        <v>0</v>
      </c>
      <c r="I50" s="298">
        <f t="shared" si="8"/>
        <v>1</v>
      </c>
      <c r="J50" s="15" t="str">
        <f t="shared" si="9"/>
        <v/>
      </c>
      <c r="K50" s="15" t="str">
        <f t="shared" si="10"/>
        <v/>
      </c>
      <c r="L50" s="15" t="str">
        <f t="shared" si="11"/>
        <v/>
      </c>
      <c r="M50" s="15" t="str">
        <f t="shared" si="12"/>
        <v/>
      </c>
    </row>
    <row r="51" spans="1:13">
      <c r="A51" s="546"/>
      <c r="B51" s="550"/>
      <c r="C51" s="550"/>
      <c r="D51" s="550"/>
      <c r="E51" s="549"/>
      <c r="F51" s="555" t="str">
        <f t="shared" si="0"/>
        <v/>
      </c>
      <c r="G51" s="322" t="str">
        <f t="shared" si="1"/>
        <v/>
      </c>
      <c r="H51" s="297" t="b">
        <f t="shared" si="2"/>
        <v>0</v>
      </c>
      <c r="I51" s="298">
        <f t="shared" si="8"/>
        <v>1</v>
      </c>
      <c r="J51" s="15" t="str">
        <f t="shared" si="9"/>
        <v/>
      </c>
      <c r="K51" s="15" t="str">
        <f t="shared" si="10"/>
        <v/>
      </c>
      <c r="L51" s="15" t="str">
        <f t="shared" si="11"/>
        <v/>
      </c>
      <c r="M51" s="15" t="str">
        <f t="shared" si="12"/>
        <v/>
      </c>
    </row>
    <row r="52" spans="1:13">
      <c r="A52" s="546"/>
      <c r="B52" s="550"/>
      <c r="C52" s="550"/>
      <c r="D52" s="550"/>
      <c r="E52" s="549"/>
      <c r="F52" s="555" t="str">
        <f t="shared" si="0"/>
        <v/>
      </c>
      <c r="G52" s="322" t="str">
        <f t="shared" si="1"/>
        <v/>
      </c>
      <c r="H52" s="297" t="b">
        <f t="shared" si="2"/>
        <v>0</v>
      </c>
      <c r="I52" s="298">
        <f t="shared" si="8"/>
        <v>1</v>
      </c>
      <c r="J52" s="15" t="str">
        <f t="shared" si="9"/>
        <v/>
      </c>
      <c r="K52" s="15" t="str">
        <f t="shared" si="10"/>
        <v/>
      </c>
      <c r="L52" s="15" t="str">
        <f t="shared" si="11"/>
        <v/>
      </c>
      <c r="M52" s="15" t="str">
        <f t="shared" si="12"/>
        <v/>
      </c>
    </row>
    <row r="53" spans="1:13">
      <c r="A53" s="546"/>
      <c r="B53" s="550"/>
      <c r="C53" s="550"/>
      <c r="D53" s="550"/>
      <c r="E53" s="549"/>
      <c r="F53" s="555" t="str">
        <f t="shared" si="0"/>
        <v/>
      </c>
      <c r="G53" s="322" t="str">
        <f t="shared" si="1"/>
        <v/>
      </c>
      <c r="H53" s="297" t="b">
        <f t="shared" si="2"/>
        <v>0</v>
      </c>
      <c r="I53" s="298">
        <f t="shared" si="8"/>
        <v>1</v>
      </c>
      <c r="J53" s="15" t="str">
        <f t="shared" si="9"/>
        <v/>
      </c>
      <c r="K53" s="15" t="str">
        <f t="shared" si="10"/>
        <v/>
      </c>
      <c r="L53" s="15" t="str">
        <f t="shared" si="11"/>
        <v/>
      </c>
      <c r="M53" s="15" t="str">
        <f t="shared" si="12"/>
        <v/>
      </c>
    </row>
    <row r="54" spans="1:13">
      <c r="A54" s="546"/>
      <c r="B54" s="550"/>
      <c r="C54" s="550"/>
      <c r="D54" s="550"/>
      <c r="E54" s="549"/>
      <c r="F54" s="555" t="str">
        <f t="shared" si="0"/>
        <v/>
      </c>
      <c r="G54" s="322" t="str">
        <f t="shared" si="1"/>
        <v/>
      </c>
      <c r="H54" s="297" t="b">
        <f t="shared" si="2"/>
        <v>0</v>
      </c>
      <c r="I54" s="298">
        <f t="shared" si="8"/>
        <v>1</v>
      </c>
      <c r="J54" s="15" t="str">
        <f t="shared" si="9"/>
        <v/>
      </c>
      <c r="K54" s="15" t="str">
        <f t="shared" si="10"/>
        <v/>
      </c>
      <c r="L54" s="15" t="str">
        <f t="shared" si="11"/>
        <v/>
      </c>
      <c r="M54" s="15" t="str">
        <f t="shared" si="12"/>
        <v/>
      </c>
    </row>
    <row r="55" spans="1:13">
      <c r="A55" s="546"/>
      <c r="B55" s="550"/>
      <c r="C55" s="550"/>
      <c r="D55" s="550"/>
      <c r="E55" s="549"/>
      <c r="F55" s="555" t="str">
        <f t="shared" si="0"/>
        <v/>
      </c>
      <c r="G55" s="322" t="str">
        <f t="shared" si="1"/>
        <v/>
      </c>
      <c r="H55" s="297" t="b">
        <f t="shared" si="2"/>
        <v>0</v>
      </c>
      <c r="I55" s="298">
        <f t="shared" si="8"/>
        <v>1</v>
      </c>
      <c r="J55" s="15" t="str">
        <f t="shared" si="9"/>
        <v/>
      </c>
      <c r="K55" s="15" t="str">
        <f t="shared" si="10"/>
        <v/>
      </c>
      <c r="L55" s="15" t="str">
        <f t="shared" si="11"/>
        <v/>
      </c>
      <c r="M55" s="15" t="str">
        <f t="shared" si="12"/>
        <v/>
      </c>
    </row>
    <row r="56" spans="1:13">
      <c r="A56" s="546"/>
      <c r="B56" s="550"/>
      <c r="C56" s="550"/>
      <c r="D56" s="550"/>
      <c r="E56" s="549"/>
      <c r="F56" s="555" t="str">
        <f t="shared" si="0"/>
        <v/>
      </c>
      <c r="G56" s="322" t="str">
        <f t="shared" si="1"/>
        <v/>
      </c>
      <c r="H56" s="297" t="b">
        <f t="shared" si="2"/>
        <v>0</v>
      </c>
      <c r="I56" s="298">
        <f t="shared" si="8"/>
        <v>1</v>
      </c>
      <c r="J56" s="15" t="str">
        <f t="shared" si="9"/>
        <v/>
      </c>
      <c r="K56" s="15" t="str">
        <f t="shared" si="10"/>
        <v/>
      </c>
      <c r="L56" s="15" t="str">
        <f t="shared" si="11"/>
        <v/>
      </c>
      <c r="M56" s="15" t="str">
        <f t="shared" si="12"/>
        <v/>
      </c>
    </row>
    <row r="57" spans="1:13">
      <c r="A57" s="546"/>
      <c r="B57" s="550"/>
      <c r="C57" s="550"/>
      <c r="D57" s="550"/>
      <c r="E57" s="549"/>
      <c r="F57" s="555" t="str">
        <f t="shared" si="0"/>
        <v/>
      </c>
      <c r="G57" s="322" t="str">
        <f t="shared" si="1"/>
        <v/>
      </c>
      <c r="H57" s="297" t="b">
        <f t="shared" si="2"/>
        <v>0</v>
      </c>
      <c r="I57" s="298">
        <f t="shared" si="8"/>
        <v>1</v>
      </c>
      <c r="J57" s="15" t="str">
        <f t="shared" si="9"/>
        <v/>
      </c>
      <c r="K57" s="15" t="str">
        <f t="shared" si="10"/>
        <v/>
      </c>
      <c r="L57" s="15" t="str">
        <f t="shared" si="11"/>
        <v/>
      </c>
      <c r="M57" s="15" t="str">
        <f t="shared" si="12"/>
        <v/>
      </c>
    </row>
    <row r="58" spans="1:13">
      <c r="A58" s="546"/>
      <c r="B58" s="550"/>
      <c r="C58" s="550"/>
      <c r="D58" s="550"/>
      <c r="E58" s="549"/>
      <c r="F58" s="555" t="str">
        <f t="shared" si="0"/>
        <v/>
      </c>
      <c r="G58" s="322" t="str">
        <f t="shared" si="1"/>
        <v/>
      </c>
      <c r="H58" s="297" t="b">
        <f t="shared" si="2"/>
        <v>0</v>
      </c>
      <c r="I58" s="298">
        <f t="shared" si="8"/>
        <v>1</v>
      </c>
      <c r="J58" s="15" t="str">
        <f t="shared" si="9"/>
        <v/>
      </c>
      <c r="K58" s="15" t="str">
        <f t="shared" si="10"/>
        <v/>
      </c>
      <c r="L58" s="15" t="str">
        <f t="shared" si="11"/>
        <v/>
      </c>
      <c r="M58" s="15" t="str">
        <f t="shared" si="12"/>
        <v/>
      </c>
    </row>
    <row r="59" spans="1:13">
      <c r="A59" s="546"/>
      <c r="B59" s="550"/>
      <c r="C59" s="550"/>
      <c r="D59" s="550"/>
      <c r="E59" s="549"/>
      <c r="F59" s="555" t="str">
        <f t="shared" si="0"/>
        <v/>
      </c>
      <c r="G59" s="322" t="str">
        <f t="shared" si="1"/>
        <v/>
      </c>
      <c r="H59" s="297" t="b">
        <f t="shared" si="2"/>
        <v>0</v>
      </c>
      <c r="I59" s="298">
        <f t="shared" si="8"/>
        <v>1</v>
      </c>
      <c r="J59" s="15" t="str">
        <f t="shared" si="9"/>
        <v/>
      </c>
      <c r="K59" s="15" t="str">
        <f t="shared" si="10"/>
        <v/>
      </c>
      <c r="L59" s="15" t="str">
        <f t="shared" si="11"/>
        <v/>
      </c>
      <c r="M59" s="15" t="str">
        <f t="shared" si="12"/>
        <v/>
      </c>
    </row>
    <row r="60" spans="1:13">
      <c r="A60" s="546"/>
      <c r="B60" s="550"/>
      <c r="C60" s="550"/>
      <c r="D60" s="550"/>
      <c r="E60" s="549"/>
      <c r="F60" s="555" t="str">
        <f t="shared" si="0"/>
        <v/>
      </c>
      <c r="G60" s="322" t="str">
        <f t="shared" si="1"/>
        <v/>
      </c>
      <c r="H60" s="297" t="b">
        <f t="shared" si="2"/>
        <v>0</v>
      </c>
      <c r="I60" s="298">
        <f t="shared" si="8"/>
        <v>1</v>
      </c>
      <c r="J60" s="15" t="str">
        <f t="shared" si="9"/>
        <v/>
      </c>
      <c r="K60" s="15" t="str">
        <f t="shared" si="10"/>
        <v/>
      </c>
      <c r="L60" s="15" t="str">
        <f t="shared" si="11"/>
        <v/>
      </c>
      <c r="M60" s="15" t="str">
        <f t="shared" si="12"/>
        <v/>
      </c>
    </row>
    <row r="61" spans="1:13">
      <c r="A61" s="546"/>
      <c r="B61" s="550"/>
      <c r="C61" s="550"/>
      <c r="D61" s="550"/>
      <c r="E61" s="549"/>
      <c r="F61" s="555" t="str">
        <f t="shared" si="0"/>
        <v/>
      </c>
      <c r="G61" s="322" t="str">
        <f t="shared" si="1"/>
        <v/>
      </c>
      <c r="H61" s="297" t="b">
        <f t="shared" si="2"/>
        <v>0</v>
      </c>
      <c r="I61" s="298">
        <f t="shared" si="8"/>
        <v>1</v>
      </c>
      <c r="J61" s="15" t="str">
        <f t="shared" si="9"/>
        <v/>
      </c>
      <c r="K61" s="15" t="str">
        <f t="shared" si="10"/>
        <v/>
      </c>
      <c r="L61" s="15" t="str">
        <f t="shared" si="11"/>
        <v/>
      </c>
      <c r="M61" s="15" t="str">
        <f t="shared" si="12"/>
        <v/>
      </c>
    </row>
    <row r="62" spans="1:13">
      <c r="A62" s="546"/>
      <c r="B62" s="550"/>
      <c r="C62" s="550"/>
      <c r="D62" s="550"/>
      <c r="E62" s="549"/>
      <c r="F62" s="555" t="str">
        <f t="shared" si="0"/>
        <v/>
      </c>
      <c r="G62" s="322" t="str">
        <f t="shared" si="1"/>
        <v/>
      </c>
      <c r="H62" s="297" t="b">
        <f t="shared" si="2"/>
        <v>0</v>
      </c>
      <c r="I62" s="298">
        <f t="shared" si="8"/>
        <v>1</v>
      </c>
      <c r="J62" s="15" t="str">
        <f t="shared" si="9"/>
        <v/>
      </c>
      <c r="K62" s="15" t="str">
        <f t="shared" si="10"/>
        <v/>
      </c>
      <c r="L62" s="15" t="str">
        <f t="shared" si="11"/>
        <v/>
      </c>
      <c r="M62" s="15" t="str">
        <f t="shared" si="12"/>
        <v/>
      </c>
    </row>
    <row r="63" spans="1:13">
      <c r="A63" s="546"/>
      <c r="B63" s="550"/>
      <c r="C63" s="550"/>
      <c r="D63" s="550"/>
      <c r="E63" s="549"/>
      <c r="F63" s="555" t="str">
        <f t="shared" si="0"/>
        <v/>
      </c>
      <c r="G63" s="322" t="str">
        <f t="shared" si="1"/>
        <v/>
      </c>
      <c r="H63" s="297" t="b">
        <f t="shared" si="2"/>
        <v>0</v>
      </c>
      <c r="I63" s="298">
        <f t="shared" si="8"/>
        <v>1</v>
      </c>
      <c r="J63" s="15" t="str">
        <f t="shared" si="9"/>
        <v/>
      </c>
      <c r="K63" s="15" t="str">
        <f t="shared" si="10"/>
        <v/>
      </c>
      <c r="L63" s="15" t="str">
        <f t="shared" si="11"/>
        <v/>
      </c>
      <c r="M63" s="15" t="str">
        <f t="shared" si="12"/>
        <v/>
      </c>
    </row>
    <row r="64" spans="1:13">
      <c r="A64" s="546"/>
      <c r="B64" s="550"/>
      <c r="C64" s="550"/>
      <c r="D64" s="550"/>
      <c r="E64" s="549"/>
      <c r="F64" s="555" t="str">
        <f t="shared" si="0"/>
        <v/>
      </c>
      <c r="G64" s="322" t="str">
        <f t="shared" si="1"/>
        <v/>
      </c>
      <c r="H64" s="297" t="b">
        <f t="shared" si="2"/>
        <v>0</v>
      </c>
      <c r="I64" s="298">
        <f t="shared" si="8"/>
        <v>1</v>
      </c>
      <c r="J64" s="15" t="str">
        <f t="shared" si="9"/>
        <v/>
      </c>
      <c r="K64" s="15" t="str">
        <f t="shared" si="10"/>
        <v/>
      </c>
      <c r="L64" s="15" t="str">
        <f t="shared" si="11"/>
        <v/>
      </c>
      <c r="M64" s="15" t="str">
        <f t="shared" si="12"/>
        <v/>
      </c>
    </row>
    <row r="65" spans="1:13">
      <c r="A65" s="546"/>
      <c r="B65" s="550"/>
      <c r="C65" s="550"/>
      <c r="D65" s="550"/>
      <c r="E65" s="549"/>
      <c r="F65" s="555" t="str">
        <f t="shared" si="0"/>
        <v/>
      </c>
      <c r="G65" s="322" t="str">
        <f t="shared" si="1"/>
        <v/>
      </c>
      <c r="H65" s="297" t="b">
        <f t="shared" si="2"/>
        <v>0</v>
      </c>
      <c r="I65" s="298">
        <f t="shared" si="8"/>
        <v>1</v>
      </c>
      <c r="J65" s="15" t="str">
        <f t="shared" si="9"/>
        <v/>
      </c>
      <c r="K65" s="15" t="str">
        <f t="shared" si="10"/>
        <v/>
      </c>
      <c r="L65" s="15" t="str">
        <f t="shared" si="11"/>
        <v/>
      </c>
      <c r="M65" s="15" t="str">
        <f t="shared" si="12"/>
        <v/>
      </c>
    </row>
    <row r="66" spans="1:13">
      <c r="A66" s="546"/>
      <c r="B66" s="550"/>
      <c r="C66" s="550"/>
      <c r="D66" s="550"/>
      <c r="E66" s="549"/>
      <c r="F66" s="555" t="str">
        <f t="shared" si="0"/>
        <v/>
      </c>
      <c r="G66" s="322" t="str">
        <f t="shared" si="1"/>
        <v/>
      </c>
      <c r="H66" s="297" t="b">
        <f t="shared" si="2"/>
        <v>0</v>
      </c>
      <c r="I66" s="298">
        <f t="shared" si="8"/>
        <v>1</v>
      </c>
      <c r="J66" s="15" t="str">
        <f t="shared" si="9"/>
        <v/>
      </c>
      <c r="K66" s="15" t="str">
        <f t="shared" si="10"/>
        <v/>
      </c>
      <c r="L66" s="15" t="str">
        <f t="shared" si="11"/>
        <v/>
      </c>
      <c r="M66" s="15" t="str">
        <f t="shared" si="12"/>
        <v/>
      </c>
    </row>
    <row r="67" spans="1:13">
      <c r="A67" s="546"/>
      <c r="B67" s="550"/>
      <c r="C67" s="550"/>
      <c r="D67" s="550"/>
      <c r="E67" s="549"/>
      <c r="F67" s="555" t="str">
        <f t="shared" si="0"/>
        <v/>
      </c>
      <c r="G67" s="322" t="str">
        <f t="shared" si="1"/>
        <v/>
      </c>
      <c r="H67" s="297" t="b">
        <f t="shared" si="2"/>
        <v>0</v>
      </c>
      <c r="I67" s="298">
        <f t="shared" si="8"/>
        <v>1</v>
      </c>
      <c r="J67" s="15" t="str">
        <f t="shared" si="9"/>
        <v/>
      </c>
      <c r="K67" s="15" t="str">
        <f t="shared" si="10"/>
        <v/>
      </c>
      <c r="L67" s="15" t="str">
        <f t="shared" si="11"/>
        <v/>
      </c>
      <c r="M67" s="15" t="str">
        <f t="shared" si="12"/>
        <v/>
      </c>
    </row>
    <row r="68" spans="1:13">
      <c r="A68" s="546"/>
      <c r="B68" s="550"/>
      <c r="C68" s="550"/>
      <c r="D68" s="550"/>
      <c r="E68" s="549"/>
      <c r="F68" s="555" t="str">
        <f t="shared" si="0"/>
        <v/>
      </c>
      <c r="G68" s="322" t="str">
        <f t="shared" si="1"/>
        <v/>
      </c>
      <c r="H68" s="297" t="b">
        <f t="shared" si="2"/>
        <v>0</v>
      </c>
      <c r="I68" s="298">
        <f t="shared" si="8"/>
        <v>1</v>
      </c>
      <c r="J68" s="15" t="str">
        <f t="shared" si="9"/>
        <v/>
      </c>
      <c r="K68" s="15" t="str">
        <f t="shared" si="10"/>
        <v/>
      </c>
      <c r="L68" s="15" t="str">
        <f t="shared" si="11"/>
        <v/>
      </c>
      <c r="M68" s="15" t="str">
        <f t="shared" si="12"/>
        <v/>
      </c>
    </row>
    <row r="69" spans="1:13">
      <c r="A69" s="546"/>
      <c r="B69" s="550"/>
      <c r="C69" s="550"/>
      <c r="D69" s="550"/>
      <c r="E69" s="549"/>
      <c r="F69" s="555" t="str">
        <f t="shared" si="0"/>
        <v/>
      </c>
      <c r="G69" s="322" t="str">
        <f t="shared" si="1"/>
        <v/>
      </c>
      <c r="H69" s="297" t="b">
        <f t="shared" si="2"/>
        <v>0</v>
      </c>
      <c r="I69" s="298">
        <f t="shared" si="8"/>
        <v>1</v>
      </c>
      <c r="J69" s="15" t="str">
        <f t="shared" si="9"/>
        <v/>
      </c>
      <c r="K69" s="15" t="str">
        <f t="shared" si="10"/>
        <v/>
      </c>
      <c r="L69" s="15" t="str">
        <f t="shared" si="11"/>
        <v/>
      </c>
      <c r="M69" s="15" t="str">
        <f t="shared" si="12"/>
        <v/>
      </c>
    </row>
    <row r="70" spans="1:13">
      <c r="A70" s="546"/>
      <c r="B70" s="550"/>
      <c r="C70" s="550"/>
      <c r="D70" s="550"/>
      <c r="E70" s="549"/>
      <c r="F70" s="555" t="str">
        <f t="shared" si="0"/>
        <v/>
      </c>
      <c r="G70" s="322" t="str">
        <f t="shared" si="1"/>
        <v/>
      </c>
      <c r="H70" s="297" t="b">
        <f t="shared" si="2"/>
        <v>0</v>
      </c>
      <c r="I70" s="298">
        <f t="shared" si="8"/>
        <v>1</v>
      </c>
      <c r="J70" s="15" t="str">
        <f t="shared" si="9"/>
        <v/>
      </c>
      <c r="K70" s="15" t="str">
        <f t="shared" si="10"/>
        <v/>
      </c>
      <c r="L70" s="15" t="str">
        <f t="shared" si="11"/>
        <v/>
      </c>
      <c r="M70" s="15" t="str">
        <f t="shared" si="12"/>
        <v/>
      </c>
    </row>
    <row r="71" spans="1:13">
      <c r="A71" s="546"/>
      <c r="B71" s="550"/>
      <c r="C71" s="550"/>
      <c r="D71" s="550"/>
      <c r="E71" s="549"/>
      <c r="F71" s="555" t="str">
        <f t="shared" si="0"/>
        <v/>
      </c>
      <c r="G71" s="322" t="str">
        <f t="shared" si="1"/>
        <v/>
      </c>
      <c r="H71" s="297" t="b">
        <f t="shared" si="2"/>
        <v>0</v>
      </c>
      <c r="I71" s="298">
        <f t="shared" si="8"/>
        <v>1</v>
      </c>
      <c r="J71" s="15" t="str">
        <f t="shared" si="9"/>
        <v/>
      </c>
      <c r="K71" s="15" t="str">
        <f t="shared" si="10"/>
        <v/>
      </c>
      <c r="L71" s="15" t="str">
        <f t="shared" si="11"/>
        <v/>
      </c>
      <c r="M71" s="15" t="str">
        <f t="shared" si="12"/>
        <v/>
      </c>
    </row>
    <row r="72" spans="1:13">
      <c r="A72" s="546"/>
      <c r="B72" s="550"/>
      <c r="C72" s="550"/>
      <c r="D72" s="550"/>
      <c r="E72" s="549"/>
      <c r="F72" s="555" t="str">
        <f t="shared" si="0"/>
        <v/>
      </c>
      <c r="G72" s="322" t="str">
        <f t="shared" si="1"/>
        <v/>
      </c>
      <c r="H72" s="297" t="b">
        <f t="shared" si="2"/>
        <v>0</v>
      </c>
      <c r="I72" s="298">
        <f t="shared" si="8"/>
        <v>1</v>
      </c>
      <c r="J72" s="15" t="str">
        <f t="shared" si="9"/>
        <v/>
      </c>
      <c r="K72" s="15" t="str">
        <f t="shared" si="10"/>
        <v/>
      </c>
      <c r="L72" s="15" t="str">
        <f t="shared" si="11"/>
        <v/>
      </c>
      <c r="M72" s="15" t="str">
        <f t="shared" si="12"/>
        <v/>
      </c>
    </row>
    <row r="73" spans="1:13">
      <c r="A73" s="546"/>
      <c r="B73" s="550"/>
      <c r="C73" s="550"/>
      <c r="D73" s="550"/>
      <c r="E73" s="549"/>
      <c r="F73" s="555" t="str">
        <f t="shared" si="0"/>
        <v/>
      </c>
      <c r="G73" s="322" t="str">
        <f t="shared" si="1"/>
        <v/>
      </c>
      <c r="H73" s="297" t="b">
        <f t="shared" si="2"/>
        <v>0</v>
      </c>
      <c r="I73" s="298">
        <f t="shared" si="8"/>
        <v>1</v>
      </c>
      <c r="J73" s="15" t="str">
        <f t="shared" si="9"/>
        <v/>
      </c>
      <c r="K73" s="15" t="str">
        <f t="shared" si="10"/>
        <v/>
      </c>
      <c r="L73" s="15" t="str">
        <f t="shared" si="11"/>
        <v/>
      </c>
      <c r="M73" s="15" t="str">
        <f t="shared" si="12"/>
        <v/>
      </c>
    </row>
    <row r="74" spans="1:13">
      <c r="A74" s="546"/>
      <c r="B74" s="550"/>
      <c r="C74" s="550"/>
      <c r="D74" s="550"/>
      <c r="E74" s="549"/>
      <c r="F74" s="555" t="str">
        <f t="shared" si="0"/>
        <v/>
      </c>
      <c r="G74" s="322" t="str">
        <f t="shared" si="1"/>
        <v/>
      </c>
      <c r="H74" s="297" t="b">
        <f t="shared" si="2"/>
        <v>0</v>
      </c>
      <c r="I74" s="298">
        <f t="shared" si="8"/>
        <v>1</v>
      </c>
      <c r="J74" s="15" t="str">
        <f t="shared" si="9"/>
        <v/>
      </c>
      <c r="K74" s="15" t="str">
        <f t="shared" si="10"/>
        <v/>
      </c>
      <c r="L74" s="15" t="str">
        <f t="shared" si="11"/>
        <v/>
      </c>
      <c r="M74" s="15" t="str">
        <f t="shared" si="12"/>
        <v/>
      </c>
    </row>
    <row r="75" spans="1:13">
      <c r="A75" s="546"/>
      <c r="B75" s="550"/>
      <c r="C75" s="550"/>
      <c r="D75" s="550"/>
      <c r="E75" s="549"/>
      <c r="F75" s="555" t="str">
        <f t="shared" si="0"/>
        <v/>
      </c>
      <c r="G75" s="322" t="str">
        <f t="shared" si="1"/>
        <v/>
      </c>
      <c r="H75" s="297" t="b">
        <f t="shared" si="2"/>
        <v>0</v>
      </c>
      <c r="I75" s="298">
        <f t="shared" si="8"/>
        <v>1</v>
      </c>
      <c r="J75" s="15" t="str">
        <f t="shared" si="9"/>
        <v/>
      </c>
      <c r="K75" s="15" t="str">
        <f t="shared" si="10"/>
        <v/>
      </c>
      <c r="L75" s="15" t="str">
        <f t="shared" si="11"/>
        <v/>
      </c>
      <c r="M75" s="15" t="str">
        <f t="shared" si="12"/>
        <v/>
      </c>
    </row>
    <row r="76" spans="1:13">
      <c r="A76" s="546"/>
      <c r="B76" s="550"/>
      <c r="C76" s="550"/>
      <c r="D76" s="550"/>
      <c r="E76" s="549"/>
      <c r="F76" s="555" t="str">
        <f t="shared" ref="F76:F139" si="13">IF(OR($B76="",,$E76&lt;an_initial,$E76&gt;an_final),"",G76*(HLOOKUP(D76,iii6punctaje,2,FALSE)))</f>
        <v/>
      </c>
      <c r="G76" s="322" t="str">
        <f t="shared" ref="G76:G139" si="14">IF(OR($B76="",,$E76="",$E76&gt;an_final),"",IF($E76&gt;=an_initial,1,""))</f>
        <v/>
      </c>
      <c r="H76" s="297" t="b">
        <f t="shared" ref="H76:H139" si="15">IF(nume_candidat="",FALSE,ISNUMBER(SEARCH(nume_candidat,$B76)))</f>
        <v>0</v>
      </c>
      <c r="I76" s="298">
        <f t="shared" si="8"/>
        <v>1</v>
      </c>
      <c r="J76" s="15" t="str">
        <f t="shared" si="9"/>
        <v/>
      </c>
      <c r="K76" s="15" t="str">
        <f t="shared" si="10"/>
        <v/>
      </c>
      <c r="L76" s="15" t="str">
        <f t="shared" si="11"/>
        <v/>
      </c>
      <c r="M76" s="15" t="str">
        <f t="shared" si="12"/>
        <v/>
      </c>
    </row>
    <row r="77" spans="1:13">
      <c r="A77" s="546"/>
      <c r="B77" s="550"/>
      <c r="C77" s="550"/>
      <c r="D77" s="550"/>
      <c r="E77" s="549"/>
      <c r="F77" s="555" t="str">
        <f t="shared" si="13"/>
        <v/>
      </c>
      <c r="G77" s="322" t="str">
        <f t="shared" si="14"/>
        <v/>
      </c>
      <c r="H77" s="297" t="b">
        <f t="shared" si="15"/>
        <v>0</v>
      </c>
      <c r="I77" s="298">
        <f t="shared" ref="I77:I110" si="16">LEN(B77)-LEN(SUBSTITUTE(B77,",",""))+1</f>
        <v>1</v>
      </c>
      <c r="J77" s="15" t="str">
        <f t="shared" ref="J77:J110" si="17">IF(OR($B77="",,$E77&lt;an_initial,$E77&gt;an_final),"",G77*(HLOOKUP(D77,iii6punctaje,2,FALSE))*COUNTIF(D77,$J$7))</f>
        <v/>
      </c>
      <c r="K77" s="15" t="str">
        <f t="shared" ref="K77:K110" si="18">IF(OR($B77="",,$E77&lt;an_initial,$E77&gt;an_final),"",G77*(HLOOKUP(D77,iii6punctaje,2,FALSE))*COUNTIF(D77,$K$7))</f>
        <v/>
      </c>
      <c r="L77" s="15" t="str">
        <f t="shared" ref="L77:L110" si="19">IF(OR($B77="",,$E77&lt;an_initial,$E77&gt;an_final),"",G77*(HLOOKUP(D77,iii6punctaje,2,FALSE))*COUNTIF(D77,$L$7))</f>
        <v/>
      </c>
      <c r="M77" s="15" t="str">
        <f t="shared" ref="M77:M110" si="20">IF(OR($B77="",,$E77&lt;an_initial,$E77&gt;an_final),"",G77*(HLOOKUP(D77,iii6punctaje,2,FALSE))*COUNTIF(D77,$M$7))</f>
        <v/>
      </c>
    </row>
    <row r="78" spans="1:13">
      <c r="A78" s="546"/>
      <c r="B78" s="550"/>
      <c r="C78" s="550"/>
      <c r="D78" s="550"/>
      <c r="E78" s="549"/>
      <c r="F78" s="555" t="str">
        <f t="shared" si="13"/>
        <v/>
      </c>
      <c r="G78" s="322" t="str">
        <f t="shared" si="14"/>
        <v/>
      </c>
      <c r="H78" s="297" t="b">
        <f t="shared" si="15"/>
        <v>0</v>
      </c>
      <c r="I78" s="298">
        <f t="shared" si="16"/>
        <v>1</v>
      </c>
      <c r="J78" s="15" t="str">
        <f t="shared" si="17"/>
        <v/>
      </c>
      <c r="K78" s="15" t="str">
        <f t="shared" si="18"/>
        <v/>
      </c>
      <c r="L78" s="15" t="str">
        <f t="shared" si="19"/>
        <v/>
      </c>
      <c r="M78" s="15" t="str">
        <f t="shared" si="20"/>
        <v/>
      </c>
    </row>
    <row r="79" spans="1:13">
      <c r="A79" s="546"/>
      <c r="B79" s="550"/>
      <c r="C79" s="550"/>
      <c r="D79" s="550"/>
      <c r="E79" s="549"/>
      <c r="F79" s="555" t="str">
        <f t="shared" si="13"/>
        <v/>
      </c>
      <c r="G79" s="322" t="str">
        <f t="shared" si="14"/>
        <v/>
      </c>
      <c r="H79" s="297" t="b">
        <f t="shared" si="15"/>
        <v>0</v>
      </c>
      <c r="I79" s="298">
        <f t="shared" si="16"/>
        <v>1</v>
      </c>
      <c r="J79" s="15" t="str">
        <f t="shared" si="17"/>
        <v/>
      </c>
      <c r="K79" s="15" t="str">
        <f t="shared" si="18"/>
        <v/>
      </c>
      <c r="L79" s="15" t="str">
        <f t="shared" si="19"/>
        <v/>
      </c>
      <c r="M79" s="15" t="str">
        <f t="shared" si="20"/>
        <v/>
      </c>
    </row>
    <row r="80" spans="1:13">
      <c r="A80" s="546"/>
      <c r="B80" s="550"/>
      <c r="C80" s="550"/>
      <c r="D80" s="550"/>
      <c r="E80" s="549"/>
      <c r="F80" s="555" t="str">
        <f t="shared" si="13"/>
        <v/>
      </c>
      <c r="G80" s="322" t="str">
        <f t="shared" si="14"/>
        <v/>
      </c>
      <c r="H80" s="297" t="b">
        <f t="shared" si="15"/>
        <v>0</v>
      </c>
      <c r="I80" s="298">
        <f t="shared" si="16"/>
        <v>1</v>
      </c>
      <c r="J80" s="15" t="str">
        <f t="shared" si="17"/>
        <v/>
      </c>
      <c r="K80" s="15" t="str">
        <f t="shared" si="18"/>
        <v/>
      </c>
      <c r="L80" s="15" t="str">
        <f t="shared" si="19"/>
        <v/>
      </c>
      <c r="M80" s="15" t="str">
        <f t="shared" si="20"/>
        <v/>
      </c>
    </row>
    <row r="81" spans="1:13">
      <c r="A81" s="546"/>
      <c r="B81" s="550"/>
      <c r="C81" s="550"/>
      <c r="D81" s="550"/>
      <c r="E81" s="549"/>
      <c r="F81" s="555" t="str">
        <f t="shared" si="13"/>
        <v/>
      </c>
      <c r="G81" s="322" t="str">
        <f t="shared" si="14"/>
        <v/>
      </c>
      <c r="H81" s="297" t="b">
        <f t="shared" si="15"/>
        <v>0</v>
      </c>
      <c r="I81" s="298">
        <f t="shared" si="16"/>
        <v>1</v>
      </c>
      <c r="J81" s="15" t="str">
        <f t="shared" si="17"/>
        <v/>
      </c>
      <c r="K81" s="15" t="str">
        <f t="shared" si="18"/>
        <v/>
      </c>
      <c r="L81" s="15" t="str">
        <f t="shared" si="19"/>
        <v/>
      </c>
      <c r="M81" s="15" t="str">
        <f t="shared" si="20"/>
        <v/>
      </c>
    </row>
    <row r="82" spans="1:13">
      <c r="A82" s="546"/>
      <c r="B82" s="550"/>
      <c r="C82" s="550"/>
      <c r="D82" s="550"/>
      <c r="E82" s="549"/>
      <c r="F82" s="555" t="str">
        <f t="shared" si="13"/>
        <v/>
      </c>
      <c r="G82" s="322" t="str">
        <f t="shared" si="14"/>
        <v/>
      </c>
      <c r="H82" s="297" t="b">
        <f t="shared" si="15"/>
        <v>0</v>
      </c>
      <c r="I82" s="298">
        <f t="shared" si="16"/>
        <v>1</v>
      </c>
      <c r="J82" s="15" t="str">
        <f t="shared" si="17"/>
        <v/>
      </c>
      <c r="K82" s="15" t="str">
        <f t="shared" si="18"/>
        <v/>
      </c>
      <c r="L82" s="15" t="str">
        <f t="shared" si="19"/>
        <v/>
      </c>
      <c r="M82" s="15" t="str">
        <f t="shared" si="20"/>
        <v/>
      </c>
    </row>
    <row r="83" spans="1:13">
      <c r="A83" s="546"/>
      <c r="B83" s="550"/>
      <c r="C83" s="550"/>
      <c r="D83" s="550"/>
      <c r="E83" s="549"/>
      <c r="F83" s="555" t="str">
        <f t="shared" si="13"/>
        <v/>
      </c>
      <c r="G83" s="322" t="str">
        <f t="shared" si="14"/>
        <v/>
      </c>
      <c r="H83" s="297" t="b">
        <f t="shared" si="15"/>
        <v>0</v>
      </c>
      <c r="I83" s="298">
        <f t="shared" si="16"/>
        <v>1</v>
      </c>
      <c r="J83" s="15" t="str">
        <f t="shared" si="17"/>
        <v/>
      </c>
      <c r="K83" s="15" t="str">
        <f t="shared" si="18"/>
        <v/>
      </c>
      <c r="L83" s="15" t="str">
        <f t="shared" si="19"/>
        <v/>
      </c>
      <c r="M83" s="15" t="str">
        <f t="shared" si="20"/>
        <v/>
      </c>
    </row>
    <row r="84" spans="1:13">
      <c r="A84" s="546"/>
      <c r="B84" s="550"/>
      <c r="C84" s="550"/>
      <c r="D84" s="550"/>
      <c r="E84" s="549"/>
      <c r="F84" s="555" t="str">
        <f t="shared" si="13"/>
        <v/>
      </c>
      <c r="G84" s="322" t="str">
        <f t="shared" si="14"/>
        <v/>
      </c>
      <c r="H84" s="297" t="b">
        <f t="shared" si="15"/>
        <v>0</v>
      </c>
      <c r="I84" s="298">
        <f t="shared" si="16"/>
        <v>1</v>
      </c>
      <c r="J84" s="15" t="str">
        <f t="shared" si="17"/>
        <v/>
      </c>
      <c r="K84" s="15" t="str">
        <f t="shared" si="18"/>
        <v/>
      </c>
      <c r="L84" s="15" t="str">
        <f t="shared" si="19"/>
        <v/>
      </c>
      <c r="M84" s="15" t="str">
        <f t="shared" si="20"/>
        <v/>
      </c>
    </row>
    <row r="85" spans="1:13">
      <c r="A85" s="546"/>
      <c r="B85" s="550"/>
      <c r="C85" s="550"/>
      <c r="D85" s="550"/>
      <c r="E85" s="549"/>
      <c r="F85" s="555" t="str">
        <f t="shared" si="13"/>
        <v/>
      </c>
      <c r="G85" s="322" t="str">
        <f t="shared" si="14"/>
        <v/>
      </c>
      <c r="H85" s="297" t="b">
        <f t="shared" si="15"/>
        <v>0</v>
      </c>
      <c r="I85" s="298">
        <f t="shared" si="16"/>
        <v>1</v>
      </c>
      <c r="J85" s="15" t="str">
        <f t="shared" si="17"/>
        <v/>
      </c>
      <c r="K85" s="15" t="str">
        <f t="shared" si="18"/>
        <v/>
      </c>
      <c r="L85" s="15" t="str">
        <f t="shared" si="19"/>
        <v/>
      </c>
      <c r="M85" s="15" t="str">
        <f t="shared" si="20"/>
        <v/>
      </c>
    </row>
    <row r="86" spans="1:13">
      <c r="A86" s="546"/>
      <c r="B86" s="550"/>
      <c r="C86" s="550"/>
      <c r="D86" s="550"/>
      <c r="E86" s="549"/>
      <c r="F86" s="555" t="str">
        <f t="shared" si="13"/>
        <v/>
      </c>
      <c r="G86" s="322" t="str">
        <f t="shared" si="14"/>
        <v/>
      </c>
      <c r="H86" s="297" t="b">
        <f t="shared" si="15"/>
        <v>0</v>
      </c>
      <c r="I86" s="298">
        <f t="shared" si="16"/>
        <v>1</v>
      </c>
      <c r="J86" s="15" t="str">
        <f t="shared" si="17"/>
        <v/>
      </c>
      <c r="K86" s="15" t="str">
        <f t="shared" si="18"/>
        <v/>
      </c>
      <c r="L86" s="15" t="str">
        <f t="shared" si="19"/>
        <v/>
      </c>
      <c r="M86" s="15" t="str">
        <f t="shared" si="20"/>
        <v/>
      </c>
    </row>
    <row r="87" spans="1:13">
      <c r="A87" s="546"/>
      <c r="B87" s="550"/>
      <c r="C87" s="550"/>
      <c r="D87" s="550"/>
      <c r="E87" s="549"/>
      <c r="F87" s="555" t="str">
        <f t="shared" si="13"/>
        <v/>
      </c>
      <c r="G87" s="322" t="str">
        <f t="shared" si="14"/>
        <v/>
      </c>
      <c r="H87" s="297" t="b">
        <f t="shared" si="15"/>
        <v>0</v>
      </c>
      <c r="I87" s="298">
        <f t="shared" si="16"/>
        <v>1</v>
      </c>
      <c r="J87" s="15" t="str">
        <f t="shared" si="17"/>
        <v/>
      </c>
      <c r="K87" s="15" t="str">
        <f t="shared" si="18"/>
        <v/>
      </c>
      <c r="L87" s="15" t="str">
        <f t="shared" si="19"/>
        <v/>
      </c>
      <c r="M87" s="15" t="str">
        <f t="shared" si="20"/>
        <v/>
      </c>
    </row>
    <row r="88" spans="1:13">
      <c r="A88" s="546"/>
      <c r="B88" s="550"/>
      <c r="C88" s="550"/>
      <c r="D88" s="550"/>
      <c r="E88" s="549"/>
      <c r="F88" s="555" t="str">
        <f t="shared" si="13"/>
        <v/>
      </c>
      <c r="G88" s="322" t="str">
        <f t="shared" si="14"/>
        <v/>
      </c>
      <c r="H88" s="297" t="b">
        <f t="shared" si="15"/>
        <v>0</v>
      </c>
      <c r="I88" s="298">
        <f t="shared" si="16"/>
        <v>1</v>
      </c>
      <c r="J88" s="15" t="str">
        <f t="shared" si="17"/>
        <v/>
      </c>
      <c r="K88" s="15" t="str">
        <f t="shared" si="18"/>
        <v/>
      </c>
      <c r="L88" s="15" t="str">
        <f t="shared" si="19"/>
        <v/>
      </c>
      <c r="M88" s="15" t="str">
        <f t="shared" si="20"/>
        <v/>
      </c>
    </row>
    <row r="89" spans="1:13">
      <c r="A89" s="546"/>
      <c r="B89" s="550"/>
      <c r="C89" s="550"/>
      <c r="D89" s="550"/>
      <c r="E89" s="549"/>
      <c r="F89" s="555" t="str">
        <f t="shared" si="13"/>
        <v/>
      </c>
      <c r="G89" s="322" t="str">
        <f t="shared" si="14"/>
        <v/>
      </c>
      <c r="H89" s="297" t="b">
        <f t="shared" si="15"/>
        <v>0</v>
      </c>
      <c r="I89" s="298">
        <f t="shared" si="16"/>
        <v>1</v>
      </c>
      <c r="J89" s="15" t="str">
        <f t="shared" si="17"/>
        <v/>
      </c>
      <c r="K89" s="15" t="str">
        <f t="shared" si="18"/>
        <v/>
      </c>
      <c r="L89" s="15" t="str">
        <f t="shared" si="19"/>
        <v/>
      </c>
      <c r="M89" s="15" t="str">
        <f t="shared" si="20"/>
        <v/>
      </c>
    </row>
    <row r="90" spans="1:13">
      <c r="A90" s="546"/>
      <c r="B90" s="550"/>
      <c r="C90" s="550"/>
      <c r="D90" s="550"/>
      <c r="E90" s="549"/>
      <c r="F90" s="555" t="str">
        <f t="shared" si="13"/>
        <v/>
      </c>
      <c r="G90" s="322" t="str">
        <f t="shared" si="14"/>
        <v/>
      </c>
      <c r="H90" s="297" t="b">
        <f t="shared" si="15"/>
        <v>0</v>
      </c>
      <c r="I90" s="298">
        <f t="shared" si="16"/>
        <v>1</v>
      </c>
      <c r="J90" s="15" t="str">
        <f t="shared" si="17"/>
        <v/>
      </c>
      <c r="K90" s="15" t="str">
        <f t="shared" si="18"/>
        <v/>
      </c>
      <c r="L90" s="15" t="str">
        <f t="shared" si="19"/>
        <v/>
      </c>
      <c r="M90" s="15" t="str">
        <f t="shared" si="20"/>
        <v/>
      </c>
    </row>
    <row r="91" spans="1:13">
      <c r="A91" s="546"/>
      <c r="B91" s="550"/>
      <c r="C91" s="550"/>
      <c r="D91" s="550"/>
      <c r="E91" s="549"/>
      <c r="F91" s="555" t="str">
        <f t="shared" si="13"/>
        <v/>
      </c>
      <c r="G91" s="322" t="str">
        <f t="shared" si="14"/>
        <v/>
      </c>
      <c r="H91" s="297" t="b">
        <f t="shared" si="15"/>
        <v>0</v>
      </c>
      <c r="I91" s="298">
        <f t="shared" si="16"/>
        <v>1</v>
      </c>
      <c r="J91" s="15" t="str">
        <f t="shared" si="17"/>
        <v/>
      </c>
      <c r="K91" s="15" t="str">
        <f t="shared" si="18"/>
        <v/>
      </c>
      <c r="L91" s="15" t="str">
        <f t="shared" si="19"/>
        <v/>
      </c>
      <c r="M91" s="15" t="str">
        <f t="shared" si="20"/>
        <v/>
      </c>
    </row>
    <row r="92" spans="1:13">
      <c r="A92" s="546"/>
      <c r="B92" s="550"/>
      <c r="C92" s="550"/>
      <c r="D92" s="550"/>
      <c r="E92" s="549"/>
      <c r="F92" s="555" t="str">
        <f t="shared" si="13"/>
        <v/>
      </c>
      <c r="G92" s="322" t="str">
        <f t="shared" si="14"/>
        <v/>
      </c>
      <c r="H92" s="297" t="b">
        <f t="shared" si="15"/>
        <v>0</v>
      </c>
      <c r="I92" s="298">
        <f t="shared" si="16"/>
        <v>1</v>
      </c>
      <c r="J92" s="15" t="str">
        <f t="shared" si="17"/>
        <v/>
      </c>
      <c r="K92" s="15" t="str">
        <f t="shared" si="18"/>
        <v/>
      </c>
      <c r="L92" s="15" t="str">
        <f t="shared" si="19"/>
        <v/>
      </c>
      <c r="M92" s="15" t="str">
        <f t="shared" si="20"/>
        <v/>
      </c>
    </row>
    <row r="93" spans="1:13">
      <c r="A93" s="546"/>
      <c r="B93" s="550"/>
      <c r="C93" s="550"/>
      <c r="D93" s="550"/>
      <c r="E93" s="549"/>
      <c r="F93" s="555" t="str">
        <f t="shared" si="13"/>
        <v/>
      </c>
      <c r="G93" s="322" t="str">
        <f t="shared" si="14"/>
        <v/>
      </c>
      <c r="H93" s="297" t="b">
        <f t="shared" si="15"/>
        <v>0</v>
      </c>
      <c r="I93" s="298">
        <f t="shared" si="16"/>
        <v>1</v>
      </c>
      <c r="J93" s="15" t="str">
        <f t="shared" si="17"/>
        <v/>
      </c>
      <c r="K93" s="15" t="str">
        <f t="shared" si="18"/>
        <v/>
      </c>
      <c r="L93" s="15" t="str">
        <f t="shared" si="19"/>
        <v/>
      </c>
      <c r="M93" s="15" t="str">
        <f t="shared" si="20"/>
        <v/>
      </c>
    </row>
    <row r="94" spans="1:13">
      <c r="A94" s="546"/>
      <c r="B94" s="550"/>
      <c r="C94" s="550"/>
      <c r="D94" s="550"/>
      <c r="E94" s="549"/>
      <c r="F94" s="555" t="str">
        <f t="shared" si="13"/>
        <v/>
      </c>
      <c r="G94" s="322" t="str">
        <f t="shared" si="14"/>
        <v/>
      </c>
      <c r="H94" s="297" t="b">
        <f t="shared" si="15"/>
        <v>0</v>
      </c>
      <c r="I94" s="298">
        <f t="shared" si="16"/>
        <v>1</v>
      </c>
      <c r="J94" s="15" t="str">
        <f t="shared" si="17"/>
        <v/>
      </c>
      <c r="K94" s="15" t="str">
        <f t="shared" si="18"/>
        <v/>
      </c>
      <c r="L94" s="15" t="str">
        <f t="shared" si="19"/>
        <v/>
      </c>
      <c r="M94" s="15" t="str">
        <f t="shared" si="20"/>
        <v/>
      </c>
    </row>
    <row r="95" spans="1:13">
      <c r="A95" s="546"/>
      <c r="B95" s="550"/>
      <c r="C95" s="550"/>
      <c r="D95" s="550"/>
      <c r="E95" s="549"/>
      <c r="F95" s="555" t="str">
        <f t="shared" si="13"/>
        <v/>
      </c>
      <c r="G95" s="322" t="str">
        <f t="shared" si="14"/>
        <v/>
      </c>
      <c r="H95" s="297" t="b">
        <f t="shared" si="15"/>
        <v>0</v>
      </c>
      <c r="I95" s="298">
        <f t="shared" si="16"/>
        <v>1</v>
      </c>
      <c r="J95" s="15" t="str">
        <f t="shared" si="17"/>
        <v/>
      </c>
      <c r="K95" s="15" t="str">
        <f t="shared" si="18"/>
        <v/>
      </c>
      <c r="L95" s="15" t="str">
        <f t="shared" si="19"/>
        <v/>
      </c>
      <c r="M95" s="15" t="str">
        <f t="shared" si="20"/>
        <v/>
      </c>
    </row>
    <row r="96" spans="1:13">
      <c r="A96" s="546"/>
      <c r="B96" s="550"/>
      <c r="C96" s="550"/>
      <c r="D96" s="550"/>
      <c r="E96" s="549"/>
      <c r="F96" s="555" t="str">
        <f t="shared" si="13"/>
        <v/>
      </c>
      <c r="G96" s="322" t="str">
        <f t="shared" si="14"/>
        <v/>
      </c>
      <c r="H96" s="297" t="b">
        <f t="shared" si="15"/>
        <v>0</v>
      </c>
      <c r="I96" s="298">
        <f t="shared" si="16"/>
        <v>1</v>
      </c>
      <c r="J96" s="15" t="str">
        <f t="shared" si="17"/>
        <v/>
      </c>
      <c r="K96" s="15" t="str">
        <f t="shared" si="18"/>
        <v/>
      </c>
      <c r="L96" s="15" t="str">
        <f t="shared" si="19"/>
        <v/>
      </c>
      <c r="M96" s="15" t="str">
        <f t="shared" si="20"/>
        <v/>
      </c>
    </row>
    <row r="97" spans="1:13">
      <c r="A97" s="546"/>
      <c r="B97" s="550"/>
      <c r="C97" s="550"/>
      <c r="D97" s="550"/>
      <c r="E97" s="549"/>
      <c r="F97" s="555" t="str">
        <f t="shared" si="13"/>
        <v/>
      </c>
      <c r="G97" s="322" t="str">
        <f t="shared" si="14"/>
        <v/>
      </c>
      <c r="H97" s="297" t="b">
        <f t="shared" si="15"/>
        <v>0</v>
      </c>
      <c r="I97" s="298">
        <f t="shared" si="16"/>
        <v>1</v>
      </c>
      <c r="J97" s="15" t="str">
        <f t="shared" si="17"/>
        <v/>
      </c>
      <c r="K97" s="15" t="str">
        <f t="shared" si="18"/>
        <v/>
      </c>
      <c r="L97" s="15" t="str">
        <f t="shared" si="19"/>
        <v/>
      </c>
      <c r="M97" s="15" t="str">
        <f t="shared" si="20"/>
        <v/>
      </c>
    </row>
    <row r="98" spans="1:13">
      <c r="A98" s="546"/>
      <c r="B98" s="550"/>
      <c r="C98" s="550"/>
      <c r="D98" s="550"/>
      <c r="E98" s="549"/>
      <c r="F98" s="555" t="str">
        <f t="shared" si="13"/>
        <v/>
      </c>
      <c r="G98" s="322" t="str">
        <f t="shared" si="14"/>
        <v/>
      </c>
      <c r="H98" s="297" t="b">
        <f t="shared" si="15"/>
        <v>0</v>
      </c>
      <c r="I98" s="298">
        <f t="shared" si="16"/>
        <v>1</v>
      </c>
      <c r="J98" s="15" t="str">
        <f t="shared" si="17"/>
        <v/>
      </c>
      <c r="K98" s="15" t="str">
        <f t="shared" si="18"/>
        <v/>
      </c>
      <c r="L98" s="15" t="str">
        <f t="shared" si="19"/>
        <v/>
      </c>
      <c r="M98" s="15" t="str">
        <f t="shared" si="20"/>
        <v/>
      </c>
    </row>
    <row r="99" spans="1:13">
      <c r="A99" s="546"/>
      <c r="B99" s="550"/>
      <c r="C99" s="550"/>
      <c r="D99" s="550"/>
      <c r="E99" s="549"/>
      <c r="F99" s="555" t="str">
        <f t="shared" si="13"/>
        <v/>
      </c>
      <c r="G99" s="322" t="str">
        <f t="shared" si="14"/>
        <v/>
      </c>
      <c r="H99" s="297" t="b">
        <f t="shared" si="15"/>
        <v>0</v>
      </c>
      <c r="I99" s="298">
        <f t="shared" si="16"/>
        <v>1</v>
      </c>
      <c r="J99" s="15" t="str">
        <f t="shared" si="17"/>
        <v/>
      </c>
      <c r="K99" s="15" t="str">
        <f t="shared" si="18"/>
        <v/>
      </c>
      <c r="L99" s="15" t="str">
        <f t="shared" si="19"/>
        <v/>
      </c>
      <c r="M99" s="15" t="str">
        <f t="shared" si="20"/>
        <v/>
      </c>
    </row>
    <row r="100" spans="1:13">
      <c r="A100" s="546"/>
      <c r="B100" s="550"/>
      <c r="C100" s="550"/>
      <c r="D100" s="550"/>
      <c r="E100" s="549"/>
      <c r="F100" s="555" t="str">
        <f t="shared" si="13"/>
        <v/>
      </c>
      <c r="G100" s="322" t="str">
        <f t="shared" si="14"/>
        <v/>
      </c>
      <c r="H100" s="297" t="b">
        <f t="shared" si="15"/>
        <v>0</v>
      </c>
      <c r="I100" s="298">
        <f t="shared" si="16"/>
        <v>1</v>
      </c>
      <c r="J100" s="15" t="str">
        <f t="shared" si="17"/>
        <v/>
      </c>
      <c r="K100" s="15" t="str">
        <f t="shared" si="18"/>
        <v/>
      </c>
      <c r="L100" s="15" t="str">
        <f t="shared" si="19"/>
        <v/>
      </c>
      <c r="M100" s="15" t="str">
        <f t="shared" si="20"/>
        <v/>
      </c>
    </row>
    <row r="101" spans="1:13">
      <c r="A101" s="546"/>
      <c r="B101" s="550"/>
      <c r="C101" s="550"/>
      <c r="D101" s="550"/>
      <c r="E101" s="549"/>
      <c r="F101" s="555" t="str">
        <f t="shared" si="13"/>
        <v/>
      </c>
      <c r="G101" s="322" t="str">
        <f t="shared" si="14"/>
        <v/>
      </c>
      <c r="H101" s="297" t="b">
        <f t="shared" si="15"/>
        <v>0</v>
      </c>
      <c r="I101" s="298">
        <f t="shared" si="16"/>
        <v>1</v>
      </c>
      <c r="J101" s="15" t="str">
        <f t="shared" si="17"/>
        <v/>
      </c>
      <c r="K101" s="15" t="str">
        <f t="shared" si="18"/>
        <v/>
      </c>
      <c r="L101" s="15" t="str">
        <f t="shared" si="19"/>
        <v/>
      </c>
      <c r="M101" s="15" t="str">
        <f t="shared" si="20"/>
        <v/>
      </c>
    </row>
    <row r="102" spans="1:13">
      <c r="A102" s="546"/>
      <c r="B102" s="550"/>
      <c r="C102" s="550"/>
      <c r="D102" s="550"/>
      <c r="E102" s="549"/>
      <c r="F102" s="555" t="str">
        <f t="shared" si="13"/>
        <v/>
      </c>
      <c r="G102" s="322" t="str">
        <f t="shared" si="14"/>
        <v/>
      </c>
      <c r="H102" s="297" t="b">
        <f t="shared" si="15"/>
        <v>0</v>
      </c>
      <c r="I102" s="298">
        <f t="shared" si="16"/>
        <v>1</v>
      </c>
      <c r="J102" s="15" t="str">
        <f t="shared" si="17"/>
        <v/>
      </c>
      <c r="K102" s="15" t="str">
        <f t="shared" si="18"/>
        <v/>
      </c>
      <c r="L102" s="15" t="str">
        <f t="shared" si="19"/>
        <v/>
      </c>
      <c r="M102" s="15" t="str">
        <f t="shared" si="20"/>
        <v/>
      </c>
    </row>
    <row r="103" spans="1:13">
      <c r="A103" s="546"/>
      <c r="B103" s="550"/>
      <c r="C103" s="550"/>
      <c r="D103" s="550"/>
      <c r="E103" s="549"/>
      <c r="F103" s="555" t="str">
        <f t="shared" si="13"/>
        <v/>
      </c>
      <c r="G103" s="322" t="str">
        <f t="shared" si="14"/>
        <v/>
      </c>
      <c r="H103" s="297" t="b">
        <f t="shared" si="15"/>
        <v>0</v>
      </c>
      <c r="I103" s="298">
        <f t="shared" si="16"/>
        <v>1</v>
      </c>
      <c r="J103" s="15" t="str">
        <f t="shared" si="17"/>
        <v/>
      </c>
      <c r="K103" s="15" t="str">
        <f t="shared" si="18"/>
        <v/>
      </c>
      <c r="L103" s="15" t="str">
        <f t="shared" si="19"/>
        <v/>
      </c>
      <c r="M103" s="15" t="str">
        <f t="shared" si="20"/>
        <v/>
      </c>
    </row>
    <row r="104" spans="1:13">
      <c r="A104" s="546"/>
      <c r="B104" s="550"/>
      <c r="C104" s="550"/>
      <c r="D104" s="550"/>
      <c r="E104" s="549"/>
      <c r="F104" s="555" t="str">
        <f t="shared" si="13"/>
        <v/>
      </c>
      <c r="G104" s="322" t="str">
        <f t="shared" si="14"/>
        <v/>
      </c>
      <c r="H104" s="297" t="b">
        <f t="shared" si="15"/>
        <v>0</v>
      </c>
      <c r="I104" s="298">
        <f t="shared" si="16"/>
        <v>1</v>
      </c>
      <c r="J104" s="15" t="str">
        <f t="shared" si="17"/>
        <v/>
      </c>
      <c r="K104" s="15" t="str">
        <f t="shared" si="18"/>
        <v/>
      </c>
      <c r="L104" s="15" t="str">
        <f t="shared" si="19"/>
        <v/>
      </c>
      <c r="M104" s="15" t="str">
        <f t="shared" si="20"/>
        <v/>
      </c>
    </row>
    <row r="105" spans="1:13">
      <c r="A105" s="546"/>
      <c r="B105" s="550"/>
      <c r="C105" s="550"/>
      <c r="D105" s="550"/>
      <c r="E105" s="549"/>
      <c r="F105" s="555" t="str">
        <f t="shared" si="13"/>
        <v/>
      </c>
      <c r="G105" s="322" t="str">
        <f t="shared" si="14"/>
        <v/>
      </c>
      <c r="H105" s="297" t="b">
        <f t="shared" si="15"/>
        <v>0</v>
      </c>
      <c r="I105" s="298">
        <f t="shared" si="16"/>
        <v>1</v>
      </c>
      <c r="J105" s="15" t="str">
        <f t="shared" si="17"/>
        <v/>
      </c>
      <c r="K105" s="15" t="str">
        <f t="shared" si="18"/>
        <v/>
      </c>
      <c r="L105" s="15" t="str">
        <f t="shared" si="19"/>
        <v/>
      </c>
      <c r="M105" s="15" t="str">
        <f t="shared" si="20"/>
        <v/>
      </c>
    </row>
    <row r="106" spans="1:13">
      <c r="A106" s="546"/>
      <c r="B106" s="550"/>
      <c r="C106" s="550"/>
      <c r="D106" s="550"/>
      <c r="E106" s="549"/>
      <c r="F106" s="555" t="str">
        <f t="shared" si="13"/>
        <v/>
      </c>
      <c r="G106" s="322" t="str">
        <f t="shared" si="14"/>
        <v/>
      </c>
      <c r="H106" s="297" t="b">
        <f t="shared" si="15"/>
        <v>0</v>
      </c>
      <c r="I106" s="298">
        <f t="shared" si="16"/>
        <v>1</v>
      </c>
      <c r="J106" s="15" t="str">
        <f t="shared" si="17"/>
        <v/>
      </c>
      <c r="K106" s="15" t="str">
        <f t="shared" si="18"/>
        <v/>
      </c>
      <c r="L106" s="15" t="str">
        <f t="shared" si="19"/>
        <v/>
      </c>
      <c r="M106" s="15" t="str">
        <f t="shared" si="20"/>
        <v/>
      </c>
    </row>
    <row r="107" spans="1:13">
      <c r="A107" s="546"/>
      <c r="B107" s="550"/>
      <c r="C107" s="550"/>
      <c r="D107" s="550"/>
      <c r="E107" s="549"/>
      <c r="F107" s="555" t="str">
        <f t="shared" si="13"/>
        <v/>
      </c>
      <c r="G107" s="322" t="str">
        <f t="shared" si="14"/>
        <v/>
      </c>
      <c r="H107" s="297" t="b">
        <f t="shared" si="15"/>
        <v>0</v>
      </c>
      <c r="I107" s="298">
        <f t="shared" si="16"/>
        <v>1</v>
      </c>
      <c r="J107" s="15" t="str">
        <f t="shared" si="17"/>
        <v/>
      </c>
      <c r="K107" s="15" t="str">
        <f t="shared" si="18"/>
        <v/>
      </c>
      <c r="L107" s="15" t="str">
        <f t="shared" si="19"/>
        <v/>
      </c>
      <c r="M107" s="15" t="str">
        <f t="shared" si="20"/>
        <v/>
      </c>
    </row>
    <row r="108" spans="1:13">
      <c r="A108" s="546"/>
      <c r="B108" s="550"/>
      <c r="C108" s="550"/>
      <c r="D108" s="550"/>
      <c r="E108" s="549"/>
      <c r="F108" s="555" t="str">
        <f t="shared" si="13"/>
        <v/>
      </c>
      <c r="G108" s="322" t="str">
        <f t="shared" si="14"/>
        <v/>
      </c>
      <c r="H108" s="297" t="b">
        <f t="shared" si="15"/>
        <v>0</v>
      </c>
      <c r="I108" s="298">
        <f t="shared" si="16"/>
        <v>1</v>
      </c>
      <c r="J108" s="15" t="str">
        <f t="shared" si="17"/>
        <v/>
      </c>
      <c r="K108" s="15" t="str">
        <f t="shared" si="18"/>
        <v/>
      </c>
      <c r="L108" s="15" t="str">
        <f t="shared" si="19"/>
        <v/>
      </c>
      <c r="M108" s="15" t="str">
        <f t="shared" si="20"/>
        <v/>
      </c>
    </row>
    <row r="109" spans="1:13">
      <c r="A109" s="546"/>
      <c r="B109" s="550"/>
      <c r="C109" s="550"/>
      <c r="D109" s="550"/>
      <c r="E109" s="549"/>
      <c r="F109" s="555" t="str">
        <f t="shared" si="13"/>
        <v/>
      </c>
      <c r="G109" s="322" t="str">
        <f t="shared" si="14"/>
        <v/>
      </c>
      <c r="H109" s="297" t="b">
        <f t="shared" si="15"/>
        <v>0</v>
      </c>
      <c r="I109" s="298">
        <f t="shared" si="16"/>
        <v>1</v>
      </c>
      <c r="J109" s="15" t="str">
        <f t="shared" si="17"/>
        <v/>
      </c>
      <c r="K109" s="15" t="str">
        <f t="shared" si="18"/>
        <v/>
      </c>
      <c r="L109" s="15" t="str">
        <f t="shared" si="19"/>
        <v/>
      </c>
      <c r="M109" s="15" t="str">
        <f t="shared" si="20"/>
        <v/>
      </c>
    </row>
    <row r="110" spans="1:13">
      <c r="A110" s="546"/>
      <c r="B110" s="550"/>
      <c r="C110" s="550"/>
      <c r="D110" s="550"/>
      <c r="E110" s="549"/>
      <c r="F110" s="555" t="str">
        <f t="shared" si="13"/>
        <v/>
      </c>
      <c r="G110" s="322" t="str">
        <f t="shared" si="14"/>
        <v/>
      </c>
      <c r="H110" s="297" t="b">
        <f t="shared" si="15"/>
        <v>0</v>
      </c>
      <c r="I110" s="298">
        <f t="shared" si="16"/>
        <v>1</v>
      </c>
      <c r="J110" s="15" t="str">
        <f t="shared" si="17"/>
        <v/>
      </c>
      <c r="K110" s="15" t="str">
        <f t="shared" si="18"/>
        <v/>
      </c>
      <c r="L110" s="15" t="str">
        <f t="shared" si="19"/>
        <v/>
      </c>
      <c r="M110" s="15" t="str">
        <f t="shared" si="20"/>
        <v/>
      </c>
    </row>
    <row r="111" spans="1:13">
      <c r="A111" s="546"/>
      <c r="B111" s="551"/>
      <c r="C111" s="551"/>
      <c r="D111" s="551"/>
      <c r="E111" s="553"/>
      <c r="F111" s="555" t="str">
        <f t="shared" si="13"/>
        <v/>
      </c>
      <c r="G111" s="322" t="str">
        <f t="shared" si="14"/>
        <v/>
      </c>
      <c r="H111" s="297" t="b">
        <f t="shared" si="15"/>
        <v>0</v>
      </c>
      <c r="I111" s="298">
        <f t="shared" ref="I111:I174" si="21">LEN(B111)-LEN(SUBSTITUTE(B111,",",""))+1</f>
        <v>1</v>
      </c>
      <c r="J111" s="15" t="str">
        <f t="shared" ref="J111:J174" si="22">IF(OR($B111="",,$E111&lt;an_initial,$E111&gt;an_final),"",G111*(HLOOKUP(D111,iii6punctaje,2,FALSE))*COUNTIF(D111,$J$7))</f>
        <v/>
      </c>
      <c r="K111" s="15" t="str">
        <f t="shared" ref="K111:K174" si="23">IF(OR($B111="",,$E111&lt;an_initial,$E111&gt;an_final),"",G111*(HLOOKUP(D111,iii6punctaje,2,FALSE))*COUNTIF(D111,$K$7))</f>
        <v/>
      </c>
      <c r="L111" s="15" t="str">
        <f t="shared" ref="L111:L174" si="24">IF(OR($B111="",,$E111&lt;an_initial,$E111&gt;an_final),"",G111*(HLOOKUP(D111,iii6punctaje,2,FALSE))*COUNTIF(D111,$L$7))</f>
        <v/>
      </c>
      <c r="M111" s="15" t="str">
        <f t="shared" ref="M111:M174" si="25">IF(OR($B111="",,$E111&lt;an_initial,$E111&gt;an_final),"",G111*(HLOOKUP(D111,iii6punctaje,2,FALSE))*COUNTIF(D111,$M$7))</f>
        <v/>
      </c>
    </row>
    <row r="112" spans="1:13">
      <c r="A112" s="546"/>
      <c r="B112" s="551"/>
      <c r="C112" s="551"/>
      <c r="D112" s="551"/>
      <c r="E112" s="553"/>
      <c r="F112" s="555" t="str">
        <f t="shared" si="13"/>
        <v/>
      </c>
      <c r="G112" s="322" t="str">
        <f t="shared" si="14"/>
        <v/>
      </c>
      <c r="H112" s="297" t="b">
        <f t="shared" si="15"/>
        <v>0</v>
      </c>
      <c r="I112" s="298">
        <f t="shared" si="21"/>
        <v>1</v>
      </c>
      <c r="J112" s="15" t="str">
        <f t="shared" si="22"/>
        <v/>
      </c>
      <c r="K112" s="15" t="str">
        <f t="shared" si="23"/>
        <v/>
      </c>
      <c r="L112" s="15" t="str">
        <f t="shared" si="24"/>
        <v/>
      </c>
      <c r="M112" s="15" t="str">
        <f t="shared" si="25"/>
        <v/>
      </c>
    </row>
    <row r="113" spans="1:13">
      <c r="A113" s="546"/>
      <c r="B113" s="551"/>
      <c r="C113" s="551"/>
      <c r="D113" s="551"/>
      <c r="E113" s="553"/>
      <c r="F113" s="555" t="str">
        <f t="shared" si="13"/>
        <v/>
      </c>
      <c r="G113" s="322" t="str">
        <f t="shared" si="14"/>
        <v/>
      </c>
      <c r="H113" s="297" t="b">
        <f t="shared" si="15"/>
        <v>0</v>
      </c>
      <c r="I113" s="298">
        <f t="shared" si="21"/>
        <v>1</v>
      </c>
      <c r="J113" s="15" t="str">
        <f t="shared" si="22"/>
        <v/>
      </c>
      <c r="K113" s="15" t="str">
        <f t="shared" si="23"/>
        <v/>
      </c>
      <c r="L113" s="15" t="str">
        <f t="shared" si="24"/>
        <v/>
      </c>
      <c r="M113" s="15" t="str">
        <f t="shared" si="25"/>
        <v/>
      </c>
    </row>
    <row r="114" spans="1:13">
      <c r="A114" s="546"/>
      <c r="B114" s="551"/>
      <c r="C114" s="551"/>
      <c r="D114" s="551"/>
      <c r="E114" s="553"/>
      <c r="F114" s="555" t="str">
        <f t="shared" si="13"/>
        <v/>
      </c>
      <c r="G114" s="322" t="str">
        <f t="shared" si="14"/>
        <v/>
      </c>
      <c r="H114" s="297" t="b">
        <f t="shared" si="15"/>
        <v>0</v>
      </c>
      <c r="I114" s="298">
        <f t="shared" si="21"/>
        <v>1</v>
      </c>
      <c r="J114" s="15" t="str">
        <f t="shared" si="22"/>
        <v/>
      </c>
      <c r="K114" s="15" t="str">
        <f t="shared" si="23"/>
        <v/>
      </c>
      <c r="L114" s="15" t="str">
        <f t="shared" si="24"/>
        <v/>
      </c>
      <c r="M114" s="15" t="str">
        <f t="shared" si="25"/>
        <v/>
      </c>
    </row>
    <row r="115" spans="1:13">
      <c r="A115" s="546"/>
      <c r="B115" s="551"/>
      <c r="C115" s="551"/>
      <c r="D115" s="551"/>
      <c r="E115" s="553"/>
      <c r="F115" s="555" t="str">
        <f t="shared" si="13"/>
        <v/>
      </c>
      <c r="G115" s="322" t="str">
        <f t="shared" si="14"/>
        <v/>
      </c>
      <c r="H115" s="297" t="b">
        <f t="shared" si="15"/>
        <v>0</v>
      </c>
      <c r="I115" s="298">
        <f t="shared" si="21"/>
        <v>1</v>
      </c>
      <c r="J115" s="15" t="str">
        <f t="shared" si="22"/>
        <v/>
      </c>
      <c r="K115" s="15" t="str">
        <f t="shared" si="23"/>
        <v/>
      </c>
      <c r="L115" s="15" t="str">
        <f t="shared" si="24"/>
        <v/>
      </c>
      <c r="M115" s="15" t="str">
        <f t="shared" si="25"/>
        <v/>
      </c>
    </row>
    <row r="116" spans="1:13">
      <c r="A116" s="546"/>
      <c r="B116" s="551"/>
      <c r="C116" s="551"/>
      <c r="D116" s="551"/>
      <c r="E116" s="553"/>
      <c r="F116" s="555" t="str">
        <f t="shared" si="13"/>
        <v/>
      </c>
      <c r="G116" s="322" t="str">
        <f t="shared" si="14"/>
        <v/>
      </c>
      <c r="H116" s="297" t="b">
        <f t="shared" si="15"/>
        <v>0</v>
      </c>
      <c r="I116" s="298">
        <f t="shared" si="21"/>
        <v>1</v>
      </c>
      <c r="J116" s="15" t="str">
        <f t="shared" si="22"/>
        <v/>
      </c>
      <c r="K116" s="15" t="str">
        <f t="shared" si="23"/>
        <v/>
      </c>
      <c r="L116" s="15" t="str">
        <f t="shared" si="24"/>
        <v/>
      </c>
      <c r="M116" s="15" t="str">
        <f t="shared" si="25"/>
        <v/>
      </c>
    </row>
    <row r="117" spans="1:13">
      <c r="A117" s="546"/>
      <c r="B117" s="551"/>
      <c r="C117" s="551"/>
      <c r="D117" s="551"/>
      <c r="E117" s="553"/>
      <c r="F117" s="555" t="str">
        <f t="shared" si="13"/>
        <v/>
      </c>
      <c r="G117" s="322" t="str">
        <f t="shared" si="14"/>
        <v/>
      </c>
      <c r="H117" s="297" t="b">
        <f t="shared" si="15"/>
        <v>0</v>
      </c>
      <c r="I117" s="298">
        <f t="shared" si="21"/>
        <v>1</v>
      </c>
      <c r="J117" s="15" t="str">
        <f t="shared" si="22"/>
        <v/>
      </c>
      <c r="K117" s="15" t="str">
        <f t="shared" si="23"/>
        <v/>
      </c>
      <c r="L117" s="15" t="str">
        <f t="shared" si="24"/>
        <v/>
      </c>
      <c r="M117" s="15" t="str">
        <f t="shared" si="25"/>
        <v/>
      </c>
    </row>
    <row r="118" spans="1:13">
      <c r="A118" s="546"/>
      <c r="B118" s="551"/>
      <c r="C118" s="551"/>
      <c r="D118" s="551"/>
      <c r="E118" s="553"/>
      <c r="F118" s="555" t="str">
        <f t="shared" si="13"/>
        <v/>
      </c>
      <c r="G118" s="322" t="str">
        <f t="shared" si="14"/>
        <v/>
      </c>
      <c r="H118" s="297" t="b">
        <f t="shared" si="15"/>
        <v>0</v>
      </c>
      <c r="I118" s="298">
        <f t="shared" si="21"/>
        <v>1</v>
      </c>
      <c r="J118" s="15" t="str">
        <f t="shared" si="22"/>
        <v/>
      </c>
      <c r="K118" s="15" t="str">
        <f t="shared" si="23"/>
        <v/>
      </c>
      <c r="L118" s="15" t="str">
        <f t="shared" si="24"/>
        <v/>
      </c>
      <c r="M118" s="15" t="str">
        <f t="shared" si="25"/>
        <v/>
      </c>
    </row>
    <row r="119" spans="1:13">
      <c r="A119" s="546"/>
      <c r="B119" s="551"/>
      <c r="C119" s="551"/>
      <c r="D119" s="551"/>
      <c r="E119" s="553"/>
      <c r="F119" s="555" t="str">
        <f t="shared" si="13"/>
        <v/>
      </c>
      <c r="G119" s="322" t="str">
        <f t="shared" si="14"/>
        <v/>
      </c>
      <c r="H119" s="297" t="b">
        <f t="shared" si="15"/>
        <v>0</v>
      </c>
      <c r="I119" s="298">
        <f t="shared" si="21"/>
        <v>1</v>
      </c>
      <c r="J119" s="15" t="str">
        <f t="shared" si="22"/>
        <v/>
      </c>
      <c r="K119" s="15" t="str">
        <f t="shared" si="23"/>
        <v/>
      </c>
      <c r="L119" s="15" t="str">
        <f t="shared" si="24"/>
        <v/>
      </c>
      <c r="M119" s="15" t="str">
        <f t="shared" si="25"/>
        <v/>
      </c>
    </row>
    <row r="120" spans="1:13">
      <c r="A120" s="546"/>
      <c r="B120" s="551"/>
      <c r="C120" s="551"/>
      <c r="D120" s="551"/>
      <c r="E120" s="553"/>
      <c r="F120" s="555" t="str">
        <f t="shared" si="13"/>
        <v/>
      </c>
      <c r="G120" s="322" t="str">
        <f t="shared" si="14"/>
        <v/>
      </c>
      <c r="H120" s="297" t="b">
        <f t="shared" si="15"/>
        <v>0</v>
      </c>
      <c r="I120" s="298">
        <f t="shared" si="21"/>
        <v>1</v>
      </c>
      <c r="J120" s="15" t="str">
        <f t="shared" si="22"/>
        <v/>
      </c>
      <c r="K120" s="15" t="str">
        <f t="shared" si="23"/>
        <v/>
      </c>
      <c r="L120" s="15" t="str">
        <f t="shared" si="24"/>
        <v/>
      </c>
      <c r="M120" s="15" t="str">
        <f t="shared" si="25"/>
        <v/>
      </c>
    </row>
    <row r="121" spans="1:13">
      <c r="A121" s="546"/>
      <c r="B121" s="551"/>
      <c r="C121" s="551"/>
      <c r="D121" s="551"/>
      <c r="E121" s="553"/>
      <c r="F121" s="555" t="str">
        <f t="shared" si="13"/>
        <v/>
      </c>
      <c r="G121" s="322" t="str">
        <f t="shared" si="14"/>
        <v/>
      </c>
      <c r="H121" s="297" t="b">
        <f t="shared" si="15"/>
        <v>0</v>
      </c>
      <c r="I121" s="298">
        <f t="shared" si="21"/>
        <v>1</v>
      </c>
      <c r="J121" s="15" t="str">
        <f t="shared" si="22"/>
        <v/>
      </c>
      <c r="K121" s="15" t="str">
        <f t="shared" si="23"/>
        <v/>
      </c>
      <c r="L121" s="15" t="str">
        <f t="shared" si="24"/>
        <v/>
      </c>
      <c r="M121" s="15" t="str">
        <f t="shared" si="25"/>
        <v/>
      </c>
    </row>
    <row r="122" spans="1:13">
      <c r="A122" s="546"/>
      <c r="B122" s="551"/>
      <c r="C122" s="551"/>
      <c r="D122" s="551"/>
      <c r="E122" s="553"/>
      <c r="F122" s="555" t="str">
        <f t="shared" si="13"/>
        <v/>
      </c>
      <c r="G122" s="322" t="str">
        <f t="shared" si="14"/>
        <v/>
      </c>
      <c r="H122" s="297" t="b">
        <f t="shared" si="15"/>
        <v>0</v>
      </c>
      <c r="I122" s="298">
        <f t="shared" si="21"/>
        <v>1</v>
      </c>
      <c r="J122" s="15" t="str">
        <f t="shared" si="22"/>
        <v/>
      </c>
      <c r="K122" s="15" t="str">
        <f t="shared" si="23"/>
        <v/>
      </c>
      <c r="L122" s="15" t="str">
        <f t="shared" si="24"/>
        <v/>
      </c>
      <c r="M122" s="15" t="str">
        <f t="shared" si="25"/>
        <v/>
      </c>
    </row>
    <row r="123" spans="1:13">
      <c r="A123" s="546"/>
      <c r="B123" s="551"/>
      <c r="C123" s="551"/>
      <c r="D123" s="551"/>
      <c r="E123" s="553"/>
      <c r="F123" s="555" t="str">
        <f t="shared" si="13"/>
        <v/>
      </c>
      <c r="G123" s="322" t="str">
        <f t="shared" si="14"/>
        <v/>
      </c>
      <c r="H123" s="297" t="b">
        <f t="shared" si="15"/>
        <v>0</v>
      </c>
      <c r="I123" s="298">
        <f t="shared" si="21"/>
        <v>1</v>
      </c>
      <c r="J123" s="15" t="str">
        <f t="shared" si="22"/>
        <v/>
      </c>
      <c r="K123" s="15" t="str">
        <f t="shared" si="23"/>
        <v/>
      </c>
      <c r="L123" s="15" t="str">
        <f t="shared" si="24"/>
        <v/>
      </c>
      <c r="M123" s="15" t="str">
        <f t="shared" si="25"/>
        <v/>
      </c>
    </row>
    <row r="124" spans="1:13">
      <c r="A124" s="546"/>
      <c r="B124" s="551"/>
      <c r="C124" s="551"/>
      <c r="D124" s="551"/>
      <c r="E124" s="553"/>
      <c r="F124" s="555" t="str">
        <f t="shared" si="13"/>
        <v/>
      </c>
      <c r="G124" s="322" t="str">
        <f t="shared" si="14"/>
        <v/>
      </c>
      <c r="H124" s="297" t="b">
        <f t="shared" si="15"/>
        <v>0</v>
      </c>
      <c r="I124" s="298">
        <f t="shared" si="21"/>
        <v>1</v>
      </c>
      <c r="J124" s="15" t="str">
        <f t="shared" si="22"/>
        <v/>
      </c>
      <c r="K124" s="15" t="str">
        <f t="shared" si="23"/>
        <v/>
      </c>
      <c r="L124" s="15" t="str">
        <f t="shared" si="24"/>
        <v/>
      </c>
      <c r="M124" s="15" t="str">
        <f t="shared" si="25"/>
        <v/>
      </c>
    </row>
    <row r="125" spans="1:13">
      <c r="A125" s="546"/>
      <c r="B125" s="551"/>
      <c r="C125" s="551"/>
      <c r="D125" s="551"/>
      <c r="E125" s="553"/>
      <c r="F125" s="555" t="str">
        <f t="shared" si="13"/>
        <v/>
      </c>
      <c r="G125" s="322" t="str">
        <f t="shared" si="14"/>
        <v/>
      </c>
      <c r="H125" s="297" t="b">
        <f t="shared" si="15"/>
        <v>0</v>
      </c>
      <c r="I125" s="298">
        <f t="shared" si="21"/>
        <v>1</v>
      </c>
      <c r="J125" s="15" t="str">
        <f t="shared" si="22"/>
        <v/>
      </c>
      <c r="K125" s="15" t="str">
        <f t="shared" si="23"/>
        <v/>
      </c>
      <c r="L125" s="15" t="str">
        <f t="shared" si="24"/>
        <v/>
      </c>
      <c r="M125" s="15" t="str">
        <f t="shared" si="25"/>
        <v/>
      </c>
    </row>
    <row r="126" spans="1:13">
      <c r="A126" s="546"/>
      <c r="B126" s="551"/>
      <c r="C126" s="551"/>
      <c r="D126" s="551"/>
      <c r="E126" s="553"/>
      <c r="F126" s="555" t="str">
        <f t="shared" si="13"/>
        <v/>
      </c>
      <c r="G126" s="322" t="str">
        <f t="shared" si="14"/>
        <v/>
      </c>
      <c r="H126" s="297" t="b">
        <f t="shared" si="15"/>
        <v>0</v>
      </c>
      <c r="I126" s="298">
        <f t="shared" si="21"/>
        <v>1</v>
      </c>
      <c r="J126" s="15" t="str">
        <f t="shared" si="22"/>
        <v/>
      </c>
      <c r="K126" s="15" t="str">
        <f t="shared" si="23"/>
        <v/>
      </c>
      <c r="L126" s="15" t="str">
        <f t="shared" si="24"/>
        <v/>
      </c>
      <c r="M126" s="15" t="str">
        <f t="shared" si="25"/>
        <v/>
      </c>
    </row>
    <row r="127" spans="1:13">
      <c r="A127" s="546"/>
      <c r="B127" s="551"/>
      <c r="C127" s="551"/>
      <c r="D127" s="551"/>
      <c r="E127" s="553"/>
      <c r="F127" s="555" t="str">
        <f t="shared" si="13"/>
        <v/>
      </c>
      <c r="G127" s="322" t="str">
        <f t="shared" si="14"/>
        <v/>
      </c>
      <c r="H127" s="297" t="b">
        <f t="shared" si="15"/>
        <v>0</v>
      </c>
      <c r="I127" s="298">
        <f t="shared" si="21"/>
        <v>1</v>
      </c>
      <c r="J127" s="15" t="str">
        <f t="shared" si="22"/>
        <v/>
      </c>
      <c r="K127" s="15" t="str">
        <f t="shared" si="23"/>
        <v/>
      </c>
      <c r="L127" s="15" t="str">
        <f t="shared" si="24"/>
        <v/>
      </c>
      <c r="M127" s="15" t="str">
        <f t="shared" si="25"/>
        <v/>
      </c>
    </row>
    <row r="128" spans="1:13">
      <c r="A128" s="546"/>
      <c r="B128" s="551"/>
      <c r="C128" s="551"/>
      <c r="D128" s="551"/>
      <c r="E128" s="553"/>
      <c r="F128" s="555" t="str">
        <f t="shared" si="13"/>
        <v/>
      </c>
      <c r="G128" s="322" t="str">
        <f t="shared" si="14"/>
        <v/>
      </c>
      <c r="H128" s="297" t="b">
        <f t="shared" si="15"/>
        <v>0</v>
      </c>
      <c r="I128" s="298">
        <f t="shared" si="21"/>
        <v>1</v>
      </c>
      <c r="J128" s="15" t="str">
        <f t="shared" si="22"/>
        <v/>
      </c>
      <c r="K128" s="15" t="str">
        <f t="shared" si="23"/>
        <v/>
      </c>
      <c r="L128" s="15" t="str">
        <f t="shared" si="24"/>
        <v/>
      </c>
      <c r="M128" s="15" t="str">
        <f t="shared" si="25"/>
        <v/>
      </c>
    </row>
    <row r="129" spans="1:13">
      <c r="A129" s="546"/>
      <c r="B129" s="551"/>
      <c r="C129" s="551"/>
      <c r="D129" s="551"/>
      <c r="E129" s="553"/>
      <c r="F129" s="555" t="str">
        <f t="shared" si="13"/>
        <v/>
      </c>
      <c r="G129" s="322" t="str">
        <f t="shared" si="14"/>
        <v/>
      </c>
      <c r="H129" s="297" t="b">
        <f t="shared" si="15"/>
        <v>0</v>
      </c>
      <c r="I129" s="298">
        <f t="shared" si="21"/>
        <v>1</v>
      </c>
      <c r="J129" s="15" t="str">
        <f t="shared" si="22"/>
        <v/>
      </c>
      <c r="K129" s="15" t="str">
        <f t="shared" si="23"/>
        <v/>
      </c>
      <c r="L129" s="15" t="str">
        <f t="shared" si="24"/>
        <v/>
      </c>
      <c r="M129" s="15" t="str">
        <f t="shared" si="25"/>
        <v/>
      </c>
    </row>
    <row r="130" spans="1:13">
      <c r="A130" s="546"/>
      <c r="B130" s="551"/>
      <c r="C130" s="551"/>
      <c r="D130" s="551"/>
      <c r="E130" s="553"/>
      <c r="F130" s="555" t="str">
        <f t="shared" si="13"/>
        <v/>
      </c>
      <c r="G130" s="322" t="str">
        <f t="shared" si="14"/>
        <v/>
      </c>
      <c r="H130" s="297" t="b">
        <f t="shared" si="15"/>
        <v>0</v>
      </c>
      <c r="I130" s="298">
        <f t="shared" si="21"/>
        <v>1</v>
      </c>
      <c r="J130" s="15" t="str">
        <f t="shared" si="22"/>
        <v/>
      </c>
      <c r="K130" s="15" t="str">
        <f t="shared" si="23"/>
        <v/>
      </c>
      <c r="L130" s="15" t="str">
        <f t="shared" si="24"/>
        <v/>
      </c>
      <c r="M130" s="15" t="str">
        <f t="shared" si="25"/>
        <v/>
      </c>
    </row>
    <row r="131" spans="1:13">
      <c r="A131" s="546"/>
      <c r="B131" s="551"/>
      <c r="C131" s="551"/>
      <c r="D131" s="551"/>
      <c r="E131" s="553"/>
      <c r="F131" s="555" t="str">
        <f t="shared" si="13"/>
        <v/>
      </c>
      <c r="G131" s="322" t="str">
        <f t="shared" si="14"/>
        <v/>
      </c>
      <c r="H131" s="297" t="b">
        <f t="shared" si="15"/>
        <v>0</v>
      </c>
      <c r="I131" s="298">
        <f t="shared" si="21"/>
        <v>1</v>
      </c>
      <c r="J131" s="15" t="str">
        <f t="shared" si="22"/>
        <v/>
      </c>
      <c r="K131" s="15" t="str">
        <f t="shared" si="23"/>
        <v/>
      </c>
      <c r="L131" s="15" t="str">
        <f t="shared" si="24"/>
        <v/>
      </c>
      <c r="M131" s="15" t="str">
        <f t="shared" si="25"/>
        <v/>
      </c>
    </row>
    <row r="132" spans="1:13">
      <c r="A132" s="546"/>
      <c r="B132" s="551"/>
      <c r="C132" s="551"/>
      <c r="D132" s="551"/>
      <c r="E132" s="553"/>
      <c r="F132" s="555" t="str">
        <f t="shared" si="13"/>
        <v/>
      </c>
      <c r="G132" s="322" t="str">
        <f t="shared" si="14"/>
        <v/>
      </c>
      <c r="H132" s="297" t="b">
        <f t="shared" si="15"/>
        <v>0</v>
      </c>
      <c r="I132" s="298">
        <f t="shared" si="21"/>
        <v>1</v>
      </c>
      <c r="J132" s="15" t="str">
        <f t="shared" si="22"/>
        <v/>
      </c>
      <c r="K132" s="15" t="str">
        <f t="shared" si="23"/>
        <v/>
      </c>
      <c r="L132" s="15" t="str">
        <f t="shared" si="24"/>
        <v/>
      </c>
      <c r="M132" s="15" t="str">
        <f t="shared" si="25"/>
        <v/>
      </c>
    </row>
    <row r="133" spans="1:13">
      <c r="A133" s="546"/>
      <c r="B133" s="551"/>
      <c r="C133" s="551"/>
      <c r="D133" s="551"/>
      <c r="E133" s="553"/>
      <c r="F133" s="555" t="str">
        <f t="shared" si="13"/>
        <v/>
      </c>
      <c r="G133" s="322" t="str">
        <f t="shared" si="14"/>
        <v/>
      </c>
      <c r="H133" s="297" t="b">
        <f t="shared" si="15"/>
        <v>0</v>
      </c>
      <c r="I133" s="298">
        <f t="shared" si="21"/>
        <v>1</v>
      </c>
      <c r="J133" s="15" t="str">
        <f t="shared" si="22"/>
        <v/>
      </c>
      <c r="K133" s="15" t="str">
        <f t="shared" si="23"/>
        <v/>
      </c>
      <c r="L133" s="15" t="str">
        <f t="shared" si="24"/>
        <v/>
      </c>
      <c r="M133" s="15" t="str">
        <f t="shared" si="25"/>
        <v/>
      </c>
    </row>
    <row r="134" spans="1:13">
      <c r="A134" s="546"/>
      <c r="B134" s="551"/>
      <c r="C134" s="551"/>
      <c r="D134" s="551"/>
      <c r="E134" s="553"/>
      <c r="F134" s="555" t="str">
        <f t="shared" si="13"/>
        <v/>
      </c>
      <c r="G134" s="322" t="str">
        <f t="shared" si="14"/>
        <v/>
      </c>
      <c r="H134" s="297" t="b">
        <f t="shared" si="15"/>
        <v>0</v>
      </c>
      <c r="I134" s="298">
        <f t="shared" si="21"/>
        <v>1</v>
      </c>
      <c r="J134" s="15" t="str">
        <f t="shared" si="22"/>
        <v/>
      </c>
      <c r="K134" s="15" t="str">
        <f t="shared" si="23"/>
        <v/>
      </c>
      <c r="L134" s="15" t="str">
        <f t="shared" si="24"/>
        <v/>
      </c>
      <c r="M134" s="15" t="str">
        <f t="shared" si="25"/>
        <v/>
      </c>
    </row>
    <row r="135" spans="1:13">
      <c r="A135" s="546"/>
      <c r="B135" s="551"/>
      <c r="C135" s="551"/>
      <c r="D135" s="551"/>
      <c r="E135" s="553"/>
      <c r="F135" s="555" t="str">
        <f t="shared" si="13"/>
        <v/>
      </c>
      <c r="G135" s="322" t="str">
        <f t="shared" si="14"/>
        <v/>
      </c>
      <c r="H135" s="297" t="b">
        <f t="shared" si="15"/>
        <v>0</v>
      </c>
      <c r="I135" s="298">
        <f t="shared" si="21"/>
        <v>1</v>
      </c>
      <c r="J135" s="15" t="str">
        <f t="shared" si="22"/>
        <v/>
      </c>
      <c r="K135" s="15" t="str">
        <f t="shared" si="23"/>
        <v/>
      </c>
      <c r="L135" s="15" t="str">
        <f t="shared" si="24"/>
        <v/>
      </c>
      <c r="M135" s="15" t="str">
        <f t="shared" si="25"/>
        <v/>
      </c>
    </row>
    <row r="136" spans="1:13">
      <c r="A136" s="546"/>
      <c r="B136" s="551"/>
      <c r="C136" s="551"/>
      <c r="D136" s="551"/>
      <c r="E136" s="553"/>
      <c r="F136" s="555" t="str">
        <f t="shared" si="13"/>
        <v/>
      </c>
      <c r="G136" s="322" t="str">
        <f t="shared" si="14"/>
        <v/>
      </c>
      <c r="H136" s="297" t="b">
        <f t="shared" si="15"/>
        <v>0</v>
      </c>
      <c r="I136" s="298">
        <f t="shared" si="21"/>
        <v>1</v>
      </c>
      <c r="J136" s="15" t="str">
        <f t="shared" si="22"/>
        <v/>
      </c>
      <c r="K136" s="15" t="str">
        <f t="shared" si="23"/>
        <v/>
      </c>
      <c r="L136" s="15" t="str">
        <f t="shared" si="24"/>
        <v/>
      </c>
      <c r="M136" s="15" t="str">
        <f t="shared" si="25"/>
        <v/>
      </c>
    </row>
    <row r="137" spans="1:13">
      <c r="A137" s="546"/>
      <c r="B137" s="551"/>
      <c r="C137" s="551"/>
      <c r="D137" s="551"/>
      <c r="E137" s="553"/>
      <c r="F137" s="555" t="str">
        <f t="shared" si="13"/>
        <v/>
      </c>
      <c r="G137" s="322" t="str">
        <f t="shared" si="14"/>
        <v/>
      </c>
      <c r="H137" s="297" t="b">
        <f t="shared" si="15"/>
        <v>0</v>
      </c>
      <c r="I137" s="298">
        <f t="shared" si="21"/>
        <v>1</v>
      </c>
      <c r="J137" s="15" t="str">
        <f t="shared" si="22"/>
        <v/>
      </c>
      <c r="K137" s="15" t="str">
        <f t="shared" si="23"/>
        <v/>
      </c>
      <c r="L137" s="15" t="str">
        <f t="shared" si="24"/>
        <v/>
      </c>
      <c r="M137" s="15" t="str">
        <f t="shared" si="25"/>
        <v/>
      </c>
    </row>
    <row r="138" spans="1:13">
      <c r="A138" s="546"/>
      <c r="B138" s="551"/>
      <c r="C138" s="551"/>
      <c r="D138" s="551"/>
      <c r="E138" s="553"/>
      <c r="F138" s="555" t="str">
        <f t="shared" si="13"/>
        <v/>
      </c>
      <c r="G138" s="322" t="str">
        <f t="shared" si="14"/>
        <v/>
      </c>
      <c r="H138" s="297" t="b">
        <f t="shared" si="15"/>
        <v>0</v>
      </c>
      <c r="I138" s="298">
        <f t="shared" si="21"/>
        <v>1</v>
      </c>
      <c r="J138" s="15" t="str">
        <f t="shared" si="22"/>
        <v/>
      </c>
      <c r="K138" s="15" t="str">
        <f t="shared" si="23"/>
        <v/>
      </c>
      <c r="L138" s="15" t="str">
        <f t="shared" si="24"/>
        <v/>
      </c>
      <c r="M138" s="15" t="str">
        <f t="shared" si="25"/>
        <v/>
      </c>
    </row>
    <row r="139" spans="1:13">
      <c r="A139" s="546"/>
      <c r="B139" s="551"/>
      <c r="C139" s="551"/>
      <c r="D139" s="551"/>
      <c r="E139" s="553"/>
      <c r="F139" s="555" t="str">
        <f t="shared" si="13"/>
        <v/>
      </c>
      <c r="G139" s="322" t="str">
        <f t="shared" si="14"/>
        <v/>
      </c>
      <c r="H139" s="297" t="b">
        <f t="shared" si="15"/>
        <v>0</v>
      </c>
      <c r="I139" s="298">
        <f t="shared" si="21"/>
        <v>1</v>
      </c>
      <c r="J139" s="15" t="str">
        <f t="shared" si="22"/>
        <v/>
      </c>
      <c r="K139" s="15" t="str">
        <f t="shared" si="23"/>
        <v/>
      </c>
      <c r="L139" s="15" t="str">
        <f t="shared" si="24"/>
        <v/>
      </c>
      <c r="M139" s="15" t="str">
        <f t="shared" si="25"/>
        <v/>
      </c>
    </row>
    <row r="140" spans="1:13">
      <c r="A140" s="546"/>
      <c r="B140" s="551"/>
      <c r="C140" s="551"/>
      <c r="D140" s="551"/>
      <c r="E140" s="553"/>
      <c r="F140" s="555" t="str">
        <f t="shared" ref="F140:F203" si="26">IF(OR($B140="",,$E140&lt;an_initial,$E140&gt;an_final),"",G140*(HLOOKUP(D140,iii6punctaje,2,FALSE)))</f>
        <v/>
      </c>
      <c r="G140" s="322" t="str">
        <f t="shared" ref="G140:G203" si="27">IF(OR($B140="",,$E140="",$E140&gt;an_final),"",IF($E140&gt;=an_initial,1,""))</f>
        <v/>
      </c>
      <c r="H140" s="297" t="b">
        <f t="shared" ref="H140:H203" si="28">IF(nume_candidat="",FALSE,ISNUMBER(SEARCH(nume_candidat,$B140)))</f>
        <v>0</v>
      </c>
      <c r="I140" s="298">
        <f t="shared" si="21"/>
        <v>1</v>
      </c>
      <c r="J140" s="15" t="str">
        <f t="shared" si="22"/>
        <v/>
      </c>
      <c r="K140" s="15" t="str">
        <f t="shared" si="23"/>
        <v/>
      </c>
      <c r="L140" s="15" t="str">
        <f t="shared" si="24"/>
        <v/>
      </c>
      <c r="M140" s="15" t="str">
        <f t="shared" si="25"/>
        <v/>
      </c>
    </row>
    <row r="141" spans="1:13">
      <c r="A141" s="546"/>
      <c r="B141" s="551"/>
      <c r="C141" s="551"/>
      <c r="D141" s="551"/>
      <c r="E141" s="553"/>
      <c r="F141" s="555" t="str">
        <f t="shared" si="26"/>
        <v/>
      </c>
      <c r="G141" s="322" t="str">
        <f t="shared" si="27"/>
        <v/>
      </c>
      <c r="H141" s="297" t="b">
        <f t="shared" si="28"/>
        <v>0</v>
      </c>
      <c r="I141" s="298">
        <f t="shared" si="21"/>
        <v>1</v>
      </c>
      <c r="J141" s="15" t="str">
        <f t="shared" si="22"/>
        <v/>
      </c>
      <c r="K141" s="15" t="str">
        <f t="shared" si="23"/>
        <v/>
      </c>
      <c r="L141" s="15" t="str">
        <f t="shared" si="24"/>
        <v/>
      </c>
      <c r="M141" s="15" t="str">
        <f t="shared" si="25"/>
        <v/>
      </c>
    </row>
    <row r="142" spans="1:13">
      <c r="A142" s="546"/>
      <c r="B142" s="551"/>
      <c r="C142" s="551"/>
      <c r="D142" s="551"/>
      <c r="E142" s="553"/>
      <c r="F142" s="555" t="str">
        <f t="shared" si="26"/>
        <v/>
      </c>
      <c r="G142" s="322" t="str">
        <f t="shared" si="27"/>
        <v/>
      </c>
      <c r="H142" s="297" t="b">
        <f t="shared" si="28"/>
        <v>0</v>
      </c>
      <c r="I142" s="298">
        <f t="shared" si="21"/>
        <v>1</v>
      </c>
      <c r="J142" s="15" t="str">
        <f t="shared" si="22"/>
        <v/>
      </c>
      <c r="K142" s="15" t="str">
        <f t="shared" si="23"/>
        <v/>
      </c>
      <c r="L142" s="15" t="str">
        <f t="shared" si="24"/>
        <v/>
      </c>
      <c r="M142" s="15" t="str">
        <f t="shared" si="25"/>
        <v/>
      </c>
    </row>
    <row r="143" spans="1:13">
      <c r="A143" s="546"/>
      <c r="B143" s="551"/>
      <c r="C143" s="551"/>
      <c r="D143" s="551"/>
      <c r="E143" s="553"/>
      <c r="F143" s="555" t="str">
        <f t="shared" si="26"/>
        <v/>
      </c>
      <c r="G143" s="322" t="str">
        <f t="shared" si="27"/>
        <v/>
      </c>
      <c r="H143" s="297" t="b">
        <f t="shared" si="28"/>
        <v>0</v>
      </c>
      <c r="I143" s="298">
        <f t="shared" si="21"/>
        <v>1</v>
      </c>
      <c r="J143" s="15" t="str">
        <f t="shared" si="22"/>
        <v/>
      </c>
      <c r="K143" s="15" t="str">
        <f t="shared" si="23"/>
        <v/>
      </c>
      <c r="L143" s="15" t="str">
        <f t="shared" si="24"/>
        <v/>
      </c>
      <c r="M143" s="15" t="str">
        <f t="shared" si="25"/>
        <v/>
      </c>
    </row>
    <row r="144" spans="1:13">
      <c r="A144" s="546"/>
      <c r="B144" s="551"/>
      <c r="C144" s="551"/>
      <c r="D144" s="551"/>
      <c r="E144" s="553"/>
      <c r="F144" s="555" t="str">
        <f t="shared" si="26"/>
        <v/>
      </c>
      <c r="G144" s="322" t="str">
        <f t="shared" si="27"/>
        <v/>
      </c>
      <c r="H144" s="297" t="b">
        <f t="shared" si="28"/>
        <v>0</v>
      </c>
      <c r="I144" s="298">
        <f t="shared" si="21"/>
        <v>1</v>
      </c>
      <c r="J144" s="15" t="str">
        <f t="shared" si="22"/>
        <v/>
      </c>
      <c r="K144" s="15" t="str">
        <f t="shared" si="23"/>
        <v/>
      </c>
      <c r="L144" s="15" t="str">
        <f t="shared" si="24"/>
        <v/>
      </c>
      <c r="M144" s="15" t="str">
        <f t="shared" si="25"/>
        <v/>
      </c>
    </row>
    <row r="145" spans="1:13">
      <c r="A145" s="546"/>
      <c r="B145" s="551"/>
      <c r="C145" s="551"/>
      <c r="D145" s="551"/>
      <c r="E145" s="553"/>
      <c r="F145" s="555" t="str">
        <f t="shared" si="26"/>
        <v/>
      </c>
      <c r="G145" s="322" t="str">
        <f t="shared" si="27"/>
        <v/>
      </c>
      <c r="H145" s="297" t="b">
        <f t="shared" si="28"/>
        <v>0</v>
      </c>
      <c r="I145" s="298">
        <f t="shared" si="21"/>
        <v>1</v>
      </c>
      <c r="J145" s="15" t="str">
        <f t="shared" si="22"/>
        <v/>
      </c>
      <c r="K145" s="15" t="str">
        <f t="shared" si="23"/>
        <v/>
      </c>
      <c r="L145" s="15" t="str">
        <f t="shared" si="24"/>
        <v/>
      </c>
      <c r="M145" s="15" t="str">
        <f t="shared" si="25"/>
        <v/>
      </c>
    </row>
    <row r="146" spans="1:13">
      <c r="A146" s="546"/>
      <c r="B146" s="551"/>
      <c r="C146" s="551"/>
      <c r="D146" s="551"/>
      <c r="E146" s="553"/>
      <c r="F146" s="555" t="str">
        <f t="shared" si="26"/>
        <v/>
      </c>
      <c r="G146" s="322" t="str">
        <f t="shared" si="27"/>
        <v/>
      </c>
      <c r="H146" s="297" t="b">
        <f t="shared" si="28"/>
        <v>0</v>
      </c>
      <c r="I146" s="298">
        <f t="shared" si="21"/>
        <v>1</v>
      </c>
      <c r="J146" s="15" t="str">
        <f t="shared" si="22"/>
        <v/>
      </c>
      <c r="K146" s="15" t="str">
        <f t="shared" si="23"/>
        <v/>
      </c>
      <c r="L146" s="15" t="str">
        <f t="shared" si="24"/>
        <v/>
      </c>
      <c r="M146" s="15" t="str">
        <f t="shared" si="25"/>
        <v/>
      </c>
    </row>
    <row r="147" spans="1:13">
      <c r="A147" s="546"/>
      <c r="B147" s="551"/>
      <c r="C147" s="551"/>
      <c r="D147" s="551"/>
      <c r="E147" s="553"/>
      <c r="F147" s="555" t="str">
        <f t="shared" si="26"/>
        <v/>
      </c>
      <c r="G147" s="322" t="str">
        <f t="shared" si="27"/>
        <v/>
      </c>
      <c r="H147" s="297" t="b">
        <f t="shared" si="28"/>
        <v>0</v>
      </c>
      <c r="I147" s="298">
        <f t="shared" si="21"/>
        <v>1</v>
      </c>
      <c r="J147" s="15" t="str">
        <f t="shared" si="22"/>
        <v/>
      </c>
      <c r="K147" s="15" t="str">
        <f t="shared" si="23"/>
        <v/>
      </c>
      <c r="L147" s="15" t="str">
        <f t="shared" si="24"/>
        <v/>
      </c>
      <c r="M147" s="15" t="str">
        <f t="shared" si="25"/>
        <v/>
      </c>
    </row>
    <row r="148" spans="1:13">
      <c r="A148" s="546"/>
      <c r="B148" s="551"/>
      <c r="C148" s="551"/>
      <c r="D148" s="551"/>
      <c r="E148" s="553"/>
      <c r="F148" s="555" t="str">
        <f t="shared" si="26"/>
        <v/>
      </c>
      <c r="G148" s="322" t="str">
        <f t="shared" si="27"/>
        <v/>
      </c>
      <c r="H148" s="297" t="b">
        <f t="shared" si="28"/>
        <v>0</v>
      </c>
      <c r="I148" s="298">
        <f t="shared" si="21"/>
        <v>1</v>
      </c>
      <c r="J148" s="15" t="str">
        <f t="shared" si="22"/>
        <v/>
      </c>
      <c r="K148" s="15" t="str">
        <f t="shared" si="23"/>
        <v/>
      </c>
      <c r="L148" s="15" t="str">
        <f t="shared" si="24"/>
        <v/>
      </c>
      <c r="M148" s="15" t="str">
        <f t="shared" si="25"/>
        <v/>
      </c>
    </row>
    <row r="149" spans="1:13">
      <c r="A149" s="546"/>
      <c r="B149" s="551"/>
      <c r="C149" s="551"/>
      <c r="D149" s="551"/>
      <c r="E149" s="553"/>
      <c r="F149" s="555" t="str">
        <f t="shared" si="26"/>
        <v/>
      </c>
      <c r="G149" s="322" t="str">
        <f t="shared" si="27"/>
        <v/>
      </c>
      <c r="H149" s="297" t="b">
        <f t="shared" si="28"/>
        <v>0</v>
      </c>
      <c r="I149" s="298">
        <f t="shared" si="21"/>
        <v>1</v>
      </c>
      <c r="J149" s="15" t="str">
        <f t="shared" si="22"/>
        <v/>
      </c>
      <c r="K149" s="15" t="str">
        <f t="shared" si="23"/>
        <v/>
      </c>
      <c r="L149" s="15" t="str">
        <f t="shared" si="24"/>
        <v/>
      </c>
      <c r="M149" s="15" t="str">
        <f t="shared" si="25"/>
        <v/>
      </c>
    </row>
    <row r="150" spans="1:13">
      <c r="A150" s="546"/>
      <c r="B150" s="551"/>
      <c r="C150" s="551"/>
      <c r="D150" s="551"/>
      <c r="E150" s="553"/>
      <c r="F150" s="555" t="str">
        <f t="shared" si="26"/>
        <v/>
      </c>
      <c r="G150" s="322" t="str">
        <f t="shared" si="27"/>
        <v/>
      </c>
      <c r="H150" s="297" t="b">
        <f t="shared" si="28"/>
        <v>0</v>
      </c>
      <c r="I150" s="298">
        <f t="shared" si="21"/>
        <v>1</v>
      </c>
      <c r="J150" s="15" t="str">
        <f t="shared" si="22"/>
        <v/>
      </c>
      <c r="K150" s="15" t="str">
        <f t="shared" si="23"/>
        <v/>
      </c>
      <c r="L150" s="15" t="str">
        <f t="shared" si="24"/>
        <v/>
      </c>
      <c r="M150" s="15" t="str">
        <f t="shared" si="25"/>
        <v/>
      </c>
    </row>
    <row r="151" spans="1:13">
      <c r="A151" s="546"/>
      <c r="B151" s="551"/>
      <c r="C151" s="551"/>
      <c r="D151" s="551"/>
      <c r="E151" s="553"/>
      <c r="F151" s="555" t="str">
        <f t="shared" si="26"/>
        <v/>
      </c>
      <c r="G151" s="322" t="str">
        <f t="shared" si="27"/>
        <v/>
      </c>
      <c r="H151" s="297" t="b">
        <f t="shared" si="28"/>
        <v>0</v>
      </c>
      <c r="I151" s="298">
        <f t="shared" si="21"/>
        <v>1</v>
      </c>
      <c r="J151" s="15" t="str">
        <f t="shared" si="22"/>
        <v/>
      </c>
      <c r="K151" s="15" t="str">
        <f t="shared" si="23"/>
        <v/>
      </c>
      <c r="L151" s="15" t="str">
        <f t="shared" si="24"/>
        <v/>
      </c>
      <c r="M151" s="15" t="str">
        <f t="shared" si="25"/>
        <v/>
      </c>
    </row>
    <row r="152" spans="1:13">
      <c r="A152" s="546"/>
      <c r="B152" s="551"/>
      <c r="C152" s="551"/>
      <c r="D152" s="551"/>
      <c r="E152" s="553"/>
      <c r="F152" s="555" t="str">
        <f t="shared" si="26"/>
        <v/>
      </c>
      <c r="G152" s="322" t="str">
        <f t="shared" si="27"/>
        <v/>
      </c>
      <c r="H152" s="297" t="b">
        <f t="shared" si="28"/>
        <v>0</v>
      </c>
      <c r="I152" s="298">
        <f t="shared" si="21"/>
        <v>1</v>
      </c>
      <c r="J152" s="15" t="str">
        <f t="shared" si="22"/>
        <v/>
      </c>
      <c r="K152" s="15" t="str">
        <f t="shared" si="23"/>
        <v/>
      </c>
      <c r="L152" s="15" t="str">
        <f t="shared" si="24"/>
        <v/>
      </c>
      <c r="M152" s="15" t="str">
        <f t="shared" si="25"/>
        <v/>
      </c>
    </row>
    <row r="153" spans="1:13">
      <c r="A153" s="546"/>
      <c r="B153" s="551"/>
      <c r="C153" s="551"/>
      <c r="D153" s="551"/>
      <c r="E153" s="553"/>
      <c r="F153" s="555" t="str">
        <f t="shared" si="26"/>
        <v/>
      </c>
      <c r="G153" s="322" t="str">
        <f t="shared" si="27"/>
        <v/>
      </c>
      <c r="H153" s="297" t="b">
        <f t="shared" si="28"/>
        <v>0</v>
      </c>
      <c r="I153" s="298">
        <f t="shared" si="21"/>
        <v>1</v>
      </c>
      <c r="J153" s="15" t="str">
        <f t="shared" si="22"/>
        <v/>
      </c>
      <c r="K153" s="15" t="str">
        <f t="shared" si="23"/>
        <v/>
      </c>
      <c r="L153" s="15" t="str">
        <f t="shared" si="24"/>
        <v/>
      </c>
      <c r="M153" s="15" t="str">
        <f t="shared" si="25"/>
        <v/>
      </c>
    </row>
    <row r="154" spans="1:13">
      <c r="A154" s="546"/>
      <c r="B154" s="551"/>
      <c r="C154" s="551"/>
      <c r="D154" s="551"/>
      <c r="E154" s="553"/>
      <c r="F154" s="555" t="str">
        <f t="shared" si="26"/>
        <v/>
      </c>
      <c r="G154" s="322" t="str">
        <f t="shared" si="27"/>
        <v/>
      </c>
      <c r="H154" s="297" t="b">
        <f t="shared" si="28"/>
        <v>0</v>
      </c>
      <c r="I154" s="298">
        <f t="shared" si="21"/>
        <v>1</v>
      </c>
      <c r="J154" s="15" t="str">
        <f t="shared" si="22"/>
        <v/>
      </c>
      <c r="K154" s="15" t="str">
        <f t="shared" si="23"/>
        <v/>
      </c>
      <c r="L154" s="15" t="str">
        <f t="shared" si="24"/>
        <v/>
      </c>
      <c r="M154" s="15" t="str">
        <f t="shared" si="25"/>
        <v/>
      </c>
    </row>
    <row r="155" spans="1:13">
      <c r="A155" s="546"/>
      <c r="B155" s="551"/>
      <c r="C155" s="551"/>
      <c r="D155" s="551"/>
      <c r="E155" s="553"/>
      <c r="F155" s="555" t="str">
        <f t="shared" si="26"/>
        <v/>
      </c>
      <c r="G155" s="322" t="str">
        <f t="shared" si="27"/>
        <v/>
      </c>
      <c r="H155" s="297" t="b">
        <f t="shared" si="28"/>
        <v>0</v>
      </c>
      <c r="I155" s="298">
        <f t="shared" si="21"/>
        <v>1</v>
      </c>
      <c r="J155" s="15" t="str">
        <f t="shared" si="22"/>
        <v/>
      </c>
      <c r="K155" s="15" t="str">
        <f t="shared" si="23"/>
        <v/>
      </c>
      <c r="L155" s="15" t="str">
        <f t="shared" si="24"/>
        <v/>
      </c>
      <c r="M155" s="15" t="str">
        <f t="shared" si="25"/>
        <v/>
      </c>
    </row>
    <row r="156" spans="1:13">
      <c r="A156" s="546"/>
      <c r="B156" s="551"/>
      <c r="C156" s="551"/>
      <c r="D156" s="551"/>
      <c r="E156" s="553"/>
      <c r="F156" s="555" t="str">
        <f t="shared" si="26"/>
        <v/>
      </c>
      <c r="G156" s="322" t="str">
        <f t="shared" si="27"/>
        <v/>
      </c>
      <c r="H156" s="297" t="b">
        <f t="shared" si="28"/>
        <v>0</v>
      </c>
      <c r="I156" s="298">
        <f t="shared" si="21"/>
        <v>1</v>
      </c>
      <c r="J156" s="15" t="str">
        <f t="shared" si="22"/>
        <v/>
      </c>
      <c r="K156" s="15" t="str">
        <f t="shared" si="23"/>
        <v/>
      </c>
      <c r="L156" s="15" t="str">
        <f t="shared" si="24"/>
        <v/>
      </c>
      <c r="M156" s="15" t="str">
        <f t="shared" si="25"/>
        <v/>
      </c>
    </row>
    <row r="157" spans="1:13">
      <c r="A157" s="546"/>
      <c r="B157" s="551"/>
      <c r="C157" s="551"/>
      <c r="D157" s="551"/>
      <c r="E157" s="553"/>
      <c r="F157" s="555" t="str">
        <f t="shared" si="26"/>
        <v/>
      </c>
      <c r="G157" s="322" t="str">
        <f t="shared" si="27"/>
        <v/>
      </c>
      <c r="H157" s="297" t="b">
        <f t="shared" si="28"/>
        <v>0</v>
      </c>
      <c r="I157" s="298">
        <f t="shared" si="21"/>
        <v>1</v>
      </c>
      <c r="J157" s="15" t="str">
        <f t="shared" si="22"/>
        <v/>
      </c>
      <c r="K157" s="15" t="str">
        <f t="shared" si="23"/>
        <v/>
      </c>
      <c r="L157" s="15" t="str">
        <f t="shared" si="24"/>
        <v/>
      </c>
      <c r="M157" s="15" t="str">
        <f t="shared" si="25"/>
        <v/>
      </c>
    </row>
    <row r="158" spans="1:13">
      <c r="A158" s="546"/>
      <c r="B158" s="551"/>
      <c r="C158" s="551"/>
      <c r="D158" s="551"/>
      <c r="E158" s="553"/>
      <c r="F158" s="555" t="str">
        <f t="shared" si="26"/>
        <v/>
      </c>
      <c r="G158" s="322" t="str">
        <f t="shared" si="27"/>
        <v/>
      </c>
      <c r="H158" s="297" t="b">
        <f t="shared" si="28"/>
        <v>0</v>
      </c>
      <c r="I158" s="298">
        <f t="shared" si="21"/>
        <v>1</v>
      </c>
      <c r="J158" s="15" t="str">
        <f t="shared" si="22"/>
        <v/>
      </c>
      <c r="K158" s="15" t="str">
        <f t="shared" si="23"/>
        <v/>
      </c>
      <c r="L158" s="15" t="str">
        <f t="shared" si="24"/>
        <v/>
      </c>
      <c r="M158" s="15" t="str">
        <f t="shared" si="25"/>
        <v/>
      </c>
    </row>
    <row r="159" spans="1:13">
      <c r="A159" s="546"/>
      <c r="B159" s="551"/>
      <c r="C159" s="551"/>
      <c r="D159" s="551"/>
      <c r="E159" s="553"/>
      <c r="F159" s="555" t="str">
        <f t="shared" si="26"/>
        <v/>
      </c>
      <c r="G159" s="322" t="str">
        <f t="shared" si="27"/>
        <v/>
      </c>
      <c r="H159" s="297" t="b">
        <f t="shared" si="28"/>
        <v>0</v>
      </c>
      <c r="I159" s="298">
        <f t="shared" si="21"/>
        <v>1</v>
      </c>
      <c r="J159" s="15" t="str">
        <f t="shared" si="22"/>
        <v/>
      </c>
      <c r="K159" s="15" t="str">
        <f t="shared" si="23"/>
        <v/>
      </c>
      <c r="L159" s="15" t="str">
        <f t="shared" si="24"/>
        <v/>
      </c>
      <c r="M159" s="15" t="str">
        <f t="shared" si="25"/>
        <v/>
      </c>
    </row>
    <row r="160" spans="1:13">
      <c r="A160" s="546"/>
      <c r="B160" s="551"/>
      <c r="C160" s="551"/>
      <c r="D160" s="551"/>
      <c r="E160" s="553"/>
      <c r="F160" s="555" t="str">
        <f t="shared" si="26"/>
        <v/>
      </c>
      <c r="G160" s="322" t="str">
        <f t="shared" si="27"/>
        <v/>
      </c>
      <c r="H160" s="297" t="b">
        <f t="shared" si="28"/>
        <v>0</v>
      </c>
      <c r="I160" s="298">
        <f t="shared" si="21"/>
        <v>1</v>
      </c>
      <c r="J160" s="15" t="str">
        <f t="shared" si="22"/>
        <v/>
      </c>
      <c r="K160" s="15" t="str">
        <f t="shared" si="23"/>
        <v/>
      </c>
      <c r="L160" s="15" t="str">
        <f t="shared" si="24"/>
        <v/>
      </c>
      <c r="M160" s="15" t="str">
        <f t="shared" si="25"/>
        <v/>
      </c>
    </row>
    <row r="161" spans="1:13">
      <c r="A161" s="546"/>
      <c r="B161" s="551"/>
      <c r="C161" s="551"/>
      <c r="D161" s="551"/>
      <c r="E161" s="553"/>
      <c r="F161" s="555" t="str">
        <f t="shared" si="26"/>
        <v/>
      </c>
      <c r="G161" s="322" t="str">
        <f t="shared" si="27"/>
        <v/>
      </c>
      <c r="H161" s="297" t="b">
        <f t="shared" si="28"/>
        <v>0</v>
      </c>
      <c r="I161" s="298">
        <f t="shared" si="21"/>
        <v>1</v>
      </c>
      <c r="J161" s="15" t="str">
        <f t="shared" si="22"/>
        <v/>
      </c>
      <c r="K161" s="15" t="str">
        <f t="shared" si="23"/>
        <v/>
      </c>
      <c r="L161" s="15" t="str">
        <f t="shared" si="24"/>
        <v/>
      </c>
      <c r="M161" s="15" t="str">
        <f t="shared" si="25"/>
        <v/>
      </c>
    </row>
    <row r="162" spans="1:13">
      <c r="A162" s="546"/>
      <c r="B162" s="551"/>
      <c r="C162" s="551"/>
      <c r="D162" s="551"/>
      <c r="E162" s="553"/>
      <c r="F162" s="555" t="str">
        <f t="shared" si="26"/>
        <v/>
      </c>
      <c r="G162" s="322" t="str">
        <f t="shared" si="27"/>
        <v/>
      </c>
      <c r="H162" s="297" t="b">
        <f t="shared" si="28"/>
        <v>0</v>
      </c>
      <c r="I162" s="298">
        <f t="shared" si="21"/>
        <v>1</v>
      </c>
      <c r="J162" s="15" t="str">
        <f t="shared" si="22"/>
        <v/>
      </c>
      <c r="K162" s="15" t="str">
        <f t="shared" si="23"/>
        <v/>
      </c>
      <c r="L162" s="15" t="str">
        <f t="shared" si="24"/>
        <v/>
      </c>
      <c r="M162" s="15" t="str">
        <f t="shared" si="25"/>
        <v/>
      </c>
    </row>
    <row r="163" spans="1:13">
      <c r="A163" s="546"/>
      <c r="B163" s="551"/>
      <c r="C163" s="551"/>
      <c r="D163" s="551"/>
      <c r="E163" s="553"/>
      <c r="F163" s="555" t="str">
        <f t="shared" si="26"/>
        <v/>
      </c>
      <c r="G163" s="322" t="str">
        <f t="shared" si="27"/>
        <v/>
      </c>
      <c r="H163" s="297" t="b">
        <f t="shared" si="28"/>
        <v>0</v>
      </c>
      <c r="I163" s="298">
        <f t="shared" si="21"/>
        <v>1</v>
      </c>
      <c r="J163" s="15" t="str">
        <f t="shared" si="22"/>
        <v/>
      </c>
      <c r="K163" s="15" t="str">
        <f t="shared" si="23"/>
        <v/>
      </c>
      <c r="L163" s="15" t="str">
        <f t="shared" si="24"/>
        <v/>
      </c>
      <c r="M163" s="15" t="str">
        <f t="shared" si="25"/>
        <v/>
      </c>
    </row>
    <row r="164" spans="1:13">
      <c r="A164" s="546"/>
      <c r="B164" s="551"/>
      <c r="C164" s="551"/>
      <c r="D164" s="551"/>
      <c r="E164" s="553"/>
      <c r="F164" s="555" t="str">
        <f t="shared" si="26"/>
        <v/>
      </c>
      <c r="G164" s="322" t="str">
        <f t="shared" si="27"/>
        <v/>
      </c>
      <c r="H164" s="297" t="b">
        <f t="shared" si="28"/>
        <v>0</v>
      </c>
      <c r="I164" s="298">
        <f t="shared" si="21"/>
        <v>1</v>
      </c>
      <c r="J164" s="15" t="str">
        <f t="shared" si="22"/>
        <v/>
      </c>
      <c r="K164" s="15" t="str">
        <f t="shared" si="23"/>
        <v/>
      </c>
      <c r="L164" s="15" t="str">
        <f t="shared" si="24"/>
        <v/>
      </c>
      <c r="M164" s="15" t="str">
        <f t="shared" si="25"/>
        <v/>
      </c>
    </row>
    <row r="165" spans="1:13">
      <c r="A165" s="546"/>
      <c r="B165" s="551"/>
      <c r="C165" s="551"/>
      <c r="D165" s="551"/>
      <c r="E165" s="553"/>
      <c r="F165" s="555" t="str">
        <f t="shared" si="26"/>
        <v/>
      </c>
      <c r="G165" s="322" t="str">
        <f t="shared" si="27"/>
        <v/>
      </c>
      <c r="H165" s="297" t="b">
        <f t="shared" si="28"/>
        <v>0</v>
      </c>
      <c r="I165" s="298">
        <f t="shared" si="21"/>
        <v>1</v>
      </c>
      <c r="J165" s="15" t="str">
        <f t="shared" si="22"/>
        <v/>
      </c>
      <c r="K165" s="15" t="str">
        <f t="shared" si="23"/>
        <v/>
      </c>
      <c r="L165" s="15" t="str">
        <f t="shared" si="24"/>
        <v/>
      </c>
      <c r="M165" s="15" t="str">
        <f t="shared" si="25"/>
        <v/>
      </c>
    </row>
    <row r="166" spans="1:13">
      <c r="A166" s="546"/>
      <c r="B166" s="551"/>
      <c r="C166" s="551"/>
      <c r="D166" s="551"/>
      <c r="E166" s="553"/>
      <c r="F166" s="555" t="str">
        <f t="shared" si="26"/>
        <v/>
      </c>
      <c r="G166" s="322" t="str">
        <f t="shared" si="27"/>
        <v/>
      </c>
      <c r="H166" s="297" t="b">
        <f t="shared" si="28"/>
        <v>0</v>
      </c>
      <c r="I166" s="298">
        <f t="shared" si="21"/>
        <v>1</v>
      </c>
      <c r="J166" s="15" t="str">
        <f t="shared" si="22"/>
        <v/>
      </c>
      <c r="K166" s="15" t="str">
        <f t="shared" si="23"/>
        <v/>
      </c>
      <c r="L166" s="15" t="str">
        <f t="shared" si="24"/>
        <v/>
      </c>
      <c r="M166" s="15" t="str">
        <f t="shared" si="25"/>
        <v/>
      </c>
    </row>
    <row r="167" spans="1:13">
      <c r="A167" s="546"/>
      <c r="B167" s="551"/>
      <c r="C167" s="551"/>
      <c r="D167" s="551"/>
      <c r="E167" s="553"/>
      <c r="F167" s="555" t="str">
        <f t="shared" si="26"/>
        <v/>
      </c>
      <c r="G167" s="322" t="str">
        <f t="shared" si="27"/>
        <v/>
      </c>
      <c r="H167" s="297" t="b">
        <f t="shared" si="28"/>
        <v>0</v>
      </c>
      <c r="I167" s="298">
        <f t="shared" si="21"/>
        <v>1</v>
      </c>
      <c r="J167" s="15" t="str">
        <f t="shared" si="22"/>
        <v/>
      </c>
      <c r="K167" s="15" t="str">
        <f t="shared" si="23"/>
        <v/>
      </c>
      <c r="L167" s="15" t="str">
        <f t="shared" si="24"/>
        <v/>
      </c>
      <c r="M167" s="15" t="str">
        <f t="shared" si="25"/>
        <v/>
      </c>
    </row>
    <row r="168" spans="1:13">
      <c r="A168" s="546"/>
      <c r="B168" s="551"/>
      <c r="C168" s="551"/>
      <c r="D168" s="551"/>
      <c r="E168" s="553"/>
      <c r="F168" s="555" t="str">
        <f t="shared" si="26"/>
        <v/>
      </c>
      <c r="G168" s="322" t="str">
        <f t="shared" si="27"/>
        <v/>
      </c>
      <c r="H168" s="297" t="b">
        <f t="shared" si="28"/>
        <v>0</v>
      </c>
      <c r="I168" s="298">
        <f t="shared" si="21"/>
        <v>1</v>
      </c>
      <c r="J168" s="15" t="str">
        <f t="shared" si="22"/>
        <v/>
      </c>
      <c r="K168" s="15" t="str">
        <f t="shared" si="23"/>
        <v/>
      </c>
      <c r="L168" s="15" t="str">
        <f t="shared" si="24"/>
        <v/>
      </c>
      <c r="M168" s="15" t="str">
        <f t="shared" si="25"/>
        <v/>
      </c>
    </row>
    <row r="169" spans="1:13">
      <c r="A169" s="546"/>
      <c r="B169" s="551"/>
      <c r="C169" s="551"/>
      <c r="D169" s="551"/>
      <c r="E169" s="553"/>
      <c r="F169" s="555" t="str">
        <f t="shared" si="26"/>
        <v/>
      </c>
      <c r="G169" s="322" t="str">
        <f t="shared" si="27"/>
        <v/>
      </c>
      <c r="H169" s="297" t="b">
        <f t="shared" si="28"/>
        <v>0</v>
      </c>
      <c r="I169" s="298">
        <f t="shared" si="21"/>
        <v>1</v>
      </c>
      <c r="J169" s="15" t="str">
        <f t="shared" si="22"/>
        <v/>
      </c>
      <c r="K169" s="15" t="str">
        <f t="shared" si="23"/>
        <v/>
      </c>
      <c r="L169" s="15" t="str">
        <f t="shared" si="24"/>
        <v/>
      </c>
      <c r="M169" s="15" t="str">
        <f t="shared" si="25"/>
        <v/>
      </c>
    </row>
    <row r="170" spans="1:13">
      <c r="A170" s="546"/>
      <c r="B170" s="551"/>
      <c r="C170" s="551"/>
      <c r="D170" s="551"/>
      <c r="E170" s="553"/>
      <c r="F170" s="555" t="str">
        <f t="shared" si="26"/>
        <v/>
      </c>
      <c r="G170" s="322" t="str">
        <f t="shared" si="27"/>
        <v/>
      </c>
      <c r="H170" s="297" t="b">
        <f t="shared" si="28"/>
        <v>0</v>
      </c>
      <c r="I170" s="298">
        <f t="shared" si="21"/>
        <v>1</v>
      </c>
      <c r="J170" s="15" t="str">
        <f t="shared" si="22"/>
        <v/>
      </c>
      <c r="K170" s="15" t="str">
        <f t="shared" si="23"/>
        <v/>
      </c>
      <c r="L170" s="15" t="str">
        <f t="shared" si="24"/>
        <v/>
      </c>
      <c r="M170" s="15" t="str">
        <f t="shared" si="25"/>
        <v/>
      </c>
    </row>
    <row r="171" spans="1:13">
      <c r="A171" s="546"/>
      <c r="B171" s="551"/>
      <c r="C171" s="551"/>
      <c r="D171" s="551"/>
      <c r="E171" s="553"/>
      <c r="F171" s="555" t="str">
        <f t="shared" si="26"/>
        <v/>
      </c>
      <c r="G171" s="322" t="str">
        <f t="shared" si="27"/>
        <v/>
      </c>
      <c r="H171" s="297" t="b">
        <f t="shared" si="28"/>
        <v>0</v>
      </c>
      <c r="I171" s="298">
        <f t="shared" si="21"/>
        <v>1</v>
      </c>
      <c r="J171" s="15" t="str">
        <f t="shared" si="22"/>
        <v/>
      </c>
      <c r="K171" s="15" t="str">
        <f t="shared" si="23"/>
        <v/>
      </c>
      <c r="L171" s="15" t="str">
        <f t="shared" si="24"/>
        <v/>
      </c>
      <c r="M171" s="15" t="str">
        <f t="shared" si="25"/>
        <v/>
      </c>
    </row>
    <row r="172" spans="1:13">
      <c r="A172" s="546"/>
      <c r="B172" s="551"/>
      <c r="C172" s="551"/>
      <c r="D172" s="551"/>
      <c r="E172" s="553"/>
      <c r="F172" s="555" t="str">
        <f t="shared" si="26"/>
        <v/>
      </c>
      <c r="G172" s="322" t="str">
        <f t="shared" si="27"/>
        <v/>
      </c>
      <c r="H172" s="297" t="b">
        <f t="shared" si="28"/>
        <v>0</v>
      </c>
      <c r="I172" s="298">
        <f t="shared" si="21"/>
        <v>1</v>
      </c>
      <c r="J172" s="15" t="str">
        <f t="shared" si="22"/>
        <v/>
      </c>
      <c r="K172" s="15" t="str">
        <f t="shared" si="23"/>
        <v/>
      </c>
      <c r="L172" s="15" t="str">
        <f t="shared" si="24"/>
        <v/>
      </c>
      <c r="M172" s="15" t="str">
        <f t="shared" si="25"/>
        <v/>
      </c>
    </row>
    <row r="173" spans="1:13">
      <c r="A173" s="546"/>
      <c r="B173" s="551"/>
      <c r="C173" s="551"/>
      <c r="D173" s="551"/>
      <c r="E173" s="553"/>
      <c r="F173" s="555" t="str">
        <f t="shared" si="26"/>
        <v/>
      </c>
      <c r="G173" s="322" t="str">
        <f t="shared" si="27"/>
        <v/>
      </c>
      <c r="H173" s="297" t="b">
        <f t="shared" si="28"/>
        <v>0</v>
      </c>
      <c r="I173" s="298">
        <f t="shared" si="21"/>
        <v>1</v>
      </c>
      <c r="J173" s="15" t="str">
        <f t="shared" si="22"/>
        <v/>
      </c>
      <c r="K173" s="15" t="str">
        <f t="shared" si="23"/>
        <v/>
      </c>
      <c r="L173" s="15" t="str">
        <f t="shared" si="24"/>
        <v/>
      </c>
      <c r="M173" s="15" t="str">
        <f t="shared" si="25"/>
        <v/>
      </c>
    </row>
    <row r="174" spans="1:13">
      <c r="A174" s="546"/>
      <c r="B174" s="551"/>
      <c r="C174" s="551"/>
      <c r="D174" s="551"/>
      <c r="E174" s="553"/>
      <c r="F174" s="555" t="str">
        <f t="shared" si="26"/>
        <v/>
      </c>
      <c r="G174" s="322" t="str">
        <f t="shared" si="27"/>
        <v/>
      </c>
      <c r="H174" s="297" t="b">
        <f t="shared" si="28"/>
        <v>0</v>
      </c>
      <c r="I174" s="298">
        <f t="shared" si="21"/>
        <v>1</v>
      </c>
      <c r="J174" s="15" t="str">
        <f t="shared" si="22"/>
        <v/>
      </c>
      <c r="K174" s="15" t="str">
        <f t="shared" si="23"/>
        <v/>
      </c>
      <c r="L174" s="15" t="str">
        <f t="shared" si="24"/>
        <v/>
      </c>
      <c r="M174" s="15" t="str">
        <f t="shared" si="25"/>
        <v/>
      </c>
    </row>
    <row r="175" spans="1:13">
      <c r="A175" s="546"/>
      <c r="B175" s="551"/>
      <c r="C175" s="551"/>
      <c r="D175" s="551"/>
      <c r="E175" s="553"/>
      <c r="F175" s="555" t="str">
        <f t="shared" si="26"/>
        <v/>
      </c>
      <c r="G175" s="322" t="str">
        <f t="shared" si="27"/>
        <v/>
      </c>
      <c r="H175" s="297" t="b">
        <f t="shared" si="28"/>
        <v>0</v>
      </c>
      <c r="I175" s="298">
        <f t="shared" ref="I175:I238" si="29">LEN(B175)-LEN(SUBSTITUTE(B175,",",""))+1</f>
        <v>1</v>
      </c>
      <c r="J175" s="15" t="str">
        <f t="shared" ref="J175:J238" si="30">IF(OR($B175="",,$E175&lt;an_initial,$E175&gt;an_final),"",G175*(HLOOKUP(D175,iii6punctaje,2,FALSE))*COUNTIF(D175,$J$7))</f>
        <v/>
      </c>
      <c r="K175" s="15" t="str">
        <f t="shared" ref="K175:K238" si="31">IF(OR($B175="",,$E175&lt;an_initial,$E175&gt;an_final),"",G175*(HLOOKUP(D175,iii6punctaje,2,FALSE))*COUNTIF(D175,$K$7))</f>
        <v/>
      </c>
      <c r="L175" s="15" t="str">
        <f t="shared" ref="L175:L238" si="32">IF(OR($B175="",,$E175&lt;an_initial,$E175&gt;an_final),"",G175*(HLOOKUP(D175,iii6punctaje,2,FALSE))*COUNTIF(D175,$L$7))</f>
        <v/>
      </c>
      <c r="M175" s="15" t="str">
        <f t="shared" ref="M175:M238" si="33">IF(OR($B175="",,$E175&lt;an_initial,$E175&gt;an_final),"",G175*(HLOOKUP(D175,iii6punctaje,2,FALSE))*COUNTIF(D175,$M$7))</f>
        <v/>
      </c>
    </row>
    <row r="176" spans="1:13">
      <c r="A176" s="546"/>
      <c r="B176" s="551"/>
      <c r="C176" s="551"/>
      <c r="D176" s="551"/>
      <c r="E176" s="553"/>
      <c r="F176" s="555" t="str">
        <f t="shared" si="26"/>
        <v/>
      </c>
      <c r="G176" s="322" t="str">
        <f t="shared" si="27"/>
        <v/>
      </c>
      <c r="H176" s="297" t="b">
        <f t="shared" si="28"/>
        <v>0</v>
      </c>
      <c r="I176" s="298">
        <f t="shared" si="29"/>
        <v>1</v>
      </c>
      <c r="J176" s="15" t="str">
        <f t="shared" si="30"/>
        <v/>
      </c>
      <c r="K176" s="15" t="str">
        <f t="shared" si="31"/>
        <v/>
      </c>
      <c r="L176" s="15" t="str">
        <f t="shared" si="32"/>
        <v/>
      </c>
      <c r="M176" s="15" t="str">
        <f t="shared" si="33"/>
        <v/>
      </c>
    </row>
    <row r="177" spans="1:13">
      <c r="A177" s="546"/>
      <c r="B177" s="551"/>
      <c r="C177" s="551"/>
      <c r="D177" s="551"/>
      <c r="E177" s="553"/>
      <c r="F177" s="555" t="str">
        <f t="shared" si="26"/>
        <v/>
      </c>
      <c r="G177" s="322" t="str">
        <f t="shared" si="27"/>
        <v/>
      </c>
      <c r="H177" s="297" t="b">
        <f t="shared" si="28"/>
        <v>0</v>
      </c>
      <c r="I177" s="298">
        <f t="shared" si="29"/>
        <v>1</v>
      </c>
      <c r="J177" s="15" t="str">
        <f t="shared" si="30"/>
        <v/>
      </c>
      <c r="K177" s="15" t="str">
        <f t="shared" si="31"/>
        <v/>
      </c>
      <c r="L177" s="15" t="str">
        <f t="shared" si="32"/>
        <v/>
      </c>
      <c r="M177" s="15" t="str">
        <f t="shared" si="33"/>
        <v/>
      </c>
    </row>
    <row r="178" spans="1:13">
      <c r="A178" s="546"/>
      <c r="B178" s="551"/>
      <c r="C178" s="551"/>
      <c r="D178" s="551"/>
      <c r="E178" s="553"/>
      <c r="F178" s="555" t="str">
        <f t="shared" si="26"/>
        <v/>
      </c>
      <c r="G178" s="322" t="str">
        <f t="shared" si="27"/>
        <v/>
      </c>
      <c r="H178" s="297" t="b">
        <f t="shared" si="28"/>
        <v>0</v>
      </c>
      <c r="I178" s="298">
        <f t="shared" si="29"/>
        <v>1</v>
      </c>
      <c r="J178" s="15" t="str">
        <f t="shared" si="30"/>
        <v/>
      </c>
      <c r="K178" s="15" t="str">
        <f t="shared" si="31"/>
        <v/>
      </c>
      <c r="L178" s="15" t="str">
        <f t="shared" si="32"/>
        <v/>
      </c>
      <c r="M178" s="15" t="str">
        <f t="shared" si="33"/>
        <v/>
      </c>
    </row>
    <row r="179" spans="1:13">
      <c r="A179" s="546"/>
      <c r="B179" s="551"/>
      <c r="C179" s="551"/>
      <c r="D179" s="551"/>
      <c r="E179" s="553"/>
      <c r="F179" s="555" t="str">
        <f t="shared" si="26"/>
        <v/>
      </c>
      <c r="G179" s="322" t="str">
        <f t="shared" si="27"/>
        <v/>
      </c>
      <c r="H179" s="297" t="b">
        <f t="shared" si="28"/>
        <v>0</v>
      </c>
      <c r="I179" s="298">
        <f t="shared" si="29"/>
        <v>1</v>
      </c>
      <c r="J179" s="15" t="str">
        <f t="shared" si="30"/>
        <v/>
      </c>
      <c r="K179" s="15" t="str">
        <f t="shared" si="31"/>
        <v/>
      </c>
      <c r="L179" s="15" t="str">
        <f t="shared" si="32"/>
        <v/>
      </c>
      <c r="M179" s="15" t="str">
        <f t="shared" si="33"/>
        <v/>
      </c>
    </row>
    <row r="180" spans="1:13">
      <c r="A180" s="546"/>
      <c r="B180" s="551"/>
      <c r="C180" s="551"/>
      <c r="D180" s="551"/>
      <c r="E180" s="553"/>
      <c r="F180" s="555" t="str">
        <f t="shared" si="26"/>
        <v/>
      </c>
      <c r="G180" s="322" t="str">
        <f t="shared" si="27"/>
        <v/>
      </c>
      <c r="H180" s="297" t="b">
        <f t="shared" si="28"/>
        <v>0</v>
      </c>
      <c r="I180" s="298">
        <f t="shared" si="29"/>
        <v>1</v>
      </c>
      <c r="J180" s="15" t="str">
        <f t="shared" si="30"/>
        <v/>
      </c>
      <c r="K180" s="15" t="str">
        <f t="shared" si="31"/>
        <v/>
      </c>
      <c r="L180" s="15" t="str">
        <f t="shared" si="32"/>
        <v/>
      </c>
      <c r="M180" s="15" t="str">
        <f t="shared" si="33"/>
        <v/>
      </c>
    </row>
    <row r="181" spans="1:13">
      <c r="A181" s="546"/>
      <c r="B181" s="551"/>
      <c r="C181" s="551"/>
      <c r="D181" s="551"/>
      <c r="E181" s="553"/>
      <c r="F181" s="555" t="str">
        <f t="shared" si="26"/>
        <v/>
      </c>
      <c r="G181" s="322" t="str">
        <f t="shared" si="27"/>
        <v/>
      </c>
      <c r="H181" s="297" t="b">
        <f t="shared" si="28"/>
        <v>0</v>
      </c>
      <c r="I181" s="298">
        <f t="shared" si="29"/>
        <v>1</v>
      </c>
      <c r="J181" s="15" t="str">
        <f t="shared" si="30"/>
        <v/>
      </c>
      <c r="K181" s="15" t="str">
        <f t="shared" si="31"/>
        <v/>
      </c>
      <c r="L181" s="15" t="str">
        <f t="shared" si="32"/>
        <v/>
      </c>
      <c r="M181" s="15" t="str">
        <f t="shared" si="33"/>
        <v/>
      </c>
    </row>
    <row r="182" spans="1:13">
      <c r="A182" s="546"/>
      <c r="B182" s="551"/>
      <c r="C182" s="551"/>
      <c r="D182" s="551"/>
      <c r="E182" s="553"/>
      <c r="F182" s="555" t="str">
        <f t="shared" si="26"/>
        <v/>
      </c>
      <c r="G182" s="322" t="str">
        <f t="shared" si="27"/>
        <v/>
      </c>
      <c r="H182" s="297" t="b">
        <f t="shared" si="28"/>
        <v>0</v>
      </c>
      <c r="I182" s="298">
        <f t="shared" si="29"/>
        <v>1</v>
      </c>
      <c r="J182" s="15" t="str">
        <f t="shared" si="30"/>
        <v/>
      </c>
      <c r="K182" s="15" t="str">
        <f t="shared" si="31"/>
        <v/>
      </c>
      <c r="L182" s="15" t="str">
        <f t="shared" si="32"/>
        <v/>
      </c>
      <c r="M182" s="15" t="str">
        <f t="shared" si="33"/>
        <v/>
      </c>
    </row>
    <row r="183" spans="1:13">
      <c r="A183" s="546"/>
      <c r="B183" s="551"/>
      <c r="C183" s="551"/>
      <c r="D183" s="551"/>
      <c r="E183" s="553"/>
      <c r="F183" s="555" t="str">
        <f t="shared" si="26"/>
        <v/>
      </c>
      <c r="G183" s="322" t="str">
        <f t="shared" si="27"/>
        <v/>
      </c>
      <c r="H183" s="297" t="b">
        <f t="shared" si="28"/>
        <v>0</v>
      </c>
      <c r="I183" s="298">
        <f t="shared" si="29"/>
        <v>1</v>
      </c>
      <c r="J183" s="15" t="str">
        <f t="shared" si="30"/>
        <v/>
      </c>
      <c r="K183" s="15" t="str">
        <f t="shared" si="31"/>
        <v/>
      </c>
      <c r="L183" s="15" t="str">
        <f t="shared" si="32"/>
        <v/>
      </c>
      <c r="M183" s="15" t="str">
        <f t="shared" si="33"/>
        <v/>
      </c>
    </row>
    <row r="184" spans="1:13">
      <c r="A184" s="546"/>
      <c r="B184" s="551"/>
      <c r="C184" s="551"/>
      <c r="D184" s="551"/>
      <c r="E184" s="553"/>
      <c r="F184" s="555" t="str">
        <f t="shared" si="26"/>
        <v/>
      </c>
      <c r="G184" s="322" t="str">
        <f t="shared" si="27"/>
        <v/>
      </c>
      <c r="H184" s="297" t="b">
        <f t="shared" si="28"/>
        <v>0</v>
      </c>
      <c r="I184" s="298">
        <f t="shared" si="29"/>
        <v>1</v>
      </c>
      <c r="J184" s="15" t="str">
        <f t="shared" si="30"/>
        <v/>
      </c>
      <c r="K184" s="15" t="str">
        <f t="shared" si="31"/>
        <v/>
      </c>
      <c r="L184" s="15" t="str">
        <f t="shared" si="32"/>
        <v/>
      </c>
      <c r="M184" s="15" t="str">
        <f t="shared" si="33"/>
        <v/>
      </c>
    </row>
    <row r="185" spans="1:13">
      <c r="A185" s="546"/>
      <c r="B185" s="551"/>
      <c r="C185" s="551"/>
      <c r="D185" s="551"/>
      <c r="E185" s="553"/>
      <c r="F185" s="555" t="str">
        <f t="shared" si="26"/>
        <v/>
      </c>
      <c r="G185" s="322" t="str">
        <f t="shared" si="27"/>
        <v/>
      </c>
      <c r="H185" s="297" t="b">
        <f t="shared" si="28"/>
        <v>0</v>
      </c>
      <c r="I185" s="298">
        <f t="shared" si="29"/>
        <v>1</v>
      </c>
      <c r="J185" s="15" t="str">
        <f t="shared" si="30"/>
        <v/>
      </c>
      <c r="K185" s="15" t="str">
        <f t="shared" si="31"/>
        <v/>
      </c>
      <c r="L185" s="15" t="str">
        <f t="shared" si="32"/>
        <v/>
      </c>
      <c r="M185" s="15" t="str">
        <f t="shared" si="33"/>
        <v/>
      </c>
    </row>
    <row r="186" spans="1:13">
      <c r="A186" s="546"/>
      <c r="B186" s="551"/>
      <c r="C186" s="551"/>
      <c r="D186" s="551"/>
      <c r="E186" s="553"/>
      <c r="F186" s="555" t="str">
        <f t="shared" si="26"/>
        <v/>
      </c>
      <c r="G186" s="322" t="str">
        <f t="shared" si="27"/>
        <v/>
      </c>
      <c r="H186" s="297" t="b">
        <f t="shared" si="28"/>
        <v>0</v>
      </c>
      <c r="I186" s="298">
        <f t="shared" si="29"/>
        <v>1</v>
      </c>
      <c r="J186" s="15" t="str">
        <f t="shared" si="30"/>
        <v/>
      </c>
      <c r="K186" s="15" t="str">
        <f t="shared" si="31"/>
        <v/>
      </c>
      <c r="L186" s="15" t="str">
        <f t="shared" si="32"/>
        <v/>
      </c>
      <c r="M186" s="15" t="str">
        <f t="shared" si="33"/>
        <v/>
      </c>
    </row>
    <row r="187" spans="1:13">
      <c r="A187" s="546"/>
      <c r="B187" s="551"/>
      <c r="C187" s="551"/>
      <c r="D187" s="551"/>
      <c r="E187" s="553"/>
      <c r="F187" s="555" t="str">
        <f t="shared" si="26"/>
        <v/>
      </c>
      <c r="G187" s="322" t="str">
        <f t="shared" si="27"/>
        <v/>
      </c>
      <c r="H187" s="297" t="b">
        <f t="shared" si="28"/>
        <v>0</v>
      </c>
      <c r="I187" s="298">
        <f t="shared" si="29"/>
        <v>1</v>
      </c>
      <c r="J187" s="15" t="str">
        <f t="shared" si="30"/>
        <v/>
      </c>
      <c r="K187" s="15" t="str">
        <f t="shared" si="31"/>
        <v/>
      </c>
      <c r="L187" s="15" t="str">
        <f t="shared" si="32"/>
        <v/>
      </c>
      <c r="M187" s="15" t="str">
        <f t="shared" si="33"/>
        <v/>
      </c>
    </row>
    <row r="188" spans="1:13">
      <c r="A188" s="546"/>
      <c r="B188" s="551"/>
      <c r="C188" s="551"/>
      <c r="D188" s="551"/>
      <c r="E188" s="553"/>
      <c r="F188" s="555" t="str">
        <f t="shared" si="26"/>
        <v/>
      </c>
      <c r="G188" s="322" t="str">
        <f t="shared" si="27"/>
        <v/>
      </c>
      <c r="H188" s="297" t="b">
        <f t="shared" si="28"/>
        <v>0</v>
      </c>
      <c r="I188" s="298">
        <f t="shared" si="29"/>
        <v>1</v>
      </c>
      <c r="J188" s="15" t="str">
        <f t="shared" si="30"/>
        <v/>
      </c>
      <c r="K188" s="15" t="str">
        <f t="shared" si="31"/>
        <v/>
      </c>
      <c r="L188" s="15" t="str">
        <f t="shared" si="32"/>
        <v/>
      </c>
      <c r="M188" s="15" t="str">
        <f t="shared" si="33"/>
        <v/>
      </c>
    </row>
    <row r="189" spans="1:13">
      <c r="A189" s="546"/>
      <c r="B189" s="551"/>
      <c r="C189" s="551"/>
      <c r="D189" s="551"/>
      <c r="E189" s="553"/>
      <c r="F189" s="555" t="str">
        <f t="shared" si="26"/>
        <v/>
      </c>
      <c r="G189" s="322" t="str">
        <f t="shared" si="27"/>
        <v/>
      </c>
      <c r="H189" s="297" t="b">
        <f t="shared" si="28"/>
        <v>0</v>
      </c>
      <c r="I189" s="298">
        <f t="shared" si="29"/>
        <v>1</v>
      </c>
      <c r="J189" s="15" t="str">
        <f t="shared" si="30"/>
        <v/>
      </c>
      <c r="K189" s="15" t="str">
        <f t="shared" si="31"/>
        <v/>
      </c>
      <c r="L189" s="15" t="str">
        <f t="shared" si="32"/>
        <v/>
      </c>
      <c r="M189" s="15" t="str">
        <f t="shared" si="33"/>
        <v/>
      </c>
    </row>
    <row r="190" spans="1:13">
      <c r="A190" s="546"/>
      <c r="B190" s="551"/>
      <c r="C190" s="551"/>
      <c r="D190" s="551"/>
      <c r="E190" s="553"/>
      <c r="F190" s="555" t="str">
        <f t="shared" si="26"/>
        <v/>
      </c>
      <c r="G190" s="322" t="str">
        <f t="shared" si="27"/>
        <v/>
      </c>
      <c r="H190" s="297" t="b">
        <f t="shared" si="28"/>
        <v>0</v>
      </c>
      <c r="I190" s="298">
        <f t="shared" si="29"/>
        <v>1</v>
      </c>
      <c r="J190" s="15" t="str">
        <f t="shared" si="30"/>
        <v/>
      </c>
      <c r="K190" s="15" t="str">
        <f t="shared" si="31"/>
        <v/>
      </c>
      <c r="L190" s="15" t="str">
        <f t="shared" si="32"/>
        <v/>
      </c>
      <c r="M190" s="15" t="str">
        <f t="shared" si="33"/>
        <v/>
      </c>
    </row>
    <row r="191" spans="1:13">
      <c r="A191" s="546"/>
      <c r="B191" s="551"/>
      <c r="C191" s="551"/>
      <c r="D191" s="551"/>
      <c r="E191" s="553"/>
      <c r="F191" s="555" t="str">
        <f t="shared" si="26"/>
        <v/>
      </c>
      <c r="G191" s="322" t="str">
        <f t="shared" si="27"/>
        <v/>
      </c>
      <c r="H191" s="297" t="b">
        <f t="shared" si="28"/>
        <v>0</v>
      </c>
      <c r="I191" s="298">
        <f t="shared" si="29"/>
        <v>1</v>
      </c>
      <c r="J191" s="15" t="str">
        <f t="shared" si="30"/>
        <v/>
      </c>
      <c r="K191" s="15" t="str">
        <f t="shared" si="31"/>
        <v/>
      </c>
      <c r="L191" s="15" t="str">
        <f t="shared" si="32"/>
        <v/>
      </c>
      <c r="M191" s="15" t="str">
        <f t="shared" si="33"/>
        <v/>
      </c>
    </row>
    <row r="192" spans="1:13">
      <c r="A192" s="546"/>
      <c r="B192" s="551"/>
      <c r="C192" s="551"/>
      <c r="D192" s="551"/>
      <c r="E192" s="553"/>
      <c r="F192" s="555" t="str">
        <f t="shared" si="26"/>
        <v/>
      </c>
      <c r="G192" s="322" t="str">
        <f t="shared" si="27"/>
        <v/>
      </c>
      <c r="H192" s="297" t="b">
        <f t="shared" si="28"/>
        <v>0</v>
      </c>
      <c r="I192" s="298">
        <f t="shared" si="29"/>
        <v>1</v>
      </c>
      <c r="J192" s="15" t="str">
        <f t="shared" si="30"/>
        <v/>
      </c>
      <c r="K192" s="15" t="str">
        <f t="shared" si="31"/>
        <v/>
      </c>
      <c r="L192" s="15" t="str">
        <f t="shared" si="32"/>
        <v/>
      </c>
      <c r="M192" s="15" t="str">
        <f t="shared" si="33"/>
        <v/>
      </c>
    </row>
    <row r="193" spans="1:13">
      <c r="A193" s="546"/>
      <c r="B193" s="551"/>
      <c r="C193" s="551"/>
      <c r="D193" s="551"/>
      <c r="E193" s="553"/>
      <c r="F193" s="555" t="str">
        <f t="shared" si="26"/>
        <v/>
      </c>
      <c r="G193" s="322" t="str">
        <f t="shared" si="27"/>
        <v/>
      </c>
      <c r="H193" s="297" t="b">
        <f t="shared" si="28"/>
        <v>0</v>
      </c>
      <c r="I193" s="298">
        <f t="shared" si="29"/>
        <v>1</v>
      </c>
      <c r="J193" s="15" t="str">
        <f t="shared" si="30"/>
        <v/>
      </c>
      <c r="K193" s="15" t="str">
        <f t="shared" si="31"/>
        <v/>
      </c>
      <c r="L193" s="15" t="str">
        <f t="shared" si="32"/>
        <v/>
      </c>
      <c r="M193" s="15" t="str">
        <f t="shared" si="33"/>
        <v/>
      </c>
    </row>
    <row r="194" spans="1:13">
      <c r="A194" s="546"/>
      <c r="B194" s="551"/>
      <c r="C194" s="551"/>
      <c r="D194" s="551"/>
      <c r="E194" s="553"/>
      <c r="F194" s="555" t="str">
        <f t="shared" si="26"/>
        <v/>
      </c>
      <c r="G194" s="322" t="str">
        <f t="shared" si="27"/>
        <v/>
      </c>
      <c r="H194" s="297" t="b">
        <f t="shared" si="28"/>
        <v>0</v>
      </c>
      <c r="I194" s="298">
        <f t="shared" si="29"/>
        <v>1</v>
      </c>
      <c r="J194" s="15" t="str">
        <f t="shared" si="30"/>
        <v/>
      </c>
      <c r="K194" s="15" t="str">
        <f t="shared" si="31"/>
        <v/>
      </c>
      <c r="L194" s="15" t="str">
        <f t="shared" si="32"/>
        <v/>
      </c>
      <c r="M194" s="15" t="str">
        <f t="shared" si="33"/>
        <v/>
      </c>
    </row>
    <row r="195" spans="1:13">
      <c r="A195" s="546"/>
      <c r="B195" s="551"/>
      <c r="C195" s="551"/>
      <c r="D195" s="551"/>
      <c r="E195" s="553"/>
      <c r="F195" s="555" t="str">
        <f t="shared" si="26"/>
        <v/>
      </c>
      <c r="G195" s="322" t="str">
        <f t="shared" si="27"/>
        <v/>
      </c>
      <c r="H195" s="297" t="b">
        <f t="shared" si="28"/>
        <v>0</v>
      </c>
      <c r="I195" s="298">
        <f t="shared" si="29"/>
        <v>1</v>
      </c>
      <c r="J195" s="15" t="str">
        <f t="shared" si="30"/>
        <v/>
      </c>
      <c r="K195" s="15" t="str">
        <f t="shared" si="31"/>
        <v/>
      </c>
      <c r="L195" s="15" t="str">
        <f t="shared" si="32"/>
        <v/>
      </c>
      <c r="M195" s="15" t="str">
        <f t="shared" si="33"/>
        <v/>
      </c>
    </row>
    <row r="196" spans="1:13">
      <c r="A196" s="546"/>
      <c r="B196" s="551"/>
      <c r="C196" s="551"/>
      <c r="D196" s="551"/>
      <c r="E196" s="553"/>
      <c r="F196" s="555" t="str">
        <f t="shared" si="26"/>
        <v/>
      </c>
      <c r="G196" s="322" t="str">
        <f t="shared" si="27"/>
        <v/>
      </c>
      <c r="H196" s="297" t="b">
        <f t="shared" si="28"/>
        <v>0</v>
      </c>
      <c r="I196" s="298">
        <f t="shared" si="29"/>
        <v>1</v>
      </c>
      <c r="J196" s="15" t="str">
        <f t="shared" si="30"/>
        <v/>
      </c>
      <c r="K196" s="15" t="str">
        <f t="shared" si="31"/>
        <v/>
      </c>
      <c r="L196" s="15" t="str">
        <f t="shared" si="32"/>
        <v/>
      </c>
      <c r="M196" s="15" t="str">
        <f t="shared" si="33"/>
        <v/>
      </c>
    </row>
    <row r="197" spans="1:13">
      <c r="A197" s="546"/>
      <c r="B197" s="551"/>
      <c r="C197" s="551"/>
      <c r="D197" s="551"/>
      <c r="E197" s="553"/>
      <c r="F197" s="555" t="str">
        <f t="shared" si="26"/>
        <v/>
      </c>
      <c r="G197" s="322" t="str">
        <f t="shared" si="27"/>
        <v/>
      </c>
      <c r="H197" s="297" t="b">
        <f t="shared" si="28"/>
        <v>0</v>
      </c>
      <c r="I197" s="298">
        <f t="shared" si="29"/>
        <v>1</v>
      </c>
      <c r="J197" s="15" t="str">
        <f t="shared" si="30"/>
        <v/>
      </c>
      <c r="K197" s="15" t="str">
        <f t="shared" si="31"/>
        <v/>
      </c>
      <c r="L197" s="15" t="str">
        <f t="shared" si="32"/>
        <v/>
      </c>
      <c r="M197" s="15" t="str">
        <f t="shared" si="33"/>
        <v/>
      </c>
    </row>
    <row r="198" spans="1:13">
      <c r="A198" s="546"/>
      <c r="B198" s="551"/>
      <c r="C198" s="551"/>
      <c r="D198" s="551"/>
      <c r="E198" s="553"/>
      <c r="F198" s="555" t="str">
        <f t="shared" si="26"/>
        <v/>
      </c>
      <c r="G198" s="322" t="str">
        <f t="shared" si="27"/>
        <v/>
      </c>
      <c r="H198" s="297" t="b">
        <f t="shared" si="28"/>
        <v>0</v>
      </c>
      <c r="I198" s="298">
        <f t="shared" si="29"/>
        <v>1</v>
      </c>
      <c r="J198" s="15" t="str">
        <f t="shared" si="30"/>
        <v/>
      </c>
      <c r="K198" s="15" t="str">
        <f t="shared" si="31"/>
        <v/>
      </c>
      <c r="L198" s="15" t="str">
        <f t="shared" si="32"/>
        <v/>
      </c>
      <c r="M198" s="15" t="str">
        <f t="shared" si="33"/>
        <v/>
      </c>
    </row>
    <row r="199" spans="1:13">
      <c r="A199" s="546"/>
      <c r="B199" s="551"/>
      <c r="C199" s="551"/>
      <c r="D199" s="551"/>
      <c r="E199" s="553"/>
      <c r="F199" s="555" t="str">
        <f t="shared" si="26"/>
        <v/>
      </c>
      <c r="G199" s="322" t="str">
        <f t="shared" si="27"/>
        <v/>
      </c>
      <c r="H199" s="297" t="b">
        <f t="shared" si="28"/>
        <v>0</v>
      </c>
      <c r="I199" s="298">
        <f t="shared" si="29"/>
        <v>1</v>
      </c>
      <c r="J199" s="15" t="str">
        <f t="shared" si="30"/>
        <v/>
      </c>
      <c r="K199" s="15" t="str">
        <f t="shared" si="31"/>
        <v/>
      </c>
      <c r="L199" s="15" t="str">
        <f t="shared" si="32"/>
        <v/>
      </c>
      <c r="M199" s="15" t="str">
        <f t="shared" si="33"/>
        <v/>
      </c>
    </row>
    <row r="200" spans="1:13">
      <c r="A200" s="546"/>
      <c r="B200" s="551"/>
      <c r="C200" s="551"/>
      <c r="D200" s="551"/>
      <c r="E200" s="553"/>
      <c r="F200" s="555" t="str">
        <f t="shared" si="26"/>
        <v/>
      </c>
      <c r="G200" s="322" t="str">
        <f t="shared" si="27"/>
        <v/>
      </c>
      <c r="H200" s="297" t="b">
        <f t="shared" si="28"/>
        <v>0</v>
      </c>
      <c r="I200" s="298">
        <f t="shared" si="29"/>
        <v>1</v>
      </c>
      <c r="J200" s="15" t="str">
        <f t="shared" si="30"/>
        <v/>
      </c>
      <c r="K200" s="15" t="str">
        <f t="shared" si="31"/>
        <v/>
      </c>
      <c r="L200" s="15" t="str">
        <f t="shared" si="32"/>
        <v/>
      </c>
      <c r="M200" s="15" t="str">
        <f t="shared" si="33"/>
        <v/>
      </c>
    </row>
    <row r="201" spans="1:13">
      <c r="A201" s="546"/>
      <c r="B201" s="551"/>
      <c r="C201" s="551"/>
      <c r="D201" s="551"/>
      <c r="E201" s="553"/>
      <c r="F201" s="555" t="str">
        <f t="shared" si="26"/>
        <v/>
      </c>
      <c r="G201" s="322" t="str">
        <f t="shared" si="27"/>
        <v/>
      </c>
      <c r="H201" s="297" t="b">
        <f t="shared" si="28"/>
        <v>0</v>
      </c>
      <c r="I201" s="298">
        <f t="shared" si="29"/>
        <v>1</v>
      </c>
      <c r="J201" s="15" t="str">
        <f t="shared" si="30"/>
        <v/>
      </c>
      <c r="K201" s="15" t="str">
        <f t="shared" si="31"/>
        <v/>
      </c>
      <c r="L201" s="15" t="str">
        <f t="shared" si="32"/>
        <v/>
      </c>
      <c r="M201" s="15" t="str">
        <f t="shared" si="33"/>
        <v/>
      </c>
    </row>
    <row r="202" spans="1:13">
      <c r="A202" s="546"/>
      <c r="B202" s="551"/>
      <c r="C202" s="551"/>
      <c r="D202" s="551"/>
      <c r="E202" s="553"/>
      <c r="F202" s="555" t="str">
        <f t="shared" si="26"/>
        <v/>
      </c>
      <c r="G202" s="322" t="str">
        <f t="shared" si="27"/>
        <v/>
      </c>
      <c r="H202" s="297" t="b">
        <f t="shared" si="28"/>
        <v>0</v>
      </c>
      <c r="I202" s="298">
        <f t="shared" si="29"/>
        <v>1</v>
      </c>
      <c r="J202" s="15" t="str">
        <f t="shared" si="30"/>
        <v/>
      </c>
      <c r="K202" s="15" t="str">
        <f t="shared" si="31"/>
        <v/>
      </c>
      <c r="L202" s="15" t="str">
        <f t="shared" si="32"/>
        <v/>
      </c>
      <c r="M202" s="15" t="str">
        <f t="shared" si="33"/>
        <v/>
      </c>
    </row>
    <row r="203" spans="1:13">
      <c r="A203" s="546"/>
      <c r="B203" s="551"/>
      <c r="C203" s="551"/>
      <c r="D203" s="551"/>
      <c r="E203" s="553"/>
      <c r="F203" s="555" t="str">
        <f t="shared" si="26"/>
        <v/>
      </c>
      <c r="G203" s="322" t="str">
        <f t="shared" si="27"/>
        <v/>
      </c>
      <c r="H203" s="297" t="b">
        <f t="shared" si="28"/>
        <v>0</v>
      </c>
      <c r="I203" s="298">
        <f t="shared" si="29"/>
        <v>1</v>
      </c>
      <c r="J203" s="15" t="str">
        <f t="shared" si="30"/>
        <v/>
      </c>
      <c r="K203" s="15" t="str">
        <f t="shared" si="31"/>
        <v/>
      </c>
      <c r="L203" s="15" t="str">
        <f t="shared" si="32"/>
        <v/>
      </c>
      <c r="M203" s="15" t="str">
        <f t="shared" si="33"/>
        <v/>
      </c>
    </row>
    <row r="204" spans="1:13">
      <c r="A204" s="546"/>
      <c r="B204" s="551"/>
      <c r="C204" s="551"/>
      <c r="D204" s="551"/>
      <c r="E204" s="553"/>
      <c r="F204" s="555" t="str">
        <f t="shared" ref="F204:F261" si="34">IF(OR($B204="",,$E204&lt;an_initial,$E204&gt;an_final),"",G204*(HLOOKUP(D204,iii6punctaje,2,FALSE)))</f>
        <v/>
      </c>
      <c r="G204" s="322" t="str">
        <f t="shared" ref="G204:G261" si="35">IF(OR($B204="",,$E204="",$E204&gt;an_final),"",IF($E204&gt;=an_initial,1,""))</f>
        <v/>
      </c>
      <c r="H204" s="297" t="b">
        <f t="shared" ref="H204:H261" si="36">IF(nume_candidat="",FALSE,ISNUMBER(SEARCH(nume_candidat,$B204)))</f>
        <v>0</v>
      </c>
      <c r="I204" s="298">
        <f t="shared" si="29"/>
        <v>1</v>
      </c>
      <c r="J204" s="15" t="str">
        <f t="shared" si="30"/>
        <v/>
      </c>
      <c r="K204" s="15" t="str">
        <f t="shared" si="31"/>
        <v/>
      </c>
      <c r="L204" s="15" t="str">
        <f t="shared" si="32"/>
        <v/>
      </c>
      <c r="M204" s="15" t="str">
        <f t="shared" si="33"/>
        <v/>
      </c>
    </row>
    <row r="205" spans="1:13">
      <c r="A205" s="546"/>
      <c r="B205" s="551"/>
      <c r="C205" s="551"/>
      <c r="D205" s="551"/>
      <c r="E205" s="553"/>
      <c r="F205" s="555" t="str">
        <f t="shared" si="34"/>
        <v/>
      </c>
      <c r="G205" s="322" t="str">
        <f t="shared" si="35"/>
        <v/>
      </c>
      <c r="H205" s="297" t="b">
        <f t="shared" si="36"/>
        <v>0</v>
      </c>
      <c r="I205" s="298">
        <f t="shared" si="29"/>
        <v>1</v>
      </c>
      <c r="J205" s="15" t="str">
        <f t="shared" si="30"/>
        <v/>
      </c>
      <c r="K205" s="15" t="str">
        <f t="shared" si="31"/>
        <v/>
      </c>
      <c r="L205" s="15" t="str">
        <f t="shared" si="32"/>
        <v/>
      </c>
      <c r="M205" s="15" t="str">
        <f t="shared" si="33"/>
        <v/>
      </c>
    </row>
    <row r="206" spans="1:13">
      <c r="A206" s="546"/>
      <c r="B206" s="551"/>
      <c r="C206" s="551"/>
      <c r="D206" s="551"/>
      <c r="E206" s="553"/>
      <c r="F206" s="555" t="str">
        <f t="shared" si="34"/>
        <v/>
      </c>
      <c r="G206" s="322" t="str">
        <f t="shared" si="35"/>
        <v/>
      </c>
      <c r="H206" s="297" t="b">
        <f t="shared" si="36"/>
        <v>0</v>
      </c>
      <c r="I206" s="298">
        <f t="shared" si="29"/>
        <v>1</v>
      </c>
      <c r="J206" s="15" t="str">
        <f t="shared" si="30"/>
        <v/>
      </c>
      <c r="K206" s="15" t="str">
        <f t="shared" si="31"/>
        <v/>
      </c>
      <c r="L206" s="15" t="str">
        <f t="shared" si="32"/>
        <v/>
      </c>
      <c r="M206" s="15" t="str">
        <f t="shared" si="33"/>
        <v/>
      </c>
    </row>
    <row r="207" spans="1:13">
      <c r="A207" s="546"/>
      <c r="B207" s="551"/>
      <c r="C207" s="551"/>
      <c r="D207" s="551"/>
      <c r="E207" s="553"/>
      <c r="F207" s="555" t="str">
        <f t="shared" si="34"/>
        <v/>
      </c>
      <c r="G207" s="322" t="str">
        <f t="shared" si="35"/>
        <v/>
      </c>
      <c r="H207" s="297" t="b">
        <f t="shared" si="36"/>
        <v>0</v>
      </c>
      <c r="I207" s="298">
        <f t="shared" si="29"/>
        <v>1</v>
      </c>
      <c r="J207" s="15" t="str">
        <f t="shared" si="30"/>
        <v/>
      </c>
      <c r="K207" s="15" t="str">
        <f t="shared" si="31"/>
        <v/>
      </c>
      <c r="L207" s="15" t="str">
        <f t="shared" si="32"/>
        <v/>
      </c>
      <c r="M207" s="15" t="str">
        <f t="shared" si="33"/>
        <v/>
      </c>
    </row>
    <row r="208" spans="1:13">
      <c r="A208" s="546"/>
      <c r="B208" s="551"/>
      <c r="C208" s="551"/>
      <c r="D208" s="551"/>
      <c r="E208" s="553"/>
      <c r="F208" s="555" t="str">
        <f t="shared" si="34"/>
        <v/>
      </c>
      <c r="G208" s="322" t="str">
        <f t="shared" si="35"/>
        <v/>
      </c>
      <c r="H208" s="297" t="b">
        <f t="shared" si="36"/>
        <v>0</v>
      </c>
      <c r="I208" s="298">
        <f t="shared" si="29"/>
        <v>1</v>
      </c>
      <c r="J208" s="15" t="str">
        <f t="shared" si="30"/>
        <v/>
      </c>
      <c r="K208" s="15" t="str">
        <f t="shared" si="31"/>
        <v/>
      </c>
      <c r="L208" s="15" t="str">
        <f t="shared" si="32"/>
        <v/>
      </c>
      <c r="M208" s="15" t="str">
        <f t="shared" si="33"/>
        <v/>
      </c>
    </row>
    <row r="209" spans="1:13">
      <c r="A209" s="546"/>
      <c r="B209" s="551"/>
      <c r="C209" s="551"/>
      <c r="D209" s="551"/>
      <c r="E209" s="553"/>
      <c r="F209" s="555" t="str">
        <f t="shared" si="34"/>
        <v/>
      </c>
      <c r="G209" s="322" t="str">
        <f t="shared" si="35"/>
        <v/>
      </c>
      <c r="H209" s="297" t="b">
        <f t="shared" si="36"/>
        <v>0</v>
      </c>
      <c r="I209" s="298">
        <f t="shared" si="29"/>
        <v>1</v>
      </c>
      <c r="J209" s="15" t="str">
        <f t="shared" si="30"/>
        <v/>
      </c>
      <c r="K209" s="15" t="str">
        <f t="shared" si="31"/>
        <v/>
      </c>
      <c r="L209" s="15" t="str">
        <f t="shared" si="32"/>
        <v/>
      </c>
      <c r="M209" s="15" t="str">
        <f t="shared" si="33"/>
        <v/>
      </c>
    </row>
    <row r="210" spans="1:13">
      <c r="A210" s="546"/>
      <c r="B210" s="551"/>
      <c r="C210" s="551"/>
      <c r="D210" s="551"/>
      <c r="E210" s="553"/>
      <c r="F210" s="555" t="str">
        <f t="shared" si="34"/>
        <v/>
      </c>
      <c r="G210" s="322" t="str">
        <f t="shared" si="35"/>
        <v/>
      </c>
      <c r="H210" s="297" t="b">
        <f t="shared" si="36"/>
        <v>0</v>
      </c>
      <c r="I210" s="298">
        <f t="shared" si="29"/>
        <v>1</v>
      </c>
      <c r="J210" s="15" t="str">
        <f t="shared" si="30"/>
        <v/>
      </c>
      <c r="K210" s="15" t="str">
        <f t="shared" si="31"/>
        <v/>
      </c>
      <c r="L210" s="15" t="str">
        <f t="shared" si="32"/>
        <v/>
      </c>
      <c r="M210" s="15" t="str">
        <f t="shared" si="33"/>
        <v/>
      </c>
    </row>
    <row r="211" spans="1:13">
      <c r="A211" s="546"/>
      <c r="B211" s="551"/>
      <c r="C211" s="551"/>
      <c r="D211" s="551"/>
      <c r="E211" s="553"/>
      <c r="F211" s="555" t="str">
        <f t="shared" si="34"/>
        <v/>
      </c>
      <c r="G211" s="322" t="str">
        <f t="shared" si="35"/>
        <v/>
      </c>
      <c r="H211" s="297" t="b">
        <f t="shared" si="36"/>
        <v>0</v>
      </c>
      <c r="I211" s="298">
        <f t="shared" si="29"/>
        <v>1</v>
      </c>
      <c r="J211" s="15" t="str">
        <f t="shared" si="30"/>
        <v/>
      </c>
      <c r="K211" s="15" t="str">
        <f t="shared" si="31"/>
        <v/>
      </c>
      <c r="L211" s="15" t="str">
        <f t="shared" si="32"/>
        <v/>
      </c>
      <c r="M211" s="15" t="str">
        <f t="shared" si="33"/>
        <v/>
      </c>
    </row>
    <row r="212" spans="1:13">
      <c r="A212" s="546"/>
      <c r="B212" s="551"/>
      <c r="C212" s="551"/>
      <c r="D212" s="551"/>
      <c r="E212" s="553"/>
      <c r="F212" s="555" t="str">
        <f t="shared" si="34"/>
        <v/>
      </c>
      <c r="G212" s="322" t="str">
        <f t="shared" si="35"/>
        <v/>
      </c>
      <c r="H212" s="297" t="b">
        <f t="shared" si="36"/>
        <v>0</v>
      </c>
      <c r="I212" s="298">
        <f t="shared" si="29"/>
        <v>1</v>
      </c>
      <c r="J212" s="15" t="str">
        <f t="shared" si="30"/>
        <v/>
      </c>
      <c r="K212" s="15" t="str">
        <f t="shared" si="31"/>
        <v/>
      </c>
      <c r="L212" s="15" t="str">
        <f t="shared" si="32"/>
        <v/>
      </c>
      <c r="M212" s="15" t="str">
        <f t="shared" si="33"/>
        <v/>
      </c>
    </row>
    <row r="213" spans="1:13">
      <c r="A213" s="546"/>
      <c r="B213" s="551"/>
      <c r="C213" s="551"/>
      <c r="D213" s="551"/>
      <c r="E213" s="553"/>
      <c r="F213" s="555" t="str">
        <f t="shared" si="34"/>
        <v/>
      </c>
      <c r="G213" s="322" t="str">
        <f t="shared" si="35"/>
        <v/>
      </c>
      <c r="H213" s="297" t="b">
        <f t="shared" si="36"/>
        <v>0</v>
      </c>
      <c r="I213" s="298">
        <f t="shared" si="29"/>
        <v>1</v>
      </c>
      <c r="J213" s="15" t="str">
        <f t="shared" si="30"/>
        <v/>
      </c>
      <c r="K213" s="15" t="str">
        <f t="shared" si="31"/>
        <v/>
      </c>
      <c r="L213" s="15" t="str">
        <f t="shared" si="32"/>
        <v/>
      </c>
      <c r="M213" s="15" t="str">
        <f t="shared" si="33"/>
        <v/>
      </c>
    </row>
    <row r="214" spans="1:13">
      <c r="A214" s="546"/>
      <c r="B214" s="551"/>
      <c r="C214" s="551"/>
      <c r="D214" s="551"/>
      <c r="E214" s="553"/>
      <c r="F214" s="555" t="str">
        <f t="shared" si="34"/>
        <v/>
      </c>
      <c r="G214" s="322" t="str">
        <f t="shared" si="35"/>
        <v/>
      </c>
      <c r="H214" s="297" t="b">
        <f t="shared" si="36"/>
        <v>0</v>
      </c>
      <c r="I214" s="298">
        <f t="shared" si="29"/>
        <v>1</v>
      </c>
      <c r="J214" s="15" t="str">
        <f t="shared" si="30"/>
        <v/>
      </c>
      <c r="K214" s="15" t="str">
        <f t="shared" si="31"/>
        <v/>
      </c>
      <c r="L214" s="15" t="str">
        <f t="shared" si="32"/>
        <v/>
      </c>
      <c r="M214" s="15" t="str">
        <f t="shared" si="33"/>
        <v/>
      </c>
    </row>
    <row r="215" spans="1:13">
      <c r="A215" s="546"/>
      <c r="B215" s="551"/>
      <c r="C215" s="551"/>
      <c r="D215" s="551"/>
      <c r="E215" s="553"/>
      <c r="F215" s="555" t="str">
        <f t="shared" si="34"/>
        <v/>
      </c>
      <c r="G215" s="322" t="str">
        <f t="shared" si="35"/>
        <v/>
      </c>
      <c r="H215" s="297" t="b">
        <f t="shared" si="36"/>
        <v>0</v>
      </c>
      <c r="I215" s="298">
        <f t="shared" si="29"/>
        <v>1</v>
      </c>
      <c r="J215" s="15" t="str">
        <f t="shared" si="30"/>
        <v/>
      </c>
      <c r="K215" s="15" t="str">
        <f t="shared" si="31"/>
        <v/>
      </c>
      <c r="L215" s="15" t="str">
        <f t="shared" si="32"/>
        <v/>
      </c>
      <c r="M215" s="15" t="str">
        <f t="shared" si="33"/>
        <v/>
      </c>
    </row>
    <row r="216" spans="1:13">
      <c r="A216" s="546"/>
      <c r="B216" s="551"/>
      <c r="C216" s="551"/>
      <c r="D216" s="551"/>
      <c r="E216" s="553"/>
      <c r="F216" s="555" t="str">
        <f t="shared" si="34"/>
        <v/>
      </c>
      <c r="G216" s="322" t="str">
        <f t="shared" si="35"/>
        <v/>
      </c>
      <c r="H216" s="297" t="b">
        <f t="shared" si="36"/>
        <v>0</v>
      </c>
      <c r="I216" s="298">
        <f t="shared" si="29"/>
        <v>1</v>
      </c>
      <c r="J216" s="15" t="str">
        <f t="shared" si="30"/>
        <v/>
      </c>
      <c r="K216" s="15" t="str">
        <f t="shared" si="31"/>
        <v/>
      </c>
      <c r="L216" s="15" t="str">
        <f t="shared" si="32"/>
        <v/>
      </c>
      <c r="M216" s="15" t="str">
        <f t="shared" si="33"/>
        <v/>
      </c>
    </row>
    <row r="217" spans="1:13">
      <c r="A217" s="546"/>
      <c r="B217" s="551"/>
      <c r="C217" s="551"/>
      <c r="D217" s="551"/>
      <c r="E217" s="553"/>
      <c r="F217" s="555" t="str">
        <f t="shared" si="34"/>
        <v/>
      </c>
      <c r="G217" s="322" t="str">
        <f t="shared" si="35"/>
        <v/>
      </c>
      <c r="H217" s="297" t="b">
        <f t="shared" si="36"/>
        <v>0</v>
      </c>
      <c r="I217" s="298">
        <f t="shared" si="29"/>
        <v>1</v>
      </c>
      <c r="J217" s="15" t="str">
        <f t="shared" si="30"/>
        <v/>
      </c>
      <c r="K217" s="15" t="str">
        <f t="shared" si="31"/>
        <v/>
      </c>
      <c r="L217" s="15" t="str">
        <f t="shared" si="32"/>
        <v/>
      </c>
      <c r="M217" s="15" t="str">
        <f t="shared" si="33"/>
        <v/>
      </c>
    </row>
    <row r="218" spans="1:13">
      <c r="A218" s="546"/>
      <c r="B218" s="551"/>
      <c r="C218" s="551"/>
      <c r="D218" s="551"/>
      <c r="E218" s="553"/>
      <c r="F218" s="555" t="str">
        <f t="shared" si="34"/>
        <v/>
      </c>
      <c r="G218" s="322" t="str">
        <f t="shared" si="35"/>
        <v/>
      </c>
      <c r="H218" s="297" t="b">
        <f t="shared" si="36"/>
        <v>0</v>
      </c>
      <c r="I218" s="298">
        <f t="shared" si="29"/>
        <v>1</v>
      </c>
      <c r="J218" s="15" t="str">
        <f t="shared" si="30"/>
        <v/>
      </c>
      <c r="K218" s="15" t="str">
        <f t="shared" si="31"/>
        <v/>
      </c>
      <c r="L218" s="15" t="str">
        <f t="shared" si="32"/>
        <v/>
      </c>
      <c r="M218" s="15" t="str">
        <f t="shared" si="33"/>
        <v/>
      </c>
    </row>
    <row r="219" spans="1:13">
      <c r="A219" s="546"/>
      <c r="B219" s="551"/>
      <c r="C219" s="551"/>
      <c r="D219" s="551"/>
      <c r="E219" s="553"/>
      <c r="F219" s="555" t="str">
        <f t="shared" si="34"/>
        <v/>
      </c>
      <c r="G219" s="322" t="str">
        <f t="shared" si="35"/>
        <v/>
      </c>
      <c r="H219" s="297" t="b">
        <f t="shared" si="36"/>
        <v>0</v>
      </c>
      <c r="I219" s="298">
        <f t="shared" si="29"/>
        <v>1</v>
      </c>
      <c r="J219" s="15" t="str">
        <f t="shared" si="30"/>
        <v/>
      </c>
      <c r="K219" s="15" t="str">
        <f t="shared" si="31"/>
        <v/>
      </c>
      <c r="L219" s="15" t="str">
        <f t="shared" si="32"/>
        <v/>
      </c>
      <c r="M219" s="15" t="str">
        <f t="shared" si="33"/>
        <v/>
      </c>
    </row>
    <row r="220" spans="1:13">
      <c r="A220" s="546"/>
      <c r="B220" s="551"/>
      <c r="C220" s="551"/>
      <c r="D220" s="551"/>
      <c r="E220" s="553"/>
      <c r="F220" s="555" t="str">
        <f t="shared" si="34"/>
        <v/>
      </c>
      <c r="G220" s="322" t="str">
        <f t="shared" si="35"/>
        <v/>
      </c>
      <c r="H220" s="297" t="b">
        <f t="shared" si="36"/>
        <v>0</v>
      </c>
      <c r="I220" s="298">
        <f t="shared" si="29"/>
        <v>1</v>
      </c>
      <c r="J220" s="15" t="str">
        <f t="shared" si="30"/>
        <v/>
      </c>
      <c r="K220" s="15" t="str">
        <f t="shared" si="31"/>
        <v/>
      </c>
      <c r="L220" s="15" t="str">
        <f t="shared" si="32"/>
        <v/>
      </c>
      <c r="M220" s="15" t="str">
        <f t="shared" si="33"/>
        <v/>
      </c>
    </row>
    <row r="221" spans="1:13">
      <c r="A221" s="546"/>
      <c r="B221" s="551"/>
      <c r="C221" s="551"/>
      <c r="D221" s="551"/>
      <c r="E221" s="553"/>
      <c r="F221" s="555" t="str">
        <f t="shared" si="34"/>
        <v/>
      </c>
      <c r="G221" s="322" t="str">
        <f t="shared" si="35"/>
        <v/>
      </c>
      <c r="H221" s="297" t="b">
        <f t="shared" si="36"/>
        <v>0</v>
      </c>
      <c r="I221" s="298">
        <f t="shared" si="29"/>
        <v>1</v>
      </c>
      <c r="J221" s="15" t="str">
        <f t="shared" si="30"/>
        <v/>
      </c>
      <c r="K221" s="15" t="str">
        <f t="shared" si="31"/>
        <v/>
      </c>
      <c r="L221" s="15" t="str">
        <f t="shared" si="32"/>
        <v/>
      </c>
      <c r="M221" s="15" t="str">
        <f t="shared" si="33"/>
        <v/>
      </c>
    </row>
    <row r="222" spans="1:13">
      <c r="A222" s="546"/>
      <c r="B222" s="551"/>
      <c r="C222" s="551"/>
      <c r="D222" s="551"/>
      <c r="E222" s="553"/>
      <c r="F222" s="555" t="str">
        <f t="shared" si="34"/>
        <v/>
      </c>
      <c r="G222" s="322" t="str">
        <f t="shared" si="35"/>
        <v/>
      </c>
      <c r="H222" s="297" t="b">
        <f t="shared" si="36"/>
        <v>0</v>
      </c>
      <c r="I222" s="298">
        <f t="shared" si="29"/>
        <v>1</v>
      </c>
      <c r="J222" s="15" t="str">
        <f t="shared" si="30"/>
        <v/>
      </c>
      <c r="K222" s="15" t="str">
        <f t="shared" si="31"/>
        <v/>
      </c>
      <c r="L222" s="15" t="str">
        <f t="shared" si="32"/>
        <v/>
      </c>
      <c r="M222" s="15" t="str">
        <f t="shared" si="33"/>
        <v/>
      </c>
    </row>
    <row r="223" spans="1:13">
      <c r="A223" s="546"/>
      <c r="B223" s="551"/>
      <c r="C223" s="551"/>
      <c r="D223" s="551"/>
      <c r="E223" s="553"/>
      <c r="F223" s="555" t="str">
        <f t="shared" si="34"/>
        <v/>
      </c>
      <c r="G223" s="322" t="str">
        <f t="shared" si="35"/>
        <v/>
      </c>
      <c r="H223" s="297" t="b">
        <f t="shared" si="36"/>
        <v>0</v>
      </c>
      <c r="I223" s="298">
        <f t="shared" si="29"/>
        <v>1</v>
      </c>
      <c r="J223" s="15" t="str">
        <f t="shared" si="30"/>
        <v/>
      </c>
      <c r="K223" s="15" t="str">
        <f t="shared" si="31"/>
        <v/>
      </c>
      <c r="L223" s="15" t="str">
        <f t="shared" si="32"/>
        <v/>
      </c>
      <c r="M223" s="15" t="str">
        <f t="shared" si="33"/>
        <v/>
      </c>
    </row>
    <row r="224" spans="1:13">
      <c r="A224" s="546"/>
      <c r="B224" s="551"/>
      <c r="C224" s="551"/>
      <c r="D224" s="551"/>
      <c r="E224" s="553"/>
      <c r="F224" s="555" t="str">
        <f t="shared" si="34"/>
        <v/>
      </c>
      <c r="G224" s="322" t="str">
        <f t="shared" si="35"/>
        <v/>
      </c>
      <c r="H224" s="297" t="b">
        <f t="shared" si="36"/>
        <v>0</v>
      </c>
      <c r="I224" s="298">
        <f t="shared" si="29"/>
        <v>1</v>
      </c>
      <c r="J224" s="15" t="str">
        <f t="shared" si="30"/>
        <v/>
      </c>
      <c r="K224" s="15" t="str">
        <f t="shared" si="31"/>
        <v/>
      </c>
      <c r="L224" s="15" t="str">
        <f t="shared" si="32"/>
        <v/>
      </c>
      <c r="M224" s="15" t="str">
        <f t="shared" si="33"/>
        <v/>
      </c>
    </row>
    <row r="225" spans="1:13">
      <c r="A225" s="546"/>
      <c r="B225" s="551"/>
      <c r="C225" s="551"/>
      <c r="D225" s="551"/>
      <c r="E225" s="553"/>
      <c r="F225" s="555" t="str">
        <f t="shared" si="34"/>
        <v/>
      </c>
      <c r="G225" s="322" t="str">
        <f t="shared" si="35"/>
        <v/>
      </c>
      <c r="H225" s="297" t="b">
        <f t="shared" si="36"/>
        <v>0</v>
      </c>
      <c r="I225" s="298">
        <f t="shared" si="29"/>
        <v>1</v>
      </c>
      <c r="J225" s="15" t="str">
        <f t="shared" si="30"/>
        <v/>
      </c>
      <c r="K225" s="15" t="str">
        <f t="shared" si="31"/>
        <v/>
      </c>
      <c r="L225" s="15" t="str">
        <f t="shared" si="32"/>
        <v/>
      </c>
      <c r="M225" s="15" t="str">
        <f t="shared" si="33"/>
        <v/>
      </c>
    </row>
    <row r="226" spans="1:13">
      <c r="A226" s="546"/>
      <c r="B226" s="551"/>
      <c r="C226" s="551"/>
      <c r="D226" s="551"/>
      <c r="E226" s="553"/>
      <c r="F226" s="555" t="str">
        <f t="shared" si="34"/>
        <v/>
      </c>
      <c r="G226" s="322" t="str">
        <f t="shared" si="35"/>
        <v/>
      </c>
      <c r="H226" s="297" t="b">
        <f t="shared" si="36"/>
        <v>0</v>
      </c>
      <c r="I226" s="298">
        <f t="shared" si="29"/>
        <v>1</v>
      </c>
      <c r="J226" s="15" t="str">
        <f t="shared" si="30"/>
        <v/>
      </c>
      <c r="K226" s="15" t="str">
        <f t="shared" si="31"/>
        <v/>
      </c>
      <c r="L226" s="15" t="str">
        <f t="shared" si="32"/>
        <v/>
      </c>
      <c r="M226" s="15" t="str">
        <f t="shared" si="33"/>
        <v/>
      </c>
    </row>
    <row r="227" spans="1:13">
      <c r="A227" s="546"/>
      <c r="B227" s="551"/>
      <c r="C227" s="551"/>
      <c r="D227" s="551"/>
      <c r="E227" s="553"/>
      <c r="F227" s="555" t="str">
        <f t="shared" si="34"/>
        <v/>
      </c>
      <c r="G227" s="322" t="str">
        <f t="shared" si="35"/>
        <v/>
      </c>
      <c r="H227" s="297" t="b">
        <f t="shared" si="36"/>
        <v>0</v>
      </c>
      <c r="I227" s="298">
        <f t="shared" si="29"/>
        <v>1</v>
      </c>
      <c r="J227" s="15" t="str">
        <f t="shared" si="30"/>
        <v/>
      </c>
      <c r="K227" s="15" t="str">
        <f t="shared" si="31"/>
        <v/>
      </c>
      <c r="L227" s="15" t="str">
        <f t="shared" si="32"/>
        <v/>
      </c>
      <c r="M227" s="15" t="str">
        <f t="shared" si="33"/>
        <v/>
      </c>
    </row>
    <row r="228" spans="1:13">
      <c r="A228" s="546"/>
      <c r="B228" s="551"/>
      <c r="C228" s="551"/>
      <c r="D228" s="551"/>
      <c r="E228" s="553"/>
      <c r="F228" s="555" t="str">
        <f t="shared" si="34"/>
        <v/>
      </c>
      <c r="G228" s="322" t="str">
        <f t="shared" si="35"/>
        <v/>
      </c>
      <c r="H228" s="297" t="b">
        <f t="shared" si="36"/>
        <v>0</v>
      </c>
      <c r="I228" s="298">
        <f t="shared" si="29"/>
        <v>1</v>
      </c>
      <c r="J228" s="15" t="str">
        <f t="shared" si="30"/>
        <v/>
      </c>
      <c r="K228" s="15" t="str">
        <f t="shared" si="31"/>
        <v/>
      </c>
      <c r="L228" s="15" t="str">
        <f t="shared" si="32"/>
        <v/>
      </c>
      <c r="M228" s="15" t="str">
        <f t="shared" si="33"/>
        <v/>
      </c>
    </row>
    <row r="229" spans="1:13">
      <c r="A229" s="546"/>
      <c r="B229" s="551"/>
      <c r="C229" s="551"/>
      <c r="D229" s="551"/>
      <c r="E229" s="553"/>
      <c r="F229" s="555" t="str">
        <f t="shared" si="34"/>
        <v/>
      </c>
      <c r="G229" s="322" t="str">
        <f t="shared" si="35"/>
        <v/>
      </c>
      <c r="H229" s="297" t="b">
        <f t="shared" si="36"/>
        <v>0</v>
      </c>
      <c r="I229" s="298">
        <f t="shared" si="29"/>
        <v>1</v>
      </c>
      <c r="J229" s="15" t="str">
        <f t="shared" si="30"/>
        <v/>
      </c>
      <c r="K229" s="15" t="str">
        <f t="shared" si="31"/>
        <v/>
      </c>
      <c r="L229" s="15" t="str">
        <f t="shared" si="32"/>
        <v/>
      </c>
      <c r="M229" s="15" t="str">
        <f t="shared" si="33"/>
        <v/>
      </c>
    </row>
    <row r="230" spans="1:13">
      <c r="A230" s="546"/>
      <c r="B230" s="551"/>
      <c r="C230" s="551"/>
      <c r="D230" s="551"/>
      <c r="E230" s="553"/>
      <c r="F230" s="555" t="str">
        <f t="shared" si="34"/>
        <v/>
      </c>
      <c r="G230" s="322" t="str">
        <f t="shared" si="35"/>
        <v/>
      </c>
      <c r="H230" s="297" t="b">
        <f t="shared" si="36"/>
        <v>0</v>
      </c>
      <c r="I230" s="298">
        <f t="shared" si="29"/>
        <v>1</v>
      </c>
      <c r="J230" s="15" t="str">
        <f t="shared" si="30"/>
        <v/>
      </c>
      <c r="K230" s="15" t="str">
        <f t="shared" si="31"/>
        <v/>
      </c>
      <c r="L230" s="15" t="str">
        <f t="shared" si="32"/>
        <v/>
      </c>
      <c r="M230" s="15" t="str">
        <f t="shared" si="33"/>
        <v/>
      </c>
    </row>
    <row r="231" spans="1:13">
      <c r="A231" s="546"/>
      <c r="B231" s="551"/>
      <c r="C231" s="551"/>
      <c r="D231" s="551"/>
      <c r="E231" s="553"/>
      <c r="F231" s="555" t="str">
        <f t="shared" si="34"/>
        <v/>
      </c>
      <c r="G231" s="322" t="str">
        <f t="shared" si="35"/>
        <v/>
      </c>
      <c r="H231" s="297" t="b">
        <f t="shared" si="36"/>
        <v>0</v>
      </c>
      <c r="I231" s="298">
        <f t="shared" si="29"/>
        <v>1</v>
      </c>
      <c r="J231" s="15" t="str">
        <f t="shared" si="30"/>
        <v/>
      </c>
      <c r="K231" s="15" t="str">
        <f t="shared" si="31"/>
        <v/>
      </c>
      <c r="L231" s="15" t="str">
        <f t="shared" si="32"/>
        <v/>
      </c>
      <c r="M231" s="15" t="str">
        <f t="shared" si="33"/>
        <v/>
      </c>
    </row>
    <row r="232" spans="1:13">
      <c r="A232" s="546"/>
      <c r="B232" s="551"/>
      <c r="C232" s="551"/>
      <c r="D232" s="551"/>
      <c r="E232" s="553"/>
      <c r="F232" s="555" t="str">
        <f t="shared" si="34"/>
        <v/>
      </c>
      <c r="G232" s="322" t="str">
        <f t="shared" si="35"/>
        <v/>
      </c>
      <c r="H232" s="297" t="b">
        <f t="shared" si="36"/>
        <v>0</v>
      </c>
      <c r="I232" s="298">
        <f t="shared" si="29"/>
        <v>1</v>
      </c>
      <c r="J232" s="15" t="str">
        <f t="shared" si="30"/>
        <v/>
      </c>
      <c r="K232" s="15" t="str">
        <f t="shared" si="31"/>
        <v/>
      </c>
      <c r="L232" s="15" t="str">
        <f t="shared" si="32"/>
        <v/>
      </c>
      <c r="M232" s="15" t="str">
        <f t="shared" si="33"/>
        <v/>
      </c>
    </row>
    <row r="233" spans="1:13">
      <c r="A233" s="546"/>
      <c r="B233" s="551"/>
      <c r="C233" s="551"/>
      <c r="D233" s="551"/>
      <c r="E233" s="553"/>
      <c r="F233" s="555" t="str">
        <f t="shared" si="34"/>
        <v/>
      </c>
      <c r="G233" s="322" t="str">
        <f t="shared" si="35"/>
        <v/>
      </c>
      <c r="H233" s="297" t="b">
        <f t="shared" si="36"/>
        <v>0</v>
      </c>
      <c r="I233" s="298">
        <f t="shared" si="29"/>
        <v>1</v>
      </c>
      <c r="J233" s="15" t="str">
        <f t="shared" si="30"/>
        <v/>
      </c>
      <c r="K233" s="15" t="str">
        <f t="shared" si="31"/>
        <v/>
      </c>
      <c r="L233" s="15" t="str">
        <f t="shared" si="32"/>
        <v/>
      </c>
      <c r="M233" s="15" t="str">
        <f t="shared" si="33"/>
        <v/>
      </c>
    </row>
    <row r="234" spans="1:13">
      <c r="A234" s="546"/>
      <c r="B234" s="551"/>
      <c r="C234" s="551"/>
      <c r="D234" s="551"/>
      <c r="E234" s="553"/>
      <c r="F234" s="555" t="str">
        <f t="shared" si="34"/>
        <v/>
      </c>
      <c r="G234" s="322" t="str">
        <f t="shared" si="35"/>
        <v/>
      </c>
      <c r="H234" s="297" t="b">
        <f t="shared" si="36"/>
        <v>0</v>
      </c>
      <c r="I234" s="298">
        <f t="shared" si="29"/>
        <v>1</v>
      </c>
      <c r="J234" s="15" t="str">
        <f t="shared" si="30"/>
        <v/>
      </c>
      <c r="K234" s="15" t="str">
        <f t="shared" si="31"/>
        <v/>
      </c>
      <c r="L234" s="15" t="str">
        <f t="shared" si="32"/>
        <v/>
      </c>
      <c r="M234" s="15" t="str">
        <f t="shared" si="33"/>
        <v/>
      </c>
    </row>
    <row r="235" spans="1:13">
      <c r="A235" s="546"/>
      <c r="B235" s="551"/>
      <c r="C235" s="551"/>
      <c r="D235" s="551"/>
      <c r="E235" s="553"/>
      <c r="F235" s="555" t="str">
        <f t="shared" si="34"/>
        <v/>
      </c>
      <c r="G235" s="322" t="str">
        <f t="shared" si="35"/>
        <v/>
      </c>
      <c r="H235" s="297" t="b">
        <f t="shared" si="36"/>
        <v>0</v>
      </c>
      <c r="I235" s="298">
        <f t="shared" si="29"/>
        <v>1</v>
      </c>
      <c r="J235" s="15" t="str">
        <f t="shared" si="30"/>
        <v/>
      </c>
      <c r="K235" s="15" t="str">
        <f t="shared" si="31"/>
        <v/>
      </c>
      <c r="L235" s="15" t="str">
        <f t="shared" si="32"/>
        <v/>
      </c>
      <c r="M235" s="15" t="str">
        <f t="shared" si="33"/>
        <v/>
      </c>
    </row>
    <row r="236" spans="1:13">
      <c r="A236" s="546"/>
      <c r="B236" s="551"/>
      <c r="C236" s="551"/>
      <c r="D236" s="551"/>
      <c r="E236" s="553"/>
      <c r="F236" s="555" t="str">
        <f t="shared" si="34"/>
        <v/>
      </c>
      <c r="G236" s="322" t="str">
        <f t="shared" si="35"/>
        <v/>
      </c>
      <c r="H236" s="297" t="b">
        <f t="shared" si="36"/>
        <v>0</v>
      </c>
      <c r="I236" s="298">
        <f t="shared" si="29"/>
        <v>1</v>
      </c>
      <c r="J236" s="15" t="str">
        <f t="shared" si="30"/>
        <v/>
      </c>
      <c r="K236" s="15" t="str">
        <f t="shared" si="31"/>
        <v/>
      </c>
      <c r="L236" s="15" t="str">
        <f t="shared" si="32"/>
        <v/>
      </c>
      <c r="M236" s="15" t="str">
        <f t="shared" si="33"/>
        <v/>
      </c>
    </row>
    <row r="237" spans="1:13">
      <c r="A237" s="546"/>
      <c r="B237" s="551"/>
      <c r="C237" s="551"/>
      <c r="D237" s="551"/>
      <c r="E237" s="553"/>
      <c r="F237" s="555" t="str">
        <f t="shared" si="34"/>
        <v/>
      </c>
      <c r="G237" s="322" t="str">
        <f t="shared" si="35"/>
        <v/>
      </c>
      <c r="H237" s="297" t="b">
        <f t="shared" si="36"/>
        <v>0</v>
      </c>
      <c r="I237" s="298">
        <f t="shared" si="29"/>
        <v>1</v>
      </c>
      <c r="J237" s="15" t="str">
        <f t="shared" si="30"/>
        <v/>
      </c>
      <c r="K237" s="15" t="str">
        <f t="shared" si="31"/>
        <v/>
      </c>
      <c r="L237" s="15" t="str">
        <f t="shared" si="32"/>
        <v/>
      </c>
      <c r="M237" s="15" t="str">
        <f t="shared" si="33"/>
        <v/>
      </c>
    </row>
    <row r="238" spans="1:13">
      <c r="A238" s="546"/>
      <c r="B238" s="551"/>
      <c r="C238" s="551"/>
      <c r="D238" s="551"/>
      <c r="E238" s="553"/>
      <c r="F238" s="555" t="str">
        <f t="shared" si="34"/>
        <v/>
      </c>
      <c r="G238" s="322" t="str">
        <f t="shared" si="35"/>
        <v/>
      </c>
      <c r="H238" s="297" t="b">
        <f t="shared" si="36"/>
        <v>0</v>
      </c>
      <c r="I238" s="298">
        <f t="shared" si="29"/>
        <v>1</v>
      </c>
      <c r="J238" s="15" t="str">
        <f t="shared" si="30"/>
        <v/>
      </c>
      <c r="K238" s="15" t="str">
        <f t="shared" si="31"/>
        <v/>
      </c>
      <c r="L238" s="15" t="str">
        <f t="shared" si="32"/>
        <v/>
      </c>
      <c r="M238" s="15" t="str">
        <f t="shared" si="33"/>
        <v/>
      </c>
    </row>
    <row r="239" spans="1:13">
      <c r="A239" s="546"/>
      <c r="B239" s="551"/>
      <c r="C239" s="551"/>
      <c r="D239" s="551"/>
      <c r="E239" s="553"/>
      <c r="F239" s="555" t="str">
        <f t="shared" si="34"/>
        <v/>
      </c>
      <c r="G239" s="322" t="str">
        <f t="shared" si="35"/>
        <v/>
      </c>
      <c r="H239" s="297" t="b">
        <f t="shared" si="36"/>
        <v>0</v>
      </c>
      <c r="I239" s="298">
        <f t="shared" ref="I239:I261" si="37">LEN(B239)-LEN(SUBSTITUTE(B239,",",""))+1</f>
        <v>1</v>
      </c>
      <c r="J239" s="15" t="str">
        <f t="shared" ref="J239:J261" si="38">IF(OR($B239="",,$E239&lt;an_initial,$E239&gt;an_final),"",G239*(HLOOKUP(D239,iii6punctaje,2,FALSE))*COUNTIF(D239,$J$7))</f>
        <v/>
      </c>
      <c r="K239" s="15" t="str">
        <f t="shared" ref="K239:K261" si="39">IF(OR($B239="",,$E239&lt;an_initial,$E239&gt;an_final),"",G239*(HLOOKUP(D239,iii6punctaje,2,FALSE))*COUNTIF(D239,$K$7))</f>
        <v/>
      </c>
      <c r="L239" s="15" t="str">
        <f t="shared" ref="L239:L261" si="40">IF(OR($B239="",,$E239&lt;an_initial,$E239&gt;an_final),"",G239*(HLOOKUP(D239,iii6punctaje,2,FALSE))*COUNTIF(D239,$L$7))</f>
        <v/>
      </c>
      <c r="M239" s="15" t="str">
        <f t="shared" ref="M239:M261" si="41">IF(OR($B239="",,$E239&lt;an_initial,$E239&gt;an_final),"",G239*(HLOOKUP(D239,iii6punctaje,2,FALSE))*COUNTIF(D239,$M$7))</f>
        <v/>
      </c>
    </row>
    <row r="240" spans="1:13">
      <c r="A240" s="546"/>
      <c r="B240" s="551"/>
      <c r="C240" s="551"/>
      <c r="D240" s="551"/>
      <c r="E240" s="553"/>
      <c r="F240" s="555" t="str">
        <f t="shared" si="34"/>
        <v/>
      </c>
      <c r="G240" s="322" t="str">
        <f t="shared" si="35"/>
        <v/>
      </c>
      <c r="H240" s="297" t="b">
        <f t="shared" si="36"/>
        <v>0</v>
      </c>
      <c r="I240" s="298">
        <f t="shared" si="37"/>
        <v>1</v>
      </c>
      <c r="J240" s="15" t="str">
        <f t="shared" si="38"/>
        <v/>
      </c>
      <c r="K240" s="15" t="str">
        <f t="shared" si="39"/>
        <v/>
      </c>
      <c r="L240" s="15" t="str">
        <f t="shared" si="40"/>
        <v/>
      </c>
      <c r="M240" s="15" t="str">
        <f t="shared" si="41"/>
        <v/>
      </c>
    </row>
    <row r="241" spans="1:13">
      <c r="A241" s="546"/>
      <c r="B241" s="551"/>
      <c r="C241" s="551"/>
      <c r="D241" s="551"/>
      <c r="E241" s="553"/>
      <c r="F241" s="555" t="str">
        <f t="shared" si="34"/>
        <v/>
      </c>
      <c r="G241" s="322" t="str">
        <f t="shared" si="35"/>
        <v/>
      </c>
      <c r="H241" s="297" t="b">
        <f t="shared" si="36"/>
        <v>0</v>
      </c>
      <c r="I241" s="298">
        <f t="shared" si="37"/>
        <v>1</v>
      </c>
      <c r="J241" s="15" t="str">
        <f t="shared" si="38"/>
        <v/>
      </c>
      <c r="K241" s="15" t="str">
        <f t="shared" si="39"/>
        <v/>
      </c>
      <c r="L241" s="15" t="str">
        <f t="shared" si="40"/>
        <v/>
      </c>
      <c r="M241" s="15" t="str">
        <f t="shared" si="41"/>
        <v/>
      </c>
    </row>
    <row r="242" spans="1:13">
      <c r="A242" s="546"/>
      <c r="B242" s="551"/>
      <c r="C242" s="551"/>
      <c r="D242" s="551"/>
      <c r="E242" s="553"/>
      <c r="F242" s="555" t="str">
        <f t="shared" si="34"/>
        <v/>
      </c>
      <c r="G242" s="322" t="str">
        <f t="shared" si="35"/>
        <v/>
      </c>
      <c r="H242" s="297" t="b">
        <f t="shared" si="36"/>
        <v>0</v>
      </c>
      <c r="I242" s="298">
        <f t="shared" si="37"/>
        <v>1</v>
      </c>
      <c r="J242" s="15" t="str">
        <f t="shared" si="38"/>
        <v/>
      </c>
      <c r="K242" s="15" t="str">
        <f t="shared" si="39"/>
        <v/>
      </c>
      <c r="L242" s="15" t="str">
        <f t="shared" si="40"/>
        <v/>
      </c>
      <c r="M242" s="15" t="str">
        <f t="shared" si="41"/>
        <v/>
      </c>
    </row>
    <row r="243" spans="1:13">
      <c r="A243" s="546"/>
      <c r="B243" s="551"/>
      <c r="C243" s="551"/>
      <c r="D243" s="551"/>
      <c r="E243" s="553"/>
      <c r="F243" s="555" t="str">
        <f t="shared" si="34"/>
        <v/>
      </c>
      <c r="G243" s="322" t="str">
        <f t="shared" si="35"/>
        <v/>
      </c>
      <c r="H243" s="297" t="b">
        <f t="shared" si="36"/>
        <v>0</v>
      </c>
      <c r="I243" s="298">
        <f t="shared" si="37"/>
        <v>1</v>
      </c>
      <c r="J243" s="15" t="str">
        <f t="shared" si="38"/>
        <v/>
      </c>
      <c r="K243" s="15" t="str">
        <f t="shared" si="39"/>
        <v/>
      </c>
      <c r="L243" s="15" t="str">
        <f t="shared" si="40"/>
        <v/>
      </c>
      <c r="M243" s="15" t="str">
        <f t="shared" si="41"/>
        <v/>
      </c>
    </row>
    <row r="244" spans="1:13">
      <c r="A244" s="546"/>
      <c r="B244" s="551"/>
      <c r="C244" s="551"/>
      <c r="D244" s="551"/>
      <c r="E244" s="553"/>
      <c r="F244" s="555" t="str">
        <f t="shared" si="34"/>
        <v/>
      </c>
      <c r="G244" s="322" t="str">
        <f t="shared" si="35"/>
        <v/>
      </c>
      <c r="H244" s="297" t="b">
        <f t="shared" si="36"/>
        <v>0</v>
      </c>
      <c r="I244" s="298">
        <f t="shared" si="37"/>
        <v>1</v>
      </c>
      <c r="J244" s="15" t="str">
        <f t="shared" si="38"/>
        <v/>
      </c>
      <c r="K244" s="15" t="str">
        <f t="shared" si="39"/>
        <v/>
      </c>
      <c r="L244" s="15" t="str">
        <f t="shared" si="40"/>
        <v/>
      </c>
      <c r="M244" s="15" t="str">
        <f t="shared" si="41"/>
        <v/>
      </c>
    </row>
    <row r="245" spans="1:13">
      <c r="A245" s="546"/>
      <c r="B245" s="551"/>
      <c r="C245" s="551"/>
      <c r="D245" s="551"/>
      <c r="E245" s="553"/>
      <c r="F245" s="555" t="str">
        <f t="shared" si="34"/>
        <v/>
      </c>
      <c r="G245" s="322" t="str">
        <f t="shared" si="35"/>
        <v/>
      </c>
      <c r="H245" s="297" t="b">
        <f t="shared" si="36"/>
        <v>0</v>
      </c>
      <c r="I245" s="298">
        <f t="shared" si="37"/>
        <v>1</v>
      </c>
      <c r="J245" s="15" t="str">
        <f t="shared" si="38"/>
        <v/>
      </c>
      <c r="K245" s="15" t="str">
        <f t="shared" si="39"/>
        <v/>
      </c>
      <c r="L245" s="15" t="str">
        <f t="shared" si="40"/>
        <v/>
      </c>
      <c r="M245" s="15" t="str">
        <f t="shared" si="41"/>
        <v/>
      </c>
    </row>
    <row r="246" spans="1:13">
      <c r="A246" s="546"/>
      <c r="B246" s="551"/>
      <c r="C246" s="551"/>
      <c r="D246" s="551"/>
      <c r="E246" s="553"/>
      <c r="F246" s="555" t="str">
        <f t="shared" si="34"/>
        <v/>
      </c>
      <c r="G246" s="322" t="str">
        <f t="shared" si="35"/>
        <v/>
      </c>
      <c r="H246" s="297" t="b">
        <f t="shared" si="36"/>
        <v>0</v>
      </c>
      <c r="I246" s="298">
        <f t="shared" si="37"/>
        <v>1</v>
      </c>
      <c r="J246" s="15" t="str">
        <f t="shared" si="38"/>
        <v/>
      </c>
      <c r="K246" s="15" t="str">
        <f t="shared" si="39"/>
        <v/>
      </c>
      <c r="L246" s="15" t="str">
        <f t="shared" si="40"/>
        <v/>
      </c>
      <c r="M246" s="15" t="str">
        <f t="shared" si="41"/>
        <v/>
      </c>
    </row>
    <row r="247" spans="1:13">
      <c r="A247" s="546"/>
      <c r="B247" s="551"/>
      <c r="C247" s="551"/>
      <c r="D247" s="551"/>
      <c r="E247" s="553"/>
      <c r="F247" s="555" t="str">
        <f t="shared" si="34"/>
        <v/>
      </c>
      <c r="G247" s="322" t="str">
        <f t="shared" si="35"/>
        <v/>
      </c>
      <c r="H247" s="297" t="b">
        <f t="shared" si="36"/>
        <v>0</v>
      </c>
      <c r="I247" s="298">
        <f t="shared" si="37"/>
        <v>1</v>
      </c>
      <c r="J247" s="15" t="str">
        <f t="shared" si="38"/>
        <v/>
      </c>
      <c r="K247" s="15" t="str">
        <f t="shared" si="39"/>
        <v/>
      </c>
      <c r="L247" s="15" t="str">
        <f t="shared" si="40"/>
        <v/>
      </c>
      <c r="M247" s="15" t="str">
        <f t="shared" si="41"/>
        <v/>
      </c>
    </row>
    <row r="248" spans="1:13">
      <c r="A248" s="546"/>
      <c r="B248" s="551"/>
      <c r="C248" s="551"/>
      <c r="D248" s="551"/>
      <c r="E248" s="553"/>
      <c r="F248" s="555" t="str">
        <f t="shared" si="34"/>
        <v/>
      </c>
      <c r="G248" s="322" t="str">
        <f t="shared" si="35"/>
        <v/>
      </c>
      <c r="H248" s="297" t="b">
        <f t="shared" si="36"/>
        <v>0</v>
      </c>
      <c r="I248" s="298">
        <f t="shared" si="37"/>
        <v>1</v>
      </c>
      <c r="J248" s="15" t="str">
        <f t="shared" si="38"/>
        <v/>
      </c>
      <c r="K248" s="15" t="str">
        <f t="shared" si="39"/>
        <v/>
      </c>
      <c r="L248" s="15" t="str">
        <f t="shared" si="40"/>
        <v/>
      </c>
      <c r="M248" s="15" t="str">
        <f t="shared" si="41"/>
        <v/>
      </c>
    </row>
    <row r="249" spans="1:13">
      <c r="A249" s="546"/>
      <c r="B249" s="551"/>
      <c r="C249" s="551"/>
      <c r="D249" s="551"/>
      <c r="E249" s="553"/>
      <c r="F249" s="555" t="str">
        <f t="shared" si="34"/>
        <v/>
      </c>
      <c r="G249" s="322" t="str">
        <f t="shared" si="35"/>
        <v/>
      </c>
      <c r="H249" s="297" t="b">
        <f t="shared" si="36"/>
        <v>0</v>
      </c>
      <c r="I249" s="298">
        <f t="shared" si="37"/>
        <v>1</v>
      </c>
      <c r="J249" s="15" t="str">
        <f t="shared" si="38"/>
        <v/>
      </c>
      <c r="K249" s="15" t="str">
        <f t="shared" si="39"/>
        <v/>
      </c>
      <c r="L249" s="15" t="str">
        <f t="shared" si="40"/>
        <v/>
      </c>
      <c r="M249" s="15" t="str">
        <f t="shared" si="41"/>
        <v/>
      </c>
    </row>
    <row r="250" spans="1:13">
      <c r="A250" s="546"/>
      <c r="B250" s="551"/>
      <c r="C250" s="551"/>
      <c r="D250" s="551"/>
      <c r="E250" s="553"/>
      <c r="F250" s="555" t="str">
        <f t="shared" si="34"/>
        <v/>
      </c>
      <c r="G250" s="322" t="str">
        <f t="shared" si="35"/>
        <v/>
      </c>
      <c r="H250" s="297" t="b">
        <f t="shared" si="36"/>
        <v>0</v>
      </c>
      <c r="I250" s="298">
        <f t="shared" si="37"/>
        <v>1</v>
      </c>
      <c r="J250" s="15" t="str">
        <f t="shared" si="38"/>
        <v/>
      </c>
      <c r="K250" s="15" t="str">
        <f t="shared" si="39"/>
        <v/>
      </c>
      <c r="L250" s="15" t="str">
        <f t="shared" si="40"/>
        <v/>
      </c>
      <c r="M250" s="15" t="str">
        <f t="shared" si="41"/>
        <v/>
      </c>
    </row>
    <row r="251" spans="1:13">
      <c r="A251" s="546"/>
      <c r="B251" s="551"/>
      <c r="C251" s="551"/>
      <c r="D251" s="551"/>
      <c r="E251" s="553"/>
      <c r="F251" s="555" t="str">
        <f t="shared" si="34"/>
        <v/>
      </c>
      <c r="G251" s="322" t="str">
        <f t="shared" si="35"/>
        <v/>
      </c>
      <c r="H251" s="297" t="b">
        <f t="shared" si="36"/>
        <v>0</v>
      </c>
      <c r="I251" s="298">
        <f t="shared" si="37"/>
        <v>1</v>
      </c>
      <c r="J251" s="15" t="str">
        <f t="shared" si="38"/>
        <v/>
      </c>
      <c r="K251" s="15" t="str">
        <f t="shared" si="39"/>
        <v/>
      </c>
      <c r="L251" s="15" t="str">
        <f t="shared" si="40"/>
        <v/>
      </c>
      <c r="M251" s="15" t="str">
        <f t="shared" si="41"/>
        <v/>
      </c>
    </row>
    <row r="252" spans="1:13">
      <c r="A252" s="546"/>
      <c r="B252" s="551"/>
      <c r="C252" s="551"/>
      <c r="D252" s="551"/>
      <c r="E252" s="553"/>
      <c r="F252" s="555" t="str">
        <f t="shared" si="34"/>
        <v/>
      </c>
      <c r="G252" s="322" t="str">
        <f t="shared" si="35"/>
        <v/>
      </c>
      <c r="H252" s="297" t="b">
        <f t="shared" si="36"/>
        <v>0</v>
      </c>
      <c r="I252" s="298">
        <f t="shared" si="37"/>
        <v>1</v>
      </c>
      <c r="J252" s="15" t="str">
        <f t="shared" si="38"/>
        <v/>
      </c>
      <c r="K252" s="15" t="str">
        <f t="shared" si="39"/>
        <v/>
      </c>
      <c r="L252" s="15" t="str">
        <f t="shared" si="40"/>
        <v/>
      </c>
      <c r="M252" s="15" t="str">
        <f t="shared" si="41"/>
        <v/>
      </c>
    </row>
    <row r="253" spans="1:13">
      <c r="A253" s="546"/>
      <c r="B253" s="551"/>
      <c r="C253" s="551"/>
      <c r="D253" s="551"/>
      <c r="E253" s="553"/>
      <c r="F253" s="555" t="str">
        <f t="shared" si="34"/>
        <v/>
      </c>
      <c r="G253" s="322" t="str">
        <f t="shared" si="35"/>
        <v/>
      </c>
      <c r="H253" s="297" t="b">
        <f t="shared" si="36"/>
        <v>0</v>
      </c>
      <c r="I253" s="298">
        <f t="shared" si="37"/>
        <v>1</v>
      </c>
      <c r="J253" s="15" t="str">
        <f t="shared" si="38"/>
        <v/>
      </c>
      <c r="K253" s="15" t="str">
        <f t="shared" si="39"/>
        <v/>
      </c>
      <c r="L253" s="15" t="str">
        <f t="shared" si="40"/>
        <v/>
      </c>
      <c r="M253" s="15" t="str">
        <f t="shared" si="41"/>
        <v/>
      </c>
    </row>
    <row r="254" spans="1:13">
      <c r="A254" s="546"/>
      <c r="B254" s="551"/>
      <c r="C254" s="551"/>
      <c r="D254" s="551"/>
      <c r="E254" s="553"/>
      <c r="F254" s="555" t="str">
        <f t="shared" si="34"/>
        <v/>
      </c>
      <c r="G254" s="322" t="str">
        <f t="shared" si="35"/>
        <v/>
      </c>
      <c r="H254" s="297" t="b">
        <f t="shared" si="36"/>
        <v>0</v>
      </c>
      <c r="I254" s="298">
        <f t="shared" si="37"/>
        <v>1</v>
      </c>
      <c r="J254" s="15" t="str">
        <f t="shared" si="38"/>
        <v/>
      </c>
      <c r="K254" s="15" t="str">
        <f t="shared" si="39"/>
        <v/>
      </c>
      <c r="L254" s="15" t="str">
        <f t="shared" si="40"/>
        <v/>
      </c>
      <c r="M254" s="15" t="str">
        <f t="shared" si="41"/>
        <v/>
      </c>
    </row>
    <row r="255" spans="1:13">
      <c r="A255" s="546"/>
      <c r="B255" s="551"/>
      <c r="C255" s="551"/>
      <c r="D255" s="551"/>
      <c r="E255" s="553"/>
      <c r="F255" s="555" t="str">
        <f t="shared" si="34"/>
        <v/>
      </c>
      <c r="G255" s="322" t="str">
        <f t="shared" si="35"/>
        <v/>
      </c>
      <c r="H255" s="297" t="b">
        <f t="shared" si="36"/>
        <v>0</v>
      </c>
      <c r="I255" s="298">
        <f t="shared" si="37"/>
        <v>1</v>
      </c>
      <c r="J255" s="15" t="str">
        <f t="shared" si="38"/>
        <v/>
      </c>
      <c r="K255" s="15" t="str">
        <f t="shared" si="39"/>
        <v/>
      </c>
      <c r="L255" s="15" t="str">
        <f t="shared" si="40"/>
        <v/>
      </c>
      <c r="M255" s="15" t="str">
        <f t="shared" si="41"/>
        <v/>
      </c>
    </row>
    <row r="256" spans="1:13">
      <c r="A256" s="546"/>
      <c r="B256" s="551"/>
      <c r="C256" s="551"/>
      <c r="D256" s="551"/>
      <c r="E256" s="553"/>
      <c r="F256" s="555" t="str">
        <f t="shared" si="34"/>
        <v/>
      </c>
      <c r="G256" s="322" t="str">
        <f t="shared" si="35"/>
        <v/>
      </c>
      <c r="H256" s="297" t="b">
        <f t="shared" si="36"/>
        <v>0</v>
      </c>
      <c r="I256" s="298">
        <f t="shared" si="37"/>
        <v>1</v>
      </c>
      <c r="J256" s="15" t="str">
        <f t="shared" si="38"/>
        <v/>
      </c>
      <c r="K256" s="15" t="str">
        <f t="shared" si="39"/>
        <v/>
      </c>
      <c r="L256" s="15" t="str">
        <f t="shared" si="40"/>
        <v/>
      </c>
      <c r="M256" s="15" t="str">
        <f t="shared" si="41"/>
        <v/>
      </c>
    </row>
    <row r="257" spans="1:13">
      <c r="A257" s="546"/>
      <c r="B257" s="551"/>
      <c r="C257" s="551"/>
      <c r="D257" s="551"/>
      <c r="E257" s="553"/>
      <c r="F257" s="555" t="str">
        <f t="shared" si="34"/>
        <v/>
      </c>
      <c r="G257" s="322" t="str">
        <f t="shared" si="35"/>
        <v/>
      </c>
      <c r="H257" s="297" t="b">
        <f t="shared" si="36"/>
        <v>0</v>
      </c>
      <c r="I257" s="298">
        <f t="shared" si="37"/>
        <v>1</v>
      </c>
      <c r="J257" s="15" t="str">
        <f t="shared" si="38"/>
        <v/>
      </c>
      <c r="K257" s="15" t="str">
        <f t="shared" si="39"/>
        <v/>
      </c>
      <c r="L257" s="15" t="str">
        <f t="shared" si="40"/>
        <v/>
      </c>
      <c r="M257" s="15" t="str">
        <f t="shared" si="41"/>
        <v/>
      </c>
    </row>
    <row r="258" spans="1:13">
      <c r="A258" s="546"/>
      <c r="B258" s="551"/>
      <c r="C258" s="551"/>
      <c r="D258" s="551"/>
      <c r="E258" s="553"/>
      <c r="F258" s="555" t="str">
        <f t="shared" si="34"/>
        <v/>
      </c>
      <c r="G258" s="322" t="str">
        <f t="shared" si="35"/>
        <v/>
      </c>
      <c r="H258" s="297" t="b">
        <f t="shared" si="36"/>
        <v>0</v>
      </c>
      <c r="I258" s="298">
        <f t="shared" si="37"/>
        <v>1</v>
      </c>
      <c r="J258" s="15" t="str">
        <f t="shared" si="38"/>
        <v/>
      </c>
      <c r="K258" s="15" t="str">
        <f t="shared" si="39"/>
        <v/>
      </c>
      <c r="L258" s="15" t="str">
        <f t="shared" si="40"/>
        <v/>
      </c>
      <c r="M258" s="15" t="str">
        <f t="shared" si="41"/>
        <v/>
      </c>
    </row>
    <row r="259" spans="1:13">
      <c r="A259" s="546"/>
      <c r="B259" s="551"/>
      <c r="C259" s="551"/>
      <c r="D259" s="551"/>
      <c r="E259" s="553"/>
      <c r="F259" s="555" t="str">
        <f t="shared" si="34"/>
        <v/>
      </c>
      <c r="G259" s="322" t="str">
        <f t="shared" si="35"/>
        <v/>
      </c>
      <c r="H259" s="297" t="b">
        <f t="shared" si="36"/>
        <v>0</v>
      </c>
      <c r="I259" s="298">
        <f t="shared" si="37"/>
        <v>1</v>
      </c>
      <c r="J259" s="15" t="str">
        <f t="shared" si="38"/>
        <v/>
      </c>
      <c r="K259" s="15" t="str">
        <f t="shared" si="39"/>
        <v/>
      </c>
      <c r="L259" s="15" t="str">
        <f t="shared" si="40"/>
        <v/>
      </c>
      <c r="M259" s="15" t="str">
        <f t="shared" si="41"/>
        <v/>
      </c>
    </row>
    <row r="260" spans="1:13">
      <c r="A260" s="546"/>
      <c r="B260" s="551"/>
      <c r="C260" s="551"/>
      <c r="D260" s="551"/>
      <c r="E260" s="553"/>
      <c r="F260" s="555" t="str">
        <f t="shared" si="34"/>
        <v/>
      </c>
      <c r="G260" s="322" t="str">
        <f t="shared" si="35"/>
        <v/>
      </c>
      <c r="H260" s="297" t="b">
        <f t="shared" si="36"/>
        <v>0</v>
      </c>
      <c r="I260" s="298">
        <f t="shared" si="37"/>
        <v>1</v>
      </c>
      <c r="J260" s="15" t="str">
        <f t="shared" si="38"/>
        <v/>
      </c>
      <c r="K260" s="15" t="str">
        <f t="shared" si="39"/>
        <v/>
      </c>
      <c r="L260" s="15" t="str">
        <f t="shared" si="40"/>
        <v/>
      </c>
      <c r="M260" s="15" t="str">
        <f t="shared" si="41"/>
        <v/>
      </c>
    </row>
    <row r="261" spans="1:13">
      <c r="A261" s="546"/>
      <c r="B261" s="551"/>
      <c r="C261" s="551"/>
      <c r="D261" s="551"/>
      <c r="E261" s="553"/>
      <c r="F261" s="555" t="str">
        <f t="shared" si="34"/>
        <v/>
      </c>
      <c r="G261" s="322" t="str">
        <f t="shared" si="35"/>
        <v/>
      </c>
      <c r="H261" s="297" t="b">
        <f t="shared" si="36"/>
        <v>0</v>
      </c>
      <c r="I261" s="298">
        <f t="shared" si="37"/>
        <v>1</v>
      </c>
      <c r="J261" s="15" t="str">
        <f t="shared" si="38"/>
        <v/>
      </c>
      <c r="K261" s="15" t="str">
        <f t="shared" si="39"/>
        <v/>
      </c>
      <c r="L261" s="15" t="str">
        <f t="shared" si="40"/>
        <v/>
      </c>
      <c r="M261" s="15" t="str">
        <f t="shared" si="41"/>
        <v/>
      </c>
    </row>
  </sheetData>
  <sheetProtection algorithmName="SHA-512" hashValue="M9SsY/oMKJhAGgFZrM6y8IDiTYxLKm2sBdV6svtA2jDhI9jLBWZdkR83R0OJNdnbMODlKjz20fwwVtf1KyUCkA==" saltValue="gg+5wMaiJruh/9j+Mswvtg==" spinCount="100000" sheet="1" objects="1" scenarios="1" formatCells="0" formatRows="0" insertRows="0"/>
  <mergeCells count="15">
    <mergeCell ref="J7:J9"/>
    <mergeCell ref="K7:K9"/>
    <mergeCell ref="L7:L9"/>
    <mergeCell ref="M7:M9"/>
    <mergeCell ref="I7:I10"/>
    <mergeCell ref="C7:C10"/>
    <mergeCell ref="A4:H4"/>
    <mergeCell ref="A5:F5"/>
    <mergeCell ref="A7:A10"/>
    <mergeCell ref="B7:B10"/>
    <mergeCell ref="D7:D10"/>
    <mergeCell ref="E7:E10"/>
    <mergeCell ref="F7:F9"/>
    <mergeCell ref="G7:G9"/>
    <mergeCell ref="H7:H10"/>
  </mergeCells>
  <dataValidations count="1">
    <dataValidation type="list" allowBlank="1" showInputMessage="1" showErrorMessage="1" sqref="D12:D261" xr:uid="{00000000-0002-0000-3F00-000000000000}">
      <formula1>iii6tip</formula1>
    </dataValidation>
  </dataValidations>
  <pageMargins left="0.59055118110236227" right="0.59055118110236227" top="0.78740157480314965" bottom="1.1023622047244095" header="0" footer="0.43307086614173229"/>
  <pageSetup paperSize="9" scale="86" fitToHeight="100" orientation="landscape" r:id="rId1"/>
  <headerFooter>
    <oddFooter xml:space="preserve">&amp;L
&amp;RCandidat
</oddFooter>
  </headerFooter>
  <rowBreaks count="1" manualBreakCount="1">
    <brk id="36"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76">
    <pageSetUpPr fitToPage="1"/>
  </sheetPr>
  <dimension ref="A1:G261"/>
  <sheetViews>
    <sheetView zoomScaleNormal="100" workbookViewId="0">
      <selection activeCell="C12" sqref="C12:D14"/>
    </sheetView>
  </sheetViews>
  <sheetFormatPr defaultColWidth="9.1328125" defaultRowHeight="15.75"/>
  <cols>
    <col min="1" max="1" width="5.6640625" style="45" customWidth="1"/>
    <col min="2" max="2" width="36.33203125" style="49" hidden="1" customWidth="1"/>
    <col min="3" max="3" width="48.33203125" style="49" customWidth="1"/>
    <col min="4" max="4" width="10.6640625" style="54" customWidth="1"/>
    <col min="5" max="5" width="17.6640625" style="49" customWidth="1"/>
    <col min="6" max="7" width="17.6640625" style="49" hidden="1" customWidth="1"/>
    <col min="8" max="15" width="9.1328125" style="49" customWidth="1"/>
    <col min="16" max="16384" width="9.1328125" style="49"/>
  </cols>
  <sheetData>
    <row r="1" spans="1:7" s="45" customFormat="1">
      <c r="A1" s="44" t="s">
        <v>483</v>
      </c>
      <c r="D1" s="46"/>
      <c r="E1" s="48"/>
      <c r="F1" s="48"/>
      <c r="G1" s="48"/>
    </row>
    <row r="2" spans="1:7" s="45" customFormat="1">
      <c r="A2" s="294" t="str">
        <f>IF(ISBLANK(facultate), IF(ISBLANK(departament),"","Departament " &amp; departament), "Facultatea " &amp; facultate)</f>
        <v>Facultatea Automatică și Calculatoare</v>
      </c>
      <c r="D2" s="46"/>
      <c r="E2" s="48"/>
      <c r="F2" s="48"/>
      <c r="G2" s="48"/>
    </row>
    <row r="3" spans="1:7" s="45" customFormat="1">
      <c r="A3" s="294" t="str">
        <f>IF(ISBLANK(departament),"","Departamentul " &amp; departament)</f>
        <v>Departamentul Automatică și Informatică Aplicată</v>
      </c>
      <c r="D3" s="46"/>
      <c r="E3" s="48"/>
      <c r="F3" s="48"/>
      <c r="G3" s="48"/>
    </row>
    <row r="4" spans="1:7">
      <c r="A4" s="472" t="s">
        <v>843</v>
      </c>
      <c r="B4" s="472"/>
      <c r="C4" s="472"/>
      <c r="D4" s="472"/>
      <c r="E4" s="472"/>
    </row>
    <row r="5" spans="1:7">
      <c r="A5" s="472" t="s">
        <v>876</v>
      </c>
      <c r="B5" s="472"/>
      <c r="C5" s="472"/>
      <c r="D5" s="472"/>
      <c r="E5" s="472"/>
    </row>
    <row r="6" spans="1:7" ht="13.5" customHeight="1">
      <c r="D6" s="49"/>
      <c r="E6" s="295" t="str">
        <f>CONCATENATE(functie," ",nume_candidat)</f>
        <v>Conferențiar Bojan-Dragos Claudia-Adina</v>
      </c>
      <c r="F6" s="295" t="str">
        <f>CONCATENATE(functie," ",nume_candidat)</f>
        <v>Conferențiar Bojan-Dragos Claudia-Adina</v>
      </c>
      <c r="G6" s="295" t="str">
        <f>CONCATENATE(functie," ",nume_candidat)</f>
        <v>Conferențiar Bojan-Dragos Claudia-Adina</v>
      </c>
    </row>
    <row r="7" spans="1:7" ht="18.75" customHeight="1">
      <c r="A7" s="470" t="s">
        <v>338</v>
      </c>
      <c r="B7" s="470" t="s">
        <v>877</v>
      </c>
      <c r="C7" s="470" t="s">
        <v>1054</v>
      </c>
      <c r="D7" s="480" t="s">
        <v>2</v>
      </c>
      <c r="E7" s="470" t="s">
        <v>544</v>
      </c>
      <c r="F7" s="470" t="s">
        <v>871</v>
      </c>
      <c r="G7" s="470" t="s">
        <v>879</v>
      </c>
    </row>
    <row r="8" spans="1:7" ht="18.75" customHeight="1">
      <c r="A8" s="487"/>
      <c r="B8" s="487"/>
      <c r="C8" s="487"/>
      <c r="D8" s="481"/>
      <c r="E8" s="487"/>
      <c r="F8" s="487"/>
      <c r="G8" s="487"/>
    </row>
    <row r="9" spans="1:7" ht="18.75" customHeight="1">
      <c r="A9" s="487"/>
      <c r="B9" s="487"/>
      <c r="C9" s="487"/>
      <c r="D9" s="481"/>
      <c r="E9" s="471"/>
      <c r="F9" s="471"/>
      <c r="G9" s="471"/>
    </row>
    <row r="10" spans="1:7" ht="18.75" customHeight="1">
      <c r="A10" s="471"/>
      <c r="B10" s="471"/>
      <c r="C10" s="471"/>
      <c r="D10" s="482"/>
      <c r="E10" s="296" t="str">
        <f>CONCATENATE("ultimii ",durata_evaluare," ani")</f>
        <v>ultimii 5 ani</v>
      </c>
      <c r="F10" s="296" t="str">
        <f>CONCATENATE("ultimii ",durata_evaluare," ani")</f>
        <v>ultimii 5 ani</v>
      </c>
      <c r="G10" s="296" t="str">
        <f>CONCATENATE("ultimii ",durata_evaluare," ani")</f>
        <v>ultimii 5 ani</v>
      </c>
    </row>
    <row r="11" spans="1:7">
      <c r="A11" s="71"/>
      <c r="B11" s="50"/>
      <c r="C11" s="50"/>
      <c r="D11" s="22"/>
      <c r="E11" s="122">
        <f>SUMIF(E12:E1012,"&gt;0")</f>
        <v>0</v>
      </c>
      <c r="F11" s="122">
        <f>SUMIF(F12:F1110,"&gt;0")</f>
        <v>0</v>
      </c>
      <c r="G11" s="122">
        <f>SUMIF(G12:G1110,"&gt;0")</f>
        <v>0</v>
      </c>
    </row>
    <row r="12" spans="1:7">
      <c r="A12" s="28">
        <v>1</v>
      </c>
      <c r="B12" s="7" t="s">
        <v>871</v>
      </c>
      <c r="C12" s="7"/>
      <c r="D12" s="180"/>
      <c r="E12" s="15" t="str">
        <f t="shared" ref="E12" si="0">IF(OR(,,$D12&lt;an_initial,$D12&gt;an_final),"",(HLOOKUP(C12,iii7punctaje,2,FALSE)))</f>
        <v/>
      </c>
      <c r="F12" s="15" t="str">
        <f t="shared" ref="F12" si="1">IF(OR(,,$D12&lt;an_initial,$D12&gt;an_final),"",(HLOOKUP(C12,iii7punctaje,2,FALSE))*COUNTIF(C12,$F$7))</f>
        <v/>
      </c>
      <c r="G12" s="15" t="str">
        <f t="shared" ref="G12" si="2">IF(OR(,,$D12&lt;an_initial,$D12&gt;an_final),"",(HLOOKUP(C12,iii7punctaje,2,FALSE))*COUNTIF(C12,$G$7))</f>
        <v/>
      </c>
    </row>
    <row r="13" spans="1:7">
      <c r="A13" s="28">
        <v>2</v>
      </c>
      <c r="B13" s="7" t="s">
        <v>880</v>
      </c>
      <c r="C13" s="7"/>
      <c r="D13" s="180"/>
      <c r="E13" s="15" t="str">
        <f t="shared" ref="E13:E76" si="3">IF(OR(,,$D13&lt;an_initial,$D13&gt;an_final),"",(HLOOKUP(C13,iii7punctaje,2,FALSE)))</f>
        <v/>
      </c>
      <c r="F13" s="15" t="str">
        <f t="shared" ref="F13:F76" si="4">IF(OR(,,$D13&lt;an_initial,$D13&gt;an_final),"",(HLOOKUP(C13,iii7punctaje,2,FALSE))*COUNTIF(C13,$F$7))</f>
        <v/>
      </c>
      <c r="G13" s="15" t="str">
        <f t="shared" ref="G13:G76" si="5">IF(OR(,,$D13&lt;an_initial,$D13&gt;an_final),"",(HLOOKUP(C13,iii7punctaje,2,FALSE))*COUNTIF(C13,$G$7))</f>
        <v/>
      </c>
    </row>
    <row r="14" spans="1:7">
      <c r="A14" s="28">
        <v>3</v>
      </c>
      <c r="B14" s="7" t="s">
        <v>880</v>
      </c>
      <c r="C14" s="7"/>
      <c r="D14" s="180"/>
      <c r="E14" s="15" t="str">
        <f t="shared" si="3"/>
        <v/>
      </c>
      <c r="F14" s="15" t="str">
        <f t="shared" si="4"/>
        <v/>
      </c>
      <c r="G14" s="15" t="str">
        <f t="shared" si="5"/>
        <v/>
      </c>
    </row>
    <row r="15" spans="1:7">
      <c r="A15" s="28">
        <v>4</v>
      </c>
      <c r="B15" s="6"/>
      <c r="C15" s="6"/>
      <c r="D15" s="179"/>
      <c r="E15" s="15" t="str">
        <f t="shared" si="3"/>
        <v/>
      </c>
      <c r="F15" s="15" t="str">
        <f t="shared" si="4"/>
        <v/>
      </c>
      <c r="G15" s="15" t="str">
        <f t="shared" si="5"/>
        <v/>
      </c>
    </row>
    <row r="16" spans="1:7">
      <c r="A16" s="28">
        <v>5</v>
      </c>
      <c r="B16" s="6"/>
      <c r="C16" s="6"/>
      <c r="D16" s="179"/>
      <c r="E16" s="15" t="str">
        <f t="shared" si="3"/>
        <v/>
      </c>
      <c r="F16" s="15" t="str">
        <f t="shared" si="4"/>
        <v/>
      </c>
      <c r="G16" s="15" t="str">
        <f t="shared" si="5"/>
        <v/>
      </c>
    </row>
    <row r="17" spans="1:7">
      <c r="A17" s="28">
        <v>6</v>
      </c>
      <c r="B17" s="6"/>
      <c r="C17" s="6"/>
      <c r="D17" s="179"/>
      <c r="E17" s="15" t="str">
        <f t="shared" si="3"/>
        <v/>
      </c>
      <c r="F17" s="15" t="str">
        <f t="shared" si="4"/>
        <v/>
      </c>
      <c r="G17" s="15" t="str">
        <f t="shared" si="5"/>
        <v/>
      </c>
    </row>
    <row r="18" spans="1:7">
      <c r="A18" s="28">
        <v>7</v>
      </c>
      <c r="B18" s="6"/>
      <c r="C18" s="6"/>
      <c r="D18" s="179"/>
      <c r="E18" s="15" t="str">
        <f t="shared" si="3"/>
        <v/>
      </c>
      <c r="F18" s="15" t="str">
        <f t="shared" si="4"/>
        <v/>
      </c>
      <c r="G18" s="15" t="str">
        <f t="shared" si="5"/>
        <v/>
      </c>
    </row>
    <row r="19" spans="1:7">
      <c r="A19" s="28">
        <v>8</v>
      </c>
      <c r="B19" s="6"/>
      <c r="C19" s="6"/>
      <c r="D19" s="179"/>
      <c r="E19" s="15" t="str">
        <f t="shared" si="3"/>
        <v/>
      </c>
      <c r="F19" s="15" t="str">
        <f t="shared" si="4"/>
        <v/>
      </c>
      <c r="G19" s="15" t="str">
        <f t="shared" si="5"/>
        <v/>
      </c>
    </row>
    <row r="20" spans="1:7">
      <c r="A20" s="28">
        <v>9</v>
      </c>
      <c r="B20" s="6"/>
      <c r="C20" s="6"/>
      <c r="D20" s="179"/>
      <c r="E20" s="15" t="str">
        <f t="shared" si="3"/>
        <v/>
      </c>
      <c r="F20" s="15" t="str">
        <f t="shared" si="4"/>
        <v/>
      </c>
      <c r="G20" s="15" t="str">
        <f t="shared" si="5"/>
        <v/>
      </c>
    </row>
    <row r="21" spans="1:7">
      <c r="A21" s="28">
        <v>10</v>
      </c>
      <c r="B21" s="6"/>
      <c r="C21" s="6"/>
      <c r="D21" s="179"/>
      <c r="E21" s="15" t="str">
        <f t="shared" si="3"/>
        <v/>
      </c>
      <c r="F21" s="15" t="str">
        <f t="shared" si="4"/>
        <v/>
      </c>
      <c r="G21" s="15" t="str">
        <f t="shared" si="5"/>
        <v/>
      </c>
    </row>
    <row r="22" spans="1:7">
      <c r="A22" s="28">
        <v>11</v>
      </c>
      <c r="B22" s="6"/>
      <c r="C22" s="6"/>
      <c r="D22" s="179"/>
      <c r="E22" s="15" t="str">
        <f t="shared" si="3"/>
        <v/>
      </c>
      <c r="F22" s="15" t="str">
        <f t="shared" si="4"/>
        <v/>
      </c>
      <c r="G22" s="15" t="str">
        <f t="shared" si="5"/>
        <v/>
      </c>
    </row>
    <row r="23" spans="1:7">
      <c r="A23" s="28">
        <v>12</v>
      </c>
      <c r="B23" s="6"/>
      <c r="C23" s="6"/>
      <c r="D23" s="179"/>
      <c r="E23" s="15" t="str">
        <f t="shared" si="3"/>
        <v/>
      </c>
      <c r="F23" s="15" t="str">
        <f t="shared" si="4"/>
        <v/>
      </c>
      <c r="G23" s="15" t="str">
        <f t="shared" si="5"/>
        <v/>
      </c>
    </row>
    <row r="24" spans="1:7">
      <c r="A24" s="28">
        <v>13</v>
      </c>
      <c r="B24" s="6"/>
      <c r="C24" s="6"/>
      <c r="D24" s="179"/>
      <c r="E24" s="15" t="str">
        <f t="shared" si="3"/>
        <v/>
      </c>
      <c r="F24" s="15" t="str">
        <f t="shared" si="4"/>
        <v/>
      </c>
      <c r="G24" s="15" t="str">
        <f t="shared" si="5"/>
        <v/>
      </c>
    </row>
    <row r="25" spans="1:7">
      <c r="A25" s="28">
        <v>14</v>
      </c>
      <c r="B25" s="6"/>
      <c r="C25" s="6"/>
      <c r="D25" s="179"/>
      <c r="E25" s="15" t="str">
        <f t="shared" si="3"/>
        <v/>
      </c>
      <c r="F25" s="15" t="str">
        <f t="shared" si="4"/>
        <v/>
      </c>
      <c r="G25" s="15" t="str">
        <f t="shared" si="5"/>
        <v/>
      </c>
    </row>
    <row r="26" spans="1:7">
      <c r="A26" s="28">
        <v>15</v>
      </c>
      <c r="B26" s="6"/>
      <c r="C26" s="6"/>
      <c r="D26" s="179"/>
      <c r="E26" s="15" t="str">
        <f t="shared" si="3"/>
        <v/>
      </c>
      <c r="F26" s="15" t="str">
        <f t="shared" si="4"/>
        <v/>
      </c>
      <c r="G26" s="15" t="str">
        <f t="shared" si="5"/>
        <v/>
      </c>
    </row>
    <row r="27" spans="1:7">
      <c r="A27" s="28">
        <v>16</v>
      </c>
      <c r="B27" s="6"/>
      <c r="C27" s="6"/>
      <c r="D27" s="179"/>
      <c r="E27" s="15" t="str">
        <f t="shared" si="3"/>
        <v/>
      </c>
      <c r="F27" s="15" t="str">
        <f t="shared" si="4"/>
        <v/>
      </c>
      <c r="G27" s="15" t="str">
        <f t="shared" si="5"/>
        <v/>
      </c>
    </row>
    <row r="28" spans="1:7">
      <c r="A28" s="28">
        <v>17</v>
      </c>
      <c r="B28" s="6"/>
      <c r="C28" s="6"/>
      <c r="D28" s="179"/>
      <c r="E28" s="15" t="str">
        <f t="shared" si="3"/>
        <v/>
      </c>
      <c r="F28" s="15" t="str">
        <f t="shared" si="4"/>
        <v/>
      </c>
      <c r="G28" s="15" t="str">
        <f t="shared" si="5"/>
        <v/>
      </c>
    </row>
    <row r="29" spans="1:7">
      <c r="A29" s="28">
        <v>18</v>
      </c>
      <c r="B29" s="6"/>
      <c r="C29" s="6"/>
      <c r="D29" s="179"/>
      <c r="E29" s="15" t="str">
        <f t="shared" si="3"/>
        <v/>
      </c>
      <c r="F29" s="15" t="str">
        <f t="shared" si="4"/>
        <v/>
      </c>
      <c r="G29" s="15" t="str">
        <f t="shared" si="5"/>
        <v/>
      </c>
    </row>
    <row r="30" spans="1:7">
      <c r="A30" s="28">
        <v>19</v>
      </c>
      <c r="B30" s="6"/>
      <c r="C30" s="6"/>
      <c r="D30" s="179"/>
      <c r="E30" s="15" t="str">
        <f t="shared" si="3"/>
        <v/>
      </c>
      <c r="F30" s="15" t="str">
        <f t="shared" si="4"/>
        <v/>
      </c>
      <c r="G30" s="15" t="str">
        <f t="shared" si="5"/>
        <v/>
      </c>
    </row>
    <row r="31" spans="1:7">
      <c r="A31" s="28">
        <v>20</v>
      </c>
      <c r="B31" s="6"/>
      <c r="C31" s="6"/>
      <c r="D31" s="179"/>
      <c r="E31" s="15" t="str">
        <f t="shared" si="3"/>
        <v/>
      </c>
      <c r="F31" s="15" t="str">
        <f t="shared" si="4"/>
        <v/>
      </c>
      <c r="G31" s="15" t="str">
        <f t="shared" si="5"/>
        <v/>
      </c>
    </row>
    <row r="32" spans="1:7">
      <c r="A32" s="28">
        <v>21</v>
      </c>
      <c r="B32" s="6"/>
      <c r="C32" s="6"/>
      <c r="D32" s="179"/>
      <c r="E32" s="15" t="str">
        <f t="shared" si="3"/>
        <v/>
      </c>
      <c r="F32" s="15" t="str">
        <f t="shared" si="4"/>
        <v/>
      </c>
      <c r="G32" s="15" t="str">
        <f t="shared" si="5"/>
        <v/>
      </c>
    </row>
    <row r="33" spans="1:7">
      <c r="A33" s="28">
        <v>22</v>
      </c>
      <c r="B33" s="6"/>
      <c r="C33" s="6"/>
      <c r="D33" s="179"/>
      <c r="E33" s="15" t="str">
        <f t="shared" si="3"/>
        <v/>
      </c>
      <c r="F33" s="15" t="str">
        <f t="shared" si="4"/>
        <v/>
      </c>
      <c r="G33" s="15" t="str">
        <f t="shared" si="5"/>
        <v/>
      </c>
    </row>
    <row r="34" spans="1:7">
      <c r="A34" s="28">
        <v>23</v>
      </c>
      <c r="B34" s="6"/>
      <c r="C34" s="6"/>
      <c r="D34" s="179"/>
      <c r="E34" s="15" t="str">
        <f t="shared" si="3"/>
        <v/>
      </c>
      <c r="F34" s="15" t="str">
        <f t="shared" si="4"/>
        <v/>
      </c>
      <c r="G34" s="15" t="str">
        <f t="shared" si="5"/>
        <v/>
      </c>
    </row>
    <row r="35" spans="1:7">
      <c r="A35" s="28">
        <v>24</v>
      </c>
      <c r="B35" s="6"/>
      <c r="C35" s="6"/>
      <c r="D35" s="179"/>
      <c r="E35" s="15" t="str">
        <f t="shared" si="3"/>
        <v/>
      </c>
      <c r="F35" s="15" t="str">
        <f t="shared" si="4"/>
        <v/>
      </c>
      <c r="G35" s="15" t="str">
        <f t="shared" si="5"/>
        <v/>
      </c>
    </row>
    <row r="36" spans="1:7">
      <c r="A36" s="28">
        <v>25</v>
      </c>
      <c r="B36" s="6"/>
      <c r="C36" s="6"/>
      <c r="D36" s="179"/>
      <c r="E36" s="15" t="str">
        <f t="shared" si="3"/>
        <v/>
      </c>
      <c r="F36" s="15" t="str">
        <f t="shared" si="4"/>
        <v/>
      </c>
      <c r="G36" s="15" t="str">
        <f t="shared" si="5"/>
        <v/>
      </c>
    </row>
    <row r="37" spans="1:7">
      <c r="A37" s="28">
        <v>26</v>
      </c>
      <c r="B37" s="6"/>
      <c r="C37" s="6"/>
      <c r="D37" s="179"/>
      <c r="E37" s="15" t="str">
        <f t="shared" si="3"/>
        <v/>
      </c>
      <c r="F37" s="15" t="str">
        <f t="shared" si="4"/>
        <v/>
      </c>
      <c r="G37" s="15" t="str">
        <f t="shared" si="5"/>
        <v/>
      </c>
    </row>
    <row r="38" spans="1:7">
      <c r="A38" s="28">
        <v>27</v>
      </c>
      <c r="B38" s="6"/>
      <c r="C38" s="6"/>
      <c r="D38" s="179"/>
      <c r="E38" s="15" t="str">
        <f t="shared" si="3"/>
        <v/>
      </c>
      <c r="F38" s="15" t="str">
        <f t="shared" si="4"/>
        <v/>
      </c>
      <c r="G38" s="15" t="str">
        <f t="shared" si="5"/>
        <v/>
      </c>
    </row>
    <row r="39" spans="1:7">
      <c r="A39" s="28">
        <v>28</v>
      </c>
      <c r="B39" s="6"/>
      <c r="C39" s="6"/>
      <c r="D39" s="179"/>
      <c r="E39" s="15" t="str">
        <f t="shared" si="3"/>
        <v/>
      </c>
      <c r="F39" s="15" t="str">
        <f t="shared" si="4"/>
        <v/>
      </c>
      <c r="G39" s="15" t="str">
        <f t="shared" si="5"/>
        <v/>
      </c>
    </row>
    <row r="40" spans="1:7">
      <c r="A40" s="28">
        <v>29</v>
      </c>
      <c r="B40" s="6"/>
      <c r="C40" s="6"/>
      <c r="D40" s="179"/>
      <c r="E40" s="15" t="str">
        <f t="shared" si="3"/>
        <v/>
      </c>
      <c r="F40" s="15" t="str">
        <f t="shared" si="4"/>
        <v/>
      </c>
      <c r="G40" s="15" t="str">
        <f t="shared" si="5"/>
        <v/>
      </c>
    </row>
    <row r="41" spans="1:7">
      <c r="A41" s="28">
        <v>30</v>
      </c>
      <c r="B41" s="6"/>
      <c r="C41" s="6"/>
      <c r="D41" s="179"/>
      <c r="E41" s="15" t="str">
        <f t="shared" si="3"/>
        <v/>
      </c>
      <c r="F41" s="15" t="str">
        <f t="shared" si="4"/>
        <v/>
      </c>
      <c r="G41" s="15" t="str">
        <f t="shared" si="5"/>
        <v/>
      </c>
    </row>
    <row r="42" spans="1:7">
      <c r="A42" s="28">
        <v>31</v>
      </c>
      <c r="B42" s="6"/>
      <c r="C42" s="6"/>
      <c r="D42" s="179"/>
      <c r="E42" s="15" t="str">
        <f t="shared" si="3"/>
        <v/>
      </c>
      <c r="F42" s="15" t="str">
        <f t="shared" si="4"/>
        <v/>
      </c>
      <c r="G42" s="15" t="str">
        <f t="shared" si="5"/>
        <v/>
      </c>
    </row>
    <row r="43" spans="1:7">
      <c r="A43" s="28">
        <v>32</v>
      </c>
      <c r="B43" s="6"/>
      <c r="C43" s="6"/>
      <c r="D43" s="179"/>
      <c r="E43" s="15" t="str">
        <f t="shared" si="3"/>
        <v/>
      </c>
      <c r="F43" s="15" t="str">
        <f t="shared" si="4"/>
        <v/>
      </c>
      <c r="G43" s="15" t="str">
        <f t="shared" si="5"/>
        <v/>
      </c>
    </row>
    <row r="44" spans="1:7">
      <c r="A44" s="28">
        <v>33</v>
      </c>
      <c r="B44" s="6"/>
      <c r="C44" s="6"/>
      <c r="D44" s="179"/>
      <c r="E44" s="15" t="str">
        <f t="shared" si="3"/>
        <v/>
      </c>
      <c r="F44" s="15" t="str">
        <f t="shared" si="4"/>
        <v/>
      </c>
      <c r="G44" s="15" t="str">
        <f t="shared" si="5"/>
        <v/>
      </c>
    </row>
    <row r="45" spans="1:7">
      <c r="A45" s="28">
        <v>34</v>
      </c>
      <c r="B45" s="6"/>
      <c r="C45" s="6"/>
      <c r="D45" s="179"/>
      <c r="E45" s="15" t="str">
        <f t="shared" si="3"/>
        <v/>
      </c>
      <c r="F45" s="15" t="str">
        <f t="shared" si="4"/>
        <v/>
      </c>
      <c r="G45" s="15" t="str">
        <f t="shared" si="5"/>
        <v/>
      </c>
    </row>
    <row r="46" spans="1:7">
      <c r="A46" s="28">
        <v>35</v>
      </c>
      <c r="B46" s="6"/>
      <c r="C46" s="6"/>
      <c r="D46" s="179"/>
      <c r="E46" s="15" t="str">
        <f t="shared" si="3"/>
        <v/>
      </c>
      <c r="F46" s="15" t="str">
        <f t="shared" si="4"/>
        <v/>
      </c>
      <c r="G46" s="15" t="str">
        <f t="shared" si="5"/>
        <v/>
      </c>
    </row>
    <row r="47" spans="1:7">
      <c r="A47" s="28">
        <v>36</v>
      </c>
      <c r="B47" s="6"/>
      <c r="C47" s="6"/>
      <c r="D47" s="179"/>
      <c r="E47" s="15" t="str">
        <f t="shared" si="3"/>
        <v/>
      </c>
      <c r="F47" s="15" t="str">
        <f t="shared" si="4"/>
        <v/>
      </c>
      <c r="G47" s="15" t="str">
        <f t="shared" si="5"/>
        <v/>
      </c>
    </row>
    <row r="48" spans="1:7">
      <c r="A48" s="28">
        <v>37</v>
      </c>
      <c r="B48" s="6"/>
      <c r="C48" s="6"/>
      <c r="D48" s="179"/>
      <c r="E48" s="15" t="str">
        <f t="shared" si="3"/>
        <v/>
      </c>
      <c r="F48" s="15" t="str">
        <f t="shared" si="4"/>
        <v/>
      </c>
      <c r="G48" s="15" t="str">
        <f t="shared" si="5"/>
        <v/>
      </c>
    </row>
    <row r="49" spans="1:7">
      <c r="A49" s="28">
        <v>38</v>
      </c>
      <c r="B49" s="6"/>
      <c r="C49" s="6"/>
      <c r="D49" s="179"/>
      <c r="E49" s="15" t="str">
        <f t="shared" si="3"/>
        <v/>
      </c>
      <c r="F49" s="15" t="str">
        <f t="shared" si="4"/>
        <v/>
      </c>
      <c r="G49" s="15" t="str">
        <f t="shared" si="5"/>
        <v/>
      </c>
    </row>
    <row r="50" spans="1:7">
      <c r="A50" s="28">
        <v>39</v>
      </c>
      <c r="B50" s="6"/>
      <c r="C50" s="6"/>
      <c r="D50" s="179"/>
      <c r="E50" s="15" t="str">
        <f t="shared" si="3"/>
        <v/>
      </c>
      <c r="F50" s="15" t="str">
        <f t="shared" si="4"/>
        <v/>
      </c>
      <c r="G50" s="15" t="str">
        <f t="shared" si="5"/>
        <v/>
      </c>
    </row>
    <row r="51" spans="1:7">
      <c r="A51" s="28">
        <v>40</v>
      </c>
      <c r="B51" s="6"/>
      <c r="C51" s="6"/>
      <c r="D51" s="179"/>
      <c r="E51" s="15" t="str">
        <f t="shared" si="3"/>
        <v/>
      </c>
      <c r="F51" s="15" t="str">
        <f t="shared" si="4"/>
        <v/>
      </c>
      <c r="G51" s="15" t="str">
        <f t="shared" si="5"/>
        <v/>
      </c>
    </row>
    <row r="52" spans="1:7">
      <c r="A52" s="28">
        <v>41</v>
      </c>
      <c r="B52" s="6"/>
      <c r="C52" s="6"/>
      <c r="D52" s="179"/>
      <c r="E52" s="15" t="str">
        <f t="shared" si="3"/>
        <v/>
      </c>
      <c r="F52" s="15" t="str">
        <f t="shared" si="4"/>
        <v/>
      </c>
      <c r="G52" s="15" t="str">
        <f t="shared" si="5"/>
        <v/>
      </c>
    </row>
    <row r="53" spans="1:7">
      <c r="A53" s="28">
        <v>42</v>
      </c>
      <c r="B53" s="6"/>
      <c r="C53" s="6"/>
      <c r="D53" s="179"/>
      <c r="E53" s="15" t="str">
        <f t="shared" si="3"/>
        <v/>
      </c>
      <c r="F53" s="15" t="str">
        <f t="shared" si="4"/>
        <v/>
      </c>
      <c r="G53" s="15" t="str">
        <f t="shared" si="5"/>
        <v/>
      </c>
    </row>
    <row r="54" spans="1:7">
      <c r="A54" s="28">
        <v>43</v>
      </c>
      <c r="B54" s="6"/>
      <c r="C54" s="6"/>
      <c r="D54" s="179"/>
      <c r="E54" s="15" t="str">
        <f t="shared" si="3"/>
        <v/>
      </c>
      <c r="F54" s="15" t="str">
        <f t="shared" si="4"/>
        <v/>
      </c>
      <c r="G54" s="15" t="str">
        <f t="shared" si="5"/>
        <v/>
      </c>
    </row>
    <row r="55" spans="1:7">
      <c r="A55" s="28">
        <v>44</v>
      </c>
      <c r="B55" s="6"/>
      <c r="C55" s="6"/>
      <c r="D55" s="179"/>
      <c r="E55" s="15" t="str">
        <f t="shared" si="3"/>
        <v/>
      </c>
      <c r="F55" s="15" t="str">
        <f t="shared" si="4"/>
        <v/>
      </c>
      <c r="G55" s="15" t="str">
        <f t="shared" si="5"/>
        <v/>
      </c>
    </row>
    <row r="56" spans="1:7">
      <c r="A56" s="28">
        <v>45</v>
      </c>
      <c r="B56" s="6"/>
      <c r="C56" s="6"/>
      <c r="D56" s="179"/>
      <c r="E56" s="15" t="str">
        <f t="shared" si="3"/>
        <v/>
      </c>
      <c r="F56" s="15" t="str">
        <f t="shared" si="4"/>
        <v/>
      </c>
      <c r="G56" s="15" t="str">
        <f t="shared" si="5"/>
        <v/>
      </c>
    </row>
    <row r="57" spans="1:7">
      <c r="A57" s="28">
        <v>46</v>
      </c>
      <c r="B57" s="6"/>
      <c r="C57" s="6"/>
      <c r="D57" s="179"/>
      <c r="E57" s="15" t="str">
        <f t="shared" si="3"/>
        <v/>
      </c>
      <c r="F57" s="15" t="str">
        <f t="shared" si="4"/>
        <v/>
      </c>
      <c r="G57" s="15" t="str">
        <f t="shared" si="5"/>
        <v/>
      </c>
    </row>
    <row r="58" spans="1:7">
      <c r="A58" s="28">
        <v>47</v>
      </c>
      <c r="B58" s="6"/>
      <c r="C58" s="6"/>
      <c r="D58" s="179"/>
      <c r="E58" s="15" t="str">
        <f t="shared" si="3"/>
        <v/>
      </c>
      <c r="F58" s="15" t="str">
        <f t="shared" si="4"/>
        <v/>
      </c>
      <c r="G58" s="15" t="str">
        <f t="shared" si="5"/>
        <v/>
      </c>
    </row>
    <row r="59" spans="1:7">
      <c r="A59" s="28">
        <v>48</v>
      </c>
      <c r="B59" s="6"/>
      <c r="C59" s="6"/>
      <c r="D59" s="179"/>
      <c r="E59" s="15" t="str">
        <f t="shared" si="3"/>
        <v/>
      </c>
      <c r="F59" s="15" t="str">
        <f t="shared" si="4"/>
        <v/>
      </c>
      <c r="G59" s="15" t="str">
        <f t="shared" si="5"/>
        <v/>
      </c>
    </row>
    <row r="60" spans="1:7">
      <c r="A60" s="28">
        <v>49</v>
      </c>
      <c r="B60" s="6"/>
      <c r="C60" s="6"/>
      <c r="D60" s="179"/>
      <c r="E60" s="15" t="str">
        <f t="shared" si="3"/>
        <v/>
      </c>
      <c r="F60" s="15" t="str">
        <f t="shared" si="4"/>
        <v/>
      </c>
      <c r="G60" s="15" t="str">
        <f t="shared" si="5"/>
        <v/>
      </c>
    </row>
    <row r="61" spans="1:7">
      <c r="A61" s="28">
        <v>50</v>
      </c>
      <c r="B61" s="6"/>
      <c r="C61" s="6"/>
      <c r="D61" s="179"/>
      <c r="E61" s="15" t="str">
        <f t="shared" si="3"/>
        <v/>
      </c>
      <c r="F61" s="15" t="str">
        <f t="shared" si="4"/>
        <v/>
      </c>
      <c r="G61" s="15" t="str">
        <f t="shared" si="5"/>
        <v/>
      </c>
    </row>
    <row r="62" spans="1:7">
      <c r="A62" s="28">
        <v>51</v>
      </c>
      <c r="B62" s="6"/>
      <c r="C62" s="6"/>
      <c r="D62" s="179"/>
      <c r="E62" s="15" t="str">
        <f t="shared" si="3"/>
        <v/>
      </c>
      <c r="F62" s="15" t="str">
        <f t="shared" si="4"/>
        <v/>
      </c>
      <c r="G62" s="15" t="str">
        <f t="shared" si="5"/>
        <v/>
      </c>
    </row>
    <row r="63" spans="1:7">
      <c r="A63" s="28">
        <v>52</v>
      </c>
      <c r="B63" s="6"/>
      <c r="C63" s="6"/>
      <c r="D63" s="179"/>
      <c r="E63" s="15" t="str">
        <f t="shared" si="3"/>
        <v/>
      </c>
      <c r="F63" s="15" t="str">
        <f t="shared" si="4"/>
        <v/>
      </c>
      <c r="G63" s="15" t="str">
        <f t="shared" si="5"/>
        <v/>
      </c>
    </row>
    <row r="64" spans="1:7">
      <c r="A64" s="28">
        <v>53</v>
      </c>
      <c r="B64" s="6"/>
      <c r="C64" s="6"/>
      <c r="D64" s="179"/>
      <c r="E64" s="15" t="str">
        <f t="shared" si="3"/>
        <v/>
      </c>
      <c r="F64" s="15" t="str">
        <f t="shared" si="4"/>
        <v/>
      </c>
      <c r="G64" s="15" t="str">
        <f t="shared" si="5"/>
        <v/>
      </c>
    </row>
    <row r="65" spans="1:7">
      <c r="A65" s="28">
        <v>54</v>
      </c>
      <c r="B65" s="6"/>
      <c r="C65" s="6"/>
      <c r="D65" s="179"/>
      <c r="E65" s="15" t="str">
        <f t="shared" si="3"/>
        <v/>
      </c>
      <c r="F65" s="15" t="str">
        <f t="shared" si="4"/>
        <v/>
      </c>
      <c r="G65" s="15" t="str">
        <f t="shared" si="5"/>
        <v/>
      </c>
    </row>
    <row r="66" spans="1:7">
      <c r="A66" s="28">
        <v>55</v>
      </c>
      <c r="B66" s="6"/>
      <c r="C66" s="6"/>
      <c r="D66" s="179"/>
      <c r="E66" s="15" t="str">
        <f t="shared" si="3"/>
        <v/>
      </c>
      <c r="F66" s="15" t="str">
        <f t="shared" si="4"/>
        <v/>
      </c>
      <c r="G66" s="15" t="str">
        <f t="shared" si="5"/>
        <v/>
      </c>
    </row>
    <row r="67" spans="1:7">
      <c r="A67" s="28">
        <v>56</v>
      </c>
      <c r="B67" s="6"/>
      <c r="C67" s="6"/>
      <c r="D67" s="179"/>
      <c r="E67" s="15" t="str">
        <f t="shared" si="3"/>
        <v/>
      </c>
      <c r="F67" s="15" t="str">
        <f t="shared" si="4"/>
        <v/>
      </c>
      <c r="G67" s="15" t="str">
        <f t="shared" si="5"/>
        <v/>
      </c>
    </row>
    <row r="68" spans="1:7">
      <c r="A68" s="28">
        <v>57</v>
      </c>
      <c r="B68" s="6"/>
      <c r="C68" s="6"/>
      <c r="D68" s="179"/>
      <c r="E68" s="15" t="str">
        <f t="shared" si="3"/>
        <v/>
      </c>
      <c r="F68" s="15" t="str">
        <f t="shared" si="4"/>
        <v/>
      </c>
      <c r="G68" s="15" t="str">
        <f t="shared" si="5"/>
        <v/>
      </c>
    </row>
    <row r="69" spans="1:7">
      <c r="A69" s="28">
        <v>58</v>
      </c>
      <c r="B69" s="6"/>
      <c r="C69" s="6"/>
      <c r="D69" s="179"/>
      <c r="E69" s="15" t="str">
        <f t="shared" si="3"/>
        <v/>
      </c>
      <c r="F69" s="15" t="str">
        <f t="shared" si="4"/>
        <v/>
      </c>
      <c r="G69" s="15" t="str">
        <f t="shared" si="5"/>
        <v/>
      </c>
    </row>
    <row r="70" spans="1:7">
      <c r="A70" s="28">
        <v>59</v>
      </c>
      <c r="B70" s="6"/>
      <c r="C70" s="6"/>
      <c r="D70" s="179"/>
      <c r="E70" s="15" t="str">
        <f t="shared" si="3"/>
        <v/>
      </c>
      <c r="F70" s="15" t="str">
        <f t="shared" si="4"/>
        <v/>
      </c>
      <c r="G70" s="15" t="str">
        <f t="shared" si="5"/>
        <v/>
      </c>
    </row>
    <row r="71" spans="1:7">
      <c r="A71" s="28">
        <v>60</v>
      </c>
      <c r="B71" s="6"/>
      <c r="C71" s="6"/>
      <c r="D71" s="179"/>
      <c r="E71" s="15" t="str">
        <f t="shared" si="3"/>
        <v/>
      </c>
      <c r="F71" s="15" t="str">
        <f t="shared" si="4"/>
        <v/>
      </c>
      <c r="G71" s="15" t="str">
        <f t="shared" si="5"/>
        <v/>
      </c>
    </row>
    <row r="72" spans="1:7">
      <c r="A72" s="28">
        <v>61</v>
      </c>
      <c r="B72" s="6"/>
      <c r="C72" s="6"/>
      <c r="D72" s="179"/>
      <c r="E72" s="15" t="str">
        <f t="shared" si="3"/>
        <v/>
      </c>
      <c r="F72" s="15" t="str">
        <f t="shared" si="4"/>
        <v/>
      </c>
      <c r="G72" s="15" t="str">
        <f t="shared" si="5"/>
        <v/>
      </c>
    </row>
    <row r="73" spans="1:7">
      <c r="A73" s="28">
        <v>62</v>
      </c>
      <c r="B73" s="6"/>
      <c r="C73" s="6"/>
      <c r="D73" s="179"/>
      <c r="E73" s="15" t="str">
        <f t="shared" si="3"/>
        <v/>
      </c>
      <c r="F73" s="15" t="str">
        <f t="shared" si="4"/>
        <v/>
      </c>
      <c r="G73" s="15" t="str">
        <f t="shared" si="5"/>
        <v/>
      </c>
    </row>
    <row r="74" spans="1:7">
      <c r="A74" s="28">
        <v>63</v>
      </c>
      <c r="B74" s="6"/>
      <c r="C74" s="6"/>
      <c r="D74" s="179"/>
      <c r="E74" s="15" t="str">
        <f t="shared" si="3"/>
        <v/>
      </c>
      <c r="F74" s="15" t="str">
        <f t="shared" si="4"/>
        <v/>
      </c>
      <c r="G74" s="15" t="str">
        <f t="shared" si="5"/>
        <v/>
      </c>
    </row>
    <row r="75" spans="1:7">
      <c r="A75" s="28">
        <v>64</v>
      </c>
      <c r="B75" s="6"/>
      <c r="C75" s="6"/>
      <c r="D75" s="179"/>
      <c r="E75" s="15" t="str">
        <f t="shared" si="3"/>
        <v/>
      </c>
      <c r="F75" s="15" t="str">
        <f t="shared" si="4"/>
        <v/>
      </c>
      <c r="G75" s="15" t="str">
        <f t="shared" si="5"/>
        <v/>
      </c>
    </row>
    <row r="76" spans="1:7">
      <c r="A76" s="28">
        <v>65</v>
      </c>
      <c r="B76" s="6"/>
      <c r="C76" s="6"/>
      <c r="D76" s="179"/>
      <c r="E76" s="15" t="str">
        <f t="shared" si="3"/>
        <v/>
      </c>
      <c r="F76" s="15" t="str">
        <f t="shared" si="4"/>
        <v/>
      </c>
      <c r="G76" s="15" t="str">
        <f t="shared" si="5"/>
        <v/>
      </c>
    </row>
    <row r="77" spans="1:7">
      <c r="A77" s="28">
        <v>66</v>
      </c>
      <c r="B77" s="6"/>
      <c r="C77" s="6"/>
      <c r="D77" s="179"/>
      <c r="E77" s="15" t="str">
        <f t="shared" ref="E77:E140" si="6">IF(OR(,,$D77&lt;an_initial,$D77&gt;an_final),"",(HLOOKUP(C77,iii7punctaje,2,FALSE)))</f>
        <v/>
      </c>
      <c r="F77" s="15" t="str">
        <f t="shared" ref="F77:F140" si="7">IF(OR(,,$D77&lt;an_initial,$D77&gt;an_final),"",(HLOOKUP(C77,iii7punctaje,2,FALSE))*COUNTIF(C77,$F$7))</f>
        <v/>
      </c>
      <c r="G77" s="15" t="str">
        <f t="shared" ref="G77:G140" si="8">IF(OR(,,$D77&lt;an_initial,$D77&gt;an_final),"",(HLOOKUP(C77,iii7punctaje,2,FALSE))*COUNTIF(C77,$G$7))</f>
        <v/>
      </c>
    </row>
    <row r="78" spans="1:7">
      <c r="A78" s="28">
        <v>67</v>
      </c>
      <c r="B78" s="6"/>
      <c r="C78" s="6"/>
      <c r="D78" s="179"/>
      <c r="E78" s="15" t="str">
        <f t="shared" si="6"/>
        <v/>
      </c>
      <c r="F78" s="15" t="str">
        <f t="shared" si="7"/>
        <v/>
      </c>
      <c r="G78" s="15" t="str">
        <f t="shared" si="8"/>
        <v/>
      </c>
    </row>
    <row r="79" spans="1:7">
      <c r="A79" s="28">
        <v>68</v>
      </c>
      <c r="B79" s="6"/>
      <c r="C79" s="6"/>
      <c r="D79" s="179"/>
      <c r="E79" s="15" t="str">
        <f t="shared" si="6"/>
        <v/>
      </c>
      <c r="F79" s="15" t="str">
        <f t="shared" si="7"/>
        <v/>
      </c>
      <c r="G79" s="15" t="str">
        <f t="shared" si="8"/>
        <v/>
      </c>
    </row>
    <row r="80" spans="1:7">
      <c r="A80" s="28">
        <v>69</v>
      </c>
      <c r="B80" s="6"/>
      <c r="C80" s="6"/>
      <c r="D80" s="179"/>
      <c r="E80" s="15" t="str">
        <f t="shared" si="6"/>
        <v/>
      </c>
      <c r="F80" s="15" t="str">
        <f t="shared" si="7"/>
        <v/>
      </c>
      <c r="G80" s="15" t="str">
        <f t="shared" si="8"/>
        <v/>
      </c>
    </row>
    <row r="81" spans="1:7">
      <c r="A81" s="28">
        <v>70</v>
      </c>
      <c r="B81" s="6"/>
      <c r="C81" s="6"/>
      <c r="D81" s="179"/>
      <c r="E81" s="15" t="str">
        <f t="shared" si="6"/>
        <v/>
      </c>
      <c r="F81" s="15" t="str">
        <f t="shared" si="7"/>
        <v/>
      </c>
      <c r="G81" s="15" t="str">
        <f t="shared" si="8"/>
        <v/>
      </c>
    </row>
    <row r="82" spans="1:7">
      <c r="A82" s="28">
        <v>71</v>
      </c>
      <c r="B82" s="6"/>
      <c r="C82" s="6"/>
      <c r="D82" s="179"/>
      <c r="E82" s="15" t="str">
        <f t="shared" si="6"/>
        <v/>
      </c>
      <c r="F82" s="15" t="str">
        <f t="shared" si="7"/>
        <v/>
      </c>
      <c r="G82" s="15" t="str">
        <f t="shared" si="8"/>
        <v/>
      </c>
    </row>
    <row r="83" spans="1:7">
      <c r="A83" s="28">
        <v>72</v>
      </c>
      <c r="B83" s="6"/>
      <c r="C83" s="6"/>
      <c r="D83" s="179"/>
      <c r="E83" s="15" t="str">
        <f t="shared" si="6"/>
        <v/>
      </c>
      <c r="F83" s="15" t="str">
        <f t="shared" si="7"/>
        <v/>
      </c>
      <c r="G83" s="15" t="str">
        <f t="shared" si="8"/>
        <v/>
      </c>
    </row>
    <row r="84" spans="1:7">
      <c r="A84" s="28">
        <v>73</v>
      </c>
      <c r="B84" s="6"/>
      <c r="C84" s="6"/>
      <c r="D84" s="179"/>
      <c r="E84" s="15" t="str">
        <f t="shared" si="6"/>
        <v/>
      </c>
      <c r="F84" s="15" t="str">
        <f t="shared" si="7"/>
        <v/>
      </c>
      <c r="G84" s="15" t="str">
        <f t="shared" si="8"/>
        <v/>
      </c>
    </row>
    <row r="85" spans="1:7">
      <c r="A85" s="28">
        <v>74</v>
      </c>
      <c r="B85" s="6"/>
      <c r="C85" s="6"/>
      <c r="D85" s="179"/>
      <c r="E85" s="15" t="str">
        <f t="shared" si="6"/>
        <v/>
      </c>
      <c r="F85" s="15" t="str">
        <f t="shared" si="7"/>
        <v/>
      </c>
      <c r="G85" s="15" t="str">
        <f t="shared" si="8"/>
        <v/>
      </c>
    </row>
    <row r="86" spans="1:7">
      <c r="A86" s="28">
        <v>75</v>
      </c>
      <c r="B86" s="6"/>
      <c r="C86" s="6"/>
      <c r="D86" s="179"/>
      <c r="E86" s="15" t="str">
        <f t="shared" si="6"/>
        <v/>
      </c>
      <c r="F86" s="15" t="str">
        <f t="shared" si="7"/>
        <v/>
      </c>
      <c r="G86" s="15" t="str">
        <f t="shared" si="8"/>
        <v/>
      </c>
    </row>
    <row r="87" spans="1:7">
      <c r="A87" s="28">
        <v>76</v>
      </c>
      <c r="B87" s="6"/>
      <c r="C87" s="6"/>
      <c r="D87" s="179"/>
      <c r="E87" s="15" t="str">
        <f t="shared" si="6"/>
        <v/>
      </c>
      <c r="F87" s="15" t="str">
        <f t="shared" si="7"/>
        <v/>
      </c>
      <c r="G87" s="15" t="str">
        <f t="shared" si="8"/>
        <v/>
      </c>
    </row>
    <row r="88" spans="1:7">
      <c r="A88" s="28">
        <v>77</v>
      </c>
      <c r="B88" s="6"/>
      <c r="C88" s="6"/>
      <c r="D88" s="179"/>
      <c r="E88" s="15" t="str">
        <f t="shared" si="6"/>
        <v/>
      </c>
      <c r="F88" s="15" t="str">
        <f t="shared" si="7"/>
        <v/>
      </c>
      <c r="G88" s="15" t="str">
        <f t="shared" si="8"/>
        <v/>
      </c>
    </row>
    <row r="89" spans="1:7">
      <c r="A89" s="28">
        <v>78</v>
      </c>
      <c r="B89" s="6"/>
      <c r="C89" s="6"/>
      <c r="D89" s="179"/>
      <c r="E89" s="15" t="str">
        <f t="shared" si="6"/>
        <v/>
      </c>
      <c r="F89" s="15" t="str">
        <f t="shared" si="7"/>
        <v/>
      </c>
      <c r="G89" s="15" t="str">
        <f t="shared" si="8"/>
        <v/>
      </c>
    </row>
    <row r="90" spans="1:7">
      <c r="A90" s="28">
        <v>79</v>
      </c>
      <c r="B90" s="6"/>
      <c r="C90" s="6"/>
      <c r="D90" s="179"/>
      <c r="E90" s="15" t="str">
        <f t="shared" si="6"/>
        <v/>
      </c>
      <c r="F90" s="15" t="str">
        <f t="shared" si="7"/>
        <v/>
      </c>
      <c r="G90" s="15" t="str">
        <f t="shared" si="8"/>
        <v/>
      </c>
    </row>
    <row r="91" spans="1:7">
      <c r="A91" s="28">
        <v>80</v>
      </c>
      <c r="B91" s="6"/>
      <c r="C91" s="6"/>
      <c r="D91" s="179"/>
      <c r="E91" s="15" t="str">
        <f t="shared" si="6"/>
        <v/>
      </c>
      <c r="F91" s="15" t="str">
        <f t="shared" si="7"/>
        <v/>
      </c>
      <c r="G91" s="15" t="str">
        <f t="shared" si="8"/>
        <v/>
      </c>
    </row>
    <row r="92" spans="1:7">
      <c r="A92" s="28">
        <v>81</v>
      </c>
      <c r="B92" s="6"/>
      <c r="C92" s="6"/>
      <c r="D92" s="179"/>
      <c r="E92" s="15" t="str">
        <f t="shared" si="6"/>
        <v/>
      </c>
      <c r="F92" s="15" t="str">
        <f t="shared" si="7"/>
        <v/>
      </c>
      <c r="G92" s="15" t="str">
        <f t="shared" si="8"/>
        <v/>
      </c>
    </row>
    <row r="93" spans="1:7">
      <c r="A93" s="28">
        <v>82</v>
      </c>
      <c r="B93" s="6"/>
      <c r="C93" s="6"/>
      <c r="D93" s="179"/>
      <c r="E93" s="15" t="str">
        <f t="shared" si="6"/>
        <v/>
      </c>
      <c r="F93" s="15" t="str">
        <f t="shared" si="7"/>
        <v/>
      </c>
      <c r="G93" s="15" t="str">
        <f t="shared" si="8"/>
        <v/>
      </c>
    </row>
    <row r="94" spans="1:7">
      <c r="A94" s="28">
        <v>83</v>
      </c>
      <c r="B94" s="6"/>
      <c r="C94" s="6"/>
      <c r="D94" s="179"/>
      <c r="E94" s="15" t="str">
        <f t="shared" si="6"/>
        <v/>
      </c>
      <c r="F94" s="15" t="str">
        <f t="shared" si="7"/>
        <v/>
      </c>
      <c r="G94" s="15" t="str">
        <f t="shared" si="8"/>
        <v/>
      </c>
    </row>
    <row r="95" spans="1:7">
      <c r="A95" s="28">
        <v>84</v>
      </c>
      <c r="B95" s="6"/>
      <c r="C95" s="6"/>
      <c r="D95" s="179"/>
      <c r="E95" s="15" t="str">
        <f t="shared" si="6"/>
        <v/>
      </c>
      <c r="F95" s="15" t="str">
        <f t="shared" si="7"/>
        <v/>
      </c>
      <c r="G95" s="15" t="str">
        <f t="shared" si="8"/>
        <v/>
      </c>
    </row>
    <row r="96" spans="1:7">
      <c r="A96" s="28">
        <v>85</v>
      </c>
      <c r="B96" s="6"/>
      <c r="C96" s="6"/>
      <c r="D96" s="179"/>
      <c r="E96" s="15" t="str">
        <f t="shared" si="6"/>
        <v/>
      </c>
      <c r="F96" s="15" t="str">
        <f t="shared" si="7"/>
        <v/>
      </c>
      <c r="G96" s="15" t="str">
        <f t="shared" si="8"/>
        <v/>
      </c>
    </row>
    <row r="97" spans="1:7">
      <c r="A97" s="28">
        <v>86</v>
      </c>
      <c r="B97" s="6"/>
      <c r="C97" s="6"/>
      <c r="D97" s="179"/>
      <c r="E97" s="15" t="str">
        <f t="shared" si="6"/>
        <v/>
      </c>
      <c r="F97" s="15" t="str">
        <f t="shared" si="7"/>
        <v/>
      </c>
      <c r="G97" s="15" t="str">
        <f t="shared" si="8"/>
        <v/>
      </c>
    </row>
    <row r="98" spans="1:7">
      <c r="A98" s="28">
        <v>87</v>
      </c>
      <c r="B98" s="6"/>
      <c r="C98" s="6"/>
      <c r="D98" s="179"/>
      <c r="E98" s="15" t="str">
        <f t="shared" si="6"/>
        <v/>
      </c>
      <c r="F98" s="15" t="str">
        <f t="shared" si="7"/>
        <v/>
      </c>
      <c r="G98" s="15" t="str">
        <f t="shared" si="8"/>
        <v/>
      </c>
    </row>
    <row r="99" spans="1:7">
      <c r="A99" s="28">
        <v>88</v>
      </c>
      <c r="B99" s="6"/>
      <c r="C99" s="6"/>
      <c r="D99" s="179"/>
      <c r="E99" s="15" t="str">
        <f t="shared" si="6"/>
        <v/>
      </c>
      <c r="F99" s="15" t="str">
        <f t="shared" si="7"/>
        <v/>
      </c>
      <c r="G99" s="15" t="str">
        <f t="shared" si="8"/>
        <v/>
      </c>
    </row>
    <row r="100" spans="1:7">
      <c r="A100" s="28">
        <v>89</v>
      </c>
      <c r="B100" s="6"/>
      <c r="C100" s="6"/>
      <c r="D100" s="179"/>
      <c r="E100" s="15" t="str">
        <f t="shared" si="6"/>
        <v/>
      </c>
      <c r="F100" s="15" t="str">
        <f t="shared" si="7"/>
        <v/>
      </c>
      <c r="G100" s="15" t="str">
        <f t="shared" si="8"/>
        <v/>
      </c>
    </row>
    <row r="101" spans="1:7">
      <c r="A101" s="28">
        <v>90</v>
      </c>
      <c r="B101" s="6"/>
      <c r="C101" s="6"/>
      <c r="D101" s="179"/>
      <c r="E101" s="15" t="str">
        <f t="shared" si="6"/>
        <v/>
      </c>
      <c r="F101" s="15" t="str">
        <f t="shared" si="7"/>
        <v/>
      </c>
      <c r="G101" s="15" t="str">
        <f t="shared" si="8"/>
        <v/>
      </c>
    </row>
    <row r="102" spans="1:7">
      <c r="A102" s="28">
        <v>91</v>
      </c>
      <c r="B102" s="6"/>
      <c r="C102" s="6"/>
      <c r="D102" s="179"/>
      <c r="E102" s="15" t="str">
        <f t="shared" si="6"/>
        <v/>
      </c>
      <c r="F102" s="15" t="str">
        <f t="shared" si="7"/>
        <v/>
      </c>
      <c r="G102" s="15" t="str">
        <f t="shared" si="8"/>
        <v/>
      </c>
    </row>
    <row r="103" spans="1:7">
      <c r="A103" s="28">
        <v>92</v>
      </c>
      <c r="B103" s="6"/>
      <c r="C103" s="6"/>
      <c r="D103" s="179"/>
      <c r="E103" s="15" t="str">
        <f t="shared" si="6"/>
        <v/>
      </c>
      <c r="F103" s="15" t="str">
        <f t="shared" si="7"/>
        <v/>
      </c>
      <c r="G103" s="15" t="str">
        <f t="shared" si="8"/>
        <v/>
      </c>
    </row>
    <row r="104" spans="1:7">
      <c r="A104" s="28">
        <v>93</v>
      </c>
      <c r="B104" s="6"/>
      <c r="C104" s="6"/>
      <c r="D104" s="179"/>
      <c r="E104" s="15" t="str">
        <f t="shared" si="6"/>
        <v/>
      </c>
      <c r="F104" s="15" t="str">
        <f t="shared" si="7"/>
        <v/>
      </c>
      <c r="G104" s="15" t="str">
        <f t="shared" si="8"/>
        <v/>
      </c>
    </row>
    <row r="105" spans="1:7">
      <c r="A105" s="28">
        <v>94</v>
      </c>
      <c r="B105" s="6"/>
      <c r="C105" s="6"/>
      <c r="D105" s="179"/>
      <c r="E105" s="15" t="str">
        <f t="shared" si="6"/>
        <v/>
      </c>
      <c r="F105" s="15" t="str">
        <f t="shared" si="7"/>
        <v/>
      </c>
      <c r="G105" s="15" t="str">
        <f t="shared" si="8"/>
        <v/>
      </c>
    </row>
    <row r="106" spans="1:7">
      <c r="A106" s="28">
        <v>95</v>
      </c>
      <c r="B106" s="6"/>
      <c r="C106" s="6"/>
      <c r="D106" s="179"/>
      <c r="E106" s="15" t="str">
        <f t="shared" si="6"/>
        <v/>
      </c>
      <c r="F106" s="15" t="str">
        <f t="shared" si="7"/>
        <v/>
      </c>
      <c r="G106" s="15" t="str">
        <f t="shared" si="8"/>
        <v/>
      </c>
    </row>
    <row r="107" spans="1:7">
      <c r="A107" s="28">
        <v>96</v>
      </c>
      <c r="B107" s="6"/>
      <c r="C107" s="6"/>
      <c r="D107" s="179"/>
      <c r="E107" s="15" t="str">
        <f t="shared" si="6"/>
        <v/>
      </c>
      <c r="F107" s="15" t="str">
        <f t="shared" si="7"/>
        <v/>
      </c>
      <c r="G107" s="15" t="str">
        <f t="shared" si="8"/>
        <v/>
      </c>
    </row>
    <row r="108" spans="1:7">
      <c r="A108" s="28">
        <v>97</v>
      </c>
      <c r="B108" s="6"/>
      <c r="C108" s="6"/>
      <c r="D108" s="179"/>
      <c r="E108" s="15" t="str">
        <f t="shared" si="6"/>
        <v/>
      </c>
      <c r="F108" s="15" t="str">
        <f t="shared" si="7"/>
        <v/>
      </c>
      <c r="G108" s="15" t="str">
        <f t="shared" si="8"/>
        <v/>
      </c>
    </row>
    <row r="109" spans="1:7">
      <c r="A109" s="28">
        <v>98</v>
      </c>
      <c r="B109" s="6"/>
      <c r="C109" s="6"/>
      <c r="D109" s="179"/>
      <c r="E109" s="15" t="str">
        <f t="shared" si="6"/>
        <v/>
      </c>
      <c r="F109" s="15" t="str">
        <f t="shared" si="7"/>
        <v/>
      </c>
      <c r="G109" s="15" t="str">
        <f t="shared" si="8"/>
        <v/>
      </c>
    </row>
    <row r="110" spans="1:7">
      <c r="A110" s="117">
        <v>99</v>
      </c>
      <c r="B110" s="6"/>
      <c r="C110" s="6"/>
      <c r="D110" s="179"/>
      <c r="E110" s="15" t="str">
        <f t="shared" si="6"/>
        <v/>
      </c>
      <c r="F110" s="15" t="str">
        <f t="shared" si="7"/>
        <v/>
      </c>
      <c r="G110" s="15" t="str">
        <f t="shared" si="8"/>
        <v/>
      </c>
    </row>
    <row r="111" spans="1:7">
      <c r="A111" s="117">
        <v>100</v>
      </c>
      <c r="B111" s="118"/>
      <c r="C111" s="118"/>
      <c r="D111" s="120"/>
      <c r="E111" s="15" t="str">
        <f t="shared" si="6"/>
        <v/>
      </c>
      <c r="F111" s="15" t="str">
        <f t="shared" si="7"/>
        <v/>
      </c>
      <c r="G111" s="15" t="str">
        <f t="shared" si="8"/>
        <v/>
      </c>
    </row>
    <row r="112" spans="1:7">
      <c r="A112" s="117">
        <v>101</v>
      </c>
      <c r="B112" s="118"/>
      <c r="C112" s="118"/>
      <c r="D112" s="120"/>
      <c r="E112" s="15" t="str">
        <f t="shared" si="6"/>
        <v/>
      </c>
      <c r="F112" s="15" t="str">
        <f t="shared" si="7"/>
        <v/>
      </c>
      <c r="G112" s="15" t="str">
        <f t="shared" si="8"/>
        <v/>
      </c>
    </row>
    <row r="113" spans="1:7">
      <c r="A113" s="117">
        <v>102</v>
      </c>
      <c r="B113" s="118"/>
      <c r="C113" s="118"/>
      <c r="D113" s="120"/>
      <c r="E113" s="15" t="str">
        <f t="shared" si="6"/>
        <v/>
      </c>
      <c r="F113" s="15" t="str">
        <f t="shared" si="7"/>
        <v/>
      </c>
      <c r="G113" s="15" t="str">
        <f t="shared" si="8"/>
        <v/>
      </c>
    </row>
    <row r="114" spans="1:7">
      <c r="A114" s="117">
        <v>103</v>
      </c>
      <c r="B114" s="118"/>
      <c r="C114" s="118"/>
      <c r="D114" s="120"/>
      <c r="E114" s="15" t="str">
        <f t="shared" si="6"/>
        <v/>
      </c>
      <c r="F114" s="15" t="str">
        <f t="shared" si="7"/>
        <v/>
      </c>
      <c r="G114" s="15" t="str">
        <f t="shared" si="8"/>
        <v/>
      </c>
    </row>
    <row r="115" spans="1:7">
      <c r="A115" s="117">
        <v>104</v>
      </c>
      <c r="B115" s="118"/>
      <c r="C115" s="118"/>
      <c r="D115" s="120"/>
      <c r="E115" s="15" t="str">
        <f t="shared" si="6"/>
        <v/>
      </c>
      <c r="F115" s="15" t="str">
        <f t="shared" si="7"/>
        <v/>
      </c>
      <c r="G115" s="15" t="str">
        <f t="shared" si="8"/>
        <v/>
      </c>
    </row>
    <row r="116" spans="1:7">
      <c r="A116" s="117">
        <v>105</v>
      </c>
      <c r="B116" s="118"/>
      <c r="C116" s="118"/>
      <c r="D116" s="120"/>
      <c r="E116" s="15" t="str">
        <f t="shared" si="6"/>
        <v/>
      </c>
      <c r="F116" s="15" t="str">
        <f t="shared" si="7"/>
        <v/>
      </c>
      <c r="G116" s="15" t="str">
        <f t="shared" si="8"/>
        <v/>
      </c>
    </row>
    <row r="117" spans="1:7">
      <c r="A117" s="117">
        <v>106</v>
      </c>
      <c r="B117" s="118"/>
      <c r="C117" s="118"/>
      <c r="D117" s="120"/>
      <c r="E117" s="15" t="str">
        <f t="shared" si="6"/>
        <v/>
      </c>
      <c r="F117" s="15" t="str">
        <f t="shared" si="7"/>
        <v/>
      </c>
      <c r="G117" s="15" t="str">
        <f t="shared" si="8"/>
        <v/>
      </c>
    </row>
    <row r="118" spans="1:7">
      <c r="A118" s="117">
        <v>107</v>
      </c>
      <c r="B118" s="118"/>
      <c r="C118" s="118"/>
      <c r="D118" s="120"/>
      <c r="E118" s="15" t="str">
        <f t="shared" si="6"/>
        <v/>
      </c>
      <c r="F118" s="15" t="str">
        <f t="shared" si="7"/>
        <v/>
      </c>
      <c r="G118" s="15" t="str">
        <f t="shared" si="8"/>
        <v/>
      </c>
    </row>
    <row r="119" spans="1:7">
      <c r="A119" s="117">
        <v>108</v>
      </c>
      <c r="B119" s="118"/>
      <c r="C119" s="118"/>
      <c r="D119" s="120"/>
      <c r="E119" s="15" t="str">
        <f t="shared" si="6"/>
        <v/>
      </c>
      <c r="F119" s="15" t="str">
        <f t="shared" si="7"/>
        <v/>
      </c>
      <c r="G119" s="15" t="str">
        <f t="shared" si="8"/>
        <v/>
      </c>
    </row>
    <row r="120" spans="1:7">
      <c r="A120" s="117">
        <v>109</v>
      </c>
      <c r="B120" s="118"/>
      <c r="C120" s="118"/>
      <c r="D120" s="120"/>
      <c r="E120" s="15" t="str">
        <f t="shared" si="6"/>
        <v/>
      </c>
      <c r="F120" s="15" t="str">
        <f t="shared" si="7"/>
        <v/>
      </c>
      <c r="G120" s="15" t="str">
        <f t="shared" si="8"/>
        <v/>
      </c>
    </row>
    <row r="121" spans="1:7">
      <c r="A121" s="117">
        <v>110</v>
      </c>
      <c r="B121" s="118"/>
      <c r="C121" s="118"/>
      <c r="D121" s="120"/>
      <c r="E121" s="15" t="str">
        <f t="shared" si="6"/>
        <v/>
      </c>
      <c r="F121" s="15" t="str">
        <f t="shared" si="7"/>
        <v/>
      </c>
      <c r="G121" s="15" t="str">
        <f t="shared" si="8"/>
        <v/>
      </c>
    </row>
    <row r="122" spans="1:7">
      <c r="A122" s="117">
        <v>111</v>
      </c>
      <c r="B122" s="118"/>
      <c r="C122" s="118"/>
      <c r="D122" s="120"/>
      <c r="E122" s="15" t="str">
        <f t="shared" si="6"/>
        <v/>
      </c>
      <c r="F122" s="15" t="str">
        <f t="shared" si="7"/>
        <v/>
      </c>
      <c r="G122" s="15" t="str">
        <f t="shared" si="8"/>
        <v/>
      </c>
    </row>
    <row r="123" spans="1:7">
      <c r="A123" s="117">
        <v>112</v>
      </c>
      <c r="B123" s="118"/>
      <c r="C123" s="118"/>
      <c r="D123" s="120"/>
      <c r="E123" s="15" t="str">
        <f t="shared" si="6"/>
        <v/>
      </c>
      <c r="F123" s="15" t="str">
        <f t="shared" si="7"/>
        <v/>
      </c>
      <c r="G123" s="15" t="str">
        <f t="shared" si="8"/>
        <v/>
      </c>
    </row>
    <row r="124" spans="1:7">
      <c r="A124" s="117">
        <v>113</v>
      </c>
      <c r="B124" s="118"/>
      <c r="C124" s="118"/>
      <c r="D124" s="120"/>
      <c r="E124" s="15" t="str">
        <f t="shared" si="6"/>
        <v/>
      </c>
      <c r="F124" s="15" t="str">
        <f t="shared" si="7"/>
        <v/>
      </c>
      <c r="G124" s="15" t="str">
        <f t="shared" si="8"/>
        <v/>
      </c>
    </row>
    <row r="125" spans="1:7">
      <c r="A125" s="117">
        <v>114</v>
      </c>
      <c r="B125" s="118"/>
      <c r="C125" s="118"/>
      <c r="D125" s="120"/>
      <c r="E125" s="15" t="str">
        <f t="shared" si="6"/>
        <v/>
      </c>
      <c r="F125" s="15" t="str">
        <f t="shared" si="7"/>
        <v/>
      </c>
      <c r="G125" s="15" t="str">
        <f t="shared" si="8"/>
        <v/>
      </c>
    </row>
    <row r="126" spans="1:7">
      <c r="A126" s="117">
        <v>115</v>
      </c>
      <c r="B126" s="118"/>
      <c r="C126" s="118"/>
      <c r="D126" s="120"/>
      <c r="E126" s="15" t="str">
        <f t="shared" si="6"/>
        <v/>
      </c>
      <c r="F126" s="15" t="str">
        <f t="shared" si="7"/>
        <v/>
      </c>
      <c r="G126" s="15" t="str">
        <f t="shared" si="8"/>
        <v/>
      </c>
    </row>
    <row r="127" spans="1:7">
      <c r="A127" s="117">
        <v>116</v>
      </c>
      <c r="B127" s="118"/>
      <c r="C127" s="118"/>
      <c r="D127" s="120"/>
      <c r="E127" s="15" t="str">
        <f t="shared" si="6"/>
        <v/>
      </c>
      <c r="F127" s="15" t="str">
        <f t="shared" si="7"/>
        <v/>
      </c>
      <c r="G127" s="15" t="str">
        <f t="shared" si="8"/>
        <v/>
      </c>
    </row>
    <row r="128" spans="1:7">
      <c r="A128" s="117">
        <v>117</v>
      </c>
      <c r="B128" s="118"/>
      <c r="C128" s="118"/>
      <c r="D128" s="120"/>
      <c r="E128" s="15" t="str">
        <f t="shared" si="6"/>
        <v/>
      </c>
      <c r="F128" s="15" t="str">
        <f t="shared" si="7"/>
        <v/>
      </c>
      <c r="G128" s="15" t="str">
        <f t="shared" si="8"/>
        <v/>
      </c>
    </row>
    <row r="129" spans="1:7">
      <c r="A129" s="117">
        <v>118</v>
      </c>
      <c r="B129" s="118"/>
      <c r="C129" s="118"/>
      <c r="D129" s="120"/>
      <c r="E129" s="15" t="str">
        <f t="shared" si="6"/>
        <v/>
      </c>
      <c r="F129" s="15" t="str">
        <f t="shared" si="7"/>
        <v/>
      </c>
      <c r="G129" s="15" t="str">
        <f t="shared" si="8"/>
        <v/>
      </c>
    </row>
    <row r="130" spans="1:7">
      <c r="A130" s="117">
        <v>119</v>
      </c>
      <c r="B130" s="118"/>
      <c r="C130" s="118"/>
      <c r="D130" s="120"/>
      <c r="E130" s="15" t="str">
        <f t="shared" si="6"/>
        <v/>
      </c>
      <c r="F130" s="15" t="str">
        <f t="shared" si="7"/>
        <v/>
      </c>
      <c r="G130" s="15" t="str">
        <f t="shared" si="8"/>
        <v/>
      </c>
    </row>
    <row r="131" spans="1:7">
      <c r="A131" s="117">
        <v>120</v>
      </c>
      <c r="B131" s="118"/>
      <c r="C131" s="118"/>
      <c r="D131" s="120"/>
      <c r="E131" s="15" t="str">
        <f t="shared" si="6"/>
        <v/>
      </c>
      <c r="F131" s="15" t="str">
        <f t="shared" si="7"/>
        <v/>
      </c>
      <c r="G131" s="15" t="str">
        <f t="shared" si="8"/>
        <v/>
      </c>
    </row>
    <row r="132" spans="1:7">
      <c r="A132" s="117">
        <v>121</v>
      </c>
      <c r="B132" s="118"/>
      <c r="C132" s="118"/>
      <c r="D132" s="120"/>
      <c r="E132" s="15" t="str">
        <f t="shared" si="6"/>
        <v/>
      </c>
      <c r="F132" s="15" t="str">
        <f t="shared" si="7"/>
        <v/>
      </c>
      <c r="G132" s="15" t="str">
        <f t="shared" si="8"/>
        <v/>
      </c>
    </row>
    <row r="133" spans="1:7">
      <c r="A133" s="117">
        <v>122</v>
      </c>
      <c r="B133" s="118"/>
      <c r="C133" s="118"/>
      <c r="D133" s="120"/>
      <c r="E133" s="15" t="str">
        <f t="shared" si="6"/>
        <v/>
      </c>
      <c r="F133" s="15" t="str">
        <f t="shared" si="7"/>
        <v/>
      </c>
      <c r="G133" s="15" t="str">
        <f t="shared" si="8"/>
        <v/>
      </c>
    </row>
    <row r="134" spans="1:7">
      <c r="A134" s="117">
        <v>123</v>
      </c>
      <c r="B134" s="118"/>
      <c r="C134" s="118"/>
      <c r="D134" s="120"/>
      <c r="E134" s="15" t="str">
        <f t="shared" si="6"/>
        <v/>
      </c>
      <c r="F134" s="15" t="str">
        <f t="shared" si="7"/>
        <v/>
      </c>
      <c r="G134" s="15" t="str">
        <f t="shared" si="8"/>
        <v/>
      </c>
    </row>
    <row r="135" spans="1:7">
      <c r="A135" s="117">
        <v>124</v>
      </c>
      <c r="B135" s="118"/>
      <c r="C135" s="118"/>
      <c r="D135" s="120"/>
      <c r="E135" s="15" t="str">
        <f t="shared" si="6"/>
        <v/>
      </c>
      <c r="F135" s="15" t="str">
        <f t="shared" si="7"/>
        <v/>
      </c>
      <c r="G135" s="15" t="str">
        <f t="shared" si="8"/>
        <v/>
      </c>
    </row>
    <row r="136" spans="1:7">
      <c r="A136" s="117">
        <v>125</v>
      </c>
      <c r="B136" s="118"/>
      <c r="C136" s="118"/>
      <c r="D136" s="120"/>
      <c r="E136" s="15" t="str">
        <f t="shared" si="6"/>
        <v/>
      </c>
      <c r="F136" s="15" t="str">
        <f t="shared" si="7"/>
        <v/>
      </c>
      <c r="G136" s="15" t="str">
        <f t="shared" si="8"/>
        <v/>
      </c>
    </row>
    <row r="137" spans="1:7">
      <c r="A137" s="117">
        <v>126</v>
      </c>
      <c r="B137" s="118"/>
      <c r="C137" s="118"/>
      <c r="D137" s="120"/>
      <c r="E137" s="15" t="str">
        <f t="shared" si="6"/>
        <v/>
      </c>
      <c r="F137" s="15" t="str">
        <f t="shared" si="7"/>
        <v/>
      </c>
      <c r="G137" s="15" t="str">
        <f t="shared" si="8"/>
        <v/>
      </c>
    </row>
    <row r="138" spans="1:7">
      <c r="A138" s="117">
        <v>127</v>
      </c>
      <c r="B138" s="118"/>
      <c r="C138" s="118"/>
      <c r="D138" s="120"/>
      <c r="E138" s="15" t="str">
        <f t="shared" si="6"/>
        <v/>
      </c>
      <c r="F138" s="15" t="str">
        <f t="shared" si="7"/>
        <v/>
      </c>
      <c r="G138" s="15" t="str">
        <f t="shared" si="8"/>
        <v/>
      </c>
    </row>
    <row r="139" spans="1:7">
      <c r="A139" s="117">
        <v>128</v>
      </c>
      <c r="B139" s="118"/>
      <c r="C139" s="118"/>
      <c r="D139" s="120"/>
      <c r="E139" s="15" t="str">
        <f t="shared" si="6"/>
        <v/>
      </c>
      <c r="F139" s="15" t="str">
        <f t="shared" si="7"/>
        <v/>
      </c>
      <c r="G139" s="15" t="str">
        <f t="shared" si="8"/>
        <v/>
      </c>
    </row>
    <row r="140" spans="1:7">
      <c r="A140" s="117">
        <v>129</v>
      </c>
      <c r="B140" s="118"/>
      <c r="C140" s="118"/>
      <c r="D140" s="120"/>
      <c r="E140" s="15" t="str">
        <f t="shared" si="6"/>
        <v/>
      </c>
      <c r="F140" s="15" t="str">
        <f t="shared" si="7"/>
        <v/>
      </c>
      <c r="G140" s="15" t="str">
        <f t="shared" si="8"/>
        <v/>
      </c>
    </row>
    <row r="141" spans="1:7">
      <c r="A141" s="117">
        <v>130</v>
      </c>
      <c r="B141" s="118"/>
      <c r="C141" s="118"/>
      <c r="D141" s="120"/>
      <c r="E141" s="15" t="str">
        <f t="shared" ref="E141:E204" si="9">IF(OR(,,$D141&lt;an_initial,$D141&gt;an_final),"",(HLOOKUP(C141,iii7punctaje,2,FALSE)))</f>
        <v/>
      </c>
      <c r="F141" s="15" t="str">
        <f t="shared" ref="F141:F204" si="10">IF(OR(,,$D141&lt;an_initial,$D141&gt;an_final),"",(HLOOKUP(C141,iii7punctaje,2,FALSE))*COUNTIF(C141,$F$7))</f>
        <v/>
      </c>
      <c r="G141" s="15" t="str">
        <f t="shared" ref="G141:G204" si="11">IF(OR(,,$D141&lt;an_initial,$D141&gt;an_final),"",(HLOOKUP(C141,iii7punctaje,2,FALSE))*COUNTIF(C141,$G$7))</f>
        <v/>
      </c>
    </row>
    <row r="142" spans="1:7">
      <c r="A142" s="117">
        <v>131</v>
      </c>
      <c r="B142" s="118"/>
      <c r="C142" s="118"/>
      <c r="D142" s="120"/>
      <c r="E142" s="15" t="str">
        <f t="shared" si="9"/>
        <v/>
      </c>
      <c r="F142" s="15" t="str">
        <f t="shared" si="10"/>
        <v/>
      </c>
      <c r="G142" s="15" t="str">
        <f t="shared" si="11"/>
        <v/>
      </c>
    </row>
    <row r="143" spans="1:7">
      <c r="A143" s="117">
        <v>132</v>
      </c>
      <c r="B143" s="118"/>
      <c r="C143" s="118"/>
      <c r="D143" s="120"/>
      <c r="E143" s="15" t="str">
        <f t="shared" si="9"/>
        <v/>
      </c>
      <c r="F143" s="15" t="str">
        <f t="shared" si="10"/>
        <v/>
      </c>
      <c r="G143" s="15" t="str">
        <f t="shared" si="11"/>
        <v/>
      </c>
    </row>
    <row r="144" spans="1:7">
      <c r="A144" s="117">
        <v>133</v>
      </c>
      <c r="B144" s="118"/>
      <c r="C144" s="118"/>
      <c r="D144" s="120"/>
      <c r="E144" s="15" t="str">
        <f t="shared" si="9"/>
        <v/>
      </c>
      <c r="F144" s="15" t="str">
        <f t="shared" si="10"/>
        <v/>
      </c>
      <c r="G144" s="15" t="str">
        <f t="shared" si="11"/>
        <v/>
      </c>
    </row>
    <row r="145" spans="1:7">
      <c r="A145" s="117">
        <v>134</v>
      </c>
      <c r="B145" s="118"/>
      <c r="C145" s="118"/>
      <c r="D145" s="120"/>
      <c r="E145" s="15" t="str">
        <f t="shared" si="9"/>
        <v/>
      </c>
      <c r="F145" s="15" t="str">
        <f t="shared" si="10"/>
        <v/>
      </c>
      <c r="G145" s="15" t="str">
        <f t="shared" si="11"/>
        <v/>
      </c>
    </row>
    <row r="146" spans="1:7">
      <c r="A146" s="117">
        <v>135</v>
      </c>
      <c r="B146" s="118"/>
      <c r="C146" s="118"/>
      <c r="D146" s="120"/>
      <c r="E146" s="15" t="str">
        <f t="shared" si="9"/>
        <v/>
      </c>
      <c r="F146" s="15" t="str">
        <f t="shared" si="10"/>
        <v/>
      </c>
      <c r="G146" s="15" t="str">
        <f t="shared" si="11"/>
        <v/>
      </c>
    </row>
    <row r="147" spans="1:7">
      <c r="A147" s="117">
        <v>136</v>
      </c>
      <c r="B147" s="118"/>
      <c r="C147" s="118"/>
      <c r="D147" s="120"/>
      <c r="E147" s="15" t="str">
        <f t="shared" si="9"/>
        <v/>
      </c>
      <c r="F147" s="15" t="str">
        <f t="shared" si="10"/>
        <v/>
      </c>
      <c r="G147" s="15" t="str">
        <f t="shared" si="11"/>
        <v/>
      </c>
    </row>
    <row r="148" spans="1:7">
      <c r="A148" s="117">
        <v>137</v>
      </c>
      <c r="B148" s="118"/>
      <c r="C148" s="118"/>
      <c r="D148" s="120"/>
      <c r="E148" s="15" t="str">
        <f t="shared" si="9"/>
        <v/>
      </c>
      <c r="F148" s="15" t="str">
        <f t="shared" si="10"/>
        <v/>
      </c>
      <c r="G148" s="15" t="str">
        <f t="shared" si="11"/>
        <v/>
      </c>
    </row>
    <row r="149" spans="1:7">
      <c r="A149" s="117">
        <v>138</v>
      </c>
      <c r="B149" s="118"/>
      <c r="C149" s="118"/>
      <c r="D149" s="120"/>
      <c r="E149" s="15" t="str">
        <f t="shared" si="9"/>
        <v/>
      </c>
      <c r="F149" s="15" t="str">
        <f t="shared" si="10"/>
        <v/>
      </c>
      <c r="G149" s="15" t="str">
        <f t="shared" si="11"/>
        <v/>
      </c>
    </row>
    <row r="150" spans="1:7">
      <c r="A150" s="117">
        <v>139</v>
      </c>
      <c r="B150" s="118"/>
      <c r="C150" s="118"/>
      <c r="D150" s="120"/>
      <c r="E150" s="15" t="str">
        <f t="shared" si="9"/>
        <v/>
      </c>
      <c r="F150" s="15" t="str">
        <f t="shared" si="10"/>
        <v/>
      </c>
      <c r="G150" s="15" t="str">
        <f t="shared" si="11"/>
        <v/>
      </c>
    </row>
    <row r="151" spans="1:7">
      <c r="A151" s="117">
        <v>140</v>
      </c>
      <c r="B151" s="118"/>
      <c r="C151" s="118"/>
      <c r="D151" s="120"/>
      <c r="E151" s="15" t="str">
        <f t="shared" si="9"/>
        <v/>
      </c>
      <c r="F151" s="15" t="str">
        <f t="shared" si="10"/>
        <v/>
      </c>
      <c r="G151" s="15" t="str">
        <f t="shared" si="11"/>
        <v/>
      </c>
    </row>
    <row r="152" spans="1:7">
      <c r="A152" s="117">
        <v>141</v>
      </c>
      <c r="B152" s="118"/>
      <c r="C152" s="118"/>
      <c r="D152" s="120"/>
      <c r="E152" s="15" t="str">
        <f t="shared" si="9"/>
        <v/>
      </c>
      <c r="F152" s="15" t="str">
        <f t="shared" si="10"/>
        <v/>
      </c>
      <c r="G152" s="15" t="str">
        <f t="shared" si="11"/>
        <v/>
      </c>
    </row>
    <row r="153" spans="1:7">
      <c r="A153" s="117">
        <v>142</v>
      </c>
      <c r="B153" s="118"/>
      <c r="C153" s="118"/>
      <c r="D153" s="120"/>
      <c r="E153" s="15" t="str">
        <f t="shared" si="9"/>
        <v/>
      </c>
      <c r="F153" s="15" t="str">
        <f t="shared" si="10"/>
        <v/>
      </c>
      <c r="G153" s="15" t="str">
        <f t="shared" si="11"/>
        <v/>
      </c>
    </row>
    <row r="154" spans="1:7">
      <c r="A154" s="117">
        <v>143</v>
      </c>
      <c r="B154" s="118"/>
      <c r="C154" s="118"/>
      <c r="D154" s="120"/>
      <c r="E154" s="15" t="str">
        <f t="shared" si="9"/>
        <v/>
      </c>
      <c r="F154" s="15" t="str">
        <f t="shared" si="10"/>
        <v/>
      </c>
      <c r="G154" s="15" t="str">
        <f t="shared" si="11"/>
        <v/>
      </c>
    </row>
    <row r="155" spans="1:7">
      <c r="A155" s="117">
        <v>144</v>
      </c>
      <c r="B155" s="118"/>
      <c r="C155" s="118"/>
      <c r="D155" s="120"/>
      <c r="E155" s="15" t="str">
        <f t="shared" si="9"/>
        <v/>
      </c>
      <c r="F155" s="15" t="str">
        <f t="shared" si="10"/>
        <v/>
      </c>
      <c r="G155" s="15" t="str">
        <f t="shared" si="11"/>
        <v/>
      </c>
    </row>
    <row r="156" spans="1:7">
      <c r="A156" s="117">
        <v>145</v>
      </c>
      <c r="B156" s="118"/>
      <c r="C156" s="118"/>
      <c r="D156" s="120"/>
      <c r="E156" s="15" t="str">
        <f t="shared" si="9"/>
        <v/>
      </c>
      <c r="F156" s="15" t="str">
        <f t="shared" si="10"/>
        <v/>
      </c>
      <c r="G156" s="15" t="str">
        <f t="shared" si="11"/>
        <v/>
      </c>
    </row>
    <row r="157" spans="1:7">
      <c r="A157" s="117">
        <v>146</v>
      </c>
      <c r="B157" s="118"/>
      <c r="C157" s="118"/>
      <c r="D157" s="120"/>
      <c r="E157" s="15" t="str">
        <f t="shared" si="9"/>
        <v/>
      </c>
      <c r="F157" s="15" t="str">
        <f t="shared" si="10"/>
        <v/>
      </c>
      <c r="G157" s="15" t="str">
        <f t="shared" si="11"/>
        <v/>
      </c>
    </row>
    <row r="158" spans="1:7">
      <c r="A158" s="117">
        <v>147</v>
      </c>
      <c r="B158" s="118"/>
      <c r="C158" s="118"/>
      <c r="D158" s="120"/>
      <c r="E158" s="15" t="str">
        <f t="shared" si="9"/>
        <v/>
      </c>
      <c r="F158" s="15" t="str">
        <f t="shared" si="10"/>
        <v/>
      </c>
      <c r="G158" s="15" t="str">
        <f t="shared" si="11"/>
        <v/>
      </c>
    </row>
    <row r="159" spans="1:7">
      <c r="A159" s="117">
        <v>148</v>
      </c>
      <c r="B159" s="118"/>
      <c r="C159" s="118"/>
      <c r="D159" s="120"/>
      <c r="E159" s="15" t="str">
        <f t="shared" si="9"/>
        <v/>
      </c>
      <c r="F159" s="15" t="str">
        <f t="shared" si="10"/>
        <v/>
      </c>
      <c r="G159" s="15" t="str">
        <f t="shared" si="11"/>
        <v/>
      </c>
    </row>
    <row r="160" spans="1:7">
      <c r="A160" s="117">
        <v>149</v>
      </c>
      <c r="B160" s="118"/>
      <c r="C160" s="118"/>
      <c r="D160" s="120"/>
      <c r="E160" s="15" t="str">
        <f t="shared" si="9"/>
        <v/>
      </c>
      <c r="F160" s="15" t="str">
        <f t="shared" si="10"/>
        <v/>
      </c>
      <c r="G160" s="15" t="str">
        <f t="shared" si="11"/>
        <v/>
      </c>
    </row>
    <row r="161" spans="1:7">
      <c r="A161" s="117">
        <v>150</v>
      </c>
      <c r="B161" s="118"/>
      <c r="C161" s="118"/>
      <c r="D161" s="120"/>
      <c r="E161" s="15" t="str">
        <f t="shared" si="9"/>
        <v/>
      </c>
      <c r="F161" s="15" t="str">
        <f t="shared" si="10"/>
        <v/>
      </c>
      <c r="G161" s="15" t="str">
        <f t="shared" si="11"/>
        <v/>
      </c>
    </row>
    <row r="162" spans="1:7">
      <c r="A162" s="117">
        <v>151</v>
      </c>
      <c r="B162" s="118"/>
      <c r="C162" s="118"/>
      <c r="D162" s="120"/>
      <c r="E162" s="15" t="str">
        <f t="shared" si="9"/>
        <v/>
      </c>
      <c r="F162" s="15" t="str">
        <f t="shared" si="10"/>
        <v/>
      </c>
      <c r="G162" s="15" t="str">
        <f t="shared" si="11"/>
        <v/>
      </c>
    </row>
    <row r="163" spans="1:7">
      <c r="A163" s="117">
        <v>152</v>
      </c>
      <c r="B163" s="118"/>
      <c r="C163" s="118"/>
      <c r="D163" s="120"/>
      <c r="E163" s="15" t="str">
        <f t="shared" si="9"/>
        <v/>
      </c>
      <c r="F163" s="15" t="str">
        <f t="shared" si="10"/>
        <v/>
      </c>
      <c r="G163" s="15" t="str">
        <f t="shared" si="11"/>
        <v/>
      </c>
    </row>
    <row r="164" spans="1:7">
      <c r="A164" s="117">
        <v>153</v>
      </c>
      <c r="B164" s="118"/>
      <c r="C164" s="118"/>
      <c r="D164" s="120"/>
      <c r="E164" s="15" t="str">
        <f t="shared" si="9"/>
        <v/>
      </c>
      <c r="F164" s="15" t="str">
        <f t="shared" si="10"/>
        <v/>
      </c>
      <c r="G164" s="15" t="str">
        <f t="shared" si="11"/>
        <v/>
      </c>
    </row>
    <row r="165" spans="1:7">
      <c r="A165" s="117">
        <v>154</v>
      </c>
      <c r="B165" s="118"/>
      <c r="C165" s="118"/>
      <c r="D165" s="120"/>
      <c r="E165" s="15" t="str">
        <f t="shared" si="9"/>
        <v/>
      </c>
      <c r="F165" s="15" t="str">
        <f t="shared" si="10"/>
        <v/>
      </c>
      <c r="G165" s="15" t="str">
        <f t="shared" si="11"/>
        <v/>
      </c>
    </row>
    <row r="166" spans="1:7">
      <c r="A166" s="117">
        <v>155</v>
      </c>
      <c r="B166" s="118"/>
      <c r="C166" s="118"/>
      <c r="D166" s="120"/>
      <c r="E166" s="15" t="str">
        <f t="shared" si="9"/>
        <v/>
      </c>
      <c r="F166" s="15" t="str">
        <f t="shared" si="10"/>
        <v/>
      </c>
      <c r="G166" s="15" t="str">
        <f t="shared" si="11"/>
        <v/>
      </c>
    </row>
    <row r="167" spans="1:7">
      <c r="A167" s="117">
        <v>156</v>
      </c>
      <c r="B167" s="118"/>
      <c r="C167" s="118"/>
      <c r="D167" s="120"/>
      <c r="E167" s="15" t="str">
        <f t="shared" si="9"/>
        <v/>
      </c>
      <c r="F167" s="15" t="str">
        <f t="shared" si="10"/>
        <v/>
      </c>
      <c r="G167" s="15" t="str">
        <f t="shared" si="11"/>
        <v/>
      </c>
    </row>
    <row r="168" spans="1:7">
      <c r="A168" s="117">
        <v>157</v>
      </c>
      <c r="B168" s="118"/>
      <c r="C168" s="118"/>
      <c r="D168" s="120"/>
      <c r="E168" s="15" t="str">
        <f t="shared" si="9"/>
        <v/>
      </c>
      <c r="F168" s="15" t="str">
        <f t="shared" si="10"/>
        <v/>
      </c>
      <c r="G168" s="15" t="str">
        <f t="shared" si="11"/>
        <v/>
      </c>
    </row>
    <row r="169" spans="1:7">
      <c r="A169" s="117">
        <v>158</v>
      </c>
      <c r="B169" s="118"/>
      <c r="C169" s="118"/>
      <c r="D169" s="120"/>
      <c r="E169" s="15" t="str">
        <f t="shared" si="9"/>
        <v/>
      </c>
      <c r="F169" s="15" t="str">
        <f t="shared" si="10"/>
        <v/>
      </c>
      <c r="G169" s="15" t="str">
        <f t="shared" si="11"/>
        <v/>
      </c>
    </row>
    <row r="170" spans="1:7">
      <c r="A170" s="117">
        <v>159</v>
      </c>
      <c r="B170" s="118"/>
      <c r="C170" s="118"/>
      <c r="D170" s="120"/>
      <c r="E170" s="15" t="str">
        <f t="shared" si="9"/>
        <v/>
      </c>
      <c r="F170" s="15" t="str">
        <f t="shared" si="10"/>
        <v/>
      </c>
      <c r="G170" s="15" t="str">
        <f t="shared" si="11"/>
        <v/>
      </c>
    </row>
    <row r="171" spans="1:7">
      <c r="A171" s="117">
        <v>160</v>
      </c>
      <c r="B171" s="118"/>
      <c r="C171" s="118"/>
      <c r="D171" s="120"/>
      <c r="E171" s="15" t="str">
        <f t="shared" si="9"/>
        <v/>
      </c>
      <c r="F171" s="15" t="str">
        <f t="shared" si="10"/>
        <v/>
      </c>
      <c r="G171" s="15" t="str">
        <f t="shared" si="11"/>
        <v/>
      </c>
    </row>
    <row r="172" spans="1:7">
      <c r="A172" s="117">
        <v>161</v>
      </c>
      <c r="B172" s="118"/>
      <c r="C172" s="118"/>
      <c r="D172" s="120"/>
      <c r="E172" s="15" t="str">
        <f t="shared" si="9"/>
        <v/>
      </c>
      <c r="F172" s="15" t="str">
        <f t="shared" si="10"/>
        <v/>
      </c>
      <c r="G172" s="15" t="str">
        <f t="shared" si="11"/>
        <v/>
      </c>
    </row>
    <row r="173" spans="1:7">
      <c r="A173" s="117">
        <v>162</v>
      </c>
      <c r="B173" s="118"/>
      <c r="C173" s="118"/>
      <c r="D173" s="120"/>
      <c r="E173" s="15" t="str">
        <f t="shared" si="9"/>
        <v/>
      </c>
      <c r="F173" s="15" t="str">
        <f t="shared" si="10"/>
        <v/>
      </c>
      <c r="G173" s="15" t="str">
        <f t="shared" si="11"/>
        <v/>
      </c>
    </row>
    <row r="174" spans="1:7">
      <c r="A174" s="117">
        <v>163</v>
      </c>
      <c r="B174" s="118"/>
      <c r="C174" s="118"/>
      <c r="D174" s="120"/>
      <c r="E174" s="15" t="str">
        <f t="shared" si="9"/>
        <v/>
      </c>
      <c r="F174" s="15" t="str">
        <f t="shared" si="10"/>
        <v/>
      </c>
      <c r="G174" s="15" t="str">
        <f t="shared" si="11"/>
        <v/>
      </c>
    </row>
    <row r="175" spans="1:7">
      <c r="A175" s="117">
        <v>164</v>
      </c>
      <c r="B175" s="118"/>
      <c r="C175" s="118"/>
      <c r="D175" s="120"/>
      <c r="E175" s="15" t="str">
        <f t="shared" si="9"/>
        <v/>
      </c>
      <c r="F175" s="15" t="str">
        <f t="shared" si="10"/>
        <v/>
      </c>
      <c r="G175" s="15" t="str">
        <f t="shared" si="11"/>
        <v/>
      </c>
    </row>
    <row r="176" spans="1:7">
      <c r="A176" s="117">
        <v>165</v>
      </c>
      <c r="B176" s="118"/>
      <c r="C176" s="118"/>
      <c r="D176" s="120"/>
      <c r="E176" s="15" t="str">
        <f t="shared" si="9"/>
        <v/>
      </c>
      <c r="F176" s="15" t="str">
        <f t="shared" si="10"/>
        <v/>
      </c>
      <c r="G176" s="15" t="str">
        <f t="shared" si="11"/>
        <v/>
      </c>
    </row>
    <row r="177" spans="1:7">
      <c r="A177" s="117">
        <v>166</v>
      </c>
      <c r="B177" s="118"/>
      <c r="C177" s="118"/>
      <c r="D177" s="120"/>
      <c r="E177" s="15" t="str">
        <f t="shared" si="9"/>
        <v/>
      </c>
      <c r="F177" s="15" t="str">
        <f t="shared" si="10"/>
        <v/>
      </c>
      <c r="G177" s="15" t="str">
        <f t="shared" si="11"/>
        <v/>
      </c>
    </row>
    <row r="178" spans="1:7">
      <c r="A178" s="117">
        <v>167</v>
      </c>
      <c r="B178" s="118"/>
      <c r="C178" s="118"/>
      <c r="D178" s="120"/>
      <c r="E178" s="15" t="str">
        <f t="shared" si="9"/>
        <v/>
      </c>
      <c r="F178" s="15" t="str">
        <f t="shared" si="10"/>
        <v/>
      </c>
      <c r="G178" s="15" t="str">
        <f t="shared" si="11"/>
        <v/>
      </c>
    </row>
    <row r="179" spans="1:7">
      <c r="A179" s="117">
        <v>168</v>
      </c>
      <c r="B179" s="118"/>
      <c r="C179" s="118"/>
      <c r="D179" s="120"/>
      <c r="E179" s="15" t="str">
        <f t="shared" si="9"/>
        <v/>
      </c>
      <c r="F179" s="15" t="str">
        <f t="shared" si="10"/>
        <v/>
      </c>
      <c r="G179" s="15" t="str">
        <f t="shared" si="11"/>
        <v/>
      </c>
    </row>
    <row r="180" spans="1:7">
      <c r="A180" s="117">
        <v>169</v>
      </c>
      <c r="B180" s="118"/>
      <c r="C180" s="118"/>
      <c r="D180" s="120"/>
      <c r="E180" s="15" t="str">
        <f t="shared" si="9"/>
        <v/>
      </c>
      <c r="F180" s="15" t="str">
        <f t="shared" si="10"/>
        <v/>
      </c>
      <c r="G180" s="15" t="str">
        <f t="shared" si="11"/>
        <v/>
      </c>
    </row>
    <row r="181" spans="1:7">
      <c r="A181" s="117">
        <v>170</v>
      </c>
      <c r="B181" s="118"/>
      <c r="C181" s="118"/>
      <c r="D181" s="120"/>
      <c r="E181" s="15" t="str">
        <f t="shared" si="9"/>
        <v/>
      </c>
      <c r="F181" s="15" t="str">
        <f t="shared" si="10"/>
        <v/>
      </c>
      <c r="G181" s="15" t="str">
        <f t="shared" si="11"/>
        <v/>
      </c>
    </row>
    <row r="182" spans="1:7">
      <c r="A182" s="117">
        <v>171</v>
      </c>
      <c r="B182" s="118"/>
      <c r="C182" s="118"/>
      <c r="D182" s="120"/>
      <c r="E182" s="15" t="str">
        <f t="shared" si="9"/>
        <v/>
      </c>
      <c r="F182" s="15" t="str">
        <f t="shared" si="10"/>
        <v/>
      </c>
      <c r="G182" s="15" t="str">
        <f t="shared" si="11"/>
        <v/>
      </c>
    </row>
    <row r="183" spans="1:7">
      <c r="A183" s="117">
        <v>172</v>
      </c>
      <c r="B183" s="118"/>
      <c r="C183" s="118"/>
      <c r="D183" s="120"/>
      <c r="E183" s="15" t="str">
        <f t="shared" si="9"/>
        <v/>
      </c>
      <c r="F183" s="15" t="str">
        <f t="shared" si="10"/>
        <v/>
      </c>
      <c r="G183" s="15" t="str">
        <f t="shared" si="11"/>
        <v/>
      </c>
    </row>
    <row r="184" spans="1:7">
      <c r="A184" s="117">
        <v>173</v>
      </c>
      <c r="B184" s="118"/>
      <c r="C184" s="118"/>
      <c r="D184" s="120"/>
      <c r="E184" s="15" t="str">
        <f t="shared" si="9"/>
        <v/>
      </c>
      <c r="F184" s="15" t="str">
        <f t="shared" si="10"/>
        <v/>
      </c>
      <c r="G184" s="15" t="str">
        <f t="shared" si="11"/>
        <v/>
      </c>
    </row>
    <row r="185" spans="1:7">
      <c r="A185" s="117">
        <v>174</v>
      </c>
      <c r="B185" s="118"/>
      <c r="C185" s="118"/>
      <c r="D185" s="120"/>
      <c r="E185" s="15" t="str">
        <f t="shared" si="9"/>
        <v/>
      </c>
      <c r="F185" s="15" t="str">
        <f t="shared" si="10"/>
        <v/>
      </c>
      <c r="G185" s="15" t="str">
        <f t="shared" si="11"/>
        <v/>
      </c>
    </row>
    <row r="186" spans="1:7">
      <c r="A186" s="117">
        <v>175</v>
      </c>
      <c r="B186" s="118"/>
      <c r="C186" s="118"/>
      <c r="D186" s="120"/>
      <c r="E186" s="15" t="str">
        <f t="shared" si="9"/>
        <v/>
      </c>
      <c r="F186" s="15" t="str">
        <f t="shared" si="10"/>
        <v/>
      </c>
      <c r="G186" s="15" t="str">
        <f t="shared" si="11"/>
        <v/>
      </c>
    </row>
    <row r="187" spans="1:7">
      <c r="A187" s="117">
        <v>176</v>
      </c>
      <c r="B187" s="118"/>
      <c r="C187" s="118"/>
      <c r="D187" s="120"/>
      <c r="E187" s="15" t="str">
        <f t="shared" si="9"/>
        <v/>
      </c>
      <c r="F187" s="15" t="str">
        <f t="shared" si="10"/>
        <v/>
      </c>
      <c r="G187" s="15" t="str">
        <f t="shared" si="11"/>
        <v/>
      </c>
    </row>
    <row r="188" spans="1:7">
      <c r="A188" s="117">
        <v>177</v>
      </c>
      <c r="B188" s="118"/>
      <c r="C188" s="118"/>
      <c r="D188" s="120"/>
      <c r="E188" s="15" t="str">
        <f t="shared" si="9"/>
        <v/>
      </c>
      <c r="F188" s="15" t="str">
        <f t="shared" si="10"/>
        <v/>
      </c>
      <c r="G188" s="15" t="str">
        <f t="shared" si="11"/>
        <v/>
      </c>
    </row>
    <row r="189" spans="1:7">
      <c r="A189" s="117">
        <v>178</v>
      </c>
      <c r="B189" s="118"/>
      <c r="C189" s="118"/>
      <c r="D189" s="120"/>
      <c r="E189" s="15" t="str">
        <f t="shared" si="9"/>
        <v/>
      </c>
      <c r="F189" s="15" t="str">
        <f t="shared" si="10"/>
        <v/>
      </c>
      <c r="G189" s="15" t="str">
        <f t="shared" si="11"/>
        <v/>
      </c>
    </row>
    <row r="190" spans="1:7">
      <c r="A190" s="117">
        <v>179</v>
      </c>
      <c r="B190" s="118"/>
      <c r="C190" s="118"/>
      <c r="D190" s="120"/>
      <c r="E190" s="15" t="str">
        <f t="shared" si="9"/>
        <v/>
      </c>
      <c r="F190" s="15" t="str">
        <f t="shared" si="10"/>
        <v/>
      </c>
      <c r="G190" s="15" t="str">
        <f t="shared" si="11"/>
        <v/>
      </c>
    </row>
    <row r="191" spans="1:7">
      <c r="A191" s="117">
        <v>180</v>
      </c>
      <c r="B191" s="118"/>
      <c r="C191" s="118"/>
      <c r="D191" s="120"/>
      <c r="E191" s="15" t="str">
        <f t="shared" si="9"/>
        <v/>
      </c>
      <c r="F191" s="15" t="str">
        <f t="shared" si="10"/>
        <v/>
      </c>
      <c r="G191" s="15" t="str">
        <f t="shared" si="11"/>
        <v/>
      </c>
    </row>
    <row r="192" spans="1:7">
      <c r="A192" s="117">
        <v>181</v>
      </c>
      <c r="B192" s="118"/>
      <c r="C192" s="118"/>
      <c r="D192" s="120"/>
      <c r="E192" s="15" t="str">
        <f t="shared" si="9"/>
        <v/>
      </c>
      <c r="F192" s="15" t="str">
        <f t="shared" si="10"/>
        <v/>
      </c>
      <c r="G192" s="15" t="str">
        <f t="shared" si="11"/>
        <v/>
      </c>
    </row>
    <row r="193" spans="1:7">
      <c r="A193" s="117">
        <v>182</v>
      </c>
      <c r="B193" s="118"/>
      <c r="C193" s="118"/>
      <c r="D193" s="120"/>
      <c r="E193" s="15" t="str">
        <f t="shared" si="9"/>
        <v/>
      </c>
      <c r="F193" s="15" t="str">
        <f t="shared" si="10"/>
        <v/>
      </c>
      <c r="G193" s="15" t="str">
        <f t="shared" si="11"/>
        <v/>
      </c>
    </row>
    <row r="194" spans="1:7">
      <c r="A194" s="117">
        <v>183</v>
      </c>
      <c r="B194" s="118"/>
      <c r="C194" s="118"/>
      <c r="D194" s="120"/>
      <c r="E194" s="15" t="str">
        <f t="shared" si="9"/>
        <v/>
      </c>
      <c r="F194" s="15" t="str">
        <f t="shared" si="10"/>
        <v/>
      </c>
      <c r="G194" s="15" t="str">
        <f t="shared" si="11"/>
        <v/>
      </c>
    </row>
    <row r="195" spans="1:7">
      <c r="A195" s="117">
        <v>184</v>
      </c>
      <c r="B195" s="118"/>
      <c r="C195" s="118"/>
      <c r="D195" s="120"/>
      <c r="E195" s="15" t="str">
        <f t="shared" si="9"/>
        <v/>
      </c>
      <c r="F195" s="15" t="str">
        <f t="shared" si="10"/>
        <v/>
      </c>
      <c r="G195" s="15" t="str">
        <f t="shared" si="11"/>
        <v/>
      </c>
    </row>
    <row r="196" spans="1:7">
      <c r="A196" s="117">
        <v>185</v>
      </c>
      <c r="B196" s="118"/>
      <c r="C196" s="118"/>
      <c r="D196" s="120"/>
      <c r="E196" s="15" t="str">
        <f t="shared" si="9"/>
        <v/>
      </c>
      <c r="F196" s="15" t="str">
        <f t="shared" si="10"/>
        <v/>
      </c>
      <c r="G196" s="15" t="str">
        <f t="shared" si="11"/>
        <v/>
      </c>
    </row>
    <row r="197" spans="1:7">
      <c r="A197" s="117">
        <v>186</v>
      </c>
      <c r="B197" s="118"/>
      <c r="C197" s="118"/>
      <c r="D197" s="120"/>
      <c r="E197" s="15" t="str">
        <f t="shared" si="9"/>
        <v/>
      </c>
      <c r="F197" s="15" t="str">
        <f t="shared" si="10"/>
        <v/>
      </c>
      <c r="G197" s="15" t="str">
        <f t="shared" si="11"/>
        <v/>
      </c>
    </row>
    <row r="198" spans="1:7">
      <c r="A198" s="117">
        <v>187</v>
      </c>
      <c r="B198" s="118"/>
      <c r="C198" s="118"/>
      <c r="D198" s="120"/>
      <c r="E198" s="15" t="str">
        <f t="shared" si="9"/>
        <v/>
      </c>
      <c r="F198" s="15" t="str">
        <f t="shared" si="10"/>
        <v/>
      </c>
      <c r="G198" s="15" t="str">
        <f t="shared" si="11"/>
        <v/>
      </c>
    </row>
    <row r="199" spans="1:7">
      <c r="A199" s="117">
        <v>188</v>
      </c>
      <c r="B199" s="118"/>
      <c r="C199" s="118"/>
      <c r="D199" s="120"/>
      <c r="E199" s="15" t="str">
        <f t="shared" si="9"/>
        <v/>
      </c>
      <c r="F199" s="15" t="str">
        <f t="shared" si="10"/>
        <v/>
      </c>
      <c r="G199" s="15" t="str">
        <f t="shared" si="11"/>
        <v/>
      </c>
    </row>
    <row r="200" spans="1:7">
      <c r="A200" s="117">
        <v>189</v>
      </c>
      <c r="B200" s="118"/>
      <c r="C200" s="118"/>
      <c r="D200" s="120"/>
      <c r="E200" s="15" t="str">
        <f t="shared" si="9"/>
        <v/>
      </c>
      <c r="F200" s="15" t="str">
        <f t="shared" si="10"/>
        <v/>
      </c>
      <c r="G200" s="15" t="str">
        <f t="shared" si="11"/>
        <v/>
      </c>
    </row>
    <row r="201" spans="1:7">
      <c r="A201" s="117">
        <v>190</v>
      </c>
      <c r="B201" s="118"/>
      <c r="C201" s="118"/>
      <c r="D201" s="120"/>
      <c r="E201" s="15" t="str">
        <f t="shared" si="9"/>
        <v/>
      </c>
      <c r="F201" s="15" t="str">
        <f t="shared" si="10"/>
        <v/>
      </c>
      <c r="G201" s="15" t="str">
        <f t="shared" si="11"/>
        <v/>
      </c>
    </row>
    <row r="202" spans="1:7">
      <c r="A202" s="117">
        <v>191</v>
      </c>
      <c r="B202" s="118"/>
      <c r="C202" s="118"/>
      <c r="D202" s="120"/>
      <c r="E202" s="15" t="str">
        <f t="shared" si="9"/>
        <v/>
      </c>
      <c r="F202" s="15" t="str">
        <f t="shared" si="10"/>
        <v/>
      </c>
      <c r="G202" s="15" t="str">
        <f t="shared" si="11"/>
        <v/>
      </c>
    </row>
    <row r="203" spans="1:7">
      <c r="A203" s="117">
        <v>192</v>
      </c>
      <c r="B203" s="118"/>
      <c r="C203" s="118"/>
      <c r="D203" s="120"/>
      <c r="E203" s="15" t="str">
        <f t="shared" si="9"/>
        <v/>
      </c>
      <c r="F203" s="15" t="str">
        <f t="shared" si="10"/>
        <v/>
      </c>
      <c r="G203" s="15" t="str">
        <f t="shared" si="11"/>
        <v/>
      </c>
    </row>
    <row r="204" spans="1:7">
      <c r="A204" s="117">
        <v>193</v>
      </c>
      <c r="B204" s="118"/>
      <c r="C204" s="118"/>
      <c r="D204" s="120"/>
      <c r="E204" s="15" t="str">
        <f t="shared" si="9"/>
        <v/>
      </c>
      <c r="F204" s="15" t="str">
        <f t="shared" si="10"/>
        <v/>
      </c>
      <c r="G204" s="15" t="str">
        <f t="shared" si="11"/>
        <v/>
      </c>
    </row>
    <row r="205" spans="1:7">
      <c r="A205" s="117">
        <v>194</v>
      </c>
      <c r="B205" s="118"/>
      <c r="C205" s="118"/>
      <c r="D205" s="120"/>
      <c r="E205" s="15" t="str">
        <f t="shared" ref="E205:E261" si="12">IF(OR(,,$D205&lt;an_initial,$D205&gt;an_final),"",(HLOOKUP(C205,iii7punctaje,2,FALSE)))</f>
        <v/>
      </c>
      <c r="F205" s="15" t="str">
        <f t="shared" ref="F205:F261" si="13">IF(OR(,,$D205&lt;an_initial,$D205&gt;an_final),"",(HLOOKUP(C205,iii7punctaje,2,FALSE))*COUNTIF(C205,$F$7))</f>
        <v/>
      </c>
      <c r="G205" s="15" t="str">
        <f t="shared" ref="G205:G261" si="14">IF(OR(,,$D205&lt;an_initial,$D205&gt;an_final),"",(HLOOKUP(C205,iii7punctaje,2,FALSE))*COUNTIF(C205,$G$7))</f>
        <v/>
      </c>
    </row>
    <row r="206" spans="1:7">
      <c r="A206" s="117">
        <v>195</v>
      </c>
      <c r="B206" s="118"/>
      <c r="C206" s="118"/>
      <c r="D206" s="120"/>
      <c r="E206" s="15" t="str">
        <f t="shared" si="12"/>
        <v/>
      </c>
      <c r="F206" s="15" t="str">
        <f t="shared" si="13"/>
        <v/>
      </c>
      <c r="G206" s="15" t="str">
        <f t="shared" si="14"/>
        <v/>
      </c>
    </row>
    <row r="207" spans="1:7">
      <c r="A207" s="117">
        <v>196</v>
      </c>
      <c r="B207" s="118"/>
      <c r="C207" s="118"/>
      <c r="D207" s="120"/>
      <c r="E207" s="15" t="str">
        <f t="shared" si="12"/>
        <v/>
      </c>
      <c r="F207" s="15" t="str">
        <f t="shared" si="13"/>
        <v/>
      </c>
      <c r="G207" s="15" t="str">
        <f t="shared" si="14"/>
        <v/>
      </c>
    </row>
    <row r="208" spans="1:7">
      <c r="A208" s="117">
        <v>197</v>
      </c>
      <c r="B208" s="118"/>
      <c r="C208" s="118"/>
      <c r="D208" s="120"/>
      <c r="E208" s="15" t="str">
        <f t="shared" si="12"/>
        <v/>
      </c>
      <c r="F208" s="15" t="str">
        <f t="shared" si="13"/>
        <v/>
      </c>
      <c r="G208" s="15" t="str">
        <f t="shared" si="14"/>
        <v/>
      </c>
    </row>
    <row r="209" spans="1:7">
      <c r="A209" s="117">
        <v>198</v>
      </c>
      <c r="B209" s="118"/>
      <c r="C209" s="118"/>
      <c r="D209" s="120"/>
      <c r="E209" s="15" t="str">
        <f t="shared" si="12"/>
        <v/>
      </c>
      <c r="F209" s="15" t="str">
        <f t="shared" si="13"/>
        <v/>
      </c>
      <c r="G209" s="15" t="str">
        <f t="shared" si="14"/>
        <v/>
      </c>
    </row>
    <row r="210" spans="1:7">
      <c r="A210" s="117">
        <v>199</v>
      </c>
      <c r="B210" s="118"/>
      <c r="C210" s="118"/>
      <c r="D210" s="120"/>
      <c r="E210" s="15" t="str">
        <f t="shared" si="12"/>
        <v/>
      </c>
      <c r="F210" s="15" t="str">
        <f t="shared" si="13"/>
        <v/>
      </c>
      <c r="G210" s="15" t="str">
        <f t="shared" si="14"/>
        <v/>
      </c>
    </row>
    <row r="211" spans="1:7">
      <c r="A211" s="117">
        <v>200</v>
      </c>
      <c r="B211" s="118"/>
      <c r="C211" s="118"/>
      <c r="D211" s="120"/>
      <c r="E211" s="15" t="str">
        <f t="shared" si="12"/>
        <v/>
      </c>
      <c r="F211" s="15" t="str">
        <f t="shared" si="13"/>
        <v/>
      </c>
      <c r="G211" s="15" t="str">
        <f t="shared" si="14"/>
        <v/>
      </c>
    </row>
    <row r="212" spans="1:7">
      <c r="A212" s="117">
        <v>201</v>
      </c>
      <c r="B212" s="118"/>
      <c r="C212" s="118"/>
      <c r="D212" s="120"/>
      <c r="E212" s="15" t="str">
        <f t="shared" si="12"/>
        <v/>
      </c>
      <c r="F212" s="15" t="str">
        <f t="shared" si="13"/>
        <v/>
      </c>
      <c r="G212" s="15" t="str">
        <f t="shared" si="14"/>
        <v/>
      </c>
    </row>
    <row r="213" spans="1:7">
      <c r="A213" s="117">
        <v>202</v>
      </c>
      <c r="B213" s="118"/>
      <c r="C213" s="118"/>
      <c r="D213" s="120"/>
      <c r="E213" s="15" t="str">
        <f t="shared" si="12"/>
        <v/>
      </c>
      <c r="F213" s="15" t="str">
        <f t="shared" si="13"/>
        <v/>
      </c>
      <c r="G213" s="15" t="str">
        <f t="shared" si="14"/>
        <v/>
      </c>
    </row>
    <row r="214" spans="1:7">
      <c r="A214" s="117">
        <v>203</v>
      </c>
      <c r="B214" s="118"/>
      <c r="C214" s="118"/>
      <c r="D214" s="120"/>
      <c r="E214" s="15" t="str">
        <f t="shared" si="12"/>
        <v/>
      </c>
      <c r="F214" s="15" t="str">
        <f t="shared" si="13"/>
        <v/>
      </c>
      <c r="G214" s="15" t="str">
        <f t="shared" si="14"/>
        <v/>
      </c>
    </row>
    <row r="215" spans="1:7">
      <c r="A215" s="117">
        <v>204</v>
      </c>
      <c r="B215" s="118"/>
      <c r="C215" s="118"/>
      <c r="D215" s="120"/>
      <c r="E215" s="15" t="str">
        <f t="shared" si="12"/>
        <v/>
      </c>
      <c r="F215" s="15" t="str">
        <f t="shared" si="13"/>
        <v/>
      </c>
      <c r="G215" s="15" t="str">
        <f t="shared" si="14"/>
        <v/>
      </c>
    </row>
    <row r="216" spans="1:7">
      <c r="A216" s="117">
        <v>205</v>
      </c>
      <c r="B216" s="118"/>
      <c r="C216" s="118"/>
      <c r="D216" s="120"/>
      <c r="E216" s="15" t="str">
        <f t="shared" si="12"/>
        <v/>
      </c>
      <c r="F216" s="15" t="str">
        <f t="shared" si="13"/>
        <v/>
      </c>
      <c r="G216" s="15" t="str">
        <f t="shared" si="14"/>
        <v/>
      </c>
    </row>
    <row r="217" spans="1:7">
      <c r="A217" s="117">
        <v>206</v>
      </c>
      <c r="B217" s="118"/>
      <c r="C217" s="118"/>
      <c r="D217" s="120"/>
      <c r="E217" s="15" t="str">
        <f t="shared" si="12"/>
        <v/>
      </c>
      <c r="F217" s="15" t="str">
        <f t="shared" si="13"/>
        <v/>
      </c>
      <c r="G217" s="15" t="str">
        <f t="shared" si="14"/>
        <v/>
      </c>
    </row>
    <row r="218" spans="1:7">
      <c r="A218" s="117">
        <v>207</v>
      </c>
      <c r="B218" s="118"/>
      <c r="C218" s="118"/>
      <c r="D218" s="120"/>
      <c r="E218" s="15" t="str">
        <f t="shared" si="12"/>
        <v/>
      </c>
      <c r="F218" s="15" t="str">
        <f t="shared" si="13"/>
        <v/>
      </c>
      <c r="G218" s="15" t="str">
        <f t="shared" si="14"/>
        <v/>
      </c>
    </row>
    <row r="219" spans="1:7">
      <c r="A219" s="117">
        <v>208</v>
      </c>
      <c r="B219" s="118"/>
      <c r="C219" s="118"/>
      <c r="D219" s="120"/>
      <c r="E219" s="15" t="str">
        <f t="shared" si="12"/>
        <v/>
      </c>
      <c r="F219" s="15" t="str">
        <f t="shared" si="13"/>
        <v/>
      </c>
      <c r="G219" s="15" t="str">
        <f t="shared" si="14"/>
        <v/>
      </c>
    </row>
    <row r="220" spans="1:7">
      <c r="A220" s="117">
        <v>209</v>
      </c>
      <c r="B220" s="118"/>
      <c r="C220" s="118"/>
      <c r="D220" s="120"/>
      <c r="E220" s="15" t="str">
        <f t="shared" si="12"/>
        <v/>
      </c>
      <c r="F220" s="15" t="str">
        <f t="shared" si="13"/>
        <v/>
      </c>
      <c r="G220" s="15" t="str">
        <f t="shared" si="14"/>
        <v/>
      </c>
    </row>
    <row r="221" spans="1:7">
      <c r="A221" s="117">
        <v>210</v>
      </c>
      <c r="B221" s="118"/>
      <c r="C221" s="118"/>
      <c r="D221" s="120"/>
      <c r="E221" s="15" t="str">
        <f t="shared" si="12"/>
        <v/>
      </c>
      <c r="F221" s="15" t="str">
        <f t="shared" si="13"/>
        <v/>
      </c>
      <c r="G221" s="15" t="str">
        <f t="shared" si="14"/>
        <v/>
      </c>
    </row>
    <row r="222" spans="1:7">
      <c r="A222" s="117">
        <v>211</v>
      </c>
      <c r="B222" s="118"/>
      <c r="C222" s="118"/>
      <c r="D222" s="120"/>
      <c r="E222" s="15" t="str">
        <f t="shared" si="12"/>
        <v/>
      </c>
      <c r="F222" s="15" t="str">
        <f t="shared" si="13"/>
        <v/>
      </c>
      <c r="G222" s="15" t="str">
        <f t="shared" si="14"/>
        <v/>
      </c>
    </row>
    <row r="223" spans="1:7">
      <c r="A223" s="117">
        <v>212</v>
      </c>
      <c r="B223" s="118"/>
      <c r="C223" s="118"/>
      <c r="D223" s="120"/>
      <c r="E223" s="15" t="str">
        <f t="shared" si="12"/>
        <v/>
      </c>
      <c r="F223" s="15" t="str">
        <f t="shared" si="13"/>
        <v/>
      </c>
      <c r="G223" s="15" t="str">
        <f t="shared" si="14"/>
        <v/>
      </c>
    </row>
    <row r="224" spans="1:7">
      <c r="A224" s="117">
        <v>213</v>
      </c>
      <c r="B224" s="118"/>
      <c r="C224" s="118"/>
      <c r="D224" s="120"/>
      <c r="E224" s="15" t="str">
        <f t="shared" si="12"/>
        <v/>
      </c>
      <c r="F224" s="15" t="str">
        <f t="shared" si="13"/>
        <v/>
      </c>
      <c r="G224" s="15" t="str">
        <f t="shared" si="14"/>
        <v/>
      </c>
    </row>
    <row r="225" spans="1:7">
      <c r="A225" s="117">
        <v>214</v>
      </c>
      <c r="B225" s="118"/>
      <c r="C225" s="118"/>
      <c r="D225" s="120"/>
      <c r="E225" s="15" t="str">
        <f t="shared" si="12"/>
        <v/>
      </c>
      <c r="F225" s="15" t="str">
        <f t="shared" si="13"/>
        <v/>
      </c>
      <c r="G225" s="15" t="str">
        <f t="shared" si="14"/>
        <v/>
      </c>
    </row>
    <row r="226" spans="1:7">
      <c r="A226" s="117">
        <v>215</v>
      </c>
      <c r="B226" s="118"/>
      <c r="C226" s="118"/>
      <c r="D226" s="120"/>
      <c r="E226" s="15" t="str">
        <f t="shared" si="12"/>
        <v/>
      </c>
      <c r="F226" s="15" t="str">
        <f t="shared" si="13"/>
        <v/>
      </c>
      <c r="G226" s="15" t="str">
        <f t="shared" si="14"/>
        <v/>
      </c>
    </row>
    <row r="227" spans="1:7">
      <c r="A227" s="117">
        <v>216</v>
      </c>
      <c r="B227" s="118"/>
      <c r="C227" s="118"/>
      <c r="D227" s="120"/>
      <c r="E227" s="15" t="str">
        <f t="shared" si="12"/>
        <v/>
      </c>
      <c r="F227" s="15" t="str">
        <f t="shared" si="13"/>
        <v/>
      </c>
      <c r="G227" s="15" t="str">
        <f t="shared" si="14"/>
        <v/>
      </c>
    </row>
    <row r="228" spans="1:7">
      <c r="A228" s="117">
        <v>217</v>
      </c>
      <c r="B228" s="118"/>
      <c r="C228" s="118"/>
      <c r="D228" s="120"/>
      <c r="E228" s="15" t="str">
        <f t="shared" si="12"/>
        <v/>
      </c>
      <c r="F228" s="15" t="str">
        <f t="shared" si="13"/>
        <v/>
      </c>
      <c r="G228" s="15" t="str">
        <f t="shared" si="14"/>
        <v/>
      </c>
    </row>
    <row r="229" spans="1:7">
      <c r="A229" s="117">
        <v>218</v>
      </c>
      <c r="B229" s="118"/>
      <c r="C229" s="118"/>
      <c r="D229" s="120"/>
      <c r="E229" s="15" t="str">
        <f t="shared" si="12"/>
        <v/>
      </c>
      <c r="F229" s="15" t="str">
        <f t="shared" si="13"/>
        <v/>
      </c>
      <c r="G229" s="15" t="str">
        <f t="shared" si="14"/>
        <v/>
      </c>
    </row>
    <row r="230" spans="1:7">
      <c r="A230" s="117">
        <v>219</v>
      </c>
      <c r="B230" s="118"/>
      <c r="C230" s="118"/>
      <c r="D230" s="120"/>
      <c r="E230" s="15" t="str">
        <f t="shared" si="12"/>
        <v/>
      </c>
      <c r="F230" s="15" t="str">
        <f t="shared" si="13"/>
        <v/>
      </c>
      <c r="G230" s="15" t="str">
        <f t="shared" si="14"/>
        <v/>
      </c>
    </row>
    <row r="231" spans="1:7">
      <c r="A231" s="117">
        <v>220</v>
      </c>
      <c r="B231" s="118"/>
      <c r="C231" s="118"/>
      <c r="D231" s="120"/>
      <c r="E231" s="15" t="str">
        <f t="shared" si="12"/>
        <v/>
      </c>
      <c r="F231" s="15" t="str">
        <f t="shared" si="13"/>
        <v/>
      </c>
      <c r="G231" s="15" t="str">
        <f t="shared" si="14"/>
        <v/>
      </c>
    </row>
    <row r="232" spans="1:7">
      <c r="A232" s="117">
        <v>221</v>
      </c>
      <c r="B232" s="118"/>
      <c r="C232" s="118"/>
      <c r="D232" s="120"/>
      <c r="E232" s="15" t="str">
        <f t="shared" si="12"/>
        <v/>
      </c>
      <c r="F232" s="15" t="str">
        <f t="shared" si="13"/>
        <v/>
      </c>
      <c r="G232" s="15" t="str">
        <f t="shared" si="14"/>
        <v/>
      </c>
    </row>
    <row r="233" spans="1:7">
      <c r="A233" s="117">
        <v>222</v>
      </c>
      <c r="B233" s="118"/>
      <c r="C233" s="118"/>
      <c r="D233" s="120"/>
      <c r="E233" s="15" t="str">
        <f t="shared" si="12"/>
        <v/>
      </c>
      <c r="F233" s="15" t="str">
        <f t="shared" si="13"/>
        <v/>
      </c>
      <c r="G233" s="15" t="str">
        <f t="shared" si="14"/>
        <v/>
      </c>
    </row>
    <row r="234" spans="1:7">
      <c r="A234" s="117">
        <v>223</v>
      </c>
      <c r="B234" s="118"/>
      <c r="C234" s="118"/>
      <c r="D234" s="120"/>
      <c r="E234" s="15" t="str">
        <f t="shared" si="12"/>
        <v/>
      </c>
      <c r="F234" s="15" t="str">
        <f t="shared" si="13"/>
        <v/>
      </c>
      <c r="G234" s="15" t="str">
        <f t="shared" si="14"/>
        <v/>
      </c>
    </row>
    <row r="235" spans="1:7">
      <c r="A235" s="117">
        <v>224</v>
      </c>
      <c r="B235" s="118"/>
      <c r="C235" s="118"/>
      <c r="D235" s="120"/>
      <c r="E235" s="15" t="str">
        <f t="shared" si="12"/>
        <v/>
      </c>
      <c r="F235" s="15" t="str">
        <f t="shared" si="13"/>
        <v/>
      </c>
      <c r="G235" s="15" t="str">
        <f t="shared" si="14"/>
        <v/>
      </c>
    </row>
    <row r="236" spans="1:7">
      <c r="A236" s="117">
        <v>225</v>
      </c>
      <c r="B236" s="118"/>
      <c r="C236" s="118"/>
      <c r="D236" s="120"/>
      <c r="E236" s="15" t="str">
        <f t="shared" si="12"/>
        <v/>
      </c>
      <c r="F236" s="15" t="str">
        <f t="shared" si="13"/>
        <v/>
      </c>
      <c r="G236" s="15" t="str">
        <f t="shared" si="14"/>
        <v/>
      </c>
    </row>
    <row r="237" spans="1:7">
      <c r="A237" s="117">
        <v>226</v>
      </c>
      <c r="B237" s="118"/>
      <c r="C237" s="118"/>
      <c r="D237" s="120"/>
      <c r="E237" s="15" t="str">
        <f t="shared" si="12"/>
        <v/>
      </c>
      <c r="F237" s="15" t="str">
        <f t="shared" si="13"/>
        <v/>
      </c>
      <c r="G237" s="15" t="str">
        <f t="shared" si="14"/>
        <v/>
      </c>
    </row>
    <row r="238" spans="1:7">
      <c r="A238" s="117">
        <v>227</v>
      </c>
      <c r="B238" s="118"/>
      <c r="C238" s="118"/>
      <c r="D238" s="120"/>
      <c r="E238" s="15" t="str">
        <f t="shared" si="12"/>
        <v/>
      </c>
      <c r="F238" s="15" t="str">
        <f t="shared" si="13"/>
        <v/>
      </c>
      <c r="G238" s="15" t="str">
        <f t="shared" si="14"/>
        <v/>
      </c>
    </row>
    <row r="239" spans="1:7">
      <c r="A239" s="117">
        <v>228</v>
      </c>
      <c r="B239" s="118"/>
      <c r="C239" s="118"/>
      <c r="D239" s="120"/>
      <c r="E239" s="15" t="str">
        <f t="shared" si="12"/>
        <v/>
      </c>
      <c r="F239" s="15" t="str">
        <f t="shared" si="13"/>
        <v/>
      </c>
      <c r="G239" s="15" t="str">
        <f t="shared" si="14"/>
        <v/>
      </c>
    </row>
    <row r="240" spans="1:7">
      <c r="A240" s="117">
        <v>229</v>
      </c>
      <c r="B240" s="118"/>
      <c r="C240" s="118"/>
      <c r="D240" s="120"/>
      <c r="E240" s="15" t="str">
        <f t="shared" si="12"/>
        <v/>
      </c>
      <c r="F240" s="15" t="str">
        <f t="shared" si="13"/>
        <v/>
      </c>
      <c r="G240" s="15" t="str">
        <f t="shared" si="14"/>
        <v/>
      </c>
    </row>
    <row r="241" spans="1:7">
      <c r="A241" s="117">
        <v>230</v>
      </c>
      <c r="B241" s="118"/>
      <c r="C241" s="118"/>
      <c r="D241" s="120"/>
      <c r="E241" s="15" t="str">
        <f t="shared" si="12"/>
        <v/>
      </c>
      <c r="F241" s="15" t="str">
        <f t="shared" si="13"/>
        <v/>
      </c>
      <c r="G241" s="15" t="str">
        <f t="shared" si="14"/>
        <v/>
      </c>
    </row>
    <row r="242" spans="1:7">
      <c r="A242" s="117">
        <v>231</v>
      </c>
      <c r="B242" s="118"/>
      <c r="C242" s="118"/>
      <c r="D242" s="120"/>
      <c r="E242" s="15" t="str">
        <f t="shared" si="12"/>
        <v/>
      </c>
      <c r="F242" s="15" t="str">
        <f t="shared" si="13"/>
        <v/>
      </c>
      <c r="G242" s="15" t="str">
        <f t="shared" si="14"/>
        <v/>
      </c>
    </row>
    <row r="243" spans="1:7">
      <c r="A243" s="117">
        <v>232</v>
      </c>
      <c r="B243" s="118"/>
      <c r="C243" s="118"/>
      <c r="D243" s="120"/>
      <c r="E243" s="15" t="str">
        <f t="shared" si="12"/>
        <v/>
      </c>
      <c r="F243" s="15" t="str">
        <f t="shared" si="13"/>
        <v/>
      </c>
      <c r="G243" s="15" t="str">
        <f t="shared" si="14"/>
        <v/>
      </c>
    </row>
    <row r="244" spans="1:7">
      <c r="A244" s="117">
        <v>233</v>
      </c>
      <c r="B244" s="118"/>
      <c r="C244" s="118"/>
      <c r="D244" s="120"/>
      <c r="E244" s="15" t="str">
        <f t="shared" si="12"/>
        <v/>
      </c>
      <c r="F244" s="15" t="str">
        <f t="shared" si="13"/>
        <v/>
      </c>
      <c r="G244" s="15" t="str">
        <f t="shared" si="14"/>
        <v/>
      </c>
    </row>
    <row r="245" spans="1:7">
      <c r="A245" s="117">
        <v>234</v>
      </c>
      <c r="B245" s="118"/>
      <c r="C245" s="118"/>
      <c r="D245" s="120"/>
      <c r="E245" s="15" t="str">
        <f t="shared" si="12"/>
        <v/>
      </c>
      <c r="F245" s="15" t="str">
        <f t="shared" si="13"/>
        <v/>
      </c>
      <c r="G245" s="15" t="str">
        <f t="shared" si="14"/>
        <v/>
      </c>
    </row>
    <row r="246" spans="1:7">
      <c r="A246" s="117">
        <v>235</v>
      </c>
      <c r="B246" s="118"/>
      <c r="C246" s="118"/>
      <c r="D246" s="120"/>
      <c r="E246" s="15" t="str">
        <f t="shared" si="12"/>
        <v/>
      </c>
      <c r="F246" s="15" t="str">
        <f t="shared" si="13"/>
        <v/>
      </c>
      <c r="G246" s="15" t="str">
        <f t="shared" si="14"/>
        <v/>
      </c>
    </row>
    <row r="247" spans="1:7">
      <c r="A247" s="117">
        <v>236</v>
      </c>
      <c r="B247" s="118"/>
      <c r="C247" s="118"/>
      <c r="D247" s="120"/>
      <c r="E247" s="15" t="str">
        <f t="shared" si="12"/>
        <v/>
      </c>
      <c r="F247" s="15" t="str">
        <f t="shared" si="13"/>
        <v/>
      </c>
      <c r="G247" s="15" t="str">
        <f t="shared" si="14"/>
        <v/>
      </c>
    </row>
    <row r="248" spans="1:7">
      <c r="A248" s="117">
        <v>237</v>
      </c>
      <c r="B248" s="118"/>
      <c r="C248" s="118"/>
      <c r="D248" s="120"/>
      <c r="E248" s="15" t="str">
        <f t="shared" si="12"/>
        <v/>
      </c>
      <c r="F248" s="15" t="str">
        <f t="shared" si="13"/>
        <v/>
      </c>
      <c r="G248" s="15" t="str">
        <f t="shared" si="14"/>
        <v/>
      </c>
    </row>
    <row r="249" spans="1:7">
      <c r="A249" s="117">
        <v>238</v>
      </c>
      <c r="B249" s="118"/>
      <c r="C249" s="118"/>
      <c r="D249" s="120"/>
      <c r="E249" s="15" t="str">
        <f t="shared" si="12"/>
        <v/>
      </c>
      <c r="F249" s="15" t="str">
        <f t="shared" si="13"/>
        <v/>
      </c>
      <c r="G249" s="15" t="str">
        <f t="shared" si="14"/>
        <v/>
      </c>
    </row>
    <row r="250" spans="1:7">
      <c r="A250" s="117">
        <v>239</v>
      </c>
      <c r="B250" s="118"/>
      <c r="C250" s="118"/>
      <c r="D250" s="120"/>
      <c r="E250" s="15" t="str">
        <f t="shared" si="12"/>
        <v/>
      </c>
      <c r="F250" s="15" t="str">
        <f t="shared" si="13"/>
        <v/>
      </c>
      <c r="G250" s="15" t="str">
        <f t="shared" si="14"/>
        <v/>
      </c>
    </row>
    <row r="251" spans="1:7">
      <c r="A251" s="117">
        <v>240</v>
      </c>
      <c r="B251" s="118"/>
      <c r="C251" s="118"/>
      <c r="D251" s="120"/>
      <c r="E251" s="15" t="str">
        <f t="shared" si="12"/>
        <v/>
      </c>
      <c r="F251" s="15" t="str">
        <f t="shared" si="13"/>
        <v/>
      </c>
      <c r="G251" s="15" t="str">
        <f t="shared" si="14"/>
        <v/>
      </c>
    </row>
    <row r="252" spans="1:7">
      <c r="A252" s="117">
        <v>241</v>
      </c>
      <c r="B252" s="118"/>
      <c r="C252" s="118"/>
      <c r="D252" s="120"/>
      <c r="E252" s="15" t="str">
        <f t="shared" si="12"/>
        <v/>
      </c>
      <c r="F252" s="15" t="str">
        <f t="shared" si="13"/>
        <v/>
      </c>
      <c r="G252" s="15" t="str">
        <f t="shared" si="14"/>
        <v/>
      </c>
    </row>
    <row r="253" spans="1:7">
      <c r="A253" s="117">
        <v>242</v>
      </c>
      <c r="B253" s="118"/>
      <c r="C253" s="118"/>
      <c r="D253" s="120"/>
      <c r="E253" s="15" t="str">
        <f t="shared" si="12"/>
        <v/>
      </c>
      <c r="F253" s="15" t="str">
        <f t="shared" si="13"/>
        <v/>
      </c>
      <c r="G253" s="15" t="str">
        <f t="shared" si="14"/>
        <v/>
      </c>
    </row>
    <row r="254" spans="1:7">
      <c r="A254" s="117">
        <v>243</v>
      </c>
      <c r="B254" s="118"/>
      <c r="C254" s="118"/>
      <c r="D254" s="120"/>
      <c r="E254" s="15" t="str">
        <f t="shared" si="12"/>
        <v/>
      </c>
      <c r="F254" s="15" t="str">
        <f t="shared" si="13"/>
        <v/>
      </c>
      <c r="G254" s="15" t="str">
        <f t="shared" si="14"/>
        <v/>
      </c>
    </row>
    <row r="255" spans="1:7">
      <c r="A255" s="117">
        <v>244</v>
      </c>
      <c r="B255" s="118"/>
      <c r="C255" s="118"/>
      <c r="D255" s="120"/>
      <c r="E255" s="15" t="str">
        <f t="shared" si="12"/>
        <v/>
      </c>
      <c r="F255" s="15" t="str">
        <f t="shared" si="13"/>
        <v/>
      </c>
      <c r="G255" s="15" t="str">
        <f t="shared" si="14"/>
        <v/>
      </c>
    </row>
    <row r="256" spans="1:7">
      <c r="A256" s="117">
        <v>245</v>
      </c>
      <c r="B256" s="118"/>
      <c r="C256" s="118"/>
      <c r="D256" s="120"/>
      <c r="E256" s="15" t="str">
        <f t="shared" si="12"/>
        <v/>
      </c>
      <c r="F256" s="15" t="str">
        <f t="shared" si="13"/>
        <v/>
      </c>
      <c r="G256" s="15" t="str">
        <f t="shared" si="14"/>
        <v/>
      </c>
    </row>
    <row r="257" spans="1:7">
      <c r="A257" s="117">
        <v>246</v>
      </c>
      <c r="B257" s="118"/>
      <c r="C257" s="118"/>
      <c r="D257" s="120"/>
      <c r="E257" s="15" t="str">
        <f t="shared" si="12"/>
        <v/>
      </c>
      <c r="F257" s="15" t="str">
        <f t="shared" si="13"/>
        <v/>
      </c>
      <c r="G257" s="15" t="str">
        <f t="shared" si="14"/>
        <v/>
      </c>
    </row>
    <row r="258" spans="1:7">
      <c r="A258" s="117">
        <v>247</v>
      </c>
      <c r="B258" s="118"/>
      <c r="C258" s="118"/>
      <c r="D258" s="120"/>
      <c r="E258" s="15" t="str">
        <f t="shared" si="12"/>
        <v/>
      </c>
      <c r="F258" s="15" t="str">
        <f t="shared" si="13"/>
        <v/>
      </c>
      <c r="G258" s="15" t="str">
        <f t="shared" si="14"/>
        <v/>
      </c>
    </row>
    <row r="259" spans="1:7">
      <c r="A259" s="117">
        <v>248</v>
      </c>
      <c r="B259" s="118"/>
      <c r="C259" s="118"/>
      <c r="D259" s="120"/>
      <c r="E259" s="15" t="str">
        <f t="shared" si="12"/>
        <v/>
      </c>
      <c r="F259" s="15" t="str">
        <f t="shared" si="13"/>
        <v/>
      </c>
      <c r="G259" s="15" t="str">
        <f t="shared" si="14"/>
        <v/>
      </c>
    </row>
    <row r="260" spans="1:7">
      <c r="A260" s="117">
        <v>249</v>
      </c>
      <c r="B260" s="118"/>
      <c r="C260" s="118"/>
      <c r="D260" s="120"/>
      <c r="E260" s="15" t="str">
        <f t="shared" si="12"/>
        <v/>
      </c>
      <c r="F260" s="15" t="str">
        <f t="shared" si="13"/>
        <v/>
      </c>
      <c r="G260" s="15" t="str">
        <f t="shared" si="14"/>
        <v/>
      </c>
    </row>
    <row r="261" spans="1:7">
      <c r="A261" s="117">
        <v>250</v>
      </c>
      <c r="B261" s="118"/>
      <c r="C261" s="118"/>
      <c r="D261" s="120"/>
      <c r="E261" s="15" t="str">
        <f t="shared" si="12"/>
        <v/>
      </c>
      <c r="F261" s="15" t="str">
        <f t="shared" si="13"/>
        <v/>
      </c>
      <c r="G261" s="15" t="str">
        <f t="shared" si="14"/>
        <v/>
      </c>
    </row>
  </sheetData>
  <sheetProtection algorithmName="SHA-512" hashValue="uOU40ZRCjKo/fHoULiKdrMSfDWY+WBCxqCP38nJJasYK4ytZ12h4fSiAvVNycyUCgKya5+mbjddIRZ3onAL5jA==" saltValue="Xz0RmDpslYE5Bjj2kMRXMw==" spinCount="100000" sheet="1" objects="1" scenarios="1" formatCells="0" formatRows="0" insertRows="0"/>
  <mergeCells count="9">
    <mergeCell ref="F7:F9"/>
    <mergeCell ref="G7:G9"/>
    <mergeCell ref="A4:E4"/>
    <mergeCell ref="A5:E5"/>
    <mergeCell ref="A7:A10"/>
    <mergeCell ref="B7:B10"/>
    <mergeCell ref="C7:C10"/>
    <mergeCell ref="D7:D10"/>
    <mergeCell ref="E7:E9"/>
  </mergeCells>
  <dataValidations count="1">
    <dataValidation type="list" allowBlank="1" showInputMessage="1" showErrorMessage="1" sqref="C12:C261" xr:uid="{00000000-0002-0000-4000-000000000000}">
      <formula1>iii7tip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77">
    <tabColor theme="9" tint="0.59999389629810485"/>
    <pageSetUpPr fitToPage="1"/>
  </sheetPr>
  <dimension ref="A1:O261"/>
  <sheetViews>
    <sheetView topLeftCell="A13" zoomScale="85" zoomScaleNormal="85" workbookViewId="0">
      <selection activeCell="B31" sqref="B31"/>
    </sheetView>
  </sheetViews>
  <sheetFormatPr defaultColWidth="9.1328125" defaultRowHeight="15.75"/>
  <cols>
    <col min="1" max="1" width="5.6640625" style="45" customWidth="1"/>
    <col min="2" max="2" width="45.33203125" style="49" customWidth="1"/>
    <col min="3" max="3" width="14.1328125" style="49" customWidth="1"/>
    <col min="4" max="4" width="47.53125" style="49" customWidth="1"/>
    <col min="5" max="5" width="10.6640625" style="54" customWidth="1"/>
    <col min="6" max="6" width="17.6640625" style="49" customWidth="1"/>
    <col min="7" max="7" width="10.6640625" style="49" hidden="1" customWidth="1"/>
    <col min="8" max="8" width="9.1328125" style="55" hidden="1" customWidth="1"/>
    <col min="9" max="9" width="9.1328125" style="49" hidden="1" customWidth="1"/>
    <col min="10" max="15" width="17.6640625" style="49" hidden="1" customWidth="1"/>
    <col min="16" max="20" width="9.1328125" style="49" customWidth="1"/>
    <col min="21" max="16384" width="9.1328125" style="49"/>
  </cols>
  <sheetData>
    <row r="1" spans="1:15" s="45" customFormat="1">
      <c r="A1" s="44" t="s">
        <v>483</v>
      </c>
      <c r="E1" s="46"/>
      <c r="F1" s="48"/>
      <c r="G1" s="47"/>
      <c r="J1" s="48"/>
      <c r="K1" s="48"/>
      <c r="L1" s="48"/>
      <c r="M1" s="48"/>
      <c r="N1" s="48"/>
      <c r="O1" s="48"/>
    </row>
    <row r="2" spans="1:15" s="45" customFormat="1">
      <c r="A2" s="294" t="str">
        <f>IF(ISBLANK(facultate), IF(ISBLANK(departament),"","Departament " &amp; departament), "Facultatea " &amp; facultate)</f>
        <v>Facultatea Automatică și Calculatoare</v>
      </c>
      <c r="E2" s="46"/>
      <c r="F2" s="48"/>
      <c r="G2" s="47"/>
      <c r="J2" s="48"/>
      <c r="K2" s="48"/>
      <c r="L2" s="48"/>
      <c r="M2" s="48"/>
      <c r="N2" s="48"/>
      <c r="O2" s="48"/>
    </row>
    <row r="3" spans="1:15" s="45" customFormat="1">
      <c r="A3" s="294" t="str">
        <f>IF(ISBLANK(departament),"","Departamentul " &amp; departament)</f>
        <v>Departamentul Automatică și Informatică Aplicată</v>
      </c>
      <c r="E3" s="46"/>
      <c r="F3" s="48"/>
      <c r="G3" s="47"/>
      <c r="J3" s="48"/>
      <c r="K3" s="48"/>
      <c r="L3" s="48"/>
      <c r="M3" s="48"/>
      <c r="N3" s="48"/>
      <c r="O3" s="48"/>
    </row>
    <row r="4" spans="1:15">
      <c r="A4" s="472" t="s">
        <v>843</v>
      </c>
      <c r="B4" s="472"/>
      <c r="C4" s="472"/>
      <c r="D4" s="472"/>
      <c r="E4" s="472"/>
      <c r="F4" s="472"/>
      <c r="G4" s="53"/>
    </row>
    <row r="5" spans="1:15">
      <c r="A5" s="472" t="s">
        <v>881</v>
      </c>
      <c r="B5" s="472"/>
      <c r="C5" s="472"/>
      <c r="D5" s="472"/>
      <c r="E5" s="472"/>
      <c r="F5" s="472"/>
      <c r="G5" s="187"/>
    </row>
    <row r="6" spans="1:15" ht="13.5" customHeight="1">
      <c r="E6" s="49"/>
      <c r="F6" s="295" t="str">
        <f>CONCATENATE(functie," ",nume_candidat)</f>
        <v>Conferențiar Bojan-Dragos Claudia-Adina</v>
      </c>
      <c r="J6" s="7" t="s">
        <v>792</v>
      </c>
      <c r="K6" s="7" t="s">
        <v>792</v>
      </c>
      <c r="L6" s="7" t="s">
        <v>792</v>
      </c>
      <c r="M6" s="7" t="s">
        <v>793</v>
      </c>
      <c r="N6" s="7" t="s">
        <v>793</v>
      </c>
      <c r="O6" s="7" t="s">
        <v>793</v>
      </c>
    </row>
    <row r="7" spans="1:15" ht="18.75" customHeight="1">
      <c r="A7" s="470" t="s">
        <v>338</v>
      </c>
      <c r="B7" s="480" t="s">
        <v>883</v>
      </c>
      <c r="C7" s="480" t="s">
        <v>789</v>
      </c>
      <c r="D7" s="480" t="s">
        <v>850</v>
      </c>
      <c r="E7" s="480" t="s">
        <v>2</v>
      </c>
      <c r="F7" s="470" t="s">
        <v>544</v>
      </c>
      <c r="G7" s="470" t="s">
        <v>4</v>
      </c>
      <c r="H7" s="491" t="s">
        <v>541</v>
      </c>
      <c r="I7" s="477" t="s">
        <v>551</v>
      </c>
      <c r="J7" s="470" t="s">
        <v>761</v>
      </c>
      <c r="K7" s="470" t="s">
        <v>762</v>
      </c>
      <c r="L7" s="470" t="s">
        <v>763</v>
      </c>
      <c r="M7" s="470" t="s">
        <v>761</v>
      </c>
      <c r="N7" s="470" t="s">
        <v>762</v>
      </c>
      <c r="O7" s="470" t="s">
        <v>763</v>
      </c>
    </row>
    <row r="8" spans="1:15" ht="18.75" customHeight="1">
      <c r="A8" s="487"/>
      <c r="B8" s="481"/>
      <c r="C8" s="481"/>
      <c r="D8" s="481"/>
      <c r="E8" s="481"/>
      <c r="F8" s="487"/>
      <c r="G8" s="487"/>
      <c r="H8" s="492"/>
      <c r="I8" s="477"/>
      <c r="J8" s="487"/>
      <c r="K8" s="487"/>
      <c r="L8" s="487"/>
      <c r="M8" s="487"/>
      <c r="N8" s="487"/>
      <c r="O8" s="487"/>
    </row>
    <row r="9" spans="1:15" ht="18.75" customHeight="1">
      <c r="A9" s="487"/>
      <c r="B9" s="481"/>
      <c r="C9" s="481"/>
      <c r="D9" s="481"/>
      <c r="E9" s="481"/>
      <c r="F9" s="471"/>
      <c r="G9" s="471"/>
      <c r="H9" s="492"/>
      <c r="I9" s="477"/>
      <c r="J9" s="471"/>
      <c r="K9" s="471"/>
      <c r="L9" s="471"/>
      <c r="M9" s="471"/>
      <c r="N9" s="471"/>
      <c r="O9" s="471"/>
    </row>
    <row r="10" spans="1:15" ht="18.75" customHeight="1">
      <c r="A10" s="471"/>
      <c r="B10" s="482"/>
      <c r="C10" s="482"/>
      <c r="D10" s="482"/>
      <c r="E10" s="482"/>
      <c r="F10" s="296" t="str">
        <f>CONCATENATE("ultimii ",durata_evaluare," ani")</f>
        <v>ultimii 5 ani</v>
      </c>
      <c r="G10" s="296" t="str">
        <f>CONCATENATE("ultimii                                  ",durata_evaluare," ani")</f>
        <v>ultimii                                  5 ani</v>
      </c>
      <c r="H10" s="493"/>
      <c r="I10" s="477"/>
      <c r="J10" s="296" t="str">
        <f t="shared" ref="J10:O10" si="0">CONCATENATE("ultimii ",durata_evaluare," ani")</f>
        <v>ultimii 5 ani</v>
      </c>
      <c r="K10" s="296" t="str">
        <f t="shared" si="0"/>
        <v>ultimii 5 ani</v>
      </c>
      <c r="L10" s="296" t="str">
        <f t="shared" si="0"/>
        <v>ultimii 5 ani</v>
      </c>
      <c r="M10" s="296" t="str">
        <f t="shared" si="0"/>
        <v>ultimii 5 ani</v>
      </c>
      <c r="N10" s="296" t="str">
        <f t="shared" si="0"/>
        <v>ultimii 5 ani</v>
      </c>
      <c r="O10" s="296" t="str">
        <f t="shared" si="0"/>
        <v>ultimii 5 ani</v>
      </c>
    </row>
    <row r="11" spans="1:15">
      <c r="A11" s="71"/>
      <c r="B11" s="50"/>
      <c r="C11" s="50"/>
      <c r="D11" s="50"/>
      <c r="E11" s="22"/>
      <c r="F11" s="122">
        <f>SUMIF(F12:F1012,"&gt;0")</f>
        <v>57</v>
      </c>
      <c r="G11" s="4">
        <f>SUMIF(G12:G1110,"&gt;0")</f>
        <v>18</v>
      </c>
      <c r="H11" s="252"/>
      <c r="J11" s="122">
        <f>SUMIF(J12:J1110,"&gt;0")</f>
        <v>0</v>
      </c>
      <c r="K11" s="122">
        <f>SUMIF(K12:K1110,"&gt;0")</f>
        <v>20</v>
      </c>
      <c r="L11" s="122">
        <f>SUMIF(L12:L1110,"&gt;0")</f>
        <v>0</v>
      </c>
      <c r="M11" s="122">
        <f>SUMIF(M12:M1110,"&gt;0")</f>
        <v>0</v>
      </c>
      <c r="N11" s="122">
        <f>SUMIF(N12:N1110,"&gt;0")</f>
        <v>10</v>
      </c>
      <c r="O11" s="122">
        <f>SUMIF(O12:O1110,"&gt;0")</f>
        <v>27</v>
      </c>
    </row>
    <row r="12" spans="1:15" ht="31.5">
      <c r="A12" s="28">
        <v>1</v>
      </c>
      <c r="B12" s="7" t="s">
        <v>1452</v>
      </c>
      <c r="C12" s="7" t="s">
        <v>793</v>
      </c>
      <c r="D12" s="7" t="s">
        <v>763</v>
      </c>
      <c r="E12" s="180">
        <v>2025</v>
      </c>
      <c r="F12" s="15">
        <f t="shared" ref="F12:F75" si="1">IF(OR($B12="",$C12="",$E12&lt;an_initial,$E12&gt;an_final),"",G12 * (INDEX(iii8punctaje, MATCH(C12,iii8anvergură,0), MATCH(D12,iii8tip,0) )) )</f>
        <v>3</v>
      </c>
      <c r="G12" s="43">
        <f t="shared" ref="G12:G75" si="2">IF(OR($B12="",$C12="",$E12="",$E12&gt;an_final),"",IF($E12&gt;=an_initial,1,""))</f>
        <v>1</v>
      </c>
      <c r="H12" s="297" t="b">
        <f t="shared" ref="H12:H75" si="3">IF(nume_candidat="",FALSE,ISNUMBER(SEARCH(nume_candidat,$B12)))</f>
        <v>0</v>
      </c>
      <c r="I12" s="298">
        <f t="shared" ref="I12" si="4">LEN(B12)-LEN(SUBSTITUTE(B12,",",""))+1</f>
        <v>1</v>
      </c>
      <c r="J12" s="15">
        <f t="shared" ref="J12" si="5">IF(OR($B12="",$C12="",$E12&lt;an_initial,$E12&gt;an_final),"",G12*(INDEX(iii8punctaje,MATCH(C12,iii8anvergură,0),MATCH(D12,iii8tip,0)))*COUNTIFS(C12,$J$6,D12,$J$7))</f>
        <v>0</v>
      </c>
      <c r="K12" s="15">
        <f t="shared" ref="K12" si="6">IF(OR($B12="",$C12="",$E12&lt;an_initial,$E12&gt;an_final),"",G12*(INDEX(iii8punctaje,MATCH(C12,iii8anvergură,0),MATCH(D12,iii8tip,0)))*COUNTIFS(C12,$K$6,D12,$K$7))</f>
        <v>0</v>
      </c>
      <c r="L12" s="15">
        <f t="shared" ref="L12" si="7">IF(OR($B12="",$C12="",$E12&lt;an_initial,$E12&gt;an_final),"",G12*(INDEX(iii8punctaje,MATCH(C12,iii8anvergură,0),MATCH(D12,iii8tip,0)))*COUNTIFS(C12,$L$6,D12,$L$7))</f>
        <v>0</v>
      </c>
      <c r="M12" s="15">
        <f t="shared" ref="M12" si="8">IF(OR($B12="",$C12="",$E12&lt;an_initial,$E12&gt;an_final),"",G12*(INDEX(iii8punctaje,MATCH(C12,iii8anvergură,0),MATCH(D12,iii8tip,0)))*COUNTIFS(C12,$M$6,D12,$M$7))</f>
        <v>0</v>
      </c>
      <c r="N12" s="15">
        <f t="shared" ref="N12" si="9">IF(OR($B12="",$C12="",$E12&lt;an_initial,$E12&gt;an_final),"",G12*(INDEX(iii8punctaje,MATCH(C12,iii8anvergură,0),MATCH(D12,iii8tip,0)))*COUNTIFS(C12,$N$6,D12,$N$7))</f>
        <v>0</v>
      </c>
      <c r="O12" s="15">
        <f t="shared" ref="O12" si="10">IF(OR($B12="",$C12="",$E12&lt;an_initial,$E12&gt;an_final),"",G12*(INDEX(iii8punctaje,MATCH(C12,iii8anvergură,0),MATCH(D12,iii8tip,0)))*COUNTIFS(C12,$O$6,D12,$O$7))</f>
        <v>3</v>
      </c>
    </row>
    <row r="13" spans="1:15" ht="31.5">
      <c r="A13" s="28">
        <v>2</v>
      </c>
      <c r="B13" s="7" t="s">
        <v>1452</v>
      </c>
      <c r="C13" s="7" t="s">
        <v>793</v>
      </c>
      <c r="D13" s="7" t="s">
        <v>763</v>
      </c>
      <c r="E13" s="180">
        <v>2024</v>
      </c>
      <c r="F13" s="15">
        <f t="shared" si="1"/>
        <v>3</v>
      </c>
      <c r="G13" s="43">
        <f t="shared" si="2"/>
        <v>1</v>
      </c>
      <c r="H13" s="297" t="b">
        <f t="shared" si="3"/>
        <v>0</v>
      </c>
      <c r="I13" s="298">
        <f t="shared" ref="I13:I76" si="11">LEN(B13)-LEN(SUBSTITUTE(B13,",",""))+1</f>
        <v>1</v>
      </c>
      <c r="J13" s="15">
        <f t="shared" ref="J13:J76" si="12">IF(OR($B13="",$C13="",$E13&lt;an_initial,$E13&gt;an_final),"",G13*(INDEX(iii8punctaje,MATCH(C13,iii8anvergură,0),MATCH(D13,iii8tip,0)))*COUNTIFS(C13,$J$6,D13,$J$7))</f>
        <v>0</v>
      </c>
      <c r="K13" s="15">
        <f t="shared" ref="K13:K76" si="13">IF(OR($B13="",$C13="",$E13&lt;an_initial,$E13&gt;an_final),"",G13*(INDEX(iii8punctaje,MATCH(C13,iii8anvergură,0),MATCH(D13,iii8tip,0)))*COUNTIFS(C13,$K$6,D13,$K$7))</f>
        <v>0</v>
      </c>
      <c r="L13" s="15">
        <f t="shared" ref="L13:L76" si="14">IF(OR($B13="",$C13="",$E13&lt;an_initial,$E13&gt;an_final),"",G13*(INDEX(iii8punctaje,MATCH(C13,iii8anvergură,0),MATCH(D13,iii8tip,0)))*COUNTIFS(C13,$L$6,D13,$L$7))</f>
        <v>0</v>
      </c>
      <c r="M13" s="15">
        <f t="shared" ref="M13:M76" si="15">IF(OR($B13="",$C13="",$E13&lt;an_initial,$E13&gt;an_final),"",G13*(INDEX(iii8punctaje,MATCH(C13,iii8anvergură,0),MATCH(D13,iii8tip,0)))*COUNTIFS(C13,$M$6,D13,$M$7))</f>
        <v>0</v>
      </c>
      <c r="N13" s="15">
        <f t="shared" ref="N13:N76" si="16">IF(OR($B13="",$C13="",$E13&lt;an_initial,$E13&gt;an_final),"",G13*(INDEX(iii8punctaje,MATCH(C13,iii8anvergură,0),MATCH(D13,iii8tip,0)))*COUNTIFS(C13,$N$6,D13,$N$7))</f>
        <v>0</v>
      </c>
      <c r="O13" s="15">
        <f t="shared" ref="O13:O76" si="17">IF(OR($B13="",$C13="",$E13&lt;an_initial,$E13&gt;an_final),"",G13*(INDEX(iii8punctaje,MATCH(C13,iii8anvergură,0),MATCH(D13,iii8tip,0)))*COUNTIFS(C13,$O$6,D13,$O$7))</f>
        <v>3</v>
      </c>
    </row>
    <row r="14" spans="1:15" ht="31.5">
      <c r="A14" s="28">
        <v>3</v>
      </c>
      <c r="B14" s="7" t="s">
        <v>1452</v>
      </c>
      <c r="C14" s="7" t="s">
        <v>793</v>
      </c>
      <c r="D14" s="7" t="s">
        <v>763</v>
      </c>
      <c r="E14" s="180">
        <v>2023</v>
      </c>
      <c r="F14" s="15">
        <f t="shared" si="1"/>
        <v>3</v>
      </c>
      <c r="G14" s="43">
        <f t="shared" si="2"/>
        <v>1</v>
      </c>
      <c r="H14" s="297" t="b">
        <f t="shared" si="3"/>
        <v>0</v>
      </c>
      <c r="I14" s="298">
        <f t="shared" si="11"/>
        <v>1</v>
      </c>
      <c r="J14" s="15">
        <f t="shared" si="12"/>
        <v>0</v>
      </c>
      <c r="K14" s="15">
        <f t="shared" si="13"/>
        <v>0</v>
      </c>
      <c r="L14" s="15">
        <f t="shared" si="14"/>
        <v>0</v>
      </c>
      <c r="M14" s="15">
        <f t="shared" si="15"/>
        <v>0</v>
      </c>
      <c r="N14" s="15">
        <f t="shared" si="16"/>
        <v>0</v>
      </c>
      <c r="O14" s="15">
        <f t="shared" si="17"/>
        <v>3</v>
      </c>
    </row>
    <row r="15" spans="1:15" ht="31.5">
      <c r="A15" s="28">
        <v>4</v>
      </c>
      <c r="B15" s="7" t="s">
        <v>1452</v>
      </c>
      <c r="C15" s="7" t="s">
        <v>793</v>
      </c>
      <c r="D15" s="7" t="s">
        <v>763</v>
      </c>
      <c r="E15" s="180">
        <v>2022</v>
      </c>
      <c r="F15" s="15">
        <f t="shared" si="1"/>
        <v>3</v>
      </c>
      <c r="G15" s="43">
        <f t="shared" si="2"/>
        <v>1</v>
      </c>
      <c r="H15" s="297" t="b">
        <f t="shared" si="3"/>
        <v>0</v>
      </c>
      <c r="I15" s="298">
        <f t="shared" si="11"/>
        <v>1</v>
      </c>
      <c r="J15" s="15">
        <f t="shared" si="12"/>
        <v>0</v>
      </c>
      <c r="K15" s="15">
        <f t="shared" si="13"/>
        <v>0</v>
      </c>
      <c r="L15" s="15">
        <f t="shared" si="14"/>
        <v>0</v>
      </c>
      <c r="M15" s="15">
        <f t="shared" si="15"/>
        <v>0</v>
      </c>
      <c r="N15" s="15">
        <f t="shared" si="16"/>
        <v>0</v>
      </c>
      <c r="O15" s="15">
        <f t="shared" si="17"/>
        <v>3</v>
      </c>
    </row>
    <row r="16" spans="1:15" ht="31.5">
      <c r="A16" s="28">
        <v>5</v>
      </c>
      <c r="B16" s="7" t="s">
        <v>1452</v>
      </c>
      <c r="C16" s="7" t="s">
        <v>793</v>
      </c>
      <c r="D16" s="7" t="s">
        <v>763</v>
      </c>
      <c r="E16" s="180">
        <v>2021</v>
      </c>
      <c r="F16" s="15">
        <f t="shared" si="1"/>
        <v>3</v>
      </c>
      <c r="G16" s="43">
        <f t="shared" si="2"/>
        <v>1</v>
      </c>
      <c r="H16" s="297" t="b">
        <f t="shared" si="3"/>
        <v>0</v>
      </c>
      <c r="I16" s="298">
        <f t="shared" si="11"/>
        <v>1</v>
      </c>
      <c r="J16" s="15">
        <f t="shared" si="12"/>
        <v>0</v>
      </c>
      <c r="K16" s="15">
        <f t="shared" si="13"/>
        <v>0</v>
      </c>
      <c r="L16" s="15">
        <f t="shared" si="14"/>
        <v>0</v>
      </c>
      <c r="M16" s="15">
        <f t="shared" si="15"/>
        <v>0</v>
      </c>
      <c r="N16" s="15">
        <f t="shared" si="16"/>
        <v>0</v>
      </c>
      <c r="O16" s="15">
        <f t="shared" si="17"/>
        <v>3</v>
      </c>
    </row>
    <row r="17" spans="1:15" ht="31.5">
      <c r="A17" s="28">
        <v>6</v>
      </c>
      <c r="B17" s="6" t="s">
        <v>1455</v>
      </c>
      <c r="C17" s="6" t="s">
        <v>793</v>
      </c>
      <c r="D17" s="6" t="s">
        <v>763</v>
      </c>
      <c r="E17" s="179">
        <v>2025</v>
      </c>
      <c r="F17" s="15">
        <f t="shared" si="1"/>
        <v>3</v>
      </c>
      <c r="G17" s="43">
        <f t="shared" si="2"/>
        <v>1</v>
      </c>
      <c r="H17" s="297" t="b">
        <f t="shared" si="3"/>
        <v>0</v>
      </c>
      <c r="I17" s="298">
        <f t="shared" si="11"/>
        <v>1</v>
      </c>
      <c r="J17" s="15">
        <f t="shared" si="12"/>
        <v>0</v>
      </c>
      <c r="K17" s="15">
        <f t="shared" si="13"/>
        <v>0</v>
      </c>
      <c r="L17" s="15">
        <f t="shared" si="14"/>
        <v>0</v>
      </c>
      <c r="M17" s="15">
        <f t="shared" si="15"/>
        <v>0</v>
      </c>
      <c r="N17" s="15">
        <f t="shared" si="16"/>
        <v>0</v>
      </c>
      <c r="O17" s="15">
        <f t="shared" si="17"/>
        <v>3</v>
      </c>
    </row>
    <row r="18" spans="1:15" ht="31.5">
      <c r="A18" s="28">
        <v>7</v>
      </c>
      <c r="B18" s="6" t="s">
        <v>1455</v>
      </c>
      <c r="C18" s="6" t="s">
        <v>793</v>
      </c>
      <c r="D18" s="6" t="s">
        <v>763</v>
      </c>
      <c r="E18" s="179">
        <v>2024</v>
      </c>
      <c r="F18" s="15">
        <f t="shared" si="1"/>
        <v>3</v>
      </c>
      <c r="G18" s="43">
        <f t="shared" si="2"/>
        <v>1</v>
      </c>
      <c r="H18" s="297" t="b">
        <f t="shared" si="3"/>
        <v>0</v>
      </c>
      <c r="I18" s="298">
        <f t="shared" si="11"/>
        <v>1</v>
      </c>
      <c r="J18" s="15">
        <f t="shared" si="12"/>
        <v>0</v>
      </c>
      <c r="K18" s="15">
        <f t="shared" si="13"/>
        <v>0</v>
      </c>
      <c r="L18" s="15">
        <f t="shared" si="14"/>
        <v>0</v>
      </c>
      <c r="M18" s="15">
        <f t="shared" si="15"/>
        <v>0</v>
      </c>
      <c r="N18" s="15">
        <f t="shared" si="16"/>
        <v>0</v>
      </c>
      <c r="O18" s="15">
        <f t="shared" si="17"/>
        <v>3</v>
      </c>
    </row>
    <row r="19" spans="1:15" ht="31.5">
      <c r="A19" s="28">
        <v>8</v>
      </c>
      <c r="B19" s="6" t="s">
        <v>1455</v>
      </c>
      <c r="C19" s="6" t="s">
        <v>793</v>
      </c>
      <c r="D19" s="6" t="s">
        <v>763</v>
      </c>
      <c r="E19" s="179">
        <v>2023</v>
      </c>
      <c r="F19" s="15">
        <f t="shared" si="1"/>
        <v>3</v>
      </c>
      <c r="G19" s="43">
        <f t="shared" si="2"/>
        <v>1</v>
      </c>
      <c r="H19" s="297" t="b">
        <f t="shared" si="3"/>
        <v>0</v>
      </c>
      <c r="I19" s="298">
        <f t="shared" si="11"/>
        <v>1</v>
      </c>
      <c r="J19" s="15">
        <f t="shared" si="12"/>
        <v>0</v>
      </c>
      <c r="K19" s="15">
        <f t="shared" si="13"/>
        <v>0</v>
      </c>
      <c r="L19" s="15">
        <f t="shared" si="14"/>
        <v>0</v>
      </c>
      <c r="M19" s="15">
        <f t="shared" si="15"/>
        <v>0</v>
      </c>
      <c r="N19" s="15">
        <f t="shared" si="16"/>
        <v>0</v>
      </c>
      <c r="O19" s="15">
        <f t="shared" si="17"/>
        <v>3</v>
      </c>
    </row>
    <row r="20" spans="1:15" ht="31.5">
      <c r="A20" s="28">
        <v>9</v>
      </c>
      <c r="B20" s="6" t="s">
        <v>1455</v>
      </c>
      <c r="C20" s="6" t="s">
        <v>793</v>
      </c>
      <c r="D20" s="6" t="s">
        <v>763</v>
      </c>
      <c r="E20" s="179">
        <v>2022</v>
      </c>
      <c r="F20" s="15">
        <f t="shared" si="1"/>
        <v>3</v>
      </c>
      <c r="G20" s="43">
        <f t="shared" si="2"/>
        <v>1</v>
      </c>
      <c r="H20" s="297" t="b">
        <f t="shared" si="3"/>
        <v>0</v>
      </c>
      <c r="I20" s="298">
        <f t="shared" si="11"/>
        <v>1</v>
      </c>
      <c r="J20" s="15">
        <f t="shared" si="12"/>
        <v>0</v>
      </c>
      <c r="K20" s="15">
        <f t="shared" si="13"/>
        <v>0</v>
      </c>
      <c r="L20" s="15">
        <f t="shared" si="14"/>
        <v>0</v>
      </c>
      <c r="M20" s="15">
        <f t="shared" si="15"/>
        <v>0</v>
      </c>
      <c r="N20" s="15">
        <f t="shared" si="16"/>
        <v>0</v>
      </c>
      <c r="O20" s="15">
        <f t="shared" si="17"/>
        <v>3</v>
      </c>
    </row>
    <row r="21" spans="1:15" ht="31.5">
      <c r="A21" s="28">
        <v>10</v>
      </c>
      <c r="B21" s="6" t="s">
        <v>1456</v>
      </c>
      <c r="C21" s="6" t="s">
        <v>793</v>
      </c>
      <c r="D21" s="6" t="s">
        <v>762</v>
      </c>
      <c r="E21" s="179">
        <v>2025</v>
      </c>
      <c r="F21" s="15">
        <f>IF(OR($B21="",$C21="",$E21&lt;an_initial,$E21&gt;an_final),"",G21 * (INDEX(iii8punctaje, MATCH(C21,iii8anvergură,0), MATCH(D21,iii8tip,0) )) )</f>
        <v>2</v>
      </c>
      <c r="G21" s="322">
        <f>IF(OR($B21="",$C21="",$E21="",$E21&gt;an_final),"",IF($E21&gt;=an_initial,1,""))</f>
        <v>1</v>
      </c>
      <c r="H21" s="297" t="b">
        <f t="shared" si="3"/>
        <v>0</v>
      </c>
      <c r="I21" s="298">
        <f t="shared" si="11"/>
        <v>1</v>
      </c>
      <c r="J21" s="15">
        <f>IF(OR($B21="",$C21="",$E21&lt;an_initial,$E21&gt;an_final),"",G21*(INDEX(iii8punctaje,MATCH(C21,iii8anvergură,0),MATCH(D21,iii8tip,0)))*COUNTIFS(C21,$J$6,D21,$J$7))</f>
        <v>0</v>
      </c>
      <c r="K21" s="15">
        <f>IF(OR($B21="",$C21="",$E21&lt;an_initial,$E21&gt;an_final),"",G21*(INDEX(iii8punctaje,MATCH(C21,iii8anvergură,0),MATCH(D21,iii8tip,0)))*COUNTIFS(C21,$K$6,D21,$K$7))</f>
        <v>0</v>
      </c>
      <c r="L21" s="15">
        <f>IF(OR($B21="",$C21="",$E21&lt;an_initial,$E21&gt;an_final),"",G21*(INDEX(iii8punctaje,MATCH(C21,iii8anvergură,0),MATCH(D21,iii8tip,0)))*COUNTIFS(C21,$L$6,D21,$L$7))</f>
        <v>0</v>
      </c>
      <c r="M21" s="15">
        <f>IF(OR($B21="",$C21="",$E21&lt;an_initial,$E21&gt;an_final),"",G21*(INDEX(iii8punctaje,MATCH(C21,iii8anvergură,0),MATCH(D21,iii8tip,0)))*COUNTIFS(C21,$M$6,D21,$M$7))</f>
        <v>0</v>
      </c>
      <c r="N21" s="15">
        <f>IF(OR($B21="",$C21="",$E21&lt;an_initial,$E21&gt;an_final),"",G21*(INDEX(iii8punctaje,MATCH(C21,iii8anvergură,0),MATCH(D21,iii8tip,0)))*COUNTIFS(C21,$N$6,D21,$N$7))</f>
        <v>2</v>
      </c>
      <c r="O21" s="15">
        <f>IF(OR($B21="",$C21="",$E21&lt;an_initial,$E21&gt;an_final),"",G21*(INDEX(iii8punctaje,MATCH(C21,iii8anvergură,0),MATCH(D21,iii8tip,0)))*COUNTIFS(C21,$O$6,D21,$O$7))</f>
        <v>0</v>
      </c>
    </row>
    <row r="22" spans="1:15" ht="31.5">
      <c r="A22" s="28">
        <v>11</v>
      </c>
      <c r="B22" s="6" t="s">
        <v>1456</v>
      </c>
      <c r="C22" s="6" t="s">
        <v>793</v>
      </c>
      <c r="D22" s="6" t="s">
        <v>762</v>
      </c>
      <c r="E22" s="179">
        <v>2024</v>
      </c>
      <c r="F22" s="15">
        <f>IF(OR($B22="",$C22="",$E22&lt;an_initial,$E22&gt;an_final),"",G22 * (INDEX(iii8punctaje, MATCH(C22,iii8anvergură,0), MATCH(D22,iii8tip,0) )) )</f>
        <v>2</v>
      </c>
      <c r="G22" s="322">
        <f>IF(OR($B22="",$C22="",$E22="",$E22&gt;an_final),"",IF($E22&gt;=an_initial,1,""))</f>
        <v>1</v>
      </c>
      <c r="H22" s="297" t="b">
        <f t="shared" si="3"/>
        <v>0</v>
      </c>
      <c r="I22" s="298">
        <f t="shared" si="11"/>
        <v>1</v>
      </c>
      <c r="J22" s="15">
        <f>IF(OR($B22="",$C22="",$E22&lt;an_initial,$E22&gt;an_final),"",G22*(INDEX(iii8punctaje,MATCH(C22,iii8anvergură,0),MATCH(D22,iii8tip,0)))*COUNTIFS(C22,$J$6,D22,$J$7))</f>
        <v>0</v>
      </c>
      <c r="K22" s="15">
        <f>IF(OR($B22="",$C22="",$E22&lt;an_initial,$E22&gt;an_final),"",G22*(INDEX(iii8punctaje,MATCH(C22,iii8anvergură,0),MATCH(D22,iii8tip,0)))*COUNTIFS(C22,$K$6,D22,$K$7))</f>
        <v>0</v>
      </c>
      <c r="L22" s="15">
        <f>IF(OR($B22="",$C22="",$E22&lt;an_initial,$E22&gt;an_final),"",G22*(INDEX(iii8punctaje,MATCH(C22,iii8anvergură,0),MATCH(D22,iii8tip,0)))*COUNTIFS(C22,$L$6,D22,$L$7))</f>
        <v>0</v>
      </c>
      <c r="M22" s="15">
        <f>IF(OR($B22="",$C22="",$E22&lt;an_initial,$E22&gt;an_final),"",G22*(INDEX(iii8punctaje,MATCH(C22,iii8anvergură,0),MATCH(D22,iii8tip,0)))*COUNTIFS(C22,$M$6,D22,$M$7))</f>
        <v>0</v>
      </c>
      <c r="N22" s="15">
        <f>IF(OR($B22="",$C22="",$E22&lt;an_initial,$E22&gt;an_final),"",G22*(INDEX(iii8punctaje,MATCH(C22,iii8anvergură,0),MATCH(D22,iii8tip,0)))*COUNTIFS(C22,$N$6,D22,$N$7))</f>
        <v>2</v>
      </c>
      <c r="O22" s="15">
        <f>IF(OR($B22="",$C22="",$E22&lt;an_initial,$E22&gt;an_final),"",G22*(INDEX(iii8punctaje,MATCH(C22,iii8anvergură,0),MATCH(D22,iii8tip,0)))*COUNTIFS(C22,$O$6,D22,$O$7))</f>
        <v>0</v>
      </c>
    </row>
    <row r="23" spans="1:15" ht="31.5">
      <c r="A23" s="28">
        <v>12</v>
      </c>
      <c r="B23" s="6" t="s">
        <v>1456</v>
      </c>
      <c r="C23" s="6" t="s">
        <v>793</v>
      </c>
      <c r="D23" s="6" t="s">
        <v>762</v>
      </c>
      <c r="E23" s="179">
        <v>2023</v>
      </c>
      <c r="F23" s="15">
        <f t="shared" si="1"/>
        <v>2</v>
      </c>
      <c r="G23" s="322">
        <f t="shared" si="2"/>
        <v>1</v>
      </c>
      <c r="H23" s="297" t="b">
        <f t="shared" si="3"/>
        <v>0</v>
      </c>
      <c r="I23" s="298">
        <f t="shared" si="11"/>
        <v>1</v>
      </c>
      <c r="J23" s="15">
        <f t="shared" si="12"/>
        <v>0</v>
      </c>
      <c r="K23" s="15">
        <f t="shared" si="13"/>
        <v>0</v>
      </c>
      <c r="L23" s="15">
        <f t="shared" si="14"/>
        <v>0</v>
      </c>
      <c r="M23" s="15">
        <f t="shared" si="15"/>
        <v>0</v>
      </c>
      <c r="N23" s="15">
        <f t="shared" si="16"/>
        <v>2</v>
      </c>
      <c r="O23" s="15">
        <f t="shared" si="17"/>
        <v>0</v>
      </c>
    </row>
    <row r="24" spans="1:15" ht="31.5">
      <c r="A24" s="28">
        <v>13</v>
      </c>
      <c r="B24" s="135" t="s">
        <v>1456</v>
      </c>
      <c r="C24" s="135" t="s">
        <v>793</v>
      </c>
      <c r="D24" s="135" t="s">
        <v>762</v>
      </c>
      <c r="E24" s="180">
        <v>2022</v>
      </c>
      <c r="F24" s="591">
        <f t="shared" si="1"/>
        <v>2</v>
      </c>
      <c r="G24" s="322">
        <f t="shared" si="2"/>
        <v>1</v>
      </c>
      <c r="H24" s="297" t="b">
        <f t="shared" si="3"/>
        <v>0</v>
      </c>
      <c r="I24" s="298">
        <f t="shared" si="11"/>
        <v>1</v>
      </c>
      <c r="J24" s="15">
        <f t="shared" si="12"/>
        <v>0</v>
      </c>
      <c r="K24" s="15">
        <f t="shared" si="13"/>
        <v>0</v>
      </c>
      <c r="L24" s="15">
        <f t="shared" si="14"/>
        <v>0</v>
      </c>
      <c r="M24" s="15">
        <f t="shared" si="15"/>
        <v>0</v>
      </c>
      <c r="N24" s="15">
        <f t="shared" si="16"/>
        <v>2</v>
      </c>
      <c r="O24" s="15">
        <f t="shared" si="17"/>
        <v>0</v>
      </c>
    </row>
    <row r="25" spans="1:15" ht="31.5">
      <c r="A25" s="28">
        <v>14</v>
      </c>
      <c r="B25" s="6" t="s">
        <v>1456</v>
      </c>
      <c r="C25" s="6" t="s">
        <v>793</v>
      </c>
      <c r="D25" s="6" t="s">
        <v>762</v>
      </c>
      <c r="E25" s="179">
        <v>2021</v>
      </c>
      <c r="F25" s="15">
        <f t="shared" si="1"/>
        <v>2</v>
      </c>
      <c r="G25" s="322">
        <f t="shared" si="2"/>
        <v>1</v>
      </c>
      <c r="H25" s="297" t="b">
        <f t="shared" si="3"/>
        <v>0</v>
      </c>
      <c r="I25" s="298">
        <f t="shared" si="11"/>
        <v>1</v>
      </c>
      <c r="J25" s="15">
        <f t="shared" si="12"/>
        <v>0</v>
      </c>
      <c r="K25" s="15">
        <f t="shared" si="13"/>
        <v>0</v>
      </c>
      <c r="L25" s="15">
        <f t="shared" si="14"/>
        <v>0</v>
      </c>
      <c r="M25" s="15">
        <f t="shared" si="15"/>
        <v>0</v>
      </c>
      <c r="N25" s="15">
        <f t="shared" si="16"/>
        <v>2</v>
      </c>
      <c r="O25" s="15">
        <f t="shared" si="17"/>
        <v>0</v>
      </c>
    </row>
    <row r="26" spans="1:15">
      <c r="A26" s="28">
        <v>15</v>
      </c>
      <c r="B26" s="6" t="s">
        <v>1453</v>
      </c>
      <c r="C26" s="6" t="s">
        <v>792</v>
      </c>
      <c r="D26" s="6" t="s">
        <v>762</v>
      </c>
      <c r="E26" s="179">
        <v>2024</v>
      </c>
      <c r="F26" s="15">
        <f t="shared" si="1"/>
        <v>5</v>
      </c>
      <c r="G26" s="322">
        <f t="shared" si="2"/>
        <v>1</v>
      </c>
      <c r="H26" s="297" t="b">
        <f t="shared" si="3"/>
        <v>0</v>
      </c>
      <c r="I26" s="298">
        <f t="shared" si="11"/>
        <v>1</v>
      </c>
      <c r="J26" s="15">
        <f t="shared" si="12"/>
        <v>0</v>
      </c>
      <c r="K26" s="15">
        <f t="shared" si="13"/>
        <v>5</v>
      </c>
      <c r="L26" s="15">
        <f t="shared" si="14"/>
        <v>0</v>
      </c>
      <c r="M26" s="15">
        <f t="shared" si="15"/>
        <v>0</v>
      </c>
      <c r="N26" s="15">
        <f t="shared" si="16"/>
        <v>0</v>
      </c>
      <c r="O26" s="15">
        <f t="shared" si="17"/>
        <v>0</v>
      </c>
    </row>
    <row r="27" spans="1:15">
      <c r="A27" s="28">
        <v>16</v>
      </c>
      <c r="B27" s="6" t="s">
        <v>1453</v>
      </c>
      <c r="C27" s="6" t="s">
        <v>792</v>
      </c>
      <c r="D27" s="6" t="s">
        <v>762</v>
      </c>
      <c r="E27" s="179">
        <v>2022</v>
      </c>
      <c r="F27" s="15">
        <f t="shared" si="1"/>
        <v>5</v>
      </c>
      <c r="G27" s="322">
        <f t="shared" si="2"/>
        <v>1</v>
      </c>
      <c r="H27" s="297" t="b">
        <f t="shared" si="3"/>
        <v>0</v>
      </c>
      <c r="I27" s="298">
        <f t="shared" si="11"/>
        <v>1</v>
      </c>
      <c r="J27" s="15">
        <f t="shared" si="12"/>
        <v>0</v>
      </c>
      <c r="K27" s="15">
        <f t="shared" si="13"/>
        <v>5</v>
      </c>
      <c r="L27" s="15">
        <f t="shared" si="14"/>
        <v>0</v>
      </c>
      <c r="M27" s="15">
        <f t="shared" si="15"/>
        <v>0</v>
      </c>
      <c r="N27" s="15">
        <f t="shared" si="16"/>
        <v>0</v>
      </c>
      <c r="O27" s="15">
        <f t="shared" si="17"/>
        <v>0</v>
      </c>
    </row>
    <row r="28" spans="1:15">
      <c r="A28" s="28">
        <v>17</v>
      </c>
      <c r="B28" s="6" t="s">
        <v>1454</v>
      </c>
      <c r="C28" s="6" t="s">
        <v>792</v>
      </c>
      <c r="D28" s="6" t="s">
        <v>762</v>
      </c>
      <c r="E28" s="179">
        <v>2024</v>
      </c>
      <c r="F28" s="15">
        <f t="shared" si="1"/>
        <v>5</v>
      </c>
      <c r="G28" s="322">
        <f t="shared" si="2"/>
        <v>1</v>
      </c>
      <c r="H28" s="297" t="b">
        <f t="shared" si="3"/>
        <v>0</v>
      </c>
      <c r="I28" s="298">
        <f t="shared" si="11"/>
        <v>3</v>
      </c>
      <c r="J28" s="15">
        <f t="shared" si="12"/>
        <v>0</v>
      </c>
      <c r="K28" s="15">
        <f t="shared" si="13"/>
        <v>5</v>
      </c>
      <c r="L28" s="15">
        <f t="shared" si="14"/>
        <v>0</v>
      </c>
      <c r="M28" s="15">
        <f t="shared" si="15"/>
        <v>0</v>
      </c>
      <c r="N28" s="15">
        <f t="shared" si="16"/>
        <v>0</v>
      </c>
      <c r="O28" s="15">
        <f t="shared" si="17"/>
        <v>0</v>
      </c>
    </row>
    <row r="29" spans="1:15">
      <c r="A29" s="28">
        <v>18</v>
      </c>
      <c r="B29" s="135" t="s">
        <v>1454</v>
      </c>
      <c r="C29" s="135" t="s">
        <v>792</v>
      </c>
      <c r="D29" s="135" t="s">
        <v>762</v>
      </c>
      <c r="E29" s="180">
        <v>2022</v>
      </c>
      <c r="F29" s="591">
        <f t="shared" si="1"/>
        <v>5</v>
      </c>
      <c r="G29" s="322">
        <f t="shared" si="2"/>
        <v>1</v>
      </c>
      <c r="H29" s="297" t="b">
        <f t="shared" si="3"/>
        <v>0</v>
      </c>
      <c r="I29" s="298">
        <f t="shared" si="11"/>
        <v>3</v>
      </c>
      <c r="J29" s="15">
        <f t="shared" si="12"/>
        <v>0</v>
      </c>
      <c r="K29" s="15">
        <f t="shared" si="13"/>
        <v>5</v>
      </c>
      <c r="L29" s="15">
        <f t="shared" si="14"/>
        <v>0</v>
      </c>
      <c r="M29" s="15">
        <f t="shared" si="15"/>
        <v>0</v>
      </c>
      <c r="N29" s="15">
        <f t="shared" si="16"/>
        <v>0</v>
      </c>
      <c r="O29" s="15">
        <f t="shared" si="17"/>
        <v>0</v>
      </c>
    </row>
    <row r="30" spans="1:15">
      <c r="A30" s="546"/>
      <c r="B30" s="550"/>
      <c r="C30" s="550"/>
      <c r="D30" s="550"/>
      <c r="E30" s="549"/>
      <c r="F30" s="555" t="str">
        <f t="shared" si="1"/>
        <v/>
      </c>
      <c r="G30" s="322" t="str">
        <f t="shared" si="2"/>
        <v/>
      </c>
      <c r="H30" s="297" t="b">
        <f t="shared" si="3"/>
        <v>0</v>
      </c>
      <c r="I30" s="298">
        <f t="shared" si="11"/>
        <v>1</v>
      </c>
      <c r="J30" s="15" t="str">
        <f t="shared" si="12"/>
        <v/>
      </c>
      <c r="K30" s="15" t="str">
        <f t="shared" si="13"/>
        <v/>
      </c>
      <c r="L30" s="15" t="str">
        <f t="shared" si="14"/>
        <v/>
      </c>
      <c r="M30" s="15" t="str">
        <f t="shared" si="15"/>
        <v/>
      </c>
      <c r="N30" s="15" t="str">
        <f t="shared" si="16"/>
        <v/>
      </c>
      <c r="O30" s="15" t="str">
        <f t="shared" si="17"/>
        <v/>
      </c>
    </row>
    <row r="31" spans="1:15">
      <c r="A31" s="546"/>
      <c r="B31" s="550"/>
      <c r="C31" s="550"/>
      <c r="D31" s="550"/>
      <c r="E31" s="549"/>
      <c r="F31" s="555" t="str">
        <f t="shared" si="1"/>
        <v/>
      </c>
      <c r="G31" s="322" t="str">
        <f t="shared" si="2"/>
        <v/>
      </c>
      <c r="H31" s="297" t="b">
        <f t="shared" si="3"/>
        <v>0</v>
      </c>
      <c r="I31" s="298">
        <f t="shared" si="11"/>
        <v>1</v>
      </c>
      <c r="J31" s="15" t="str">
        <f t="shared" si="12"/>
        <v/>
      </c>
      <c r="K31" s="15" t="str">
        <f t="shared" si="13"/>
        <v/>
      </c>
      <c r="L31" s="15" t="str">
        <f t="shared" si="14"/>
        <v/>
      </c>
      <c r="M31" s="15" t="str">
        <f t="shared" si="15"/>
        <v/>
      </c>
      <c r="N31" s="15" t="str">
        <f t="shared" si="16"/>
        <v/>
      </c>
      <c r="O31" s="15" t="str">
        <f t="shared" si="17"/>
        <v/>
      </c>
    </row>
    <row r="32" spans="1:15">
      <c r="A32" s="546"/>
      <c r="B32" s="550"/>
      <c r="C32" s="550"/>
      <c r="D32" s="550"/>
      <c r="E32" s="549"/>
      <c r="F32" s="555" t="str">
        <f t="shared" si="1"/>
        <v/>
      </c>
      <c r="G32" s="322" t="str">
        <f t="shared" si="2"/>
        <v/>
      </c>
      <c r="H32" s="297" t="b">
        <f t="shared" si="3"/>
        <v>0</v>
      </c>
      <c r="I32" s="298">
        <f t="shared" si="11"/>
        <v>1</v>
      </c>
      <c r="J32" s="15" t="str">
        <f t="shared" si="12"/>
        <v/>
      </c>
      <c r="K32" s="15" t="str">
        <f t="shared" si="13"/>
        <v/>
      </c>
      <c r="L32" s="15" t="str">
        <f t="shared" si="14"/>
        <v/>
      </c>
      <c r="M32" s="15" t="str">
        <f t="shared" si="15"/>
        <v/>
      </c>
      <c r="N32" s="15" t="str">
        <f t="shared" si="16"/>
        <v/>
      </c>
      <c r="O32" s="15" t="str">
        <f t="shared" si="17"/>
        <v/>
      </c>
    </row>
    <row r="33" spans="1:15">
      <c r="A33" s="546"/>
      <c r="B33" s="550"/>
      <c r="C33" s="550"/>
      <c r="D33" s="550"/>
      <c r="E33" s="549"/>
      <c r="F33" s="555" t="str">
        <f t="shared" si="1"/>
        <v/>
      </c>
      <c r="G33" s="322" t="str">
        <f t="shared" si="2"/>
        <v/>
      </c>
      <c r="H33" s="297" t="b">
        <f t="shared" si="3"/>
        <v>0</v>
      </c>
      <c r="I33" s="298">
        <f t="shared" si="11"/>
        <v>1</v>
      </c>
      <c r="J33" s="15" t="str">
        <f t="shared" si="12"/>
        <v/>
      </c>
      <c r="K33" s="15" t="str">
        <f t="shared" si="13"/>
        <v/>
      </c>
      <c r="L33" s="15" t="str">
        <f t="shared" si="14"/>
        <v/>
      </c>
      <c r="M33" s="15" t="str">
        <f t="shared" si="15"/>
        <v/>
      </c>
      <c r="N33" s="15" t="str">
        <f t="shared" si="16"/>
        <v/>
      </c>
      <c r="O33" s="15" t="str">
        <f t="shared" si="17"/>
        <v/>
      </c>
    </row>
    <row r="34" spans="1:15">
      <c r="A34" s="546"/>
      <c r="B34" s="550"/>
      <c r="C34" s="550"/>
      <c r="D34" s="550"/>
      <c r="E34" s="549"/>
      <c r="F34" s="555" t="str">
        <f t="shared" si="1"/>
        <v/>
      </c>
      <c r="G34" s="322" t="str">
        <f t="shared" si="2"/>
        <v/>
      </c>
      <c r="H34" s="297" t="b">
        <f t="shared" si="3"/>
        <v>0</v>
      </c>
      <c r="I34" s="298">
        <f t="shared" si="11"/>
        <v>1</v>
      </c>
      <c r="J34" s="15" t="str">
        <f t="shared" si="12"/>
        <v/>
      </c>
      <c r="K34" s="15" t="str">
        <f t="shared" si="13"/>
        <v/>
      </c>
      <c r="L34" s="15" t="str">
        <f t="shared" si="14"/>
        <v/>
      </c>
      <c r="M34" s="15" t="str">
        <f t="shared" si="15"/>
        <v/>
      </c>
      <c r="N34" s="15" t="str">
        <f t="shared" si="16"/>
        <v/>
      </c>
      <c r="O34" s="15" t="str">
        <f t="shared" si="17"/>
        <v/>
      </c>
    </row>
    <row r="35" spans="1:15">
      <c r="A35" s="546"/>
      <c r="B35" s="550"/>
      <c r="C35" s="550"/>
      <c r="D35" s="550"/>
      <c r="E35" s="549"/>
      <c r="F35" s="555" t="str">
        <f t="shared" si="1"/>
        <v/>
      </c>
      <c r="G35" s="322" t="str">
        <f t="shared" si="2"/>
        <v/>
      </c>
      <c r="H35" s="297" t="b">
        <f t="shared" si="3"/>
        <v>0</v>
      </c>
      <c r="I35" s="298">
        <f t="shared" si="11"/>
        <v>1</v>
      </c>
      <c r="J35" s="15" t="str">
        <f t="shared" si="12"/>
        <v/>
      </c>
      <c r="K35" s="15" t="str">
        <f t="shared" si="13"/>
        <v/>
      </c>
      <c r="L35" s="15" t="str">
        <f t="shared" si="14"/>
        <v/>
      </c>
      <c r="M35" s="15" t="str">
        <f t="shared" si="15"/>
        <v/>
      </c>
      <c r="N35" s="15" t="str">
        <f t="shared" si="16"/>
        <v/>
      </c>
      <c r="O35" s="15" t="str">
        <f t="shared" si="17"/>
        <v/>
      </c>
    </row>
    <row r="36" spans="1:15">
      <c r="A36" s="546"/>
      <c r="B36" s="550"/>
      <c r="C36" s="550"/>
      <c r="D36" s="550"/>
      <c r="E36" s="549"/>
      <c r="F36" s="555" t="str">
        <f t="shared" si="1"/>
        <v/>
      </c>
      <c r="G36" s="322" t="str">
        <f t="shared" si="2"/>
        <v/>
      </c>
      <c r="H36" s="297" t="b">
        <f t="shared" si="3"/>
        <v>0</v>
      </c>
      <c r="I36" s="298">
        <f t="shared" si="11"/>
        <v>1</v>
      </c>
      <c r="J36" s="15" t="str">
        <f t="shared" si="12"/>
        <v/>
      </c>
      <c r="K36" s="15" t="str">
        <f t="shared" si="13"/>
        <v/>
      </c>
      <c r="L36" s="15" t="str">
        <f t="shared" si="14"/>
        <v/>
      </c>
      <c r="M36" s="15" t="str">
        <f t="shared" si="15"/>
        <v/>
      </c>
      <c r="N36" s="15" t="str">
        <f t="shared" si="16"/>
        <v/>
      </c>
      <c r="O36" s="15" t="str">
        <f t="shared" si="17"/>
        <v/>
      </c>
    </row>
    <row r="37" spans="1:15">
      <c r="A37" s="546"/>
      <c r="B37" s="550"/>
      <c r="C37" s="550"/>
      <c r="D37" s="550"/>
      <c r="E37" s="549"/>
      <c r="F37" s="555" t="str">
        <f t="shared" si="1"/>
        <v/>
      </c>
      <c r="G37" s="322" t="str">
        <f t="shared" si="2"/>
        <v/>
      </c>
      <c r="H37" s="297" t="b">
        <f t="shared" si="3"/>
        <v>0</v>
      </c>
      <c r="I37" s="298">
        <f t="shared" si="11"/>
        <v>1</v>
      </c>
      <c r="J37" s="15" t="str">
        <f t="shared" si="12"/>
        <v/>
      </c>
      <c r="K37" s="15" t="str">
        <f t="shared" si="13"/>
        <v/>
      </c>
      <c r="L37" s="15" t="str">
        <f t="shared" si="14"/>
        <v/>
      </c>
      <c r="M37" s="15" t="str">
        <f t="shared" si="15"/>
        <v/>
      </c>
      <c r="N37" s="15" t="str">
        <f t="shared" si="16"/>
        <v/>
      </c>
      <c r="O37" s="15" t="str">
        <f t="shared" si="17"/>
        <v/>
      </c>
    </row>
    <row r="38" spans="1:15">
      <c r="A38" s="546"/>
      <c r="B38" s="550"/>
      <c r="C38" s="550"/>
      <c r="D38" s="550"/>
      <c r="E38" s="549"/>
      <c r="F38" s="555" t="str">
        <f t="shared" si="1"/>
        <v/>
      </c>
      <c r="G38" s="322" t="str">
        <f t="shared" si="2"/>
        <v/>
      </c>
      <c r="H38" s="297" t="b">
        <f t="shared" si="3"/>
        <v>0</v>
      </c>
      <c r="I38" s="298">
        <f t="shared" si="11"/>
        <v>1</v>
      </c>
      <c r="J38" s="15" t="str">
        <f t="shared" si="12"/>
        <v/>
      </c>
      <c r="K38" s="15" t="str">
        <f t="shared" si="13"/>
        <v/>
      </c>
      <c r="L38" s="15" t="str">
        <f t="shared" si="14"/>
        <v/>
      </c>
      <c r="M38" s="15" t="str">
        <f t="shared" si="15"/>
        <v/>
      </c>
      <c r="N38" s="15" t="str">
        <f t="shared" si="16"/>
        <v/>
      </c>
      <c r="O38" s="15" t="str">
        <f t="shared" si="17"/>
        <v/>
      </c>
    </row>
    <row r="39" spans="1:15">
      <c r="A39" s="546"/>
      <c r="B39" s="550"/>
      <c r="C39" s="550"/>
      <c r="D39" s="550"/>
      <c r="E39" s="549"/>
      <c r="F39" s="555" t="str">
        <f t="shared" si="1"/>
        <v/>
      </c>
      <c r="G39" s="322" t="str">
        <f t="shared" si="2"/>
        <v/>
      </c>
      <c r="H39" s="297" t="b">
        <f t="shared" si="3"/>
        <v>0</v>
      </c>
      <c r="I39" s="298">
        <f t="shared" si="11"/>
        <v>1</v>
      </c>
      <c r="J39" s="15" t="str">
        <f t="shared" si="12"/>
        <v/>
      </c>
      <c r="K39" s="15" t="str">
        <f t="shared" si="13"/>
        <v/>
      </c>
      <c r="L39" s="15" t="str">
        <f t="shared" si="14"/>
        <v/>
      </c>
      <c r="M39" s="15" t="str">
        <f t="shared" si="15"/>
        <v/>
      </c>
      <c r="N39" s="15" t="str">
        <f t="shared" si="16"/>
        <v/>
      </c>
      <c r="O39" s="15" t="str">
        <f t="shared" si="17"/>
        <v/>
      </c>
    </row>
    <row r="40" spans="1:15">
      <c r="A40" s="546"/>
      <c r="B40" s="550"/>
      <c r="C40" s="550"/>
      <c r="D40" s="550"/>
      <c r="E40" s="549"/>
      <c r="F40" s="555" t="str">
        <f t="shared" si="1"/>
        <v/>
      </c>
      <c r="G40" s="322" t="str">
        <f t="shared" si="2"/>
        <v/>
      </c>
      <c r="H40" s="297" t="b">
        <f t="shared" si="3"/>
        <v>0</v>
      </c>
      <c r="I40" s="298">
        <f t="shared" si="11"/>
        <v>1</v>
      </c>
      <c r="J40" s="15" t="str">
        <f t="shared" si="12"/>
        <v/>
      </c>
      <c r="K40" s="15" t="str">
        <f t="shared" si="13"/>
        <v/>
      </c>
      <c r="L40" s="15" t="str">
        <f t="shared" si="14"/>
        <v/>
      </c>
      <c r="M40" s="15" t="str">
        <f t="shared" si="15"/>
        <v/>
      </c>
      <c r="N40" s="15" t="str">
        <f t="shared" si="16"/>
        <v/>
      </c>
      <c r="O40" s="15" t="str">
        <f t="shared" si="17"/>
        <v/>
      </c>
    </row>
    <row r="41" spans="1:15">
      <c r="A41" s="546"/>
      <c r="B41" s="550"/>
      <c r="C41" s="550"/>
      <c r="D41" s="550"/>
      <c r="E41" s="549"/>
      <c r="F41" s="555" t="str">
        <f t="shared" si="1"/>
        <v/>
      </c>
      <c r="G41" s="322" t="str">
        <f t="shared" si="2"/>
        <v/>
      </c>
      <c r="H41" s="297" t="b">
        <f t="shared" si="3"/>
        <v>0</v>
      </c>
      <c r="I41" s="298">
        <f t="shared" si="11"/>
        <v>1</v>
      </c>
      <c r="J41" s="15" t="str">
        <f t="shared" si="12"/>
        <v/>
      </c>
      <c r="K41" s="15" t="str">
        <f t="shared" si="13"/>
        <v/>
      </c>
      <c r="L41" s="15" t="str">
        <f t="shared" si="14"/>
        <v/>
      </c>
      <c r="M41" s="15" t="str">
        <f t="shared" si="15"/>
        <v/>
      </c>
      <c r="N41" s="15" t="str">
        <f t="shared" si="16"/>
        <v/>
      </c>
      <c r="O41" s="15" t="str">
        <f t="shared" si="17"/>
        <v/>
      </c>
    </row>
    <row r="42" spans="1:15">
      <c r="A42" s="546"/>
      <c r="B42" s="550"/>
      <c r="C42" s="550"/>
      <c r="D42" s="550"/>
      <c r="E42" s="549"/>
      <c r="F42" s="555" t="str">
        <f t="shared" si="1"/>
        <v/>
      </c>
      <c r="G42" s="322" t="str">
        <f t="shared" si="2"/>
        <v/>
      </c>
      <c r="H42" s="297" t="b">
        <f t="shared" si="3"/>
        <v>0</v>
      </c>
      <c r="I42" s="298">
        <f t="shared" si="11"/>
        <v>1</v>
      </c>
      <c r="J42" s="15" t="str">
        <f t="shared" si="12"/>
        <v/>
      </c>
      <c r="K42" s="15" t="str">
        <f t="shared" si="13"/>
        <v/>
      </c>
      <c r="L42" s="15" t="str">
        <f t="shared" si="14"/>
        <v/>
      </c>
      <c r="M42" s="15" t="str">
        <f t="shared" si="15"/>
        <v/>
      </c>
      <c r="N42" s="15" t="str">
        <f t="shared" si="16"/>
        <v/>
      </c>
      <c r="O42" s="15" t="str">
        <f t="shared" si="17"/>
        <v/>
      </c>
    </row>
    <row r="43" spans="1:15">
      <c r="A43" s="546"/>
      <c r="B43" s="550"/>
      <c r="C43" s="550"/>
      <c r="D43" s="550"/>
      <c r="E43" s="549"/>
      <c r="F43" s="555" t="str">
        <f t="shared" si="1"/>
        <v/>
      </c>
      <c r="G43" s="322" t="str">
        <f t="shared" si="2"/>
        <v/>
      </c>
      <c r="H43" s="297" t="b">
        <f t="shared" si="3"/>
        <v>0</v>
      </c>
      <c r="I43" s="298">
        <f t="shared" si="11"/>
        <v>1</v>
      </c>
      <c r="J43" s="15" t="str">
        <f t="shared" si="12"/>
        <v/>
      </c>
      <c r="K43" s="15" t="str">
        <f t="shared" si="13"/>
        <v/>
      </c>
      <c r="L43" s="15" t="str">
        <f t="shared" si="14"/>
        <v/>
      </c>
      <c r="M43" s="15" t="str">
        <f t="shared" si="15"/>
        <v/>
      </c>
      <c r="N43" s="15" t="str">
        <f t="shared" si="16"/>
        <v/>
      </c>
      <c r="O43" s="15" t="str">
        <f t="shared" si="17"/>
        <v/>
      </c>
    </row>
    <row r="44" spans="1:15">
      <c r="A44" s="546"/>
      <c r="B44" s="550"/>
      <c r="C44" s="550"/>
      <c r="D44" s="550"/>
      <c r="E44" s="549"/>
      <c r="F44" s="555" t="str">
        <f t="shared" si="1"/>
        <v/>
      </c>
      <c r="G44" s="322" t="str">
        <f t="shared" si="2"/>
        <v/>
      </c>
      <c r="H44" s="297" t="b">
        <f t="shared" si="3"/>
        <v>0</v>
      </c>
      <c r="I44" s="298">
        <f t="shared" si="11"/>
        <v>1</v>
      </c>
      <c r="J44" s="15" t="str">
        <f t="shared" si="12"/>
        <v/>
      </c>
      <c r="K44" s="15" t="str">
        <f t="shared" si="13"/>
        <v/>
      </c>
      <c r="L44" s="15" t="str">
        <f t="shared" si="14"/>
        <v/>
      </c>
      <c r="M44" s="15" t="str">
        <f t="shared" si="15"/>
        <v/>
      </c>
      <c r="N44" s="15" t="str">
        <f t="shared" si="16"/>
        <v/>
      </c>
      <c r="O44" s="15" t="str">
        <f t="shared" si="17"/>
        <v/>
      </c>
    </row>
    <row r="45" spans="1:15">
      <c r="A45" s="546"/>
      <c r="B45" s="550"/>
      <c r="C45" s="550"/>
      <c r="D45" s="550"/>
      <c r="E45" s="549"/>
      <c r="F45" s="555" t="str">
        <f t="shared" si="1"/>
        <v/>
      </c>
      <c r="G45" s="322" t="str">
        <f t="shared" si="2"/>
        <v/>
      </c>
      <c r="H45" s="297" t="b">
        <f t="shared" si="3"/>
        <v>0</v>
      </c>
      <c r="I45" s="298">
        <f t="shared" si="11"/>
        <v>1</v>
      </c>
      <c r="J45" s="15" t="str">
        <f t="shared" si="12"/>
        <v/>
      </c>
      <c r="K45" s="15" t="str">
        <f t="shared" si="13"/>
        <v/>
      </c>
      <c r="L45" s="15" t="str">
        <f t="shared" si="14"/>
        <v/>
      </c>
      <c r="M45" s="15" t="str">
        <f t="shared" si="15"/>
        <v/>
      </c>
      <c r="N45" s="15" t="str">
        <f t="shared" si="16"/>
        <v/>
      </c>
      <c r="O45" s="15" t="str">
        <f t="shared" si="17"/>
        <v/>
      </c>
    </row>
    <row r="46" spans="1:15">
      <c r="A46" s="546"/>
      <c r="B46" s="550"/>
      <c r="C46" s="550"/>
      <c r="D46" s="550"/>
      <c r="E46" s="549"/>
      <c r="F46" s="555" t="str">
        <f t="shared" si="1"/>
        <v/>
      </c>
      <c r="G46" s="322" t="str">
        <f t="shared" si="2"/>
        <v/>
      </c>
      <c r="H46" s="297" t="b">
        <f t="shared" si="3"/>
        <v>0</v>
      </c>
      <c r="I46" s="298">
        <f t="shared" si="11"/>
        <v>1</v>
      </c>
      <c r="J46" s="15" t="str">
        <f t="shared" si="12"/>
        <v/>
      </c>
      <c r="K46" s="15" t="str">
        <f t="shared" si="13"/>
        <v/>
      </c>
      <c r="L46" s="15" t="str">
        <f t="shared" si="14"/>
        <v/>
      </c>
      <c r="M46" s="15" t="str">
        <f t="shared" si="15"/>
        <v/>
      </c>
      <c r="N46" s="15" t="str">
        <f t="shared" si="16"/>
        <v/>
      </c>
      <c r="O46" s="15" t="str">
        <f t="shared" si="17"/>
        <v/>
      </c>
    </row>
    <row r="47" spans="1:15">
      <c r="A47" s="546"/>
      <c r="B47" s="550"/>
      <c r="C47" s="550"/>
      <c r="D47" s="550"/>
      <c r="E47" s="549"/>
      <c r="F47" s="555" t="str">
        <f t="shared" si="1"/>
        <v/>
      </c>
      <c r="G47" s="322" t="str">
        <f t="shared" si="2"/>
        <v/>
      </c>
      <c r="H47" s="297" t="b">
        <f t="shared" si="3"/>
        <v>0</v>
      </c>
      <c r="I47" s="298">
        <f t="shared" si="11"/>
        <v>1</v>
      </c>
      <c r="J47" s="15" t="str">
        <f t="shared" si="12"/>
        <v/>
      </c>
      <c r="K47" s="15" t="str">
        <f t="shared" si="13"/>
        <v/>
      </c>
      <c r="L47" s="15" t="str">
        <f t="shared" si="14"/>
        <v/>
      </c>
      <c r="M47" s="15" t="str">
        <f t="shared" si="15"/>
        <v/>
      </c>
      <c r="N47" s="15" t="str">
        <f t="shared" si="16"/>
        <v/>
      </c>
      <c r="O47" s="15" t="str">
        <f t="shared" si="17"/>
        <v/>
      </c>
    </row>
    <row r="48" spans="1:15">
      <c r="A48" s="546"/>
      <c r="B48" s="550"/>
      <c r="C48" s="550"/>
      <c r="D48" s="550"/>
      <c r="E48" s="549"/>
      <c r="F48" s="555" t="str">
        <f t="shared" si="1"/>
        <v/>
      </c>
      <c r="G48" s="322" t="str">
        <f t="shared" si="2"/>
        <v/>
      </c>
      <c r="H48" s="297" t="b">
        <f t="shared" si="3"/>
        <v>0</v>
      </c>
      <c r="I48" s="298">
        <f t="shared" si="11"/>
        <v>1</v>
      </c>
      <c r="J48" s="15" t="str">
        <f t="shared" si="12"/>
        <v/>
      </c>
      <c r="K48" s="15" t="str">
        <f t="shared" si="13"/>
        <v/>
      </c>
      <c r="L48" s="15" t="str">
        <f t="shared" si="14"/>
        <v/>
      </c>
      <c r="M48" s="15" t="str">
        <f t="shared" si="15"/>
        <v/>
      </c>
      <c r="N48" s="15" t="str">
        <f t="shared" si="16"/>
        <v/>
      </c>
      <c r="O48" s="15" t="str">
        <f t="shared" si="17"/>
        <v/>
      </c>
    </row>
    <row r="49" spans="1:15">
      <c r="A49" s="546"/>
      <c r="B49" s="550"/>
      <c r="C49" s="550"/>
      <c r="D49" s="550"/>
      <c r="E49" s="549"/>
      <c r="F49" s="555" t="str">
        <f t="shared" si="1"/>
        <v/>
      </c>
      <c r="G49" s="322" t="str">
        <f t="shared" si="2"/>
        <v/>
      </c>
      <c r="H49" s="297" t="b">
        <f t="shared" si="3"/>
        <v>0</v>
      </c>
      <c r="I49" s="298">
        <f t="shared" si="11"/>
        <v>1</v>
      </c>
      <c r="J49" s="15" t="str">
        <f t="shared" si="12"/>
        <v/>
      </c>
      <c r="K49" s="15" t="str">
        <f t="shared" si="13"/>
        <v/>
      </c>
      <c r="L49" s="15" t="str">
        <f t="shared" si="14"/>
        <v/>
      </c>
      <c r="M49" s="15" t="str">
        <f t="shared" si="15"/>
        <v/>
      </c>
      <c r="N49" s="15" t="str">
        <f t="shared" si="16"/>
        <v/>
      </c>
      <c r="O49" s="15" t="str">
        <f t="shared" si="17"/>
        <v/>
      </c>
    </row>
    <row r="50" spans="1:15">
      <c r="A50" s="546"/>
      <c r="B50" s="550"/>
      <c r="C50" s="550"/>
      <c r="D50" s="550"/>
      <c r="E50" s="549"/>
      <c r="F50" s="555" t="str">
        <f t="shared" si="1"/>
        <v/>
      </c>
      <c r="G50" s="322" t="str">
        <f t="shared" si="2"/>
        <v/>
      </c>
      <c r="H50" s="297" t="b">
        <f t="shared" si="3"/>
        <v>0</v>
      </c>
      <c r="I50" s="298">
        <f t="shared" si="11"/>
        <v>1</v>
      </c>
      <c r="J50" s="15" t="str">
        <f t="shared" si="12"/>
        <v/>
      </c>
      <c r="K50" s="15" t="str">
        <f t="shared" si="13"/>
        <v/>
      </c>
      <c r="L50" s="15" t="str">
        <f t="shared" si="14"/>
        <v/>
      </c>
      <c r="M50" s="15" t="str">
        <f t="shared" si="15"/>
        <v/>
      </c>
      <c r="N50" s="15" t="str">
        <f t="shared" si="16"/>
        <v/>
      </c>
      <c r="O50" s="15" t="str">
        <f t="shared" si="17"/>
        <v/>
      </c>
    </row>
    <row r="51" spans="1:15">
      <c r="A51" s="546"/>
      <c r="B51" s="550"/>
      <c r="C51" s="550"/>
      <c r="D51" s="550"/>
      <c r="E51" s="549"/>
      <c r="F51" s="555" t="str">
        <f t="shared" si="1"/>
        <v/>
      </c>
      <c r="G51" s="322" t="str">
        <f t="shared" si="2"/>
        <v/>
      </c>
      <c r="H51" s="297" t="b">
        <f t="shared" si="3"/>
        <v>0</v>
      </c>
      <c r="I51" s="298">
        <f t="shared" si="11"/>
        <v>1</v>
      </c>
      <c r="J51" s="15" t="str">
        <f t="shared" si="12"/>
        <v/>
      </c>
      <c r="K51" s="15" t="str">
        <f t="shared" si="13"/>
        <v/>
      </c>
      <c r="L51" s="15" t="str">
        <f t="shared" si="14"/>
        <v/>
      </c>
      <c r="M51" s="15" t="str">
        <f t="shared" si="15"/>
        <v/>
      </c>
      <c r="N51" s="15" t="str">
        <f t="shared" si="16"/>
        <v/>
      </c>
      <c r="O51" s="15" t="str">
        <f t="shared" si="17"/>
        <v/>
      </c>
    </row>
    <row r="52" spans="1:15">
      <c r="A52" s="546"/>
      <c r="B52" s="550"/>
      <c r="C52" s="550"/>
      <c r="D52" s="550"/>
      <c r="E52" s="549"/>
      <c r="F52" s="555" t="str">
        <f t="shared" si="1"/>
        <v/>
      </c>
      <c r="G52" s="322" t="str">
        <f t="shared" si="2"/>
        <v/>
      </c>
      <c r="H52" s="297" t="b">
        <f t="shared" si="3"/>
        <v>0</v>
      </c>
      <c r="I52" s="298">
        <f t="shared" si="11"/>
        <v>1</v>
      </c>
      <c r="J52" s="15" t="str">
        <f t="shared" si="12"/>
        <v/>
      </c>
      <c r="K52" s="15" t="str">
        <f t="shared" si="13"/>
        <v/>
      </c>
      <c r="L52" s="15" t="str">
        <f t="shared" si="14"/>
        <v/>
      </c>
      <c r="M52" s="15" t="str">
        <f t="shared" si="15"/>
        <v/>
      </c>
      <c r="N52" s="15" t="str">
        <f t="shared" si="16"/>
        <v/>
      </c>
      <c r="O52" s="15" t="str">
        <f t="shared" si="17"/>
        <v/>
      </c>
    </row>
    <row r="53" spans="1:15">
      <c r="A53" s="546"/>
      <c r="B53" s="550"/>
      <c r="C53" s="550"/>
      <c r="D53" s="550"/>
      <c r="E53" s="549"/>
      <c r="F53" s="555" t="str">
        <f t="shared" si="1"/>
        <v/>
      </c>
      <c r="G53" s="322" t="str">
        <f t="shared" si="2"/>
        <v/>
      </c>
      <c r="H53" s="297" t="b">
        <f t="shared" si="3"/>
        <v>0</v>
      </c>
      <c r="I53" s="298">
        <f t="shared" si="11"/>
        <v>1</v>
      </c>
      <c r="J53" s="15" t="str">
        <f t="shared" si="12"/>
        <v/>
      </c>
      <c r="K53" s="15" t="str">
        <f t="shared" si="13"/>
        <v/>
      </c>
      <c r="L53" s="15" t="str">
        <f t="shared" si="14"/>
        <v/>
      </c>
      <c r="M53" s="15" t="str">
        <f t="shared" si="15"/>
        <v/>
      </c>
      <c r="N53" s="15" t="str">
        <f t="shared" si="16"/>
        <v/>
      </c>
      <c r="O53" s="15" t="str">
        <f t="shared" si="17"/>
        <v/>
      </c>
    </row>
    <row r="54" spans="1:15">
      <c r="A54" s="546"/>
      <c r="B54" s="550"/>
      <c r="C54" s="550"/>
      <c r="D54" s="550"/>
      <c r="E54" s="549"/>
      <c r="F54" s="555" t="str">
        <f t="shared" si="1"/>
        <v/>
      </c>
      <c r="G54" s="322" t="str">
        <f t="shared" si="2"/>
        <v/>
      </c>
      <c r="H54" s="297" t="b">
        <f t="shared" si="3"/>
        <v>0</v>
      </c>
      <c r="I54" s="298">
        <f t="shared" si="11"/>
        <v>1</v>
      </c>
      <c r="J54" s="15" t="str">
        <f t="shared" si="12"/>
        <v/>
      </c>
      <c r="K54" s="15" t="str">
        <f t="shared" si="13"/>
        <v/>
      </c>
      <c r="L54" s="15" t="str">
        <f t="shared" si="14"/>
        <v/>
      </c>
      <c r="M54" s="15" t="str">
        <f t="shared" si="15"/>
        <v/>
      </c>
      <c r="N54" s="15" t="str">
        <f t="shared" si="16"/>
        <v/>
      </c>
      <c r="O54" s="15" t="str">
        <f t="shared" si="17"/>
        <v/>
      </c>
    </row>
    <row r="55" spans="1:15">
      <c r="A55" s="546"/>
      <c r="B55" s="550"/>
      <c r="C55" s="550"/>
      <c r="D55" s="550"/>
      <c r="E55" s="549"/>
      <c r="F55" s="555" t="str">
        <f t="shared" si="1"/>
        <v/>
      </c>
      <c r="G55" s="322" t="str">
        <f t="shared" si="2"/>
        <v/>
      </c>
      <c r="H55" s="297" t="b">
        <f t="shared" si="3"/>
        <v>0</v>
      </c>
      <c r="I55" s="298">
        <f t="shared" si="11"/>
        <v>1</v>
      </c>
      <c r="J55" s="15" t="str">
        <f t="shared" si="12"/>
        <v/>
      </c>
      <c r="K55" s="15" t="str">
        <f t="shared" si="13"/>
        <v/>
      </c>
      <c r="L55" s="15" t="str">
        <f t="shared" si="14"/>
        <v/>
      </c>
      <c r="M55" s="15" t="str">
        <f t="shared" si="15"/>
        <v/>
      </c>
      <c r="N55" s="15" t="str">
        <f t="shared" si="16"/>
        <v/>
      </c>
      <c r="O55" s="15" t="str">
        <f t="shared" si="17"/>
        <v/>
      </c>
    </row>
    <row r="56" spans="1:15">
      <c r="A56" s="546"/>
      <c r="B56" s="550"/>
      <c r="C56" s="550"/>
      <c r="D56" s="550"/>
      <c r="E56" s="549"/>
      <c r="F56" s="555" t="str">
        <f t="shared" si="1"/>
        <v/>
      </c>
      <c r="G56" s="322" t="str">
        <f t="shared" si="2"/>
        <v/>
      </c>
      <c r="H56" s="297" t="b">
        <f t="shared" si="3"/>
        <v>0</v>
      </c>
      <c r="I56" s="298">
        <f t="shared" si="11"/>
        <v>1</v>
      </c>
      <c r="J56" s="15" t="str">
        <f t="shared" si="12"/>
        <v/>
      </c>
      <c r="K56" s="15" t="str">
        <f t="shared" si="13"/>
        <v/>
      </c>
      <c r="L56" s="15" t="str">
        <f t="shared" si="14"/>
        <v/>
      </c>
      <c r="M56" s="15" t="str">
        <f t="shared" si="15"/>
        <v/>
      </c>
      <c r="N56" s="15" t="str">
        <f t="shared" si="16"/>
        <v/>
      </c>
      <c r="O56" s="15" t="str">
        <f t="shared" si="17"/>
        <v/>
      </c>
    </row>
    <row r="57" spans="1:15">
      <c r="A57" s="546"/>
      <c r="B57" s="550"/>
      <c r="C57" s="550"/>
      <c r="D57" s="550"/>
      <c r="E57" s="549"/>
      <c r="F57" s="555" t="str">
        <f t="shared" si="1"/>
        <v/>
      </c>
      <c r="G57" s="322" t="str">
        <f t="shared" si="2"/>
        <v/>
      </c>
      <c r="H57" s="297" t="b">
        <f t="shared" si="3"/>
        <v>0</v>
      </c>
      <c r="I57" s="298">
        <f t="shared" si="11"/>
        <v>1</v>
      </c>
      <c r="J57" s="15" t="str">
        <f t="shared" si="12"/>
        <v/>
      </c>
      <c r="K57" s="15" t="str">
        <f t="shared" si="13"/>
        <v/>
      </c>
      <c r="L57" s="15" t="str">
        <f t="shared" si="14"/>
        <v/>
      </c>
      <c r="M57" s="15" t="str">
        <f t="shared" si="15"/>
        <v/>
      </c>
      <c r="N57" s="15" t="str">
        <f t="shared" si="16"/>
        <v/>
      </c>
      <c r="O57" s="15" t="str">
        <f t="shared" si="17"/>
        <v/>
      </c>
    </row>
    <row r="58" spans="1:15">
      <c r="A58" s="546"/>
      <c r="B58" s="550"/>
      <c r="C58" s="550"/>
      <c r="D58" s="550"/>
      <c r="E58" s="549"/>
      <c r="F58" s="555" t="str">
        <f t="shared" si="1"/>
        <v/>
      </c>
      <c r="G58" s="322" t="str">
        <f t="shared" si="2"/>
        <v/>
      </c>
      <c r="H58" s="297" t="b">
        <f t="shared" si="3"/>
        <v>0</v>
      </c>
      <c r="I58" s="298">
        <f t="shared" si="11"/>
        <v>1</v>
      </c>
      <c r="J58" s="15" t="str">
        <f t="shared" si="12"/>
        <v/>
      </c>
      <c r="K58" s="15" t="str">
        <f t="shared" si="13"/>
        <v/>
      </c>
      <c r="L58" s="15" t="str">
        <f t="shared" si="14"/>
        <v/>
      </c>
      <c r="M58" s="15" t="str">
        <f t="shared" si="15"/>
        <v/>
      </c>
      <c r="N58" s="15" t="str">
        <f t="shared" si="16"/>
        <v/>
      </c>
      <c r="O58" s="15" t="str">
        <f t="shared" si="17"/>
        <v/>
      </c>
    </row>
    <row r="59" spans="1:15">
      <c r="A59" s="546"/>
      <c r="B59" s="550"/>
      <c r="C59" s="550"/>
      <c r="D59" s="550"/>
      <c r="E59" s="549"/>
      <c r="F59" s="555" t="str">
        <f t="shared" si="1"/>
        <v/>
      </c>
      <c r="G59" s="322" t="str">
        <f t="shared" si="2"/>
        <v/>
      </c>
      <c r="H59" s="297" t="b">
        <f t="shared" si="3"/>
        <v>0</v>
      </c>
      <c r="I59" s="298">
        <f t="shared" si="11"/>
        <v>1</v>
      </c>
      <c r="J59" s="15" t="str">
        <f t="shared" si="12"/>
        <v/>
      </c>
      <c r="K59" s="15" t="str">
        <f t="shared" si="13"/>
        <v/>
      </c>
      <c r="L59" s="15" t="str">
        <f t="shared" si="14"/>
        <v/>
      </c>
      <c r="M59" s="15" t="str">
        <f t="shared" si="15"/>
        <v/>
      </c>
      <c r="N59" s="15" t="str">
        <f t="shared" si="16"/>
        <v/>
      </c>
      <c r="O59" s="15" t="str">
        <f t="shared" si="17"/>
        <v/>
      </c>
    </row>
    <row r="60" spans="1:15">
      <c r="A60" s="546"/>
      <c r="B60" s="550"/>
      <c r="C60" s="550"/>
      <c r="D60" s="550"/>
      <c r="E60" s="549"/>
      <c r="F60" s="555" t="str">
        <f t="shared" si="1"/>
        <v/>
      </c>
      <c r="G60" s="322" t="str">
        <f t="shared" si="2"/>
        <v/>
      </c>
      <c r="H60" s="297" t="b">
        <f t="shared" si="3"/>
        <v>0</v>
      </c>
      <c r="I60" s="298">
        <f t="shared" si="11"/>
        <v>1</v>
      </c>
      <c r="J60" s="15" t="str">
        <f t="shared" si="12"/>
        <v/>
      </c>
      <c r="K60" s="15" t="str">
        <f t="shared" si="13"/>
        <v/>
      </c>
      <c r="L60" s="15" t="str">
        <f t="shared" si="14"/>
        <v/>
      </c>
      <c r="M60" s="15" t="str">
        <f t="shared" si="15"/>
        <v/>
      </c>
      <c r="N60" s="15" t="str">
        <f t="shared" si="16"/>
        <v/>
      </c>
      <c r="O60" s="15" t="str">
        <f t="shared" si="17"/>
        <v/>
      </c>
    </row>
    <row r="61" spans="1:15">
      <c r="A61" s="546"/>
      <c r="B61" s="550"/>
      <c r="C61" s="550"/>
      <c r="D61" s="550"/>
      <c r="E61" s="549"/>
      <c r="F61" s="555" t="str">
        <f t="shared" si="1"/>
        <v/>
      </c>
      <c r="G61" s="322" t="str">
        <f t="shared" si="2"/>
        <v/>
      </c>
      <c r="H61" s="297" t="b">
        <f t="shared" si="3"/>
        <v>0</v>
      </c>
      <c r="I61" s="298">
        <f t="shared" si="11"/>
        <v>1</v>
      </c>
      <c r="J61" s="15" t="str">
        <f t="shared" si="12"/>
        <v/>
      </c>
      <c r="K61" s="15" t="str">
        <f t="shared" si="13"/>
        <v/>
      </c>
      <c r="L61" s="15" t="str">
        <f t="shared" si="14"/>
        <v/>
      </c>
      <c r="M61" s="15" t="str">
        <f t="shared" si="15"/>
        <v/>
      </c>
      <c r="N61" s="15" t="str">
        <f t="shared" si="16"/>
        <v/>
      </c>
      <c r="O61" s="15" t="str">
        <f t="shared" si="17"/>
        <v/>
      </c>
    </row>
    <row r="62" spans="1:15">
      <c r="A62" s="546"/>
      <c r="B62" s="550"/>
      <c r="C62" s="550"/>
      <c r="D62" s="550"/>
      <c r="E62" s="549"/>
      <c r="F62" s="555" t="str">
        <f t="shared" si="1"/>
        <v/>
      </c>
      <c r="G62" s="322" t="str">
        <f t="shared" si="2"/>
        <v/>
      </c>
      <c r="H62" s="297" t="b">
        <f t="shared" si="3"/>
        <v>0</v>
      </c>
      <c r="I62" s="298">
        <f t="shared" si="11"/>
        <v>1</v>
      </c>
      <c r="J62" s="15" t="str">
        <f t="shared" si="12"/>
        <v/>
      </c>
      <c r="K62" s="15" t="str">
        <f t="shared" si="13"/>
        <v/>
      </c>
      <c r="L62" s="15" t="str">
        <f t="shared" si="14"/>
        <v/>
      </c>
      <c r="M62" s="15" t="str">
        <f t="shared" si="15"/>
        <v/>
      </c>
      <c r="N62" s="15" t="str">
        <f t="shared" si="16"/>
        <v/>
      </c>
      <c r="O62" s="15" t="str">
        <f t="shared" si="17"/>
        <v/>
      </c>
    </row>
    <row r="63" spans="1:15">
      <c r="A63" s="546"/>
      <c r="B63" s="550"/>
      <c r="C63" s="550"/>
      <c r="D63" s="550"/>
      <c r="E63" s="549"/>
      <c r="F63" s="555" t="str">
        <f t="shared" si="1"/>
        <v/>
      </c>
      <c r="G63" s="322" t="str">
        <f t="shared" si="2"/>
        <v/>
      </c>
      <c r="H63" s="297" t="b">
        <f t="shared" si="3"/>
        <v>0</v>
      </c>
      <c r="I63" s="298">
        <f t="shared" si="11"/>
        <v>1</v>
      </c>
      <c r="J63" s="15" t="str">
        <f t="shared" si="12"/>
        <v/>
      </c>
      <c r="K63" s="15" t="str">
        <f t="shared" si="13"/>
        <v/>
      </c>
      <c r="L63" s="15" t="str">
        <f t="shared" si="14"/>
        <v/>
      </c>
      <c r="M63" s="15" t="str">
        <f t="shared" si="15"/>
        <v/>
      </c>
      <c r="N63" s="15" t="str">
        <f t="shared" si="16"/>
        <v/>
      </c>
      <c r="O63" s="15" t="str">
        <f t="shared" si="17"/>
        <v/>
      </c>
    </row>
    <row r="64" spans="1:15">
      <c r="A64" s="546"/>
      <c r="B64" s="550"/>
      <c r="C64" s="550"/>
      <c r="D64" s="550"/>
      <c r="E64" s="549"/>
      <c r="F64" s="555" t="str">
        <f t="shared" si="1"/>
        <v/>
      </c>
      <c r="G64" s="322" t="str">
        <f t="shared" si="2"/>
        <v/>
      </c>
      <c r="H64" s="297" t="b">
        <f t="shared" si="3"/>
        <v>0</v>
      </c>
      <c r="I64" s="298">
        <f t="shared" si="11"/>
        <v>1</v>
      </c>
      <c r="J64" s="15" t="str">
        <f t="shared" si="12"/>
        <v/>
      </c>
      <c r="K64" s="15" t="str">
        <f t="shared" si="13"/>
        <v/>
      </c>
      <c r="L64" s="15" t="str">
        <f t="shared" si="14"/>
        <v/>
      </c>
      <c r="M64" s="15" t="str">
        <f t="shared" si="15"/>
        <v/>
      </c>
      <c r="N64" s="15" t="str">
        <f t="shared" si="16"/>
        <v/>
      </c>
      <c r="O64" s="15" t="str">
        <f t="shared" si="17"/>
        <v/>
      </c>
    </row>
    <row r="65" spans="1:15">
      <c r="A65" s="546"/>
      <c r="B65" s="550"/>
      <c r="C65" s="550"/>
      <c r="D65" s="550"/>
      <c r="E65" s="549"/>
      <c r="F65" s="555" t="str">
        <f t="shared" si="1"/>
        <v/>
      </c>
      <c r="G65" s="322" t="str">
        <f t="shared" si="2"/>
        <v/>
      </c>
      <c r="H65" s="297" t="b">
        <f t="shared" si="3"/>
        <v>0</v>
      </c>
      <c r="I65" s="298">
        <f t="shared" si="11"/>
        <v>1</v>
      </c>
      <c r="J65" s="15" t="str">
        <f t="shared" si="12"/>
        <v/>
      </c>
      <c r="K65" s="15" t="str">
        <f t="shared" si="13"/>
        <v/>
      </c>
      <c r="L65" s="15" t="str">
        <f t="shared" si="14"/>
        <v/>
      </c>
      <c r="M65" s="15" t="str">
        <f t="shared" si="15"/>
        <v/>
      </c>
      <c r="N65" s="15" t="str">
        <f t="shared" si="16"/>
        <v/>
      </c>
      <c r="O65" s="15" t="str">
        <f t="shared" si="17"/>
        <v/>
      </c>
    </row>
    <row r="66" spans="1:15">
      <c r="A66" s="546"/>
      <c r="B66" s="550"/>
      <c r="C66" s="550"/>
      <c r="D66" s="550"/>
      <c r="E66" s="549"/>
      <c r="F66" s="555" t="str">
        <f t="shared" si="1"/>
        <v/>
      </c>
      <c r="G66" s="322" t="str">
        <f t="shared" si="2"/>
        <v/>
      </c>
      <c r="H66" s="297" t="b">
        <f t="shared" si="3"/>
        <v>0</v>
      </c>
      <c r="I66" s="298">
        <f t="shared" si="11"/>
        <v>1</v>
      </c>
      <c r="J66" s="15" t="str">
        <f t="shared" si="12"/>
        <v/>
      </c>
      <c r="K66" s="15" t="str">
        <f t="shared" si="13"/>
        <v/>
      </c>
      <c r="L66" s="15" t="str">
        <f t="shared" si="14"/>
        <v/>
      </c>
      <c r="M66" s="15" t="str">
        <f t="shared" si="15"/>
        <v/>
      </c>
      <c r="N66" s="15" t="str">
        <f t="shared" si="16"/>
        <v/>
      </c>
      <c r="O66" s="15" t="str">
        <f t="shared" si="17"/>
        <v/>
      </c>
    </row>
    <row r="67" spans="1:15">
      <c r="A67" s="546"/>
      <c r="B67" s="550"/>
      <c r="C67" s="550"/>
      <c r="D67" s="550"/>
      <c r="E67" s="549"/>
      <c r="F67" s="555" t="str">
        <f t="shared" si="1"/>
        <v/>
      </c>
      <c r="G67" s="322" t="str">
        <f t="shared" si="2"/>
        <v/>
      </c>
      <c r="H67" s="297" t="b">
        <f t="shared" si="3"/>
        <v>0</v>
      </c>
      <c r="I67" s="298">
        <f t="shared" si="11"/>
        <v>1</v>
      </c>
      <c r="J67" s="15" t="str">
        <f t="shared" si="12"/>
        <v/>
      </c>
      <c r="K67" s="15" t="str">
        <f t="shared" si="13"/>
        <v/>
      </c>
      <c r="L67" s="15" t="str">
        <f t="shared" si="14"/>
        <v/>
      </c>
      <c r="M67" s="15" t="str">
        <f t="shared" si="15"/>
        <v/>
      </c>
      <c r="N67" s="15" t="str">
        <f t="shared" si="16"/>
        <v/>
      </c>
      <c r="O67" s="15" t="str">
        <f t="shared" si="17"/>
        <v/>
      </c>
    </row>
    <row r="68" spans="1:15">
      <c r="A68" s="546"/>
      <c r="B68" s="550"/>
      <c r="C68" s="550"/>
      <c r="D68" s="550"/>
      <c r="E68" s="549"/>
      <c r="F68" s="555" t="str">
        <f t="shared" si="1"/>
        <v/>
      </c>
      <c r="G68" s="322" t="str">
        <f t="shared" si="2"/>
        <v/>
      </c>
      <c r="H68" s="297" t="b">
        <f t="shared" si="3"/>
        <v>0</v>
      </c>
      <c r="I68" s="298">
        <f t="shared" si="11"/>
        <v>1</v>
      </c>
      <c r="J68" s="15" t="str">
        <f t="shared" si="12"/>
        <v/>
      </c>
      <c r="K68" s="15" t="str">
        <f t="shared" si="13"/>
        <v/>
      </c>
      <c r="L68" s="15" t="str">
        <f t="shared" si="14"/>
        <v/>
      </c>
      <c r="M68" s="15" t="str">
        <f t="shared" si="15"/>
        <v/>
      </c>
      <c r="N68" s="15" t="str">
        <f t="shared" si="16"/>
        <v/>
      </c>
      <c r="O68" s="15" t="str">
        <f t="shared" si="17"/>
        <v/>
      </c>
    </row>
    <row r="69" spans="1:15">
      <c r="A69" s="546"/>
      <c r="B69" s="550"/>
      <c r="C69" s="550"/>
      <c r="D69" s="550"/>
      <c r="E69" s="549"/>
      <c r="F69" s="555" t="str">
        <f t="shared" si="1"/>
        <v/>
      </c>
      <c r="G69" s="322" t="str">
        <f t="shared" si="2"/>
        <v/>
      </c>
      <c r="H69" s="297" t="b">
        <f t="shared" si="3"/>
        <v>0</v>
      </c>
      <c r="I69" s="298">
        <f t="shared" si="11"/>
        <v>1</v>
      </c>
      <c r="J69" s="15" t="str">
        <f t="shared" si="12"/>
        <v/>
      </c>
      <c r="K69" s="15" t="str">
        <f t="shared" si="13"/>
        <v/>
      </c>
      <c r="L69" s="15" t="str">
        <f t="shared" si="14"/>
        <v/>
      </c>
      <c r="M69" s="15" t="str">
        <f t="shared" si="15"/>
        <v/>
      </c>
      <c r="N69" s="15" t="str">
        <f t="shared" si="16"/>
        <v/>
      </c>
      <c r="O69" s="15" t="str">
        <f t="shared" si="17"/>
        <v/>
      </c>
    </row>
    <row r="70" spans="1:15">
      <c r="A70" s="546"/>
      <c r="B70" s="550"/>
      <c r="C70" s="550"/>
      <c r="D70" s="550"/>
      <c r="E70" s="549"/>
      <c r="F70" s="555" t="str">
        <f t="shared" si="1"/>
        <v/>
      </c>
      <c r="G70" s="322" t="str">
        <f t="shared" si="2"/>
        <v/>
      </c>
      <c r="H70" s="297" t="b">
        <f t="shared" si="3"/>
        <v>0</v>
      </c>
      <c r="I70" s="298">
        <f t="shared" si="11"/>
        <v>1</v>
      </c>
      <c r="J70" s="15" t="str">
        <f t="shared" si="12"/>
        <v/>
      </c>
      <c r="K70" s="15" t="str">
        <f t="shared" si="13"/>
        <v/>
      </c>
      <c r="L70" s="15" t="str">
        <f t="shared" si="14"/>
        <v/>
      </c>
      <c r="M70" s="15" t="str">
        <f t="shared" si="15"/>
        <v/>
      </c>
      <c r="N70" s="15" t="str">
        <f t="shared" si="16"/>
        <v/>
      </c>
      <c r="O70" s="15" t="str">
        <f t="shared" si="17"/>
        <v/>
      </c>
    </row>
    <row r="71" spans="1:15">
      <c r="A71" s="546"/>
      <c r="B71" s="550"/>
      <c r="C71" s="550"/>
      <c r="D71" s="550"/>
      <c r="E71" s="549"/>
      <c r="F71" s="555" t="str">
        <f t="shared" si="1"/>
        <v/>
      </c>
      <c r="G71" s="322" t="str">
        <f t="shared" si="2"/>
        <v/>
      </c>
      <c r="H71" s="297" t="b">
        <f t="shared" si="3"/>
        <v>0</v>
      </c>
      <c r="I71" s="298">
        <f t="shared" si="11"/>
        <v>1</v>
      </c>
      <c r="J71" s="15" t="str">
        <f t="shared" si="12"/>
        <v/>
      </c>
      <c r="K71" s="15" t="str">
        <f t="shared" si="13"/>
        <v/>
      </c>
      <c r="L71" s="15" t="str">
        <f t="shared" si="14"/>
        <v/>
      </c>
      <c r="M71" s="15" t="str">
        <f t="shared" si="15"/>
        <v/>
      </c>
      <c r="N71" s="15" t="str">
        <f t="shared" si="16"/>
        <v/>
      </c>
      <c r="O71" s="15" t="str">
        <f t="shared" si="17"/>
        <v/>
      </c>
    </row>
    <row r="72" spans="1:15">
      <c r="A72" s="546"/>
      <c r="B72" s="550"/>
      <c r="C72" s="550"/>
      <c r="D72" s="550"/>
      <c r="E72" s="549"/>
      <c r="F72" s="555" t="str">
        <f t="shared" si="1"/>
        <v/>
      </c>
      <c r="G72" s="322" t="str">
        <f t="shared" si="2"/>
        <v/>
      </c>
      <c r="H72" s="297" t="b">
        <f t="shared" si="3"/>
        <v>0</v>
      </c>
      <c r="I72" s="298">
        <f t="shared" si="11"/>
        <v>1</v>
      </c>
      <c r="J72" s="15" t="str">
        <f t="shared" si="12"/>
        <v/>
      </c>
      <c r="K72" s="15" t="str">
        <f t="shared" si="13"/>
        <v/>
      </c>
      <c r="L72" s="15" t="str">
        <f t="shared" si="14"/>
        <v/>
      </c>
      <c r="M72" s="15" t="str">
        <f t="shared" si="15"/>
        <v/>
      </c>
      <c r="N72" s="15" t="str">
        <f t="shared" si="16"/>
        <v/>
      </c>
      <c r="O72" s="15" t="str">
        <f t="shared" si="17"/>
        <v/>
      </c>
    </row>
    <row r="73" spans="1:15">
      <c r="A73" s="546"/>
      <c r="B73" s="550"/>
      <c r="C73" s="550"/>
      <c r="D73" s="550"/>
      <c r="E73" s="549"/>
      <c r="F73" s="555" t="str">
        <f t="shared" si="1"/>
        <v/>
      </c>
      <c r="G73" s="322" t="str">
        <f t="shared" si="2"/>
        <v/>
      </c>
      <c r="H73" s="297" t="b">
        <f t="shared" si="3"/>
        <v>0</v>
      </c>
      <c r="I73" s="298">
        <f t="shared" si="11"/>
        <v>1</v>
      </c>
      <c r="J73" s="15" t="str">
        <f t="shared" si="12"/>
        <v/>
      </c>
      <c r="K73" s="15" t="str">
        <f t="shared" si="13"/>
        <v/>
      </c>
      <c r="L73" s="15" t="str">
        <f t="shared" si="14"/>
        <v/>
      </c>
      <c r="M73" s="15" t="str">
        <f t="shared" si="15"/>
        <v/>
      </c>
      <c r="N73" s="15" t="str">
        <f t="shared" si="16"/>
        <v/>
      </c>
      <c r="O73" s="15" t="str">
        <f t="shared" si="17"/>
        <v/>
      </c>
    </row>
    <row r="74" spans="1:15">
      <c r="A74" s="546"/>
      <c r="B74" s="550"/>
      <c r="C74" s="550"/>
      <c r="D74" s="550"/>
      <c r="E74" s="549"/>
      <c r="F74" s="555" t="str">
        <f t="shared" si="1"/>
        <v/>
      </c>
      <c r="G74" s="322" t="str">
        <f t="shared" si="2"/>
        <v/>
      </c>
      <c r="H74" s="297" t="b">
        <f t="shared" si="3"/>
        <v>0</v>
      </c>
      <c r="I74" s="298">
        <f t="shared" si="11"/>
        <v>1</v>
      </c>
      <c r="J74" s="15" t="str">
        <f t="shared" si="12"/>
        <v/>
      </c>
      <c r="K74" s="15" t="str">
        <f t="shared" si="13"/>
        <v/>
      </c>
      <c r="L74" s="15" t="str">
        <f t="shared" si="14"/>
        <v/>
      </c>
      <c r="M74" s="15" t="str">
        <f t="shared" si="15"/>
        <v/>
      </c>
      <c r="N74" s="15" t="str">
        <f t="shared" si="16"/>
        <v/>
      </c>
      <c r="O74" s="15" t="str">
        <f t="shared" si="17"/>
        <v/>
      </c>
    </row>
    <row r="75" spans="1:15">
      <c r="A75" s="546"/>
      <c r="B75" s="550"/>
      <c r="C75" s="550"/>
      <c r="D75" s="550"/>
      <c r="E75" s="549"/>
      <c r="F75" s="555" t="str">
        <f t="shared" si="1"/>
        <v/>
      </c>
      <c r="G75" s="322" t="str">
        <f t="shared" si="2"/>
        <v/>
      </c>
      <c r="H75" s="297" t="b">
        <f t="shared" si="3"/>
        <v>0</v>
      </c>
      <c r="I75" s="298">
        <f t="shared" si="11"/>
        <v>1</v>
      </c>
      <c r="J75" s="15" t="str">
        <f t="shared" si="12"/>
        <v/>
      </c>
      <c r="K75" s="15" t="str">
        <f t="shared" si="13"/>
        <v/>
      </c>
      <c r="L75" s="15" t="str">
        <f t="shared" si="14"/>
        <v/>
      </c>
      <c r="M75" s="15" t="str">
        <f t="shared" si="15"/>
        <v/>
      </c>
      <c r="N75" s="15" t="str">
        <f t="shared" si="16"/>
        <v/>
      </c>
      <c r="O75" s="15" t="str">
        <f t="shared" si="17"/>
        <v/>
      </c>
    </row>
    <row r="76" spans="1:15">
      <c r="A76" s="546"/>
      <c r="B76" s="550"/>
      <c r="C76" s="550"/>
      <c r="D76" s="550"/>
      <c r="E76" s="549"/>
      <c r="F76" s="555" t="str">
        <f t="shared" ref="F76:F139" si="18">IF(OR($B76="",$C76="",$E76&lt;an_initial,$E76&gt;an_final),"",G76 * (INDEX(iii8punctaje, MATCH(C76,iii8anvergură,0), MATCH(D76,iii8tip,0) )) )</f>
        <v/>
      </c>
      <c r="G76" s="322" t="str">
        <f t="shared" ref="G76:G139" si="19">IF(OR($B76="",$C76="",$E76="",$E76&gt;an_final),"",IF($E76&gt;=an_initial,1,""))</f>
        <v/>
      </c>
      <c r="H76" s="297" t="b">
        <f t="shared" ref="H76:H139" si="20">IF(nume_candidat="",FALSE,ISNUMBER(SEARCH(nume_candidat,$B76)))</f>
        <v>0</v>
      </c>
      <c r="I76" s="298">
        <f t="shared" si="11"/>
        <v>1</v>
      </c>
      <c r="J76" s="15" t="str">
        <f t="shared" si="12"/>
        <v/>
      </c>
      <c r="K76" s="15" t="str">
        <f t="shared" si="13"/>
        <v/>
      </c>
      <c r="L76" s="15" t="str">
        <f t="shared" si="14"/>
        <v/>
      </c>
      <c r="M76" s="15" t="str">
        <f t="shared" si="15"/>
        <v/>
      </c>
      <c r="N76" s="15" t="str">
        <f t="shared" si="16"/>
        <v/>
      </c>
      <c r="O76" s="15" t="str">
        <f t="shared" si="17"/>
        <v/>
      </c>
    </row>
    <row r="77" spans="1:15">
      <c r="A77" s="546"/>
      <c r="B77" s="550"/>
      <c r="C77" s="550"/>
      <c r="D77" s="550"/>
      <c r="E77" s="549"/>
      <c r="F77" s="555" t="str">
        <f t="shared" si="18"/>
        <v/>
      </c>
      <c r="G77" s="322" t="str">
        <f t="shared" si="19"/>
        <v/>
      </c>
      <c r="H77" s="297" t="b">
        <f t="shared" si="20"/>
        <v>0</v>
      </c>
      <c r="I77" s="298">
        <f t="shared" ref="I77:I140" si="21">LEN(B77)-LEN(SUBSTITUTE(B77,",",""))+1</f>
        <v>1</v>
      </c>
      <c r="J77" s="15" t="str">
        <f t="shared" ref="J77:J140" si="22">IF(OR($B77="",$C77="",$E77&lt;an_initial,$E77&gt;an_final),"",G77*(INDEX(iii8punctaje,MATCH(C77,iii8anvergură,0),MATCH(D77,iii8tip,0)))*COUNTIFS(C77,$J$6,D77,$J$7))</f>
        <v/>
      </c>
      <c r="K77" s="15" t="str">
        <f t="shared" ref="K77:K140" si="23">IF(OR($B77="",$C77="",$E77&lt;an_initial,$E77&gt;an_final),"",G77*(INDEX(iii8punctaje,MATCH(C77,iii8anvergură,0),MATCH(D77,iii8tip,0)))*COUNTIFS(C77,$K$6,D77,$K$7))</f>
        <v/>
      </c>
      <c r="L77" s="15" t="str">
        <f t="shared" ref="L77:L140" si="24">IF(OR($B77="",$C77="",$E77&lt;an_initial,$E77&gt;an_final),"",G77*(INDEX(iii8punctaje,MATCH(C77,iii8anvergură,0),MATCH(D77,iii8tip,0)))*COUNTIFS(C77,$L$6,D77,$L$7))</f>
        <v/>
      </c>
      <c r="M77" s="15" t="str">
        <f t="shared" ref="M77:M140" si="25">IF(OR($B77="",$C77="",$E77&lt;an_initial,$E77&gt;an_final),"",G77*(INDEX(iii8punctaje,MATCH(C77,iii8anvergură,0),MATCH(D77,iii8tip,0)))*COUNTIFS(C77,$M$6,D77,$M$7))</f>
        <v/>
      </c>
      <c r="N77" s="15" t="str">
        <f t="shared" ref="N77:N140" si="26">IF(OR($B77="",$C77="",$E77&lt;an_initial,$E77&gt;an_final),"",G77*(INDEX(iii8punctaje,MATCH(C77,iii8anvergură,0),MATCH(D77,iii8tip,0)))*COUNTIFS(C77,$N$6,D77,$N$7))</f>
        <v/>
      </c>
      <c r="O77" s="15" t="str">
        <f t="shared" ref="O77:O140" si="27">IF(OR($B77="",$C77="",$E77&lt;an_initial,$E77&gt;an_final),"",G77*(INDEX(iii8punctaje,MATCH(C77,iii8anvergură,0),MATCH(D77,iii8tip,0)))*COUNTIFS(C77,$O$6,D77,$O$7))</f>
        <v/>
      </c>
    </row>
    <row r="78" spans="1:15">
      <c r="A78" s="546"/>
      <c r="B78" s="550"/>
      <c r="C78" s="550"/>
      <c r="D78" s="550"/>
      <c r="E78" s="549"/>
      <c r="F78" s="555" t="str">
        <f t="shared" si="18"/>
        <v/>
      </c>
      <c r="G78" s="322" t="str">
        <f t="shared" si="19"/>
        <v/>
      </c>
      <c r="H78" s="297" t="b">
        <f t="shared" si="20"/>
        <v>0</v>
      </c>
      <c r="I78" s="298">
        <f t="shared" si="21"/>
        <v>1</v>
      </c>
      <c r="J78" s="15" t="str">
        <f t="shared" si="22"/>
        <v/>
      </c>
      <c r="K78" s="15" t="str">
        <f t="shared" si="23"/>
        <v/>
      </c>
      <c r="L78" s="15" t="str">
        <f t="shared" si="24"/>
        <v/>
      </c>
      <c r="M78" s="15" t="str">
        <f t="shared" si="25"/>
        <v/>
      </c>
      <c r="N78" s="15" t="str">
        <f t="shared" si="26"/>
        <v/>
      </c>
      <c r="O78" s="15" t="str">
        <f t="shared" si="27"/>
        <v/>
      </c>
    </row>
    <row r="79" spans="1:15">
      <c r="A79" s="546"/>
      <c r="B79" s="550"/>
      <c r="C79" s="550"/>
      <c r="D79" s="550"/>
      <c r="E79" s="549"/>
      <c r="F79" s="555" t="str">
        <f t="shared" si="18"/>
        <v/>
      </c>
      <c r="G79" s="322" t="str">
        <f t="shared" si="19"/>
        <v/>
      </c>
      <c r="H79" s="297" t="b">
        <f t="shared" si="20"/>
        <v>0</v>
      </c>
      <c r="I79" s="298">
        <f t="shared" si="21"/>
        <v>1</v>
      </c>
      <c r="J79" s="15" t="str">
        <f t="shared" si="22"/>
        <v/>
      </c>
      <c r="K79" s="15" t="str">
        <f t="shared" si="23"/>
        <v/>
      </c>
      <c r="L79" s="15" t="str">
        <f t="shared" si="24"/>
        <v/>
      </c>
      <c r="M79" s="15" t="str">
        <f t="shared" si="25"/>
        <v/>
      </c>
      <c r="N79" s="15" t="str">
        <f t="shared" si="26"/>
        <v/>
      </c>
      <c r="O79" s="15" t="str">
        <f t="shared" si="27"/>
        <v/>
      </c>
    </row>
    <row r="80" spans="1:15">
      <c r="A80" s="546"/>
      <c r="B80" s="550"/>
      <c r="C80" s="550"/>
      <c r="D80" s="550"/>
      <c r="E80" s="549"/>
      <c r="F80" s="555" t="str">
        <f t="shared" si="18"/>
        <v/>
      </c>
      <c r="G80" s="322" t="str">
        <f t="shared" si="19"/>
        <v/>
      </c>
      <c r="H80" s="297" t="b">
        <f t="shared" si="20"/>
        <v>0</v>
      </c>
      <c r="I80" s="298">
        <f t="shared" si="21"/>
        <v>1</v>
      </c>
      <c r="J80" s="15" t="str">
        <f t="shared" si="22"/>
        <v/>
      </c>
      <c r="K80" s="15" t="str">
        <f t="shared" si="23"/>
        <v/>
      </c>
      <c r="L80" s="15" t="str">
        <f t="shared" si="24"/>
        <v/>
      </c>
      <c r="M80" s="15" t="str">
        <f t="shared" si="25"/>
        <v/>
      </c>
      <c r="N80" s="15" t="str">
        <f t="shared" si="26"/>
        <v/>
      </c>
      <c r="O80" s="15" t="str">
        <f t="shared" si="27"/>
        <v/>
      </c>
    </row>
    <row r="81" spans="1:15">
      <c r="A81" s="546"/>
      <c r="B81" s="550"/>
      <c r="C81" s="550"/>
      <c r="D81" s="550"/>
      <c r="E81" s="549"/>
      <c r="F81" s="555" t="str">
        <f t="shared" si="18"/>
        <v/>
      </c>
      <c r="G81" s="322" t="str">
        <f t="shared" si="19"/>
        <v/>
      </c>
      <c r="H81" s="297" t="b">
        <f t="shared" si="20"/>
        <v>0</v>
      </c>
      <c r="I81" s="298">
        <f t="shared" si="21"/>
        <v>1</v>
      </c>
      <c r="J81" s="15" t="str">
        <f t="shared" si="22"/>
        <v/>
      </c>
      <c r="K81" s="15" t="str">
        <f t="shared" si="23"/>
        <v/>
      </c>
      <c r="L81" s="15" t="str">
        <f t="shared" si="24"/>
        <v/>
      </c>
      <c r="M81" s="15" t="str">
        <f t="shared" si="25"/>
        <v/>
      </c>
      <c r="N81" s="15" t="str">
        <f t="shared" si="26"/>
        <v/>
      </c>
      <c r="O81" s="15" t="str">
        <f t="shared" si="27"/>
        <v/>
      </c>
    </row>
    <row r="82" spans="1:15">
      <c r="A82" s="546"/>
      <c r="B82" s="550"/>
      <c r="C82" s="550"/>
      <c r="D82" s="550"/>
      <c r="E82" s="549"/>
      <c r="F82" s="555" t="str">
        <f t="shared" si="18"/>
        <v/>
      </c>
      <c r="G82" s="322" t="str">
        <f t="shared" si="19"/>
        <v/>
      </c>
      <c r="H82" s="297" t="b">
        <f t="shared" si="20"/>
        <v>0</v>
      </c>
      <c r="I82" s="298">
        <f t="shared" si="21"/>
        <v>1</v>
      </c>
      <c r="J82" s="15" t="str">
        <f t="shared" si="22"/>
        <v/>
      </c>
      <c r="K82" s="15" t="str">
        <f t="shared" si="23"/>
        <v/>
      </c>
      <c r="L82" s="15" t="str">
        <f t="shared" si="24"/>
        <v/>
      </c>
      <c r="M82" s="15" t="str">
        <f t="shared" si="25"/>
        <v/>
      </c>
      <c r="N82" s="15" t="str">
        <f t="shared" si="26"/>
        <v/>
      </c>
      <c r="O82" s="15" t="str">
        <f t="shared" si="27"/>
        <v/>
      </c>
    </row>
    <row r="83" spans="1:15">
      <c r="A83" s="546"/>
      <c r="B83" s="550"/>
      <c r="C83" s="550"/>
      <c r="D83" s="550"/>
      <c r="E83" s="549"/>
      <c r="F83" s="555" t="str">
        <f t="shared" si="18"/>
        <v/>
      </c>
      <c r="G83" s="322" t="str">
        <f t="shared" si="19"/>
        <v/>
      </c>
      <c r="H83" s="297" t="b">
        <f t="shared" si="20"/>
        <v>0</v>
      </c>
      <c r="I83" s="298">
        <f t="shared" si="21"/>
        <v>1</v>
      </c>
      <c r="J83" s="15" t="str">
        <f t="shared" si="22"/>
        <v/>
      </c>
      <c r="K83" s="15" t="str">
        <f t="shared" si="23"/>
        <v/>
      </c>
      <c r="L83" s="15" t="str">
        <f t="shared" si="24"/>
        <v/>
      </c>
      <c r="M83" s="15" t="str">
        <f t="shared" si="25"/>
        <v/>
      </c>
      <c r="N83" s="15" t="str">
        <f t="shared" si="26"/>
        <v/>
      </c>
      <c r="O83" s="15" t="str">
        <f t="shared" si="27"/>
        <v/>
      </c>
    </row>
    <row r="84" spans="1:15">
      <c r="A84" s="546"/>
      <c r="B84" s="550"/>
      <c r="C84" s="550"/>
      <c r="D84" s="550"/>
      <c r="E84" s="549"/>
      <c r="F84" s="555" t="str">
        <f t="shared" si="18"/>
        <v/>
      </c>
      <c r="G84" s="322" t="str">
        <f t="shared" si="19"/>
        <v/>
      </c>
      <c r="H84" s="297" t="b">
        <f t="shared" si="20"/>
        <v>0</v>
      </c>
      <c r="I84" s="298">
        <f t="shared" si="21"/>
        <v>1</v>
      </c>
      <c r="J84" s="15" t="str">
        <f t="shared" si="22"/>
        <v/>
      </c>
      <c r="K84" s="15" t="str">
        <f t="shared" si="23"/>
        <v/>
      </c>
      <c r="L84" s="15" t="str">
        <f t="shared" si="24"/>
        <v/>
      </c>
      <c r="M84" s="15" t="str">
        <f t="shared" si="25"/>
        <v/>
      </c>
      <c r="N84" s="15" t="str">
        <f t="shared" si="26"/>
        <v/>
      </c>
      <c r="O84" s="15" t="str">
        <f t="shared" si="27"/>
        <v/>
      </c>
    </row>
    <row r="85" spans="1:15">
      <c r="A85" s="546"/>
      <c r="B85" s="550"/>
      <c r="C85" s="550"/>
      <c r="D85" s="550"/>
      <c r="E85" s="549"/>
      <c r="F85" s="555" t="str">
        <f t="shared" si="18"/>
        <v/>
      </c>
      <c r="G85" s="322" t="str">
        <f t="shared" si="19"/>
        <v/>
      </c>
      <c r="H85" s="297" t="b">
        <f t="shared" si="20"/>
        <v>0</v>
      </c>
      <c r="I85" s="298">
        <f t="shared" si="21"/>
        <v>1</v>
      </c>
      <c r="J85" s="15" t="str">
        <f t="shared" si="22"/>
        <v/>
      </c>
      <c r="K85" s="15" t="str">
        <f t="shared" si="23"/>
        <v/>
      </c>
      <c r="L85" s="15" t="str">
        <f t="shared" si="24"/>
        <v/>
      </c>
      <c r="M85" s="15" t="str">
        <f t="shared" si="25"/>
        <v/>
      </c>
      <c r="N85" s="15" t="str">
        <f t="shared" si="26"/>
        <v/>
      </c>
      <c r="O85" s="15" t="str">
        <f t="shared" si="27"/>
        <v/>
      </c>
    </row>
    <row r="86" spans="1:15">
      <c r="A86" s="546"/>
      <c r="B86" s="550"/>
      <c r="C86" s="550"/>
      <c r="D86" s="550"/>
      <c r="E86" s="549"/>
      <c r="F86" s="555" t="str">
        <f t="shared" si="18"/>
        <v/>
      </c>
      <c r="G86" s="322" t="str">
        <f t="shared" si="19"/>
        <v/>
      </c>
      <c r="H86" s="297" t="b">
        <f t="shared" si="20"/>
        <v>0</v>
      </c>
      <c r="I86" s="298">
        <f t="shared" si="21"/>
        <v>1</v>
      </c>
      <c r="J86" s="15" t="str">
        <f t="shared" si="22"/>
        <v/>
      </c>
      <c r="K86" s="15" t="str">
        <f t="shared" si="23"/>
        <v/>
      </c>
      <c r="L86" s="15" t="str">
        <f t="shared" si="24"/>
        <v/>
      </c>
      <c r="M86" s="15" t="str">
        <f t="shared" si="25"/>
        <v/>
      </c>
      <c r="N86" s="15" t="str">
        <f t="shared" si="26"/>
        <v/>
      </c>
      <c r="O86" s="15" t="str">
        <f t="shared" si="27"/>
        <v/>
      </c>
    </row>
    <row r="87" spans="1:15">
      <c r="A87" s="546"/>
      <c r="B87" s="550"/>
      <c r="C87" s="550"/>
      <c r="D87" s="550"/>
      <c r="E87" s="549"/>
      <c r="F87" s="555" t="str">
        <f t="shared" si="18"/>
        <v/>
      </c>
      <c r="G87" s="322" t="str">
        <f t="shared" si="19"/>
        <v/>
      </c>
      <c r="H87" s="297" t="b">
        <f t="shared" si="20"/>
        <v>0</v>
      </c>
      <c r="I87" s="298">
        <f t="shared" si="21"/>
        <v>1</v>
      </c>
      <c r="J87" s="15" t="str">
        <f t="shared" si="22"/>
        <v/>
      </c>
      <c r="K87" s="15" t="str">
        <f t="shared" si="23"/>
        <v/>
      </c>
      <c r="L87" s="15" t="str">
        <f t="shared" si="24"/>
        <v/>
      </c>
      <c r="M87" s="15" t="str">
        <f t="shared" si="25"/>
        <v/>
      </c>
      <c r="N87" s="15" t="str">
        <f t="shared" si="26"/>
        <v/>
      </c>
      <c r="O87" s="15" t="str">
        <f t="shared" si="27"/>
        <v/>
      </c>
    </row>
    <row r="88" spans="1:15">
      <c r="A88" s="546"/>
      <c r="B88" s="550"/>
      <c r="C88" s="550"/>
      <c r="D88" s="550"/>
      <c r="E88" s="549"/>
      <c r="F88" s="555" t="str">
        <f t="shared" si="18"/>
        <v/>
      </c>
      <c r="G88" s="322" t="str">
        <f t="shared" si="19"/>
        <v/>
      </c>
      <c r="H88" s="297" t="b">
        <f t="shared" si="20"/>
        <v>0</v>
      </c>
      <c r="I88" s="298">
        <f t="shared" si="21"/>
        <v>1</v>
      </c>
      <c r="J88" s="15" t="str">
        <f t="shared" si="22"/>
        <v/>
      </c>
      <c r="K88" s="15" t="str">
        <f t="shared" si="23"/>
        <v/>
      </c>
      <c r="L88" s="15" t="str">
        <f t="shared" si="24"/>
        <v/>
      </c>
      <c r="M88" s="15" t="str">
        <f t="shared" si="25"/>
        <v/>
      </c>
      <c r="N88" s="15" t="str">
        <f t="shared" si="26"/>
        <v/>
      </c>
      <c r="O88" s="15" t="str">
        <f t="shared" si="27"/>
        <v/>
      </c>
    </row>
    <row r="89" spans="1:15">
      <c r="A89" s="546"/>
      <c r="B89" s="550"/>
      <c r="C89" s="550"/>
      <c r="D89" s="550"/>
      <c r="E89" s="549"/>
      <c r="F89" s="555" t="str">
        <f t="shared" si="18"/>
        <v/>
      </c>
      <c r="G89" s="322" t="str">
        <f t="shared" si="19"/>
        <v/>
      </c>
      <c r="H89" s="297" t="b">
        <f t="shared" si="20"/>
        <v>0</v>
      </c>
      <c r="I89" s="298">
        <f t="shared" si="21"/>
        <v>1</v>
      </c>
      <c r="J89" s="15" t="str">
        <f t="shared" si="22"/>
        <v/>
      </c>
      <c r="K89" s="15" t="str">
        <f t="shared" si="23"/>
        <v/>
      </c>
      <c r="L89" s="15" t="str">
        <f t="shared" si="24"/>
        <v/>
      </c>
      <c r="M89" s="15" t="str">
        <f t="shared" si="25"/>
        <v/>
      </c>
      <c r="N89" s="15" t="str">
        <f t="shared" si="26"/>
        <v/>
      </c>
      <c r="O89" s="15" t="str">
        <f t="shared" si="27"/>
        <v/>
      </c>
    </row>
    <row r="90" spans="1:15">
      <c r="A90" s="546"/>
      <c r="B90" s="550"/>
      <c r="C90" s="550"/>
      <c r="D90" s="550"/>
      <c r="E90" s="549"/>
      <c r="F90" s="555" t="str">
        <f t="shared" si="18"/>
        <v/>
      </c>
      <c r="G90" s="322" t="str">
        <f t="shared" si="19"/>
        <v/>
      </c>
      <c r="H90" s="297" t="b">
        <f t="shared" si="20"/>
        <v>0</v>
      </c>
      <c r="I90" s="298">
        <f t="shared" si="21"/>
        <v>1</v>
      </c>
      <c r="J90" s="15" t="str">
        <f t="shared" si="22"/>
        <v/>
      </c>
      <c r="K90" s="15" t="str">
        <f t="shared" si="23"/>
        <v/>
      </c>
      <c r="L90" s="15" t="str">
        <f t="shared" si="24"/>
        <v/>
      </c>
      <c r="M90" s="15" t="str">
        <f t="shared" si="25"/>
        <v/>
      </c>
      <c r="N90" s="15" t="str">
        <f t="shared" si="26"/>
        <v/>
      </c>
      <c r="O90" s="15" t="str">
        <f t="shared" si="27"/>
        <v/>
      </c>
    </row>
    <row r="91" spans="1:15">
      <c r="A91" s="546"/>
      <c r="B91" s="550"/>
      <c r="C91" s="550"/>
      <c r="D91" s="550"/>
      <c r="E91" s="549"/>
      <c r="F91" s="555" t="str">
        <f t="shared" si="18"/>
        <v/>
      </c>
      <c r="G91" s="322" t="str">
        <f t="shared" si="19"/>
        <v/>
      </c>
      <c r="H91" s="297" t="b">
        <f t="shared" si="20"/>
        <v>0</v>
      </c>
      <c r="I91" s="298">
        <f t="shared" si="21"/>
        <v>1</v>
      </c>
      <c r="J91" s="15" t="str">
        <f t="shared" si="22"/>
        <v/>
      </c>
      <c r="K91" s="15" t="str">
        <f t="shared" si="23"/>
        <v/>
      </c>
      <c r="L91" s="15" t="str">
        <f t="shared" si="24"/>
        <v/>
      </c>
      <c r="M91" s="15" t="str">
        <f t="shared" si="25"/>
        <v/>
      </c>
      <c r="N91" s="15" t="str">
        <f t="shared" si="26"/>
        <v/>
      </c>
      <c r="O91" s="15" t="str">
        <f t="shared" si="27"/>
        <v/>
      </c>
    </row>
    <row r="92" spans="1:15">
      <c r="A92" s="546"/>
      <c r="B92" s="550"/>
      <c r="C92" s="550"/>
      <c r="D92" s="550"/>
      <c r="E92" s="549"/>
      <c r="F92" s="555" t="str">
        <f t="shared" si="18"/>
        <v/>
      </c>
      <c r="G92" s="322" t="str">
        <f t="shared" si="19"/>
        <v/>
      </c>
      <c r="H92" s="297" t="b">
        <f t="shared" si="20"/>
        <v>0</v>
      </c>
      <c r="I92" s="298">
        <f t="shared" si="21"/>
        <v>1</v>
      </c>
      <c r="J92" s="15" t="str">
        <f t="shared" si="22"/>
        <v/>
      </c>
      <c r="K92" s="15" t="str">
        <f t="shared" si="23"/>
        <v/>
      </c>
      <c r="L92" s="15" t="str">
        <f t="shared" si="24"/>
        <v/>
      </c>
      <c r="M92" s="15" t="str">
        <f t="shared" si="25"/>
        <v/>
      </c>
      <c r="N92" s="15" t="str">
        <f t="shared" si="26"/>
        <v/>
      </c>
      <c r="O92" s="15" t="str">
        <f t="shared" si="27"/>
        <v/>
      </c>
    </row>
    <row r="93" spans="1:15">
      <c r="A93" s="546"/>
      <c r="B93" s="550"/>
      <c r="C93" s="550"/>
      <c r="D93" s="550"/>
      <c r="E93" s="549"/>
      <c r="F93" s="555" t="str">
        <f t="shared" si="18"/>
        <v/>
      </c>
      <c r="G93" s="322" t="str">
        <f t="shared" si="19"/>
        <v/>
      </c>
      <c r="H93" s="297" t="b">
        <f t="shared" si="20"/>
        <v>0</v>
      </c>
      <c r="I93" s="298">
        <f t="shared" si="21"/>
        <v>1</v>
      </c>
      <c r="J93" s="15" t="str">
        <f t="shared" si="22"/>
        <v/>
      </c>
      <c r="K93" s="15" t="str">
        <f t="shared" si="23"/>
        <v/>
      </c>
      <c r="L93" s="15" t="str">
        <f t="shared" si="24"/>
        <v/>
      </c>
      <c r="M93" s="15" t="str">
        <f t="shared" si="25"/>
        <v/>
      </c>
      <c r="N93" s="15" t="str">
        <f t="shared" si="26"/>
        <v/>
      </c>
      <c r="O93" s="15" t="str">
        <f t="shared" si="27"/>
        <v/>
      </c>
    </row>
    <row r="94" spans="1:15">
      <c r="A94" s="546"/>
      <c r="B94" s="550"/>
      <c r="C94" s="550"/>
      <c r="D94" s="550"/>
      <c r="E94" s="549"/>
      <c r="F94" s="555" t="str">
        <f t="shared" si="18"/>
        <v/>
      </c>
      <c r="G94" s="322" t="str">
        <f t="shared" si="19"/>
        <v/>
      </c>
      <c r="H94" s="297" t="b">
        <f t="shared" si="20"/>
        <v>0</v>
      </c>
      <c r="I94" s="298">
        <f t="shared" si="21"/>
        <v>1</v>
      </c>
      <c r="J94" s="15" t="str">
        <f t="shared" si="22"/>
        <v/>
      </c>
      <c r="K94" s="15" t="str">
        <f t="shared" si="23"/>
        <v/>
      </c>
      <c r="L94" s="15" t="str">
        <f t="shared" si="24"/>
        <v/>
      </c>
      <c r="M94" s="15" t="str">
        <f t="shared" si="25"/>
        <v/>
      </c>
      <c r="N94" s="15" t="str">
        <f t="shared" si="26"/>
        <v/>
      </c>
      <c r="O94" s="15" t="str">
        <f t="shared" si="27"/>
        <v/>
      </c>
    </row>
    <row r="95" spans="1:15">
      <c r="A95" s="546"/>
      <c r="B95" s="550"/>
      <c r="C95" s="550"/>
      <c r="D95" s="550"/>
      <c r="E95" s="549"/>
      <c r="F95" s="555" t="str">
        <f t="shared" si="18"/>
        <v/>
      </c>
      <c r="G95" s="322" t="str">
        <f t="shared" si="19"/>
        <v/>
      </c>
      <c r="H95" s="297" t="b">
        <f t="shared" si="20"/>
        <v>0</v>
      </c>
      <c r="I95" s="298">
        <f t="shared" si="21"/>
        <v>1</v>
      </c>
      <c r="J95" s="15" t="str">
        <f t="shared" si="22"/>
        <v/>
      </c>
      <c r="K95" s="15" t="str">
        <f t="shared" si="23"/>
        <v/>
      </c>
      <c r="L95" s="15" t="str">
        <f t="shared" si="24"/>
        <v/>
      </c>
      <c r="M95" s="15" t="str">
        <f t="shared" si="25"/>
        <v/>
      </c>
      <c r="N95" s="15" t="str">
        <f t="shared" si="26"/>
        <v/>
      </c>
      <c r="O95" s="15" t="str">
        <f t="shared" si="27"/>
        <v/>
      </c>
    </row>
    <row r="96" spans="1:15">
      <c r="A96" s="546"/>
      <c r="B96" s="550"/>
      <c r="C96" s="550"/>
      <c r="D96" s="550"/>
      <c r="E96" s="549"/>
      <c r="F96" s="555" t="str">
        <f t="shared" si="18"/>
        <v/>
      </c>
      <c r="G96" s="322" t="str">
        <f t="shared" si="19"/>
        <v/>
      </c>
      <c r="H96" s="297" t="b">
        <f t="shared" si="20"/>
        <v>0</v>
      </c>
      <c r="I96" s="298">
        <f t="shared" si="21"/>
        <v>1</v>
      </c>
      <c r="J96" s="15" t="str">
        <f t="shared" si="22"/>
        <v/>
      </c>
      <c r="K96" s="15" t="str">
        <f t="shared" si="23"/>
        <v/>
      </c>
      <c r="L96" s="15" t="str">
        <f t="shared" si="24"/>
        <v/>
      </c>
      <c r="M96" s="15" t="str">
        <f t="shared" si="25"/>
        <v/>
      </c>
      <c r="N96" s="15" t="str">
        <f t="shared" si="26"/>
        <v/>
      </c>
      <c r="O96" s="15" t="str">
        <f t="shared" si="27"/>
        <v/>
      </c>
    </row>
    <row r="97" spans="1:15">
      <c r="A97" s="546"/>
      <c r="B97" s="550"/>
      <c r="C97" s="550"/>
      <c r="D97" s="550"/>
      <c r="E97" s="549"/>
      <c r="F97" s="555" t="str">
        <f t="shared" si="18"/>
        <v/>
      </c>
      <c r="G97" s="322" t="str">
        <f t="shared" si="19"/>
        <v/>
      </c>
      <c r="H97" s="297" t="b">
        <f t="shared" si="20"/>
        <v>0</v>
      </c>
      <c r="I97" s="298">
        <f t="shared" si="21"/>
        <v>1</v>
      </c>
      <c r="J97" s="15" t="str">
        <f t="shared" si="22"/>
        <v/>
      </c>
      <c r="K97" s="15" t="str">
        <f t="shared" si="23"/>
        <v/>
      </c>
      <c r="L97" s="15" t="str">
        <f t="shared" si="24"/>
        <v/>
      </c>
      <c r="M97" s="15" t="str">
        <f t="shared" si="25"/>
        <v/>
      </c>
      <c r="N97" s="15" t="str">
        <f t="shared" si="26"/>
        <v/>
      </c>
      <c r="O97" s="15" t="str">
        <f t="shared" si="27"/>
        <v/>
      </c>
    </row>
    <row r="98" spans="1:15">
      <c r="A98" s="546"/>
      <c r="B98" s="550"/>
      <c r="C98" s="550"/>
      <c r="D98" s="550"/>
      <c r="E98" s="549"/>
      <c r="F98" s="555" t="str">
        <f t="shared" si="18"/>
        <v/>
      </c>
      <c r="G98" s="322" t="str">
        <f t="shared" si="19"/>
        <v/>
      </c>
      <c r="H98" s="297" t="b">
        <f t="shared" si="20"/>
        <v>0</v>
      </c>
      <c r="I98" s="298">
        <f t="shared" si="21"/>
        <v>1</v>
      </c>
      <c r="J98" s="15" t="str">
        <f t="shared" si="22"/>
        <v/>
      </c>
      <c r="K98" s="15" t="str">
        <f t="shared" si="23"/>
        <v/>
      </c>
      <c r="L98" s="15" t="str">
        <f t="shared" si="24"/>
        <v/>
      </c>
      <c r="M98" s="15" t="str">
        <f t="shared" si="25"/>
        <v/>
      </c>
      <c r="N98" s="15" t="str">
        <f t="shared" si="26"/>
        <v/>
      </c>
      <c r="O98" s="15" t="str">
        <f t="shared" si="27"/>
        <v/>
      </c>
    </row>
    <row r="99" spans="1:15">
      <c r="A99" s="546"/>
      <c r="B99" s="550"/>
      <c r="C99" s="550"/>
      <c r="D99" s="550"/>
      <c r="E99" s="549"/>
      <c r="F99" s="555" t="str">
        <f t="shared" si="18"/>
        <v/>
      </c>
      <c r="G99" s="322" t="str">
        <f t="shared" si="19"/>
        <v/>
      </c>
      <c r="H99" s="297" t="b">
        <f t="shared" si="20"/>
        <v>0</v>
      </c>
      <c r="I99" s="298">
        <f t="shared" si="21"/>
        <v>1</v>
      </c>
      <c r="J99" s="15" t="str">
        <f t="shared" si="22"/>
        <v/>
      </c>
      <c r="K99" s="15" t="str">
        <f t="shared" si="23"/>
        <v/>
      </c>
      <c r="L99" s="15" t="str">
        <f t="shared" si="24"/>
        <v/>
      </c>
      <c r="M99" s="15" t="str">
        <f t="shared" si="25"/>
        <v/>
      </c>
      <c r="N99" s="15" t="str">
        <f t="shared" si="26"/>
        <v/>
      </c>
      <c r="O99" s="15" t="str">
        <f t="shared" si="27"/>
        <v/>
      </c>
    </row>
    <row r="100" spans="1:15">
      <c r="A100" s="546"/>
      <c r="B100" s="550"/>
      <c r="C100" s="550"/>
      <c r="D100" s="550"/>
      <c r="E100" s="549"/>
      <c r="F100" s="555" t="str">
        <f t="shared" si="18"/>
        <v/>
      </c>
      <c r="G100" s="322" t="str">
        <f t="shared" si="19"/>
        <v/>
      </c>
      <c r="H100" s="297" t="b">
        <f t="shared" si="20"/>
        <v>0</v>
      </c>
      <c r="I100" s="298">
        <f t="shared" si="21"/>
        <v>1</v>
      </c>
      <c r="J100" s="15" t="str">
        <f t="shared" si="22"/>
        <v/>
      </c>
      <c r="K100" s="15" t="str">
        <f t="shared" si="23"/>
        <v/>
      </c>
      <c r="L100" s="15" t="str">
        <f t="shared" si="24"/>
        <v/>
      </c>
      <c r="M100" s="15" t="str">
        <f t="shared" si="25"/>
        <v/>
      </c>
      <c r="N100" s="15" t="str">
        <f t="shared" si="26"/>
        <v/>
      </c>
      <c r="O100" s="15" t="str">
        <f t="shared" si="27"/>
        <v/>
      </c>
    </row>
    <row r="101" spans="1:15">
      <c r="A101" s="546"/>
      <c r="B101" s="550"/>
      <c r="C101" s="550"/>
      <c r="D101" s="550"/>
      <c r="E101" s="549"/>
      <c r="F101" s="555" t="str">
        <f t="shared" si="18"/>
        <v/>
      </c>
      <c r="G101" s="322" t="str">
        <f t="shared" si="19"/>
        <v/>
      </c>
      <c r="H101" s="297" t="b">
        <f t="shared" si="20"/>
        <v>0</v>
      </c>
      <c r="I101" s="298">
        <f t="shared" si="21"/>
        <v>1</v>
      </c>
      <c r="J101" s="15" t="str">
        <f t="shared" si="22"/>
        <v/>
      </c>
      <c r="K101" s="15" t="str">
        <f t="shared" si="23"/>
        <v/>
      </c>
      <c r="L101" s="15" t="str">
        <f t="shared" si="24"/>
        <v/>
      </c>
      <c r="M101" s="15" t="str">
        <f t="shared" si="25"/>
        <v/>
      </c>
      <c r="N101" s="15" t="str">
        <f t="shared" si="26"/>
        <v/>
      </c>
      <c r="O101" s="15" t="str">
        <f t="shared" si="27"/>
        <v/>
      </c>
    </row>
    <row r="102" spans="1:15">
      <c r="A102" s="546"/>
      <c r="B102" s="550"/>
      <c r="C102" s="550"/>
      <c r="D102" s="550"/>
      <c r="E102" s="549"/>
      <c r="F102" s="555" t="str">
        <f t="shared" si="18"/>
        <v/>
      </c>
      <c r="G102" s="322" t="str">
        <f t="shared" si="19"/>
        <v/>
      </c>
      <c r="H102" s="297" t="b">
        <f t="shared" si="20"/>
        <v>0</v>
      </c>
      <c r="I102" s="298">
        <f t="shared" si="21"/>
        <v>1</v>
      </c>
      <c r="J102" s="15" t="str">
        <f t="shared" si="22"/>
        <v/>
      </c>
      <c r="K102" s="15" t="str">
        <f t="shared" si="23"/>
        <v/>
      </c>
      <c r="L102" s="15" t="str">
        <f t="shared" si="24"/>
        <v/>
      </c>
      <c r="M102" s="15" t="str">
        <f t="shared" si="25"/>
        <v/>
      </c>
      <c r="N102" s="15" t="str">
        <f t="shared" si="26"/>
        <v/>
      </c>
      <c r="O102" s="15" t="str">
        <f t="shared" si="27"/>
        <v/>
      </c>
    </row>
    <row r="103" spans="1:15">
      <c r="A103" s="546"/>
      <c r="B103" s="550"/>
      <c r="C103" s="550"/>
      <c r="D103" s="550"/>
      <c r="E103" s="549"/>
      <c r="F103" s="555" t="str">
        <f t="shared" si="18"/>
        <v/>
      </c>
      <c r="G103" s="322" t="str">
        <f t="shared" si="19"/>
        <v/>
      </c>
      <c r="H103" s="297" t="b">
        <f t="shared" si="20"/>
        <v>0</v>
      </c>
      <c r="I103" s="298">
        <f t="shared" si="21"/>
        <v>1</v>
      </c>
      <c r="J103" s="15" t="str">
        <f t="shared" si="22"/>
        <v/>
      </c>
      <c r="K103" s="15" t="str">
        <f t="shared" si="23"/>
        <v/>
      </c>
      <c r="L103" s="15" t="str">
        <f t="shared" si="24"/>
        <v/>
      </c>
      <c r="M103" s="15" t="str">
        <f t="shared" si="25"/>
        <v/>
      </c>
      <c r="N103" s="15" t="str">
        <f t="shared" si="26"/>
        <v/>
      </c>
      <c r="O103" s="15" t="str">
        <f t="shared" si="27"/>
        <v/>
      </c>
    </row>
    <row r="104" spans="1:15">
      <c r="A104" s="546"/>
      <c r="B104" s="550"/>
      <c r="C104" s="550"/>
      <c r="D104" s="550"/>
      <c r="E104" s="549"/>
      <c r="F104" s="555" t="str">
        <f t="shared" si="18"/>
        <v/>
      </c>
      <c r="G104" s="322" t="str">
        <f t="shared" si="19"/>
        <v/>
      </c>
      <c r="H104" s="297" t="b">
        <f t="shared" si="20"/>
        <v>0</v>
      </c>
      <c r="I104" s="298">
        <f t="shared" si="21"/>
        <v>1</v>
      </c>
      <c r="J104" s="15" t="str">
        <f t="shared" si="22"/>
        <v/>
      </c>
      <c r="K104" s="15" t="str">
        <f t="shared" si="23"/>
        <v/>
      </c>
      <c r="L104" s="15" t="str">
        <f t="shared" si="24"/>
        <v/>
      </c>
      <c r="M104" s="15" t="str">
        <f t="shared" si="25"/>
        <v/>
      </c>
      <c r="N104" s="15" t="str">
        <f t="shared" si="26"/>
        <v/>
      </c>
      <c r="O104" s="15" t="str">
        <f t="shared" si="27"/>
        <v/>
      </c>
    </row>
    <row r="105" spans="1:15">
      <c r="A105" s="546"/>
      <c r="B105" s="550"/>
      <c r="C105" s="550"/>
      <c r="D105" s="550"/>
      <c r="E105" s="549"/>
      <c r="F105" s="555" t="str">
        <f t="shared" si="18"/>
        <v/>
      </c>
      <c r="G105" s="322" t="str">
        <f t="shared" si="19"/>
        <v/>
      </c>
      <c r="H105" s="297" t="b">
        <f t="shared" si="20"/>
        <v>0</v>
      </c>
      <c r="I105" s="298">
        <f t="shared" si="21"/>
        <v>1</v>
      </c>
      <c r="J105" s="15" t="str">
        <f t="shared" si="22"/>
        <v/>
      </c>
      <c r="K105" s="15" t="str">
        <f t="shared" si="23"/>
        <v/>
      </c>
      <c r="L105" s="15" t="str">
        <f t="shared" si="24"/>
        <v/>
      </c>
      <c r="M105" s="15" t="str">
        <f t="shared" si="25"/>
        <v/>
      </c>
      <c r="N105" s="15" t="str">
        <f t="shared" si="26"/>
        <v/>
      </c>
      <c r="O105" s="15" t="str">
        <f t="shared" si="27"/>
        <v/>
      </c>
    </row>
    <row r="106" spans="1:15">
      <c r="A106" s="546"/>
      <c r="B106" s="550"/>
      <c r="C106" s="550"/>
      <c r="D106" s="550"/>
      <c r="E106" s="549"/>
      <c r="F106" s="555" t="str">
        <f t="shared" si="18"/>
        <v/>
      </c>
      <c r="G106" s="322" t="str">
        <f t="shared" si="19"/>
        <v/>
      </c>
      <c r="H106" s="297" t="b">
        <f t="shared" si="20"/>
        <v>0</v>
      </c>
      <c r="I106" s="298">
        <f t="shared" si="21"/>
        <v>1</v>
      </c>
      <c r="J106" s="15" t="str">
        <f t="shared" si="22"/>
        <v/>
      </c>
      <c r="K106" s="15" t="str">
        <f t="shared" si="23"/>
        <v/>
      </c>
      <c r="L106" s="15" t="str">
        <f t="shared" si="24"/>
        <v/>
      </c>
      <c r="M106" s="15" t="str">
        <f t="shared" si="25"/>
        <v/>
      </c>
      <c r="N106" s="15" t="str">
        <f t="shared" si="26"/>
        <v/>
      </c>
      <c r="O106" s="15" t="str">
        <f t="shared" si="27"/>
        <v/>
      </c>
    </row>
    <row r="107" spans="1:15">
      <c r="A107" s="546"/>
      <c r="B107" s="550"/>
      <c r="C107" s="550"/>
      <c r="D107" s="550"/>
      <c r="E107" s="549"/>
      <c r="F107" s="555" t="str">
        <f t="shared" si="18"/>
        <v/>
      </c>
      <c r="G107" s="322" t="str">
        <f t="shared" si="19"/>
        <v/>
      </c>
      <c r="H107" s="297" t="b">
        <f t="shared" si="20"/>
        <v>0</v>
      </c>
      <c r="I107" s="298">
        <f t="shared" si="21"/>
        <v>1</v>
      </c>
      <c r="J107" s="15" t="str">
        <f t="shared" si="22"/>
        <v/>
      </c>
      <c r="K107" s="15" t="str">
        <f t="shared" si="23"/>
        <v/>
      </c>
      <c r="L107" s="15" t="str">
        <f t="shared" si="24"/>
        <v/>
      </c>
      <c r="M107" s="15" t="str">
        <f t="shared" si="25"/>
        <v/>
      </c>
      <c r="N107" s="15" t="str">
        <f t="shared" si="26"/>
        <v/>
      </c>
      <c r="O107" s="15" t="str">
        <f t="shared" si="27"/>
        <v/>
      </c>
    </row>
    <row r="108" spans="1:15">
      <c r="A108" s="546"/>
      <c r="B108" s="550"/>
      <c r="C108" s="550"/>
      <c r="D108" s="550"/>
      <c r="E108" s="549"/>
      <c r="F108" s="555" t="str">
        <f t="shared" si="18"/>
        <v/>
      </c>
      <c r="G108" s="322" t="str">
        <f t="shared" si="19"/>
        <v/>
      </c>
      <c r="H108" s="297" t="b">
        <f t="shared" si="20"/>
        <v>0</v>
      </c>
      <c r="I108" s="298">
        <f t="shared" si="21"/>
        <v>1</v>
      </c>
      <c r="J108" s="15" t="str">
        <f t="shared" si="22"/>
        <v/>
      </c>
      <c r="K108" s="15" t="str">
        <f t="shared" si="23"/>
        <v/>
      </c>
      <c r="L108" s="15" t="str">
        <f t="shared" si="24"/>
        <v/>
      </c>
      <c r="M108" s="15" t="str">
        <f t="shared" si="25"/>
        <v/>
      </c>
      <c r="N108" s="15" t="str">
        <f t="shared" si="26"/>
        <v/>
      </c>
      <c r="O108" s="15" t="str">
        <f t="shared" si="27"/>
        <v/>
      </c>
    </row>
    <row r="109" spans="1:15">
      <c r="A109" s="546"/>
      <c r="B109" s="550"/>
      <c r="C109" s="550"/>
      <c r="D109" s="550"/>
      <c r="E109" s="549"/>
      <c r="F109" s="555" t="str">
        <f t="shared" si="18"/>
        <v/>
      </c>
      <c r="G109" s="322" t="str">
        <f t="shared" si="19"/>
        <v/>
      </c>
      <c r="H109" s="297" t="b">
        <f t="shared" si="20"/>
        <v>0</v>
      </c>
      <c r="I109" s="298">
        <f t="shared" si="21"/>
        <v>1</v>
      </c>
      <c r="J109" s="15" t="str">
        <f t="shared" si="22"/>
        <v/>
      </c>
      <c r="K109" s="15" t="str">
        <f t="shared" si="23"/>
        <v/>
      </c>
      <c r="L109" s="15" t="str">
        <f t="shared" si="24"/>
        <v/>
      </c>
      <c r="M109" s="15" t="str">
        <f t="shared" si="25"/>
        <v/>
      </c>
      <c r="N109" s="15" t="str">
        <f t="shared" si="26"/>
        <v/>
      </c>
      <c r="O109" s="15" t="str">
        <f t="shared" si="27"/>
        <v/>
      </c>
    </row>
    <row r="110" spans="1:15">
      <c r="A110" s="546"/>
      <c r="B110" s="550"/>
      <c r="C110" s="550"/>
      <c r="D110" s="550"/>
      <c r="E110" s="549"/>
      <c r="F110" s="555" t="str">
        <f t="shared" si="18"/>
        <v/>
      </c>
      <c r="G110" s="322" t="str">
        <f t="shared" si="19"/>
        <v/>
      </c>
      <c r="H110" s="297" t="b">
        <f t="shared" si="20"/>
        <v>0</v>
      </c>
      <c r="I110" s="298">
        <f t="shared" si="21"/>
        <v>1</v>
      </c>
      <c r="J110" s="15" t="str">
        <f t="shared" si="22"/>
        <v/>
      </c>
      <c r="K110" s="15" t="str">
        <f t="shared" si="23"/>
        <v/>
      </c>
      <c r="L110" s="15" t="str">
        <f t="shared" si="24"/>
        <v/>
      </c>
      <c r="M110" s="15" t="str">
        <f t="shared" si="25"/>
        <v/>
      </c>
      <c r="N110" s="15" t="str">
        <f t="shared" si="26"/>
        <v/>
      </c>
      <c r="O110" s="15" t="str">
        <f t="shared" si="27"/>
        <v/>
      </c>
    </row>
    <row r="111" spans="1:15">
      <c r="A111" s="546"/>
      <c r="B111" s="551"/>
      <c r="C111" s="551"/>
      <c r="D111" s="551"/>
      <c r="E111" s="553"/>
      <c r="F111" s="555" t="str">
        <f t="shared" si="18"/>
        <v/>
      </c>
      <c r="G111" s="322" t="str">
        <f t="shared" si="19"/>
        <v/>
      </c>
      <c r="H111" s="297" t="b">
        <f t="shared" si="20"/>
        <v>0</v>
      </c>
      <c r="I111" s="298">
        <f t="shared" si="21"/>
        <v>1</v>
      </c>
      <c r="J111" s="15" t="str">
        <f t="shared" si="22"/>
        <v/>
      </c>
      <c r="K111" s="15" t="str">
        <f t="shared" si="23"/>
        <v/>
      </c>
      <c r="L111" s="15" t="str">
        <f t="shared" si="24"/>
        <v/>
      </c>
      <c r="M111" s="15" t="str">
        <f t="shared" si="25"/>
        <v/>
      </c>
      <c r="N111" s="15" t="str">
        <f t="shared" si="26"/>
        <v/>
      </c>
      <c r="O111" s="15" t="str">
        <f t="shared" si="27"/>
        <v/>
      </c>
    </row>
    <row r="112" spans="1:15">
      <c r="A112" s="546"/>
      <c r="B112" s="551"/>
      <c r="C112" s="551"/>
      <c r="D112" s="551"/>
      <c r="E112" s="553"/>
      <c r="F112" s="555" t="str">
        <f t="shared" si="18"/>
        <v/>
      </c>
      <c r="G112" s="322" t="str">
        <f t="shared" si="19"/>
        <v/>
      </c>
      <c r="H112" s="297" t="b">
        <f t="shared" si="20"/>
        <v>0</v>
      </c>
      <c r="I112" s="298">
        <f t="shared" si="21"/>
        <v>1</v>
      </c>
      <c r="J112" s="15" t="str">
        <f t="shared" si="22"/>
        <v/>
      </c>
      <c r="K112" s="15" t="str">
        <f t="shared" si="23"/>
        <v/>
      </c>
      <c r="L112" s="15" t="str">
        <f t="shared" si="24"/>
        <v/>
      </c>
      <c r="M112" s="15" t="str">
        <f t="shared" si="25"/>
        <v/>
      </c>
      <c r="N112" s="15" t="str">
        <f t="shared" si="26"/>
        <v/>
      </c>
      <c r="O112" s="15" t="str">
        <f t="shared" si="27"/>
        <v/>
      </c>
    </row>
    <row r="113" spans="1:15">
      <c r="A113" s="546"/>
      <c r="B113" s="551"/>
      <c r="C113" s="551"/>
      <c r="D113" s="551"/>
      <c r="E113" s="553"/>
      <c r="F113" s="555" t="str">
        <f t="shared" si="18"/>
        <v/>
      </c>
      <c r="G113" s="322" t="str">
        <f t="shared" si="19"/>
        <v/>
      </c>
      <c r="H113" s="297" t="b">
        <f t="shared" si="20"/>
        <v>0</v>
      </c>
      <c r="I113" s="298">
        <f t="shared" si="21"/>
        <v>1</v>
      </c>
      <c r="J113" s="15" t="str">
        <f t="shared" si="22"/>
        <v/>
      </c>
      <c r="K113" s="15" t="str">
        <f t="shared" si="23"/>
        <v/>
      </c>
      <c r="L113" s="15" t="str">
        <f t="shared" si="24"/>
        <v/>
      </c>
      <c r="M113" s="15" t="str">
        <f t="shared" si="25"/>
        <v/>
      </c>
      <c r="N113" s="15" t="str">
        <f t="shared" si="26"/>
        <v/>
      </c>
      <c r="O113" s="15" t="str">
        <f t="shared" si="27"/>
        <v/>
      </c>
    </row>
    <row r="114" spans="1:15">
      <c r="A114" s="546"/>
      <c r="B114" s="551"/>
      <c r="C114" s="551"/>
      <c r="D114" s="551"/>
      <c r="E114" s="553"/>
      <c r="F114" s="555" t="str">
        <f t="shared" si="18"/>
        <v/>
      </c>
      <c r="G114" s="322" t="str">
        <f t="shared" si="19"/>
        <v/>
      </c>
      <c r="H114" s="297" t="b">
        <f t="shared" si="20"/>
        <v>0</v>
      </c>
      <c r="I114" s="298">
        <f t="shared" si="21"/>
        <v>1</v>
      </c>
      <c r="J114" s="15" t="str">
        <f t="shared" si="22"/>
        <v/>
      </c>
      <c r="K114" s="15" t="str">
        <f t="shared" si="23"/>
        <v/>
      </c>
      <c r="L114" s="15" t="str">
        <f t="shared" si="24"/>
        <v/>
      </c>
      <c r="M114" s="15" t="str">
        <f t="shared" si="25"/>
        <v/>
      </c>
      <c r="N114" s="15" t="str">
        <f t="shared" si="26"/>
        <v/>
      </c>
      <c r="O114" s="15" t="str">
        <f t="shared" si="27"/>
        <v/>
      </c>
    </row>
    <row r="115" spans="1:15">
      <c r="A115" s="546"/>
      <c r="B115" s="551"/>
      <c r="C115" s="551"/>
      <c r="D115" s="551"/>
      <c r="E115" s="553"/>
      <c r="F115" s="555" t="str">
        <f t="shared" si="18"/>
        <v/>
      </c>
      <c r="G115" s="322" t="str">
        <f t="shared" si="19"/>
        <v/>
      </c>
      <c r="H115" s="297" t="b">
        <f t="shared" si="20"/>
        <v>0</v>
      </c>
      <c r="I115" s="298">
        <f t="shared" si="21"/>
        <v>1</v>
      </c>
      <c r="J115" s="15" t="str">
        <f t="shared" si="22"/>
        <v/>
      </c>
      <c r="K115" s="15" t="str">
        <f t="shared" si="23"/>
        <v/>
      </c>
      <c r="L115" s="15" t="str">
        <f t="shared" si="24"/>
        <v/>
      </c>
      <c r="M115" s="15" t="str">
        <f t="shared" si="25"/>
        <v/>
      </c>
      <c r="N115" s="15" t="str">
        <f t="shared" si="26"/>
        <v/>
      </c>
      <c r="O115" s="15" t="str">
        <f t="shared" si="27"/>
        <v/>
      </c>
    </row>
    <row r="116" spans="1:15">
      <c r="A116" s="546"/>
      <c r="B116" s="551"/>
      <c r="C116" s="551"/>
      <c r="D116" s="551"/>
      <c r="E116" s="553"/>
      <c r="F116" s="555" t="str">
        <f t="shared" si="18"/>
        <v/>
      </c>
      <c r="G116" s="322" t="str">
        <f t="shared" si="19"/>
        <v/>
      </c>
      <c r="H116" s="297" t="b">
        <f t="shared" si="20"/>
        <v>0</v>
      </c>
      <c r="I116" s="298">
        <f t="shared" si="21"/>
        <v>1</v>
      </c>
      <c r="J116" s="15" t="str">
        <f t="shared" si="22"/>
        <v/>
      </c>
      <c r="K116" s="15" t="str">
        <f t="shared" si="23"/>
        <v/>
      </c>
      <c r="L116" s="15" t="str">
        <f t="shared" si="24"/>
        <v/>
      </c>
      <c r="M116" s="15" t="str">
        <f t="shared" si="25"/>
        <v/>
      </c>
      <c r="N116" s="15" t="str">
        <f t="shared" si="26"/>
        <v/>
      </c>
      <c r="O116" s="15" t="str">
        <f t="shared" si="27"/>
        <v/>
      </c>
    </row>
    <row r="117" spans="1:15">
      <c r="A117" s="546"/>
      <c r="B117" s="551"/>
      <c r="C117" s="551"/>
      <c r="D117" s="551"/>
      <c r="E117" s="553"/>
      <c r="F117" s="555" t="str">
        <f t="shared" si="18"/>
        <v/>
      </c>
      <c r="G117" s="322" t="str">
        <f t="shared" si="19"/>
        <v/>
      </c>
      <c r="H117" s="297" t="b">
        <f t="shared" si="20"/>
        <v>0</v>
      </c>
      <c r="I117" s="298">
        <f t="shared" si="21"/>
        <v>1</v>
      </c>
      <c r="J117" s="15" t="str">
        <f t="shared" si="22"/>
        <v/>
      </c>
      <c r="K117" s="15" t="str">
        <f t="shared" si="23"/>
        <v/>
      </c>
      <c r="L117" s="15" t="str">
        <f t="shared" si="24"/>
        <v/>
      </c>
      <c r="M117" s="15" t="str">
        <f t="shared" si="25"/>
        <v/>
      </c>
      <c r="N117" s="15" t="str">
        <f t="shared" si="26"/>
        <v/>
      </c>
      <c r="O117" s="15" t="str">
        <f t="shared" si="27"/>
        <v/>
      </c>
    </row>
    <row r="118" spans="1:15">
      <c r="A118" s="546"/>
      <c r="B118" s="551"/>
      <c r="C118" s="551"/>
      <c r="D118" s="551"/>
      <c r="E118" s="553"/>
      <c r="F118" s="555" t="str">
        <f t="shared" si="18"/>
        <v/>
      </c>
      <c r="G118" s="322" t="str">
        <f t="shared" si="19"/>
        <v/>
      </c>
      <c r="H118" s="297" t="b">
        <f t="shared" si="20"/>
        <v>0</v>
      </c>
      <c r="I118" s="298">
        <f t="shared" si="21"/>
        <v>1</v>
      </c>
      <c r="J118" s="15" t="str">
        <f t="shared" si="22"/>
        <v/>
      </c>
      <c r="K118" s="15" t="str">
        <f t="shared" si="23"/>
        <v/>
      </c>
      <c r="L118" s="15" t="str">
        <f t="shared" si="24"/>
        <v/>
      </c>
      <c r="M118" s="15" t="str">
        <f t="shared" si="25"/>
        <v/>
      </c>
      <c r="N118" s="15" t="str">
        <f t="shared" si="26"/>
        <v/>
      </c>
      <c r="O118" s="15" t="str">
        <f t="shared" si="27"/>
        <v/>
      </c>
    </row>
    <row r="119" spans="1:15">
      <c r="A119" s="546"/>
      <c r="B119" s="551"/>
      <c r="C119" s="551"/>
      <c r="D119" s="551"/>
      <c r="E119" s="553"/>
      <c r="F119" s="555" t="str">
        <f t="shared" si="18"/>
        <v/>
      </c>
      <c r="G119" s="322" t="str">
        <f t="shared" si="19"/>
        <v/>
      </c>
      <c r="H119" s="297" t="b">
        <f t="shared" si="20"/>
        <v>0</v>
      </c>
      <c r="I119" s="298">
        <f t="shared" si="21"/>
        <v>1</v>
      </c>
      <c r="J119" s="15" t="str">
        <f t="shared" si="22"/>
        <v/>
      </c>
      <c r="K119" s="15" t="str">
        <f t="shared" si="23"/>
        <v/>
      </c>
      <c r="L119" s="15" t="str">
        <f t="shared" si="24"/>
        <v/>
      </c>
      <c r="M119" s="15" t="str">
        <f t="shared" si="25"/>
        <v/>
      </c>
      <c r="N119" s="15" t="str">
        <f t="shared" si="26"/>
        <v/>
      </c>
      <c r="O119" s="15" t="str">
        <f t="shared" si="27"/>
        <v/>
      </c>
    </row>
    <row r="120" spans="1:15">
      <c r="A120" s="546"/>
      <c r="B120" s="551"/>
      <c r="C120" s="551"/>
      <c r="D120" s="551"/>
      <c r="E120" s="553"/>
      <c r="F120" s="555" t="str">
        <f t="shared" si="18"/>
        <v/>
      </c>
      <c r="G120" s="322" t="str">
        <f t="shared" si="19"/>
        <v/>
      </c>
      <c r="H120" s="297" t="b">
        <f t="shared" si="20"/>
        <v>0</v>
      </c>
      <c r="I120" s="298">
        <f t="shared" si="21"/>
        <v>1</v>
      </c>
      <c r="J120" s="15" t="str">
        <f t="shared" si="22"/>
        <v/>
      </c>
      <c r="K120" s="15" t="str">
        <f t="shared" si="23"/>
        <v/>
      </c>
      <c r="L120" s="15" t="str">
        <f t="shared" si="24"/>
        <v/>
      </c>
      <c r="M120" s="15" t="str">
        <f t="shared" si="25"/>
        <v/>
      </c>
      <c r="N120" s="15" t="str">
        <f t="shared" si="26"/>
        <v/>
      </c>
      <c r="O120" s="15" t="str">
        <f t="shared" si="27"/>
        <v/>
      </c>
    </row>
    <row r="121" spans="1:15">
      <c r="A121" s="546"/>
      <c r="B121" s="551"/>
      <c r="C121" s="551"/>
      <c r="D121" s="551"/>
      <c r="E121" s="553"/>
      <c r="F121" s="555" t="str">
        <f t="shared" si="18"/>
        <v/>
      </c>
      <c r="G121" s="322" t="str">
        <f t="shared" si="19"/>
        <v/>
      </c>
      <c r="H121" s="297" t="b">
        <f t="shared" si="20"/>
        <v>0</v>
      </c>
      <c r="I121" s="298">
        <f t="shared" si="21"/>
        <v>1</v>
      </c>
      <c r="J121" s="15" t="str">
        <f t="shared" si="22"/>
        <v/>
      </c>
      <c r="K121" s="15" t="str">
        <f t="shared" si="23"/>
        <v/>
      </c>
      <c r="L121" s="15" t="str">
        <f t="shared" si="24"/>
        <v/>
      </c>
      <c r="M121" s="15" t="str">
        <f t="shared" si="25"/>
        <v/>
      </c>
      <c r="N121" s="15" t="str">
        <f t="shared" si="26"/>
        <v/>
      </c>
      <c r="O121" s="15" t="str">
        <f t="shared" si="27"/>
        <v/>
      </c>
    </row>
    <row r="122" spans="1:15">
      <c r="A122" s="546"/>
      <c r="B122" s="551"/>
      <c r="C122" s="551"/>
      <c r="D122" s="551"/>
      <c r="E122" s="553"/>
      <c r="F122" s="555" t="str">
        <f t="shared" si="18"/>
        <v/>
      </c>
      <c r="G122" s="322" t="str">
        <f t="shared" si="19"/>
        <v/>
      </c>
      <c r="H122" s="297" t="b">
        <f t="shared" si="20"/>
        <v>0</v>
      </c>
      <c r="I122" s="298">
        <f t="shared" si="21"/>
        <v>1</v>
      </c>
      <c r="J122" s="15" t="str">
        <f t="shared" si="22"/>
        <v/>
      </c>
      <c r="K122" s="15" t="str">
        <f t="shared" si="23"/>
        <v/>
      </c>
      <c r="L122" s="15" t="str">
        <f t="shared" si="24"/>
        <v/>
      </c>
      <c r="M122" s="15" t="str">
        <f t="shared" si="25"/>
        <v/>
      </c>
      <c r="N122" s="15" t="str">
        <f t="shared" si="26"/>
        <v/>
      </c>
      <c r="O122" s="15" t="str">
        <f t="shared" si="27"/>
        <v/>
      </c>
    </row>
    <row r="123" spans="1:15">
      <c r="A123" s="546"/>
      <c r="B123" s="551"/>
      <c r="C123" s="551"/>
      <c r="D123" s="551"/>
      <c r="E123" s="553"/>
      <c r="F123" s="555" t="str">
        <f t="shared" si="18"/>
        <v/>
      </c>
      <c r="G123" s="322" t="str">
        <f t="shared" si="19"/>
        <v/>
      </c>
      <c r="H123" s="297" t="b">
        <f t="shared" si="20"/>
        <v>0</v>
      </c>
      <c r="I123" s="298">
        <f t="shared" si="21"/>
        <v>1</v>
      </c>
      <c r="J123" s="15" t="str">
        <f t="shared" si="22"/>
        <v/>
      </c>
      <c r="K123" s="15" t="str">
        <f t="shared" si="23"/>
        <v/>
      </c>
      <c r="L123" s="15" t="str">
        <f t="shared" si="24"/>
        <v/>
      </c>
      <c r="M123" s="15" t="str">
        <f t="shared" si="25"/>
        <v/>
      </c>
      <c r="N123" s="15" t="str">
        <f t="shared" si="26"/>
        <v/>
      </c>
      <c r="O123" s="15" t="str">
        <f t="shared" si="27"/>
        <v/>
      </c>
    </row>
    <row r="124" spans="1:15">
      <c r="A124" s="546"/>
      <c r="B124" s="551"/>
      <c r="C124" s="551"/>
      <c r="D124" s="551"/>
      <c r="E124" s="553"/>
      <c r="F124" s="555" t="str">
        <f t="shared" si="18"/>
        <v/>
      </c>
      <c r="G124" s="322" t="str">
        <f t="shared" si="19"/>
        <v/>
      </c>
      <c r="H124" s="297" t="b">
        <f t="shared" si="20"/>
        <v>0</v>
      </c>
      <c r="I124" s="298">
        <f t="shared" si="21"/>
        <v>1</v>
      </c>
      <c r="J124" s="15" t="str">
        <f t="shared" si="22"/>
        <v/>
      </c>
      <c r="K124" s="15" t="str">
        <f t="shared" si="23"/>
        <v/>
      </c>
      <c r="L124" s="15" t="str">
        <f t="shared" si="24"/>
        <v/>
      </c>
      <c r="M124" s="15" t="str">
        <f t="shared" si="25"/>
        <v/>
      </c>
      <c r="N124" s="15" t="str">
        <f t="shared" si="26"/>
        <v/>
      </c>
      <c r="O124" s="15" t="str">
        <f t="shared" si="27"/>
        <v/>
      </c>
    </row>
    <row r="125" spans="1:15">
      <c r="A125" s="546"/>
      <c r="B125" s="551"/>
      <c r="C125" s="551"/>
      <c r="D125" s="551"/>
      <c r="E125" s="553"/>
      <c r="F125" s="555" t="str">
        <f t="shared" si="18"/>
        <v/>
      </c>
      <c r="G125" s="322" t="str">
        <f t="shared" si="19"/>
        <v/>
      </c>
      <c r="H125" s="297" t="b">
        <f t="shared" si="20"/>
        <v>0</v>
      </c>
      <c r="I125" s="298">
        <f t="shared" si="21"/>
        <v>1</v>
      </c>
      <c r="J125" s="15" t="str">
        <f t="shared" si="22"/>
        <v/>
      </c>
      <c r="K125" s="15" t="str">
        <f t="shared" si="23"/>
        <v/>
      </c>
      <c r="L125" s="15" t="str">
        <f t="shared" si="24"/>
        <v/>
      </c>
      <c r="M125" s="15" t="str">
        <f t="shared" si="25"/>
        <v/>
      </c>
      <c r="N125" s="15" t="str">
        <f t="shared" si="26"/>
        <v/>
      </c>
      <c r="O125" s="15" t="str">
        <f t="shared" si="27"/>
        <v/>
      </c>
    </row>
    <row r="126" spans="1:15">
      <c r="A126" s="546"/>
      <c r="B126" s="551"/>
      <c r="C126" s="551"/>
      <c r="D126" s="551"/>
      <c r="E126" s="553"/>
      <c r="F126" s="555" t="str">
        <f t="shared" si="18"/>
        <v/>
      </c>
      <c r="G126" s="322" t="str">
        <f t="shared" si="19"/>
        <v/>
      </c>
      <c r="H126" s="297" t="b">
        <f t="shared" si="20"/>
        <v>0</v>
      </c>
      <c r="I126" s="298">
        <f t="shared" si="21"/>
        <v>1</v>
      </c>
      <c r="J126" s="15" t="str">
        <f t="shared" si="22"/>
        <v/>
      </c>
      <c r="K126" s="15" t="str">
        <f t="shared" si="23"/>
        <v/>
      </c>
      <c r="L126" s="15" t="str">
        <f t="shared" si="24"/>
        <v/>
      </c>
      <c r="M126" s="15" t="str">
        <f t="shared" si="25"/>
        <v/>
      </c>
      <c r="N126" s="15" t="str">
        <f t="shared" si="26"/>
        <v/>
      </c>
      <c r="O126" s="15" t="str">
        <f t="shared" si="27"/>
        <v/>
      </c>
    </row>
    <row r="127" spans="1:15">
      <c r="A127" s="546"/>
      <c r="B127" s="551"/>
      <c r="C127" s="551"/>
      <c r="D127" s="551"/>
      <c r="E127" s="553"/>
      <c r="F127" s="555" t="str">
        <f t="shared" si="18"/>
        <v/>
      </c>
      <c r="G127" s="322" t="str">
        <f t="shared" si="19"/>
        <v/>
      </c>
      <c r="H127" s="297" t="b">
        <f t="shared" si="20"/>
        <v>0</v>
      </c>
      <c r="I127" s="298">
        <f t="shared" si="21"/>
        <v>1</v>
      </c>
      <c r="J127" s="15" t="str">
        <f t="shared" si="22"/>
        <v/>
      </c>
      <c r="K127" s="15" t="str">
        <f t="shared" si="23"/>
        <v/>
      </c>
      <c r="L127" s="15" t="str">
        <f t="shared" si="24"/>
        <v/>
      </c>
      <c r="M127" s="15" t="str">
        <f t="shared" si="25"/>
        <v/>
      </c>
      <c r="N127" s="15" t="str">
        <f t="shared" si="26"/>
        <v/>
      </c>
      <c r="O127" s="15" t="str">
        <f t="shared" si="27"/>
        <v/>
      </c>
    </row>
    <row r="128" spans="1:15">
      <c r="A128" s="546"/>
      <c r="B128" s="551"/>
      <c r="C128" s="551"/>
      <c r="D128" s="551"/>
      <c r="E128" s="553"/>
      <c r="F128" s="555" t="str">
        <f t="shared" si="18"/>
        <v/>
      </c>
      <c r="G128" s="322" t="str">
        <f t="shared" si="19"/>
        <v/>
      </c>
      <c r="H128" s="297" t="b">
        <f t="shared" si="20"/>
        <v>0</v>
      </c>
      <c r="I128" s="298">
        <f t="shared" si="21"/>
        <v>1</v>
      </c>
      <c r="J128" s="15" t="str">
        <f t="shared" si="22"/>
        <v/>
      </c>
      <c r="K128" s="15" t="str">
        <f t="shared" si="23"/>
        <v/>
      </c>
      <c r="L128" s="15" t="str">
        <f t="shared" si="24"/>
        <v/>
      </c>
      <c r="M128" s="15" t="str">
        <f t="shared" si="25"/>
        <v/>
      </c>
      <c r="N128" s="15" t="str">
        <f t="shared" si="26"/>
        <v/>
      </c>
      <c r="O128" s="15" t="str">
        <f t="shared" si="27"/>
        <v/>
      </c>
    </row>
    <row r="129" spans="1:15">
      <c r="A129" s="546"/>
      <c r="B129" s="551"/>
      <c r="C129" s="551"/>
      <c r="D129" s="551"/>
      <c r="E129" s="553"/>
      <c r="F129" s="555" t="str">
        <f t="shared" si="18"/>
        <v/>
      </c>
      <c r="G129" s="322" t="str">
        <f t="shared" si="19"/>
        <v/>
      </c>
      <c r="H129" s="297" t="b">
        <f t="shared" si="20"/>
        <v>0</v>
      </c>
      <c r="I129" s="298">
        <f t="shared" si="21"/>
        <v>1</v>
      </c>
      <c r="J129" s="15" t="str">
        <f t="shared" si="22"/>
        <v/>
      </c>
      <c r="K129" s="15" t="str">
        <f t="shared" si="23"/>
        <v/>
      </c>
      <c r="L129" s="15" t="str">
        <f t="shared" si="24"/>
        <v/>
      </c>
      <c r="M129" s="15" t="str">
        <f t="shared" si="25"/>
        <v/>
      </c>
      <c r="N129" s="15" t="str">
        <f t="shared" si="26"/>
        <v/>
      </c>
      <c r="O129" s="15" t="str">
        <f t="shared" si="27"/>
        <v/>
      </c>
    </row>
    <row r="130" spans="1:15">
      <c r="A130" s="546"/>
      <c r="B130" s="551"/>
      <c r="C130" s="551"/>
      <c r="D130" s="551"/>
      <c r="E130" s="553"/>
      <c r="F130" s="555" t="str">
        <f t="shared" si="18"/>
        <v/>
      </c>
      <c r="G130" s="322" t="str">
        <f t="shared" si="19"/>
        <v/>
      </c>
      <c r="H130" s="297" t="b">
        <f t="shared" si="20"/>
        <v>0</v>
      </c>
      <c r="I130" s="298">
        <f t="shared" si="21"/>
        <v>1</v>
      </c>
      <c r="J130" s="15" t="str">
        <f t="shared" si="22"/>
        <v/>
      </c>
      <c r="K130" s="15" t="str">
        <f t="shared" si="23"/>
        <v/>
      </c>
      <c r="L130" s="15" t="str">
        <f t="shared" si="24"/>
        <v/>
      </c>
      <c r="M130" s="15" t="str">
        <f t="shared" si="25"/>
        <v/>
      </c>
      <c r="N130" s="15" t="str">
        <f t="shared" si="26"/>
        <v/>
      </c>
      <c r="O130" s="15" t="str">
        <f t="shared" si="27"/>
        <v/>
      </c>
    </row>
    <row r="131" spans="1:15">
      <c r="A131" s="546"/>
      <c r="B131" s="551"/>
      <c r="C131" s="551"/>
      <c r="D131" s="551"/>
      <c r="E131" s="553"/>
      <c r="F131" s="555" t="str">
        <f t="shared" si="18"/>
        <v/>
      </c>
      <c r="G131" s="322" t="str">
        <f t="shared" si="19"/>
        <v/>
      </c>
      <c r="H131" s="297" t="b">
        <f t="shared" si="20"/>
        <v>0</v>
      </c>
      <c r="I131" s="298">
        <f t="shared" si="21"/>
        <v>1</v>
      </c>
      <c r="J131" s="15" t="str">
        <f t="shared" si="22"/>
        <v/>
      </c>
      <c r="K131" s="15" t="str">
        <f t="shared" si="23"/>
        <v/>
      </c>
      <c r="L131" s="15" t="str">
        <f t="shared" si="24"/>
        <v/>
      </c>
      <c r="M131" s="15" t="str">
        <f t="shared" si="25"/>
        <v/>
      </c>
      <c r="N131" s="15" t="str">
        <f t="shared" si="26"/>
        <v/>
      </c>
      <c r="O131" s="15" t="str">
        <f t="shared" si="27"/>
        <v/>
      </c>
    </row>
    <row r="132" spans="1:15">
      <c r="A132" s="546"/>
      <c r="B132" s="551"/>
      <c r="C132" s="551"/>
      <c r="D132" s="551"/>
      <c r="E132" s="553"/>
      <c r="F132" s="555" t="str">
        <f t="shared" si="18"/>
        <v/>
      </c>
      <c r="G132" s="322" t="str">
        <f t="shared" si="19"/>
        <v/>
      </c>
      <c r="H132" s="297" t="b">
        <f t="shared" si="20"/>
        <v>0</v>
      </c>
      <c r="I132" s="298">
        <f t="shared" si="21"/>
        <v>1</v>
      </c>
      <c r="J132" s="15" t="str">
        <f t="shared" si="22"/>
        <v/>
      </c>
      <c r="K132" s="15" t="str">
        <f t="shared" si="23"/>
        <v/>
      </c>
      <c r="L132" s="15" t="str">
        <f t="shared" si="24"/>
        <v/>
      </c>
      <c r="M132" s="15" t="str">
        <f t="shared" si="25"/>
        <v/>
      </c>
      <c r="N132" s="15" t="str">
        <f t="shared" si="26"/>
        <v/>
      </c>
      <c r="O132" s="15" t="str">
        <f t="shared" si="27"/>
        <v/>
      </c>
    </row>
    <row r="133" spans="1:15">
      <c r="A133" s="546"/>
      <c r="B133" s="551"/>
      <c r="C133" s="551"/>
      <c r="D133" s="551"/>
      <c r="E133" s="553"/>
      <c r="F133" s="555" t="str">
        <f t="shared" si="18"/>
        <v/>
      </c>
      <c r="G133" s="322" t="str">
        <f t="shared" si="19"/>
        <v/>
      </c>
      <c r="H133" s="297" t="b">
        <f t="shared" si="20"/>
        <v>0</v>
      </c>
      <c r="I133" s="298">
        <f t="shared" si="21"/>
        <v>1</v>
      </c>
      <c r="J133" s="15" t="str">
        <f t="shared" si="22"/>
        <v/>
      </c>
      <c r="K133" s="15" t="str">
        <f t="shared" si="23"/>
        <v/>
      </c>
      <c r="L133" s="15" t="str">
        <f t="shared" si="24"/>
        <v/>
      </c>
      <c r="M133" s="15" t="str">
        <f t="shared" si="25"/>
        <v/>
      </c>
      <c r="N133" s="15" t="str">
        <f t="shared" si="26"/>
        <v/>
      </c>
      <c r="O133" s="15" t="str">
        <f t="shared" si="27"/>
        <v/>
      </c>
    </row>
    <row r="134" spans="1:15">
      <c r="A134" s="546"/>
      <c r="B134" s="551"/>
      <c r="C134" s="551"/>
      <c r="D134" s="551"/>
      <c r="E134" s="553"/>
      <c r="F134" s="555" t="str">
        <f t="shared" si="18"/>
        <v/>
      </c>
      <c r="G134" s="322" t="str">
        <f t="shared" si="19"/>
        <v/>
      </c>
      <c r="H134" s="297" t="b">
        <f t="shared" si="20"/>
        <v>0</v>
      </c>
      <c r="I134" s="298">
        <f t="shared" si="21"/>
        <v>1</v>
      </c>
      <c r="J134" s="15" t="str">
        <f t="shared" si="22"/>
        <v/>
      </c>
      <c r="K134" s="15" t="str">
        <f t="shared" si="23"/>
        <v/>
      </c>
      <c r="L134" s="15" t="str">
        <f t="shared" si="24"/>
        <v/>
      </c>
      <c r="M134" s="15" t="str">
        <f t="shared" si="25"/>
        <v/>
      </c>
      <c r="N134" s="15" t="str">
        <f t="shared" si="26"/>
        <v/>
      </c>
      <c r="O134" s="15" t="str">
        <f t="shared" si="27"/>
        <v/>
      </c>
    </row>
    <row r="135" spans="1:15">
      <c r="A135" s="546"/>
      <c r="B135" s="551"/>
      <c r="C135" s="551"/>
      <c r="D135" s="551"/>
      <c r="E135" s="553"/>
      <c r="F135" s="555" t="str">
        <f t="shared" si="18"/>
        <v/>
      </c>
      <c r="G135" s="322" t="str">
        <f t="shared" si="19"/>
        <v/>
      </c>
      <c r="H135" s="297" t="b">
        <f t="shared" si="20"/>
        <v>0</v>
      </c>
      <c r="I135" s="298">
        <f t="shared" si="21"/>
        <v>1</v>
      </c>
      <c r="J135" s="15" t="str">
        <f t="shared" si="22"/>
        <v/>
      </c>
      <c r="K135" s="15" t="str">
        <f t="shared" si="23"/>
        <v/>
      </c>
      <c r="L135" s="15" t="str">
        <f t="shared" si="24"/>
        <v/>
      </c>
      <c r="M135" s="15" t="str">
        <f t="shared" si="25"/>
        <v/>
      </c>
      <c r="N135" s="15" t="str">
        <f t="shared" si="26"/>
        <v/>
      </c>
      <c r="O135" s="15" t="str">
        <f t="shared" si="27"/>
        <v/>
      </c>
    </row>
    <row r="136" spans="1:15">
      <c r="A136" s="546"/>
      <c r="B136" s="551"/>
      <c r="C136" s="551"/>
      <c r="D136" s="551"/>
      <c r="E136" s="553"/>
      <c r="F136" s="555" t="str">
        <f t="shared" si="18"/>
        <v/>
      </c>
      <c r="G136" s="322" t="str">
        <f t="shared" si="19"/>
        <v/>
      </c>
      <c r="H136" s="297" t="b">
        <f t="shared" si="20"/>
        <v>0</v>
      </c>
      <c r="I136" s="298">
        <f t="shared" si="21"/>
        <v>1</v>
      </c>
      <c r="J136" s="15" t="str">
        <f t="shared" si="22"/>
        <v/>
      </c>
      <c r="K136" s="15" t="str">
        <f t="shared" si="23"/>
        <v/>
      </c>
      <c r="L136" s="15" t="str">
        <f t="shared" si="24"/>
        <v/>
      </c>
      <c r="M136" s="15" t="str">
        <f t="shared" si="25"/>
        <v/>
      </c>
      <c r="N136" s="15" t="str">
        <f t="shared" si="26"/>
        <v/>
      </c>
      <c r="O136" s="15" t="str">
        <f t="shared" si="27"/>
        <v/>
      </c>
    </row>
    <row r="137" spans="1:15">
      <c r="A137" s="546"/>
      <c r="B137" s="551"/>
      <c r="C137" s="551"/>
      <c r="D137" s="551"/>
      <c r="E137" s="553"/>
      <c r="F137" s="555" t="str">
        <f t="shared" si="18"/>
        <v/>
      </c>
      <c r="G137" s="322" t="str">
        <f t="shared" si="19"/>
        <v/>
      </c>
      <c r="H137" s="297" t="b">
        <f t="shared" si="20"/>
        <v>0</v>
      </c>
      <c r="I137" s="298">
        <f t="shared" si="21"/>
        <v>1</v>
      </c>
      <c r="J137" s="15" t="str">
        <f t="shared" si="22"/>
        <v/>
      </c>
      <c r="K137" s="15" t="str">
        <f t="shared" si="23"/>
        <v/>
      </c>
      <c r="L137" s="15" t="str">
        <f t="shared" si="24"/>
        <v/>
      </c>
      <c r="M137" s="15" t="str">
        <f t="shared" si="25"/>
        <v/>
      </c>
      <c r="N137" s="15" t="str">
        <f t="shared" si="26"/>
        <v/>
      </c>
      <c r="O137" s="15" t="str">
        <f t="shared" si="27"/>
        <v/>
      </c>
    </row>
    <row r="138" spans="1:15">
      <c r="A138" s="546"/>
      <c r="B138" s="551"/>
      <c r="C138" s="551"/>
      <c r="D138" s="551"/>
      <c r="E138" s="553"/>
      <c r="F138" s="555" t="str">
        <f t="shared" si="18"/>
        <v/>
      </c>
      <c r="G138" s="322" t="str">
        <f t="shared" si="19"/>
        <v/>
      </c>
      <c r="H138" s="297" t="b">
        <f t="shared" si="20"/>
        <v>0</v>
      </c>
      <c r="I138" s="298">
        <f t="shared" si="21"/>
        <v>1</v>
      </c>
      <c r="J138" s="15" t="str">
        <f t="shared" si="22"/>
        <v/>
      </c>
      <c r="K138" s="15" t="str">
        <f t="shared" si="23"/>
        <v/>
      </c>
      <c r="L138" s="15" t="str">
        <f t="shared" si="24"/>
        <v/>
      </c>
      <c r="M138" s="15" t="str">
        <f t="shared" si="25"/>
        <v/>
      </c>
      <c r="N138" s="15" t="str">
        <f t="shared" si="26"/>
        <v/>
      </c>
      <c r="O138" s="15" t="str">
        <f t="shared" si="27"/>
        <v/>
      </c>
    </row>
    <row r="139" spans="1:15">
      <c r="A139" s="546"/>
      <c r="B139" s="551"/>
      <c r="C139" s="551"/>
      <c r="D139" s="551"/>
      <c r="E139" s="553"/>
      <c r="F139" s="555" t="str">
        <f t="shared" si="18"/>
        <v/>
      </c>
      <c r="G139" s="322" t="str">
        <f t="shared" si="19"/>
        <v/>
      </c>
      <c r="H139" s="297" t="b">
        <f t="shared" si="20"/>
        <v>0</v>
      </c>
      <c r="I139" s="298">
        <f t="shared" si="21"/>
        <v>1</v>
      </c>
      <c r="J139" s="15" t="str">
        <f t="shared" si="22"/>
        <v/>
      </c>
      <c r="K139" s="15" t="str">
        <f t="shared" si="23"/>
        <v/>
      </c>
      <c r="L139" s="15" t="str">
        <f t="shared" si="24"/>
        <v/>
      </c>
      <c r="M139" s="15" t="str">
        <f t="shared" si="25"/>
        <v/>
      </c>
      <c r="N139" s="15" t="str">
        <f t="shared" si="26"/>
        <v/>
      </c>
      <c r="O139" s="15" t="str">
        <f t="shared" si="27"/>
        <v/>
      </c>
    </row>
    <row r="140" spans="1:15">
      <c r="A140" s="546"/>
      <c r="B140" s="551"/>
      <c r="C140" s="551"/>
      <c r="D140" s="551"/>
      <c r="E140" s="553"/>
      <c r="F140" s="555" t="str">
        <f t="shared" ref="F140:F203" si="28">IF(OR($B140="",$C140="",$E140&lt;an_initial,$E140&gt;an_final),"",G140 * (INDEX(iii8punctaje, MATCH(C140,iii8anvergură,0), MATCH(D140,iii8tip,0) )) )</f>
        <v/>
      </c>
      <c r="G140" s="322" t="str">
        <f t="shared" ref="G140:G203" si="29">IF(OR($B140="",$C140="",$E140="",$E140&gt;an_final),"",IF($E140&gt;=an_initial,1,""))</f>
        <v/>
      </c>
      <c r="H140" s="297" t="b">
        <f t="shared" ref="H140:H203" si="30">IF(nume_candidat="",FALSE,ISNUMBER(SEARCH(nume_candidat,$B140)))</f>
        <v>0</v>
      </c>
      <c r="I140" s="298">
        <f t="shared" si="21"/>
        <v>1</v>
      </c>
      <c r="J140" s="15" t="str">
        <f t="shared" si="22"/>
        <v/>
      </c>
      <c r="K140" s="15" t="str">
        <f t="shared" si="23"/>
        <v/>
      </c>
      <c r="L140" s="15" t="str">
        <f t="shared" si="24"/>
        <v/>
      </c>
      <c r="M140" s="15" t="str">
        <f t="shared" si="25"/>
        <v/>
      </c>
      <c r="N140" s="15" t="str">
        <f t="shared" si="26"/>
        <v/>
      </c>
      <c r="O140" s="15" t="str">
        <f t="shared" si="27"/>
        <v/>
      </c>
    </row>
    <row r="141" spans="1:15">
      <c r="A141" s="546"/>
      <c r="B141" s="551"/>
      <c r="C141" s="551"/>
      <c r="D141" s="551"/>
      <c r="E141" s="553"/>
      <c r="F141" s="555" t="str">
        <f t="shared" si="28"/>
        <v/>
      </c>
      <c r="G141" s="322" t="str">
        <f t="shared" si="29"/>
        <v/>
      </c>
      <c r="H141" s="297" t="b">
        <f t="shared" si="30"/>
        <v>0</v>
      </c>
      <c r="I141" s="298">
        <f t="shared" ref="I141:I204" si="31">LEN(B141)-LEN(SUBSTITUTE(B141,",",""))+1</f>
        <v>1</v>
      </c>
      <c r="J141" s="15" t="str">
        <f t="shared" ref="J141:J204" si="32">IF(OR($B141="",$C141="",$E141&lt;an_initial,$E141&gt;an_final),"",G141*(INDEX(iii8punctaje,MATCH(C141,iii8anvergură,0),MATCH(D141,iii8tip,0)))*COUNTIFS(C141,$J$6,D141,$J$7))</f>
        <v/>
      </c>
      <c r="K141" s="15" t="str">
        <f t="shared" ref="K141:K204" si="33">IF(OR($B141="",$C141="",$E141&lt;an_initial,$E141&gt;an_final),"",G141*(INDEX(iii8punctaje,MATCH(C141,iii8anvergură,0),MATCH(D141,iii8tip,0)))*COUNTIFS(C141,$K$6,D141,$K$7))</f>
        <v/>
      </c>
      <c r="L141" s="15" t="str">
        <f t="shared" ref="L141:L204" si="34">IF(OR($B141="",$C141="",$E141&lt;an_initial,$E141&gt;an_final),"",G141*(INDEX(iii8punctaje,MATCH(C141,iii8anvergură,0),MATCH(D141,iii8tip,0)))*COUNTIFS(C141,$L$6,D141,$L$7))</f>
        <v/>
      </c>
      <c r="M141" s="15" t="str">
        <f t="shared" ref="M141:M204" si="35">IF(OR($B141="",$C141="",$E141&lt;an_initial,$E141&gt;an_final),"",G141*(INDEX(iii8punctaje,MATCH(C141,iii8anvergură,0),MATCH(D141,iii8tip,0)))*COUNTIFS(C141,$M$6,D141,$M$7))</f>
        <v/>
      </c>
      <c r="N141" s="15" t="str">
        <f t="shared" ref="N141:N204" si="36">IF(OR($B141="",$C141="",$E141&lt;an_initial,$E141&gt;an_final),"",G141*(INDEX(iii8punctaje,MATCH(C141,iii8anvergură,0),MATCH(D141,iii8tip,0)))*COUNTIFS(C141,$N$6,D141,$N$7))</f>
        <v/>
      </c>
      <c r="O141" s="15" t="str">
        <f t="shared" ref="O141:O204" si="37">IF(OR($B141="",$C141="",$E141&lt;an_initial,$E141&gt;an_final),"",G141*(INDEX(iii8punctaje,MATCH(C141,iii8anvergură,0),MATCH(D141,iii8tip,0)))*COUNTIFS(C141,$O$6,D141,$O$7))</f>
        <v/>
      </c>
    </row>
    <row r="142" spans="1:15">
      <c r="A142" s="546"/>
      <c r="B142" s="551"/>
      <c r="C142" s="551"/>
      <c r="D142" s="551"/>
      <c r="E142" s="553"/>
      <c r="F142" s="555" t="str">
        <f t="shared" si="28"/>
        <v/>
      </c>
      <c r="G142" s="322" t="str">
        <f t="shared" si="29"/>
        <v/>
      </c>
      <c r="H142" s="297" t="b">
        <f t="shared" si="30"/>
        <v>0</v>
      </c>
      <c r="I142" s="298">
        <f t="shared" si="31"/>
        <v>1</v>
      </c>
      <c r="J142" s="15" t="str">
        <f t="shared" si="32"/>
        <v/>
      </c>
      <c r="K142" s="15" t="str">
        <f t="shared" si="33"/>
        <v/>
      </c>
      <c r="L142" s="15" t="str">
        <f t="shared" si="34"/>
        <v/>
      </c>
      <c r="M142" s="15" t="str">
        <f t="shared" si="35"/>
        <v/>
      </c>
      <c r="N142" s="15" t="str">
        <f t="shared" si="36"/>
        <v/>
      </c>
      <c r="O142" s="15" t="str">
        <f t="shared" si="37"/>
        <v/>
      </c>
    </row>
    <row r="143" spans="1:15">
      <c r="A143" s="546"/>
      <c r="B143" s="551"/>
      <c r="C143" s="551"/>
      <c r="D143" s="551"/>
      <c r="E143" s="553"/>
      <c r="F143" s="555" t="str">
        <f t="shared" si="28"/>
        <v/>
      </c>
      <c r="G143" s="322" t="str">
        <f t="shared" si="29"/>
        <v/>
      </c>
      <c r="H143" s="297" t="b">
        <f t="shared" si="30"/>
        <v>0</v>
      </c>
      <c r="I143" s="298">
        <f t="shared" si="31"/>
        <v>1</v>
      </c>
      <c r="J143" s="15" t="str">
        <f t="shared" si="32"/>
        <v/>
      </c>
      <c r="K143" s="15" t="str">
        <f t="shared" si="33"/>
        <v/>
      </c>
      <c r="L143" s="15" t="str">
        <f t="shared" si="34"/>
        <v/>
      </c>
      <c r="M143" s="15" t="str">
        <f t="shared" si="35"/>
        <v/>
      </c>
      <c r="N143" s="15" t="str">
        <f t="shared" si="36"/>
        <v/>
      </c>
      <c r="O143" s="15" t="str">
        <f t="shared" si="37"/>
        <v/>
      </c>
    </row>
    <row r="144" spans="1:15">
      <c r="A144" s="546"/>
      <c r="B144" s="551"/>
      <c r="C144" s="551"/>
      <c r="D144" s="551"/>
      <c r="E144" s="553"/>
      <c r="F144" s="555" t="str">
        <f t="shared" si="28"/>
        <v/>
      </c>
      <c r="G144" s="322" t="str">
        <f t="shared" si="29"/>
        <v/>
      </c>
      <c r="H144" s="297" t="b">
        <f t="shared" si="30"/>
        <v>0</v>
      </c>
      <c r="I144" s="298">
        <f t="shared" si="31"/>
        <v>1</v>
      </c>
      <c r="J144" s="15" t="str">
        <f t="shared" si="32"/>
        <v/>
      </c>
      <c r="K144" s="15" t="str">
        <f t="shared" si="33"/>
        <v/>
      </c>
      <c r="L144" s="15" t="str">
        <f t="shared" si="34"/>
        <v/>
      </c>
      <c r="M144" s="15" t="str">
        <f t="shared" si="35"/>
        <v/>
      </c>
      <c r="N144" s="15" t="str">
        <f t="shared" si="36"/>
        <v/>
      </c>
      <c r="O144" s="15" t="str">
        <f t="shared" si="37"/>
        <v/>
      </c>
    </row>
    <row r="145" spans="1:15">
      <c r="A145" s="546"/>
      <c r="B145" s="551"/>
      <c r="C145" s="551"/>
      <c r="D145" s="551"/>
      <c r="E145" s="553"/>
      <c r="F145" s="555" t="str">
        <f t="shared" si="28"/>
        <v/>
      </c>
      <c r="G145" s="322" t="str">
        <f t="shared" si="29"/>
        <v/>
      </c>
      <c r="H145" s="297" t="b">
        <f t="shared" si="30"/>
        <v>0</v>
      </c>
      <c r="I145" s="298">
        <f t="shared" si="31"/>
        <v>1</v>
      </c>
      <c r="J145" s="15" t="str">
        <f t="shared" si="32"/>
        <v/>
      </c>
      <c r="K145" s="15" t="str">
        <f t="shared" si="33"/>
        <v/>
      </c>
      <c r="L145" s="15" t="str">
        <f t="shared" si="34"/>
        <v/>
      </c>
      <c r="M145" s="15" t="str">
        <f t="shared" si="35"/>
        <v/>
      </c>
      <c r="N145" s="15" t="str">
        <f t="shared" si="36"/>
        <v/>
      </c>
      <c r="O145" s="15" t="str">
        <f t="shared" si="37"/>
        <v/>
      </c>
    </row>
    <row r="146" spans="1:15">
      <c r="A146" s="546"/>
      <c r="B146" s="551"/>
      <c r="C146" s="551"/>
      <c r="D146" s="551"/>
      <c r="E146" s="553"/>
      <c r="F146" s="555" t="str">
        <f t="shared" si="28"/>
        <v/>
      </c>
      <c r="G146" s="322" t="str">
        <f t="shared" si="29"/>
        <v/>
      </c>
      <c r="H146" s="297" t="b">
        <f t="shared" si="30"/>
        <v>0</v>
      </c>
      <c r="I146" s="298">
        <f t="shared" si="31"/>
        <v>1</v>
      </c>
      <c r="J146" s="15" t="str">
        <f t="shared" si="32"/>
        <v/>
      </c>
      <c r="K146" s="15" t="str">
        <f t="shared" si="33"/>
        <v/>
      </c>
      <c r="L146" s="15" t="str">
        <f t="shared" si="34"/>
        <v/>
      </c>
      <c r="M146" s="15" t="str">
        <f t="shared" si="35"/>
        <v/>
      </c>
      <c r="N146" s="15" t="str">
        <f t="shared" si="36"/>
        <v/>
      </c>
      <c r="O146" s="15" t="str">
        <f t="shared" si="37"/>
        <v/>
      </c>
    </row>
    <row r="147" spans="1:15">
      <c r="A147" s="546"/>
      <c r="B147" s="551"/>
      <c r="C147" s="551"/>
      <c r="D147" s="551"/>
      <c r="E147" s="553"/>
      <c r="F147" s="555" t="str">
        <f t="shared" si="28"/>
        <v/>
      </c>
      <c r="G147" s="322" t="str">
        <f t="shared" si="29"/>
        <v/>
      </c>
      <c r="H147" s="297" t="b">
        <f t="shared" si="30"/>
        <v>0</v>
      </c>
      <c r="I147" s="298">
        <f t="shared" si="31"/>
        <v>1</v>
      </c>
      <c r="J147" s="15" t="str">
        <f t="shared" si="32"/>
        <v/>
      </c>
      <c r="K147" s="15" t="str">
        <f t="shared" si="33"/>
        <v/>
      </c>
      <c r="L147" s="15" t="str">
        <f t="shared" si="34"/>
        <v/>
      </c>
      <c r="M147" s="15" t="str">
        <f t="shared" si="35"/>
        <v/>
      </c>
      <c r="N147" s="15" t="str">
        <f t="shared" si="36"/>
        <v/>
      </c>
      <c r="O147" s="15" t="str">
        <f t="shared" si="37"/>
        <v/>
      </c>
    </row>
    <row r="148" spans="1:15">
      <c r="A148" s="546"/>
      <c r="B148" s="551"/>
      <c r="C148" s="551"/>
      <c r="D148" s="551"/>
      <c r="E148" s="553"/>
      <c r="F148" s="555" t="str">
        <f t="shared" si="28"/>
        <v/>
      </c>
      <c r="G148" s="322" t="str">
        <f t="shared" si="29"/>
        <v/>
      </c>
      <c r="H148" s="297" t="b">
        <f t="shared" si="30"/>
        <v>0</v>
      </c>
      <c r="I148" s="298">
        <f t="shared" si="31"/>
        <v>1</v>
      </c>
      <c r="J148" s="15" t="str">
        <f t="shared" si="32"/>
        <v/>
      </c>
      <c r="K148" s="15" t="str">
        <f t="shared" si="33"/>
        <v/>
      </c>
      <c r="L148" s="15" t="str">
        <f t="shared" si="34"/>
        <v/>
      </c>
      <c r="M148" s="15" t="str">
        <f t="shared" si="35"/>
        <v/>
      </c>
      <c r="N148" s="15" t="str">
        <f t="shared" si="36"/>
        <v/>
      </c>
      <c r="O148" s="15" t="str">
        <f t="shared" si="37"/>
        <v/>
      </c>
    </row>
    <row r="149" spans="1:15">
      <c r="A149" s="546"/>
      <c r="B149" s="551"/>
      <c r="C149" s="551"/>
      <c r="D149" s="551"/>
      <c r="E149" s="553"/>
      <c r="F149" s="555" t="str">
        <f t="shared" si="28"/>
        <v/>
      </c>
      <c r="G149" s="322" t="str">
        <f t="shared" si="29"/>
        <v/>
      </c>
      <c r="H149" s="297" t="b">
        <f t="shared" si="30"/>
        <v>0</v>
      </c>
      <c r="I149" s="298">
        <f t="shared" si="31"/>
        <v>1</v>
      </c>
      <c r="J149" s="15" t="str">
        <f t="shared" si="32"/>
        <v/>
      </c>
      <c r="K149" s="15" t="str">
        <f t="shared" si="33"/>
        <v/>
      </c>
      <c r="L149" s="15" t="str">
        <f t="shared" si="34"/>
        <v/>
      </c>
      <c r="M149" s="15" t="str">
        <f t="shared" si="35"/>
        <v/>
      </c>
      <c r="N149" s="15" t="str">
        <f t="shared" si="36"/>
        <v/>
      </c>
      <c r="O149" s="15" t="str">
        <f t="shared" si="37"/>
        <v/>
      </c>
    </row>
    <row r="150" spans="1:15">
      <c r="A150" s="546"/>
      <c r="B150" s="551"/>
      <c r="C150" s="551"/>
      <c r="D150" s="551"/>
      <c r="E150" s="553"/>
      <c r="F150" s="555" t="str">
        <f t="shared" si="28"/>
        <v/>
      </c>
      <c r="G150" s="322" t="str">
        <f t="shared" si="29"/>
        <v/>
      </c>
      <c r="H150" s="297" t="b">
        <f t="shared" si="30"/>
        <v>0</v>
      </c>
      <c r="I150" s="298">
        <f t="shared" si="31"/>
        <v>1</v>
      </c>
      <c r="J150" s="15" t="str">
        <f t="shared" si="32"/>
        <v/>
      </c>
      <c r="K150" s="15" t="str">
        <f t="shared" si="33"/>
        <v/>
      </c>
      <c r="L150" s="15" t="str">
        <f t="shared" si="34"/>
        <v/>
      </c>
      <c r="M150" s="15" t="str">
        <f t="shared" si="35"/>
        <v/>
      </c>
      <c r="N150" s="15" t="str">
        <f t="shared" si="36"/>
        <v/>
      </c>
      <c r="O150" s="15" t="str">
        <f t="shared" si="37"/>
        <v/>
      </c>
    </row>
    <row r="151" spans="1:15">
      <c r="A151" s="546"/>
      <c r="B151" s="551"/>
      <c r="C151" s="551"/>
      <c r="D151" s="551"/>
      <c r="E151" s="553"/>
      <c r="F151" s="555" t="str">
        <f t="shared" si="28"/>
        <v/>
      </c>
      <c r="G151" s="322" t="str">
        <f t="shared" si="29"/>
        <v/>
      </c>
      <c r="H151" s="297" t="b">
        <f t="shared" si="30"/>
        <v>0</v>
      </c>
      <c r="I151" s="298">
        <f t="shared" si="31"/>
        <v>1</v>
      </c>
      <c r="J151" s="15" t="str">
        <f t="shared" si="32"/>
        <v/>
      </c>
      <c r="K151" s="15" t="str">
        <f t="shared" si="33"/>
        <v/>
      </c>
      <c r="L151" s="15" t="str">
        <f t="shared" si="34"/>
        <v/>
      </c>
      <c r="M151" s="15" t="str">
        <f t="shared" si="35"/>
        <v/>
      </c>
      <c r="N151" s="15" t="str">
        <f t="shared" si="36"/>
        <v/>
      </c>
      <c r="O151" s="15" t="str">
        <f t="shared" si="37"/>
        <v/>
      </c>
    </row>
    <row r="152" spans="1:15">
      <c r="A152" s="546"/>
      <c r="B152" s="551"/>
      <c r="C152" s="551"/>
      <c r="D152" s="551"/>
      <c r="E152" s="553"/>
      <c r="F152" s="555" t="str">
        <f t="shared" si="28"/>
        <v/>
      </c>
      <c r="G152" s="322" t="str">
        <f t="shared" si="29"/>
        <v/>
      </c>
      <c r="H152" s="297" t="b">
        <f t="shared" si="30"/>
        <v>0</v>
      </c>
      <c r="I152" s="298">
        <f t="shared" si="31"/>
        <v>1</v>
      </c>
      <c r="J152" s="15" t="str">
        <f t="shared" si="32"/>
        <v/>
      </c>
      <c r="K152" s="15" t="str">
        <f t="shared" si="33"/>
        <v/>
      </c>
      <c r="L152" s="15" t="str">
        <f t="shared" si="34"/>
        <v/>
      </c>
      <c r="M152" s="15" t="str">
        <f t="shared" si="35"/>
        <v/>
      </c>
      <c r="N152" s="15" t="str">
        <f t="shared" si="36"/>
        <v/>
      </c>
      <c r="O152" s="15" t="str">
        <f t="shared" si="37"/>
        <v/>
      </c>
    </row>
    <row r="153" spans="1:15">
      <c r="A153" s="546"/>
      <c r="B153" s="551"/>
      <c r="C153" s="551"/>
      <c r="D153" s="551"/>
      <c r="E153" s="553"/>
      <c r="F153" s="555" t="str">
        <f t="shared" si="28"/>
        <v/>
      </c>
      <c r="G153" s="322" t="str">
        <f t="shared" si="29"/>
        <v/>
      </c>
      <c r="H153" s="297" t="b">
        <f t="shared" si="30"/>
        <v>0</v>
      </c>
      <c r="I153" s="298">
        <f t="shared" si="31"/>
        <v>1</v>
      </c>
      <c r="J153" s="15" t="str">
        <f t="shared" si="32"/>
        <v/>
      </c>
      <c r="K153" s="15" t="str">
        <f t="shared" si="33"/>
        <v/>
      </c>
      <c r="L153" s="15" t="str">
        <f t="shared" si="34"/>
        <v/>
      </c>
      <c r="M153" s="15" t="str">
        <f t="shared" si="35"/>
        <v/>
      </c>
      <c r="N153" s="15" t="str">
        <f t="shared" si="36"/>
        <v/>
      </c>
      <c r="O153" s="15" t="str">
        <f t="shared" si="37"/>
        <v/>
      </c>
    </row>
    <row r="154" spans="1:15">
      <c r="A154" s="546"/>
      <c r="B154" s="551"/>
      <c r="C154" s="551"/>
      <c r="D154" s="551"/>
      <c r="E154" s="553"/>
      <c r="F154" s="555" t="str">
        <f t="shared" si="28"/>
        <v/>
      </c>
      <c r="G154" s="322" t="str">
        <f t="shared" si="29"/>
        <v/>
      </c>
      <c r="H154" s="297" t="b">
        <f t="shared" si="30"/>
        <v>0</v>
      </c>
      <c r="I154" s="298">
        <f t="shared" si="31"/>
        <v>1</v>
      </c>
      <c r="J154" s="15" t="str">
        <f t="shared" si="32"/>
        <v/>
      </c>
      <c r="K154" s="15" t="str">
        <f t="shared" si="33"/>
        <v/>
      </c>
      <c r="L154" s="15" t="str">
        <f t="shared" si="34"/>
        <v/>
      </c>
      <c r="M154" s="15" t="str">
        <f t="shared" si="35"/>
        <v/>
      </c>
      <c r="N154" s="15" t="str">
        <f t="shared" si="36"/>
        <v/>
      </c>
      <c r="O154" s="15" t="str">
        <f t="shared" si="37"/>
        <v/>
      </c>
    </row>
    <row r="155" spans="1:15">
      <c r="A155" s="546"/>
      <c r="B155" s="551"/>
      <c r="C155" s="551"/>
      <c r="D155" s="551"/>
      <c r="E155" s="553"/>
      <c r="F155" s="555" t="str">
        <f t="shared" si="28"/>
        <v/>
      </c>
      <c r="G155" s="322" t="str">
        <f t="shared" si="29"/>
        <v/>
      </c>
      <c r="H155" s="297" t="b">
        <f t="shared" si="30"/>
        <v>0</v>
      </c>
      <c r="I155" s="298">
        <f t="shared" si="31"/>
        <v>1</v>
      </c>
      <c r="J155" s="15" t="str">
        <f t="shared" si="32"/>
        <v/>
      </c>
      <c r="K155" s="15" t="str">
        <f t="shared" si="33"/>
        <v/>
      </c>
      <c r="L155" s="15" t="str">
        <f t="shared" si="34"/>
        <v/>
      </c>
      <c r="M155" s="15" t="str">
        <f t="shared" si="35"/>
        <v/>
      </c>
      <c r="N155" s="15" t="str">
        <f t="shared" si="36"/>
        <v/>
      </c>
      <c r="O155" s="15" t="str">
        <f t="shared" si="37"/>
        <v/>
      </c>
    </row>
    <row r="156" spans="1:15">
      <c r="A156" s="546"/>
      <c r="B156" s="551"/>
      <c r="C156" s="551"/>
      <c r="D156" s="551"/>
      <c r="E156" s="553"/>
      <c r="F156" s="555" t="str">
        <f t="shared" si="28"/>
        <v/>
      </c>
      <c r="G156" s="322" t="str">
        <f t="shared" si="29"/>
        <v/>
      </c>
      <c r="H156" s="297" t="b">
        <f t="shared" si="30"/>
        <v>0</v>
      </c>
      <c r="I156" s="298">
        <f t="shared" si="31"/>
        <v>1</v>
      </c>
      <c r="J156" s="15" t="str">
        <f t="shared" si="32"/>
        <v/>
      </c>
      <c r="K156" s="15" t="str">
        <f t="shared" si="33"/>
        <v/>
      </c>
      <c r="L156" s="15" t="str">
        <f t="shared" si="34"/>
        <v/>
      </c>
      <c r="M156" s="15" t="str">
        <f t="shared" si="35"/>
        <v/>
      </c>
      <c r="N156" s="15" t="str">
        <f t="shared" si="36"/>
        <v/>
      </c>
      <c r="O156" s="15" t="str">
        <f t="shared" si="37"/>
        <v/>
      </c>
    </row>
    <row r="157" spans="1:15">
      <c r="A157" s="546"/>
      <c r="B157" s="551"/>
      <c r="C157" s="551"/>
      <c r="D157" s="551"/>
      <c r="E157" s="553"/>
      <c r="F157" s="555" t="str">
        <f t="shared" si="28"/>
        <v/>
      </c>
      <c r="G157" s="322" t="str">
        <f t="shared" si="29"/>
        <v/>
      </c>
      <c r="H157" s="297" t="b">
        <f t="shared" si="30"/>
        <v>0</v>
      </c>
      <c r="I157" s="298">
        <f t="shared" si="31"/>
        <v>1</v>
      </c>
      <c r="J157" s="15" t="str">
        <f t="shared" si="32"/>
        <v/>
      </c>
      <c r="K157" s="15" t="str">
        <f t="shared" si="33"/>
        <v/>
      </c>
      <c r="L157" s="15" t="str">
        <f t="shared" si="34"/>
        <v/>
      </c>
      <c r="M157" s="15" t="str">
        <f t="shared" si="35"/>
        <v/>
      </c>
      <c r="N157" s="15" t="str">
        <f t="shared" si="36"/>
        <v/>
      </c>
      <c r="O157" s="15" t="str">
        <f t="shared" si="37"/>
        <v/>
      </c>
    </row>
    <row r="158" spans="1:15">
      <c r="A158" s="546"/>
      <c r="B158" s="551"/>
      <c r="C158" s="551"/>
      <c r="D158" s="551"/>
      <c r="E158" s="553"/>
      <c r="F158" s="555" t="str">
        <f t="shared" si="28"/>
        <v/>
      </c>
      <c r="G158" s="322" t="str">
        <f t="shared" si="29"/>
        <v/>
      </c>
      <c r="H158" s="297" t="b">
        <f t="shared" si="30"/>
        <v>0</v>
      </c>
      <c r="I158" s="298">
        <f t="shared" si="31"/>
        <v>1</v>
      </c>
      <c r="J158" s="15" t="str">
        <f t="shared" si="32"/>
        <v/>
      </c>
      <c r="K158" s="15" t="str">
        <f t="shared" si="33"/>
        <v/>
      </c>
      <c r="L158" s="15" t="str">
        <f t="shared" si="34"/>
        <v/>
      </c>
      <c r="M158" s="15" t="str">
        <f t="shared" si="35"/>
        <v/>
      </c>
      <c r="N158" s="15" t="str">
        <f t="shared" si="36"/>
        <v/>
      </c>
      <c r="O158" s="15" t="str">
        <f t="shared" si="37"/>
        <v/>
      </c>
    </row>
    <row r="159" spans="1:15">
      <c r="A159" s="546"/>
      <c r="B159" s="551"/>
      <c r="C159" s="551"/>
      <c r="D159" s="551"/>
      <c r="E159" s="553"/>
      <c r="F159" s="555" t="str">
        <f t="shared" si="28"/>
        <v/>
      </c>
      <c r="G159" s="322" t="str">
        <f t="shared" si="29"/>
        <v/>
      </c>
      <c r="H159" s="297" t="b">
        <f t="shared" si="30"/>
        <v>0</v>
      </c>
      <c r="I159" s="298">
        <f t="shared" si="31"/>
        <v>1</v>
      </c>
      <c r="J159" s="15" t="str">
        <f t="shared" si="32"/>
        <v/>
      </c>
      <c r="K159" s="15" t="str">
        <f t="shared" si="33"/>
        <v/>
      </c>
      <c r="L159" s="15" t="str">
        <f t="shared" si="34"/>
        <v/>
      </c>
      <c r="M159" s="15" t="str">
        <f t="shared" si="35"/>
        <v/>
      </c>
      <c r="N159" s="15" t="str">
        <f t="shared" si="36"/>
        <v/>
      </c>
      <c r="O159" s="15" t="str">
        <f t="shared" si="37"/>
        <v/>
      </c>
    </row>
    <row r="160" spans="1:15">
      <c r="A160" s="546"/>
      <c r="B160" s="551"/>
      <c r="C160" s="551"/>
      <c r="D160" s="551"/>
      <c r="E160" s="553"/>
      <c r="F160" s="555" t="str">
        <f t="shared" si="28"/>
        <v/>
      </c>
      <c r="G160" s="322" t="str">
        <f t="shared" si="29"/>
        <v/>
      </c>
      <c r="H160" s="297" t="b">
        <f t="shared" si="30"/>
        <v>0</v>
      </c>
      <c r="I160" s="298">
        <f t="shared" si="31"/>
        <v>1</v>
      </c>
      <c r="J160" s="15" t="str">
        <f t="shared" si="32"/>
        <v/>
      </c>
      <c r="K160" s="15" t="str">
        <f t="shared" si="33"/>
        <v/>
      </c>
      <c r="L160" s="15" t="str">
        <f t="shared" si="34"/>
        <v/>
      </c>
      <c r="M160" s="15" t="str">
        <f t="shared" si="35"/>
        <v/>
      </c>
      <c r="N160" s="15" t="str">
        <f t="shared" si="36"/>
        <v/>
      </c>
      <c r="O160" s="15" t="str">
        <f t="shared" si="37"/>
        <v/>
      </c>
    </row>
    <row r="161" spans="1:15">
      <c r="A161" s="546"/>
      <c r="B161" s="551"/>
      <c r="C161" s="551"/>
      <c r="D161" s="551"/>
      <c r="E161" s="553"/>
      <c r="F161" s="555" t="str">
        <f t="shared" si="28"/>
        <v/>
      </c>
      <c r="G161" s="322" t="str">
        <f t="shared" si="29"/>
        <v/>
      </c>
      <c r="H161" s="297" t="b">
        <f t="shared" si="30"/>
        <v>0</v>
      </c>
      <c r="I161" s="298">
        <f t="shared" si="31"/>
        <v>1</v>
      </c>
      <c r="J161" s="15" t="str">
        <f t="shared" si="32"/>
        <v/>
      </c>
      <c r="K161" s="15" t="str">
        <f t="shared" si="33"/>
        <v/>
      </c>
      <c r="L161" s="15" t="str">
        <f t="shared" si="34"/>
        <v/>
      </c>
      <c r="M161" s="15" t="str">
        <f t="shared" si="35"/>
        <v/>
      </c>
      <c r="N161" s="15" t="str">
        <f t="shared" si="36"/>
        <v/>
      </c>
      <c r="O161" s="15" t="str">
        <f t="shared" si="37"/>
        <v/>
      </c>
    </row>
    <row r="162" spans="1:15">
      <c r="A162" s="546"/>
      <c r="B162" s="551"/>
      <c r="C162" s="551"/>
      <c r="D162" s="551"/>
      <c r="E162" s="553"/>
      <c r="F162" s="555" t="str">
        <f t="shared" si="28"/>
        <v/>
      </c>
      <c r="G162" s="322" t="str">
        <f t="shared" si="29"/>
        <v/>
      </c>
      <c r="H162" s="297" t="b">
        <f t="shared" si="30"/>
        <v>0</v>
      </c>
      <c r="I162" s="298">
        <f t="shared" si="31"/>
        <v>1</v>
      </c>
      <c r="J162" s="15" t="str">
        <f t="shared" si="32"/>
        <v/>
      </c>
      <c r="K162" s="15" t="str">
        <f t="shared" si="33"/>
        <v/>
      </c>
      <c r="L162" s="15" t="str">
        <f t="shared" si="34"/>
        <v/>
      </c>
      <c r="M162" s="15" t="str">
        <f t="shared" si="35"/>
        <v/>
      </c>
      <c r="N162" s="15" t="str">
        <f t="shared" si="36"/>
        <v/>
      </c>
      <c r="O162" s="15" t="str">
        <f t="shared" si="37"/>
        <v/>
      </c>
    </row>
    <row r="163" spans="1:15">
      <c r="A163" s="546"/>
      <c r="B163" s="551"/>
      <c r="C163" s="551"/>
      <c r="D163" s="551"/>
      <c r="E163" s="553"/>
      <c r="F163" s="555" t="str">
        <f t="shared" si="28"/>
        <v/>
      </c>
      <c r="G163" s="322" t="str">
        <f t="shared" si="29"/>
        <v/>
      </c>
      <c r="H163" s="297" t="b">
        <f t="shared" si="30"/>
        <v>0</v>
      </c>
      <c r="I163" s="298">
        <f t="shared" si="31"/>
        <v>1</v>
      </c>
      <c r="J163" s="15" t="str">
        <f t="shared" si="32"/>
        <v/>
      </c>
      <c r="K163" s="15" t="str">
        <f t="shared" si="33"/>
        <v/>
      </c>
      <c r="L163" s="15" t="str">
        <f t="shared" si="34"/>
        <v/>
      </c>
      <c r="M163" s="15" t="str">
        <f t="shared" si="35"/>
        <v/>
      </c>
      <c r="N163" s="15" t="str">
        <f t="shared" si="36"/>
        <v/>
      </c>
      <c r="O163" s="15" t="str">
        <f t="shared" si="37"/>
        <v/>
      </c>
    </row>
    <row r="164" spans="1:15">
      <c r="A164" s="546"/>
      <c r="B164" s="551"/>
      <c r="C164" s="551"/>
      <c r="D164" s="551"/>
      <c r="E164" s="553"/>
      <c r="F164" s="555" t="str">
        <f t="shared" si="28"/>
        <v/>
      </c>
      <c r="G164" s="322" t="str">
        <f t="shared" si="29"/>
        <v/>
      </c>
      <c r="H164" s="297" t="b">
        <f t="shared" si="30"/>
        <v>0</v>
      </c>
      <c r="I164" s="298">
        <f t="shared" si="31"/>
        <v>1</v>
      </c>
      <c r="J164" s="15" t="str">
        <f t="shared" si="32"/>
        <v/>
      </c>
      <c r="K164" s="15" t="str">
        <f t="shared" si="33"/>
        <v/>
      </c>
      <c r="L164" s="15" t="str">
        <f t="shared" si="34"/>
        <v/>
      </c>
      <c r="M164" s="15" t="str">
        <f t="shared" si="35"/>
        <v/>
      </c>
      <c r="N164" s="15" t="str">
        <f t="shared" si="36"/>
        <v/>
      </c>
      <c r="O164" s="15" t="str">
        <f t="shared" si="37"/>
        <v/>
      </c>
    </row>
    <row r="165" spans="1:15">
      <c r="A165" s="546"/>
      <c r="B165" s="551"/>
      <c r="C165" s="551"/>
      <c r="D165" s="551"/>
      <c r="E165" s="553"/>
      <c r="F165" s="555" t="str">
        <f t="shared" si="28"/>
        <v/>
      </c>
      <c r="G165" s="322" t="str">
        <f t="shared" si="29"/>
        <v/>
      </c>
      <c r="H165" s="297" t="b">
        <f t="shared" si="30"/>
        <v>0</v>
      </c>
      <c r="I165" s="298">
        <f t="shared" si="31"/>
        <v>1</v>
      </c>
      <c r="J165" s="15" t="str">
        <f t="shared" si="32"/>
        <v/>
      </c>
      <c r="K165" s="15" t="str">
        <f t="shared" si="33"/>
        <v/>
      </c>
      <c r="L165" s="15" t="str">
        <f t="shared" si="34"/>
        <v/>
      </c>
      <c r="M165" s="15" t="str">
        <f t="shared" si="35"/>
        <v/>
      </c>
      <c r="N165" s="15" t="str">
        <f t="shared" si="36"/>
        <v/>
      </c>
      <c r="O165" s="15" t="str">
        <f t="shared" si="37"/>
        <v/>
      </c>
    </row>
    <row r="166" spans="1:15">
      <c r="A166" s="546"/>
      <c r="B166" s="551"/>
      <c r="C166" s="551"/>
      <c r="D166" s="551"/>
      <c r="E166" s="553"/>
      <c r="F166" s="555" t="str">
        <f t="shared" si="28"/>
        <v/>
      </c>
      <c r="G166" s="322" t="str">
        <f t="shared" si="29"/>
        <v/>
      </c>
      <c r="H166" s="297" t="b">
        <f t="shared" si="30"/>
        <v>0</v>
      </c>
      <c r="I166" s="298">
        <f t="shared" si="31"/>
        <v>1</v>
      </c>
      <c r="J166" s="15" t="str">
        <f t="shared" si="32"/>
        <v/>
      </c>
      <c r="K166" s="15" t="str">
        <f t="shared" si="33"/>
        <v/>
      </c>
      <c r="L166" s="15" t="str">
        <f t="shared" si="34"/>
        <v/>
      </c>
      <c r="M166" s="15" t="str">
        <f t="shared" si="35"/>
        <v/>
      </c>
      <c r="N166" s="15" t="str">
        <f t="shared" si="36"/>
        <v/>
      </c>
      <c r="O166" s="15" t="str">
        <f t="shared" si="37"/>
        <v/>
      </c>
    </row>
    <row r="167" spans="1:15">
      <c r="A167" s="546"/>
      <c r="B167" s="551"/>
      <c r="C167" s="551"/>
      <c r="D167" s="551"/>
      <c r="E167" s="553"/>
      <c r="F167" s="555" t="str">
        <f t="shared" si="28"/>
        <v/>
      </c>
      <c r="G167" s="322" t="str">
        <f t="shared" si="29"/>
        <v/>
      </c>
      <c r="H167" s="297" t="b">
        <f t="shared" si="30"/>
        <v>0</v>
      </c>
      <c r="I167" s="298">
        <f t="shared" si="31"/>
        <v>1</v>
      </c>
      <c r="J167" s="15" t="str">
        <f t="shared" si="32"/>
        <v/>
      </c>
      <c r="K167" s="15" t="str">
        <f t="shared" si="33"/>
        <v/>
      </c>
      <c r="L167" s="15" t="str">
        <f t="shared" si="34"/>
        <v/>
      </c>
      <c r="M167" s="15" t="str">
        <f t="shared" si="35"/>
        <v/>
      </c>
      <c r="N167" s="15" t="str">
        <f t="shared" si="36"/>
        <v/>
      </c>
      <c r="O167" s="15" t="str">
        <f t="shared" si="37"/>
        <v/>
      </c>
    </row>
    <row r="168" spans="1:15">
      <c r="A168" s="546"/>
      <c r="B168" s="551"/>
      <c r="C168" s="551"/>
      <c r="D168" s="551"/>
      <c r="E168" s="553"/>
      <c r="F168" s="555" t="str">
        <f t="shared" si="28"/>
        <v/>
      </c>
      <c r="G168" s="322" t="str">
        <f t="shared" si="29"/>
        <v/>
      </c>
      <c r="H168" s="297" t="b">
        <f t="shared" si="30"/>
        <v>0</v>
      </c>
      <c r="I168" s="298">
        <f t="shared" si="31"/>
        <v>1</v>
      </c>
      <c r="J168" s="15" t="str">
        <f t="shared" si="32"/>
        <v/>
      </c>
      <c r="K168" s="15" t="str">
        <f t="shared" si="33"/>
        <v/>
      </c>
      <c r="L168" s="15" t="str">
        <f t="shared" si="34"/>
        <v/>
      </c>
      <c r="M168" s="15" t="str">
        <f t="shared" si="35"/>
        <v/>
      </c>
      <c r="N168" s="15" t="str">
        <f t="shared" si="36"/>
        <v/>
      </c>
      <c r="O168" s="15" t="str">
        <f t="shared" si="37"/>
        <v/>
      </c>
    </row>
    <row r="169" spans="1:15">
      <c r="A169" s="546"/>
      <c r="B169" s="551"/>
      <c r="C169" s="551"/>
      <c r="D169" s="551"/>
      <c r="E169" s="553"/>
      <c r="F169" s="555" t="str">
        <f t="shared" si="28"/>
        <v/>
      </c>
      <c r="G169" s="322" t="str">
        <f t="shared" si="29"/>
        <v/>
      </c>
      <c r="H169" s="297" t="b">
        <f t="shared" si="30"/>
        <v>0</v>
      </c>
      <c r="I169" s="298">
        <f t="shared" si="31"/>
        <v>1</v>
      </c>
      <c r="J169" s="15" t="str">
        <f t="shared" si="32"/>
        <v/>
      </c>
      <c r="K169" s="15" t="str">
        <f t="shared" si="33"/>
        <v/>
      </c>
      <c r="L169" s="15" t="str">
        <f t="shared" si="34"/>
        <v/>
      </c>
      <c r="M169" s="15" t="str">
        <f t="shared" si="35"/>
        <v/>
      </c>
      <c r="N169" s="15" t="str">
        <f t="shared" si="36"/>
        <v/>
      </c>
      <c r="O169" s="15" t="str">
        <f t="shared" si="37"/>
        <v/>
      </c>
    </row>
    <row r="170" spans="1:15">
      <c r="A170" s="546"/>
      <c r="B170" s="551"/>
      <c r="C170" s="551"/>
      <c r="D170" s="551"/>
      <c r="E170" s="553"/>
      <c r="F170" s="555" t="str">
        <f t="shared" si="28"/>
        <v/>
      </c>
      <c r="G170" s="322" t="str">
        <f t="shared" si="29"/>
        <v/>
      </c>
      <c r="H170" s="297" t="b">
        <f t="shared" si="30"/>
        <v>0</v>
      </c>
      <c r="I170" s="298">
        <f t="shared" si="31"/>
        <v>1</v>
      </c>
      <c r="J170" s="15" t="str">
        <f t="shared" si="32"/>
        <v/>
      </c>
      <c r="K170" s="15" t="str">
        <f t="shared" si="33"/>
        <v/>
      </c>
      <c r="L170" s="15" t="str">
        <f t="shared" si="34"/>
        <v/>
      </c>
      <c r="M170" s="15" t="str">
        <f t="shared" si="35"/>
        <v/>
      </c>
      <c r="N170" s="15" t="str">
        <f t="shared" si="36"/>
        <v/>
      </c>
      <c r="O170" s="15" t="str">
        <f t="shared" si="37"/>
        <v/>
      </c>
    </row>
    <row r="171" spans="1:15">
      <c r="A171" s="546"/>
      <c r="B171" s="551"/>
      <c r="C171" s="551"/>
      <c r="D171" s="551"/>
      <c r="E171" s="553"/>
      <c r="F171" s="555" t="str">
        <f t="shared" si="28"/>
        <v/>
      </c>
      <c r="G171" s="322" t="str">
        <f t="shared" si="29"/>
        <v/>
      </c>
      <c r="H171" s="297" t="b">
        <f t="shared" si="30"/>
        <v>0</v>
      </c>
      <c r="I171" s="298">
        <f t="shared" si="31"/>
        <v>1</v>
      </c>
      <c r="J171" s="15" t="str">
        <f t="shared" si="32"/>
        <v/>
      </c>
      <c r="K171" s="15" t="str">
        <f t="shared" si="33"/>
        <v/>
      </c>
      <c r="L171" s="15" t="str">
        <f t="shared" si="34"/>
        <v/>
      </c>
      <c r="M171" s="15" t="str">
        <f t="shared" si="35"/>
        <v/>
      </c>
      <c r="N171" s="15" t="str">
        <f t="shared" si="36"/>
        <v/>
      </c>
      <c r="O171" s="15" t="str">
        <f t="shared" si="37"/>
        <v/>
      </c>
    </row>
    <row r="172" spans="1:15">
      <c r="A172" s="546"/>
      <c r="B172" s="551"/>
      <c r="C172" s="551"/>
      <c r="D172" s="551"/>
      <c r="E172" s="553"/>
      <c r="F172" s="555" t="str">
        <f t="shared" si="28"/>
        <v/>
      </c>
      <c r="G172" s="322" t="str">
        <f t="shared" si="29"/>
        <v/>
      </c>
      <c r="H172" s="297" t="b">
        <f t="shared" si="30"/>
        <v>0</v>
      </c>
      <c r="I172" s="298">
        <f t="shared" si="31"/>
        <v>1</v>
      </c>
      <c r="J172" s="15" t="str">
        <f t="shared" si="32"/>
        <v/>
      </c>
      <c r="K172" s="15" t="str">
        <f t="shared" si="33"/>
        <v/>
      </c>
      <c r="L172" s="15" t="str">
        <f t="shared" si="34"/>
        <v/>
      </c>
      <c r="M172" s="15" t="str">
        <f t="shared" si="35"/>
        <v/>
      </c>
      <c r="N172" s="15" t="str">
        <f t="shared" si="36"/>
        <v/>
      </c>
      <c r="O172" s="15" t="str">
        <f t="shared" si="37"/>
        <v/>
      </c>
    </row>
    <row r="173" spans="1:15">
      <c r="A173" s="546"/>
      <c r="B173" s="551"/>
      <c r="C173" s="551"/>
      <c r="D173" s="551"/>
      <c r="E173" s="553"/>
      <c r="F173" s="555" t="str">
        <f t="shared" si="28"/>
        <v/>
      </c>
      <c r="G173" s="322" t="str">
        <f t="shared" si="29"/>
        <v/>
      </c>
      <c r="H173" s="297" t="b">
        <f t="shared" si="30"/>
        <v>0</v>
      </c>
      <c r="I173" s="298">
        <f t="shared" si="31"/>
        <v>1</v>
      </c>
      <c r="J173" s="15" t="str">
        <f t="shared" si="32"/>
        <v/>
      </c>
      <c r="K173" s="15" t="str">
        <f t="shared" si="33"/>
        <v/>
      </c>
      <c r="L173" s="15" t="str">
        <f t="shared" si="34"/>
        <v/>
      </c>
      <c r="M173" s="15" t="str">
        <f t="shared" si="35"/>
        <v/>
      </c>
      <c r="N173" s="15" t="str">
        <f t="shared" si="36"/>
        <v/>
      </c>
      <c r="O173" s="15" t="str">
        <f t="shared" si="37"/>
        <v/>
      </c>
    </row>
    <row r="174" spans="1:15">
      <c r="A174" s="546"/>
      <c r="B174" s="551"/>
      <c r="C174" s="551"/>
      <c r="D174" s="551"/>
      <c r="E174" s="553"/>
      <c r="F174" s="555" t="str">
        <f t="shared" si="28"/>
        <v/>
      </c>
      <c r="G174" s="322" t="str">
        <f t="shared" si="29"/>
        <v/>
      </c>
      <c r="H174" s="297" t="b">
        <f t="shared" si="30"/>
        <v>0</v>
      </c>
      <c r="I174" s="298">
        <f t="shared" si="31"/>
        <v>1</v>
      </c>
      <c r="J174" s="15" t="str">
        <f t="shared" si="32"/>
        <v/>
      </c>
      <c r="K174" s="15" t="str">
        <f t="shared" si="33"/>
        <v/>
      </c>
      <c r="L174" s="15" t="str">
        <f t="shared" si="34"/>
        <v/>
      </c>
      <c r="M174" s="15" t="str">
        <f t="shared" si="35"/>
        <v/>
      </c>
      <c r="N174" s="15" t="str">
        <f t="shared" si="36"/>
        <v/>
      </c>
      <c r="O174" s="15" t="str">
        <f t="shared" si="37"/>
        <v/>
      </c>
    </row>
    <row r="175" spans="1:15">
      <c r="A175" s="546"/>
      <c r="B175" s="551"/>
      <c r="C175" s="551"/>
      <c r="D175" s="551"/>
      <c r="E175" s="553"/>
      <c r="F175" s="555" t="str">
        <f t="shared" si="28"/>
        <v/>
      </c>
      <c r="G175" s="322" t="str">
        <f t="shared" si="29"/>
        <v/>
      </c>
      <c r="H175" s="297" t="b">
        <f t="shared" si="30"/>
        <v>0</v>
      </c>
      <c r="I175" s="298">
        <f t="shared" si="31"/>
        <v>1</v>
      </c>
      <c r="J175" s="15" t="str">
        <f t="shared" si="32"/>
        <v/>
      </c>
      <c r="K175" s="15" t="str">
        <f t="shared" si="33"/>
        <v/>
      </c>
      <c r="L175" s="15" t="str">
        <f t="shared" si="34"/>
        <v/>
      </c>
      <c r="M175" s="15" t="str">
        <f t="shared" si="35"/>
        <v/>
      </c>
      <c r="N175" s="15" t="str">
        <f t="shared" si="36"/>
        <v/>
      </c>
      <c r="O175" s="15" t="str">
        <f t="shared" si="37"/>
        <v/>
      </c>
    </row>
    <row r="176" spans="1:15">
      <c r="A176" s="546"/>
      <c r="B176" s="551"/>
      <c r="C176" s="551"/>
      <c r="D176" s="551"/>
      <c r="E176" s="553"/>
      <c r="F176" s="555" t="str">
        <f t="shared" si="28"/>
        <v/>
      </c>
      <c r="G176" s="322" t="str">
        <f t="shared" si="29"/>
        <v/>
      </c>
      <c r="H176" s="297" t="b">
        <f t="shared" si="30"/>
        <v>0</v>
      </c>
      <c r="I176" s="298">
        <f t="shared" si="31"/>
        <v>1</v>
      </c>
      <c r="J176" s="15" t="str">
        <f t="shared" si="32"/>
        <v/>
      </c>
      <c r="K176" s="15" t="str">
        <f t="shared" si="33"/>
        <v/>
      </c>
      <c r="L176" s="15" t="str">
        <f t="shared" si="34"/>
        <v/>
      </c>
      <c r="M176" s="15" t="str">
        <f t="shared" si="35"/>
        <v/>
      </c>
      <c r="N176" s="15" t="str">
        <f t="shared" si="36"/>
        <v/>
      </c>
      <c r="O176" s="15" t="str">
        <f t="shared" si="37"/>
        <v/>
      </c>
    </row>
    <row r="177" spans="1:15">
      <c r="A177" s="546"/>
      <c r="B177" s="551"/>
      <c r="C177" s="551"/>
      <c r="D177" s="551"/>
      <c r="E177" s="553"/>
      <c r="F177" s="555" t="str">
        <f t="shared" si="28"/>
        <v/>
      </c>
      <c r="G177" s="322" t="str">
        <f t="shared" si="29"/>
        <v/>
      </c>
      <c r="H177" s="297" t="b">
        <f t="shared" si="30"/>
        <v>0</v>
      </c>
      <c r="I177" s="298">
        <f t="shared" si="31"/>
        <v>1</v>
      </c>
      <c r="J177" s="15" t="str">
        <f t="shared" si="32"/>
        <v/>
      </c>
      <c r="K177" s="15" t="str">
        <f t="shared" si="33"/>
        <v/>
      </c>
      <c r="L177" s="15" t="str">
        <f t="shared" si="34"/>
        <v/>
      </c>
      <c r="M177" s="15" t="str">
        <f t="shared" si="35"/>
        <v/>
      </c>
      <c r="N177" s="15" t="str">
        <f t="shared" si="36"/>
        <v/>
      </c>
      <c r="O177" s="15" t="str">
        <f t="shared" si="37"/>
        <v/>
      </c>
    </row>
    <row r="178" spans="1:15">
      <c r="A178" s="546"/>
      <c r="B178" s="551"/>
      <c r="C178" s="551"/>
      <c r="D178" s="551"/>
      <c r="E178" s="553"/>
      <c r="F178" s="555" t="str">
        <f t="shared" si="28"/>
        <v/>
      </c>
      <c r="G178" s="322" t="str">
        <f t="shared" si="29"/>
        <v/>
      </c>
      <c r="H178" s="297" t="b">
        <f t="shared" si="30"/>
        <v>0</v>
      </c>
      <c r="I178" s="298">
        <f t="shared" si="31"/>
        <v>1</v>
      </c>
      <c r="J178" s="15" t="str">
        <f t="shared" si="32"/>
        <v/>
      </c>
      <c r="K178" s="15" t="str">
        <f t="shared" si="33"/>
        <v/>
      </c>
      <c r="L178" s="15" t="str">
        <f t="shared" si="34"/>
        <v/>
      </c>
      <c r="M178" s="15" t="str">
        <f t="shared" si="35"/>
        <v/>
      </c>
      <c r="N178" s="15" t="str">
        <f t="shared" si="36"/>
        <v/>
      </c>
      <c r="O178" s="15" t="str">
        <f t="shared" si="37"/>
        <v/>
      </c>
    </row>
    <row r="179" spans="1:15">
      <c r="A179" s="546"/>
      <c r="B179" s="551"/>
      <c r="C179" s="551"/>
      <c r="D179" s="551"/>
      <c r="E179" s="553"/>
      <c r="F179" s="555" t="str">
        <f t="shared" si="28"/>
        <v/>
      </c>
      <c r="G179" s="322" t="str">
        <f t="shared" si="29"/>
        <v/>
      </c>
      <c r="H179" s="297" t="b">
        <f t="shared" si="30"/>
        <v>0</v>
      </c>
      <c r="I179" s="298">
        <f t="shared" si="31"/>
        <v>1</v>
      </c>
      <c r="J179" s="15" t="str">
        <f t="shared" si="32"/>
        <v/>
      </c>
      <c r="K179" s="15" t="str">
        <f t="shared" si="33"/>
        <v/>
      </c>
      <c r="L179" s="15" t="str">
        <f t="shared" si="34"/>
        <v/>
      </c>
      <c r="M179" s="15" t="str">
        <f t="shared" si="35"/>
        <v/>
      </c>
      <c r="N179" s="15" t="str">
        <f t="shared" si="36"/>
        <v/>
      </c>
      <c r="O179" s="15" t="str">
        <f t="shared" si="37"/>
        <v/>
      </c>
    </row>
    <row r="180" spans="1:15">
      <c r="A180" s="546"/>
      <c r="B180" s="551"/>
      <c r="C180" s="551"/>
      <c r="D180" s="551"/>
      <c r="E180" s="553"/>
      <c r="F180" s="555" t="str">
        <f t="shared" si="28"/>
        <v/>
      </c>
      <c r="G180" s="322" t="str">
        <f t="shared" si="29"/>
        <v/>
      </c>
      <c r="H180" s="297" t="b">
        <f t="shared" si="30"/>
        <v>0</v>
      </c>
      <c r="I180" s="298">
        <f t="shared" si="31"/>
        <v>1</v>
      </c>
      <c r="J180" s="15" t="str">
        <f t="shared" si="32"/>
        <v/>
      </c>
      <c r="K180" s="15" t="str">
        <f t="shared" si="33"/>
        <v/>
      </c>
      <c r="L180" s="15" t="str">
        <f t="shared" si="34"/>
        <v/>
      </c>
      <c r="M180" s="15" t="str">
        <f t="shared" si="35"/>
        <v/>
      </c>
      <c r="N180" s="15" t="str">
        <f t="shared" si="36"/>
        <v/>
      </c>
      <c r="O180" s="15" t="str">
        <f t="shared" si="37"/>
        <v/>
      </c>
    </row>
    <row r="181" spans="1:15">
      <c r="A181" s="546"/>
      <c r="B181" s="551"/>
      <c r="C181" s="551"/>
      <c r="D181" s="551"/>
      <c r="E181" s="553"/>
      <c r="F181" s="555" t="str">
        <f t="shared" si="28"/>
        <v/>
      </c>
      <c r="G181" s="322" t="str">
        <f t="shared" si="29"/>
        <v/>
      </c>
      <c r="H181" s="297" t="b">
        <f t="shared" si="30"/>
        <v>0</v>
      </c>
      <c r="I181" s="298">
        <f t="shared" si="31"/>
        <v>1</v>
      </c>
      <c r="J181" s="15" t="str">
        <f t="shared" si="32"/>
        <v/>
      </c>
      <c r="K181" s="15" t="str">
        <f t="shared" si="33"/>
        <v/>
      </c>
      <c r="L181" s="15" t="str">
        <f t="shared" si="34"/>
        <v/>
      </c>
      <c r="M181" s="15" t="str">
        <f t="shared" si="35"/>
        <v/>
      </c>
      <c r="N181" s="15" t="str">
        <f t="shared" si="36"/>
        <v/>
      </c>
      <c r="O181" s="15" t="str">
        <f t="shared" si="37"/>
        <v/>
      </c>
    </row>
    <row r="182" spans="1:15">
      <c r="A182" s="546"/>
      <c r="B182" s="551"/>
      <c r="C182" s="551"/>
      <c r="D182" s="551"/>
      <c r="E182" s="553"/>
      <c r="F182" s="555" t="str">
        <f t="shared" si="28"/>
        <v/>
      </c>
      <c r="G182" s="322" t="str">
        <f t="shared" si="29"/>
        <v/>
      </c>
      <c r="H182" s="297" t="b">
        <f t="shared" si="30"/>
        <v>0</v>
      </c>
      <c r="I182" s="298">
        <f t="shared" si="31"/>
        <v>1</v>
      </c>
      <c r="J182" s="15" t="str">
        <f t="shared" si="32"/>
        <v/>
      </c>
      <c r="K182" s="15" t="str">
        <f t="shared" si="33"/>
        <v/>
      </c>
      <c r="L182" s="15" t="str">
        <f t="shared" si="34"/>
        <v/>
      </c>
      <c r="M182" s="15" t="str">
        <f t="shared" si="35"/>
        <v/>
      </c>
      <c r="N182" s="15" t="str">
        <f t="shared" si="36"/>
        <v/>
      </c>
      <c r="O182" s="15" t="str">
        <f t="shared" si="37"/>
        <v/>
      </c>
    </row>
    <row r="183" spans="1:15">
      <c r="A183" s="546"/>
      <c r="B183" s="551"/>
      <c r="C183" s="551"/>
      <c r="D183" s="551"/>
      <c r="E183" s="553"/>
      <c r="F183" s="555" t="str">
        <f t="shared" si="28"/>
        <v/>
      </c>
      <c r="G183" s="322" t="str">
        <f t="shared" si="29"/>
        <v/>
      </c>
      <c r="H183" s="297" t="b">
        <f t="shared" si="30"/>
        <v>0</v>
      </c>
      <c r="I183" s="298">
        <f t="shared" si="31"/>
        <v>1</v>
      </c>
      <c r="J183" s="15" t="str">
        <f t="shared" si="32"/>
        <v/>
      </c>
      <c r="K183" s="15" t="str">
        <f t="shared" si="33"/>
        <v/>
      </c>
      <c r="L183" s="15" t="str">
        <f t="shared" si="34"/>
        <v/>
      </c>
      <c r="M183" s="15" t="str">
        <f t="shared" si="35"/>
        <v/>
      </c>
      <c r="N183" s="15" t="str">
        <f t="shared" si="36"/>
        <v/>
      </c>
      <c r="O183" s="15" t="str">
        <f t="shared" si="37"/>
        <v/>
      </c>
    </row>
    <row r="184" spans="1:15">
      <c r="A184" s="546"/>
      <c r="B184" s="551"/>
      <c r="C184" s="551"/>
      <c r="D184" s="551"/>
      <c r="E184" s="553"/>
      <c r="F184" s="555" t="str">
        <f t="shared" si="28"/>
        <v/>
      </c>
      <c r="G184" s="322" t="str">
        <f t="shared" si="29"/>
        <v/>
      </c>
      <c r="H184" s="297" t="b">
        <f t="shared" si="30"/>
        <v>0</v>
      </c>
      <c r="I184" s="298">
        <f t="shared" si="31"/>
        <v>1</v>
      </c>
      <c r="J184" s="15" t="str">
        <f t="shared" si="32"/>
        <v/>
      </c>
      <c r="K184" s="15" t="str">
        <f t="shared" si="33"/>
        <v/>
      </c>
      <c r="L184" s="15" t="str">
        <f t="shared" si="34"/>
        <v/>
      </c>
      <c r="M184" s="15" t="str">
        <f t="shared" si="35"/>
        <v/>
      </c>
      <c r="N184" s="15" t="str">
        <f t="shared" si="36"/>
        <v/>
      </c>
      <c r="O184" s="15" t="str">
        <f t="shared" si="37"/>
        <v/>
      </c>
    </row>
    <row r="185" spans="1:15">
      <c r="A185" s="546"/>
      <c r="B185" s="551"/>
      <c r="C185" s="551"/>
      <c r="D185" s="551"/>
      <c r="E185" s="553"/>
      <c r="F185" s="555" t="str">
        <f t="shared" si="28"/>
        <v/>
      </c>
      <c r="G185" s="322" t="str">
        <f t="shared" si="29"/>
        <v/>
      </c>
      <c r="H185" s="297" t="b">
        <f t="shared" si="30"/>
        <v>0</v>
      </c>
      <c r="I185" s="298">
        <f t="shared" si="31"/>
        <v>1</v>
      </c>
      <c r="J185" s="15" t="str">
        <f t="shared" si="32"/>
        <v/>
      </c>
      <c r="K185" s="15" t="str">
        <f t="shared" si="33"/>
        <v/>
      </c>
      <c r="L185" s="15" t="str">
        <f t="shared" si="34"/>
        <v/>
      </c>
      <c r="M185" s="15" t="str">
        <f t="shared" si="35"/>
        <v/>
      </c>
      <c r="N185" s="15" t="str">
        <f t="shared" si="36"/>
        <v/>
      </c>
      <c r="O185" s="15" t="str">
        <f t="shared" si="37"/>
        <v/>
      </c>
    </row>
    <row r="186" spans="1:15">
      <c r="A186" s="546"/>
      <c r="B186" s="551"/>
      <c r="C186" s="551"/>
      <c r="D186" s="551"/>
      <c r="E186" s="553"/>
      <c r="F186" s="555" t="str">
        <f t="shared" si="28"/>
        <v/>
      </c>
      <c r="G186" s="322" t="str">
        <f t="shared" si="29"/>
        <v/>
      </c>
      <c r="H186" s="297" t="b">
        <f t="shared" si="30"/>
        <v>0</v>
      </c>
      <c r="I186" s="298">
        <f t="shared" si="31"/>
        <v>1</v>
      </c>
      <c r="J186" s="15" t="str">
        <f t="shared" si="32"/>
        <v/>
      </c>
      <c r="K186" s="15" t="str">
        <f t="shared" si="33"/>
        <v/>
      </c>
      <c r="L186" s="15" t="str">
        <f t="shared" si="34"/>
        <v/>
      </c>
      <c r="M186" s="15" t="str">
        <f t="shared" si="35"/>
        <v/>
      </c>
      <c r="N186" s="15" t="str">
        <f t="shared" si="36"/>
        <v/>
      </c>
      <c r="O186" s="15" t="str">
        <f t="shared" si="37"/>
        <v/>
      </c>
    </row>
    <row r="187" spans="1:15">
      <c r="A187" s="546"/>
      <c r="B187" s="551"/>
      <c r="C187" s="551"/>
      <c r="D187" s="551"/>
      <c r="E187" s="553"/>
      <c r="F187" s="555" t="str">
        <f t="shared" si="28"/>
        <v/>
      </c>
      <c r="G187" s="322" t="str">
        <f t="shared" si="29"/>
        <v/>
      </c>
      <c r="H187" s="297" t="b">
        <f t="shared" si="30"/>
        <v>0</v>
      </c>
      <c r="I187" s="298">
        <f t="shared" si="31"/>
        <v>1</v>
      </c>
      <c r="J187" s="15" t="str">
        <f t="shared" si="32"/>
        <v/>
      </c>
      <c r="K187" s="15" t="str">
        <f t="shared" si="33"/>
        <v/>
      </c>
      <c r="L187" s="15" t="str">
        <f t="shared" si="34"/>
        <v/>
      </c>
      <c r="M187" s="15" t="str">
        <f t="shared" si="35"/>
        <v/>
      </c>
      <c r="N187" s="15" t="str">
        <f t="shared" si="36"/>
        <v/>
      </c>
      <c r="O187" s="15" t="str">
        <f t="shared" si="37"/>
        <v/>
      </c>
    </row>
    <row r="188" spans="1:15">
      <c r="A188" s="546"/>
      <c r="B188" s="551"/>
      <c r="C188" s="551"/>
      <c r="D188" s="551"/>
      <c r="E188" s="553"/>
      <c r="F188" s="555" t="str">
        <f t="shared" si="28"/>
        <v/>
      </c>
      <c r="G188" s="322" t="str">
        <f t="shared" si="29"/>
        <v/>
      </c>
      <c r="H188" s="297" t="b">
        <f t="shared" si="30"/>
        <v>0</v>
      </c>
      <c r="I188" s="298">
        <f t="shared" si="31"/>
        <v>1</v>
      </c>
      <c r="J188" s="15" t="str">
        <f t="shared" si="32"/>
        <v/>
      </c>
      <c r="K188" s="15" t="str">
        <f t="shared" si="33"/>
        <v/>
      </c>
      <c r="L188" s="15" t="str">
        <f t="shared" si="34"/>
        <v/>
      </c>
      <c r="M188" s="15" t="str">
        <f t="shared" si="35"/>
        <v/>
      </c>
      <c r="N188" s="15" t="str">
        <f t="shared" si="36"/>
        <v/>
      </c>
      <c r="O188" s="15" t="str">
        <f t="shared" si="37"/>
        <v/>
      </c>
    </row>
    <row r="189" spans="1:15">
      <c r="A189" s="546"/>
      <c r="B189" s="551"/>
      <c r="C189" s="551"/>
      <c r="D189" s="551"/>
      <c r="E189" s="553"/>
      <c r="F189" s="555" t="str">
        <f t="shared" si="28"/>
        <v/>
      </c>
      <c r="G189" s="322" t="str">
        <f t="shared" si="29"/>
        <v/>
      </c>
      <c r="H189" s="297" t="b">
        <f t="shared" si="30"/>
        <v>0</v>
      </c>
      <c r="I189" s="298">
        <f t="shared" si="31"/>
        <v>1</v>
      </c>
      <c r="J189" s="15" t="str">
        <f t="shared" si="32"/>
        <v/>
      </c>
      <c r="K189" s="15" t="str">
        <f t="shared" si="33"/>
        <v/>
      </c>
      <c r="L189" s="15" t="str">
        <f t="shared" si="34"/>
        <v/>
      </c>
      <c r="M189" s="15" t="str">
        <f t="shared" si="35"/>
        <v/>
      </c>
      <c r="N189" s="15" t="str">
        <f t="shared" si="36"/>
        <v/>
      </c>
      <c r="O189" s="15" t="str">
        <f t="shared" si="37"/>
        <v/>
      </c>
    </row>
    <row r="190" spans="1:15">
      <c r="A190" s="546"/>
      <c r="B190" s="551"/>
      <c r="C190" s="551"/>
      <c r="D190" s="551"/>
      <c r="E190" s="553"/>
      <c r="F190" s="555" t="str">
        <f t="shared" si="28"/>
        <v/>
      </c>
      <c r="G190" s="322" t="str">
        <f t="shared" si="29"/>
        <v/>
      </c>
      <c r="H190" s="297" t="b">
        <f t="shared" si="30"/>
        <v>0</v>
      </c>
      <c r="I190" s="298">
        <f t="shared" si="31"/>
        <v>1</v>
      </c>
      <c r="J190" s="15" t="str">
        <f t="shared" si="32"/>
        <v/>
      </c>
      <c r="K190" s="15" t="str">
        <f t="shared" si="33"/>
        <v/>
      </c>
      <c r="L190" s="15" t="str">
        <f t="shared" si="34"/>
        <v/>
      </c>
      <c r="M190" s="15" t="str">
        <f t="shared" si="35"/>
        <v/>
      </c>
      <c r="N190" s="15" t="str">
        <f t="shared" si="36"/>
        <v/>
      </c>
      <c r="O190" s="15" t="str">
        <f t="shared" si="37"/>
        <v/>
      </c>
    </row>
    <row r="191" spans="1:15">
      <c r="A191" s="546"/>
      <c r="B191" s="551"/>
      <c r="C191" s="551"/>
      <c r="D191" s="551"/>
      <c r="E191" s="553"/>
      <c r="F191" s="555" t="str">
        <f t="shared" si="28"/>
        <v/>
      </c>
      <c r="G191" s="322" t="str">
        <f t="shared" si="29"/>
        <v/>
      </c>
      <c r="H191" s="297" t="b">
        <f t="shared" si="30"/>
        <v>0</v>
      </c>
      <c r="I191" s="298">
        <f t="shared" si="31"/>
        <v>1</v>
      </c>
      <c r="J191" s="15" t="str">
        <f t="shared" si="32"/>
        <v/>
      </c>
      <c r="K191" s="15" t="str">
        <f t="shared" si="33"/>
        <v/>
      </c>
      <c r="L191" s="15" t="str">
        <f t="shared" si="34"/>
        <v/>
      </c>
      <c r="M191" s="15" t="str">
        <f t="shared" si="35"/>
        <v/>
      </c>
      <c r="N191" s="15" t="str">
        <f t="shared" si="36"/>
        <v/>
      </c>
      <c r="O191" s="15" t="str">
        <f t="shared" si="37"/>
        <v/>
      </c>
    </row>
    <row r="192" spans="1:15">
      <c r="A192" s="546"/>
      <c r="B192" s="551"/>
      <c r="C192" s="551"/>
      <c r="D192" s="551"/>
      <c r="E192" s="553"/>
      <c r="F192" s="555" t="str">
        <f t="shared" si="28"/>
        <v/>
      </c>
      <c r="G192" s="322" t="str">
        <f t="shared" si="29"/>
        <v/>
      </c>
      <c r="H192" s="297" t="b">
        <f t="shared" si="30"/>
        <v>0</v>
      </c>
      <c r="I192" s="298">
        <f t="shared" si="31"/>
        <v>1</v>
      </c>
      <c r="J192" s="15" t="str">
        <f t="shared" si="32"/>
        <v/>
      </c>
      <c r="K192" s="15" t="str">
        <f t="shared" si="33"/>
        <v/>
      </c>
      <c r="L192" s="15" t="str">
        <f t="shared" si="34"/>
        <v/>
      </c>
      <c r="M192" s="15" t="str">
        <f t="shared" si="35"/>
        <v/>
      </c>
      <c r="N192" s="15" t="str">
        <f t="shared" si="36"/>
        <v/>
      </c>
      <c r="O192" s="15" t="str">
        <f t="shared" si="37"/>
        <v/>
      </c>
    </row>
    <row r="193" spans="1:15">
      <c r="A193" s="546"/>
      <c r="B193" s="551"/>
      <c r="C193" s="551"/>
      <c r="D193" s="551"/>
      <c r="E193" s="553"/>
      <c r="F193" s="555" t="str">
        <f t="shared" si="28"/>
        <v/>
      </c>
      <c r="G193" s="322" t="str">
        <f t="shared" si="29"/>
        <v/>
      </c>
      <c r="H193" s="297" t="b">
        <f t="shared" si="30"/>
        <v>0</v>
      </c>
      <c r="I193" s="298">
        <f t="shared" si="31"/>
        <v>1</v>
      </c>
      <c r="J193" s="15" t="str">
        <f t="shared" si="32"/>
        <v/>
      </c>
      <c r="K193" s="15" t="str">
        <f t="shared" si="33"/>
        <v/>
      </c>
      <c r="L193" s="15" t="str">
        <f t="shared" si="34"/>
        <v/>
      </c>
      <c r="M193" s="15" t="str">
        <f t="shared" si="35"/>
        <v/>
      </c>
      <c r="N193" s="15" t="str">
        <f t="shared" si="36"/>
        <v/>
      </c>
      <c r="O193" s="15" t="str">
        <f t="shared" si="37"/>
        <v/>
      </c>
    </row>
    <row r="194" spans="1:15">
      <c r="A194" s="546"/>
      <c r="B194" s="551"/>
      <c r="C194" s="551"/>
      <c r="D194" s="551"/>
      <c r="E194" s="553"/>
      <c r="F194" s="555" t="str">
        <f t="shared" si="28"/>
        <v/>
      </c>
      <c r="G194" s="322" t="str">
        <f t="shared" si="29"/>
        <v/>
      </c>
      <c r="H194" s="297" t="b">
        <f t="shared" si="30"/>
        <v>0</v>
      </c>
      <c r="I194" s="298">
        <f t="shared" si="31"/>
        <v>1</v>
      </c>
      <c r="J194" s="15" t="str">
        <f t="shared" si="32"/>
        <v/>
      </c>
      <c r="K194" s="15" t="str">
        <f t="shared" si="33"/>
        <v/>
      </c>
      <c r="L194" s="15" t="str">
        <f t="shared" si="34"/>
        <v/>
      </c>
      <c r="M194" s="15" t="str">
        <f t="shared" si="35"/>
        <v/>
      </c>
      <c r="N194" s="15" t="str">
        <f t="shared" si="36"/>
        <v/>
      </c>
      <c r="O194" s="15" t="str">
        <f t="shared" si="37"/>
        <v/>
      </c>
    </row>
    <row r="195" spans="1:15">
      <c r="A195" s="546"/>
      <c r="B195" s="551"/>
      <c r="C195" s="551"/>
      <c r="D195" s="551"/>
      <c r="E195" s="553"/>
      <c r="F195" s="555" t="str">
        <f t="shared" si="28"/>
        <v/>
      </c>
      <c r="G195" s="322" t="str">
        <f t="shared" si="29"/>
        <v/>
      </c>
      <c r="H195" s="297" t="b">
        <f t="shared" si="30"/>
        <v>0</v>
      </c>
      <c r="I195" s="298">
        <f t="shared" si="31"/>
        <v>1</v>
      </c>
      <c r="J195" s="15" t="str">
        <f t="shared" si="32"/>
        <v/>
      </c>
      <c r="K195" s="15" t="str">
        <f t="shared" si="33"/>
        <v/>
      </c>
      <c r="L195" s="15" t="str">
        <f t="shared" si="34"/>
        <v/>
      </c>
      <c r="M195" s="15" t="str">
        <f t="shared" si="35"/>
        <v/>
      </c>
      <c r="N195" s="15" t="str">
        <f t="shared" si="36"/>
        <v/>
      </c>
      <c r="O195" s="15" t="str">
        <f t="shared" si="37"/>
        <v/>
      </c>
    </row>
    <row r="196" spans="1:15">
      <c r="A196" s="546"/>
      <c r="B196" s="551"/>
      <c r="C196" s="551"/>
      <c r="D196" s="551"/>
      <c r="E196" s="553"/>
      <c r="F196" s="555" t="str">
        <f t="shared" si="28"/>
        <v/>
      </c>
      <c r="G196" s="322" t="str">
        <f t="shared" si="29"/>
        <v/>
      </c>
      <c r="H196" s="297" t="b">
        <f t="shared" si="30"/>
        <v>0</v>
      </c>
      <c r="I196" s="298">
        <f t="shared" si="31"/>
        <v>1</v>
      </c>
      <c r="J196" s="15" t="str">
        <f t="shared" si="32"/>
        <v/>
      </c>
      <c r="K196" s="15" t="str">
        <f t="shared" si="33"/>
        <v/>
      </c>
      <c r="L196" s="15" t="str">
        <f t="shared" si="34"/>
        <v/>
      </c>
      <c r="M196" s="15" t="str">
        <f t="shared" si="35"/>
        <v/>
      </c>
      <c r="N196" s="15" t="str">
        <f t="shared" si="36"/>
        <v/>
      </c>
      <c r="O196" s="15" t="str">
        <f t="shared" si="37"/>
        <v/>
      </c>
    </row>
    <row r="197" spans="1:15">
      <c r="A197" s="546"/>
      <c r="B197" s="551"/>
      <c r="C197" s="551"/>
      <c r="D197" s="551"/>
      <c r="E197" s="553"/>
      <c r="F197" s="555" t="str">
        <f t="shared" si="28"/>
        <v/>
      </c>
      <c r="G197" s="322" t="str">
        <f t="shared" si="29"/>
        <v/>
      </c>
      <c r="H197" s="297" t="b">
        <f t="shared" si="30"/>
        <v>0</v>
      </c>
      <c r="I197" s="298">
        <f t="shared" si="31"/>
        <v>1</v>
      </c>
      <c r="J197" s="15" t="str">
        <f t="shared" si="32"/>
        <v/>
      </c>
      <c r="K197" s="15" t="str">
        <f t="shared" si="33"/>
        <v/>
      </c>
      <c r="L197" s="15" t="str">
        <f t="shared" si="34"/>
        <v/>
      </c>
      <c r="M197" s="15" t="str">
        <f t="shared" si="35"/>
        <v/>
      </c>
      <c r="N197" s="15" t="str">
        <f t="shared" si="36"/>
        <v/>
      </c>
      <c r="O197" s="15" t="str">
        <f t="shared" si="37"/>
        <v/>
      </c>
    </row>
    <row r="198" spans="1:15">
      <c r="A198" s="546"/>
      <c r="B198" s="551"/>
      <c r="C198" s="551"/>
      <c r="D198" s="551"/>
      <c r="E198" s="553"/>
      <c r="F198" s="555" t="str">
        <f t="shared" si="28"/>
        <v/>
      </c>
      <c r="G198" s="322" t="str">
        <f t="shared" si="29"/>
        <v/>
      </c>
      <c r="H198" s="297" t="b">
        <f t="shared" si="30"/>
        <v>0</v>
      </c>
      <c r="I198" s="298">
        <f t="shared" si="31"/>
        <v>1</v>
      </c>
      <c r="J198" s="15" t="str">
        <f t="shared" si="32"/>
        <v/>
      </c>
      <c r="K198" s="15" t="str">
        <f t="shared" si="33"/>
        <v/>
      </c>
      <c r="L198" s="15" t="str">
        <f t="shared" si="34"/>
        <v/>
      </c>
      <c r="M198" s="15" t="str">
        <f t="shared" si="35"/>
        <v/>
      </c>
      <c r="N198" s="15" t="str">
        <f t="shared" si="36"/>
        <v/>
      </c>
      <c r="O198" s="15" t="str">
        <f t="shared" si="37"/>
        <v/>
      </c>
    </row>
    <row r="199" spans="1:15">
      <c r="A199" s="546"/>
      <c r="B199" s="551"/>
      <c r="C199" s="551"/>
      <c r="D199" s="551"/>
      <c r="E199" s="553"/>
      <c r="F199" s="555" t="str">
        <f t="shared" si="28"/>
        <v/>
      </c>
      <c r="G199" s="322" t="str">
        <f t="shared" si="29"/>
        <v/>
      </c>
      <c r="H199" s="297" t="b">
        <f t="shared" si="30"/>
        <v>0</v>
      </c>
      <c r="I199" s="298">
        <f t="shared" si="31"/>
        <v>1</v>
      </c>
      <c r="J199" s="15" t="str">
        <f t="shared" si="32"/>
        <v/>
      </c>
      <c r="K199" s="15" t="str">
        <f t="shared" si="33"/>
        <v/>
      </c>
      <c r="L199" s="15" t="str">
        <f t="shared" si="34"/>
        <v/>
      </c>
      <c r="M199" s="15" t="str">
        <f t="shared" si="35"/>
        <v/>
      </c>
      <c r="N199" s="15" t="str">
        <f t="shared" si="36"/>
        <v/>
      </c>
      <c r="O199" s="15" t="str">
        <f t="shared" si="37"/>
        <v/>
      </c>
    </row>
    <row r="200" spans="1:15">
      <c r="A200" s="546"/>
      <c r="B200" s="551"/>
      <c r="C200" s="551"/>
      <c r="D200" s="551"/>
      <c r="E200" s="553"/>
      <c r="F200" s="555" t="str">
        <f t="shared" si="28"/>
        <v/>
      </c>
      <c r="G200" s="322" t="str">
        <f t="shared" si="29"/>
        <v/>
      </c>
      <c r="H200" s="297" t="b">
        <f t="shared" si="30"/>
        <v>0</v>
      </c>
      <c r="I200" s="298">
        <f t="shared" si="31"/>
        <v>1</v>
      </c>
      <c r="J200" s="15" t="str">
        <f t="shared" si="32"/>
        <v/>
      </c>
      <c r="K200" s="15" t="str">
        <f t="shared" si="33"/>
        <v/>
      </c>
      <c r="L200" s="15" t="str">
        <f t="shared" si="34"/>
        <v/>
      </c>
      <c r="M200" s="15" t="str">
        <f t="shared" si="35"/>
        <v/>
      </c>
      <c r="N200" s="15" t="str">
        <f t="shared" si="36"/>
        <v/>
      </c>
      <c r="O200" s="15" t="str">
        <f t="shared" si="37"/>
        <v/>
      </c>
    </row>
    <row r="201" spans="1:15">
      <c r="A201" s="546"/>
      <c r="B201" s="551"/>
      <c r="C201" s="551"/>
      <c r="D201" s="551"/>
      <c r="E201" s="553"/>
      <c r="F201" s="555" t="str">
        <f t="shared" si="28"/>
        <v/>
      </c>
      <c r="G201" s="322" t="str">
        <f t="shared" si="29"/>
        <v/>
      </c>
      <c r="H201" s="297" t="b">
        <f t="shared" si="30"/>
        <v>0</v>
      </c>
      <c r="I201" s="298">
        <f t="shared" si="31"/>
        <v>1</v>
      </c>
      <c r="J201" s="15" t="str">
        <f t="shared" si="32"/>
        <v/>
      </c>
      <c r="K201" s="15" t="str">
        <f t="shared" si="33"/>
        <v/>
      </c>
      <c r="L201" s="15" t="str">
        <f t="shared" si="34"/>
        <v/>
      </c>
      <c r="M201" s="15" t="str">
        <f t="shared" si="35"/>
        <v/>
      </c>
      <c r="N201" s="15" t="str">
        <f t="shared" si="36"/>
        <v/>
      </c>
      <c r="O201" s="15" t="str">
        <f t="shared" si="37"/>
        <v/>
      </c>
    </row>
    <row r="202" spans="1:15">
      <c r="A202" s="546"/>
      <c r="B202" s="551"/>
      <c r="C202" s="551"/>
      <c r="D202" s="551"/>
      <c r="E202" s="553"/>
      <c r="F202" s="555" t="str">
        <f t="shared" si="28"/>
        <v/>
      </c>
      <c r="G202" s="322" t="str">
        <f t="shared" si="29"/>
        <v/>
      </c>
      <c r="H202" s="297" t="b">
        <f t="shared" si="30"/>
        <v>0</v>
      </c>
      <c r="I202" s="298">
        <f t="shared" si="31"/>
        <v>1</v>
      </c>
      <c r="J202" s="15" t="str">
        <f t="shared" si="32"/>
        <v/>
      </c>
      <c r="K202" s="15" t="str">
        <f t="shared" si="33"/>
        <v/>
      </c>
      <c r="L202" s="15" t="str">
        <f t="shared" si="34"/>
        <v/>
      </c>
      <c r="M202" s="15" t="str">
        <f t="shared" si="35"/>
        <v/>
      </c>
      <c r="N202" s="15" t="str">
        <f t="shared" si="36"/>
        <v/>
      </c>
      <c r="O202" s="15" t="str">
        <f t="shared" si="37"/>
        <v/>
      </c>
    </row>
    <row r="203" spans="1:15">
      <c r="A203" s="546"/>
      <c r="B203" s="551"/>
      <c r="C203" s="551"/>
      <c r="D203" s="551"/>
      <c r="E203" s="553"/>
      <c r="F203" s="555" t="str">
        <f t="shared" si="28"/>
        <v/>
      </c>
      <c r="G203" s="322" t="str">
        <f t="shared" si="29"/>
        <v/>
      </c>
      <c r="H203" s="297" t="b">
        <f t="shared" si="30"/>
        <v>0</v>
      </c>
      <c r="I203" s="298">
        <f t="shared" si="31"/>
        <v>1</v>
      </c>
      <c r="J203" s="15" t="str">
        <f t="shared" si="32"/>
        <v/>
      </c>
      <c r="K203" s="15" t="str">
        <f t="shared" si="33"/>
        <v/>
      </c>
      <c r="L203" s="15" t="str">
        <f t="shared" si="34"/>
        <v/>
      </c>
      <c r="M203" s="15" t="str">
        <f t="shared" si="35"/>
        <v/>
      </c>
      <c r="N203" s="15" t="str">
        <f t="shared" si="36"/>
        <v/>
      </c>
      <c r="O203" s="15" t="str">
        <f t="shared" si="37"/>
        <v/>
      </c>
    </row>
    <row r="204" spans="1:15">
      <c r="A204" s="546"/>
      <c r="B204" s="551"/>
      <c r="C204" s="551"/>
      <c r="D204" s="551"/>
      <c r="E204" s="553"/>
      <c r="F204" s="555" t="str">
        <f t="shared" ref="F204:F261" si="38">IF(OR($B204="",$C204="",$E204&lt;an_initial,$E204&gt;an_final),"",G204 * (INDEX(iii8punctaje, MATCH(C204,iii8anvergură,0), MATCH(D204,iii8tip,0) )) )</f>
        <v/>
      </c>
      <c r="G204" s="322" t="str">
        <f t="shared" ref="G204:G261" si="39">IF(OR($B204="",$C204="",$E204="",$E204&gt;an_final),"",IF($E204&gt;=an_initial,1,""))</f>
        <v/>
      </c>
      <c r="H204" s="297" t="b">
        <f t="shared" ref="H204:H261" si="40">IF(nume_candidat="",FALSE,ISNUMBER(SEARCH(nume_candidat,$B204)))</f>
        <v>0</v>
      </c>
      <c r="I204" s="298">
        <f t="shared" si="31"/>
        <v>1</v>
      </c>
      <c r="J204" s="15" t="str">
        <f t="shared" si="32"/>
        <v/>
      </c>
      <c r="K204" s="15" t="str">
        <f t="shared" si="33"/>
        <v/>
      </c>
      <c r="L204" s="15" t="str">
        <f t="shared" si="34"/>
        <v/>
      </c>
      <c r="M204" s="15" t="str">
        <f t="shared" si="35"/>
        <v/>
      </c>
      <c r="N204" s="15" t="str">
        <f t="shared" si="36"/>
        <v/>
      </c>
      <c r="O204" s="15" t="str">
        <f t="shared" si="37"/>
        <v/>
      </c>
    </row>
    <row r="205" spans="1:15">
      <c r="A205" s="546"/>
      <c r="B205" s="551"/>
      <c r="C205" s="551"/>
      <c r="D205" s="551"/>
      <c r="E205" s="553"/>
      <c r="F205" s="555" t="str">
        <f t="shared" si="38"/>
        <v/>
      </c>
      <c r="G205" s="322" t="str">
        <f t="shared" si="39"/>
        <v/>
      </c>
      <c r="H205" s="297" t="b">
        <f t="shared" si="40"/>
        <v>0</v>
      </c>
      <c r="I205" s="298">
        <f t="shared" ref="I205:I261" si="41">LEN(B205)-LEN(SUBSTITUTE(B205,",",""))+1</f>
        <v>1</v>
      </c>
      <c r="J205" s="15" t="str">
        <f t="shared" ref="J205:J261" si="42">IF(OR($B205="",$C205="",$E205&lt;an_initial,$E205&gt;an_final),"",G205*(INDEX(iii8punctaje,MATCH(C205,iii8anvergură,0),MATCH(D205,iii8tip,0)))*COUNTIFS(C205,$J$6,D205,$J$7))</f>
        <v/>
      </c>
      <c r="K205" s="15" t="str">
        <f t="shared" ref="K205:K261" si="43">IF(OR($B205="",$C205="",$E205&lt;an_initial,$E205&gt;an_final),"",G205*(INDEX(iii8punctaje,MATCH(C205,iii8anvergură,0),MATCH(D205,iii8tip,0)))*COUNTIFS(C205,$K$6,D205,$K$7))</f>
        <v/>
      </c>
      <c r="L205" s="15" t="str">
        <f t="shared" ref="L205:L261" si="44">IF(OR($B205="",$C205="",$E205&lt;an_initial,$E205&gt;an_final),"",G205*(INDEX(iii8punctaje,MATCH(C205,iii8anvergură,0),MATCH(D205,iii8tip,0)))*COUNTIFS(C205,$L$6,D205,$L$7))</f>
        <v/>
      </c>
      <c r="M205" s="15" t="str">
        <f t="shared" ref="M205:M261" si="45">IF(OR($B205="",$C205="",$E205&lt;an_initial,$E205&gt;an_final),"",G205*(INDEX(iii8punctaje,MATCH(C205,iii8anvergură,0),MATCH(D205,iii8tip,0)))*COUNTIFS(C205,$M$6,D205,$M$7))</f>
        <v/>
      </c>
      <c r="N205" s="15" t="str">
        <f t="shared" ref="N205:N261" si="46">IF(OR($B205="",$C205="",$E205&lt;an_initial,$E205&gt;an_final),"",G205*(INDEX(iii8punctaje,MATCH(C205,iii8anvergură,0),MATCH(D205,iii8tip,0)))*COUNTIFS(C205,$N$6,D205,$N$7))</f>
        <v/>
      </c>
      <c r="O205" s="15" t="str">
        <f t="shared" ref="O205:O261" si="47">IF(OR($B205="",$C205="",$E205&lt;an_initial,$E205&gt;an_final),"",G205*(INDEX(iii8punctaje,MATCH(C205,iii8anvergură,0),MATCH(D205,iii8tip,0)))*COUNTIFS(C205,$O$6,D205,$O$7))</f>
        <v/>
      </c>
    </row>
    <row r="206" spans="1:15">
      <c r="A206" s="546"/>
      <c r="B206" s="551"/>
      <c r="C206" s="551"/>
      <c r="D206" s="551"/>
      <c r="E206" s="553"/>
      <c r="F206" s="555" t="str">
        <f t="shared" si="38"/>
        <v/>
      </c>
      <c r="G206" s="322" t="str">
        <f t="shared" si="39"/>
        <v/>
      </c>
      <c r="H206" s="297" t="b">
        <f t="shared" si="40"/>
        <v>0</v>
      </c>
      <c r="I206" s="298">
        <f t="shared" si="41"/>
        <v>1</v>
      </c>
      <c r="J206" s="15" t="str">
        <f t="shared" si="42"/>
        <v/>
      </c>
      <c r="K206" s="15" t="str">
        <f t="shared" si="43"/>
        <v/>
      </c>
      <c r="L206" s="15" t="str">
        <f t="shared" si="44"/>
        <v/>
      </c>
      <c r="M206" s="15" t="str">
        <f t="shared" si="45"/>
        <v/>
      </c>
      <c r="N206" s="15" t="str">
        <f t="shared" si="46"/>
        <v/>
      </c>
      <c r="O206" s="15" t="str">
        <f t="shared" si="47"/>
        <v/>
      </c>
    </row>
    <row r="207" spans="1:15">
      <c r="A207" s="546"/>
      <c r="B207" s="551"/>
      <c r="C207" s="551"/>
      <c r="D207" s="551"/>
      <c r="E207" s="553"/>
      <c r="F207" s="555" t="str">
        <f t="shared" si="38"/>
        <v/>
      </c>
      <c r="G207" s="322" t="str">
        <f t="shared" si="39"/>
        <v/>
      </c>
      <c r="H207" s="297" t="b">
        <f t="shared" si="40"/>
        <v>0</v>
      </c>
      <c r="I207" s="298">
        <f t="shared" si="41"/>
        <v>1</v>
      </c>
      <c r="J207" s="15" t="str">
        <f t="shared" si="42"/>
        <v/>
      </c>
      <c r="K207" s="15" t="str">
        <f t="shared" si="43"/>
        <v/>
      </c>
      <c r="L207" s="15" t="str">
        <f t="shared" si="44"/>
        <v/>
      </c>
      <c r="M207" s="15" t="str">
        <f t="shared" si="45"/>
        <v/>
      </c>
      <c r="N207" s="15" t="str">
        <f t="shared" si="46"/>
        <v/>
      </c>
      <c r="O207" s="15" t="str">
        <f t="shared" si="47"/>
        <v/>
      </c>
    </row>
    <row r="208" spans="1:15">
      <c r="A208" s="546"/>
      <c r="B208" s="551"/>
      <c r="C208" s="551"/>
      <c r="D208" s="551"/>
      <c r="E208" s="553"/>
      <c r="F208" s="555" t="str">
        <f t="shared" si="38"/>
        <v/>
      </c>
      <c r="G208" s="322" t="str">
        <f t="shared" si="39"/>
        <v/>
      </c>
      <c r="H208" s="297" t="b">
        <f t="shared" si="40"/>
        <v>0</v>
      </c>
      <c r="I208" s="298">
        <f t="shared" si="41"/>
        <v>1</v>
      </c>
      <c r="J208" s="15" t="str">
        <f t="shared" si="42"/>
        <v/>
      </c>
      <c r="K208" s="15" t="str">
        <f t="shared" si="43"/>
        <v/>
      </c>
      <c r="L208" s="15" t="str">
        <f t="shared" si="44"/>
        <v/>
      </c>
      <c r="M208" s="15" t="str">
        <f t="shared" si="45"/>
        <v/>
      </c>
      <c r="N208" s="15" t="str">
        <f t="shared" si="46"/>
        <v/>
      </c>
      <c r="O208" s="15" t="str">
        <f t="shared" si="47"/>
        <v/>
      </c>
    </row>
    <row r="209" spans="1:15">
      <c r="A209" s="546"/>
      <c r="B209" s="551"/>
      <c r="C209" s="551"/>
      <c r="D209" s="551"/>
      <c r="E209" s="553"/>
      <c r="F209" s="555" t="str">
        <f t="shared" si="38"/>
        <v/>
      </c>
      <c r="G209" s="322" t="str">
        <f t="shared" si="39"/>
        <v/>
      </c>
      <c r="H209" s="297" t="b">
        <f t="shared" si="40"/>
        <v>0</v>
      </c>
      <c r="I209" s="298">
        <f t="shared" si="41"/>
        <v>1</v>
      </c>
      <c r="J209" s="15" t="str">
        <f t="shared" si="42"/>
        <v/>
      </c>
      <c r="K209" s="15" t="str">
        <f t="shared" si="43"/>
        <v/>
      </c>
      <c r="L209" s="15" t="str">
        <f t="shared" si="44"/>
        <v/>
      </c>
      <c r="M209" s="15" t="str">
        <f t="shared" si="45"/>
        <v/>
      </c>
      <c r="N209" s="15" t="str">
        <f t="shared" si="46"/>
        <v/>
      </c>
      <c r="O209" s="15" t="str">
        <f t="shared" si="47"/>
        <v/>
      </c>
    </row>
    <row r="210" spans="1:15">
      <c r="A210" s="546"/>
      <c r="B210" s="551"/>
      <c r="C210" s="551"/>
      <c r="D210" s="551"/>
      <c r="E210" s="553"/>
      <c r="F210" s="555" t="str">
        <f t="shared" si="38"/>
        <v/>
      </c>
      <c r="G210" s="322" t="str">
        <f t="shared" si="39"/>
        <v/>
      </c>
      <c r="H210" s="297" t="b">
        <f t="shared" si="40"/>
        <v>0</v>
      </c>
      <c r="I210" s="298">
        <f t="shared" si="41"/>
        <v>1</v>
      </c>
      <c r="J210" s="15" t="str">
        <f t="shared" si="42"/>
        <v/>
      </c>
      <c r="K210" s="15" t="str">
        <f t="shared" si="43"/>
        <v/>
      </c>
      <c r="L210" s="15" t="str">
        <f t="shared" si="44"/>
        <v/>
      </c>
      <c r="M210" s="15" t="str">
        <f t="shared" si="45"/>
        <v/>
      </c>
      <c r="N210" s="15" t="str">
        <f t="shared" si="46"/>
        <v/>
      </c>
      <c r="O210" s="15" t="str">
        <f t="shared" si="47"/>
        <v/>
      </c>
    </row>
    <row r="211" spans="1:15">
      <c r="A211" s="546"/>
      <c r="B211" s="551"/>
      <c r="C211" s="551"/>
      <c r="D211" s="551"/>
      <c r="E211" s="553"/>
      <c r="F211" s="555" t="str">
        <f t="shared" si="38"/>
        <v/>
      </c>
      <c r="G211" s="322" t="str">
        <f t="shared" si="39"/>
        <v/>
      </c>
      <c r="H211" s="297" t="b">
        <f t="shared" si="40"/>
        <v>0</v>
      </c>
      <c r="I211" s="298">
        <f t="shared" si="41"/>
        <v>1</v>
      </c>
      <c r="J211" s="15" t="str">
        <f t="shared" si="42"/>
        <v/>
      </c>
      <c r="K211" s="15" t="str">
        <f t="shared" si="43"/>
        <v/>
      </c>
      <c r="L211" s="15" t="str">
        <f t="shared" si="44"/>
        <v/>
      </c>
      <c r="M211" s="15" t="str">
        <f t="shared" si="45"/>
        <v/>
      </c>
      <c r="N211" s="15" t="str">
        <f t="shared" si="46"/>
        <v/>
      </c>
      <c r="O211" s="15" t="str">
        <f t="shared" si="47"/>
        <v/>
      </c>
    </row>
    <row r="212" spans="1:15">
      <c r="A212" s="546"/>
      <c r="B212" s="551"/>
      <c r="C212" s="551"/>
      <c r="D212" s="551"/>
      <c r="E212" s="553"/>
      <c r="F212" s="555" t="str">
        <f t="shared" si="38"/>
        <v/>
      </c>
      <c r="G212" s="322" t="str">
        <f t="shared" si="39"/>
        <v/>
      </c>
      <c r="H212" s="297" t="b">
        <f t="shared" si="40"/>
        <v>0</v>
      </c>
      <c r="I212" s="298">
        <f t="shared" si="41"/>
        <v>1</v>
      </c>
      <c r="J212" s="15" t="str">
        <f t="shared" si="42"/>
        <v/>
      </c>
      <c r="K212" s="15" t="str">
        <f t="shared" si="43"/>
        <v/>
      </c>
      <c r="L212" s="15" t="str">
        <f t="shared" si="44"/>
        <v/>
      </c>
      <c r="M212" s="15" t="str">
        <f t="shared" si="45"/>
        <v/>
      </c>
      <c r="N212" s="15" t="str">
        <f t="shared" si="46"/>
        <v/>
      </c>
      <c r="O212" s="15" t="str">
        <f t="shared" si="47"/>
        <v/>
      </c>
    </row>
    <row r="213" spans="1:15">
      <c r="A213" s="546"/>
      <c r="B213" s="551"/>
      <c r="C213" s="551"/>
      <c r="D213" s="551"/>
      <c r="E213" s="553"/>
      <c r="F213" s="555" t="str">
        <f t="shared" si="38"/>
        <v/>
      </c>
      <c r="G213" s="322" t="str">
        <f t="shared" si="39"/>
        <v/>
      </c>
      <c r="H213" s="297" t="b">
        <f t="shared" si="40"/>
        <v>0</v>
      </c>
      <c r="I213" s="298">
        <f t="shared" si="41"/>
        <v>1</v>
      </c>
      <c r="J213" s="15" t="str">
        <f t="shared" si="42"/>
        <v/>
      </c>
      <c r="K213" s="15" t="str">
        <f t="shared" si="43"/>
        <v/>
      </c>
      <c r="L213" s="15" t="str">
        <f t="shared" si="44"/>
        <v/>
      </c>
      <c r="M213" s="15" t="str">
        <f t="shared" si="45"/>
        <v/>
      </c>
      <c r="N213" s="15" t="str">
        <f t="shared" si="46"/>
        <v/>
      </c>
      <c r="O213" s="15" t="str">
        <f t="shared" si="47"/>
        <v/>
      </c>
    </row>
    <row r="214" spans="1:15">
      <c r="A214" s="546"/>
      <c r="B214" s="551"/>
      <c r="C214" s="551"/>
      <c r="D214" s="551"/>
      <c r="E214" s="553"/>
      <c r="F214" s="555" t="str">
        <f t="shared" si="38"/>
        <v/>
      </c>
      <c r="G214" s="322" t="str">
        <f t="shared" si="39"/>
        <v/>
      </c>
      <c r="H214" s="297" t="b">
        <f t="shared" si="40"/>
        <v>0</v>
      </c>
      <c r="I214" s="298">
        <f t="shared" si="41"/>
        <v>1</v>
      </c>
      <c r="J214" s="15" t="str">
        <f t="shared" si="42"/>
        <v/>
      </c>
      <c r="K214" s="15" t="str">
        <f t="shared" si="43"/>
        <v/>
      </c>
      <c r="L214" s="15" t="str">
        <f t="shared" si="44"/>
        <v/>
      </c>
      <c r="M214" s="15" t="str">
        <f t="shared" si="45"/>
        <v/>
      </c>
      <c r="N214" s="15" t="str">
        <f t="shared" si="46"/>
        <v/>
      </c>
      <c r="O214" s="15" t="str">
        <f t="shared" si="47"/>
        <v/>
      </c>
    </row>
    <row r="215" spans="1:15">
      <c r="A215" s="546"/>
      <c r="B215" s="551"/>
      <c r="C215" s="551"/>
      <c r="D215" s="551"/>
      <c r="E215" s="553"/>
      <c r="F215" s="555" t="str">
        <f t="shared" si="38"/>
        <v/>
      </c>
      <c r="G215" s="322" t="str">
        <f t="shared" si="39"/>
        <v/>
      </c>
      <c r="H215" s="297" t="b">
        <f t="shared" si="40"/>
        <v>0</v>
      </c>
      <c r="I215" s="298">
        <f t="shared" si="41"/>
        <v>1</v>
      </c>
      <c r="J215" s="15" t="str">
        <f t="shared" si="42"/>
        <v/>
      </c>
      <c r="K215" s="15" t="str">
        <f t="shared" si="43"/>
        <v/>
      </c>
      <c r="L215" s="15" t="str">
        <f t="shared" si="44"/>
        <v/>
      </c>
      <c r="M215" s="15" t="str">
        <f t="shared" si="45"/>
        <v/>
      </c>
      <c r="N215" s="15" t="str">
        <f t="shared" si="46"/>
        <v/>
      </c>
      <c r="O215" s="15" t="str">
        <f t="shared" si="47"/>
        <v/>
      </c>
    </row>
    <row r="216" spans="1:15">
      <c r="A216" s="546"/>
      <c r="B216" s="551"/>
      <c r="C216" s="551"/>
      <c r="D216" s="551"/>
      <c r="E216" s="553"/>
      <c r="F216" s="555" t="str">
        <f t="shared" si="38"/>
        <v/>
      </c>
      <c r="G216" s="322" t="str">
        <f t="shared" si="39"/>
        <v/>
      </c>
      <c r="H216" s="297" t="b">
        <f t="shared" si="40"/>
        <v>0</v>
      </c>
      <c r="I216" s="298">
        <f t="shared" si="41"/>
        <v>1</v>
      </c>
      <c r="J216" s="15" t="str">
        <f t="shared" si="42"/>
        <v/>
      </c>
      <c r="K216" s="15" t="str">
        <f t="shared" si="43"/>
        <v/>
      </c>
      <c r="L216" s="15" t="str">
        <f t="shared" si="44"/>
        <v/>
      </c>
      <c r="M216" s="15" t="str">
        <f t="shared" si="45"/>
        <v/>
      </c>
      <c r="N216" s="15" t="str">
        <f t="shared" si="46"/>
        <v/>
      </c>
      <c r="O216" s="15" t="str">
        <f t="shared" si="47"/>
        <v/>
      </c>
    </row>
    <row r="217" spans="1:15">
      <c r="A217" s="546"/>
      <c r="B217" s="551"/>
      <c r="C217" s="551"/>
      <c r="D217" s="551"/>
      <c r="E217" s="553"/>
      <c r="F217" s="555" t="str">
        <f t="shared" si="38"/>
        <v/>
      </c>
      <c r="G217" s="322" t="str">
        <f t="shared" si="39"/>
        <v/>
      </c>
      <c r="H217" s="297" t="b">
        <f t="shared" si="40"/>
        <v>0</v>
      </c>
      <c r="I217" s="298">
        <f t="shared" si="41"/>
        <v>1</v>
      </c>
      <c r="J217" s="15" t="str">
        <f t="shared" si="42"/>
        <v/>
      </c>
      <c r="K217" s="15" t="str">
        <f t="shared" si="43"/>
        <v/>
      </c>
      <c r="L217" s="15" t="str">
        <f t="shared" si="44"/>
        <v/>
      </c>
      <c r="M217" s="15" t="str">
        <f t="shared" si="45"/>
        <v/>
      </c>
      <c r="N217" s="15" t="str">
        <f t="shared" si="46"/>
        <v/>
      </c>
      <c r="O217" s="15" t="str">
        <f t="shared" si="47"/>
        <v/>
      </c>
    </row>
    <row r="218" spans="1:15">
      <c r="A218" s="546"/>
      <c r="B218" s="551"/>
      <c r="C218" s="551"/>
      <c r="D218" s="551"/>
      <c r="E218" s="553"/>
      <c r="F218" s="555" t="str">
        <f t="shared" si="38"/>
        <v/>
      </c>
      <c r="G218" s="322" t="str">
        <f t="shared" si="39"/>
        <v/>
      </c>
      <c r="H218" s="297" t="b">
        <f t="shared" si="40"/>
        <v>0</v>
      </c>
      <c r="I218" s="298">
        <f t="shared" si="41"/>
        <v>1</v>
      </c>
      <c r="J218" s="15" t="str">
        <f t="shared" si="42"/>
        <v/>
      </c>
      <c r="K218" s="15" t="str">
        <f t="shared" si="43"/>
        <v/>
      </c>
      <c r="L218" s="15" t="str">
        <f t="shared" si="44"/>
        <v/>
      </c>
      <c r="M218" s="15" t="str">
        <f t="shared" si="45"/>
        <v/>
      </c>
      <c r="N218" s="15" t="str">
        <f t="shared" si="46"/>
        <v/>
      </c>
      <c r="O218" s="15" t="str">
        <f t="shared" si="47"/>
        <v/>
      </c>
    </row>
    <row r="219" spans="1:15">
      <c r="A219" s="546"/>
      <c r="B219" s="551"/>
      <c r="C219" s="551"/>
      <c r="D219" s="551"/>
      <c r="E219" s="553"/>
      <c r="F219" s="555" t="str">
        <f t="shared" si="38"/>
        <v/>
      </c>
      <c r="G219" s="322" t="str">
        <f t="shared" si="39"/>
        <v/>
      </c>
      <c r="H219" s="297" t="b">
        <f t="shared" si="40"/>
        <v>0</v>
      </c>
      <c r="I219" s="298">
        <f t="shared" si="41"/>
        <v>1</v>
      </c>
      <c r="J219" s="15" t="str">
        <f t="shared" si="42"/>
        <v/>
      </c>
      <c r="K219" s="15" t="str">
        <f t="shared" si="43"/>
        <v/>
      </c>
      <c r="L219" s="15" t="str">
        <f t="shared" si="44"/>
        <v/>
      </c>
      <c r="M219" s="15" t="str">
        <f t="shared" si="45"/>
        <v/>
      </c>
      <c r="N219" s="15" t="str">
        <f t="shared" si="46"/>
        <v/>
      </c>
      <c r="O219" s="15" t="str">
        <f t="shared" si="47"/>
        <v/>
      </c>
    </row>
    <row r="220" spans="1:15">
      <c r="A220" s="546"/>
      <c r="B220" s="551"/>
      <c r="C220" s="551"/>
      <c r="D220" s="551"/>
      <c r="E220" s="553"/>
      <c r="F220" s="555" t="str">
        <f t="shared" si="38"/>
        <v/>
      </c>
      <c r="G220" s="322" t="str">
        <f t="shared" si="39"/>
        <v/>
      </c>
      <c r="H220" s="297" t="b">
        <f t="shared" si="40"/>
        <v>0</v>
      </c>
      <c r="I220" s="298">
        <f t="shared" si="41"/>
        <v>1</v>
      </c>
      <c r="J220" s="15" t="str">
        <f t="shared" si="42"/>
        <v/>
      </c>
      <c r="K220" s="15" t="str">
        <f t="shared" si="43"/>
        <v/>
      </c>
      <c r="L220" s="15" t="str">
        <f t="shared" si="44"/>
        <v/>
      </c>
      <c r="M220" s="15" t="str">
        <f t="shared" si="45"/>
        <v/>
      </c>
      <c r="N220" s="15" t="str">
        <f t="shared" si="46"/>
        <v/>
      </c>
      <c r="O220" s="15" t="str">
        <f t="shared" si="47"/>
        <v/>
      </c>
    </row>
    <row r="221" spans="1:15">
      <c r="A221" s="546"/>
      <c r="B221" s="551"/>
      <c r="C221" s="551"/>
      <c r="D221" s="551"/>
      <c r="E221" s="553"/>
      <c r="F221" s="555" t="str">
        <f t="shared" si="38"/>
        <v/>
      </c>
      <c r="G221" s="322" t="str">
        <f t="shared" si="39"/>
        <v/>
      </c>
      <c r="H221" s="297" t="b">
        <f t="shared" si="40"/>
        <v>0</v>
      </c>
      <c r="I221" s="298">
        <f t="shared" si="41"/>
        <v>1</v>
      </c>
      <c r="J221" s="15" t="str">
        <f t="shared" si="42"/>
        <v/>
      </c>
      <c r="K221" s="15" t="str">
        <f t="shared" si="43"/>
        <v/>
      </c>
      <c r="L221" s="15" t="str">
        <f t="shared" si="44"/>
        <v/>
      </c>
      <c r="M221" s="15" t="str">
        <f t="shared" si="45"/>
        <v/>
      </c>
      <c r="N221" s="15" t="str">
        <f t="shared" si="46"/>
        <v/>
      </c>
      <c r="O221" s="15" t="str">
        <f t="shared" si="47"/>
        <v/>
      </c>
    </row>
    <row r="222" spans="1:15">
      <c r="A222" s="546"/>
      <c r="B222" s="551"/>
      <c r="C222" s="551"/>
      <c r="D222" s="551"/>
      <c r="E222" s="553"/>
      <c r="F222" s="555" t="str">
        <f t="shared" si="38"/>
        <v/>
      </c>
      <c r="G222" s="322" t="str">
        <f t="shared" si="39"/>
        <v/>
      </c>
      <c r="H222" s="297" t="b">
        <f t="shared" si="40"/>
        <v>0</v>
      </c>
      <c r="I222" s="298">
        <f t="shared" si="41"/>
        <v>1</v>
      </c>
      <c r="J222" s="15" t="str">
        <f t="shared" si="42"/>
        <v/>
      </c>
      <c r="K222" s="15" t="str">
        <f t="shared" si="43"/>
        <v/>
      </c>
      <c r="L222" s="15" t="str">
        <f t="shared" si="44"/>
        <v/>
      </c>
      <c r="M222" s="15" t="str">
        <f t="shared" si="45"/>
        <v/>
      </c>
      <c r="N222" s="15" t="str">
        <f t="shared" si="46"/>
        <v/>
      </c>
      <c r="O222" s="15" t="str">
        <f t="shared" si="47"/>
        <v/>
      </c>
    </row>
    <row r="223" spans="1:15">
      <c r="A223" s="546"/>
      <c r="B223" s="551"/>
      <c r="C223" s="551"/>
      <c r="D223" s="551"/>
      <c r="E223" s="553"/>
      <c r="F223" s="555" t="str">
        <f t="shared" si="38"/>
        <v/>
      </c>
      <c r="G223" s="322" t="str">
        <f t="shared" si="39"/>
        <v/>
      </c>
      <c r="H223" s="297" t="b">
        <f t="shared" si="40"/>
        <v>0</v>
      </c>
      <c r="I223" s="298">
        <f t="shared" si="41"/>
        <v>1</v>
      </c>
      <c r="J223" s="15" t="str">
        <f t="shared" si="42"/>
        <v/>
      </c>
      <c r="K223" s="15" t="str">
        <f t="shared" si="43"/>
        <v/>
      </c>
      <c r="L223" s="15" t="str">
        <f t="shared" si="44"/>
        <v/>
      </c>
      <c r="M223" s="15" t="str">
        <f t="shared" si="45"/>
        <v/>
      </c>
      <c r="N223" s="15" t="str">
        <f t="shared" si="46"/>
        <v/>
      </c>
      <c r="O223" s="15" t="str">
        <f t="shared" si="47"/>
        <v/>
      </c>
    </row>
    <row r="224" spans="1:15">
      <c r="A224" s="546"/>
      <c r="B224" s="551"/>
      <c r="C224" s="551"/>
      <c r="D224" s="551"/>
      <c r="E224" s="553"/>
      <c r="F224" s="555" t="str">
        <f t="shared" si="38"/>
        <v/>
      </c>
      <c r="G224" s="322" t="str">
        <f t="shared" si="39"/>
        <v/>
      </c>
      <c r="H224" s="297" t="b">
        <f t="shared" si="40"/>
        <v>0</v>
      </c>
      <c r="I224" s="298">
        <f t="shared" si="41"/>
        <v>1</v>
      </c>
      <c r="J224" s="15" t="str">
        <f t="shared" si="42"/>
        <v/>
      </c>
      <c r="K224" s="15" t="str">
        <f t="shared" si="43"/>
        <v/>
      </c>
      <c r="L224" s="15" t="str">
        <f t="shared" si="44"/>
        <v/>
      </c>
      <c r="M224" s="15" t="str">
        <f t="shared" si="45"/>
        <v/>
      </c>
      <c r="N224" s="15" t="str">
        <f t="shared" si="46"/>
        <v/>
      </c>
      <c r="O224" s="15" t="str">
        <f t="shared" si="47"/>
        <v/>
      </c>
    </row>
    <row r="225" spans="1:15">
      <c r="A225" s="546"/>
      <c r="B225" s="551"/>
      <c r="C225" s="551"/>
      <c r="D225" s="551"/>
      <c r="E225" s="553"/>
      <c r="F225" s="555" t="str">
        <f t="shared" si="38"/>
        <v/>
      </c>
      <c r="G225" s="322" t="str">
        <f t="shared" si="39"/>
        <v/>
      </c>
      <c r="H225" s="297" t="b">
        <f t="shared" si="40"/>
        <v>0</v>
      </c>
      <c r="I225" s="298">
        <f t="shared" si="41"/>
        <v>1</v>
      </c>
      <c r="J225" s="15" t="str">
        <f t="shared" si="42"/>
        <v/>
      </c>
      <c r="K225" s="15" t="str">
        <f t="shared" si="43"/>
        <v/>
      </c>
      <c r="L225" s="15" t="str">
        <f t="shared" si="44"/>
        <v/>
      </c>
      <c r="M225" s="15" t="str">
        <f t="shared" si="45"/>
        <v/>
      </c>
      <c r="N225" s="15" t="str">
        <f t="shared" si="46"/>
        <v/>
      </c>
      <c r="O225" s="15" t="str">
        <f t="shared" si="47"/>
        <v/>
      </c>
    </row>
    <row r="226" spans="1:15">
      <c r="A226" s="546"/>
      <c r="B226" s="551"/>
      <c r="C226" s="551"/>
      <c r="D226" s="551"/>
      <c r="E226" s="553"/>
      <c r="F226" s="555" t="str">
        <f t="shared" si="38"/>
        <v/>
      </c>
      <c r="G226" s="322" t="str">
        <f t="shared" si="39"/>
        <v/>
      </c>
      <c r="H226" s="297" t="b">
        <f t="shared" si="40"/>
        <v>0</v>
      </c>
      <c r="I226" s="298">
        <f t="shared" si="41"/>
        <v>1</v>
      </c>
      <c r="J226" s="15" t="str">
        <f t="shared" si="42"/>
        <v/>
      </c>
      <c r="K226" s="15" t="str">
        <f t="shared" si="43"/>
        <v/>
      </c>
      <c r="L226" s="15" t="str">
        <f t="shared" si="44"/>
        <v/>
      </c>
      <c r="M226" s="15" t="str">
        <f t="shared" si="45"/>
        <v/>
      </c>
      <c r="N226" s="15" t="str">
        <f t="shared" si="46"/>
        <v/>
      </c>
      <c r="O226" s="15" t="str">
        <f t="shared" si="47"/>
        <v/>
      </c>
    </row>
    <row r="227" spans="1:15">
      <c r="A227" s="546"/>
      <c r="B227" s="551"/>
      <c r="C227" s="551"/>
      <c r="D227" s="551"/>
      <c r="E227" s="553"/>
      <c r="F227" s="555" t="str">
        <f t="shared" si="38"/>
        <v/>
      </c>
      <c r="G227" s="322" t="str">
        <f t="shared" si="39"/>
        <v/>
      </c>
      <c r="H227" s="297" t="b">
        <f t="shared" si="40"/>
        <v>0</v>
      </c>
      <c r="I227" s="298">
        <f t="shared" si="41"/>
        <v>1</v>
      </c>
      <c r="J227" s="15" t="str">
        <f t="shared" si="42"/>
        <v/>
      </c>
      <c r="K227" s="15" t="str">
        <f t="shared" si="43"/>
        <v/>
      </c>
      <c r="L227" s="15" t="str">
        <f t="shared" si="44"/>
        <v/>
      </c>
      <c r="M227" s="15" t="str">
        <f t="shared" si="45"/>
        <v/>
      </c>
      <c r="N227" s="15" t="str">
        <f t="shared" si="46"/>
        <v/>
      </c>
      <c r="O227" s="15" t="str">
        <f t="shared" si="47"/>
        <v/>
      </c>
    </row>
    <row r="228" spans="1:15">
      <c r="A228" s="546"/>
      <c r="B228" s="551"/>
      <c r="C228" s="551"/>
      <c r="D228" s="551"/>
      <c r="E228" s="553"/>
      <c r="F228" s="555" t="str">
        <f t="shared" si="38"/>
        <v/>
      </c>
      <c r="G228" s="322" t="str">
        <f t="shared" si="39"/>
        <v/>
      </c>
      <c r="H228" s="297" t="b">
        <f t="shared" si="40"/>
        <v>0</v>
      </c>
      <c r="I228" s="298">
        <f t="shared" si="41"/>
        <v>1</v>
      </c>
      <c r="J228" s="15" t="str">
        <f t="shared" si="42"/>
        <v/>
      </c>
      <c r="K228" s="15" t="str">
        <f t="shared" si="43"/>
        <v/>
      </c>
      <c r="L228" s="15" t="str">
        <f t="shared" si="44"/>
        <v/>
      </c>
      <c r="M228" s="15" t="str">
        <f t="shared" si="45"/>
        <v/>
      </c>
      <c r="N228" s="15" t="str">
        <f t="shared" si="46"/>
        <v/>
      </c>
      <c r="O228" s="15" t="str">
        <f t="shared" si="47"/>
        <v/>
      </c>
    </row>
    <row r="229" spans="1:15">
      <c r="A229" s="546"/>
      <c r="B229" s="551"/>
      <c r="C229" s="551"/>
      <c r="D229" s="551"/>
      <c r="E229" s="553"/>
      <c r="F229" s="555" t="str">
        <f t="shared" si="38"/>
        <v/>
      </c>
      <c r="G229" s="322" t="str">
        <f t="shared" si="39"/>
        <v/>
      </c>
      <c r="H229" s="297" t="b">
        <f t="shared" si="40"/>
        <v>0</v>
      </c>
      <c r="I229" s="298">
        <f t="shared" si="41"/>
        <v>1</v>
      </c>
      <c r="J229" s="15" t="str">
        <f t="shared" si="42"/>
        <v/>
      </c>
      <c r="K229" s="15" t="str">
        <f t="shared" si="43"/>
        <v/>
      </c>
      <c r="L229" s="15" t="str">
        <f t="shared" si="44"/>
        <v/>
      </c>
      <c r="M229" s="15" t="str">
        <f t="shared" si="45"/>
        <v/>
      </c>
      <c r="N229" s="15" t="str">
        <f t="shared" si="46"/>
        <v/>
      </c>
      <c r="O229" s="15" t="str">
        <f t="shared" si="47"/>
        <v/>
      </c>
    </row>
    <row r="230" spans="1:15">
      <c r="A230" s="546"/>
      <c r="B230" s="551"/>
      <c r="C230" s="551"/>
      <c r="D230" s="551"/>
      <c r="E230" s="553"/>
      <c r="F230" s="555" t="str">
        <f t="shared" si="38"/>
        <v/>
      </c>
      <c r="G230" s="322" t="str">
        <f t="shared" si="39"/>
        <v/>
      </c>
      <c r="H230" s="297" t="b">
        <f t="shared" si="40"/>
        <v>0</v>
      </c>
      <c r="I230" s="298">
        <f t="shared" si="41"/>
        <v>1</v>
      </c>
      <c r="J230" s="15" t="str">
        <f t="shared" si="42"/>
        <v/>
      </c>
      <c r="K230" s="15" t="str">
        <f t="shared" si="43"/>
        <v/>
      </c>
      <c r="L230" s="15" t="str">
        <f t="shared" si="44"/>
        <v/>
      </c>
      <c r="M230" s="15" t="str">
        <f t="shared" si="45"/>
        <v/>
      </c>
      <c r="N230" s="15" t="str">
        <f t="shared" si="46"/>
        <v/>
      </c>
      <c r="O230" s="15" t="str">
        <f t="shared" si="47"/>
        <v/>
      </c>
    </row>
    <row r="231" spans="1:15">
      <c r="A231" s="546"/>
      <c r="B231" s="551"/>
      <c r="C231" s="551"/>
      <c r="D231" s="551"/>
      <c r="E231" s="553"/>
      <c r="F231" s="555" t="str">
        <f t="shared" si="38"/>
        <v/>
      </c>
      <c r="G231" s="322" t="str">
        <f t="shared" si="39"/>
        <v/>
      </c>
      <c r="H231" s="297" t="b">
        <f t="shared" si="40"/>
        <v>0</v>
      </c>
      <c r="I231" s="298">
        <f t="shared" si="41"/>
        <v>1</v>
      </c>
      <c r="J231" s="15" t="str">
        <f t="shared" si="42"/>
        <v/>
      </c>
      <c r="K231" s="15" t="str">
        <f t="shared" si="43"/>
        <v/>
      </c>
      <c r="L231" s="15" t="str">
        <f t="shared" si="44"/>
        <v/>
      </c>
      <c r="M231" s="15" t="str">
        <f t="shared" si="45"/>
        <v/>
      </c>
      <c r="N231" s="15" t="str">
        <f t="shared" si="46"/>
        <v/>
      </c>
      <c r="O231" s="15" t="str">
        <f t="shared" si="47"/>
        <v/>
      </c>
    </row>
    <row r="232" spans="1:15">
      <c r="A232" s="546"/>
      <c r="B232" s="551"/>
      <c r="C232" s="551"/>
      <c r="D232" s="551"/>
      <c r="E232" s="553"/>
      <c r="F232" s="555" t="str">
        <f t="shared" si="38"/>
        <v/>
      </c>
      <c r="G232" s="322" t="str">
        <f t="shared" si="39"/>
        <v/>
      </c>
      <c r="H232" s="297" t="b">
        <f t="shared" si="40"/>
        <v>0</v>
      </c>
      <c r="I232" s="298">
        <f t="shared" si="41"/>
        <v>1</v>
      </c>
      <c r="J232" s="15" t="str">
        <f t="shared" si="42"/>
        <v/>
      </c>
      <c r="K232" s="15" t="str">
        <f t="shared" si="43"/>
        <v/>
      </c>
      <c r="L232" s="15" t="str">
        <f t="shared" si="44"/>
        <v/>
      </c>
      <c r="M232" s="15" t="str">
        <f t="shared" si="45"/>
        <v/>
      </c>
      <c r="N232" s="15" t="str">
        <f t="shared" si="46"/>
        <v/>
      </c>
      <c r="O232" s="15" t="str">
        <f t="shared" si="47"/>
        <v/>
      </c>
    </row>
    <row r="233" spans="1:15">
      <c r="A233" s="546"/>
      <c r="B233" s="551"/>
      <c r="C233" s="551"/>
      <c r="D233" s="551"/>
      <c r="E233" s="553"/>
      <c r="F233" s="555" t="str">
        <f t="shared" si="38"/>
        <v/>
      </c>
      <c r="G233" s="322" t="str">
        <f t="shared" si="39"/>
        <v/>
      </c>
      <c r="H233" s="297" t="b">
        <f t="shared" si="40"/>
        <v>0</v>
      </c>
      <c r="I233" s="298">
        <f t="shared" si="41"/>
        <v>1</v>
      </c>
      <c r="J233" s="15" t="str">
        <f t="shared" si="42"/>
        <v/>
      </c>
      <c r="K233" s="15" t="str">
        <f t="shared" si="43"/>
        <v/>
      </c>
      <c r="L233" s="15" t="str">
        <f t="shared" si="44"/>
        <v/>
      </c>
      <c r="M233" s="15" t="str">
        <f t="shared" si="45"/>
        <v/>
      </c>
      <c r="N233" s="15" t="str">
        <f t="shared" si="46"/>
        <v/>
      </c>
      <c r="O233" s="15" t="str">
        <f t="shared" si="47"/>
        <v/>
      </c>
    </row>
    <row r="234" spans="1:15">
      <c r="A234" s="546"/>
      <c r="B234" s="551"/>
      <c r="C234" s="551"/>
      <c r="D234" s="551"/>
      <c r="E234" s="553"/>
      <c r="F234" s="555" t="str">
        <f t="shared" si="38"/>
        <v/>
      </c>
      <c r="G234" s="322" t="str">
        <f t="shared" si="39"/>
        <v/>
      </c>
      <c r="H234" s="297" t="b">
        <f t="shared" si="40"/>
        <v>0</v>
      </c>
      <c r="I234" s="298">
        <f t="shared" si="41"/>
        <v>1</v>
      </c>
      <c r="J234" s="15" t="str">
        <f t="shared" si="42"/>
        <v/>
      </c>
      <c r="K234" s="15" t="str">
        <f t="shared" si="43"/>
        <v/>
      </c>
      <c r="L234" s="15" t="str">
        <f t="shared" si="44"/>
        <v/>
      </c>
      <c r="M234" s="15" t="str">
        <f t="shared" si="45"/>
        <v/>
      </c>
      <c r="N234" s="15" t="str">
        <f t="shared" si="46"/>
        <v/>
      </c>
      <c r="O234" s="15" t="str">
        <f t="shared" si="47"/>
        <v/>
      </c>
    </row>
    <row r="235" spans="1:15">
      <c r="A235" s="546"/>
      <c r="B235" s="551"/>
      <c r="C235" s="551"/>
      <c r="D235" s="551"/>
      <c r="E235" s="553"/>
      <c r="F235" s="555" t="str">
        <f t="shared" si="38"/>
        <v/>
      </c>
      <c r="G235" s="322" t="str">
        <f t="shared" si="39"/>
        <v/>
      </c>
      <c r="H235" s="297" t="b">
        <f t="shared" si="40"/>
        <v>0</v>
      </c>
      <c r="I235" s="298">
        <f t="shared" si="41"/>
        <v>1</v>
      </c>
      <c r="J235" s="15" t="str">
        <f t="shared" si="42"/>
        <v/>
      </c>
      <c r="K235" s="15" t="str">
        <f t="shared" si="43"/>
        <v/>
      </c>
      <c r="L235" s="15" t="str">
        <f t="shared" si="44"/>
        <v/>
      </c>
      <c r="M235" s="15" t="str">
        <f t="shared" si="45"/>
        <v/>
      </c>
      <c r="N235" s="15" t="str">
        <f t="shared" si="46"/>
        <v/>
      </c>
      <c r="O235" s="15" t="str">
        <f t="shared" si="47"/>
        <v/>
      </c>
    </row>
    <row r="236" spans="1:15">
      <c r="A236" s="546"/>
      <c r="B236" s="551"/>
      <c r="C236" s="551"/>
      <c r="D236" s="551"/>
      <c r="E236" s="553"/>
      <c r="F236" s="555" t="str">
        <f t="shared" si="38"/>
        <v/>
      </c>
      <c r="G236" s="322" t="str">
        <f t="shared" si="39"/>
        <v/>
      </c>
      <c r="H236" s="297" t="b">
        <f t="shared" si="40"/>
        <v>0</v>
      </c>
      <c r="I236" s="298">
        <f t="shared" si="41"/>
        <v>1</v>
      </c>
      <c r="J236" s="15" t="str">
        <f t="shared" si="42"/>
        <v/>
      </c>
      <c r="K236" s="15" t="str">
        <f t="shared" si="43"/>
        <v/>
      </c>
      <c r="L236" s="15" t="str">
        <f t="shared" si="44"/>
        <v/>
      </c>
      <c r="M236" s="15" t="str">
        <f t="shared" si="45"/>
        <v/>
      </c>
      <c r="N236" s="15" t="str">
        <f t="shared" si="46"/>
        <v/>
      </c>
      <c r="O236" s="15" t="str">
        <f t="shared" si="47"/>
        <v/>
      </c>
    </row>
    <row r="237" spans="1:15">
      <c r="A237" s="546"/>
      <c r="B237" s="551"/>
      <c r="C237" s="551"/>
      <c r="D237" s="551"/>
      <c r="E237" s="553"/>
      <c r="F237" s="555" t="str">
        <f t="shared" si="38"/>
        <v/>
      </c>
      <c r="G237" s="322" t="str">
        <f t="shared" si="39"/>
        <v/>
      </c>
      <c r="H237" s="297" t="b">
        <f t="shared" si="40"/>
        <v>0</v>
      </c>
      <c r="I237" s="298">
        <f t="shared" si="41"/>
        <v>1</v>
      </c>
      <c r="J237" s="15" t="str">
        <f t="shared" si="42"/>
        <v/>
      </c>
      <c r="K237" s="15" t="str">
        <f t="shared" si="43"/>
        <v/>
      </c>
      <c r="L237" s="15" t="str">
        <f t="shared" si="44"/>
        <v/>
      </c>
      <c r="M237" s="15" t="str">
        <f t="shared" si="45"/>
        <v/>
      </c>
      <c r="N237" s="15" t="str">
        <f t="shared" si="46"/>
        <v/>
      </c>
      <c r="O237" s="15" t="str">
        <f t="shared" si="47"/>
        <v/>
      </c>
    </row>
    <row r="238" spans="1:15">
      <c r="A238" s="546"/>
      <c r="B238" s="551"/>
      <c r="C238" s="551"/>
      <c r="D238" s="551"/>
      <c r="E238" s="553"/>
      <c r="F238" s="555" t="str">
        <f t="shared" si="38"/>
        <v/>
      </c>
      <c r="G238" s="322" t="str">
        <f t="shared" si="39"/>
        <v/>
      </c>
      <c r="H238" s="297" t="b">
        <f t="shared" si="40"/>
        <v>0</v>
      </c>
      <c r="I238" s="298">
        <f t="shared" si="41"/>
        <v>1</v>
      </c>
      <c r="J238" s="15" t="str">
        <f t="shared" si="42"/>
        <v/>
      </c>
      <c r="K238" s="15" t="str">
        <f t="shared" si="43"/>
        <v/>
      </c>
      <c r="L238" s="15" t="str">
        <f t="shared" si="44"/>
        <v/>
      </c>
      <c r="M238" s="15" t="str">
        <f t="shared" si="45"/>
        <v/>
      </c>
      <c r="N238" s="15" t="str">
        <f t="shared" si="46"/>
        <v/>
      </c>
      <c r="O238" s="15" t="str">
        <f t="shared" si="47"/>
        <v/>
      </c>
    </row>
    <row r="239" spans="1:15">
      <c r="A239" s="546"/>
      <c r="B239" s="551"/>
      <c r="C239" s="551"/>
      <c r="D239" s="551"/>
      <c r="E239" s="553"/>
      <c r="F239" s="555" t="str">
        <f t="shared" si="38"/>
        <v/>
      </c>
      <c r="G239" s="322" t="str">
        <f t="shared" si="39"/>
        <v/>
      </c>
      <c r="H239" s="297" t="b">
        <f t="shared" si="40"/>
        <v>0</v>
      </c>
      <c r="I239" s="298">
        <f t="shared" si="41"/>
        <v>1</v>
      </c>
      <c r="J239" s="15" t="str">
        <f t="shared" si="42"/>
        <v/>
      </c>
      <c r="K239" s="15" t="str">
        <f t="shared" si="43"/>
        <v/>
      </c>
      <c r="L239" s="15" t="str">
        <f t="shared" si="44"/>
        <v/>
      </c>
      <c r="M239" s="15" t="str">
        <f t="shared" si="45"/>
        <v/>
      </c>
      <c r="N239" s="15" t="str">
        <f t="shared" si="46"/>
        <v/>
      </c>
      <c r="O239" s="15" t="str">
        <f t="shared" si="47"/>
        <v/>
      </c>
    </row>
    <row r="240" spans="1:15">
      <c r="A240" s="546"/>
      <c r="B240" s="551"/>
      <c r="C240" s="551"/>
      <c r="D240" s="551"/>
      <c r="E240" s="553"/>
      <c r="F240" s="555" t="str">
        <f t="shared" si="38"/>
        <v/>
      </c>
      <c r="G240" s="322" t="str">
        <f t="shared" si="39"/>
        <v/>
      </c>
      <c r="H240" s="297" t="b">
        <f t="shared" si="40"/>
        <v>0</v>
      </c>
      <c r="I240" s="298">
        <f t="shared" si="41"/>
        <v>1</v>
      </c>
      <c r="J240" s="15" t="str">
        <f t="shared" si="42"/>
        <v/>
      </c>
      <c r="K240" s="15" t="str">
        <f t="shared" si="43"/>
        <v/>
      </c>
      <c r="L240" s="15" t="str">
        <f t="shared" si="44"/>
        <v/>
      </c>
      <c r="M240" s="15" t="str">
        <f t="shared" si="45"/>
        <v/>
      </c>
      <c r="N240" s="15" t="str">
        <f t="shared" si="46"/>
        <v/>
      </c>
      <c r="O240" s="15" t="str">
        <f t="shared" si="47"/>
        <v/>
      </c>
    </row>
    <row r="241" spans="1:15">
      <c r="A241" s="546"/>
      <c r="B241" s="551"/>
      <c r="C241" s="551"/>
      <c r="D241" s="551"/>
      <c r="E241" s="553"/>
      <c r="F241" s="555" t="str">
        <f t="shared" si="38"/>
        <v/>
      </c>
      <c r="G241" s="322" t="str">
        <f t="shared" si="39"/>
        <v/>
      </c>
      <c r="H241" s="297" t="b">
        <f t="shared" si="40"/>
        <v>0</v>
      </c>
      <c r="I241" s="298">
        <f t="shared" si="41"/>
        <v>1</v>
      </c>
      <c r="J241" s="15" t="str">
        <f t="shared" si="42"/>
        <v/>
      </c>
      <c r="K241" s="15" t="str">
        <f t="shared" si="43"/>
        <v/>
      </c>
      <c r="L241" s="15" t="str">
        <f t="shared" si="44"/>
        <v/>
      </c>
      <c r="M241" s="15" t="str">
        <f t="shared" si="45"/>
        <v/>
      </c>
      <c r="N241" s="15" t="str">
        <f t="shared" si="46"/>
        <v/>
      </c>
      <c r="O241" s="15" t="str">
        <f t="shared" si="47"/>
        <v/>
      </c>
    </row>
    <row r="242" spans="1:15">
      <c r="A242" s="546"/>
      <c r="B242" s="551"/>
      <c r="C242" s="551"/>
      <c r="D242" s="551"/>
      <c r="E242" s="553"/>
      <c r="F242" s="555" t="str">
        <f t="shared" si="38"/>
        <v/>
      </c>
      <c r="G242" s="322" t="str">
        <f t="shared" si="39"/>
        <v/>
      </c>
      <c r="H242" s="297" t="b">
        <f t="shared" si="40"/>
        <v>0</v>
      </c>
      <c r="I242" s="298">
        <f t="shared" si="41"/>
        <v>1</v>
      </c>
      <c r="J242" s="15" t="str">
        <f t="shared" si="42"/>
        <v/>
      </c>
      <c r="K242" s="15" t="str">
        <f t="shared" si="43"/>
        <v/>
      </c>
      <c r="L242" s="15" t="str">
        <f t="shared" si="44"/>
        <v/>
      </c>
      <c r="M242" s="15" t="str">
        <f t="shared" si="45"/>
        <v/>
      </c>
      <c r="N242" s="15" t="str">
        <f t="shared" si="46"/>
        <v/>
      </c>
      <c r="O242" s="15" t="str">
        <f t="shared" si="47"/>
        <v/>
      </c>
    </row>
    <row r="243" spans="1:15">
      <c r="A243" s="546"/>
      <c r="B243" s="551"/>
      <c r="C243" s="551"/>
      <c r="D243" s="551"/>
      <c r="E243" s="553"/>
      <c r="F243" s="555" t="str">
        <f t="shared" si="38"/>
        <v/>
      </c>
      <c r="G243" s="322" t="str">
        <f t="shared" si="39"/>
        <v/>
      </c>
      <c r="H243" s="297" t="b">
        <f t="shared" si="40"/>
        <v>0</v>
      </c>
      <c r="I243" s="298">
        <f t="shared" si="41"/>
        <v>1</v>
      </c>
      <c r="J243" s="15" t="str">
        <f t="shared" si="42"/>
        <v/>
      </c>
      <c r="K243" s="15" t="str">
        <f t="shared" si="43"/>
        <v/>
      </c>
      <c r="L243" s="15" t="str">
        <f t="shared" si="44"/>
        <v/>
      </c>
      <c r="M243" s="15" t="str">
        <f t="shared" si="45"/>
        <v/>
      </c>
      <c r="N243" s="15" t="str">
        <f t="shared" si="46"/>
        <v/>
      </c>
      <c r="O243" s="15" t="str">
        <f t="shared" si="47"/>
        <v/>
      </c>
    </row>
    <row r="244" spans="1:15">
      <c r="A244" s="546"/>
      <c r="B244" s="551"/>
      <c r="C244" s="551"/>
      <c r="D244" s="551"/>
      <c r="E244" s="553"/>
      <c r="F244" s="555" t="str">
        <f t="shared" si="38"/>
        <v/>
      </c>
      <c r="G244" s="322" t="str">
        <f t="shared" si="39"/>
        <v/>
      </c>
      <c r="H244" s="297" t="b">
        <f t="shared" si="40"/>
        <v>0</v>
      </c>
      <c r="I244" s="298">
        <f t="shared" si="41"/>
        <v>1</v>
      </c>
      <c r="J244" s="15" t="str">
        <f t="shared" si="42"/>
        <v/>
      </c>
      <c r="K244" s="15" t="str">
        <f t="shared" si="43"/>
        <v/>
      </c>
      <c r="L244" s="15" t="str">
        <f t="shared" si="44"/>
        <v/>
      </c>
      <c r="M244" s="15" t="str">
        <f t="shared" si="45"/>
        <v/>
      </c>
      <c r="N244" s="15" t="str">
        <f t="shared" si="46"/>
        <v/>
      </c>
      <c r="O244" s="15" t="str">
        <f t="shared" si="47"/>
        <v/>
      </c>
    </row>
    <row r="245" spans="1:15">
      <c r="A245" s="546"/>
      <c r="B245" s="551"/>
      <c r="C245" s="551"/>
      <c r="D245" s="551"/>
      <c r="E245" s="553"/>
      <c r="F245" s="555" t="str">
        <f t="shared" si="38"/>
        <v/>
      </c>
      <c r="G245" s="322" t="str">
        <f t="shared" si="39"/>
        <v/>
      </c>
      <c r="H245" s="297" t="b">
        <f t="shared" si="40"/>
        <v>0</v>
      </c>
      <c r="I245" s="298">
        <f t="shared" si="41"/>
        <v>1</v>
      </c>
      <c r="J245" s="15" t="str">
        <f t="shared" si="42"/>
        <v/>
      </c>
      <c r="K245" s="15" t="str">
        <f t="shared" si="43"/>
        <v/>
      </c>
      <c r="L245" s="15" t="str">
        <f t="shared" si="44"/>
        <v/>
      </c>
      <c r="M245" s="15" t="str">
        <f t="shared" si="45"/>
        <v/>
      </c>
      <c r="N245" s="15" t="str">
        <f t="shared" si="46"/>
        <v/>
      </c>
      <c r="O245" s="15" t="str">
        <f t="shared" si="47"/>
        <v/>
      </c>
    </row>
    <row r="246" spans="1:15">
      <c r="A246" s="546"/>
      <c r="B246" s="551"/>
      <c r="C246" s="551"/>
      <c r="D246" s="551"/>
      <c r="E246" s="553"/>
      <c r="F246" s="555" t="str">
        <f t="shared" si="38"/>
        <v/>
      </c>
      <c r="G246" s="322" t="str">
        <f t="shared" si="39"/>
        <v/>
      </c>
      <c r="H246" s="297" t="b">
        <f t="shared" si="40"/>
        <v>0</v>
      </c>
      <c r="I246" s="298">
        <f t="shared" si="41"/>
        <v>1</v>
      </c>
      <c r="J246" s="15" t="str">
        <f t="shared" si="42"/>
        <v/>
      </c>
      <c r="K246" s="15" t="str">
        <f t="shared" si="43"/>
        <v/>
      </c>
      <c r="L246" s="15" t="str">
        <f t="shared" si="44"/>
        <v/>
      </c>
      <c r="M246" s="15" t="str">
        <f t="shared" si="45"/>
        <v/>
      </c>
      <c r="N246" s="15" t="str">
        <f t="shared" si="46"/>
        <v/>
      </c>
      <c r="O246" s="15" t="str">
        <f t="shared" si="47"/>
        <v/>
      </c>
    </row>
    <row r="247" spans="1:15">
      <c r="A247" s="546"/>
      <c r="B247" s="551"/>
      <c r="C247" s="551"/>
      <c r="D247" s="551"/>
      <c r="E247" s="553"/>
      <c r="F247" s="555" t="str">
        <f t="shared" si="38"/>
        <v/>
      </c>
      <c r="G247" s="322" t="str">
        <f t="shared" si="39"/>
        <v/>
      </c>
      <c r="H247" s="297" t="b">
        <f t="shared" si="40"/>
        <v>0</v>
      </c>
      <c r="I247" s="298">
        <f t="shared" si="41"/>
        <v>1</v>
      </c>
      <c r="J247" s="15" t="str">
        <f t="shared" si="42"/>
        <v/>
      </c>
      <c r="K247" s="15" t="str">
        <f t="shared" si="43"/>
        <v/>
      </c>
      <c r="L247" s="15" t="str">
        <f t="shared" si="44"/>
        <v/>
      </c>
      <c r="M247" s="15" t="str">
        <f t="shared" si="45"/>
        <v/>
      </c>
      <c r="N247" s="15" t="str">
        <f t="shared" si="46"/>
        <v/>
      </c>
      <c r="O247" s="15" t="str">
        <f t="shared" si="47"/>
        <v/>
      </c>
    </row>
    <row r="248" spans="1:15">
      <c r="A248" s="546"/>
      <c r="B248" s="551"/>
      <c r="C248" s="551"/>
      <c r="D248" s="551"/>
      <c r="E248" s="553"/>
      <c r="F248" s="555" t="str">
        <f t="shared" si="38"/>
        <v/>
      </c>
      <c r="G248" s="322" t="str">
        <f t="shared" si="39"/>
        <v/>
      </c>
      <c r="H248" s="297" t="b">
        <f t="shared" si="40"/>
        <v>0</v>
      </c>
      <c r="I248" s="298">
        <f t="shared" si="41"/>
        <v>1</v>
      </c>
      <c r="J248" s="15" t="str">
        <f t="shared" si="42"/>
        <v/>
      </c>
      <c r="K248" s="15" t="str">
        <f t="shared" si="43"/>
        <v/>
      </c>
      <c r="L248" s="15" t="str">
        <f t="shared" si="44"/>
        <v/>
      </c>
      <c r="M248" s="15" t="str">
        <f t="shared" si="45"/>
        <v/>
      </c>
      <c r="N248" s="15" t="str">
        <f t="shared" si="46"/>
        <v/>
      </c>
      <c r="O248" s="15" t="str">
        <f t="shared" si="47"/>
        <v/>
      </c>
    </row>
    <row r="249" spans="1:15">
      <c r="A249" s="546"/>
      <c r="B249" s="551"/>
      <c r="C249" s="551"/>
      <c r="D249" s="551"/>
      <c r="E249" s="553"/>
      <c r="F249" s="555" t="str">
        <f t="shared" si="38"/>
        <v/>
      </c>
      <c r="G249" s="322" t="str">
        <f t="shared" si="39"/>
        <v/>
      </c>
      <c r="H249" s="297" t="b">
        <f t="shared" si="40"/>
        <v>0</v>
      </c>
      <c r="I249" s="298">
        <f t="shared" si="41"/>
        <v>1</v>
      </c>
      <c r="J249" s="15" t="str">
        <f t="shared" si="42"/>
        <v/>
      </c>
      <c r="K249" s="15" t="str">
        <f t="shared" si="43"/>
        <v/>
      </c>
      <c r="L249" s="15" t="str">
        <f t="shared" si="44"/>
        <v/>
      </c>
      <c r="M249" s="15" t="str">
        <f t="shared" si="45"/>
        <v/>
      </c>
      <c r="N249" s="15" t="str">
        <f t="shared" si="46"/>
        <v/>
      </c>
      <c r="O249" s="15" t="str">
        <f t="shared" si="47"/>
        <v/>
      </c>
    </row>
    <row r="250" spans="1:15">
      <c r="A250" s="546"/>
      <c r="B250" s="551"/>
      <c r="C250" s="551"/>
      <c r="D250" s="551"/>
      <c r="E250" s="553"/>
      <c r="F250" s="555" t="str">
        <f t="shared" si="38"/>
        <v/>
      </c>
      <c r="G250" s="322" t="str">
        <f t="shared" si="39"/>
        <v/>
      </c>
      <c r="H250" s="297" t="b">
        <f t="shared" si="40"/>
        <v>0</v>
      </c>
      <c r="I250" s="298">
        <f t="shared" si="41"/>
        <v>1</v>
      </c>
      <c r="J250" s="15" t="str">
        <f t="shared" si="42"/>
        <v/>
      </c>
      <c r="K250" s="15" t="str">
        <f t="shared" si="43"/>
        <v/>
      </c>
      <c r="L250" s="15" t="str">
        <f t="shared" si="44"/>
        <v/>
      </c>
      <c r="M250" s="15" t="str">
        <f t="shared" si="45"/>
        <v/>
      </c>
      <c r="N250" s="15" t="str">
        <f t="shared" si="46"/>
        <v/>
      </c>
      <c r="O250" s="15" t="str">
        <f t="shared" si="47"/>
        <v/>
      </c>
    </row>
    <row r="251" spans="1:15">
      <c r="A251" s="546"/>
      <c r="B251" s="551"/>
      <c r="C251" s="551"/>
      <c r="D251" s="551"/>
      <c r="E251" s="553"/>
      <c r="F251" s="555" t="str">
        <f t="shared" si="38"/>
        <v/>
      </c>
      <c r="G251" s="322" t="str">
        <f t="shared" si="39"/>
        <v/>
      </c>
      <c r="H251" s="297" t="b">
        <f t="shared" si="40"/>
        <v>0</v>
      </c>
      <c r="I251" s="298">
        <f t="shared" si="41"/>
        <v>1</v>
      </c>
      <c r="J251" s="15" t="str">
        <f t="shared" si="42"/>
        <v/>
      </c>
      <c r="K251" s="15" t="str">
        <f t="shared" si="43"/>
        <v/>
      </c>
      <c r="L251" s="15" t="str">
        <f t="shared" si="44"/>
        <v/>
      </c>
      <c r="M251" s="15" t="str">
        <f t="shared" si="45"/>
        <v/>
      </c>
      <c r="N251" s="15" t="str">
        <f t="shared" si="46"/>
        <v/>
      </c>
      <c r="O251" s="15" t="str">
        <f t="shared" si="47"/>
        <v/>
      </c>
    </row>
    <row r="252" spans="1:15">
      <c r="A252" s="546"/>
      <c r="B252" s="551"/>
      <c r="C252" s="551"/>
      <c r="D252" s="551"/>
      <c r="E252" s="553"/>
      <c r="F252" s="555" t="str">
        <f t="shared" si="38"/>
        <v/>
      </c>
      <c r="G252" s="322" t="str">
        <f t="shared" si="39"/>
        <v/>
      </c>
      <c r="H252" s="297" t="b">
        <f t="shared" si="40"/>
        <v>0</v>
      </c>
      <c r="I252" s="298">
        <f t="shared" si="41"/>
        <v>1</v>
      </c>
      <c r="J252" s="15" t="str">
        <f t="shared" si="42"/>
        <v/>
      </c>
      <c r="K252" s="15" t="str">
        <f t="shared" si="43"/>
        <v/>
      </c>
      <c r="L252" s="15" t="str">
        <f t="shared" si="44"/>
        <v/>
      </c>
      <c r="M252" s="15" t="str">
        <f t="shared" si="45"/>
        <v/>
      </c>
      <c r="N252" s="15" t="str">
        <f t="shared" si="46"/>
        <v/>
      </c>
      <c r="O252" s="15" t="str">
        <f t="shared" si="47"/>
        <v/>
      </c>
    </row>
    <row r="253" spans="1:15">
      <c r="A253" s="546"/>
      <c r="B253" s="551"/>
      <c r="C253" s="551"/>
      <c r="D253" s="551"/>
      <c r="E253" s="553"/>
      <c r="F253" s="555" t="str">
        <f t="shared" si="38"/>
        <v/>
      </c>
      <c r="G253" s="322" t="str">
        <f t="shared" si="39"/>
        <v/>
      </c>
      <c r="H253" s="297" t="b">
        <f t="shared" si="40"/>
        <v>0</v>
      </c>
      <c r="I253" s="298">
        <f t="shared" si="41"/>
        <v>1</v>
      </c>
      <c r="J253" s="15" t="str">
        <f t="shared" si="42"/>
        <v/>
      </c>
      <c r="K253" s="15" t="str">
        <f t="shared" si="43"/>
        <v/>
      </c>
      <c r="L253" s="15" t="str">
        <f t="shared" si="44"/>
        <v/>
      </c>
      <c r="M253" s="15" t="str">
        <f t="shared" si="45"/>
        <v/>
      </c>
      <c r="N253" s="15" t="str">
        <f t="shared" si="46"/>
        <v/>
      </c>
      <c r="O253" s="15" t="str">
        <f t="shared" si="47"/>
        <v/>
      </c>
    </row>
    <row r="254" spans="1:15">
      <c r="A254" s="546"/>
      <c r="B254" s="551"/>
      <c r="C254" s="551"/>
      <c r="D254" s="551"/>
      <c r="E254" s="553"/>
      <c r="F254" s="555" t="str">
        <f t="shared" si="38"/>
        <v/>
      </c>
      <c r="G254" s="322" t="str">
        <f t="shared" si="39"/>
        <v/>
      </c>
      <c r="H254" s="297" t="b">
        <f t="shared" si="40"/>
        <v>0</v>
      </c>
      <c r="I254" s="298">
        <f t="shared" si="41"/>
        <v>1</v>
      </c>
      <c r="J254" s="15" t="str">
        <f t="shared" si="42"/>
        <v/>
      </c>
      <c r="K254" s="15" t="str">
        <f t="shared" si="43"/>
        <v/>
      </c>
      <c r="L254" s="15" t="str">
        <f t="shared" si="44"/>
        <v/>
      </c>
      <c r="M254" s="15" t="str">
        <f t="shared" si="45"/>
        <v/>
      </c>
      <c r="N254" s="15" t="str">
        <f t="shared" si="46"/>
        <v/>
      </c>
      <c r="O254" s="15" t="str">
        <f t="shared" si="47"/>
        <v/>
      </c>
    </row>
    <row r="255" spans="1:15">
      <c r="A255" s="546"/>
      <c r="B255" s="551"/>
      <c r="C255" s="551"/>
      <c r="D255" s="551"/>
      <c r="E255" s="553"/>
      <c r="F255" s="555" t="str">
        <f t="shared" si="38"/>
        <v/>
      </c>
      <c r="G255" s="322" t="str">
        <f t="shared" si="39"/>
        <v/>
      </c>
      <c r="H255" s="297" t="b">
        <f t="shared" si="40"/>
        <v>0</v>
      </c>
      <c r="I255" s="298">
        <f t="shared" si="41"/>
        <v>1</v>
      </c>
      <c r="J255" s="15" t="str">
        <f t="shared" si="42"/>
        <v/>
      </c>
      <c r="K255" s="15" t="str">
        <f t="shared" si="43"/>
        <v/>
      </c>
      <c r="L255" s="15" t="str">
        <f t="shared" si="44"/>
        <v/>
      </c>
      <c r="M255" s="15" t="str">
        <f t="shared" si="45"/>
        <v/>
      </c>
      <c r="N255" s="15" t="str">
        <f t="shared" si="46"/>
        <v/>
      </c>
      <c r="O255" s="15" t="str">
        <f t="shared" si="47"/>
        <v/>
      </c>
    </row>
    <row r="256" spans="1:15">
      <c r="A256" s="546"/>
      <c r="B256" s="551"/>
      <c r="C256" s="551"/>
      <c r="D256" s="551"/>
      <c r="E256" s="553"/>
      <c r="F256" s="555" t="str">
        <f t="shared" si="38"/>
        <v/>
      </c>
      <c r="G256" s="322" t="str">
        <f t="shared" si="39"/>
        <v/>
      </c>
      <c r="H256" s="297" t="b">
        <f t="shared" si="40"/>
        <v>0</v>
      </c>
      <c r="I256" s="298">
        <f t="shared" si="41"/>
        <v>1</v>
      </c>
      <c r="J256" s="15" t="str">
        <f t="shared" si="42"/>
        <v/>
      </c>
      <c r="K256" s="15" t="str">
        <f t="shared" si="43"/>
        <v/>
      </c>
      <c r="L256" s="15" t="str">
        <f t="shared" si="44"/>
        <v/>
      </c>
      <c r="M256" s="15" t="str">
        <f t="shared" si="45"/>
        <v/>
      </c>
      <c r="N256" s="15" t="str">
        <f t="shared" si="46"/>
        <v/>
      </c>
      <c r="O256" s="15" t="str">
        <f t="shared" si="47"/>
        <v/>
      </c>
    </row>
    <row r="257" spans="1:15">
      <c r="A257" s="546"/>
      <c r="B257" s="551"/>
      <c r="C257" s="551"/>
      <c r="D257" s="551"/>
      <c r="E257" s="553"/>
      <c r="F257" s="555" t="str">
        <f t="shared" si="38"/>
        <v/>
      </c>
      <c r="G257" s="322" t="str">
        <f t="shared" si="39"/>
        <v/>
      </c>
      <c r="H257" s="297" t="b">
        <f t="shared" si="40"/>
        <v>0</v>
      </c>
      <c r="I257" s="298">
        <f t="shared" si="41"/>
        <v>1</v>
      </c>
      <c r="J257" s="15" t="str">
        <f t="shared" si="42"/>
        <v/>
      </c>
      <c r="K257" s="15" t="str">
        <f t="shared" si="43"/>
        <v/>
      </c>
      <c r="L257" s="15" t="str">
        <f t="shared" si="44"/>
        <v/>
      </c>
      <c r="M257" s="15" t="str">
        <f t="shared" si="45"/>
        <v/>
      </c>
      <c r="N257" s="15" t="str">
        <f t="shared" si="46"/>
        <v/>
      </c>
      <c r="O257" s="15" t="str">
        <f t="shared" si="47"/>
        <v/>
      </c>
    </row>
    <row r="258" spans="1:15">
      <c r="A258" s="546"/>
      <c r="B258" s="551"/>
      <c r="C258" s="551"/>
      <c r="D258" s="551"/>
      <c r="E258" s="553"/>
      <c r="F258" s="555" t="str">
        <f t="shared" si="38"/>
        <v/>
      </c>
      <c r="G258" s="322" t="str">
        <f t="shared" si="39"/>
        <v/>
      </c>
      <c r="H258" s="297" t="b">
        <f t="shared" si="40"/>
        <v>0</v>
      </c>
      <c r="I258" s="298">
        <f t="shared" si="41"/>
        <v>1</v>
      </c>
      <c r="J258" s="15" t="str">
        <f t="shared" si="42"/>
        <v/>
      </c>
      <c r="K258" s="15" t="str">
        <f t="shared" si="43"/>
        <v/>
      </c>
      <c r="L258" s="15" t="str">
        <f t="shared" si="44"/>
        <v/>
      </c>
      <c r="M258" s="15" t="str">
        <f t="shared" si="45"/>
        <v/>
      </c>
      <c r="N258" s="15" t="str">
        <f t="shared" si="46"/>
        <v/>
      </c>
      <c r="O258" s="15" t="str">
        <f t="shared" si="47"/>
        <v/>
      </c>
    </row>
    <row r="259" spans="1:15">
      <c r="A259" s="546"/>
      <c r="B259" s="551"/>
      <c r="C259" s="551"/>
      <c r="D259" s="551"/>
      <c r="E259" s="553"/>
      <c r="F259" s="555" t="str">
        <f t="shared" si="38"/>
        <v/>
      </c>
      <c r="G259" s="322" t="str">
        <f t="shared" si="39"/>
        <v/>
      </c>
      <c r="H259" s="297" t="b">
        <f t="shared" si="40"/>
        <v>0</v>
      </c>
      <c r="I259" s="298">
        <f t="shared" si="41"/>
        <v>1</v>
      </c>
      <c r="J259" s="15" t="str">
        <f t="shared" si="42"/>
        <v/>
      </c>
      <c r="K259" s="15" t="str">
        <f t="shared" si="43"/>
        <v/>
      </c>
      <c r="L259" s="15" t="str">
        <f t="shared" si="44"/>
        <v/>
      </c>
      <c r="M259" s="15" t="str">
        <f t="shared" si="45"/>
        <v/>
      </c>
      <c r="N259" s="15" t="str">
        <f t="shared" si="46"/>
        <v/>
      </c>
      <c r="O259" s="15" t="str">
        <f t="shared" si="47"/>
        <v/>
      </c>
    </row>
    <row r="260" spans="1:15">
      <c r="A260" s="546"/>
      <c r="B260" s="551"/>
      <c r="C260" s="551"/>
      <c r="D260" s="551"/>
      <c r="E260" s="553"/>
      <c r="F260" s="555" t="str">
        <f t="shared" si="38"/>
        <v/>
      </c>
      <c r="G260" s="322" t="str">
        <f t="shared" si="39"/>
        <v/>
      </c>
      <c r="H260" s="297" t="b">
        <f t="shared" si="40"/>
        <v>0</v>
      </c>
      <c r="I260" s="298">
        <f t="shared" si="41"/>
        <v>1</v>
      </c>
      <c r="J260" s="15" t="str">
        <f t="shared" si="42"/>
        <v/>
      </c>
      <c r="K260" s="15" t="str">
        <f t="shared" si="43"/>
        <v/>
      </c>
      <c r="L260" s="15" t="str">
        <f t="shared" si="44"/>
        <v/>
      </c>
      <c r="M260" s="15" t="str">
        <f t="shared" si="45"/>
        <v/>
      </c>
      <c r="N260" s="15" t="str">
        <f t="shared" si="46"/>
        <v/>
      </c>
      <c r="O260" s="15" t="str">
        <f t="shared" si="47"/>
        <v/>
      </c>
    </row>
    <row r="261" spans="1:15">
      <c r="A261" s="546"/>
      <c r="B261" s="551"/>
      <c r="C261" s="551"/>
      <c r="D261" s="551"/>
      <c r="E261" s="553"/>
      <c r="F261" s="555" t="str">
        <f t="shared" si="38"/>
        <v/>
      </c>
      <c r="G261" s="322" t="str">
        <f t="shared" si="39"/>
        <v/>
      </c>
      <c r="H261" s="297" t="b">
        <f t="shared" si="40"/>
        <v>0</v>
      </c>
      <c r="I261" s="298">
        <f t="shared" si="41"/>
        <v>1</v>
      </c>
      <c r="J261" s="15" t="str">
        <f t="shared" si="42"/>
        <v/>
      </c>
      <c r="K261" s="15" t="str">
        <f t="shared" si="43"/>
        <v/>
      </c>
      <c r="L261" s="15" t="str">
        <f t="shared" si="44"/>
        <v/>
      </c>
      <c r="M261" s="15" t="str">
        <f t="shared" si="45"/>
        <v/>
      </c>
      <c r="N261" s="15" t="str">
        <f t="shared" si="46"/>
        <v/>
      </c>
      <c r="O261" s="15" t="str">
        <f t="shared" si="47"/>
        <v/>
      </c>
    </row>
  </sheetData>
  <sheetProtection algorithmName="SHA-512" hashValue="HPTa8fKYsQAWGRCNIVpbwne3tHttt4JWNMh9+/ZEAmIQ9TlXWEXj03vBTgwczxL1r68Aj4GVW76MPDwhb6SHGQ==" saltValue="tpXbmmAK8hNyRJyVsyYGcg==" spinCount="100000" sheet="1" objects="1" scenarios="1" formatCells="0" formatRows="0" insertRows="0"/>
  <mergeCells count="17">
    <mergeCell ref="J7:J9"/>
    <mergeCell ref="K7:K9"/>
    <mergeCell ref="M7:M9"/>
    <mergeCell ref="N7:N9"/>
    <mergeCell ref="O7:O9"/>
    <mergeCell ref="L7:L9"/>
    <mergeCell ref="G7:G9"/>
    <mergeCell ref="H7:H10"/>
    <mergeCell ref="I7:I10"/>
    <mergeCell ref="A4:F4"/>
    <mergeCell ref="A5:F5"/>
    <mergeCell ref="A7:A10"/>
    <mergeCell ref="B7:B10"/>
    <mergeCell ref="C7:C10"/>
    <mergeCell ref="D7:D10"/>
    <mergeCell ref="E7:E10"/>
    <mergeCell ref="F7:F9"/>
  </mergeCells>
  <dataValidations disablePrompts="1" count="2">
    <dataValidation type="list" allowBlank="1" showInputMessage="1" showErrorMessage="1" sqref="C12:C261 J6:O6" xr:uid="{00000000-0002-0000-4100-000000000000}">
      <formula1>iii8anvergură</formula1>
    </dataValidation>
    <dataValidation type="list" allowBlank="1" showInputMessage="1" showErrorMessage="1" sqref="D12:D261" xr:uid="{00000000-0002-0000-4100-000001000000}">
      <formula1>iii8tip</formula1>
    </dataValidation>
  </dataValidations>
  <pageMargins left="0.59055118110236227" right="0.59055118110236227" top="0.78740157480314965" bottom="1.1023622047244095" header="0" footer="0.43307086614173229"/>
  <pageSetup paperSize="9" scale="95" fitToHeight="100" orientation="landscape" r:id="rId1"/>
  <headerFooter>
    <oddFooter xml:space="preserve">&amp;L
&amp;RCandidat
</oddFooter>
  </headerFooter>
  <rowBreaks count="1" manualBreakCount="1">
    <brk id="36"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78">
    <pageSetUpPr fitToPage="1"/>
  </sheetPr>
  <dimension ref="A1:J261"/>
  <sheetViews>
    <sheetView zoomScaleNormal="100" workbookViewId="0">
      <selection activeCell="B12" sqref="B12:D16"/>
    </sheetView>
  </sheetViews>
  <sheetFormatPr defaultColWidth="9.1328125" defaultRowHeight="15.75"/>
  <cols>
    <col min="1" max="1" width="5.6640625" style="45" customWidth="1"/>
    <col min="2" max="2" width="36.33203125" style="49" customWidth="1"/>
    <col min="3" max="3" width="48.33203125" style="49" customWidth="1"/>
    <col min="4" max="4" width="10.6640625" style="54" customWidth="1"/>
    <col min="5" max="5" width="17.6640625" style="49" customWidth="1"/>
    <col min="6" max="6" width="10.6640625" style="49" hidden="1" customWidth="1"/>
    <col min="7" max="7" width="9.1328125" style="55" hidden="1" customWidth="1"/>
    <col min="8" max="8" width="9.1328125" style="49" hidden="1" customWidth="1"/>
    <col min="9" max="10" width="17.6640625" style="49" hidden="1" customWidth="1"/>
    <col min="11" max="18" width="9.1328125" style="49" customWidth="1"/>
    <col min="19" max="16384" width="9.1328125" style="49"/>
  </cols>
  <sheetData>
    <row r="1" spans="1:10" s="45" customFormat="1">
      <c r="A1" s="44" t="s">
        <v>483</v>
      </c>
      <c r="D1" s="46"/>
      <c r="E1" s="48"/>
      <c r="F1" s="47"/>
      <c r="I1" s="48"/>
      <c r="J1" s="48"/>
    </row>
    <row r="2" spans="1:10" s="45" customFormat="1">
      <c r="A2" s="294" t="str">
        <f>IF(ISBLANK(facultate), IF(ISBLANK(departament),"","Departament " &amp; departament), "Facultatea " &amp; facultate)</f>
        <v>Facultatea Automatică și Calculatoare</v>
      </c>
      <c r="D2" s="46"/>
      <c r="E2" s="48"/>
      <c r="F2" s="47"/>
      <c r="I2" s="48"/>
      <c r="J2" s="48"/>
    </row>
    <row r="3" spans="1:10" s="45" customFormat="1">
      <c r="A3" s="294" t="str">
        <f>IF(ISBLANK(departament),"","Departamentul " &amp; departament)</f>
        <v>Departamentul Automatică și Informatică Aplicată</v>
      </c>
      <c r="D3" s="46"/>
      <c r="E3" s="48"/>
      <c r="F3" s="47"/>
      <c r="I3" s="48"/>
      <c r="J3" s="48"/>
    </row>
    <row r="4" spans="1:10">
      <c r="A4" s="472" t="s">
        <v>843</v>
      </c>
      <c r="B4" s="472"/>
      <c r="C4" s="472"/>
      <c r="D4" s="472"/>
      <c r="E4" s="472"/>
      <c r="F4" s="472"/>
      <c r="G4" s="472"/>
    </row>
    <row r="5" spans="1:10">
      <c r="A5" s="472" t="s">
        <v>1085</v>
      </c>
      <c r="B5" s="472"/>
      <c r="C5" s="472"/>
      <c r="D5" s="472"/>
      <c r="E5" s="472"/>
      <c r="F5" s="187"/>
    </row>
    <row r="6" spans="1:10" ht="13.5" customHeight="1">
      <c r="D6" s="49"/>
      <c r="E6" s="295" t="str">
        <f>CONCATENATE(functie," ",nume_candidat)</f>
        <v>Conferențiar Bojan-Dragos Claudia-Adina</v>
      </c>
      <c r="I6" s="295"/>
      <c r="J6" s="295"/>
    </row>
    <row r="7" spans="1:10" ht="18.75" customHeight="1">
      <c r="A7" s="470" t="s">
        <v>338</v>
      </c>
      <c r="B7" s="470" t="s">
        <v>884</v>
      </c>
      <c r="C7" s="470" t="s">
        <v>850</v>
      </c>
      <c r="D7" s="480" t="s">
        <v>2</v>
      </c>
      <c r="E7" s="470" t="s">
        <v>544</v>
      </c>
      <c r="F7" s="470" t="s">
        <v>4</v>
      </c>
      <c r="G7" s="491" t="s">
        <v>541</v>
      </c>
      <c r="H7" s="477" t="s">
        <v>551</v>
      </c>
      <c r="I7" s="470" t="s">
        <v>886</v>
      </c>
      <c r="J7" s="470" t="s">
        <v>462</v>
      </c>
    </row>
    <row r="8" spans="1:10" ht="18.75" customHeight="1">
      <c r="A8" s="487"/>
      <c r="B8" s="487"/>
      <c r="C8" s="487"/>
      <c r="D8" s="481"/>
      <c r="E8" s="487"/>
      <c r="F8" s="487"/>
      <c r="G8" s="492"/>
      <c r="H8" s="477"/>
      <c r="I8" s="487"/>
      <c r="J8" s="487"/>
    </row>
    <row r="9" spans="1:10" ht="18.75" customHeight="1">
      <c r="A9" s="487"/>
      <c r="B9" s="487"/>
      <c r="C9" s="487"/>
      <c r="D9" s="481"/>
      <c r="E9" s="471"/>
      <c r="F9" s="471"/>
      <c r="G9" s="492"/>
      <c r="H9" s="477"/>
      <c r="I9" s="471"/>
      <c r="J9" s="471"/>
    </row>
    <row r="10" spans="1:10" ht="18.75" customHeight="1">
      <c r="A10" s="471"/>
      <c r="B10" s="471"/>
      <c r="C10" s="471"/>
      <c r="D10" s="482"/>
      <c r="E10" s="296" t="str">
        <f>CONCATENATE("ultimii ",durata_evaluare," ani")</f>
        <v>ultimii 5 ani</v>
      </c>
      <c r="F10" s="296" t="str">
        <f>CONCATENATE("ultimii                                  ",durata_evaluare," ani")</f>
        <v>ultimii                                  5 ani</v>
      </c>
      <c r="G10" s="493"/>
      <c r="H10" s="477"/>
      <c r="I10" s="296" t="str">
        <f>CONCATENATE("ultimii ",durata_evaluare," ani")</f>
        <v>ultimii 5 ani</v>
      </c>
      <c r="J10" s="296" t="str">
        <f>CONCATENATE("ultimii ",durata_evaluare," ani")</f>
        <v>ultimii 5 ani</v>
      </c>
    </row>
    <row r="11" spans="1:10">
      <c r="A11" s="71"/>
      <c r="B11" s="50"/>
      <c r="C11" s="50"/>
      <c r="D11" s="22"/>
      <c r="E11" s="122">
        <f>SUMIF(E12:E1012,"&gt;0")</f>
        <v>0</v>
      </c>
      <c r="F11" s="4">
        <f>SUMIF(F12:F1110,"&gt;0")</f>
        <v>0</v>
      </c>
      <c r="G11" s="252"/>
      <c r="I11" s="122">
        <f>SUMIF(I12:I1110,"&gt;0")</f>
        <v>0</v>
      </c>
      <c r="J11" s="122">
        <f>SUMIF(J12:J1110,"&gt;0")</f>
        <v>0</v>
      </c>
    </row>
    <row r="12" spans="1:10">
      <c r="A12" s="28">
        <v>1</v>
      </c>
      <c r="B12" s="7"/>
      <c r="C12" s="7"/>
      <c r="D12" s="180"/>
      <c r="E12" s="15" t="str">
        <f t="shared" ref="E12:E75" si="0">IF(OR($B12="",,$D12&lt;an_initial,$D12&gt;an_final),"",F12*(HLOOKUP(C12,iii9punctaje,2,FALSE)))</f>
        <v/>
      </c>
      <c r="F12" s="43" t="str">
        <f t="shared" ref="F12:F75" si="1">IF(OR($B12="",,$D12="",$D12&gt;an_final),"",IF($D12&gt;=an_initial,1,""))</f>
        <v/>
      </c>
      <c r="G12" s="297" t="b">
        <f t="shared" ref="G12:G75" si="2">IF(nume_candidat="",FALSE,ISNUMBER(SEARCH(nume_candidat,$B12)))</f>
        <v>0</v>
      </c>
      <c r="H12" s="298">
        <f t="shared" ref="H12" si="3">LEN(B12)-LEN(SUBSTITUTE(B12,",",""))+1</f>
        <v>1</v>
      </c>
      <c r="I12" s="15" t="str">
        <f t="shared" ref="I12" si="4">IF(OR($B12="",,$D12&lt;an_initial,$D12&gt;an_final),"",F12*(HLOOKUP(C12,iii9punctaje,2,FALSE))*COUNTIF(C12,$I$7))</f>
        <v/>
      </c>
      <c r="J12" s="15" t="str">
        <f t="shared" ref="J12" si="5">IF(OR($B12="",,$D12&lt;an_initial,$D12&gt;an_final),"",F12*(HLOOKUP(C12,iii9punctaje,2,FALSE))*COUNTIF(C12,$J$7))</f>
        <v/>
      </c>
    </row>
    <row r="13" spans="1:10">
      <c r="A13" s="28">
        <v>2</v>
      </c>
      <c r="B13" s="7"/>
      <c r="C13" s="7"/>
      <c r="D13" s="180"/>
      <c r="E13" s="15" t="str">
        <f t="shared" si="0"/>
        <v/>
      </c>
      <c r="F13" s="43" t="str">
        <f t="shared" si="1"/>
        <v/>
      </c>
      <c r="G13" s="297" t="b">
        <f t="shared" si="2"/>
        <v>0</v>
      </c>
      <c r="H13" s="298">
        <f t="shared" ref="H13:H76" si="6">LEN(B13)-LEN(SUBSTITUTE(B13,",",""))+1</f>
        <v>1</v>
      </c>
      <c r="I13" s="15" t="str">
        <f t="shared" ref="I13:I76" si="7">IF(OR($B13="",,$D13&lt;an_initial,$D13&gt;an_final),"",F13*(HLOOKUP(C13,iii9punctaje,2,FALSE))*COUNTIF(C13,$I$7))</f>
        <v/>
      </c>
      <c r="J13" s="15" t="str">
        <f t="shared" ref="J13:J76" si="8">IF(OR($B13="",,$D13&lt;an_initial,$D13&gt;an_final),"",F13*(HLOOKUP(C13,iii9punctaje,2,FALSE))*COUNTIF(C13,$J$7))</f>
        <v/>
      </c>
    </row>
    <row r="14" spans="1:10">
      <c r="A14" s="28">
        <v>3</v>
      </c>
      <c r="B14" s="7"/>
      <c r="C14" s="7"/>
      <c r="D14" s="180"/>
      <c r="E14" s="15" t="str">
        <f t="shared" si="0"/>
        <v/>
      </c>
      <c r="F14" s="43" t="str">
        <f t="shared" si="1"/>
        <v/>
      </c>
      <c r="G14" s="297" t="b">
        <f t="shared" si="2"/>
        <v>0</v>
      </c>
      <c r="H14" s="298">
        <f t="shared" si="6"/>
        <v>1</v>
      </c>
      <c r="I14" s="15" t="str">
        <f t="shared" si="7"/>
        <v/>
      </c>
      <c r="J14" s="15" t="str">
        <f t="shared" si="8"/>
        <v/>
      </c>
    </row>
    <row r="15" spans="1:10">
      <c r="A15" s="28">
        <v>4</v>
      </c>
      <c r="B15" s="6"/>
      <c r="C15" s="6"/>
      <c r="D15" s="179"/>
      <c r="E15" s="15" t="str">
        <f t="shared" si="0"/>
        <v/>
      </c>
      <c r="F15" s="43" t="str">
        <f t="shared" si="1"/>
        <v/>
      </c>
      <c r="G15" s="297" t="b">
        <f t="shared" si="2"/>
        <v>0</v>
      </c>
      <c r="H15" s="298">
        <f t="shared" si="6"/>
        <v>1</v>
      </c>
      <c r="I15" s="15" t="str">
        <f t="shared" si="7"/>
        <v/>
      </c>
      <c r="J15" s="15" t="str">
        <f t="shared" si="8"/>
        <v/>
      </c>
    </row>
    <row r="16" spans="1:10">
      <c r="A16" s="28">
        <v>5</v>
      </c>
      <c r="B16" s="6"/>
      <c r="C16" s="6"/>
      <c r="D16" s="179"/>
      <c r="E16" s="15" t="str">
        <f t="shared" si="0"/>
        <v/>
      </c>
      <c r="F16" s="43" t="str">
        <f t="shared" si="1"/>
        <v/>
      </c>
      <c r="G16" s="297" t="b">
        <f t="shared" si="2"/>
        <v>0</v>
      </c>
      <c r="H16" s="298">
        <f t="shared" si="6"/>
        <v>1</v>
      </c>
      <c r="I16" s="15" t="str">
        <f t="shared" si="7"/>
        <v/>
      </c>
      <c r="J16" s="15" t="str">
        <f t="shared" si="8"/>
        <v/>
      </c>
    </row>
    <row r="17" spans="1:10">
      <c r="A17" s="28">
        <v>6</v>
      </c>
      <c r="B17" s="6"/>
      <c r="C17" s="6"/>
      <c r="D17" s="179"/>
      <c r="E17" s="15" t="str">
        <f t="shared" si="0"/>
        <v/>
      </c>
      <c r="F17" s="43" t="str">
        <f t="shared" si="1"/>
        <v/>
      </c>
      <c r="G17" s="297" t="b">
        <f t="shared" si="2"/>
        <v>0</v>
      </c>
      <c r="H17" s="298">
        <f t="shared" si="6"/>
        <v>1</v>
      </c>
      <c r="I17" s="15" t="str">
        <f t="shared" si="7"/>
        <v/>
      </c>
      <c r="J17" s="15" t="str">
        <f t="shared" si="8"/>
        <v/>
      </c>
    </row>
    <row r="18" spans="1:10">
      <c r="A18" s="28">
        <v>7</v>
      </c>
      <c r="B18" s="6"/>
      <c r="C18" s="6"/>
      <c r="D18" s="179"/>
      <c r="E18" s="15" t="str">
        <f t="shared" si="0"/>
        <v/>
      </c>
      <c r="F18" s="43" t="str">
        <f t="shared" si="1"/>
        <v/>
      </c>
      <c r="G18" s="297" t="b">
        <f t="shared" si="2"/>
        <v>0</v>
      </c>
      <c r="H18" s="298">
        <f t="shared" si="6"/>
        <v>1</v>
      </c>
      <c r="I18" s="15" t="str">
        <f t="shared" si="7"/>
        <v/>
      </c>
      <c r="J18" s="15" t="str">
        <f t="shared" si="8"/>
        <v/>
      </c>
    </row>
    <row r="19" spans="1:10">
      <c r="A19" s="28">
        <v>8</v>
      </c>
      <c r="B19" s="6"/>
      <c r="C19" s="6"/>
      <c r="D19" s="179"/>
      <c r="E19" s="15" t="str">
        <f t="shared" si="0"/>
        <v/>
      </c>
      <c r="F19" s="43" t="str">
        <f t="shared" si="1"/>
        <v/>
      </c>
      <c r="G19" s="297" t="b">
        <f t="shared" si="2"/>
        <v>0</v>
      </c>
      <c r="H19" s="298">
        <f t="shared" si="6"/>
        <v>1</v>
      </c>
      <c r="I19" s="15" t="str">
        <f t="shared" si="7"/>
        <v/>
      </c>
      <c r="J19" s="15" t="str">
        <f t="shared" si="8"/>
        <v/>
      </c>
    </row>
    <row r="20" spans="1:10">
      <c r="A20" s="28">
        <v>9</v>
      </c>
      <c r="B20" s="6"/>
      <c r="C20" s="6"/>
      <c r="D20" s="179"/>
      <c r="E20" s="15" t="str">
        <f t="shared" si="0"/>
        <v/>
      </c>
      <c r="F20" s="43" t="str">
        <f t="shared" si="1"/>
        <v/>
      </c>
      <c r="G20" s="297" t="b">
        <f t="shared" si="2"/>
        <v>0</v>
      </c>
      <c r="H20" s="298">
        <f t="shared" si="6"/>
        <v>1</v>
      </c>
      <c r="I20" s="15" t="str">
        <f t="shared" si="7"/>
        <v/>
      </c>
      <c r="J20" s="15" t="str">
        <f t="shared" si="8"/>
        <v/>
      </c>
    </row>
    <row r="21" spans="1:10">
      <c r="A21" s="28">
        <v>10</v>
      </c>
      <c r="B21" s="6"/>
      <c r="C21" s="6"/>
      <c r="D21" s="179"/>
      <c r="E21" s="15" t="str">
        <f t="shared" si="0"/>
        <v/>
      </c>
      <c r="F21" s="43" t="str">
        <f t="shared" si="1"/>
        <v/>
      </c>
      <c r="G21" s="297" t="b">
        <f t="shared" si="2"/>
        <v>0</v>
      </c>
      <c r="H21" s="298">
        <f t="shared" si="6"/>
        <v>1</v>
      </c>
      <c r="I21" s="15" t="str">
        <f t="shared" si="7"/>
        <v/>
      </c>
      <c r="J21" s="15" t="str">
        <f t="shared" si="8"/>
        <v/>
      </c>
    </row>
    <row r="22" spans="1:10">
      <c r="A22" s="28">
        <v>11</v>
      </c>
      <c r="B22" s="6"/>
      <c r="C22" s="6"/>
      <c r="D22" s="179"/>
      <c r="E22" s="15" t="str">
        <f t="shared" si="0"/>
        <v/>
      </c>
      <c r="F22" s="43" t="str">
        <f t="shared" si="1"/>
        <v/>
      </c>
      <c r="G22" s="297" t="b">
        <f t="shared" si="2"/>
        <v>0</v>
      </c>
      <c r="H22" s="298">
        <f t="shared" si="6"/>
        <v>1</v>
      </c>
      <c r="I22" s="15" t="str">
        <f t="shared" si="7"/>
        <v/>
      </c>
      <c r="J22" s="15" t="str">
        <f t="shared" si="8"/>
        <v/>
      </c>
    </row>
    <row r="23" spans="1:10">
      <c r="A23" s="28">
        <v>12</v>
      </c>
      <c r="B23" s="6"/>
      <c r="C23" s="6"/>
      <c r="D23" s="179"/>
      <c r="E23" s="15" t="str">
        <f t="shared" si="0"/>
        <v/>
      </c>
      <c r="F23" s="43" t="str">
        <f t="shared" si="1"/>
        <v/>
      </c>
      <c r="G23" s="297" t="b">
        <f t="shared" si="2"/>
        <v>0</v>
      </c>
      <c r="H23" s="298">
        <f t="shared" si="6"/>
        <v>1</v>
      </c>
      <c r="I23" s="15" t="str">
        <f t="shared" si="7"/>
        <v/>
      </c>
      <c r="J23" s="15" t="str">
        <f t="shared" si="8"/>
        <v/>
      </c>
    </row>
    <row r="24" spans="1:10">
      <c r="A24" s="28">
        <v>13</v>
      </c>
      <c r="B24" s="6"/>
      <c r="C24" s="6"/>
      <c r="D24" s="179"/>
      <c r="E24" s="15" t="str">
        <f t="shared" si="0"/>
        <v/>
      </c>
      <c r="F24" s="43" t="str">
        <f t="shared" si="1"/>
        <v/>
      </c>
      <c r="G24" s="297" t="b">
        <f t="shared" si="2"/>
        <v>0</v>
      </c>
      <c r="H24" s="298">
        <f t="shared" si="6"/>
        <v>1</v>
      </c>
      <c r="I24" s="15" t="str">
        <f t="shared" si="7"/>
        <v/>
      </c>
      <c r="J24" s="15" t="str">
        <f t="shared" si="8"/>
        <v/>
      </c>
    </row>
    <row r="25" spans="1:10">
      <c r="A25" s="28">
        <v>14</v>
      </c>
      <c r="B25" s="6"/>
      <c r="C25" s="6"/>
      <c r="D25" s="179"/>
      <c r="E25" s="15" t="str">
        <f t="shared" si="0"/>
        <v/>
      </c>
      <c r="F25" s="43" t="str">
        <f t="shared" si="1"/>
        <v/>
      </c>
      <c r="G25" s="297" t="b">
        <f t="shared" si="2"/>
        <v>0</v>
      </c>
      <c r="H25" s="298">
        <f t="shared" si="6"/>
        <v>1</v>
      </c>
      <c r="I25" s="15" t="str">
        <f t="shared" si="7"/>
        <v/>
      </c>
      <c r="J25" s="15" t="str">
        <f t="shared" si="8"/>
        <v/>
      </c>
    </row>
    <row r="26" spans="1:10">
      <c r="A26" s="28">
        <v>15</v>
      </c>
      <c r="B26" s="6"/>
      <c r="C26" s="6"/>
      <c r="D26" s="179"/>
      <c r="E26" s="15" t="str">
        <f t="shared" si="0"/>
        <v/>
      </c>
      <c r="F26" s="43" t="str">
        <f t="shared" si="1"/>
        <v/>
      </c>
      <c r="G26" s="297" t="b">
        <f t="shared" si="2"/>
        <v>0</v>
      </c>
      <c r="H26" s="298">
        <f t="shared" si="6"/>
        <v>1</v>
      </c>
      <c r="I26" s="15" t="str">
        <f t="shared" si="7"/>
        <v/>
      </c>
      <c r="J26" s="15" t="str">
        <f t="shared" si="8"/>
        <v/>
      </c>
    </row>
    <row r="27" spans="1:10">
      <c r="A27" s="28">
        <v>16</v>
      </c>
      <c r="B27" s="6"/>
      <c r="C27" s="6"/>
      <c r="D27" s="179"/>
      <c r="E27" s="15" t="str">
        <f t="shared" si="0"/>
        <v/>
      </c>
      <c r="F27" s="43" t="str">
        <f t="shared" si="1"/>
        <v/>
      </c>
      <c r="G27" s="297" t="b">
        <f t="shared" si="2"/>
        <v>0</v>
      </c>
      <c r="H27" s="298">
        <f t="shared" si="6"/>
        <v>1</v>
      </c>
      <c r="I27" s="15" t="str">
        <f t="shared" si="7"/>
        <v/>
      </c>
      <c r="J27" s="15" t="str">
        <f t="shared" si="8"/>
        <v/>
      </c>
    </row>
    <row r="28" spans="1:10">
      <c r="A28" s="28">
        <v>17</v>
      </c>
      <c r="B28" s="6"/>
      <c r="C28" s="6"/>
      <c r="D28" s="179"/>
      <c r="E28" s="15" t="str">
        <f t="shared" si="0"/>
        <v/>
      </c>
      <c r="F28" s="43" t="str">
        <f t="shared" si="1"/>
        <v/>
      </c>
      <c r="G28" s="297" t="b">
        <f t="shared" si="2"/>
        <v>0</v>
      </c>
      <c r="H28" s="298">
        <f t="shared" si="6"/>
        <v>1</v>
      </c>
      <c r="I28" s="15" t="str">
        <f t="shared" si="7"/>
        <v/>
      </c>
      <c r="J28" s="15" t="str">
        <f t="shared" si="8"/>
        <v/>
      </c>
    </row>
    <row r="29" spans="1:10">
      <c r="A29" s="28">
        <v>18</v>
      </c>
      <c r="B29" s="6"/>
      <c r="C29" s="6"/>
      <c r="D29" s="179"/>
      <c r="E29" s="15" t="str">
        <f t="shared" si="0"/>
        <v/>
      </c>
      <c r="F29" s="43" t="str">
        <f t="shared" si="1"/>
        <v/>
      </c>
      <c r="G29" s="297" t="b">
        <f t="shared" si="2"/>
        <v>0</v>
      </c>
      <c r="H29" s="298">
        <f t="shared" si="6"/>
        <v>1</v>
      </c>
      <c r="I29" s="15" t="str">
        <f t="shared" si="7"/>
        <v/>
      </c>
      <c r="J29" s="15" t="str">
        <f t="shared" si="8"/>
        <v/>
      </c>
    </row>
    <row r="30" spans="1:10">
      <c r="A30" s="28">
        <v>19</v>
      </c>
      <c r="B30" s="6"/>
      <c r="C30" s="6"/>
      <c r="D30" s="179"/>
      <c r="E30" s="15" t="str">
        <f t="shared" si="0"/>
        <v/>
      </c>
      <c r="F30" s="43" t="str">
        <f t="shared" si="1"/>
        <v/>
      </c>
      <c r="G30" s="297" t="b">
        <f t="shared" si="2"/>
        <v>0</v>
      </c>
      <c r="H30" s="298">
        <f t="shared" si="6"/>
        <v>1</v>
      </c>
      <c r="I30" s="15" t="str">
        <f t="shared" si="7"/>
        <v/>
      </c>
      <c r="J30" s="15" t="str">
        <f t="shared" si="8"/>
        <v/>
      </c>
    </row>
    <row r="31" spans="1:10">
      <c r="A31" s="28">
        <v>20</v>
      </c>
      <c r="B31" s="6"/>
      <c r="C31" s="6"/>
      <c r="D31" s="179"/>
      <c r="E31" s="15" t="str">
        <f t="shared" si="0"/>
        <v/>
      </c>
      <c r="F31" s="43" t="str">
        <f t="shared" si="1"/>
        <v/>
      </c>
      <c r="G31" s="297" t="b">
        <f t="shared" si="2"/>
        <v>0</v>
      </c>
      <c r="H31" s="298">
        <f t="shared" si="6"/>
        <v>1</v>
      </c>
      <c r="I31" s="15" t="str">
        <f t="shared" si="7"/>
        <v/>
      </c>
      <c r="J31" s="15" t="str">
        <f t="shared" si="8"/>
        <v/>
      </c>
    </row>
    <row r="32" spans="1:10">
      <c r="A32" s="28">
        <v>21</v>
      </c>
      <c r="B32" s="6"/>
      <c r="C32" s="6"/>
      <c r="D32" s="179"/>
      <c r="E32" s="15" t="str">
        <f t="shared" si="0"/>
        <v/>
      </c>
      <c r="F32" s="43" t="str">
        <f t="shared" si="1"/>
        <v/>
      </c>
      <c r="G32" s="297" t="b">
        <f t="shared" si="2"/>
        <v>0</v>
      </c>
      <c r="H32" s="298">
        <f t="shared" si="6"/>
        <v>1</v>
      </c>
      <c r="I32" s="15" t="str">
        <f t="shared" si="7"/>
        <v/>
      </c>
      <c r="J32" s="15" t="str">
        <f t="shared" si="8"/>
        <v/>
      </c>
    </row>
    <row r="33" spans="1:10">
      <c r="A33" s="28">
        <v>22</v>
      </c>
      <c r="B33" s="6"/>
      <c r="C33" s="6"/>
      <c r="D33" s="179"/>
      <c r="E33" s="15" t="str">
        <f t="shared" si="0"/>
        <v/>
      </c>
      <c r="F33" s="43" t="str">
        <f t="shared" si="1"/>
        <v/>
      </c>
      <c r="G33" s="297" t="b">
        <f t="shared" si="2"/>
        <v>0</v>
      </c>
      <c r="H33" s="298">
        <f t="shared" si="6"/>
        <v>1</v>
      </c>
      <c r="I33" s="15" t="str">
        <f t="shared" si="7"/>
        <v/>
      </c>
      <c r="J33" s="15" t="str">
        <f t="shared" si="8"/>
        <v/>
      </c>
    </row>
    <row r="34" spans="1:10">
      <c r="A34" s="28">
        <v>23</v>
      </c>
      <c r="B34" s="6"/>
      <c r="C34" s="6"/>
      <c r="D34" s="179"/>
      <c r="E34" s="15" t="str">
        <f t="shared" si="0"/>
        <v/>
      </c>
      <c r="F34" s="43" t="str">
        <f t="shared" si="1"/>
        <v/>
      </c>
      <c r="G34" s="297" t="b">
        <f t="shared" si="2"/>
        <v>0</v>
      </c>
      <c r="H34" s="298">
        <f t="shared" si="6"/>
        <v>1</v>
      </c>
      <c r="I34" s="15" t="str">
        <f t="shared" si="7"/>
        <v/>
      </c>
      <c r="J34" s="15" t="str">
        <f t="shared" si="8"/>
        <v/>
      </c>
    </row>
    <row r="35" spans="1:10">
      <c r="A35" s="28">
        <v>24</v>
      </c>
      <c r="B35" s="6"/>
      <c r="C35" s="6"/>
      <c r="D35" s="179"/>
      <c r="E35" s="15" t="str">
        <f t="shared" si="0"/>
        <v/>
      </c>
      <c r="F35" s="43" t="str">
        <f t="shared" si="1"/>
        <v/>
      </c>
      <c r="G35" s="297" t="b">
        <f t="shared" si="2"/>
        <v>0</v>
      </c>
      <c r="H35" s="298">
        <f t="shared" si="6"/>
        <v>1</v>
      </c>
      <c r="I35" s="15" t="str">
        <f t="shared" si="7"/>
        <v/>
      </c>
      <c r="J35" s="15" t="str">
        <f t="shared" si="8"/>
        <v/>
      </c>
    </row>
    <row r="36" spans="1:10">
      <c r="A36" s="28">
        <v>25</v>
      </c>
      <c r="B36" s="6"/>
      <c r="C36" s="6"/>
      <c r="D36" s="179"/>
      <c r="E36" s="15" t="str">
        <f t="shared" si="0"/>
        <v/>
      </c>
      <c r="F36" s="43" t="str">
        <f t="shared" si="1"/>
        <v/>
      </c>
      <c r="G36" s="297" t="b">
        <f t="shared" si="2"/>
        <v>0</v>
      </c>
      <c r="H36" s="298">
        <f t="shared" si="6"/>
        <v>1</v>
      </c>
      <c r="I36" s="15" t="str">
        <f t="shared" si="7"/>
        <v/>
      </c>
      <c r="J36" s="15" t="str">
        <f t="shared" si="8"/>
        <v/>
      </c>
    </row>
    <row r="37" spans="1:10">
      <c r="A37" s="28">
        <v>26</v>
      </c>
      <c r="B37" s="6"/>
      <c r="C37" s="6"/>
      <c r="D37" s="179"/>
      <c r="E37" s="15" t="str">
        <f t="shared" si="0"/>
        <v/>
      </c>
      <c r="F37" s="43" t="str">
        <f t="shared" si="1"/>
        <v/>
      </c>
      <c r="G37" s="297" t="b">
        <f t="shared" si="2"/>
        <v>0</v>
      </c>
      <c r="H37" s="298">
        <f t="shared" si="6"/>
        <v>1</v>
      </c>
      <c r="I37" s="15" t="str">
        <f t="shared" si="7"/>
        <v/>
      </c>
      <c r="J37" s="15" t="str">
        <f t="shared" si="8"/>
        <v/>
      </c>
    </row>
    <row r="38" spans="1:10">
      <c r="A38" s="28">
        <v>27</v>
      </c>
      <c r="B38" s="6"/>
      <c r="C38" s="6"/>
      <c r="D38" s="179"/>
      <c r="E38" s="15" t="str">
        <f t="shared" si="0"/>
        <v/>
      </c>
      <c r="F38" s="43" t="str">
        <f t="shared" si="1"/>
        <v/>
      </c>
      <c r="G38" s="297" t="b">
        <f t="shared" si="2"/>
        <v>0</v>
      </c>
      <c r="H38" s="298">
        <f t="shared" si="6"/>
        <v>1</v>
      </c>
      <c r="I38" s="15" t="str">
        <f t="shared" si="7"/>
        <v/>
      </c>
      <c r="J38" s="15" t="str">
        <f t="shared" si="8"/>
        <v/>
      </c>
    </row>
    <row r="39" spans="1:10">
      <c r="A39" s="28">
        <v>28</v>
      </c>
      <c r="B39" s="6"/>
      <c r="C39" s="6"/>
      <c r="D39" s="179"/>
      <c r="E39" s="15" t="str">
        <f t="shared" si="0"/>
        <v/>
      </c>
      <c r="F39" s="43" t="str">
        <f t="shared" si="1"/>
        <v/>
      </c>
      <c r="G39" s="297" t="b">
        <f t="shared" si="2"/>
        <v>0</v>
      </c>
      <c r="H39" s="298">
        <f t="shared" si="6"/>
        <v>1</v>
      </c>
      <c r="I39" s="15" t="str">
        <f t="shared" si="7"/>
        <v/>
      </c>
      <c r="J39" s="15" t="str">
        <f t="shared" si="8"/>
        <v/>
      </c>
    </row>
    <row r="40" spans="1:10">
      <c r="A40" s="28">
        <v>29</v>
      </c>
      <c r="B40" s="6"/>
      <c r="C40" s="6"/>
      <c r="D40" s="179"/>
      <c r="E40" s="15" t="str">
        <f t="shared" si="0"/>
        <v/>
      </c>
      <c r="F40" s="43" t="str">
        <f t="shared" si="1"/>
        <v/>
      </c>
      <c r="G40" s="297" t="b">
        <f t="shared" si="2"/>
        <v>0</v>
      </c>
      <c r="H40" s="298">
        <f t="shared" si="6"/>
        <v>1</v>
      </c>
      <c r="I40" s="15" t="str">
        <f t="shared" si="7"/>
        <v/>
      </c>
      <c r="J40" s="15" t="str">
        <f t="shared" si="8"/>
        <v/>
      </c>
    </row>
    <row r="41" spans="1:10">
      <c r="A41" s="28">
        <v>30</v>
      </c>
      <c r="B41" s="6"/>
      <c r="C41" s="6"/>
      <c r="D41" s="179"/>
      <c r="E41" s="15" t="str">
        <f t="shared" si="0"/>
        <v/>
      </c>
      <c r="F41" s="43" t="str">
        <f t="shared" si="1"/>
        <v/>
      </c>
      <c r="G41" s="297" t="b">
        <f t="shared" si="2"/>
        <v>0</v>
      </c>
      <c r="H41" s="298">
        <f t="shared" si="6"/>
        <v>1</v>
      </c>
      <c r="I41" s="15" t="str">
        <f t="shared" si="7"/>
        <v/>
      </c>
      <c r="J41" s="15" t="str">
        <f t="shared" si="8"/>
        <v/>
      </c>
    </row>
    <row r="42" spans="1:10">
      <c r="A42" s="28">
        <v>31</v>
      </c>
      <c r="B42" s="6"/>
      <c r="C42" s="6"/>
      <c r="D42" s="179"/>
      <c r="E42" s="15" t="str">
        <f t="shared" si="0"/>
        <v/>
      </c>
      <c r="F42" s="43" t="str">
        <f t="shared" si="1"/>
        <v/>
      </c>
      <c r="G42" s="297" t="b">
        <f t="shared" si="2"/>
        <v>0</v>
      </c>
      <c r="H42" s="298">
        <f t="shared" si="6"/>
        <v>1</v>
      </c>
      <c r="I42" s="15" t="str">
        <f t="shared" si="7"/>
        <v/>
      </c>
      <c r="J42" s="15" t="str">
        <f t="shared" si="8"/>
        <v/>
      </c>
    </row>
    <row r="43" spans="1:10">
      <c r="A43" s="28">
        <v>32</v>
      </c>
      <c r="B43" s="6"/>
      <c r="C43" s="6"/>
      <c r="D43" s="179"/>
      <c r="E43" s="15" t="str">
        <f t="shared" si="0"/>
        <v/>
      </c>
      <c r="F43" s="43" t="str">
        <f t="shared" si="1"/>
        <v/>
      </c>
      <c r="G43" s="297" t="b">
        <f t="shared" si="2"/>
        <v>0</v>
      </c>
      <c r="H43" s="298">
        <f t="shared" si="6"/>
        <v>1</v>
      </c>
      <c r="I43" s="15" t="str">
        <f t="shared" si="7"/>
        <v/>
      </c>
      <c r="J43" s="15" t="str">
        <f t="shared" si="8"/>
        <v/>
      </c>
    </row>
    <row r="44" spans="1:10">
      <c r="A44" s="28">
        <v>33</v>
      </c>
      <c r="B44" s="6"/>
      <c r="C44" s="6"/>
      <c r="D44" s="179"/>
      <c r="E44" s="15" t="str">
        <f t="shared" si="0"/>
        <v/>
      </c>
      <c r="F44" s="43" t="str">
        <f t="shared" si="1"/>
        <v/>
      </c>
      <c r="G44" s="297" t="b">
        <f t="shared" si="2"/>
        <v>0</v>
      </c>
      <c r="H44" s="298">
        <f t="shared" si="6"/>
        <v>1</v>
      </c>
      <c r="I44" s="15" t="str">
        <f t="shared" si="7"/>
        <v/>
      </c>
      <c r="J44" s="15" t="str">
        <f t="shared" si="8"/>
        <v/>
      </c>
    </row>
    <row r="45" spans="1:10">
      <c r="A45" s="28">
        <v>34</v>
      </c>
      <c r="B45" s="6"/>
      <c r="C45" s="6"/>
      <c r="D45" s="179"/>
      <c r="E45" s="15" t="str">
        <f t="shared" si="0"/>
        <v/>
      </c>
      <c r="F45" s="43" t="str">
        <f t="shared" si="1"/>
        <v/>
      </c>
      <c r="G45" s="297" t="b">
        <f t="shared" si="2"/>
        <v>0</v>
      </c>
      <c r="H45" s="298">
        <f t="shared" si="6"/>
        <v>1</v>
      </c>
      <c r="I45" s="15" t="str">
        <f t="shared" si="7"/>
        <v/>
      </c>
      <c r="J45" s="15" t="str">
        <f t="shared" si="8"/>
        <v/>
      </c>
    </row>
    <row r="46" spans="1:10">
      <c r="A46" s="28">
        <v>35</v>
      </c>
      <c r="B46" s="6"/>
      <c r="C46" s="6"/>
      <c r="D46" s="179"/>
      <c r="E46" s="15" t="str">
        <f t="shared" si="0"/>
        <v/>
      </c>
      <c r="F46" s="43" t="str">
        <f t="shared" si="1"/>
        <v/>
      </c>
      <c r="G46" s="297" t="b">
        <f t="shared" si="2"/>
        <v>0</v>
      </c>
      <c r="H46" s="298">
        <f t="shared" si="6"/>
        <v>1</v>
      </c>
      <c r="I46" s="15" t="str">
        <f t="shared" si="7"/>
        <v/>
      </c>
      <c r="J46" s="15" t="str">
        <f t="shared" si="8"/>
        <v/>
      </c>
    </row>
    <row r="47" spans="1:10">
      <c r="A47" s="28">
        <v>36</v>
      </c>
      <c r="B47" s="6"/>
      <c r="C47" s="6"/>
      <c r="D47" s="179"/>
      <c r="E47" s="15" t="str">
        <f t="shared" si="0"/>
        <v/>
      </c>
      <c r="F47" s="43" t="str">
        <f t="shared" si="1"/>
        <v/>
      </c>
      <c r="G47" s="297" t="b">
        <f t="shared" si="2"/>
        <v>0</v>
      </c>
      <c r="H47" s="298">
        <f t="shared" si="6"/>
        <v>1</v>
      </c>
      <c r="I47" s="15" t="str">
        <f t="shared" si="7"/>
        <v/>
      </c>
      <c r="J47" s="15" t="str">
        <f t="shared" si="8"/>
        <v/>
      </c>
    </row>
    <row r="48" spans="1:10">
      <c r="A48" s="28">
        <v>37</v>
      </c>
      <c r="B48" s="6"/>
      <c r="C48" s="6"/>
      <c r="D48" s="179"/>
      <c r="E48" s="15" t="str">
        <f t="shared" si="0"/>
        <v/>
      </c>
      <c r="F48" s="43" t="str">
        <f t="shared" si="1"/>
        <v/>
      </c>
      <c r="G48" s="297" t="b">
        <f t="shared" si="2"/>
        <v>0</v>
      </c>
      <c r="H48" s="298">
        <f t="shared" si="6"/>
        <v>1</v>
      </c>
      <c r="I48" s="15" t="str">
        <f t="shared" si="7"/>
        <v/>
      </c>
      <c r="J48" s="15" t="str">
        <f t="shared" si="8"/>
        <v/>
      </c>
    </row>
    <row r="49" spans="1:10">
      <c r="A49" s="28">
        <v>38</v>
      </c>
      <c r="B49" s="6"/>
      <c r="C49" s="6"/>
      <c r="D49" s="179"/>
      <c r="E49" s="15" t="str">
        <f t="shared" si="0"/>
        <v/>
      </c>
      <c r="F49" s="43" t="str">
        <f t="shared" si="1"/>
        <v/>
      </c>
      <c r="G49" s="297" t="b">
        <f t="shared" si="2"/>
        <v>0</v>
      </c>
      <c r="H49" s="298">
        <f t="shared" si="6"/>
        <v>1</v>
      </c>
      <c r="I49" s="15" t="str">
        <f t="shared" si="7"/>
        <v/>
      </c>
      <c r="J49" s="15" t="str">
        <f t="shared" si="8"/>
        <v/>
      </c>
    </row>
    <row r="50" spans="1:10">
      <c r="A50" s="28">
        <v>39</v>
      </c>
      <c r="B50" s="6"/>
      <c r="C50" s="6"/>
      <c r="D50" s="179"/>
      <c r="E50" s="15" t="str">
        <f t="shared" si="0"/>
        <v/>
      </c>
      <c r="F50" s="43" t="str">
        <f t="shared" si="1"/>
        <v/>
      </c>
      <c r="G50" s="297" t="b">
        <f t="shared" si="2"/>
        <v>0</v>
      </c>
      <c r="H50" s="298">
        <f t="shared" si="6"/>
        <v>1</v>
      </c>
      <c r="I50" s="15" t="str">
        <f t="shared" si="7"/>
        <v/>
      </c>
      <c r="J50" s="15" t="str">
        <f t="shared" si="8"/>
        <v/>
      </c>
    </row>
    <row r="51" spans="1:10">
      <c r="A51" s="28">
        <v>40</v>
      </c>
      <c r="B51" s="6"/>
      <c r="C51" s="6"/>
      <c r="D51" s="179"/>
      <c r="E51" s="15" t="str">
        <f t="shared" si="0"/>
        <v/>
      </c>
      <c r="F51" s="43" t="str">
        <f t="shared" si="1"/>
        <v/>
      </c>
      <c r="G51" s="297" t="b">
        <f t="shared" si="2"/>
        <v>0</v>
      </c>
      <c r="H51" s="298">
        <f t="shared" si="6"/>
        <v>1</v>
      </c>
      <c r="I51" s="15" t="str">
        <f t="shared" si="7"/>
        <v/>
      </c>
      <c r="J51" s="15" t="str">
        <f t="shared" si="8"/>
        <v/>
      </c>
    </row>
    <row r="52" spans="1:10">
      <c r="A52" s="28">
        <v>41</v>
      </c>
      <c r="B52" s="6"/>
      <c r="C52" s="6"/>
      <c r="D52" s="179"/>
      <c r="E52" s="15" t="str">
        <f t="shared" si="0"/>
        <v/>
      </c>
      <c r="F52" s="43" t="str">
        <f t="shared" si="1"/>
        <v/>
      </c>
      <c r="G52" s="297" t="b">
        <f t="shared" si="2"/>
        <v>0</v>
      </c>
      <c r="H52" s="298">
        <f t="shared" si="6"/>
        <v>1</v>
      </c>
      <c r="I52" s="15" t="str">
        <f t="shared" si="7"/>
        <v/>
      </c>
      <c r="J52" s="15" t="str">
        <f t="shared" si="8"/>
        <v/>
      </c>
    </row>
    <row r="53" spans="1:10">
      <c r="A53" s="28">
        <v>42</v>
      </c>
      <c r="B53" s="6"/>
      <c r="C53" s="6"/>
      <c r="D53" s="179"/>
      <c r="E53" s="15" t="str">
        <f t="shared" si="0"/>
        <v/>
      </c>
      <c r="F53" s="43" t="str">
        <f t="shared" si="1"/>
        <v/>
      </c>
      <c r="G53" s="297" t="b">
        <f t="shared" si="2"/>
        <v>0</v>
      </c>
      <c r="H53" s="298">
        <f t="shared" si="6"/>
        <v>1</v>
      </c>
      <c r="I53" s="15" t="str">
        <f t="shared" si="7"/>
        <v/>
      </c>
      <c r="J53" s="15" t="str">
        <f t="shared" si="8"/>
        <v/>
      </c>
    </row>
    <row r="54" spans="1:10">
      <c r="A54" s="28">
        <v>43</v>
      </c>
      <c r="B54" s="6"/>
      <c r="C54" s="6"/>
      <c r="D54" s="179"/>
      <c r="E54" s="15" t="str">
        <f t="shared" si="0"/>
        <v/>
      </c>
      <c r="F54" s="43" t="str">
        <f t="shared" si="1"/>
        <v/>
      </c>
      <c r="G54" s="297" t="b">
        <f t="shared" si="2"/>
        <v>0</v>
      </c>
      <c r="H54" s="298">
        <f t="shared" si="6"/>
        <v>1</v>
      </c>
      <c r="I54" s="15" t="str">
        <f t="shared" si="7"/>
        <v/>
      </c>
      <c r="J54" s="15" t="str">
        <f t="shared" si="8"/>
        <v/>
      </c>
    </row>
    <row r="55" spans="1:10">
      <c r="A55" s="28">
        <v>44</v>
      </c>
      <c r="B55" s="6"/>
      <c r="C55" s="6"/>
      <c r="D55" s="179"/>
      <c r="E55" s="15" t="str">
        <f t="shared" si="0"/>
        <v/>
      </c>
      <c r="F55" s="43" t="str">
        <f t="shared" si="1"/>
        <v/>
      </c>
      <c r="G55" s="297" t="b">
        <f t="shared" si="2"/>
        <v>0</v>
      </c>
      <c r="H55" s="298">
        <f t="shared" si="6"/>
        <v>1</v>
      </c>
      <c r="I55" s="15" t="str">
        <f t="shared" si="7"/>
        <v/>
      </c>
      <c r="J55" s="15" t="str">
        <f t="shared" si="8"/>
        <v/>
      </c>
    </row>
    <row r="56" spans="1:10">
      <c r="A56" s="28">
        <v>45</v>
      </c>
      <c r="B56" s="6"/>
      <c r="C56" s="6"/>
      <c r="D56" s="179"/>
      <c r="E56" s="15" t="str">
        <f t="shared" si="0"/>
        <v/>
      </c>
      <c r="F56" s="43" t="str">
        <f t="shared" si="1"/>
        <v/>
      </c>
      <c r="G56" s="297" t="b">
        <f t="shared" si="2"/>
        <v>0</v>
      </c>
      <c r="H56" s="298">
        <f t="shared" si="6"/>
        <v>1</v>
      </c>
      <c r="I56" s="15" t="str">
        <f t="shared" si="7"/>
        <v/>
      </c>
      <c r="J56" s="15" t="str">
        <f t="shared" si="8"/>
        <v/>
      </c>
    </row>
    <row r="57" spans="1:10">
      <c r="A57" s="28">
        <v>46</v>
      </c>
      <c r="B57" s="6"/>
      <c r="C57" s="6"/>
      <c r="D57" s="179"/>
      <c r="E57" s="15" t="str">
        <f t="shared" si="0"/>
        <v/>
      </c>
      <c r="F57" s="43" t="str">
        <f t="shared" si="1"/>
        <v/>
      </c>
      <c r="G57" s="297" t="b">
        <f t="shared" si="2"/>
        <v>0</v>
      </c>
      <c r="H57" s="298">
        <f t="shared" si="6"/>
        <v>1</v>
      </c>
      <c r="I57" s="15" t="str">
        <f t="shared" si="7"/>
        <v/>
      </c>
      <c r="J57" s="15" t="str">
        <f t="shared" si="8"/>
        <v/>
      </c>
    </row>
    <row r="58" spans="1:10">
      <c r="A58" s="28">
        <v>47</v>
      </c>
      <c r="B58" s="6"/>
      <c r="C58" s="6"/>
      <c r="D58" s="179"/>
      <c r="E58" s="15" t="str">
        <f t="shared" si="0"/>
        <v/>
      </c>
      <c r="F58" s="43" t="str">
        <f t="shared" si="1"/>
        <v/>
      </c>
      <c r="G58" s="297" t="b">
        <f t="shared" si="2"/>
        <v>0</v>
      </c>
      <c r="H58" s="298">
        <f t="shared" si="6"/>
        <v>1</v>
      </c>
      <c r="I58" s="15" t="str">
        <f t="shared" si="7"/>
        <v/>
      </c>
      <c r="J58" s="15" t="str">
        <f t="shared" si="8"/>
        <v/>
      </c>
    </row>
    <row r="59" spans="1:10">
      <c r="A59" s="28">
        <v>48</v>
      </c>
      <c r="B59" s="6"/>
      <c r="C59" s="6"/>
      <c r="D59" s="179"/>
      <c r="E59" s="15" t="str">
        <f t="shared" si="0"/>
        <v/>
      </c>
      <c r="F59" s="43" t="str">
        <f t="shared" si="1"/>
        <v/>
      </c>
      <c r="G59" s="297" t="b">
        <f t="shared" si="2"/>
        <v>0</v>
      </c>
      <c r="H59" s="298">
        <f t="shared" si="6"/>
        <v>1</v>
      </c>
      <c r="I59" s="15" t="str">
        <f t="shared" si="7"/>
        <v/>
      </c>
      <c r="J59" s="15" t="str">
        <f t="shared" si="8"/>
        <v/>
      </c>
    </row>
    <row r="60" spans="1:10">
      <c r="A60" s="28">
        <v>49</v>
      </c>
      <c r="B60" s="6"/>
      <c r="C60" s="6"/>
      <c r="D60" s="179"/>
      <c r="E60" s="15" t="str">
        <f t="shared" si="0"/>
        <v/>
      </c>
      <c r="F60" s="43" t="str">
        <f t="shared" si="1"/>
        <v/>
      </c>
      <c r="G60" s="297" t="b">
        <f t="shared" si="2"/>
        <v>0</v>
      </c>
      <c r="H60" s="298">
        <f t="shared" si="6"/>
        <v>1</v>
      </c>
      <c r="I60" s="15" t="str">
        <f t="shared" si="7"/>
        <v/>
      </c>
      <c r="J60" s="15" t="str">
        <f t="shared" si="8"/>
        <v/>
      </c>
    </row>
    <row r="61" spans="1:10">
      <c r="A61" s="28">
        <v>50</v>
      </c>
      <c r="B61" s="6"/>
      <c r="C61" s="6"/>
      <c r="D61" s="179"/>
      <c r="E61" s="15" t="str">
        <f t="shared" si="0"/>
        <v/>
      </c>
      <c r="F61" s="43" t="str">
        <f t="shared" si="1"/>
        <v/>
      </c>
      <c r="G61" s="297" t="b">
        <f t="shared" si="2"/>
        <v>0</v>
      </c>
      <c r="H61" s="298">
        <f t="shared" si="6"/>
        <v>1</v>
      </c>
      <c r="I61" s="15" t="str">
        <f t="shared" si="7"/>
        <v/>
      </c>
      <c r="J61" s="15" t="str">
        <f t="shared" si="8"/>
        <v/>
      </c>
    </row>
    <row r="62" spans="1:10">
      <c r="A62" s="28">
        <v>51</v>
      </c>
      <c r="B62" s="6"/>
      <c r="C62" s="6"/>
      <c r="D62" s="179"/>
      <c r="E62" s="15" t="str">
        <f t="shared" si="0"/>
        <v/>
      </c>
      <c r="F62" s="43" t="str">
        <f t="shared" si="1"/>
        <v/>
      </c>
      <c r="G62" s="297" t="b">
        <f t="shared" si="2"/>
        <v>0</v>
      </c>
      <c r="H62" s="298">
        <f t="shared" si="6"/>
        <v>1</v>
      </c>
      <c r="I62" s="15" t="str">
        <f t="shared" si="7"/>
        <v/>
      </c>
      <c r="J62" s="15" t="str">
        <f t="shared" si="8"/>
        <v/>
      </c>
    </row>
    <row r="63" spans="1:10">
      <c r="A63" s="28">
        <v>52</v>
      </c>
      <c r="B63" s="6"/>
      <c r="C63" s="6"/>
      <c r="D63" s="179"/>
      <c r="E63" s="15" t="str">
        <f t="shared" si="0"/>
        <v/>
      </c>
      <c r="F63" s="43" t="str">
        <f t="shared" si="1"/>
        <v/>
      </c>
      <c r="G63" s="297" t="b">
        <f t="shared" si="2"/>
        <v>0</v>
      </c>
      <c r="H63" s="298">
        <f t="shared" si="6"/>
        <v>1</v>
      </c>
      <c r="I63" s="15" t="str">
        <f t="shared" si="7"/>
        <v/>
      </c>
      <c r="J63" s="15" t="str">
        <f t="shared" si="8"/>
        <v/>
      </c>
    </row>
    <row r="64" spans="1:10">
      <c r="A64" s="28">
        <v>53</v>
      </c>
      <c r="B64" s="6"/>
      <c r="C64" s="6"/>
      <c r="D64" s="179"/>
      <c r="E64" s="15" t="str">
        <f t="shared" si="0"/>
        <v/>
      </c>
      <c r="F64" s="43" t="str">
        <f t="shared" si="1"/>
        <v/>
      </c>
      <c r="G64" s="297" t="b">
        <f t="shared" si="2"/>
        <v>0</v>
      </c>
      <c r="H64" s="298">
        <f t="shared" si="6"/>
        <v>1</v>
      </c>
      <c r="I64" s="15" t="str">
        <f t="shared" si="7"/>
        <v/>
      </c>
      <c r="J64" s="15" t="str">
        <f t="shared" si="8"/>
        <v/>
      </c>
    </row>
    <row r="65" spans="1:10">
      <c r="A65" s="28">
        <v>54</v>
      </c>
      <c r="B65" s="6"/>
      <c r="C65" s="6"/>
      <c r="D65" s="179"/>
      <c r="E65" s="15" t="str">
        <f t="shared" si="0"/>
        <v/>
      </c>
      <c r="F65" s="43" t="str">
        <f t="shared" si="1"/>
        <v/>
      </c>
      <c r="G65" s="297" t="b">
        <f t="shared" si="2"/>
        <v>0</v>
      </c>
      <c r="H65" s="298">
        <f t="shared" si="6"/>
        <v>1</v>
      </c>
      <c r="I65" s="15" t="str">
        <f t="shared" si="7"/>
        <v/>
      </c>
      <c r="J65" s="15" t="str">
        <f t="shared" si="8"/>
        <v/>
      </c>
    </row>
    <row r="66" spans="1:10">
      <c r="A66" s="28">
        <v>55</v>
      </c>
      <c r="B66" s="6"/>
      <c r="C66" s="6"/>
      <c r="D66" s="179"/>
      <c r="E66" s="15" t="str">
        <f t="shared" si="0"/>
        <v/>
      </c>
      <c r="F66" s="43" t="str">
        <f t="shared" si="1"/>
        <v/>
      </c>
      <c r="G66" s="297" t="b">
        <f t="shared" si="2"/>
        <v>0</v>
      </c>
      <c r="H66" s="298">
        <f t="shared" si="6"/>
        <v>1</v>
      </c>
      <c r="I66" s="15" t="str">
        <f t="shared" si="7"/>
        <v/>
      </c>
      <c r="J66" s="15" t="str">
        <f t="shared" si="8"/>
        <v/>
      </c>
    </row>
    <row r="67" spans="1:10">
      <c r="A67" s="28">
        <v>56</v>
      </c>
      <c r="B67" s="6"/>
      <c r="C67" s="6"/>
      <c r="D67" s="179"/>
      <c r="E67" s="15" t="str">
        <f t="shared" si="0"/>
        <v/>
      </c>
      <c r="F67" s="43" t="str">
        <f t="shared" si="1"/>
        <v/>
      </c>
      <c r="G67" s="297" t="b">
        <f t="shared" si="2"/>
        <v>0</v>
      </c>
      <c r="H67" s="298">
        <f t="shared" si="6"/>
        <v>1</v>
      </c>
      <c r="I67" s="15" t="str">
        <f t="shared" si="7"/>
        <v/>
      </c>
      <c r="J67" s="15" t="str">
        <f t="shared" si="8"/>
        <v/>
      </c>
    </row>
    <row r="68" spans="1:10">
      <c r="A68" s="28">
        <v>57</v>
      </c>
      <c r="B68" s="6"/>
      <c r="C68" s="6"/>
      <c r="D68" s="179"/>
      <c r="E68" s="15" t="str">
        <f t="shared" si="0"/>
        <v/>
      </c>
      <c r="F68" s="43" t="str">
        <f t="shared" si="1"/>
        <v/>
      </c>
      <c r="G68" s="297" t="b">
        <f t="shared" si="2"/>
        <v>0</v>
      </c>
      <c r="H68" s="298">
        <f t="shared" si="6"/>
        <v>1</v>
      </c>
      <c r="I68" s="15" t="str">
        <f t="shared" si="7"/>
        <v/>
      </c>
      <c r="J68" s="15" t="str">
        <f t="shared" si="8"/>
        <v/>
      </c>
    </row>
    <row r="69" spans="1:10">
      <c r="A69" s="28">
        <v>58</v>
      </c>
      <c r="B69" s="6"/>
      <c r="C69" s="6"/>
      <c r="D69" s="179"/>
      <c r="E69" s="15" t="str">
        <f t="shared" si="0"/>
        <v/>
      </c>
      <c r="F69" s="43" t="str">
        <f t="shared" si="1"/>
        <v/>
      </c>
      <c r="G69" s="297" t="b">
        <f t="shared" si="2"/>
        <v>0</v>
      </c>
      <c r="H69" s="298">
        <f t="shared" si="6"/>
        <v>1</v>
      </c>
      <c r="I69" s="15" t="str">
        <f t="shared" si="7"/>
        <v/>
      </c>
      <c r="J69" s="15" t="str">
        <f t="shared" si="8"/>
        <v/>
      </c>
    </row>
    <row r="70" spans="1:10">
      <c r="A70" s="28">
        <v>59</v>
      </c>
      <c r="B70" s="6"/>
      <c r="C70" s="6"/>
      <c r="D70" s="179"/>
      <c r="E70" s="15" t="str">
        <f t="shared" si="0"/>
        <v/>
      </c>
      <c r="F70" s="43" t="str">
        <f t="shared" si="1"/>
        <v/>
      </c>
      <c r="G70" s="297" t="b">
        <f t="shared" si="2"/>
        <v>0</v>
      </c>
      <c r="H70" s="298">
        <f t="shared" si="6"/>
        <v>1</v>
      </c>
      <c r="I70" s="15" t="str">
        <f t="shared" si="7"/>
        <v/>
      </c>
      <c r="J70" s="15" t="str">
        <f t="shared" si="8"/>
        <v/>
      </c>
    </row>
    <row r="71" spans="1:10">
      <c r="A71" s="28">
        <v>60</v>
      </c>
      <c r="B71" s="6"/>
      <c r="C71" s="6"/>
      <c r="D71" s="179"/>
      <c r="E71" s="15" t="str">
        <f t="shared" si="0"/>
        <v/>
      </c>
      <c r="F71" s="43" t="str">
        <f t="shared" si="1"/>
        <v/>
      </c>
      <c r="G71" s="297" t="b">
        <f t="shared" si="2"/>
        <v>0</v>
      </c>
      <c r="H71" s="298">
        <f t="shared" si="6"/>
        <v>1</v>
      </c>
      <c r="I71" s="15" t="str">
        <f t="shared" si="7"/>
        <v/>
      </c>
      <c r="J71" s="15" t="str">
        <f t="shared" si="8"/>
        <v/>
      </c>
    </row>
    <row r="72" spans="1:10">
      <c r="A72" s="28">
        <v>61</v>
      </c>
      <c r="B72" s="6"/>
      <c r="C72" s="6"/>
      <c r="D72" s="179"/>
      <c r="E72" s="15" t="str">
        <f t="shared" si="0"/>
        <v/>
      </c>
      <c r="F72" s="43" t="str">
        <f t="shared" si="1"/>
        <v/>
      </c>
      <c r="G72" s="297" t="b">
        <f t="shared" si="2"/>
        <v>0</v>
      </c>
      <c r="H72" s="298">
        <f t="shared" si="6"/>
        <v>1</v>
      </c>
      <c r="I72" s="15" t="str">
        <f t="shared" si="7"/>
        <v/>
      </c>
      <c r="J72" s="15" t="str">
        <f t="shared" si="8"/>
        <v/>
      </c>
    </row>
    <row r="73" spans="1:10">
      <c r="A73" s="28">
        <v>62</v>
      </c>
      <c r="B73" s="6"/>
      <c r="C73" s="6"/>
      <c r="D73" s="179"/>
      <c r="E73" s="15" t="str">
        <f t="shared" si="0"/>
        <v/>
      </c>
      <c r="F73" s="43" t="str">
        <f t="shared" si="1"/>
        <v/>
      </c>
      <c r="G73" s="297" t="b">
        <f t="shared" si="2"/>
        <v>0</v>
      </c>
      <c r="H73" s="298">
        <f t="shared" si="6"/>
        <v>1</v>
      </c>
      <c r="I73" s="15" t="str">
        <f t="shared" si="7"/>
        <v/>
      </c>
      <c r="J73" s="15" t="str">
        <f t="shared" si="8"/>
        <v/>
      </c>
    </row>
    <row r="74" spans="1:10">
      <c r="A74" s="28">
        <v>63</v>
      </c>
      <c r="B74" s="6"/>
      <c r="C74" s="6"/>
      <c r="D74" s="179"/>
      <c r="E74" s="15" t="str">
        <f t="shared" si="0"/>
        <v/>
      </c>
      <c r="F74" s="43" t="str">
        <f t="shared" si="1"/>
        <v/>
      </c>
      <c r="G74" s="297" t="b">
        <f t="shared" si="2"/>
        <v>0</v>
      </c>
      <c r="H74" s="298">
        <f t="shared" si="6"/>
        <v>1</v>
      </c>
      <c r="I74" s="15" t="str">
        <f t="shared" si="7"/>
        <v/>
      </c>
      <c r="J74" s="15" t="str">
        <f t="shared" si="8"/>
        <v/>
      </c>
    </row>
    <row r="75" spans="1:10">
      <c r="A75" s="28">
        <v>64</v>
      </c>
      <c r="B75" s="6"/>
      <c r="C75" s="6"/>
      <c r="D75" s="179"/>
      <c r="E75" s="15" t="str">
        <f t="shared" si="0"/>
        <v/>
      </c>
      <c r="F75" s="43" t="str">
        <f t="shared" si="1"/>
        <v/>
      </c>
      <c r="G75" s="297" t="b">
        <f t="shared" si="2"/>
        <v>0</v>
      </c>
      <c r="H75" s="298">
        <f t="shared" si="6"/>
        <v>1</v>
      </c>
      <c r="I75" s="15" t="str">
        <f t="shared" si="7"/>
        <v/>
      </c>
      <c r="J75" s="15" t="str">
        <f t="shared" si="8"/>
        <v/>
      </c>
    </row>
    <row r="76" spans="1:10">
      <c r="A76" s="28">
        <v>65</v>
      </c>
      <c r="B76" s="6"/>
      <c r="C76" s="6"/>
      <c r="D76" s="179"/>
      <c r="E76" s="15" t="str">
        <f t="shared" ref="E76:E139" si="9">IF(OR($B76="",,$D76&lt;an_initial,$D76&gt;an_final),"",F76*(HLOOKUP(C76,iii9punctaje,2,FALSE)))</f>
        <v/>
      </c>
      <c r="F76" s="43" t="str">
        <f t="shared" ref="F76:F139" si="10">IF(OR($B76="",,$D76="",$D76&gt;an_final),"",IF($D76&gt;=an_initial,1,""))</f>
        <v/>
      </c>
      <c r="G76" s="297" t="b">
        <f t="shared" ref="G76:G139" si="11">IF(nume_candidat="",FALSE,ISNUMBER(SEARCH(nume_candidat,$B76)))</f>
        <v>0</v>
      </c>
      <c r="H76" s="298">
        <f t="shared" si="6"/>
        <v>1</v>
      </c>
      <c r="I76" s="15" t="str">
        <f t="shared" si="7"/>
        <v/>
      </c>
      <c r="J76" s="15" t="str">
        <f t="shared" si="8"/>
        <v/>
      </c>
    </row>
    <row r="77" spans="1:10">
      <c r="A77" s="28">
        <v>66</v>
      </c>
      <c r="B77" s="6"/>
      <c r="C77" s="6"/>
      <c r="D77" s="179"/>
      <c r="E77" s="15" t="str">
        <f t="shared" si="9"/>
        <v/>
      </c>
      <c r="F77" s="43" t="str">
        <f t="shared" si="10"/>
        <v/>
      </c>
      <c r="G77" s="297" t="b">
        <f t="shared" si="11"/>
        <v>0</v>
      </c>
      <c r="H77" s="298">
        <f t="shared" ref="H77:H140" si="12">LEN(B77)-LEN(SUBSTITUTE(B77,",",""))+1</f>
        <v>1</v>
      </c>
      <c r="I77" s="15" t="str">
        <f t="shared" ref="I77:I140" si="13">IF(OR($B77="",,$D77&lt;an_initial,$D77&gt;an_final),"",F77*(HLOOKUP(C77,iii9punctaje,2,FALSE))*COUNTIF(C77,$I$7))</f>
        <v/>
      </c>
      <c r="J77" s="15" t="str">
        <f t="shared" ref="J77:J140" si="14">IF(OR($B77="",,$D77&lt;an_initial,$D77&gt;an_final),"",F77*(HLOOKUP(C77,iii9punctaje,2,FALSE))*COUNTIF(C77,$J$7))</f>
        <v/>
      </c>
    </row>
    <row r="78" spans="1:10">
      <c r="A78" s="28">
        <v>67</v>
      </c>
      <c r="B78" s="6"/>
      <c r="C78" s="6"/>
      <c r="D78" s="179"/>
      <c r="E78" s="15" t="str">
        <f t="shared" si="9"/>
        <v/>
      </c>
      <c r="F78" s="43" t="str">
        <f t="shared" si="10"/>
        <v/>
      </c>
      <c r="G78" s="297" t="b">
        <f t="shared" si="11"/>
        <v>0</v>
      </c>
      <c r="H78" s="298">
        <f t="shared" si="12"/>
        <v>1</v>
      </c>
      <c r="I78" s="15" t="str">
        <f t="shared" si="13"/>
        <v/>
      </c>
      <c r="J78" s="15" t="str">
        <f t="shared" si="14"/>
        <v/>
      </c>
    </row>
    <row r="79" spans="1:10">
      <c r="A79" s="28">
        <v>68</v>
      </c>
      <c r="B79" s="6"/>
      <c r="C79" s="6"/>
      <c r="D79" s="179"/>
      <c r="E79" s="15" t="str">
        <f t="shared" si="9"/>
        <v/>
      </c>
      <c r="F79" s="43" t="str">
        <f t="shared" si="10"/>
        <v/>
      </c>
      <c r="G79" s="297" t="b">
        <f t="shared" si="11"/>
        <v>0</v>
      </c>
      <c r="H79" s="298">
        <f t="shared" si="12"/>
        <v>1</v>
      </c>
      <c r="I79" s="15" t="str">
        <f t="shared" si="13"/>
        <v/>
      </c>
      <c r="J79" s="15" t="str">
        <f t="shared" si="14"/>
        <v/>
      </c>
    </row>
    <row r="80" spans="1:10">
      <c r="A80" s="28">
        <v>69</v>
      </c>
      <c r="B80" s="6"/>
      <c r="C80" s="6"/>
      <c r="D80" s="179"/>
      <c r="E80" s="15" t="str">
        <f t="shared" si="9"/>
        <v/>
      </c>
      <c r="F80" s="43" t="str">
        <f t="shared" si="10"/>
        <v/>
      </c>
      <c r="G80" s="297" t="b">
        <f t="shared" si="11"/>
        <v>0</v>
      </c>
      <c r="H80" s="298">
        <f t="shared" si="12"/>
        <v>1</v>
      </c>
      <c r="I80" s="15" t="str">
        <f t="shared" si="13"/>
        <v/>
      </c>
      <c r="J80" s="15" t="str">
        <f t="shared" si="14"/>
        <v/>
      </c>
    </row>
    <row r="81" spans="1:10">
      <c r="A81" s="28">
        <v>70</v>
      </c>
      <c r="B81" s="6"/>
      <c r="C81" s="6"/>
      <c r="D81" s="179"/>
      <c r="E81" s="15" t="str">
        <f t="shared" si="9"/>
        <v/>
      </c>
      <c r="F81" s="43" t="str">
        <f t="shared" si="10"/>
        <v/>
      </c>
      <c r="G81" s="297" t="b">
        <f t="shared" si="11"/>
        <v>0</v>
      </c>
      <c r="H81" s="298">
        <f t="shared" si="12"/>
        <v>1</v>
      </c>
      <c r="I81" s="15" t="str">
        <f t="shared" si="13"/>
        <v/>
      </c>
      <c r="J81" s="15" t="str">
        <f t="shared" si="14"/>
        <v/>
      </c>
    </row>
    <row r="82" spans="1:10">
      <c r="A82" s="28">
        <v>71</v>
      </c>
      <c r="B82" s="6"/>
      <c r="C82" s="6"/>
      <c r="D82" s="179"/>
      <c r="E82" s="15" t="str">
        <f t="shared" si="9"/>
        <v/>
      </c>
      <c r="F82" s="43" t="str">
        <f t="shared" si="10"/>
        <v/>
      </c>
      <c r="G82" s="297" t="b">
        <f t="shared" si="11"/>
        <v>0</v>
      </c>
      <c r="H82" s="298">
        <f t="shared" si="12"/>
        <v>1</v>
      </c>
      <c r="I82" s="15" t="str">
        <f t="shared" si="13"/>
        <v/>
      </c>
      <c r="J82" s="15" t="str">
        <f t="shared" si="14"/>
        <v/>
      </c>
    </row>
    <row r="83" spans="1:10">
      <c r="A83" s="28">
        <v>72</v>
      </c>
      <c r="B83" s="6"/>
      <c r="C83" s="6"/>
      <c r="D83" s="179"/>
      <c r="E83" s="15" t="str">
        <f t="shared" si="9"/>
        <v/>
      </c>
      <c r="F83" s="43" t="str">
        <f t="shared" si="10"/>
        <v/>
      </c>
      <c r="G83" s="297" t="b">
        <f t="shared" si="11"/>
        <v>0</v>
      </c>
      <c r="H83" s="298">
        <f t="shared" si="12"/>
        <v>1</v>
      </c>
      <c r="I83" s="15" t="str">
        <f t="shared" si="13"/>
        <v/>
      </c>
      <c r="J83" s="15" t="str">
        <f t="shared" si="14"/>
        <v/>
      </c>
    </row>
    <row r="84" spans="1:10">
      <c r="A84" s="28">
        <v>73</v>
      </c>
      <c r="B84" s="6"/>
      <c r="C84" s="6"/>
      <c r="D84" s="179"/>
      <c r="E84" s="15" t="str">
        <f t="shared" si="9"/>
        <v/>
      </c>
      <c r="F84" s="43" t="str">
        <f t="shared" si="10"/>
        <v/>
      </c>
      <c r="G84" s="297" t="b">
        <f t="shared" si="11"/>
        <v>0</v>
      </c>
      <c r="H84" s="298">
        <f t="shared" si="12"/>
        <v>1</v>
      </c>
      <c r="I84" s="15" t="str">
        <f t="shared" si="13"/>
        <v/>
      </c>
      <c r="J84" s="15" t="str">
        <f t="shared" si="14"/>
        <v/>
      </c>
    </row>
    <row r="85" spans="1:10">
      <c r="A85" s="28">
        <v>74</v>
      </c>
      <c r="B85" s="6"/>
      <c r="C85" s="6"/>
      <c r="D85" s="179"/>
      <c r="E85" s="15" t="str">
        <f t="shared" si="9"/>
        <v/>
      </c>
      <c r="F85" s="43" t="str">
        <f t="shared" si="10"/>
        <v/>
      </c>
      <c r="G85" s="297" t="b">
        <f t="shared" si="11"/>
        <v>0</v>
      </c>
      <c r="H85" s="298">
        <f t="shared" si="12"/>
        <v>1</v>
      </c>
      <c r="I85" s="15" t="str">
        <f t="shared" si="13"/>
        <v/>
      </c>
      <c r="J85" s="15" t="str">
        <f t="shared" si="14"/>
        <v/>
      </c>
    </row>
    <row r="86" spans="1:10">
      <c r="A86" s="28">
        <v>75</v>
      </c>
      <c r="B86" s="6"/>
      <c r="C86" s="6"/>
      <c r="D86" s="179"/>
      <c r="E86" s="15" t="str">
        <f t="shared" si="9"/>
        <v/>
      </c>
      <c r="F86" s="43" t="str">
        <f t="shared" si="10"/>
        <v/>
      </c>
      <c r="G86" s="297" t="b">
        <f t="shared" si="11"/>
        <v>0</v>
      </c>
      <c r="H86" s="298">
        <f t="shared" si="12"/>
        <v>1</v>
      </c>
      <c r="I86" s="15" t="str">
        <f t="shared" si="13"/>
        <v/>
      </c>
      <c r="J86" s="15" t="str">
        <f t="shared" si="14"/>
        <v/>
      </c>
    </row>
    <row r="87" spans="1:10">
      <c r="A87" s="28">
        <v>76</v>
      </c>
      <c r="B87" s="6"/>
      <c r="C87" s="6"/>
      <c r="D87" s="179"/>
      <c r="E87" s="15" t="str">
        <f t="shared" si="9"/>
        <v/>
      </c>
      <c r="F87" s="43" t="str">
        <f t="shared" si="10"/>
        <v/>
      </c>
      <c r="G87" s="297" t="b">
        <f t="shared" si="11"/>
        <v>0</v>
      </c>
      <c r="H87" s="298">
        <f t="shared" si="12"/>
        <v>1</v>
      </c>
      <c r="I87" s="15" t="str">
        <f t="shared" si="13"/>
        <v/>
      </c>
      <c r="J87" s="15" t="str">
        <f t="shared" si="14"/>
        <v/>
      </c>
    </row>
    <row r="88" spans="1:10">
      <c r="A88" s="28">
        <v>77</v>
      </c>
      <c r="B88" s="6"/>
      <c r="C88" s="6"/>
      <c r="D88" s="179"/>
      <c r="E88" s="15" t="str">
        <f t="shared" si="9"/>
        <v/>
      </c>
      <c r="F88" s="43" t="str">
        <f t="shared" si="10"/>
        <v/>
      </c>
      <c r="G88" s="297" t="b">
        <f t="shared" si="11"/>
        <v>0</v>
      </c>
      <c r="H88" s="298">
        <f t="shared" si="12"/>
        <v>1</v>
      </c>
      <c r="I88" s="15" t="str">
        <f t="shared" si="13"/>
        <v/>
      </c>
      <c r="J88" s="15" t="str">
        <f t="shared" si="14"/>
        <v/>
      </c>
    </row>
    <row r="89" spans="1:10">
      <c r="A89" s="28">
        <v>78</v>
      </c>
      <c r="B89" s="6"/>
      <c r="C89" s="6"/>
      <c r="D89" s="179"/>
      <c r="E89" s="15" t="str">
        <f t="shared" si="9"/>
        <v/>
      </c>
      <c r="F89" s="43" t="str">
        <f t="shared" si="10"/>
        <v/>
      </c>
      <c r="G89" s="297" t="b">
        <f t="shared" si="11"/>
        <v>0</v>
      </c>
      <c r="H89" s="298">
        <f t="shared" si="12"/>
        <v>1</v>
      </c>
      <c r="I89" s="15" t="str">
        <f t="shared" si="13"/>
        <v/>
      </c>
      <c r="J89" s="15" t="str">
        <f t="shared" si="14"/>
        <v/>
      </c>
    </row>
    <row r="90" spans="1:10">
      <c r="A90" s="28">
        <v>79</v>
      </c>
      <c r="B90" s="6"/>
      <c r="C90" s="6"/>
      <c r="D90" s="179"/>
      <c r="E90" s="15" t="str">
        <f t="shared" si="9"/>
        <v/>
      </c>
      <c r="F90" s="43" t="str">
        <f t="shared" si="10"/>
        <v/>
      </c>
      <c r="G90" s="297" t="b">
        <f t="shared" si="11"/>
        <v>0</v>
      </c>
      <c r="H90" s="298">
        <f t="shared" si="12"/>
        <v>1</v>
      </c>
      <c r="I90" s="15" t="str">
        <f t="shared" si="13"/>
        <v/>
      </c>
      <c r="J90" s="15" t="str">
        <f t="shared" si="14"/>
        <v/>
      </c>
    </row>
    <row r="91" spans="1:10">
      <c r="A91" s="28">
        <v>80</v>
      </c>
      <c r="B91" s="6"/>
      <c r="C91" s="6"/>
      <c r="D91" s="179"/>
      <c r="E91" s="15" t="str">
        <f t="shared" si="9"/>
        <v/>
      </c>
      <c r="F91" s="43" t="str">
        <f t="shared" si="10"/>
        <v/>
      </c>
      <c r="G91" s="297" t="b">
        <f t="shared" si="11"/>
        <v>0</v>
      </c>
      <c r="H91" s="298">
        <f t="shared" si="12"/>
        <v>1</v>
      </c>
      <c r="I91" s="15" t="str">
        <f t="shared" si="13"/>
        <v/>
      </c>
      <c r="J91" s="15" t="str">
        <f t="shared" si="14"/>
        <v/>
      </c>
    </row>
    <row r="92" spans="1:10">
      <c r="A92" s="28">
        <v>81</v>
      </c>
      <c r="B92" s="6"/>
      <c r="C92" s="6"/>
      <c r="D92" s="179"/>
      <c r="E92" s="15" t="str">
        <f t="shared" si="9"/>
        <v/>
      </c>
      <c r="F92" s="43" t="str">
        <f t="shared" si="10"/>
        <v/>
      </c>
      <c r="G92" s="297" t="b">
        <f t="shared" si="11"/>
        <v>0</v>
      </c>
      <c r="H92" s="298">
        <f t="shared" si="12"/>
        <v>1</v>
      </c>
      <c r="I92" s="15" t="str">
        <f t="shared" si="13"/>
        <v/>
      </c>
      <c r="J92" s="15" t="str">
        <f t="shared" si="14"/>
        <v/>
      </c>
    </row>
    <row r="93" spans="1:10">
      <c r="A93" s="28">
        <v>82</v>
      </c>
      <c r="B93" s="6"/>
      <c r="C93" s="6"/>
      <c r="D93" s="179"/>
      <c r="E93" s="15" t="str">
        <f t="shared" si="9"/>
        <v/>
      </c>
      <c r="F93" s="43" t="str">
        <f t="shared" si="10"/>
        <v/>
      </c>
      <c r="G93" s="297" t="b">
        <f t="shared" si="11"/>
        <v>0</v>
      </c>
      <c r="H93" s="298">
        <f t="shared" si="12"/>
        <v>1</v>
      </c>
      <c r="I93" s="15" t="str">
        <f t="shared" si="13"/>
        <v/>
      </c>
      <c r="J93" s="15" t="str">
        <f t="shared" si="14"/>
        <v/>
      </c>
    </row>
    <row r="94" spans="1:10">
      <c r="A94" s="28">
        <v>83</v>
      </c>
      <c r="B94" s="6"/>
      <c r="C94" s="6"/>
      <c r="D94" s="179"/>
      <c r="E94" s="15" t="str">
        <f t="shared" si="9"/>
        <v/>
      </c>
      <c r="F94" s="43" t="str">
        <f t="shared" si="10"/>
        <v/>
      </c>
      <c r="G94" s="297" t="b">
        <f t="shared" si="11"/>
        <v>0</v>
      </c>
      <c r="H94" s="298">
        <f t="shared" si="12"/>
        <v>1</v>
      </c>
      <c r="I94" s="15" t="str">
        <f t="shared" si="13"/>
        <v/>
      </c>
      <c r="J94" s="15" t="str">
        <f t="shared" si="14"/>
        <v/>
      </c>
    </row>
    <row r="95" spans="1:10">
      <c r="A95" s="28">
        <v>84</v>
      </c>
      <c r="B95" s="6"/>
      <c r="C95" s="6"/>
      <c r="D95" s="179"/>
      <c r="E95" s="15" t="str">
        <f t="shared" si="9"/>
        <v/>
      </c>
      <c r="F95" s="43" t="str">
        <f t="shared" si="10"/>
        <v/>
      </c>
      <c r="G95" s="297" t="b">
        <f t="shared" si="11"/>
        <v>0</v>
      </c>
      <c r="H95" s="298">
        <f t="shared" si="12"/>
        <v>1</v>
      </c>
      <c r="I95" s="15" t="str">
        <f t="shared" si="13"/>
        <v/>
      </c>
      <c r="J95" s="15" t="str">
        <f t="shared" si="14"/>
        <v/>
      </c>
    </row>
    <row r="96" spans="1:10">
      <c r="A96" s="28">
        <v>85</v>
      </c>
      <c r="B96" s="6"/>
      <c r="C96" s="6"/>
      <c r="D96" s="179"/>
      <c r="E96" s="15" t="str">
        <f t="shared" si="9"/>
        <v/>
      </c>
      <c r="F96" s="43" t="str">
        <f t="shared" si="10"/>
        <v/>
      </c>
      <c r="G96" s="297" t="b">
        <f t="shared" si="11"/>
        <v>0</v>
      </c>
      <c r="H96" s="298">
        <f t="shared" si="12"/>
        <v>1</v>
      </c>
      <c r="I96" s="15" t="str">
        <f t="shared" si="13"/>
        <v/>
      </c>
      <c r="J96" s="15" t="str">
        <f t="shared" si="14"/>
        <v/>
      </c>
    </row>
    <row r="97" spans="1:10">
      <c r="A97" s="28">
        <v>86</v>
      </c>
      <c r="B97" s="6"/>
      <c r="C97" s="6"/>
      <c r="D97" s="179"/>
      <c r="E97" s="15" t="str">
        <f t="shared" si="9"/>
        <v/>
      </c>
      <c r="F97" s="43" t="str">
        <f t="shared" si="10"/>
        <v/>
      </c>
      <c r="G97" s="297" t="b">
        <f t="shared" si="11"/>
        <v>0</v>
      </c>
      <c r="H97" s="298">
        <f t="shared" si="12"/>
        <v>1</v>
      </c>
      <c r="I97" s="15" t="str">
        <f t="shared" si="13"/>
        <v/>
      </c>
      <c r="J97" s="15" t="str">
        <f t="shared" si="14"/>
        <v/>
      </c>
    </row>
    <row r="98" spans="1:10">
      <c r="A98" s="28">
        <v>87</v>
      </c>
      <c r="B98" s="6"/>
      <c r="C98" s="6"/>
      <c r="D98" s="179"/>
      <c r="E98" s="15" t="str">
        <f t="shared" si="9"/>
        <v/>
      </c>
      <c r="F98" s="43" t="str">
        <f t="shared" si="10"/>
        <v/>
      </c>
      <c r="G98" s="297" t="b">
        <f t="shared" si="11"/>
        <v>0</v>
      </c>
      <c r="H98" s="298">
        <f t="shared" si="12"/>
        <v>1</v>
      </c>
      <c r="I98" s="15" t="str">
        <f t="shared" si="13"/>
        <v/>
      </c>
      <c r="J98" s="15" t="str">
        <f t="shared" si="14"/>
        <v/>
      </c>
    </row>
    <row r="99" spans="1:10">
      <c r="A99" s="28">
        <v>88</v>
      </c>
      <c r="B99" s="6"/>
      <c r="C99" s="6"/>
      <c r="D99" s="179"/>
      <c r="E99" s="15" t="str">
        <f t="shared" si="9"/>
        <v/>
      </c>
      <c r="F99" s="43" t="str">
        <f t="shared" si="10"/>
        <v/>
      </c>
      <c r="G99" s="297" t="b">
        <f t="shared" si="11"/>
        <v>0</v>
      </c>
      <c r="H99" s="298">
        <f t="shared" si="12"/>
        <v>1</v>
      </c>
      <c r="I99" s="15" t="str">
        <f t="shared" si="13"/>
        <v/>
      </c>
      <c r="J99" s="15" t="str">
        <f t="shared" si="14"/>
        <v/>
      </c>
    </row>
    <row r="100" spans="1:10">
      <c r="A100" s="28">
        <v>89</v>
      </c>
      <c r="B100" s="6"/>
      <c r="C100" s="6"/>
      <c r="D100" s="179"/>
      <c r="E100" s="15" t="str">
        <f t="shared" si="9"/>
        <v/>
      </c>
      <c r="F100" s="43" t="str">
        <f t="shared" si="10"/>
        <v/>
      </c>
      <c r="G100" s="297" t="b">
        <f t="shared" si="11"/>
        <v>0</v>
      </c>
      <c r="H100" s="298">
        <f t="shared" si="12"/>
        <v>1</v>
      </c>
      <c r="I100" s="15" t="str">
        <f t="shared" si="13"/>
        <v/>
      </c>
      <c r="J100" s="15" t="str">
        <f t="shared" si="14"/>
        <v/>
      </c>
    </row>
    <row r="101" spans="1:10">
      <c r="A101" s="28">
        <v>90</v>
      </c>
      <c r="B101" s="6"/>
      <c r="C101" s="6"/>
      <c r="D101" s="179"/>
      <c r="E101" s="15" t="str">
        <f t="shared" si="9"/>
        <v/>
      </c>
      <c r="F101" s="43" t="str">
        <f t="shared" si="10"/>
        <v/>
      </c>
      <c r="G101" s="297" t="b">
        <f t="shared" si="11"/>
        <v>0</v>
      </c>
      <c r="H101" s="298">
        <f t="shared" si="12"/>
        <v>1</v>
      </c>
      <c r="I101" s="15" t="str">
        <f t="shared" si="13"/>
        <v/>
      </c>
      <c r="J101" s="15" t="str">
        <f t="shared" si="14"/>
        <v/>
      </c>
    </row>
    <row r="102" spans="1:10">
      <c r="A102" s="28">
        <v>91</v>
      </c>
      <c r="B102" s="6"/>
      <c r="C102" s="6"/>
      <c r="D102" s="179"/>
      <c r="E102" s="15" t="str">
        <f t="shared" si="9"/>
        <v/>
      </c>
      <c r="F102" s="43" t="str">
        <f t="shared" si="10"/>
        <v/>
      </c>
      <c r="G102" s="297" t="b">
        <f t="shared" si="11"/>
        <v>0</v>
      </c>
      <c r="H102" s="298">
        <f t="shared" si="12"/>
        <v>1</v>
      </c>
      <c r="I102" s="15" t="str">
        <f t="shared" si="13"/>
        <v/>
      </c>
      <c r="J102" s="15" t="str">
        <f t="shared" si="14"/>
        <v/>
      </c>
    </row>
    <row r="103" spans="1:10">
      <c r="A103" s="28">
        <v>92</v>
      </c>
      <c r="B103" s="6"/>
      <c r="C103" s="6"/>
      <c r="D103" s="179"/>
      <c r="E103" s="15" t="str">
        <f t="shared" si="9"/>
        <v/>
      </c>
      <c r="F103" s="43" t="str">
        <f t="shared" si="10"/>
        <v/>
      </c>
      <c r="G103" s="297" t="b">
        <f t="shared" si="11"/>
        <v>0</v>
      </c>
      <c r="H103" s="298">
        <f t="shared" si="12"/>
        <v>1</v>
      </c>
      <c r="I103" s="15" t="str">
        <f t="shared" si="13"/>
        <v/>
      </c>
      <c r="J103" s="15" t="str">
        <f t="shared" si="14"/>
        <v/>
      </c>
    </row>
    <row r="104" spans="1:10">
      <c r="A104" s="28">
        <v>93</v>
      </c>
      <c r="B104" s="6"/>
      <c r="C104" s="6"/>
      <c r="D104" s="179"/>
      <c r="E104" s="15" t="str">
        <f t="shared" si="9"/>
        <v/>
      </c>
      <c r="F104" s="43" t="str">
        <f t="shared" si="10"/>
        <v/>
      </c>
      <c r="G104" s="297" t="b">
        <f t="shared" si="11"/>
        <v>0</v>
      </c>
      <c r="H104" s="298">
        <f t="shared" si="12"/>
        <v>1</v>
      </c>
      <c r="I104" s="15" t="str">
        <f t="shared" si="13"/>
        <v/>
      </c>
      <c r="J104" s="15" t="str">
        <f t="shared" si="14"/>
        <v/>
      </c>
    </row>
    <row r="105" spans="1:10">
      <c r="A105" s="28">
        <v>94</v>
      </c>
      <c r="B105" s="6"/>
      <c r="C105" s="6"/>
      <c r="D105" s="179"/>
      <c r="E105" s="15" t="str">
        <f t="shared" si="9"/>
        <v/>
      </c>
      <c r="F105" s="43" t="str">
        <f t="shared" si="10"/>
        <v/>
      </c>
      <c r="G105" s="297" t="b">
        <f t="shared" si="11"/>
        <v>0</v>
      </c>
      <c r="H105" s="298">
        <f t="shared" si="12"/>
        <v>1</v>
      </c>
      <c r="I105" s="15" t="str">
        <f t="shared" si="13"/>
        <v/>
      </c>
      <c r="J105" s="15" t="str">
        <f t="shared" si="14"/>
        <v/>
      </c>
    </row>
    <row r="106" spans="1:10">
      <c r="A106" s="28">
        <v>95</v>
      </c>
      <c r="B106" s="6"/>
      <c r="C106" s="6"/>
      <c r="D106" s="179"/>
      <c r="E106" s="15" t="str">
        <f t="shared" si="9"/>
        <v/>
      </c>
      <c r="F106" s="43" t="str">
        <f t="shared" si="10"/>
        <v/>
      </c>
      <c r="G106" s="297" t="b">
        <f t="shared" si="11"/>
        <v>0</v>
      </c>
      <c r="H106" s="298">
        <f t="shared" si="12"/>
        <v>1</v>
      </c>
      <c r="I106" s="15" t="str">
        <f t="shared" si="13"/>
        <v/>
      </c>
      <c r="J106" s="15" t="str">
        <f t="shared" si="14"/>
        <v/>
      </c>
    </row>
    <row r="107" spans="1:10">
      <c r="A107" s="28">
        <v>96</v>
      </c>
      <c r="B107" s="6"/>
      <c r="C107" s="6"/>
      <c r="D107" s="179"/>
      <c r="E107" s="15" t="str">
        <f t="shared" si="9"/>
        <v/>
      </c>
      <c r="F107" s="43" t="str">
        <f t="shared" si="10"/>
        <v/>
      </c>
      <c r="G107" s="297" t="b">
        <f t="shared" si="11"/>
        <v>0</v>
      </c>
      <c r="H107" s="298">
        <f t="shared" si="12"/>
        <v>1</v>
      </c>
      <c r="I107" s="15" t="str">
        <f t="shared" si="13"/>
        <v/>
      </c>
      <c r="J107" s="15" t="str">
        <f t="shared" si="14"/>
        <v/>
      </c>
    </row>
    <row r="108" spans="1:10">
      <c r="A108" s="28">
        <v>97</v>
      </c>
      <c r="B108" s="6"/>
      <c r="C108" s="6"/>
      <c r="D108" s="179"/>
      <c r="E108" s="15" t="str">
        <f t="shared" si="9"/>
        <v/>
      </c>
      <c r="F108" s="43" t="str">
        <f t="shared" si="10"/>
        <v/>
      </c>
      <c r="G108" s="297" t="b">
        <f t="shared" si="11"/>
        <v>0</v>
      </c>
      <c r="H108" s="298">
        <f t="shared" si="12"/>
        <v>1</v>
      </c>
      <c r="I108" s="15" t="str">
        <f t="shared" si="13"/>
        <v/>
      </c>
      <c r="J108" s="15" t="str">
        <f t="shared" si="14"/>
        <v/>
      </c>
    </row>
    <row r="109" spans="1:10">
      <c r="A109" s="28">
        <v>98</v>
      </c>
      <c r="B109" s="6"/>
      <c r="C109" s="6"/>
      <c r="D109" s="179"/>
      <c r="E109" s="15" t="str">
        <f t="shared" si="9"/>
        <v/>
      </c>
      <c r="F109" s="43" t="str">
        <f t="shared" si="10"/>
        <v/>
      </c>
      <c r="G109" s="297" t="b">
        <f t="shared" si="11"/>
        <v>0</v>
      </c>
      <c r="H109" s="298">
        <f t="shared" si="12"/>
        <v>1</v>
      </c>
      <c r="I109" s="15" t="str">
        <f t="shared" si="13"/>
        <v/>
      </c>
      <c r="J109" s="15" t="str">
        <f t="shared" si="14"/>
        <v/>
      </c>
    </row>
    <row r="110" spans="1:10">
      <c r="A110" s="117">
        <v>99</v>
      </c>
      <c r="B110" s="6"/>
      <c r="C110" s="6"/>
      <c r="D110" s="179"/>
      <c r="E110" s="15" t="str">
        <f t="shared" si="9"/>
        <v/>
      </c>
      <c r="F110" s="43" t="str">
        <f t="shared" si="10"/>
        <v/>
      </c>
      <c r="G110" s="297" t="b">
        <f t="shared" si="11"/>
        <v>0</v>
      </c>
      <c r="H110" s="298">
        <f t="shared" si="12"/>
        <v>1</v>
      </c>
      <c r="I110" s="15" t="str">
        <f t="shared" si="13"/>
        <v/>
      </c>
      <c r="J110" s="15" t="str">
        <f t="shared" si="14"/>
        <v/>
      </c>
    </row>
    <row r="111" spans="1:10">
      <c r="A111" s="117">
        <v>100</v>
      </c>
      <c r="B111" s="118"/>
      <c r="C111" s="118"/>
      <c r="D111" s="120"/>
      <c r="E111" s="15" t="str">
        <f t="shared" si="9"/>
        <v/>
      </c>
      <c r="F111" s="43" t="str">
        <f t="shared" si="10"/>
        <v/>
      </c>
      <c r="G111" s="297" t="b">
        <f t="shared" si="11"/>
        <v>0</v>
      </c>
      <c r="H111" s="298">
        <f t="shared" si="12"/>
        <v>1</v>
      </c>
      <c r="I111" s="15" t="str">
        <f t="shared" si="13"/>
        <v/>
      </c>
      <c r="J111" s="15" t="str">
        <f t="shared" si="14"/>
        <v/>
      </c>
    </row>
    <row r="112" spans="1:10">
      <c r="A112" s="117">
        <v>101</v>
      </c>
      <c r="B112" s="118"/>
      <c r="C112" s="118"/>
      <c r="D112" s="120"/>
      <c r="E112" s="15" t="str">
        <f t="shared" si="9"/>
        <v/>
      </c>
      <c r="F112" s="43" t="str">
        <f t="shared" si="10"/>
        <v/>
      </c>
      <c r="G112" s="297" t="b">
        <f t="shared" si="11"/>
        <v>0</v>
      </c>
      <c r="H112" s="298">
        <f t="shared" si="12"/>
        <v>1</v>
      </c>
      <c r="I112" s="15" t="str">
        <f t="shared" si="13"/>
        <v/>
      </c>
      <c r="J112" s="15" t="str">
        <f t="shared" si="14"/>
        <v/>
      </c>
    </row>
    <row r="113" spans="1:10">
      <c r="A113" s="117">
        <v>102</v>
      </c>
      <c r="B113" s="118"/>
      <c r="C113" s="118"/>
      <c r="D113" s="120"/>
      <c r="E113" s="15" t="str">
        <f t="shared" si="9"/>
        <v/>
      </c>
      <c r="F113" s="43" t="str">
        <f t="shared" si="10"/>
        <v/>
      </c>
      <c r="G113" s="297" t="b">
        <f t="shared" si="11"/>
        <v>0</v>
      </c>
      <c r="H113" s="298">
        <f t="shared" si="12"/>
        <v>1</v>
      </c>
      <c r="I113" s="15" t="str">
        <f t="shared" si="13"/>
        <v/>
      </c>
      <c r="J113" s="15" t="str">
        <f t="shared" si="14"/>
        <v/>
      </c>
    </row>
    <row r="114" spans="1:10">
      <c r="A114" s="117">
        <v>103</v>
      </c>
      <c r="B114" s="118"/>
      <c r="C114" s="118"/>
      <c r="D114" s="120"/>
      <c r="E114" s="15" t="str">
        <f t="shared" si="9"/>
        <v/>
      </c>
      <c r="F114" s="43" t="str">
        <f t="shared" si="10"/>
        <v/>
      </c>
      <c r="G114" s="297" t="b">
        <f t="shared" si="11"/>
        <v>0</v>
      </c>
      <c r="H114" s="298">
        <f t="shared" si="12"/>
        <v>1</v>
      </c>
      <c r="I114" s="15" t="str">
        <f t="shared" si="13"/>
        <v/>
      </c>
      <c r="J114" s="15" t="str">
        <f t="shared" si="14"/>
        <v/>
      </c>
    </row>
    <row r="115" spans="1:10">
      <c r="A115" s="117">
        <v>104</v>
      </c>
      <c r="B115" s="118"/>
      <c r="C115" s="118"/>
      <c r="D115" s="120"/>
      <c r="E115" s="15" t="str">
        <f t="shared" si="9"/>
        <v/>
      </c>
      <c r="F115" s="43" t="str">
        <f t="shared" si="10"/>
        <v/>
      </c>
      <c r="G115" s="297" t="b">
        <f t="shared" si="11"/>
        <v>0</v>
      </c>
      <c r="H115" s="298">
        <f t="shared" si="12"/>
        <v>1</v>
      </c>
      <c r="I115" s="15" t="str">
        <f t="shared" si="13"/>
        <v/>
      </c>
      <c r="J115" s="15" t="str">
        <f t="shared" si="14"/>
        <v/>
      </c>
    </row>
    <row r="116" spans="1:10">
      <c r="A116" s="117">
        <v>105</v>
      </c>
      <c r="B116" s="118"/>
      <c r="C116" s="118"/>
      <c r="D116" s="120"/>
      <c r="E116" s="15" t="str">
        <f t="shared" si="9"/>
        <v/>
      </c>
      <c r="F116" s="43" t="str">
        <f t="shared" si="10"/>
        <v/>
      </c>
      <c r="G116" s="297" t="b">
        <f t="shared" si="11"/>
        <v>0</v>
      </c>
      <c r="H116" s="298">
        <f t="shared" si="12"/>
        <v>1</v>
      </c>
      <c r="I116" s="15" t="str">
        <f t="shared" si="13"/>
        <v/>
      </c>
      <c r="J116" s="15" t="str">
        <f t="shared" si="14"/>
        <v/>
      </c>
    </row>
    <row r="117" spans="1:10">
      <c r="A117" s="117">
        <v>106</v>
      </c>
      <c r="B117" s="118"/>
      <c r="C117" s="118"/>
      <c r="D117" s="120"/>
      <c r="E117" s="15" t="str">
        <f t="shared" si="9"/>
        <v/>
      </c>
      <c r="F117" s="43" t="str">
        <f t="shared" si="10"/>
        <v/>
      </c>
      <c r="G117" s="297" t="b">
        <f t="shared" si="11"/>
        <v>0</v>
      </c>
      <c r="H117" s="298">
        <f t="shared" si="12"/>
        <v>1</v>
      </c>
      <c r="I117" s="15" t="str">
        <f t="shared" si="13"/>
        <v/>
      </c>
      <c r="J117" s="15" t="str">
        <f t="shared" si="14"/>
        <v/>
      </c>
    </row>
    <row r="118" spans="1:10">
      <c r="A118" s="117">
        <v>107</v>
      </c>
      <c r="B118" s="118"/>
      <c r="C118" s="118"/>
      <c r="D118" s="120"/>
      <c r="E118" s="15" t="str">
        <f t="shared" si="9"/>
        <v/>
      </c>
      <c r="F118" s="43" t="str">
        <f t="shared" si="10"/>
        <v/>
      </c>
      <c r="G118" s="297" t="b">
        <f t="shared" si="11"/>
        <v>0</v>
      </c>
      <c r="H118" s="298">
        <f t="shared" si="12"/>
        <v>1</v>
      </c>
      <c r="I118" s="15" t="str">
        <f t="shared" si="13"/>
        <v/>
      </c>
      <c r="J118" s="15" t="str">
        <f t="shared" si="14"/>
        <v/>
      </c>
    </row>
    <row r="119" spans="1:10">
      <c r="A119" s="117">
        <v>108</v>
      </c>
      <c r="B119" s="118"/>
      <c r="C119" s="118"/>
      <c r="D119" s="120"/>
      <c r="E119" s="15" t="str">
        <f t="shared" si="9"/>
        <v/>
      </c>
      <c r="F119" s="43" t="str">
        <f t="shared" si="10"/>
        <v/>
      </c>
      <c r="G119" s="297" t="b">
        <f t="shared" si="11"/>
        <v>0</v>
      </c>
      <c r="H119" s="298">
        <f t="shared" si="12"/>
        <v>1</v>
      </c>
      <c r="I119" s="15" t="str">
        <f t="shared" si="13"/>
        <v/>
      </c>
      <c r="J119" s="15" t="str">
        <f t="shared" si="14"/>
        <v/>
      </c>
    </row>
    <row r="120" spans="1:10">
      <c r="A120" s="117">
        <v>109</v>
      </c>
      <c r="B120" s="118"/>
      <c r="C120" s="118"/>
      <c r="D120" s="120"/>
      <c r="E120" s="15" t="str">
        <f t="shared" si="9"/>
        <v/>
      </c>
      <c r="F120" s="43" t="str">
        <f t="shared" si="10"/>
        <v/>
      </c>
      <c r="G120" s="297" t="b">
        <f t="shared" si="11"/>
        <v>0</v>
      </c>
      <c r="H120" s="298">
        <f t="shared" si="12"/>
        <v>1</v>
      </c>
      <c r="I120" s="15" t="str">
        <f t="shared" si="13"/>
        <v/>
      </c>
      <c r="J120" s="15" t="str">
        <f t="shared" si="14"/>
        <v/>
      </c>
    </row>
    <row r="121" spans="1:10">
      <c r="A121" s="117">
        <v>110</v>
      </c>
      <c r="B121" s="118"/>
      <c r="C121" s="118"/>
      <c r="D121" s="120"/>
      <c r="E121" s="15" t="str">
        <f t="shared" si="9"/>
        <v/>
      </c>
      <c r="F121" s="43" t="str">
        <f t="shared" si="10"/>
        <v/>
      </c>
      <c r="G121" s="297" t="b">
        <f t="shared" si="11"/>
        <v>0</v>
      </c>
      <c r="H121" s="298">
        <f t="shared" si="12"/>
        <v>1</v>
      </c>
      <c r="I121" s="15" t="str">
        <f t="shared" si="13"/>
        <v/>
      </c>
      <c r="J121" s="15" t="str">
        <f t="shared" si="14"/>
        <v/>
      </c>
    </row>
    <row r="122" spans="1:10">
      <c r="A122" s="117">
        <v>111</v>
      </c>
      <c r="B122" s="118"/>
      <c r="C122" s="118"/>
      <c r="D122" s="120"/>
      <c r="E122" s="15" t="str">
        <f t="shared" si="9"/>
        <v/>
      </c>
      <c r="F122" s="43" t="str">
        <f t="shared" si="10"/>
        <v/>
      </c>
      <c r="G122" s="297" t="b">
        <f t="shared" si="11"/>
        <v>0</v>
      </c>
      <c r="H122" s="298">
        <f t="shared" si="12"/>
        <v>1</v>
      </c>
      <c r="I122" s="15" t="str">
        <f t="shared" si="13"/>
        <v/>
      </c>
      <c r="J122" s="15" t="str">
        <f t="shared" si="14"/>
        <v/>
      </c>
    </row>
    <row r="123" spans="1:10">
      <c r="A123" s="117">
        <v>112</v>
      </c>
      <c r="B123" s="118"/>
      <c r="C123" s="118"/>
      <c r="D123" s="120"/>
      <c r="E123" s="15" t="str">
        <f t="shared" si="9"/>
        <v/>
      </c>
      <c r="F123" s="43" t="str">
        <f t="shared" si="10"/>
        <v/>
      </c>
      <c r="G123" s="297" t="b">
        <f t="shared" si="11"/>
        <v>0</v>
      </c>
      <c r="H123" s="298">
        <f t="shared" si="12"/>
        <v>1</v>
      </c>
      <c r="I123" s="15" t="str">
        <f t="shared" si="13"/>
        <v/>
      </c>
      <c r="J123" s="15" t="str">
        <f t="shared" si="14"/>
        <v/>
      </c>
    </row>
    <row r="124" spans="1:10">
      <c r="A124" s="117">
        <v>113</v>
      </c>
      <c r="B124" s="118"/>
      <c r="C124" s="118"/>
      <c r="D124" s="120"/>
      <c r="E124" s="15" t="str">
        <f t="shared" si="9"/>
        <v/>
      </c>
      <c r="F124" s="43" t="str">
        <f t="shared" si="10"/>
        <v/>
      </c>
      <c r="G124" s="297" t="b">
        <f t="shared" si="11"/>
        <v>0</v>
      </c>
      <c r="H124" s="298">
        <f t="shared" si="12"/>
        <v>1</v>
      </c>
      <c r="I124" s="15" t="str">
        <f t="shared" si="13"/>
        <v/>
      </c>
      <c r="J124" s="15" t="str">
        <f t="shared" si="14"/>
        <v/>
      </c>
    </row>
    <row r="125" spans="1:10">
      <c r="A125" s="117">
        <v>114</v>
      </c>
      <c r="B125" s="118"/>
      <c r="C125" s="118"/>
      <c r="D125" s="120"/>
      <c r="E125" s="15" t="str">
        <f t="shared" si="9"/>
        <v/>
      </c>
      <c r="F125" s="43" t="str">
        <f t="shared" si="10"/>
        <v/>
      </c>
      <c r="G125" s="297" t="b">
        <f t="shared" si="11"/>
        <v>0</v>
      </c>
      <c r="H125" s="298">
        <f t="shared" si="12"/>
        <v>1</v>
      </c>
      <c r="I125" s="15" t="str">
        <f t="shared" si="13"/>
        <v/>
      </c>
      <c r="J125" s="15" t="str">
        <f t="shared" si="14"/>
        <v/>
      </c>
    </row>
    <row r="126" spans="1:10">
      <c r="A126" s="117">
        <v>115</v>
      </c>
      <c r="B126" s="118"/>
      <c r="C126" s="118"/>
      <c r="D126" s="120"/>
      <c r="E126" s="15" t="str">
        <f t="shared" si="9"/>
        <v/>
      </c>
      <c r="F126" s="43" t="str">
        <f t="shared" si="10"/>
        <v/>
      </c>
      <c r="G126" s="297" t="b">
        <f t="shared" si="11"/>
        <v>0</v>
      </c>
      <c r="H126" s="298">
        <f t="shared" si="12"/>
        <v>1</v>
      </c>
      <c r="I126" s="15" t="str">
        <f t="shared" si="13"/>
        <v/>
      </c>
      <c r="J126" s="15" t="str">
        <f t="shared" si="14"/>
        <v/>
      </c>
    </row>
    <row r="127" spans="1:10">
      <c r="A127" s="117">
        <v>116</v>
      </c>
      <c r="B127" s="118"/>
      <c r="C127" s="118"/>
      <c r="D127" s="120"/>
      <c r="E127" s="15" t="str">
        <f t="shared" si="9"/>
        <v/>
      </c>
      <c r="F127" s="43" t="str">
        <f t="shared" si="10"/>
        <v/>
      </c>
      <c r="G127" s="297" t="b">
        <f t="shared" si="11"/>
        <v>0</v>
      </c>
      <c r="H127" s="298">
        <f t="shared" si="12"/>
        <v>1</v>
      </c>
      <c r="I127" s="15" t="str">
        <f t="shared" si="13"/>
        <v/>
      </c>
      <c r="J127" s="15" t="str">
        <f t="shared" si="14"/>
        <v/>
      </c>
    </row>
    <row r="128" spans="1:10">
      <c r="A128" s="117">
        <v>117</v>
      </c>
      <c r="B128" s="118"/>
      <c r="C128" s="118"/>
      <c r="D128" s="120"/>
      <c r="E128" s="15" t="str">
        <f t="shared" si="9"/>
        <v/>
      </c>
      <c r="F128" s="43" t="str">
        <f t="shared" si="10"/>
        <v/>
      </c>
      <c r="G128" s="297" t="b">
        <f t="shared" si="11"/>
        <v>0</v>
      </c>
      <c r="H128" s="298">
        <f t="shared" si="12"/>
        <v>1</v>
      </c>
      <c r="I128" s="15" t="str">
        <f t="shared" si="13"/>
        <v/>
      </c>
      <c r="J128" s="15" t="str">
        <f t="shared" si="14"/>
        <v/>
      </c>
    </row>
    <row r="129" spans="1:10">
      <c r="A129" s="117">
        <v>118</v>
      </c>
      <c r="B129" s="118"/>
      <c r="C129" s="118"/>
      <c r="D129" s="120"/>
      <c r="E129" s="15" t="str">
        <f t="shared" si="9"/>
        <v/>
      </c>
      <c r="F129" s="43" t="str">
        <f t="shared" si="10"/>
        <v/>
      </c>
      <c r="G129" s="297" t="b">
        <f t="shared" si="11"/>
        <v>0</v>
      </c>
      <c r="H129" s="298">
        <f t="shared" si="12"/>
        <v>1</v>
      </c>
      <c r="I129" s="15" t="str">
        <f t="shared" si="13"/>
        <v/>
      </c>
      <c r="J129" s="15" t="str">
        <f t="shared" si="14"/>
        <v/>
      </c>
    </row>
    <row r="130" spans="1:10">
      <c r="A130" s="117">
        <v>119</v>
      </c>
      <c r="B130" s="118"/>
      <c r="C130" s="118"/>
      <c r="D130" s="120"/>
      <c r="E130" s="15" t="str">
        <f t="shared" si="9"/>
        <v/>
      </c>
      <c r="F130" s="43" t="str">
        <f t="shared" si="10"/>
        <v/>
      </c>
      <c r="G130" s="297" t="b">
        <f t="shared" si="11"/>
        <v>0</v>
      </c>
      <c r="H130" s="298">
        <f t="shared" si="12"/>
        <v>1</v>
      </c>
      <c r="I130" s="15" t="str">
        <f t="shared" si="13"/>
        <v/>
      </c>
      <c r="J130" s="15" t="str">
        <f t="shared" si="14"/>
        <v/>
      </c>
    </row>
    <row r="131" spans="1:10">
      <c r="A131" s="117">
        <v>120</v>
      </c>
      <c r="B131" s="118"/>
      <c r="C131" s="118"/>
      <c r="D131" s="120"/>
      <c r="E131" s="15" t="str">
        <f t="shared" si="9"/>
        <v/>
      </c>
      <c r="F131" s="43" t="str">
        <f t="shared" si="10"/>
        <v/>
      </c>
      <c r="G131" s="297" t="b">
        <f t="shared" si="11"/>
        <v>0</v>
      </c>
      <c r="H131" s="298">
        <f t="shared" si="12"/>
        <v>1</v>
      </c>
      <c r="I131" s="15" t="str">
        <f t="shared" si="13"/>
        <v/>
      </c>
      <c r="J131" s="15" t="str">
        <f t="shared" si="14"/>
        <v/>
      </c>
    </row>
    <row r="132" spans="1:10">
      <c r="A132" s="117">
        <v>121</v>
      </c>
      <c r="B132" s="118"/>
      <c r="C132" s="118"/>
      <c r="D132" s="120"/>
      <c r="E132" s="15" t="str">
        <f t="shared" si="9"/>
        <v/>
      </c>
      <c r="F132" s="43" t="str">
        <f t="shared" si="10"/>
        <v/>
      </c>
      <c r="G132" s="297" t="b">
        <f t="shared" si="11"/>
        <v>0</v>
      </c>
      <c r="H132" s="298">
        <f t="shared" si="12"/>
        <v>1</v>
      </c>
      <c r="I132" s="15" t="str">
        <f t="shared" si="13"/>
        <v/>
      </c>
      <c r="J132" s="15" t="str">
        <f t="shared" si="14"/>
        <v/>
      </c>
    </row>
    <row r="133" spans="1:10">
      <c r="A133" s="117">
        <v>122</v>
      </c>
      <c r="B133" s="118"/>
      <c r="C133" s="118"/>
      <c r="D133" s="120"/>
      <c r="E133" s="15" t="str">
        <f t="shared" si="9"/>
        <v/>
      </c>
      <c r="F133" s="43" t="str">
        <f t="shared" si="10"/>
        <v/>
      </c>
      <c r="G133" s="297" t="b">
        <f t="shared" si="11"/>
        <v>0</v>
      </c>
      <c r="H133" s="298">
        <f t="shared" si="12"/>
        <v>1</v>
      </c>
      <c r="I133" s="15" t="str">
        <f t="shared" si="13"/>
        <v/>
      </c>
      <c r="J133" s="15" t="str">
        <f t="shared" si="14"/>
        <v/>
      </c>
    </row>
    <row r="134" spans="1:10">
      <c r="A134" s="117">
        <v>123</v>
      </c>
      <c r="B134" s="118"/>
      <c r="C134" s="118"/>
      <c r="D134" s="120"/>
      <c r="E134" s="15" t="str">
        <f t="shared" si="9"/>
        <v/>
      </c>
      <c r="F134" s="43" t="str">
        <f t="shared" si="10"/>
        <v/>
      </c>
      <c r="G134" s="297" t="b">
        <f t="shared" si="11"/>
        <v>0</v>
      </c>
      <c r="H134" s="298">
        <f t="shared" si="12"/>
        <v>1</v>
      </c>
      <c r="I134" s="15" t="str">
        <f t="shared" si="13"/>
        <v/>
      </c>
      <c r="J134" s="15" t="str">
        <f t="shared" si="14"/>
        <v/>
      </c>
    </row>
    <row r="135" spans="1:10">
      <c r="A135" s="117">
        <v>124</v>
      </c>
      <c r="B135" s="118"/>
      <c r="C135" s="118"/>
      <c r="D135" s="120"/>
      <c r="E135" s="15" t="str">
        <f t="shared" si="9"/>
        <v/>
      </c>
      <c r="F135" s="43" t="str">
        <f t="shared" si="10"/>
        <v/>
      </c>
      <c r="G135" s="297" t="b">
        <f t="shared" si="11"/>
        <v>0</v>
      </c>
      <c r="H135" s="298">
        <f t="shared" si="12"/>
        <v>1</v>
      </c>
      <c r="I135" s="15" t="str">
        <f t="shared" si="13"/>
        <v/>
      </c>
      <c r="J135" s="15" t="str">
        <f t="shared" si="14"/>
        <v/>
      </c>
    </row>
    <row r="136" spans="1:10">
      <c r="A136" s="117">
        <v>125</v>
      </c>
      <c r="B136" s="118"/>
      <c r="C136" s="118"/>
      <c r="D136" s="120"/>
      <c r="E136" s="15" t="str">
        <f t="shared" si="9"/>
        <v/>
      </c>
      <c r="F136" s="43" t="str">
        <f t="shared" si="10"/>
        <v/>
      </c>
      <c r="G136" s="297" t="b">
        <f t="shared" si="11"/>
        <v>0</v>
      </c>
      <c r="H136" s="298">
        <f t="shared" si="12"/>
        <v>1</v>
      </c>
      <c r="I136" s="15" t="str">
        <f t="shared" si="13"/>
        <v/>
      </c>
      <c r="J136" s="15" t="str">
        <f t="shared" si="14"/>
        <v/>
      </c>
    </row>
    <row r="137" spans="1:10">
      <c r="A137" s="117">
        <v>126</v>
      </c>
      <c r="B137" s="118"/>
      <c r="C137" s="118"/>
      <c r="D137" s="120"/>
      <c r="E137" s="15" t="str">
        <f t="shared" si="9"/>
        <v/>
      </c>
      <c r="F137" s="43" t="str">
        <f t="shared" si="10"/>
        <v/>
      </c>
      <c r="G137" s="297" t="b">
        <f t="shared" si="11"/>
        <v>0</v>
      </c>
      <c r="H137" s="298">
        <f t="shared" si="12"/>
        <v>1</v>
      </c>
      <c r="I137" s="15" t="str">
        <f t="shared" si="13"/>
        <v/>
      </c>
      <c r="J137" s="15" t="str">
        <f t="shared" si="14"/>
        <v/>
      </c>
    </row>
    <row r="138" spans="1:10">
      <c r="A138" s="117">
        <v>127</v>
      </c>
      <c r="B138" s="118"/>
      <c r="C138" s="118"/>
      <c r="D138" s="120"/>
      <c r="E138" s="15" t="str">
        <f t="shared" si="9"/>
        <v/>
      </c>
      <c r="F138" s="43" t="str">
        <f t="shared" si="10"/>
        <v/>
      </c>
      <c r="G138" s="297" t="b">
        <f t="shared" si="11"/>
        <v>0</v>
      </c>
      <c r="H138" s="298">
        <f t="shared" si="12"/>
        <v>1</v>
      </c>
      <c r="I138" s="15" t="str">
        <f t="shared" si="13"/>
        <v/>
      </c>
      <c r="J138" s="15" t="str">
        <f t="shared" si="14"/>
        <v/>
      </c>
    </row>
    <row r="139" spans="1:10">
      <c r="A139" s="117">
        <v>128</v>
      </c>
      <c r="B139" s="118"/>
      <c r="C139" s="118"/>
      <c r="D139" s="120"/>
      <c r="E139" s="15" t="str">
        <f t="shared" si="9"/>
        <v/>
      </c>
      <c r="F139" s="43" t="str">
        <f t="shared" si="10"/>
        <v/>
      </c>
      <c r="G139" s="297" t="b">
        <f t="shared" si="11"/>
        <v>0</v>
      </c>
      <c r="H139" s="298">
        <f t="shared" si="12"/>
        <v>1</v>
      </c>
      <c r="I139" s="15" t="str">
        <f t="shared" si="13"/>
        <v/>
      </c>
      <c r="J139" s="15" t="str">
        <f t="shared" si="14"/>
        <v/>
      </c>
    </row>
    <row r="140" spans="1:10">
      <c r="A140" s="117">
        <v>129</v>
      </c>
      <c r="B140" s="118"/>
      <c r="C140" s="118"/>
      <c r="D140" s="120"/>
      <c r="E140" s="15" t="str">
        <f t="shared" ref="E140:E203" si="15">IF(OR($B140="",,$D140&lt;an_initial,$D140&gt;an_final),"",F140*(HLOOKUP(C140,iii9punctaje,2,FALSE)))</f>
        <v/>
      </c>
      <c r="F140" s="43" t="str">
        <f t="shared" ref="F140:F203" si="16">IF(OR($B140="",,$D140="",$D140&gt;an_final),"",IF($D140&gt;=an_initial,1,""))</f>
        <v/>
      </c>
      <c r="G140" s="297" t="b">
        <f t="shared" ref="G140:G203" si="17">IF(nume_candidat="",FALSE,ISNUMBER(SEARCH(nume_candidat,$B140)))</f>
        <v>0</v>
      </c>
      <c r="H140" s="298">
        <f t="shared" si="12"/>
        <v>1</v>
      </c>
      <c r="I140" s="15" t="str">
        <f t="shared" si="13"/>
        <v/>
      </c>
      <c r="J140" s="15" t="str">
        <f t="shared" si="14"/>
        <v/>
      </c>
    </row>
    <row r="141" spans="1:10">
      <c r="A141" s="117">
        <v>130</v>
      </c>
      <c r="B141" s="118"/>
      <c r="C141" s="118"/>
      <c r="D141" s="120"/>
      <c r="E141" s="15" t="str">
        <f t="shared" si="15"/>
        <v/>
      </c>
      <c r="F141" s="43" t="str">
        <f t="shared" si="16"/>
        <v/>
      </c>
      <c r="G141" s="297" t="b">
        <f t="shared" si="17"/>
        <v>0</v>
      </c>
      <c r="H141" s="298">
        <f t="shared" ref="H141:H204" si="18">LEN(B141)-LEN(SUBSTITUTE(B141,",",""))+1</f>
        <v>1</v>
      </c>
      <c r="I141" s="15" t="str">
        <f t="shared" ref="I141:I204" si="19">IF(OR($B141="",,$D141&lt;an_initial,$D141&gt;an_final),"",F141*(HLOOKUP(C141,iii9punctaje,2,FALSE))*COUNTIF(C141,$I$7))</f>
        <v/>
      </c>
      <c r="J141" s="15" t="str">
        <f t="shared" ref="J141:J204" si="20">IF(OR($B141="",,$D141&lt;an_initial,$D141&gt;an_final),"",F141*(HLOOKUP(C141,iii9punctaje,2,FALSE))*COUNTIF(C141,$J$7))</f>
        <v/>
      </c>
    </row>
    <row r="142" spans="1:10">
      <c r="A142" s="117">
        <v>131</v>
      </c>
      <c r="B142" s="118"/>
      <c r="C142" s="118"/>
      <c r="D142" s="120"/>
      <c r="E142" s="15" t="str">
        <f t="shared" si="15"/>
        <v/>
      </c>
      <c r="F142" s="43" t="str">
        <f t="shared" si="16"/>
        <v/>
      </c>
      <c r="G142" s="297" t="b">
        <f t="shared" si="17"/>
        <v>0</v>
      </c>
      <c r="H142" s="298">
        <f t="shared" si="18"/>
        <v>1</v>
      </c>
      <c r="I142" s="15" t="str">
        <f t="shared" si="19"/>
        <v/>
      </c>
      <c r="J142" s="15" t="str">
        <f t="shared" si="20"/>
        <v/>
      </c>
    </row>
    <row r="143" spans="1:10">
      <c r="A143" s="117">
        <v>132</v>
      </c>
      <c r="B143" s="118"/>
      <c r="C143" s="118"/>
      <c r="D143" s="120"/>
      <c r="E143" s="15" t="str">
        <f t="shared" si="15"/>
        <v/>
      </c>
      <c r="F143" s="43" t="str">
        <f t="shared" si="16"/>
        <v/>
      </c>
      <c r="G143" s="297" t="b">
        <f t="shared" si="17"/>
        <v>0</v>
      </c>
      <c r="H143" s="298">
        <f t="shared" si="18"/>
        <v>1</v>
      </c>
      <c r="I143" s="15" t="str">
        <f t="shared" si="19"/>
        <v/>
      </c>
      <c r="J143" s="15" t="str">
        <f t="shared" si="20"/>
        <v/>
      </c>
    </row>
    <row r="144" spans="1:10">
      <c r="A144" s="117">
        <v>133</v>
      </c>
      <c r="B144" s="118"/>
      <c r="C144" s="118"/>
      <c r="D144" s="120"/>
      <c r="E144" s="15" t="str">
        <f t="shared" si="15"/>
        <v/>
      </c>
      <c r="F144" s="43" t="str">
        <f t="shared" si="16"/>
        <v/>
      </c>
      <c r="G144" s="297" t="b">
        <f t="shared" si="17"/>
        <v>0</v>
      </c>
      <c r="H144" s="298">
        <f t="shared" si="18"/>
        <v>1</v>
      </c>
      <c r="I144" s="15" t="str">
        <f t="shared" si="19"/>
        <v/>
      </c>
      <c r="J144" s="15" t="str">
        <f t="shared" si="20"/>
        <v/>
      </c>
    </row>
    <row r="145" spans="1:10">
      <c r="A145" s="117">
        <v>134</v>
      </c>
      <c r="B145" s="118"/>
      <c r="C145" s="118"/>
      <c r="D145" s="120"/>
      <c r="E145" s="15" t="str">
        <f t="shared" si="15"/>
        <v/>
      </c>
      <c r="F145" s="43" t="str">
        <f t="shared" si="16"/>
        <v/>
      </c>
      <c r="G145" s="297" t="b">
        <f t="shared" si="17"/>
        <v>0</v>
      </c>
      <c r="H145" s="298">
        <f t="shared" si="18"/>
        <v>1</v>
      </c>
      <c r="I145" s="15" t="str">
        <f t="shared" si="19"/>
        <v/>
      </c>
      <c r="J145" s="15" t="str">
        <f t="shared" si="20"/>
        <v/>
      </c>
    </row>
    <row r="146" spans="1:10">
      <c r="A146" s="117">
        <v>135</v>
      </c>
      <c r="B146" s="118"/>
      <c r="C146" s="118"/>
      <c r="D146" s="120"/>
      <c r="E146" s="15" t="str">
        <f t="shared" si="15"/>
        <v/>
      </c>
      <c r="F146" s="43" t="str">
        <f t="shared" si="16"/>
        <v/>
      </c>
      <c r="G146" s="297" t="b">
        <f t="shared" si="17"/>
        <v>0</v>
      </c>
      <c r="H146" s="298">
        <f t="shared" si="18"/>
        <v>1</v>
      </c>
      <c r="I146" s="15" t="str">
        <f t="shared" si="19"/>
        <v/>
      </c>
      <c r="J146" s="15" t="str">
        <f t="shared" si="20"/>
        <v/>
      </c>
    </row>
    <row r="147" spans="1:10">
      <c r="A147" s="117">
        <v>136</v>
      </c>
      <c r="B147" s="118"/>
      <c r="C147" s="118"/>
      <c r="D147" s="120"/>
      <c r="E147" s="15" t="str">
        <f t="shared" si="15"/>
        <v/>
      </c>
      <c r="F147" s="43" t="str">
        <f t="shared" si="16"/>
        <v/>
      </c>
      <c r="G147" s="297" t="b">
        <f t="shared" si="17"/>
        <v>0</v>
      </c>
      <c r="H147" s="298">
        <f t="shared" si="18"/>
        <v>1</v>
      </c>
      <c r="I147" s="15" t="str">
        <f t="shared" si="19"/>
        <v/>
      </c>
      <c r="J147" s="15" t="str">
        <f t="shared" si="20"/>
        <v/>
      </c>
    </row>
    <row r="148" spans="1:10">
      <c r="A148" s="117">
        <v>137</v>
      </c>
      <c r="B148" s="118"/>
      <c r="C148" s="118"/>
      <c r="D148" s="120"/>
      <c r="E148" s="15" t="str">
        <f t="shared" si="15"/>
        <v/>
      </c>
      <c r="F148" s="43" t="str">
        <f t="shared" si="16"/>
        <v/>
      </c>
      <c r="G148" s="297" t="b">
        <f t="shared" si="17"/>
        <v>0</v>
      </c>
      <c r="H148" s="298">
        <f t="shared" si="18"/>
        <v>1</v>
      </c>
      <c r="I148" s="15" t="str">
        <f t="shared" si="19"/>
        <v/>
      </c>
      <c r="J148" s="15" t="str">
        <f t="shared" si="20"/>
        <v/>
      </c>
    </row>
    <row r="149" spans="1:10">
      <c r="A149" s="117">
        <v>138</v>
      </c>
      <c r="B149" s="118"/>
      <c r="C149" s="118"/>
      <c r="D149" s="120"/>
      <c r="E149" s="15" t="str">
        <f t="shared" si="15"/>
        <v/>
      </c>
      <c r="F149" s="43" t="str">
        <f t="shared" si="16"/>
        <v/>
      </c>
      <c r="G149" s="297" t="b">
        <f t="shared" si="17"/>
        <v>0</v>
      </c>
      <c r="H149" s="298">
        <f t="shared" si="18"/>
        <v>1</v>
      </c>
      <c r="I149" s="15" t="str">
        <f t="shared" si="19"/>
        <v/>
      </c>
      <c r="J149" s="15" t="str">
        <f t="shared" si="20"/>
        <v/>
      </c>
    </row>
    <row r="150" spans="1:10">
      <c r="A150" s="117">
        <v>139</v>
      </c>
      <c r="B150" s="118"/>
      <c r="C150" s="118"/>
      <c r="D150" s="120"/>
      <c r="E150" s="15" t="str">
        <f t="shared" si="15"/>
        <v/>
      </c>
      <c r="F150" s="43" t="str">
        <f t="shared" si="16"/>
        <v/>
      </c>
      <c r="G150" s="297" t="b">
        <f t="shared" si="17"/>
        <v>0</v>
      </c>
      <c r="H150" s="298">
        <f t="shared" si="18"/>
        <v>1</v>
      </c>
      <c r="I150" s="15" t="str">
        <f t="shared" si="19"/>
        <v/>
      </c>
      <c r="J150" s="15" t="str">
        <f t="shared" si="20"/>
        <v/>
      </c>
    </row>
    <row r="151" spans="1:10">
      <c r="A151" s="117">
        <v>140</v>
      </c>
      <c r="B151" s="118"/>
      <c r="C151" s="118"/>
      <c r="D151" s="120"/>
      <c r="E151" s="15" t="str">
        <f t="shared" si="15"/>
        <v/>
      </c>
      <c r="F151" s="43" t="str">
        <f t="shared" si="16"/>
        <v/>
      </c>
      <c r="G151" s="297" t="b">
        <f t="shared" si="17"/>
        <v>0</v>
      </c>
      <c r="H151" s="298">
        <f t="shared" si="18"/>
        <v>1</v>
      </c>
      <c r="I151" s="15" t="str">
        <f t="shared" si="19"/>
        <v/>
      </c>
      <c r="J151" s="15" t="str">
        <f t="shared" si="20"/>
        <v/>
      </c>
    </row>
    <row r="152" spans="1:10">
      <c r="A152" s="117">
        <v>141</v>
      </c>
      <c r="B152" s="118"/>
      <c r="C152" s="118"/>
      <c r="D152" s="120"/>
      <c r="E152" s="15" t="str">
        <f t="shared" si="15"/>
        <v/>
      </c>
      <c r="F152" s="43" t="str">
        <f t="shared" si="16"/>
        <v/>
      </c>
      <c r="G152" s="297" t="b">
        <f t="shared" si="17"/>
        <v>0</v>
      </c>
      <c r="H152" s="298">
        <f t="shared" si="18"/>
        <v>1</v>
      </c>
      <c r="I152" s="15" t="str">
        <f t="shared" si="19"/>
        <v/>
      </c>
      <c r="J152" s="15" t="str">
        <f t="shared" si="20"/>
        <v/>
      </c>
    </row>
    <row r="153" spans="1:10">
      <c r="A153" s="117">
        <v>142</v>
      </c>
      <c r="B153" s="118"/>
      <c r="C153" s="118"/>
      <c r="D153" s="120"/>
      <c r="E153" s="15" t="str">
        <f t="shared" si="15"/>
        <v/>
      </c>
      <c r="F153" s="43" t="str">
        <f t="shared" si="16"/>
        <v/>
      </c>
      <c r="G153" s="297" t="b">
        <f t="shared" si="17"/>
        <v>0</v>
      </c>
      <c r="H153" s="298">
        <f t="shared" si="18"/>
        <v>1</v>
      </c>
      <c r="I153" s="15" t="str">
        <f t="shared" si="19"/>
        <v/>
      </c>
      <c r="J153" s="15" t="str">
        <f t="shared" si="20"/>
        <v/>
      </c>
    </row>
    <row r="154" spans="1:10">
      <c r="A154" s="117">
        <v>143</v>
      </c>
      <c r="B154" s="118"/>
      <c r="C154" s="118"/>
      <c r="D154" s="120"/>
      <c r="E154" s="15" t="str">
        <f t="shared" si="15"/>
        <v/>
      </c>
      <c r="F154" s="43" t="str">
        <f t="shared" si="16"/>
        <v/>
      </c>
      <c r="G154" s="297" t="b">
        <f t="shared" si="17"/>
        <v>0</v>
      </c>
      <c r="H154" s="298">
        <f t="shared" si="18"/>
        <v>1</v>
      </c>
      <c r="I154" s="15" t="str">
        <f t="shared" si="19"/>
        <v/>
      </c>
      <c r="J154" s="15" t="str">
        <f t="shared" si="20"/>
        <v/>
      </c>
    </row>
    <row r="155" spans="1:10">
      <c r="A155" s="117">
        <v>144</v>
      </c>
      <c r="B155" s="118"/>
      <c r="C155" s="118"/>
      <c r="D155" s="120"/>
      <c r="E155" s="15" t="str">
        <f t="shared" si="15"/>
        <v/>
      </c>
      <c r="F155" s="43" t="str">
        <f t="shared" si="16"/>
        <v/>
      </c>
      <c r="G155" s="297" t="b">
        <f t="shared" si="17"/>
        <v>0</v>
      </c>
      <c r="H155" s="298">
        <f t="shared" si="18"/>
        <v>1</v>
      </c>
      <c r="I155" s="15" t="str">
        <f t="shared" si="19"/>
        <v/>
      </c>
      <c r="J155" s="15" t="str">
        <f t="shared" si="20"/>
        <v/>
      </c>
    </row>
    <row r="156" spans="1:10">
      <c r="A156" s="117">
        <v>145</v>
      </c>
      <c r="B156" s="118"/>
      <c r="C156" s="118"/>
      <c r="D156" s="120"/>
      <c r="E156" s="15" t="str">
        <f t="shared" si="15"/>
        <v/>
      </c>
      <c r="F156" s="43" t="str">
        <f t="shared" si="16"/>
        <v/>
      </c>
      <c r="G156" s="297" t="b">
        <f t="shared" si="17"/>
        <v>0</v>
      </c>
      <c r="H156" s="298">
        <f t="shared" si="18"/>
        <v>1</v>
      </c>
      <c r="I156" s="15" t="str">
        <f t="shared" si="19"/>
        <v/>
      </c>
      <c r="J156" s="15" t="str">
        <f t="shared" si="20"/>
        <v/>
      </c>
    </row>
    <row r="157" spans="1:10">
      <c r="A157" s="117">
        <v>146</v>
      </c>
      <c r="B157" s="118"/>
      <c r="C157" s="118"/>
      <c r="D157" s="120"/>
      <c r="E157" s="15" t="str">
        <f t="shared" si="15"/>
        <v/>
      </c>
      <c r="F157" s="43" t="str">
        <f t="shared" si="16"/>
        <v/>
      </c>
      <c r="G157" s="297" t="b">
        <f t="shared" si="17"/>
        <v>0</v>
      </c>
      <c r="H157" s="298">
        <f t="shared" si="18"/>
        <v>1</v>
      </c>
      <c r="I157" s="15" t="str">
        <f t="shared" si="19"/>
        <v/>
      </c>
      <c r="J157" s="15" t="str">
        <f t="shared" si="20"/>
        <v/>
      </c>
    </row>
    <row r="158" spans="1:10">
      <c r="A158" s="117">
        <v>147</v>
      </c>
      <c r="B158" s="118"/>
      <c r="C158" s="118"/>
      <c r="D158" s="120"/>
      <c r="E158" s="15" t="str">
        <f t="shared" si="15"/>
        <v/>
      </c>
      <c r="F158" s="43" t="str">
        <f t="shared" si="16"/>
        <v/>
      </c>
      <c r="G158" s="297" t="b">
        <f t="shared" si="17"/>
        <v>0</v>
      </c>
      <c r="H158" s="298">
        <f t="shared" si="18"/>
        <v>1</v>
      </c>
      <c r="I158" s="15" t="str">
        <f t="shared" si="19"/>
        <v/>
      </c>
      <c r="J158" s="15" t="str">
        <f t="shared" si="20"/>
        <v/>
      </c>
    </row>
    <row r="159" spans="1:10">
      <c r="A159" s="117">
        <v>148</v>
      </c>
      <c r="B159" s="118"/>
      <c r="C159" s="118"/>
      <c r="D159" s="120"/>
      <c r="E159" s="15" t="str">
        <f t="shared" si="15"/>
        <v/>
      </c>
      <c r="F159" s="43" t="str">
        <f t="shared" si="16"/>
        <v/>
      </c>
      <c r="G159" s="297" t="b">
        <f t="shared" si="17"/>
        <v>0</v>
      </c>
      <c r="H159" s="298">
        <f t="shared" si="18"/>
        <v>1</v>
      </c>
      <c r="I159" s="15" t="str">
        <f t="shared" si="19"/>
        <v/>
      </c>
      <c r="J159" s="15" t="str">
        <f t="shared" si="20"/>
        <v/>
      </c>
    </row>
    <row r="160" spans="1:10">
      <c r="A160" s="117">
        <v>149</v>
      </c>
      <c r="B160" s="118"/>
      <c r="C160" s="118"/>
      <c r="D160" s="120"/>
      <c r="E160" s="15" t="str">
        <f t="shared" si="15"/>
        <v/>
      </c>
      <c r="F160" s="43" t="str">
        <f t="shared" si="16"/>
        <v/>
      </c>
      <c r="G160" s="297" t="b">
        <f t="shared" si="17"/>
        <v>0</v>
      </c>
      <c r="H160" s="298">
        <f t="shared" si="18"/>
        <v>1</v>
      </c>
      <c r="I160" s="15" t="str">
        <f t="shared" si="19"/>
        <v/>
      </c>
      <c r="J160" s="15" t="str">
        <f t="shared" si="20"/>
        <v/>
      </c>
    </row>
    <row r="161" spans="1:10">
      <c r="A161" s="117">
        <v>150</v>
      </c>
      <c r="B161" s="118"/>
      <c r="C161" s="118"/>
      <c r="D161" s="120"/>
      <c r="E161" s="15" t="str">
        <f t="shared" si="15"/>
        <v/>
      </c>
      <c r="F161" s="43" t="str">
        <f t="shared" si="16"/>
        <v/>
      </c>
      <c r="G161" s="297" t="b">
        <f t="shared" si="17"/>
        <v>0</v>
      </c>
      <c r="H161" s="298">
        <f t="shared" si="18"/>
        <v>1</v>
      </c>
      <c r="I161" s="15" t="str">
        <f t="shared" si="19"/>
        <v/>
      </c>
      <c r="J161" s="15" t="str">
        <f t="shared" si="20"/>
        <v/>
      </c>
    </row>
    <row r="162" spans="1:10">
      <c r="A162" s="117">
        <v>151</v>
      </c>
      <c r="B162" s="118"/>
      <c r="C162" s="118"/>
      <c r="D162" s="120"/>
      <c r="E162" s="15" t="str">
        <f t="shared" si="15"/>
        <v/>
      </c>
      <c r="F162" s="43" t="str">
        <f t="shared" si="16"/>
        <v/>
      </c>
      <c r="G162" s="297" t="b">
        <f t="shared" si="17"/>
        <v>0</v>
      </c>
      <c r="H162" s="298">
        <f t="shared" si="18"/>
        <v>1</v>
      </c>
      <c r="I162" s="15" t="str">
        <f t="shared" si="19"/>
        <v/>
      </c>
      <c r="J162" s="15" t="str">
        <f t="shared" si="20"/>
        <v/>
      </c>
    </row>
    <row r="163" spans="1:10">
      <c r="A163" s="117">
        <v>152</v>
      </c>
      <c r="B163" s="118"/>
      <c r="C163" s="118"/>
      <c r="D163" s="120"/>
      <c r="E163" s="15" t="str">
        <f t="shared" si="15"/>
        <v/>
      </c>
      <c r="F163" s="43" t="str">
        <f t="shared" si="16"/>
        <v/>
      </c>
      <c r="G163" s="297" t="b">
        <f t="shared" si="17"/>
        <v>0</v>
      </c>
      <c r="H163" s="298">
        <f t="shared" si="18"/>
        <v>1</v>
      </c>
      <c r="I163" s="15" t="str">
        <f t="shared" si="19"/>
        <v/>
      </c>
      <c r="J163" s="15" t="str">
        <f t="shared" si="20"/>
        <v/>
      </c>
    </row>
    <row r="164" spans="1:10">
      <c r="A164" s="117">
        <v>153</v>
      </c>
      <c r="B164" s="118"/>
      <c r="C164" s="118"/>
      <c r="D164" s="120"/>
      <c r="E164" s="15" t="str">
        <f t="shared" si="15"/>
        <v/>
      </c>
      <c r="F164" s="43" t="str">
        <f t="shared" si="16"/>
        <v/>
      </c>
      <c r="G164" s="297" t="b">
        <f t="shared" si="17"/>
        <v>0</v>
      </c>
      <c r="H164" s="298">
        <f t="shared" si="18"/>
        <v>1</v>
      </c>
      <c r="I164" s="15" t="str">
        <f t="shared" si="19"/>
        <v/>
      </c>
      <c r="J164" s="15" t="str">
        <f t="shared" si="20"/>
        <v/>
      </c>
    </row>
    <row r="165" spans="1:10">
      <c r="A165" s="117">
        <v>154</v>
      </c>
      <c r="B165" s="118"/>
      <c r="C165" s="118"/>
      <c r="D165" s="120"/>
      <c r="E165" s="15" t="str">
        <f t="shared" si="15"/>
        <v/>
      </c>
      <c r="F165" s="43" t="str">
        <f t="shared" si="16"/>
        <v/>
      </c>
      <c r="G165" s="297" t="b">
        <f t="shared" si="17"/>
        <v>0</v>
      </c>
      <c r="H165" s="298">
        <f t="shared" si="18"/>
        <v>1</v>
      </c>
      <c r="I165" s="15" t="str">
        <f t="shared" si="19"/>
        <v/>
      </c>
      <c r="J165" s="15" t="str">
        <f t="shared" si="20"/>
        <v/>
      </c>
    </row>
    <row r="166" spans="1:10">
      <c r="A166" s="117">
        <v>155</v>
      </c>
      <c r="B166" s="118"/>
      <c r="C166" s="118"/>
      <c r="D166" s="120"/>
      <c r="E166" s="15" t="str">
        <f t="shared" si="15"/>
        <v/>
      </c>
      <c r="F166" s="43" t="str">
        <f t="shared" si="16"/>
        <v/>
      </c>
      <c r="G166" s="297" t="b">
        <f t="shared" si="17"/>
        <v>0</v>
      </c>
      <c r="H166" s="298">
        <f t="shared" si="18"/>
        <v>1</v>
      </c>
      <c r="I166" s="15" t="str">
        <f t="shared" si="19"/>
        <v/>
      </c>
      <c r="J166" s="15" t="str">
        <f t="shared" si="20"/>
        <v/>
      </c>
    </row>
    <row r="167" spans="1:10">
      <c r="A167" s="117">
        <v>156</v>
      </c>
      <c r="B167" s="118"/>
      <c r="C167" s="118"/>
      <c r="D167" s="120"/>
      <c r="E167" s="15" t="str">
        <f t="shared" si="15"/>
        <v/>
      </c>
      <c r="F167" s="43" t="str">
        <f t="shared" si="16"/>
        <v/>
      </c>
      <c r="G167" s="297" t="b">
        <f t="shared" si="17"/>
        <v>0</v>
      </c>
      <c r="H167" s="298">
        <f t="shared" si="18"/>
        <v>1</v>
      </c>
      <c r="I167" s="15" t="str">
        <f t="shared" si="19"/>
        <v/>
      </c>
      <c r="J167" s="15" t="str">
        <f t="shared" si="20"/>
        <v/>
      </c>
    </row>
    <row r="168" spans="1:10">
      <c r="A168" s="117">
        <v>157</v>
      </c>
      <c r="B168" s="118"/>
      <c r="C168" s="118"/>
      <c r="D168" s="120"/>
      <c r="E168" s="15" t="str">
        <f t="shared" si="15"/>
        <v/>
      </c>
      <c r="F168" s="43" t="str">
        <f t="shared" si="16"/>
        <v/>
      </c>
      <c r="G168" s="297" t="b">
        <f t="shared" si="17"/>
        <v>0</v>
      </c>
      <c r="H168" s="298">
        <f t="shared" si="18"/>
        <v>1</v>
      </c>
      <c r="I168" s="15" t="str">
        <f t="shared" si="19"/>
        <v/>
      </c>
      <c r="J168" s="15" t="str">
        <f t="shared" si="20"/>
        <v/>
      </c>
    </row>
    <row r="169" spans="1:10">
      <c r="A169" s="117">
        <v>158</v>
      </c>
      <c r="B169" s="118"/>
      <c r="C169" s="118"/>
      <c r="D169" s="120"/>
      <c r="E169" s="15" t="str">
        <f t="shared" si="15"/>
        <v/>
      </c>
      <c r="F169" s="43" t="str">
        <f t="shared" si="16"/>
        <v/>
      </c>
      <c r="G169" s="297" t="b">
        <f t="shared" si="17"/>
        <v>0</v>
      </c>
      <c r="H169" s="298">
        <f t="shared" si="18"/>
        <v>1</v>
      </c>
      <c r="I169" s="15" t="str">
        <f t="shared" si="19"/>
        <v/>
      </c>
      <c r="J169" s="15" t="str">
        <f t="shared" si="20"/>
        <v/>
      </c>
    </row>
    <row r="170" spans="1:10">
      <c r="A170" s="117">
        <v>159</v>
      </c>
      <c r="B170" s="118"/>
      <c r="C170" s="118"/>
      <c r="D170" s="120"/>
      <c r="E170" s="15" t="str">
        <f t="shared" si="15"/>
        <v/>
      </c>
      <c r="F170" s="43" t="str">
        <f t="shared" si="16"/>
        <v/>
      </c>
      <c r="G170" s="297" t="b">
        <f t="shared" si="17"/>
        <v>0</v>
      </c>
      <c r="H170" s="298">
        <f t="shared" si="18"/>
        <v>1</v>
      </c>
      <c r="I170" s="15" t="str">
        <f t="shared" si="19"/>
        <v/>
      </c>
      <c r="J170" s="15" t="str">
        <f t="shared" si="20"/>
        <v/>
      </c>
    </row>
    <row r="171" spans="1:10">
      <c r="A171" s="117">
        <v>160</v>
      </c>
      <c r="B171" s="118"/>
      <c r="C171" s="118"/>
      <c r="D171" s="120"/>
      <c r="E171" s="15" t="str">
        <f t="shared" si="15"/>
        <v/>
      </c>
      <c r="F171" s="43" t="str">
        <f t="shared" si="16"/>
        <v/>
      </c>
      <c r="G171" s="297" t="b">
        <f t="shared" si="17"/>
        <v>0</v>
      </c>
      <c r="H171" s="298">
        <f t="shared" si="18"/>
        <v>1</v>
      </c>
      <c r="I171" s="15" t="str">
        <f t="shared" si="19"/>
        <v/>
      </c>
      <c r="J171" s="15" t="str">
        <f t="shared" si="20"/>
        <v/>
      </c>
    </row>
    <row r="172" spans="1:10">
      <c r="A172" s="117">
        <v>161</v>
      </c>
      <c r="B172" s="118"/>
      <c r="C172" s="118"/>
      <c r="D172" s="120"/>
      <c r="E172" s="15" t="str">
        <f t="shared" si="15"/>
        <v/>
      </c>
      <c r="F172" s="43" t="str">
        <f t="shared" si="16"/>
        <v/>
      </c>
      <c r="G172" s="297" t="b">
        <f t="shared" si="17"/>
        <v>0</v>
      </c>
      <c r="H172" s="298">
        <f t="shared" si="18"/>
        <v>1</v>
      </c>
      <c r="I172" s="15" t="str">
        <f t="shared" si="19"/>
        <v/>
      </c>
      <c r="J172" s="15" t="str">
        <f t="shared" si="20"/>
        <v/>
      </c>
    </row>
    <row r="173" spans="1:10">
      <c r="A173" s="117">
        <v>162</v>
      </c>
      <c r="B173" s="118"/>
      <c r="C173" s="118"/>
      <c r="D173" s="120"/>
      <c r="E173" s="15" t="str">
        <f t="shared" si="15"/>
        <v/>
      </c>
      <c r="F173" s="43" t="str">
        <f t="shared" si="16"/>
        <v/>
      </c>
      <c r="G173" s="297" t="b">
        <f t="shared" si="17"/>
        <v>0</v>
      </c>
      <c r="H173" s="298">
        <f t="shared" si="18"/>
        <v>1</v>
      </c>
      <c r="I173" s="15" t="str">
        <f t="shared" si="19"/>
        <v/>
      </c>
      <c r="J173" s="15" t="str">
        <f t="shared" si="20"/>
        <v/>
      </c>
    </row>
    <row r="174" spans="1:10">
      <c r="A174" s="117">
        <v>163</v>
      </c>
      <c r="B174" s="118"/>
      <c r="C174" s="118"/>
      <c r="D174" s="120"/>
      <c r="E174" s="15" t="str">
        <f t="shared" si="15"/>
        <v/>
      </c>
      <c r="F174" s="43" t="str">
        <f t="shared" si="16"/>
        <v/>
      </c>
      <c r="G174" s="297" t="b">
        <f t="shared" si="17"/>
        <v>0</v>
      </c>
      <c r="H174" s="298">
        <f t="shared" si="18"/>
        <v>1</v>
      </c>
      <c r="I174" s="15" t="str">
        <f t="shared" si="19"/>
        <v/>
      </c>
      <c r="J174" s="15" t="str">
        <f t="shared" si="20"/>
        <v/>
      </c>
    </row>
    <row r="175" spans="1:10">
      <c r="A175" s="117">
        <v>164</v>
      </c>
      <c r="B175" s="118"/>
      <c r="C175" s="118"/>
      <c r="D175" s="120"/>
      <c r="E175" s="15" t="str">
        <f t="shared" si="15"/>
        <v/>
      </c>
      <c r="F175" s="43" t="str">
        <f t="shared" si="16"/>
        <v/>
      </c>
      <c r="G175" s="297" t="b">
        <f t="shared" si="17"/>
        <v>0</v>
      </c>
      <c r="H175" s="298">
        <f t="shared" si="18"/>
        <v>1</v>
      </c>
      <c r="I175" s="15" t="str">
        <f t="shared" si="19"/>
        <v/>
      </c>
      <c r="J175" s="15" t="str">
        <f t="shared" si="20"/>
        <v/>
      </c>
    </row>
    <row r="176" spans="1:10">
      <c r="A176" s="117">
        <v>165</v>
      </c>
      <c r="B176" s="118"/>
      <c r="C176" s="118"/>
      <c r="D176" s="120"/>
      <c r="E176" s="15" t="str">
        <f t="shared" si="15"/>
        <v/>
      </c>
      <c r="F176" s="43" t="str">
        <f t="shared" si="16"/>
        <v/>
      </c>
      <c r="G176" s="297" t="b">
        <f t="shared" si="17"/>
        <v>0</v>
      </c>
      <c r="H176" s="298">
        <f t="shared" si="18"/>
        <v>1</v>
      </c>
      <c r="I176" s="15" t="str">
        <f t="shared" si="19"/>
        <v/>
      </c>
      <c r="J176" s="15" t="str">
        <f t="shared" si="20"/>
        <v/>
      </c>
    </row>
    <row r="177" spans="1:10">
      <c r="A177" s="117">
        <v>166</v>
      </c>
      <c r="B177" s="118"/>
      <c r="C177" s="118"/>
      <c r="D177" s="120"/>
      <c r="E177" s="15" t="str">
        <f t="shared" si="15"/>
        <v/>
      </c>
      <c r="F177" s="43" t="str">
        <f t="shared" si="16"/>
        <v/>
      </c>
      <c r="G177" s="297" t="b">
        <f t="shared" si="17"/>
        <v>0</v>
      </c>
      <c r="H177" s="298">
        <f t="shared" si="18"/>
        <v>1</v>
      </c>
      <c r="I177" s="15" t="str">
        <f t="shared" si="19"/>
        <v/>
      </c>
      <c r="J177" s="15" t="str">
        <f t="shared" si="20"/>
        <v/>
      </c>
    </row>
    <row r="178" spans="1:10">
      <c r="A178" s="117">
        <v>167</v>
      </c>
      <c r="B178" s="118"/>
      <c r="C178" s="118"/>
      <c r="D178" s="120"/>
      <c r="E178" s="15" t="str">
        <f t="shared" si="15"/>
        <v/>
      </c>
      <c r="F178" s="43" t="str">
        <f t="shared" si="16"/>
        <v/>
      </c>
      <c r="G178" s="297" t="b">
        <f t="shared" si="17"/>
        <v>0</v>
      </c>
      <c r="H178" s="298">
        <f t="shared" si="18"/>
        <v>1</v>
      </c>
      <c r="I178" s="15" t="str">
        <f t="shared" si="19"/>
        <v/>
      </c>
      <c r="J178" s="15" t="str">
        <f t="shared" si="20"/>
        <v/>
      </c>
    </row>
    <row r="179" spans="1:10">
      <c r="A179" s="117">
        <v>168</v>
      </c>
      <c r="B179" s="118"/>
      <c r="C179" s="118"/>
      <c r="D179" s="120"/>
      <c r="E179" s="15" t="str">
        <f t="shared" si="15"/>
        <v/>
      </c>
      <c r="F179" s="43" t="str">
        <f t="shared" si="16"/>
        <v/>
      </c>
      <c r="G179" s="297" t="b">
        <f t="shared" si="17"/>
        <v>0</v>
      </c>
      <c r="H179" s="298">
        <f t="shared" si="18"/>
        <v>1</v>
      </c>
      <c r="I179" s="15" t="str">
        <f t="shared" si="19"/>
        <v/>
      </c>
      <c r="J179" s="15" t="str">
        <f t="shared" si="20"/>
        <v/>
      </c>
    </row>
    <row r="180" spans="1:10">
      <c r="A180" s="117">
        <v>169</v>
      </c>
      <c r="B180" s="118"/>
      <c r="C180" s="118"/>
      <c r="D180" s="120"/>
      <c r="E180" s="15" t="str">
        <f t="shared" si="15"/>
        <v/>
      </c>
      <c r="F180" s="43" t="str">
        <f t="shared" si="16"/>
        <v/>
      </c>
      <c r="G180" s="297" t="b">
        <f t="shared" si="17"/>
        <v>0</v>
      </c>
      <c r="H180" s="298">
        <f t="shared" si="18"/>
        <v>1</v>
      </c>
      <c r="I180" s="15" t="str">
        <f t="shared" si="19"/>
        <v/>
      </c>
      <c r="J180" s="15" t="str">
        <f t="shared" si="20"/>
        <v/>
      </c>
    </row>
    <row r="181" spans="1:10">
      <c r="A181" s="117">
        <v>170</v>
      </c>
      <c r="B181" s="118"/>
      <c r="C181" s="118"/>
      <c r="D181" s="120"/>
      <c r="E181" s="15" t="str">
        <f t="shared" si="15"/>
        <v/>
      </c>
      <c r="F181" s="43" t="str">
        <f t="shared" si="16"/>
        <v/>
      </c>
      <c r="G181" s="297" t="b">
        <f t="shared" si="17"/>
        <v>0</v>
      </c>
      <c r="H181" s="298">
        <f t="shared" si="18"/>
        <v>1</v>
      </c>
      <c r="I181" s="15" t="str">
        <f t="shared" si="19"/>
        <v/>
      </c>
      <c r="J181" s="15" t="str">
        <f t="shared" si="20"/>
        <v/>
      </c>
    </row>
    <row r="182" spans="1:10">
      <c r="A182" s="117">
        <v>171</v>
      </c>
      <c r="B182" s="118"/>
      <c r="C182" s="118"/>
      <c r="D182" s="120"/>
      <c r="E182" s="15" t="str">
        <f t="shared" si="15"/>
        <v/>
      </c>
      <c r="F182" s="43" t="str">
        <f t="shared" si="16"/>
        <v/>
      </c>
      <c r="G182" s="297" t="b">
        <f t="shared" si="17"/>
        <v>0</v>
      </c>
      <c r="H182" s="298">
        <f t="shared" si="18"/>
        <v>1</v>
      </c>
      <c r="I182" s="15" t="str">
        <f t="shared" si="19"/>
        <v/>
      </c>
      <c r="J182" s="15" t="str">
        <f t="shared" si="20"/>
        <v/>
      </c>
    </row>
    <row r="183" spans="1:10">
      <c r="A183" s="117">
        <v>172</v>
      </c>
      <c r="B183" s="118"/>
      <c r="C183" s="118"/>
      <c r="D183" s="120"/>
      <c r="E183" s="15" t="str">
        <f t="shared" si="15"/>
        <v/>
      </c>
      <c r="F183" s="43" t="str">
        <f t="shared" si="16"/>
        <v/>
      </c>
      <c r="G183" s="297" t="b">
        <f t="shared" si="17"/>
        <v>0</v>
      </c>
      <c r="H183" s="298">
        <f t="shared" si="18"/>
        <v>1</v>
      </c>
      <c r="I183" s="15" t="str">
        <f t="shared" si="19"/>
        <v/>
      </c>
      <c r="J183" s="15" t="str">
        <f t="shared" si="20"/>
        <v/>
      </c>
    </row>
    <row r="184" spans="1:10">
      <c r="A184" s="117">
        <v>173</v>
      </c>
      <c r="B184" s="118"/>
      <c r="C184" s="118"/>
      <c r="D184" s="120"/>
      <c r="E184" s="15" t="str">
        <f t="shared" si="15"/>
        <v/>
      </c>
      <c r="F184" s="43" t="str">
        <f t="shared" si="16"/>
        <v/>
      </c>
      <c r="G184" s="297" t="b">
        <f t="shared" si="17"/>
        <v>0</v>
      </c>
      <c r="H184" s="298">
        <f t="shared" si="18"/>
        <v>1</v>
      </c>
      <c r="I184" s="15" t="str">
        <f t="shared" si="19"/>
        <v/>
      </c>
      <c r="J184" s="15" t="str">
        <f t="shared" si="20"/>
        <v/>
      </c>
    </row>
    <row r="185" spans="1:10">
      <c r="A185" s="117">
        <v>174</v>
      </c>
      <c r="B185" s="118"/>
      <c r="C185" s="118"/>
      <c r="D185" s="120"/>
      <c r="E185" s="15" t="str">
        <f t="shared" si="15"/>
        <v/>
      </c>
      <c r="F185" s="43" t="str">
        <f t="shared" si="16"/>
        <v/>
      </c>
      <c r="G185" s="297" t="b">
        <f t="shared" si="17"/>
        <v>0</v>
      </c>
      <c r="H185" s="298">
        <f t="shared" si="18"/>
        <v>1</v>
      </c>
      <c r="I185" s="15" t="str">
        <f t="shared" si="19"/>
        <v/>
      </c>
      <c r="J185" s="15" t="str">
        <f t="shared" si="20"/>
        <v/>
      </c>
    </row>
    <row r="186" spans="1:10">
      <c r="A186" s="117">
        <v>175</v>
      </c>
      <c r="B186" s="118"/>
      <c r="C186" s="118"/>
      <c r="D186" s="120"/>
      <c r="E186" s="15" t="str">
        <f t="shared" si="15"/>
        <v/>
      </c>
      <c r="F186" s="43" t="str">
        <f t="shared" si="16"/>
        <v/>
      </c>
      <c r="G186" s="297" t="b">
        <f t="shared" si="17"/>
        <v>0</v>
      </c>
      <c r="H186" s="298">
        <f t="shared" si="18"/>
        <v>1</v>
      </c>
      <c r="I186" s="15" t="str">
        <f t="shared" si="19"/>
        <v/>
      </c>
      <c r="J186" s="15" t="str">
        <f t="shared" si="20"/>
        <v/>
      </c>
    </row>
    <row r="187" spans="1:10">
      <c r="A187" s="117">
        <v>176</v>
      </c>
      <c r="B187" s="118"/>
      <c r="C187" s="118"/>
      <c r="D187" s="120"/>
      <c r="E187" s="15" t="str">
        <f t="shared" si="15"/>
        <v/>
      </c>
      <c r="F187" s="43" t="str">
        <f t="shared" si="16"/>
        <v/>
      </c>
      <c r="G187" s="297" t="b">
        <f t="shared" si="17"/>
        <v>0</v>
      </c>
      <c r="H187" s="298">
        <f t="shared" si="18"/>
        <v>1</v>
      </c>
      <c r="I187" s="15" t="str">
        <f t="shared" si="19"/>
        <v/>
      </c>
      <c r="J187" s="15" t="str">
        <f t="shared" si="20"/>
        <v/>
      </c>
    </row>
    <row r="188" spans="1:10">
      <c r="A188" s="117">
        <v>177</v>
      </c>
      <c r="B188" s="118"/>
      <c r="C188" s="118"/>
      <c r="D188" s="120"/>
      <c r="E188" s="15" t="str">
        <f t="shared" si="15"/>
        <v/>
      </c>
      <c r="F188" s="43" t="str">
        <f t="shared" si="16"/>
        <v/>
      </c>
      <c r="G188" s="297" t="b">
        <f t="shared" si="17"/>
        <v>0</v>
      </c>
      <c r="H188" s="298">
        <f t="shared" si="18"/>
        <v>1</v>
      </c>
      <c r="I188" s="15" t="str">
        <f t="shared" si="19"/>
        <v/>
      </c>
      <c r="J188" s="15" t="str">
        <f t="shared" si="20"/>
        <v/>
      </c>
    </row>
    <row r="189" spans="1:10">
      <c r="A189" s="117">
        <v>178</v>
      </c>
      <c r="B189" s="118"/>
      <c r="C189" s="118"/>
      <c r="D189" s="120"/>
      <c r="E189" s="15" t="str">
        <f t="shared" si="15"/>
        <v/>
      </c>
      <c r="F189" s="43" t="str">
        <f t="shared" si="16"/>
        <v/>
      </c>
      <c r="G189" s="297" t="b">
        <f t="shared" si="17"/>
        <v>0</v>
      </c>
      <c r="H189" s="298">
        <f t="shared" si="18"/>
        <v>1</v>
      </c>
      <c r="I189" s="15" t="str">
        <f t="shared" si="19"/>
        <v/>
      </c>
      <c r="J189" s="15" t="str">
        <f t="shared" si="20"/>
        <v/>
      </c>
    </row>
    <row r="190" spans="1:10">
      <c r="A190" s="117">
        <v>179</v>
      </c>
      <c r="B190" s="118"/>
      <c r="C190" s="118"/>
      <c r="D190" s="120"/>
      <c r="E190" s="15" t="str">
        <f t="shared" si="15"/>
        <v/>
      </c>
      <c r="F190" s="43" t="str">
        <f t="shared" si="16"/>
        <v/>
      </c>
      <c r="G190" s="297" t="b">
        <f t="shared" si="17"/>
        <v>0</v>
      </c>
      <c r="H190" s="298">
        <f t="shared" si="18"/>
        <v>1</v>
      </c>
      <c r="I190" s="15" t="str">
        <f t="shared" si="19"/>
        <v/>
      </c>
      <c r="J190" s="15" t="str">
        <f t="shared" si="20"/>
        <v/>
      </c>
    </row>
    <row r="191" spans="1:10">
      <c r="A191" s="117">
        <v>180</v>
      </c>
      <c r="B191" s="118"/>
      <c r="C191" s="118"/>
      <c r="D191" s="120"/>
      <c r="E191" s="15" t="str">
        <f t="shared" si="15"/>
        <v/>
      </c>
      <c r="F191" s="43" t="str">
        <f t="shared" si="16"/>
        <v/>
      </c>
      <c r="G191" s="297" t="b">
        <f t="shared" si="17"/>
        <v>0</v>
      </c>
      <c r="H191" s="298">
        <f t="shared" si="18"/>
        <v>1</v>
      </c>
      <c r="I191" s="15" t="str">
        <f t="shared" si="19"/>
        <v/>
      </c>
      <c r="J191" s="15" t="str">
        <f t="shared" si="20"/>
        <v/>
      </c>
    </row>
    <row r="192" spans="1:10">
      <c r="A192" s="117">
        <v>181</v>
      </c>
      <c r="B192" s="118"/>
      <c r="C192" s="118"/>
      <c r="D192" s="120"/>
      <c r="E192" s="15" t="str">
        <f t="shared" si="15"/>
        <v/>
      </c>
      <c r="F192" s="43" t="str">
        <f t="shared" si="16"/>
        <v/>
      </c>
      <c r="G192" s="297" t="b">
        <f t="shared" si="17"/>
        <v>0</v>
      </c>
      <c r="H192" s="298">
        <f t="shared" si="18"/>
        <v>1</v>
      </c>
      <c r="I192" s="15" t="str">
        <f t="shared" si="19"/>
        <v/>
      </c>
      <c r="J192" s="15" t="str">
        <f t="shared" si="20"/>
        <v/>
      </c>
    </row>
    <row r="193" spans="1:10">
      <c r="A193" s="117">
        <v>182</v>
      </c>
      <c r="B193" s="118"/>
      <c r="C193" s="118"/>
      <c r="D193" s="120"/>
      <c r="E193" s="15" t="str">
        <f t="shared" si="15"/>
        <v/>
      </c>
      <c r="F193" s="43" t="str">
        <f t="shared" si="16"/>
        <v/>
      </c>
      <c r="G193" s="297" t="b">
        <f t="shared" si="17"/>
        <v>0</v>
      </c>
      <c r="H193" s="298">
        <f t="shared" si="18"/>
        <v>1</v>
      </c>
      <c r="I193" s="15" t="str">
        <f t="shared" si="19"/>
        <v/>
      </c>
      <c r="J193" s="15" t="str">
        <f t="shared" si="20"/>
        <v/>
      </c>
    </row>
    <row r="194" spans="1:10">
      <c r="A194" s="117">
        <v>183</v>
      </c>
      <c r="B194" s="118"/>
      <c r="C194" s="118"/>
      <c r="D194" s="120"/>
      <c r="E194" s="15" t="str">
        <f t="shared" si="15"/>
        <v/>
      </c>
      <c r="F194" s="43" t="str">
        <f t="shared" si="16"/>
        <v/>
      </c>
      <c r="G194" s="297" t="b">
        <f t="shared" si="17"/>
        <v>0</v>
      </c>
      <c r="H194" s="298">
        <f t="shared" si="18"/>
        <v>1</v>
      </c>
      <c r="I194" s="15" t="str">
        <f t="shared" si="19"/>
        <v/>
      </c>
      <c r="J194" s="15" t="str">
        <f t="shared" si="20"/>
        <v/>
      </c>
    </row>
    <row r="195" spans="1:10">
      <c r="A195" s="117">
        <v>184</v>
      </c>
      <c r="B195" s="118"/>
      <c r="C195" s="118"/>
      <c r="D195" s="120"/>
      <c r="E195" s="15" t="str">
        <f t="shared" si="15"/>
        <v/>
      </c>
      <c r="F195" s="43" t="str">
        <f t="shared" si="16"/>
        <v/>
      </c>
      <c r="G195" s="297" t="b">
        <f t="shared" si="17"/>
        <v>0</v>
      </c>
      <c r="H195" s="298">
        <f t="shared" si="18"/>
        <v>1</v>
      </c>
      <c r="I195" s="15" t="str">
        <f t="shared" si="19"/>
        <v/>
      </c>
      <c r="J195" s="15" t="str">
        <f t="shared" si="20"/>
        <v/>
      </c>
    </row>
    <row r="196" spans="1:10">
      <c r="A196" s="117">
        <v>185</v>
      </c>
      <c r="B196" s="118"/>
      <c r="C196" s="118"/>
      <c r="D196" s="120"/>
      <c r="E196" s="15" t="str">
        <f t="shared" si="15"/>
        <v/>
      </c>
      <c r="F196" s="43" t="str">
        <f t="shared" si="16"/>
        <v/>
      </c>
      <c r="G196" s="297" t="b">
        <f t="shared" si="17"/>
        <v>0</v>
      </c>
      <c r="H196" s="298">
        <f t="shared" si="18"/>
        <v>1</v>
      </c>
      <c r="I196" s="15" t="str">
        <f t="shared" si="19"/>
        <v/>
      </c>
      <c r="J196" s="15" t="str">
        <f t="shared" si="20"/>
        <v/>
      </c>
    </row>
    <row r="197" spans="1:10">
      <c r="A197" s="117">
        <v>186</v>
      </c>
      <c r="B197" s="118"/>
      <c r="C197" s="118"/>
      <c r="D197" s="120"/>
      <c r="E197" s="15" t="str">
        <f t="shared" si="15"/>
        <v/>
      </c>
      <c r="F197" s="43" t="str">
        <f t="shared" si="16"/>
        <v/>
      </c>
      <c r="G197" s="297" t="b">
        <f t="shared" si="17"/>
        <v>0</v>
      </c>
      <c r="H197" s="298">
        <f t="shared" si="18"/>
        <v>1</v>
      </c>
      <c r="I197" s="15" t="str">
        <f t="shared" si="19"/>
        <v/>
      </c>
      <c r="J197" s="15" t="str">
        <f t="shared" si="20"/>
        <v/>
      </c>
    </row>
    <row r="198" spans="1:10">
      <c r="A198" s="117">
        <v>187</v>
      </c>
      <c r="B198" s="118"/>
      <c r="C198" s="118"/>
      <c r="D198" s="120"/>
      <c r="E198" s="15" t="str">
        <f t="shared" si="15"/>
        <v/>
      </c>
      <c r="F198" s="43" t="str">
        <f t="shared" si="16"/>
        <v/>
      </c>
      <c r="G198" s="297" t="b">
        <f t="shared" si="17"/>
        <v>0</v>
      </c>
      <c r="H198" s="298">
        <f t="shared" si="18"/>
        <v>1</v>
      </c>
      <c r="I198" s="15" t="str">
        <f t="shared" si="19"/>
        <v/>
      </c>
      <c r="J198" s="15" t="str">
        <f t="shared" si="20"/>
        <v/>
      </c>
    </row>
    <row r="199" spans="1:10">
      <c r="A199" s="117">
        <v>188</v>
      </c>
      <c r="B199" s="118"/>
      <c r="C199" s="118"/>
      <c r="D199" s="120"/>
      <c r="E199" s="15" t="str">
        <f t="shared" si="15"/>
        <v/>
      </c>
      <c r="F199" s="43" t="str">
        <f t="shared" si="16"/>
        <v/>
      </c>
      <c r="G199" s="297" t="b">
        <f t="shared" si="17"/>
        <v>0</v>
      </c>
      <c r="H199" s="298">
        <f t="shared" si="18"/>
        <v>1</v>
      </c>
      <c r="I199" s="15" t="str">
        <f t="shared" si="19"/>
        <v/>
      </c>
      <c r="J199" s="15" t="str">
        <f t="shared" si="20"/>
        <v/>
      </c>
    </row>
    <row r="200" spans="1:10">
      <c r="A200" s="117">
        <v>189</v>
      </c>
      <c r="B200" s="118"/>
      <c r="C200" s="118"/>
      <c r="D200" s="120"/>
      <c r="E200" s="15" t="str">
        <f t="shared" si="15"/>
        <v/>
      </c>
      <c r="F200" s="43" t="str">
        <f t="shared" si="16"/>
        <v/>
      </c>
      <c r="G200" s="297" t="b">
        <f t="shared" si="17"/>
        <v>0</v>
      </c>
      <c r="H200" s="298">
        <f t="shared" si="18"/>
        <v>1</v>
      </c>
      <c r="I200" s="15" t="str">
        <f t="shared" si="19"/>
        <v/>
      </c>
      <c r="J200" s="15" t="str">
        <f t="shared" si="20"/>
        <v/>
      </c>
    </row>
    <row r="201" spans="1:10">
      <c r="A201" s="117">
        <v>190</v>
      </c>
      <c r="B201" s="118"/>
      <c r="C201" s="118"/>
      <c r="D201" s="120"/>
      <c r="E201" s="15" t="str">
        <f t="shared" si="15"/>
        <v/>
      </c>
      <c r="F201" s="43" t="str">
        <f t="shared" si="16"/>
        <v/>
      </c>
      <c r="G201" s="297" t="b">
        <f t="shared" si="17"/>
        <v>0</v>
      </c>
      <c r="H201" s="298">
        <f t="shared" si="18"/>
        <v>1</v>
      </c>
      <c r="I201" s="15" t="str">
        <f t="shared" si="19"/>
        <v/>
      </c>
      <c r="J201" s="15" t="str">
        <f t="shared" si="20"/>
        <v/>
      </c>
    </row>
    <row r="202" spans="1:10">
      <c r="A202" s="117">
        <v>191</v>
      </c>
      <c r="B202" s="118"/>
      <c r="C202" s="118"/>
      <c r="D202" s="120"/>
      <c r="E202" s="15" t="str">
        <f t="shared" si="15"/>
        <v/>
      </c>
      <c r="F202" s="43" t="str">
        <f t="shared" si="16"/>
        <v/>
      </c>
      <c r="G202" s="297" t="b">
        <f t="shared" si="17"/>
        <v>0</v>
      </c>
      <c r="H202" s="298">
        <f t="shared" si="18"/>
        <v>1</v>
      </c>
      <c r="I202" s="15" t="str">
        <f t="shared" si="19"/>
        <v/>
      </c>
      <c r="J202" s="15" t="str">
        <f t="shared" si="20"/>
        <v/>
      </c>
    </row>
    <row r="203" spans="1:10">
      <c r="A203" s="117">
        <v>192</v>
      </c>
      <c r="B203" s="118"/>
      <c r="C203" s="118"/>
      <c r="D203" s="120"/>
      <c r="E203" s="15" t="str">
        <f t="shared" si="15"/>
        <v/>
      </c>
      <c r="F203" s="43" t="str">
        <f t="shared" si="16"/>
        <v/>
      </c>
      <c r="G203" s="297" t="b">
        <f t="shared" si="17"/>
        <v>0</v>
      </c>
      <c r="H203" s="298">
        <f t="shared" si="18"/>
        <v>1</v>
      </c>
      <c r="I203" s="15" t="str">
        <f t="shared" si="19"/>
        <v/>
      </c>
      <c r="J203" s="15" t="str">
        <f t="shared" si="20"/>
        <v/>
      </c>
    </row>
    <row r="204" spans="1:10">
      <c r="A204" s="117">
        <v>193</v>
      </c>
      <c r="B204" s="118"/>
      <c r="C204" s="118"/>
      <c r="D204" s="120"/>
      <c r="E204" s="15" t="str">
        <f t="shared" ref="E204:E261" si="21">IF(OR($B204="",,$D204&lt;an_initial,$D204&gt;an_final),"",F204*(HLOOKUP(C204,iii9punctaje,2,FALSE)))</f>
        <v/>
      </c>
      <c r="F204" s="43" t="str">
        <f t="shared" ref="F204:F261" si="22">IF(OR($B204="",,$D204="",$D204&gt;an_final),"",IF($D204&gt;=an_initial,1,""))</f>
        <v/>
      </c>
      <c r="G204" s="297" t="b">
        <f t="shared" ref="G204:G261" si="23">IF(nume_candidat="",FALSE,ISNUMBER(SEARCH(nume_candidat,$B204)))</f>
        <v>0</v>
      </c>
      <c r="H204" s="298">
        <f t="shared" si="18"/>
        <v>1</v>
      </c>
      <c r="I204" s="15" t="str">
        <f t="shared" si="19"/>
        <v/>
      </c>
      <c r="J204" s="15" t="str">
        <f t="shared" si="20"/>
        <v/>
      </c>
    </row>
    <row r="205" spans="1:10">
      <c r="A205" s="117">
        <v>194</v>
      </c>
      <c r="B205" s="118"/>
      <c r="C205" s="118"/>
      <c r="D205" s="120"/>
      <c r="E205" s="15" t="str">
        <f t="shared" si="21"/>
        <v/>
      </c>
      <c r="F205" s="43" t="str">
        <f t="shared" si="22"/>
        <v/>
      </c>
      <c r="G205" s="297" t="b">
        <f t="shared" si="23"/>
        <v>0</v>
      </c>
      <c r="H205" s="298">
        <f t="shared" ref="H205:H261" si="24">LEN(B205)-LEN(SUBSTITUTE(B205,",",""))+1</f>
        <v>1</v>
      </c>
      <c r="I205" s="15" t="str">
        <f t="shared" ref="I205:I261" si="25">IF(OR($B205="",,$D205&lt;an_initial,$D205&gt;an_final),"",F205*(HLOOKUP(C205,iii9punctaje,2,FALSE))*COUNTIF(C205,$I$7))</f>
        <v/>
      </c>
      <c r="J205" s="15" t="str">
        <f t="shared" ref="J205:J261" si="26">IF(OR($B205="",,$D205&lt;an_initial,$D205&gt;an_final),"",F205*(HLOOKUP(C205,iii9punctaje,2,FALSE))*COUNTIF(C205,$J$7))</f>
        <v/>
      </c>
    </row>
    <row r="206" spans="1:10">
      <c r="A206" s="117">
        <v>195</v>
      </c>
      <c r="B206" s="118"/>
      <c r="C206" s="118"/>
      <c r="D206" s="120"/>
      <c r="E206" s="15" t="str">
        <f t="shared" si="21"/>
        <v/>
      </c>
      <c r="F206" s="43" t="str">
        <f t="shared" si="22"/>
        <v/>
      </c>
      <c r="G206" s="297" t="b">
        <f t="shared" si="23"/>
        <v>0</v>
      </c>
      <c r="H206" s="298">
        <f t="shared" si="24"/>
        <v>1</v>
      </c>
      <c r="I206" s="15" t="str">
        <f t="shared" si="25"/>
        <v/>
      </c>
      <c r="J206" s="15" t="str">
        <f t="shared" si="26"/>
        <v/>
      </c>
    </row>
    <row r="207" spans="1:10">
      <c r="A207" s="117">
        <v>196</v>
      </c>
      <c r="B207" s="118"/>
      <c r="C207" s="118"/>
      <c r="D207" s="120"/>
      <c r="E207" s="15" t="str">
        <f t="shared" si="21"/>
        <v/>
      </c>
      <c r="F207" s="43" t="str">
        <f t="shared" si="22"/>
        <v/>
      </c>
      <c r="G207" s="297" t="b">
        <f t="shared" si="23"/>
        <v>0</v>
      </c>
      <c r="H207" s="298">
        <f t="shared" si="24"/>
        <v>1</v>
      </c>
      <c r="I207" s="15" t="str">
        <f t="shared" si="25"/>
        <v/>
      </c>
      <c r="J207" s="15" t="str">
        <f t="shared" si="26"/>
        <v/>
      </c>
    </row>
    <row r="208" spans="1:10">
      <c r="A208" s="117">
        <v>197</v>
      </c>
      <c r="B208" s="118"/>
      <c r="C208" s="118"/>
      <c r="D208" s="120"/>
      <c r="E208" s="15" t="str">
        <f t="shared" si="21"/>
        <v/>
      </c>
      <c r="F208" s="43" t="str">
        <f t="shared" si="22"/>
        <v/>
      </c>
      <c r="G208" s="297" t="b">
        <f t="shared" si="23"/>
        <v>0</v>
      </c>
      <c r="H208" s="298">
        <f t="shared" si="24"/>
        <v>1</v>
      </c>
      <c r="I208" s="15" t="str">
        <f t="shared" si="25"/>
        <v/>
      </c>
      <c r="J208" s="15" t="str">
        <f t="shared" si="26"/>
        <v/>
      </c>
    </row>
    <row r="209" spans="1:10">
      <c r="A209" s="117">
        <v>198</v>
      </c>
      <c r="B209" s="118"/>
      <c r="C209" s="118"/>
      <c r="D209" s="120"/>
      <c r="E209" s="15" t="str">
        <f t="shared" si="21"/>
        <v/>
      </c>
      <c r="F209" s="43" t="str">
        <f t="shared" si="22"/>
        <v/>
      </c>
      <c r="G209" s="297" t="b">
        <f t="shared" si="23"/>
        <v>0</v>
      </c>
      <c r="H209" s="298">
        <f t="shared" si="24"/>
        <v>1</v>
      </c>
      <c r="I209" s="15" t="str">
        <f t="shared" si="25"/>
        <v/>
      </c>
      <c r="J209" s="15" t="str">
        <f t="shared" si="26"/>
        <v/>
      </c>
    </row>
    <row r="210" spans="1:10">
      <c r="A210" s="117">
        <v>199</v>
      </c>
      <c r="B210" s="118"/>
      <c r="C210" s="118"/>
      <c r="D210" s="120"/>
      <c r="E210" s="15" t="str">
        <f t="shared" si="21"/>
        <v/>
      </c>
      <c r="F210" s="43" t="str">
        <f t="shared" si="22"/>
        <v/>
      </c>
      <c r="G210" s="297" t="b">
        <f t="shared" si="23"/>
        <v>0</v>
      </c>
      <c r="H210" s="298">
        <f t="shared" si="24"/>
        <v>1</v>
      </c>
      <c r="I210" s="15" t="str">
        <f t="shared" si="25"/>
        <v/>
      </c>
      <c r="J210" s="15" t="str">
        <f t="shared" si="26"/>
        <v/>
      </c>
    </row>
    <row r="211" spans="1:10">
      <c r="A211" s="117">
        <v>200</v>
      </c>
      <c r="B211" s="118"/>
      <c r="C211" s="118"/>
      <c r="D211" s="120"/>
      <c r="E211" s="15" t="str">
        <f t="shared" si="21"/>
        <v/>
      </c>
      <c r="F211" s="43" t="str">
        <f t="shared" si="22"/>
        <v/>
      </c>
      <c r="G211" s="297" t="b">
        <f t="shared" si="23"/>
        <v>0</v>
      </c>
      <c r="H211" s="298">
        <f t="shared" si="24"/>
        <v>1</v>
      </c>
      <c r="I211" s="15" t="str">
        <f t="shared" si="25"/>
        <v/>
      </c>
      <c r="J211" s="15" t="str">
        <f t="shared" si="26"/>
        <v/>
      </c>
    </row>
    <row r="212" spans="1:10">
      <c r="A212" s="117">
        <v>201</v>
      </c>
      <c r="B212" s="118"/>
      <c r="C212" s="118"/>
      <c r="D212" s="120"/>
      <c r="E212" s="15" t="str">
        <f t="shared" si="21"/>
        <v/>
      </c>
      <c r="F212" s="43" t="str">
        <f t="shared" si="22"/>
        <v/>
      </c>
      <c r="G212" s="297" t="b">
        <f t="shared" si="23"/>
        <v>0</v>
      </c>
      <c r="H212" s="298">
        <f t="shared" si="24"/>
        <v>1</v>
      </c>
      <c r="I212" s="15" t="str">
        <f t="shared" si="25"/>
        <v/>
      </c>
      <c r="J212" s="15" t="str">
        <f t="shared" si="26"/>
        <v/>
      </c>
    </row>
    <row r="213" spans="1:10">
      <c r="A213" s="117">
        <v>202</v>
      </c>
      <c r="B213" s="118"/>
      <c r="C213" s="118"/>
      <c r="D213" s="120"/>
      <c r="E213" s="15" t="str">
        <f t="shared" si="21"/>
        <v/>
      </c>
      <c r="F213" s="43" t="str">
        <f t="shared" si="22"/>
        <v/>
      </c>
      <c r="G213" s="297" t="b">
        <f t="shared" si="23"/>
        <v>0</v>
      </c>
      <c r="H213" s="298">
        <f t="shared" si="24"/>
        <v>1</v>
      </c>
      <c r="I213" s="15" t="str">
        <f t="shared" si="25"/>
        <v/>
      </c>
      <c r="J213" s="15" t="str">
        <f t="shared" si="26"/>
        <v/>
      </c>
    </row>
    <row r="214" spans="1:10">
      <c r="A214" s="117">
        <v>203</v>
      </c>
      <c r="B214" s="118"/>
      <c r="C214" s="118"/>
      <c r="D214" s="120"/>
      <c r="E214" s="15" t="str">
        <f t="shared" si="21"/>
        <v/>
      </c>
      <c r="F214" s="43" t="str">
        <f t="shared" si="22"/>
        <v/>
      </c>
      <c r="G214" s="297" t="b">
        <f t="shared" si="23"/>
        <v>0</v>
      </c>
      <c r="H214" s="298">
        <f t="shared" si="24"/>
        <v>1</v>
      </c>
      <c r="I214" s="15" t="str">
        <f t="shared" si="25"/>
        <v/>
      </c>
      <c r="J214" s="15" t="str">
        <f t="shared" si="26"/>
        <v/>
      </c>
    </row>
    <row r="215" spans="1:10">
      <c r="A215" s="117">
        <v>204</v>
      </c>
      <c r="B215" s="118"/>
      <c r="C215" s="118"/>
      <c r="D215" s="120"/>
      <c r="E215" s="15" t="str">
        <f t="shared" si="21"/>
        <v/>
      </c>
      <c r="F215" s="43" t="str">
        <f t="shared" si="22"/>
        <v/>
      </c>
      <c r="G215" s="297" t="b">
        <f t="shared" si="23"/>
        <v>0</v>
      </c>
      <c r="H215" s="298">
        <f t="shared" si="24"/>
        <v>1</v>
      </c>
      <c r="I215" s="15" t="str">
        <f t="shared" si="25"/>
        <v/>
      </c>
      <c r="J215" s="15" t="str">
        <f t="shared" si="26"/>
        <v/>
      </c>
    </row>
    <row r="216" spans="1:10">
      <c r="A216" s="117">
        <v>205</v>
      </c>
      <c r="B216" s="118"/>
      <c r="C216" s="118"/>
      <c r="D216" s="120"/>
      <c r="E216" s="15" t="str">
        <f t="shared" si="21"/>
        <v/>
      </c>
      <c r="F216" s="43" t="str">
        <f t="shared" si="22"/>
        <v/>
      </c>
      <c r="G216" s="297" t="b">
        <f t="shared" si="23"/>
        <v>0</v>
      </c>
      <c r="H216" s="298">
        <f t="shared" si="24"/>
        <v>1</v>
      </c>
      <c r="I216" s="15" t="str">
        <f t="shared" si="25"/>
        <v/>
      </c>
      <c r="J216" s="15" t="str">
        <f t="shared" si="26"/>
        <v/>
      </c>
    </row>
    <row r="217" spans="1:10">
      <c r="A217" s="117">
        <v>206</v>
      </c>
      <c r="B217" s="118"/>
      <c r="C217" s="118"/>
      <c r="D217" s="120"/>
      <c r="E217" s="15" t="str">
        <f t="shared" si="21"/>
        <v/>
      </c>
      <c r="F217" s="43" t="str">
        <f t="shared" si="22"/>
        <v/>
      </c>
      <c r="G217" s="297" t="b">
        <f t="shared" si="23"/>
        <v>0</v>
      </c>
      <c r="H217" s="298">
        <f t="shared" si="24"/>
        <v>1</v>
      </c>
      <c r="I217" s="15" t="str">
        <f t="shared" si="25"/>
        <v/>
      </c>
      <c r="J217" s="15" t="str">
        <f t="shared" si="26"/>
        <v/>
      </c>
    </row>
    <row r="218" spans="1:10">
      <c r="A218" s="117">
        <v>207</v>
      </c>
      <c r="B218" s="118"/>
      <c r="C218" s="118"/>
      <c r="D218" s="120"/>
      <c r="E218" s="15" t="str">
        <f t="shared" si="21"/>
        <v/>
      </c>
      <c r="F218" s="43" t="str">
        <f t="shared" si="22"/>
        <v/>
      </c>
      <c r="G218" s="297" t="b">
        <f t="shared" si="23"/>
        <v>0</v>
      </c>
      <c r="H218" s="298">
        <f t="shared" si="24"/>
        <v>1</v>
      </c>
      <c r="I218" s="15" t="str">
        <f t="shared" si="25"/>
        <v/>
      </c>
      <c r="J218" s="15" t="str">
        <f t="shared" si="26"/>
        <v/>
      </c>
    </row>
    <row r="219" spans="1:10">
      <c r="A219" s="117">
        <v>208</v>
      </c>
      <c r="B219" s="118"/>
      <c r="C219" s="118"/>
      <c r="D219" s="120"/>
      <c r="E219" s="15" t="str">
        <f t="shared" si="21"/>
        <v/>
      </c>
      <c r="F219" s="43" t="str">
        <f t="shared" si="22"/>
        <v/>
      </c>
      <c r="G219" s="297" t="b">
        <f t="shared" si="23"/>
        <v>0</v>
      </c>
      <c r="H219" s="298">
        <f t="shared" si="24"/>
        <v>1</v>
      </c>
      <c r="I219" s="15" t="str">
        <f t="shared" si="25"/>
        <v/>
      </c>
      <c r="J219" s="15" t="str">
        <f t="shared" si="26"/>
        <v/>
      </c>
    </row>
    <row r="220" spans="1:10">
      <c r="A220" s="117">
        <v>209</v>
      </c>
      <c r="B220" s="118"/>
      <c r="C220" s="118"/>
      <c r="D220" s="120"/>
      <c r="E220" s="15" t="str">
        <f t="shared" si="21"/>
        <v/>
      </c>
      <c r="F220" s="43" t="str">
        <f t="shared" si="22"/>
        <v/>
      </c>
      <c r="G220" s="297" t="b">
        <f t="shared" si="23"/>
        <v>0</v>
      </c>
      <c r="H220" s="298">
        <f t="shared" si="24"/>
        <v>1</v>
      </c>
      <c r="I220" s="15" t="str">
        <f t="shared" si="25"/>
        <v/>
      </c>
      <c r="J220" s="15" t="str">
        <f t="shared" si="26"/>
        <v/>
      </c>
    </row>
    <row r="221" spans="1:10">
      <c r="A221" s="117">
        <v>210</v>
      </c>
      <c r="B221" s="118"/>
      <c r="C221" s="118"/>
      <c r="D221" s="120"/>
      <c r="E221" s="15" t="str">
        <f t="shared" si="21"/>
        <v/>
      </c>
      <c r="F221" s="43" t="str">
        <f t="shared" si="22"/>
        <v/>
      </c>
      <c r="G221" s="297" t="b">
        <f t="shared" si="23"/>
        <v>0</v>
      </c>
      <c r="H221" s="298">
        <f t="shared" si="24"/>
        <v>1</v>
      </c>
      <c r="I221" s="15" t="str">
        <f t="shared" si="25"/>
        <v/>
      </c>
      <c r="J221" s="15" t="str">
        <f t="shared" si="26"/>
        <v/>
      </c>
    </row>
    <row r="222" spans="1:10">
      <c r="A222" s="117">
        <v>211</v>
      </c>
      <c r="B222" s="118"/>
      <c r="C222" s="118"/>
      <c r="D222" s="120"/>
      <c r="E222" s="15" t="str">
        <f t="shared" si="21"/>
        <v/>
      </c>
      <c r="F222" s="43" t="str">
        <f t="shared" si="22"/>
        <v/>
      </c>
      <c r="G222" s="297" t="b">
        <f t="shared" si="23"/>
        <v>0</v>
      </c>
      <c r="H222" s="298">
        <f t="shared" si="24"/>
        <v>1</v>
      </c>
      <c r="I222" s="15" t="str">
        <f t="shared" si="25"/>
        <v/>
      </c>
      <c r="J222" s="15" t="str">
        <f t="shared" si="26"/>
        <v/>
      </c>
    </row>
    <row r="223" spans="1:10">
      <c r="A223" s="117">
        <v>212</v>
      </c>
      <c r="B223" s="118"/>
      <c r="C223" s="118"/>
      <c r="D223" s="120"/>
      <c r="E223" s="15" t="str">
        <f t="shared" si="21"/>
        <v/>
      </c>
      <c r="F223" s="43" t="str">
        <f t="shared" si="22"/>
        <v/>
      </c>
      <c r="G223" s="297" t="b">
        <f t="shared" si="23"/>
        <v>0</v>
      </c>
      <c r="H223" s="298">
        <f t="shared" si="24"/>
        <v>1</v>
      </c>
      <c r="I223" s="15" t="str">
        <f t="shared" si="25"/>
        <v/>
      </c>
      <c r="J223" s="15" t="str">
        <f t="shared" si="26"/>
        <v/>
      </c>
    </row>
    <row r="224" spans="1:10">
      <c r="A224" s="117">
        <v>213</v>
      </c>
      <c r="B224" s="118"/>
      <c r="C224" s="118"/>
      <c r="D224" s="120"/>
      <c r="E224" s="15" t="str">
        <f t="shared" si="21"/>
        <v/>
      </c>
      <c r="F224" s="43" t="str">
        <f t="shared" si="22"/>
        <v/>
      </c>
      <c r="G224" s="297" t="b">
        <f t="shared" si="23"/>
        <v>0</v>
      </c>
      <c r="H224" s="298">
        <f t="shared" si="24"/>
        <v>1</v>
      </c>
      <c r="I224" s="15" t="str">
        <f t="shared" si="25"/>
        <v/>
      </c>
      <c r="J224" s="15" t="str">
        <f t="shared" si="26"/>
        <v/>
      </c>
    </row>
    <row r="225" spans="1:10">
      <c r="A225" s="117">
        <v>214</v>
      </c>
      <c r="B225" s="118"/>
      <c r="C225" s="118"/>
      <c r="D225" s="120"/>
      <c r="E225" s="15" t="str">
        <f t="shared" si="21"/>
        <v/>
      </c>
      <c r="F225" s="43" t="str">
        <f t="shared" si="22"/>
        <v/>
      </c>
      <c r="G225" s="297" t="b">
        <f t="shared" si="23"/>
        <v>0</v>
      </c>
      <c r="H225" s="298">
        <f t="shared" si="24"/>
        <v>1</v>
      </c>
      <c r="I225" s="15" t="str">
        <f t="shared" si="25"/>
        <v/>
      </c>
      <c r="J225" s="15" t="str">
        <f t="shared" si="26"/>
        <v/>
      </c>
    </row>
    <row r="226" spans="1:10">
      <c r="A226" s="117">
        <v>215</v>
      </c>
      <c r="B226" s="118"/>
      <c r="C226" s="118"/>
      <c r="D226" s="120"/>
      <c r="E226" s="15" t="str">
        <f t="shared" si="21"/>
        <v/>
      </c>
      <c r="F226" s="43" t="str">
        <f t="shared" si="22"/>
        <v/>
      </c>
      <c r="G226" s="297" t="b">
        <f t="shared" si="23"/>
        <v>0</v>
      </c>
      <c r="H226" s="298">
        <f t="shared" si="24"/>
        <v>1</v>
      </c>
      <c r="I226" s="15" t="str">
        <f t="shared" si="25"/>
        <v/>
      </c>
      <c r="J226" s="15" t="str">
        <f t="shared" si="26"/>
        <v/>
      </c>
    </row>
    <row r="227" spans="1:10">
      <c r="A227" s="117">
        <v>216</v>
      </c>
      <c r="B227" s="118"/>
      <c r="C227" s="118"/>
      <c r="D227" s="120"/>
      <c r="E227" s="15" t="str">
        <f t="shared" si="21"/>
        <v/>
      </c>
      <c r="F227" s="43" t="str">
        <f t="shared" si="22"/>
        <v/>
      </c>
      <c r="G227" s="297" t="b">
        <f t="shared" si="23"/>
        <v>0</v>
      </c>
      <c r="H227" s="298">
        <f t="shared" si="24"/>
        <v>1</v>
      </c>
      <c r="I227" s="15" t="str">
        <f t="shared" si="25"/>
        <v/>
      </c>
      <c r="J227" s="15" t="str">
        <f t="shared" si="26"/>
        <v/>
      </c>
    </row>
    <row r="228" spans="1:10">
      <c r="A228" s="117">
        <v>217</v>
      </c>
      <c r="B228" s="118"/>
      <c r="C228" s="118"/>
      <c r="D228" s="120"/>
      <c r="E228" s="15" t="str">
        <f t="shared" si="21"/>
        <v/>
      </c>
      <c r="F228" s="43" t="str">
        <f t="shared" si="22"/>
        <v/>
      </c>
      <c r="G228" s="297" t="b">
        <f t="shared" si="23"/>
        <v>0</v>
      </c>
      <c r="H228" s="298">
        <f t="shared" si="24"/>
        <v>1</v>
      </c>
      <c r="I228" s="15" t="str">
        <f t="shared" si="25"/>
        <v/>
      </c>
      <c r="J228" s="15" t="str">
        <f t="shared" si="26"/>
        <v/>
      </c>
    </row>
    <row r="229" spans="1:10">
      <c r="A229" s="117">
        <v>218</v>
      </c>
      <c r="B229" s="118"/>
      <c r="C229" s="118"/>
      <c r="D229" s="120"/>
      <c r="E229" s="15" t="str">
        <f t="shared" si="21"/>
        <v/>
      </c>
      <c r="F229" s="43" t="str">
        <f t="shared" si="22"/>
        <v/>
      </c>
      <c r="G229" s="297" t="b">
        <f t="shared" si="23"/>
        <v>0</v>
      </c>
      <c r="H229" s="298">
        <f t="shared" si="24"/>
        <v>1</v>
      </c>
      <c r="I229" s="15" t="str">
        <f t="shared" si="25"/>
        <v/>
      </c>
      <c r="J229" s="15" t="str">
        <f t="shared" si="26"/>
        <v/>
      </c>
    </row>
    <row r="230" spans="1:10">
      <c r="A230" s="117">
        <v>219</v>
      </c>
      <c r="B230" s="118"/>
      <c r="C230" s="118"/>
      <c r="D230" s="120"/>
      <c r="E230" s="15" t="str">
        <f t="shared" si="21"/>
        <v/>
      </c>
      <c r="F230" s="43" t="str">
        <f t="shared" si="22"/>
        <v/>
      </c>
      <c r="G230" s="297" t="b">
        <f t="shared" si="23"/>
        <v>0</v>
      </c>
      <c r="H230" s="298">
        <f t="shared" si="24"/>
        <v>1</v>
      </c>
      <c r="I230" s="15" t="str">
        <f t="shared" si="25"/>
        <v/>
      </c>
      <c r="J230" s="15" t="str">
        <f t="shared" si="26"/>
        <v/>
      </c>
    </row>
    <row r="231" spans="1:10">
      <c r="A231" s="117">
        <v>220</v>
      </c>
      <c r="B231" s="118"/>
      <c r="C231" s="118"/>
      <c r="D231" s="120"/>
      <c r="E231" s="15" t="str">
        <f t="shared" si="21"/>
        <v/>
      </c>
      <c r="F231" s="43" t="str">
        <f t="shared" si="22"/>
        <v/>
      </c>
      <c r="G231" s="297" t="b">
        <f t="shared" si="23"/>
        <v>0</v>
      </c>
      <c r="H231" s="298">
        <f t="shared" si="24"/>
        <v>1</v>
      </c>
      <c r="I231" s="15" t="str">
        <f t="shared" si="25"/>
        <v/>
      </c>
      <c r="J231" s="15" t="str">
        <f t="shared" si="26"/>
        <v/>
      </c>
    </row>
    <row r="232" spans="1:10">
      <c r="A232" s="117">
        <v>221</v>
      </c>
      <c r="B232" s="118"/>
      <c r="C232" s="118"/>
      <c r="D232" s="120"/>
      <c r="E232" s="15" t="str">
        <f t="shared" si="21"/>
        <v/>
      </c>
      <c r="F232" s="43" t="str">
        <f t="shared" si="22"/>
        <v/>
      </c>
      <c r="G232" s="297" t="b">
        <f t="shared" si="23"/>
        <v>0</v>
      </c>
      <c r="H232" s="298">
        <f t="shared" si="24"/>
        <v>1</v>
      </c>
      <c r="I232" s="15" t="str">
        <f t="shared" si="25"/>
        <v/>
      </c>
      <c r="J232" s="15" t="str">
        <f t="shared" si="26"/>
        <v/>
      </c>
    </row>
    <row r="233" spans="1:10">
      <c r="A233" s="117">
        <v>222</v>
      </c>
      <c r="B233" s="118"/>
      <c r="C233" s="118"/>
      <c r="D233" s="120"/>
      <c r="E233" s="15" t="str">
        <f t="shared" si="21"/>
        <v/>
      </c>
      <c r="F233" s="43" t="str">
        <f t="shared" si="22"/>
        <v/>
      </c>
      <c r="G233" s="297" t="b">
        <f t="shared" si="23"/>
        <v>0</v>
      </c>
      <c r="H233" s="298">
        <f t="shared" si="24"/>
        <v>1</v>
      </c>
      <c r="I233" s="15" t="str">
        <f t="shared" si="25"/>
        <v/>
      </c>
      <c r="J233" s="15" t="str">
        <f t="shared" si="26"/>
        <v/>
      </c>
    </row>
    <row r="234" spans="1:10">
      <c r="A234" s="117">
        <v>223</v>
      </c>
      <c r="B234" s="118"/>
      <c r="C234" s="118"/>
      <c r="D234" s="120"/>
      <c r="E234" s="15" t="str">
        <f t="shared" si="21"/>
        <v/>
      </c>
      <c r="F234" s="43" t="str">
        <f t="shared" si="22"/>
        <v/>
      </c>
      <c r="G234" s="297" t="b">
        <f t="shared" si="23"/>
        <v>0</v>
      </c>
      <c r="H234" s="298">
        <f t="shared" si="24"/>
        <v>1</v>
      </c>
      <c r="I234" s="15" t="str">
        <f t="shared" si="25"/>
        <v/>
      </c>
      <c r="J234" s="15" t="str">
        <f t="shared" si="26"/>
        <v/>
      </c>
    </row>
    <row r="235" spans="1:10">
      <c r="A235" s="117">
        <v>224</v>
      </c>
      <c r="B235" s="118"/>
      <c r="C235" s="118"/>
      <c r="D235" s="120"/>
      <c r="E235" s="15" t="str">
        <f t="shared" si="21"/>
        <v/>
      </c>
      <c r="F235" s="43" t="str">
        <f t="shared" si="22"/>
        <v/>
      </c>
      <c r="G235" s="297" t="b">
        <f t="shared" si="23"/>
        <v>0</v>
      </c>
      <c r="H235" s="298">
        <f t="shared" si="24"/>
        <v>1</v>
      </c>
      <c r="I235" s="15" t="str">
        <f t="shared" si="25"/>
        <v/>
      </c>
      <c r="J235" s="15" t="str">
        <f t="shared" si="26"/>
        <v/>
      </c>
    </row>
    <row r="236" spans="1:10">
      <c r="A236" s="117">
        <v>225</v>
      </c>
      <c r="B236" s="118"/>
      <c r="C236" s="118"/>
      <c r="D236" s="120"/>
      <c r="E236" s="15" t="str">
        <f t="shared" si="21"/>
        <v/>
      </c>
      <c r="F236" s="43" t="str">
        <f t="shared" si="22"/>
        <v/>
      </c>
      <c r="G236" s="297" t="b">
        <f t="shared" si="23"/>
        <v>0</v>
      </c>
      <c r="H236" s="298">
        <f t="shared" si="24"/>
        <v>1</v>
      </c>
      <c r="I236" s="15" t="str">
        <f t="shared" si="25"/>
        <v/>
      </c>
      <c r="J236" s="15" t="str">
        <f t="shared" si="26"/>
        <v/>
      </c>
    </row>
    <row r="237" spans="1:10">
      <c r="A237" s="117">
        <v>226</v>
      </c>
      <c r="B237" s="118"/>
      <c r="C237" s="118"/>
      <c r="D237" s="120"/>
      <c r="E237" s="15" t="str">
        <f t="shared" si="21"/>
        <v/>
      </c>
      <c r="F237" s="43" t="str">
        <f t="shared" si="22"/>
        <v/>
      </c>
      <c r="G237" s="297" t="b">
        <f t="shared" si="23"/>
        <v>0</v>
      </c>
      <c r="H237" s="298">
        <f t="shared" si="24"/>
        <v>1</v>
      </c>
      <c r="I237" s="15" t="str">
        <f t="shared" si="25"/>
        <v/>
      </c>
      <c r="J237" s="15" t="str">
        <f t="shared" si="26"/>
        <v/>
      </c>
    </row>
    <row r="238" spans="1:10">
      <c r="A238" s="117">
        <v>227</v>
      </c>
      <c r="B238" s="118"/>
      <c r="C238" s="118"/>
      <c r="D238" s="120"/>
      <c r="E238" s="15" t="str">
        <f t="shared" si="21"/>
        <v/>
      </c>
      <c r="F238" s="43" t="str">
        <f t="shared" si="22"/>
        <v/>
      </c>
      <c r="G238" s="297" t="b">
        <f t="shared" si="23"/>
        <v>0</v>
      </c>
      <c r="H238" s="298">
        <f t="shared" si="24"/>
        <v>1</v>
      </c>
      <c r="I238" s="15" t="str">
        <f t="shared" si="25"/>
        <v/>
      </c>
      <c r="J238" s="15" t="str">
        <f t="shared" si="26"/>
        <v/>
      </c>
    </row>
    <row r="239" spans="1:10">
      <c r="A239" s="117">
        <v>228</v>
      </c>
      <c r="B239" s="118"/>
      <c r="C239" s="118"/>
      <c r="D239" s="120"/>
      <c r="E239" s="15" t="str">
        <f t="shared" si="21"/>
        <v/>
      </c>
      <c r="F239" s="43" t="str">
        <f t="shared" si="22"/>
        <v/>
      </c>
      <c r="G239" s="297" t="b">
        <f t="shared" si="23"/>
        <v>0</v>
      </c>
      <c r="H239" s="298">
        <f t="shared" si="24"/>
        <v>1</v>
      </c>
      <c r="I239" s="15" t="str">
        <f t="shared" si="25"/>
        <v/>
      </c>
      <c r="J239" s="15" t="str">
        <f t="shared" si="26"/>
        <v/>
      </c>
    </row>
    <row r="240" spans="1:10">
      <c r="A240" s="117">
        <v>229</v>
      </c>
      <c r="B240" s="118"/>
      <c r="C240" s="118"/>
      <c r="D240" s="120"/>
      <c r="E240" s="15" t="str">
        <f t="shared" si="21"/>
        <v/>
      </c>
      <c r="F240" s="43" t="str">
        <f t="shared" si="22"/>
        <v/>
      </c>
      <c r="G240" s="297" t="b">
        <f t="shared" si="23"/>
        <v>0</v>
      </c>
      <c r="H240" s="298">
        <f t="shared" si="24"/>
        <v>1</v>
      </c>
      <c r="I240" s="15" t="str">
        <f t="shared" si="25"/>
        <v/>
      </c>
      <c r="J240" s="15" t="str">
        <f t="shared" si="26"/>
        <v/>
      </c>
    </row>
    <row r="241" spans="1:10">
      <c r="A241" s="117">
        <v>230</v>
      </c>
      <c r="B241" s="118"/>
      <c r="C241" s="118"/>
      <c r="D241" s="120"/>
      <c r="E241" s="15" t="str">
        <f t="shared" si="21"/>
        <v/>
      </c>
      <c r="F241" s="43" t="str">
        <f t="shared" si="22"/>
        <v/>
      </c>
      <c r="G241" s="297" t="b">
        <f t="shared" si="23"/>
        <v>0</v>
      </c>
      <c r="H241" s="298">
        <f t="shared" si="24"/>
        <v>1</v>
      </c>
      <c r="I241" s="15" t="str">
        <f t="shared" si="25"/>
        <v/>
      </c>
      <c r="J241" s="15" t="str">
        <f t="shared" si="26"/>
        <v/>
      </c>
    </row>
    <row r="242" spans="1:10">
      <c r="A242" s="117">
        <v>231</v>
      </c>
      <c r="B242" s="118"/>
      <c r="C242" s="118"/>
      <c r="D242" s="120"/>
      <c r="E242" s="15" t="str">
        <f t="shared" si="21"/>
        <v/>
      </c>
      <c r="F242" s="43" t="str">
        <f t="shared" si="22"/>
        <v/>
      </c>
      <c r="G242" s="297" t="b">
        <f t="shared" si="23"/>
        <v>0</v>
      </c>
      <c r="H242" s="298">
        <f t="shared" si="24"/>
        <v>1</v>
      </c>
      <c r="I242" s="15" t="str">
        <f t="shared" si="25"/>
        <v/>
      </c>
      <c r="J242" s="15" t="str">
        <f t="shared" si="26"/>
        <v/>
      </c>
    </row>
    <row r="243" spans="1:10">
      <c r="A243" s="117">
        <v>232</v>
      </c>
      <c r="B243" s="118"/>
      <c r="C243" s="118"/>
      <c r="D243" s="120"/>
      <c r="E243" s="15" t="str">
        <f t="shared" si="21"/>
        <v/>
      </c>
      <c r="F243" s="43" t="str">
        <f t="shared" si="22"/>
        <v/>
      </c>
      <c r="G243" s="297" t="b">
        <f t="shared" si="23"/>
        <v>0</v>
      </c>
      <c r="H243" s="298">
        <f t="shared" si="24"/>
        <v>1</v>
      </c>
      <c r="I243" s="15" t="str">
        <f t="shared" si="25"/>
        <v/>
      </c>
      <c r="J243" s="15" t="str">
        <f t="shared" si="26"/>
        <v/>
      </c>
    </row>
    <row r="244" spans="1:10">
      <c r="A244" s="117">
        <v>233</v>
      </c>
      <c r="B244" s="118"/>
      <c r="C244" s="118"/>
      <c r="D244" s="120"/>
      <c r="E244" s="15" t="str">
        <f t="shared" si="21"/>
        <v/>
      </c>
      <c r="F244" s="43" t="str">
        <f t="shared" si="22"/>
        <v/>
      </c>
      <c r="G244" s="297" t="b">
        <f t="shared" si="23"/>
        <v>0</v>
      </c>
      <c r="H244" s="298">
        <f t="shared" si="24"/>
        <v>1</v>
      </c>
      <c r="I244" s="15" t="str">
        <f t="shared" si="25"/>
        <v/>
      </c>
      <c r="J244" s="15" t="str">
        <f t="shared" si="26"/>
        <v/>
      </c>
    </row>
    <row r="245" spans="1:10">
      <c r="A245" s="117">
        <v>234</v>
      </c>
      <c r="B245" s="118"/>
      <c r="C245" s="118"/>
      <c r="D245" s="120"/>
      <c r="E245" s="15" t="str">
        <f t="shared" si="21"/>
        <v/>
      </c>
      <c r="F245" s="43" t="str">
        <f t="shared" si="22"/>
        <v/>
      </c>
      <c r="G245" s="297" t="b">
        <f t="shared" si="23"/>
        <v>0</v>
      </c>
      <c r="H245" s="298">
        <f t="shared" si="24"/>
        <v>1</v>
      </c>
      <c r="I245" s="15" t="str">
        <f t="shared" si="25"/>
        <v/>
      </c>
      <c r="J245" s="15" t="str">
        <f t="shared" si="26"/>
        <v/>
      </c>
    </row>
    <row r="246" spans="1:10">
      <c r="A246" s="117">
        <v>235</v>
      </c>
      <c r="B246" s="118"/>
      <c r="C246" s="118"/>
      <c r="D246" s="120"/>
      <c r="E246" s="15" t="str">
        <f t="shared" si="21"/>
        <v/>
      </c>
      <c r="F246" s="43" t="str">
        <f t="shared" si="22"/>
        <v/>
      </c>
      <c r="G246" s="297" t="b">
        <f t="shared" si="23"/>
        <v>0</v>
      </c>
      <c r="H246" s="298">
        <f t="shared" si="24"/>
        <v>1</v>
      </c>
      <c r="I246" s="15" t="str">
        <f t="shared" si="25"/>
        <v/>
      </c>
      <c r="J246" s="15" t="str">
        <f t="shared" si="26"/>
        <v/>
      </c>
    </row>
    <row r="247" spans="1:10">
      <c r="A247" s="117">
        <v>236</v>
      </c>
      <c r="B247" s="118"/>
      <c r="C247" s="118"/>
      <c r="D247" s="120"/>
      <c r="E247" s="15" t="str">
        <f t="shared" si="21"/>
        <v/>
      </c>
      <c r="F247" s="43" t="str">
        <f t="shared" si="22"/>
        <v/>
      </c>
      <c r="G247" s="297" t="b">
        <f t="shared" si="23"/>
        <v>0</v>
      </c>
      <c r="H247" s="298">
        <f t="shared" si="24"/>
        <v>1</v>
      </c>
      <c r="I247" s="15" t="str">
        <f t="shared" si="25"/>
        <v/>
      </c>
      <c r="J247" s="15" t="str">
        <f t="shared" si="26"/>
        <v/>
      </c>
    </row>
    <row r="248" spans="1:10">
      <c r="A248" s="117">
        <v>237</v>
      </c>
      <c r="B248" s="118"/>
      <c r="C248" s="118"/>
      <c r="D248" s="120"/>
      <c r="E248" s="15" t="str">
        <f t="shared" si="21"/>
        <v/>
      </c>
      <c r="F248" s="43" t="str">
        <f t="shared" si="22"/>
        <v/>
      </c>
      <c r="G248" s="297" t="b">
        <f t="shared" si="23"/>
        <v>0</v>
      </c>
      <c r="H248" s="298">
        <f t="shared" si="24"/>
        <v>1</v>
      </c>
      <c r="I248" s="15" t="str">
        <f t="shared" si="25"/>
        <v/>
      </c>
      <c r="J248" s="15" t="str">
        <f t="shared" si="26"/>
        <v/>
      </c>
    </row>
    <row r="249" spans="1:10">
      <c r="A249" s="117">
        <v>238</v>
      </c>
      <c r="B249" s="118"/>
      <c r="C249" s="118"/>
      <c r="D249" s="120"/>
      <c r="E249" s="15" t="str">
        <f t="shared" si="21"/>
        <v/>
      </c>
      <c r="F249" s="43" t="str">
        <f t="shared" si="22"/>
        <v/>
      </c>
      <c r="G249" s="297" t="b">
        <f t="shared" si="23"/>
        <v>0</v>
      </c>
      <c r="H249" s="298">
        <f t="shared" si="24"/>
        <v>1</v>
      </c>
      <c r="I249" s="15" t="str">
        <f t="shared" si="25"/>
        <v/>
      </c>
      <c r="J249" s="15" t="str">
        <f t="shared" si="26"/>
        <v/>
      </c>
    </row>
    <row r="250" spans="1:10">
      <c r="A250" s="117">
        <v>239</v>
      </c>
      <c r="B250" s="118"/>
      <c r="C250" s="118"/>
      <c r="D250" s="120"/>
      <c r="E250" s="15" t="str">
        <f t="shared" si="21"/>
        <v/>
      </c>
      <c r="F250" s="43" t="str">
        <f t="shared" si="22"/>
        <v/>
      </c>
      <c r="G250" s="297" t="b">
        <f t="shared" si="23"/>
        <v>0</v>
      </c>
      <c r="H250" s="298">
        <f t="shared" si="24"/>
        <v>1</v>
      </c>
      <c r="I250" s="15" t="str">
        <f t="shared" si="25"/>
        <v/>
      </c>
      <c r="J250" s="15" t="str">
        <f t="shared" si="26"/>
        <v/>
      </c>
    </row>
    <row r="251" spans="1:10">
      <c r="A251" s="117">
        <v>240</v>
      </c>
      <c r="B251" s="118"/>
      <c r="C251" s="118"/>
      <c r="D251" s="120"/>
      <c r="E251" s="15" t="str">
        <f t="shared" si="21"/>
        <v/>
      </c>
      <c r="F251" s="43" t="str">
        <f t="shared" si="22"/>
        <v/>
      </c>
      <c r="G251" s="297" t="b">
        <f t="shared" si="23"/>
        <v>0</v>
      </c>
      <c r="H251" s="298">
        <f t="shared" si="24"/>
        <v>1</v>
      </c>
      <c r="I251" s="15" t="str">
        <f t="shared" si="25"/>
        <v/>
      </c>
      <c r="J251" s="15" t="str">
        <f t="shared" si="26"/>
        <v/>
      </c>
    </row>
    <row r="252" spans="1:10">
      <c r="A252" s="117">
        <v>241</v>
      </c>
      <c r="B252" s="118"/>
      <c r="C252" s="118"/>
      <c r="D252" s="120"/>
      <c r="E252" s="15" t="str">
        <f t="shared" si="21"/>
        <v/>
      </c>
      <c r="F252" s="43" t="str">
        <f t="shared" si="22"/>
        <v/>
      </c>
      <c r="G252" s="297" t="b">
        <f t="shared" si="23"/>
        <v>0</v>
      </c>
      <c r="H252" s="298">
        <f t="shared" si="24"/>
        <v>1</v>
      </c>
      <c r="I252" s="15" t="str">
        <f t="shared" si="25"/>
        <v/>
      </c>
      <c r="J252" s="15" t="str">
        <f t="shared" si="26"/>
        <v/>
      </c>
    </row>
    <row r="253" spans="1:10">
      <c r="A253" s="117">
        <v>242</v>
      </c>
      <c r="B253" s="118"/>
      <c r="C253" s="118"/>
      <c r="D253" s="120"/>
      <c r="E253" s="15" t="str">
        <f t="shared" si="21"/>
        <v/>
      </c>
      <c r="F253" s="43" t="str">
        <f t="shared" si="22"/>
        <v/>
      </c>
      <c r="G253" s="297" t="b">
        <f t="shared" si="23"/>
        <v>0</v>
      </c>
      <c r="H253" s="298">
        <f t="shared" si="24"/>
        <v>1</v>
      </c>
      <c r="I253" s="15" t="str">
        <f t="shared" si="25"/>
        <v/>
      </c>
      <c r="J253" s="15" t="str">
        <f t="shared" si="26"/>
        <v/>
      </c>
    </row>
    <row r="254" spans="1:10">
      <c r="A254" s="117">
        <v>243</v>
      </c>
      <c r="B254" s="118"/>
      <c r="C254" s="118"/>
      <c r="D254" s="120"/>
      <c r="E254" s="15" t="str">
        <f t="shared" si="21"/>
        <v/>
      </c>
      <c r="F254" s="43" t="str">
        <f t="shared" si="22"/>
        <v/>
      </c>
      <c r="G254" s="297" t="b">
        <f t="shared" si="23"/>
        <v>0</v>
      </c>
      <c r="H254" s="298">
        <f t="shared" si="24"/>
        <v>1</v>
      </c>
      <c r="I254" s="15" t="str">
        <f t="shared" si="25"/>
        <v/>
      </c>
      <c r="J254" s="15" t="str">
        <f t="shared" si="26"/>
        <v/>
      </c>
    </row>
    <row r="255" spans="1:10">
      <c r="A255" s="117">
        <v>244</v>
      </c>
      <c r="B255" s="118"/>
      <c r="C255" s="118"/>
      <c r="D255" s="120"/>
      <c r="E255" s="15" t="str">
        <f t="shared" si="21"/>
        <v/>
      </c>
      <c r="F255" s="43" t="str">
        <f t="shared" si="22"/>
        <v/>
      </c>
      <c r="G255" s="297" t="b">
        <f t="shared" si="23"/>
        <v>0</v>
      </c>
      <c r="H255" s="298">
        <f t="shared" si="24"/>
        <v>1</v>
      </c>
      <c r="I255" s="15" t="str">
        <f t="shared" si="25"/>
        <v/>
      </c>
      <c r="J255" s="15" t="str">
        <f t="shared" si="26"/>
        <v/>
      </c>
    </row>
    <row r="256" spans="1:10">
      <c r="A256" s="117">
        <v>245</v>
      </c>
      <c r="B256" s="118"/>
      <c r="C256" s="118"/>
      <c r="D256" s="120"/>
      <c r="E256" s="15" t="str">
        <f t="shared" si="21"/>
        <v/>
      </c>
      <c r="F256" s="43" t="str">
        <f t="shared" si="22"/>
        <v/>
      </c>
      <c r="G256" s="297" t="b">
        <f t="shared" si="23"/>
        <v>0</v>
      </c>
      <c r="H256" s="298">
        <f t="shared" si="24"/>
        <v>1</v>
      </c>
      <c r="I256" s="15" t="str">
        <f t="shared" si="25"/>
        <v/>
      </c>
      <c r="J256" s="15" t="str">
        <f t="shared" si="26"/>
        <v/>
      </c>
    </row>
    <row r="257" spans="1:10">
      <c r="A257" s="117">
        <v>246</v>
      </c>
      <c r="B257" s="118"/>
      <c r="C257" s="118"/>
      <c r="D257" s="120"/>
      <c r="E257" s="15" t="str">
        <f t="shared" si="21"/>
        <v/>
      </c>
      <c r="F257" s="43" t="str">
        <f t="shared" si="22"/>
        <v/>
      </c>
      <c r="G257" s="297" t="b">
        <f t="shared" si="23"/>
        <v>0</v>
      </c>
      <c r="H257" s="298">
        <f t="shared" si="24"/>
        <v>1</v>
      </c>
      <c r="I257" s="15" t="str">
        <f t="shared" si="25"/>
        <v/>
      </c>
      <c r="J257" s="15" t="str">
        <f t="shared" si="26"/>
        <v/>
      </c>
    </row>
    <row r="258" spans="1:10">
      <c r="A258" s="117">
        <v>247</v>
      </c>
      <c r="B258" s="118"/>
      <c r="C258" s="118"/>
      <c r="D258" s="120"/>
      <c r="E258" s="15" t="str">
        <f t="shared" si="21"/>
        <v/>
      </c>
      <c r="F258" s="43" t="str">
        <f t="shared" si="22"/>
        <v/>
      </c>
      <c r="G258" s="297" t="b">
        <f t="shared" si="23"/>
        <v>0</v>
      </c>
      <c r="H258" s="298">
        <f t="shared" si="24"/>
        <v>1</v>
      </c>
      <c r="I258" s="15" t="str">
        <f t="shared" si="25"/>
        <v/>
      </c>
      <c r="J258" s="15" t="str">
        <f t="shared" si="26"/>
        <v/>
      </c>
    </row>
    <row r="259" spans="1:10">
      <c r="A259" s="117">
        <v>248</v>
      </c>
      <c r="B259" s="118"/>
      <c r="C259" s="118"/>
      <c r="D259" s="120"/>
      <c r="E259" s="15" t="str">
        <f t="shared" si="21"/>
        <v/>
      </c>
      <c r="F259" s="43" t="str">
        <f t="shared" si="22"/>
        <v/>
      </c>
      <c r="G259" s="297" t="b">
        <f t="shared" si="23"/>
        <v>0</v>
      </c>
      <c r="H259" s="298">
        <f t="shared" si="24"/>
        <v>1</v>
      </c>
      <c r="I259" s="15" t="str">
        <f t="shared" si="25"/>
        <v/>
      </c>
      <c r="J259" s="15" t="str">
        <f t="shared" si="26"/>
        <v/>
      </c>
    </row>
    <row r="260" spans="1:10">
      <c r="A260" s="117">
        <v>249</v>
      </c>
      <c r="B260" s="118"/>
      <c r="C260" s="118"/>
      <c r="D260" s="120"/>
      <c r="E260" s="15" t="str">
        <f t="shared" si="21"/>
        <v/>
      </c>
      <c r="F260" s="43" t="str">
        <f t="shared" si="22"/>
        <v/>
      </c>
      <c r="G260" s="297" t="b">
        <f t="shared" si="23"/>
        <v>0</v>
      </c>
      <c r="H260" s="298">
        <f t="shared" si="24"/>
        <v>1</v>
      </c>
      <c r="I260" s="15" t="str">
        <f t="shared" si="25"/>
        <v/>
      </c>
      <c r="J260" s="15" t="str">
        <f t="shared" si="26"/>
        <v/>
      </c>
    </row>
    <row r="261" spans="1:10">
      <c r="A261" s="117">
        <v>250</v>
      </c>
      <c r="B261" s="118"/>
      <c r="C261" s="118"/>
      <c r="D261" s="120"/>
      <c r="E261" s="15" t="str">
        <f t="shared" si="21"/>
        <v/>
      </c>
      <c r="F261" s="43" t="str">
        <f t="shared" si="22"/>
        <v/>
      </c>
      <c r="G261" s="297" t="b">
        <f t="shared" si="23"/>
        <v>0</v>
      </c>
      <c r="H261" s="298">
        <f t="shared" si="24"/>
        <v>1</v>
      </c>
      <c r="I261" s="15" t="str">
        <f t="shared" si="25"/>
        <v/>
      </c>
      <c r="J261" s="15" t="str">
        <f t="shared" si="26"/>
        <v/>
      </c>
    </row>
  </sheetData>
  <sheetProtection algorithmName="SHA-512" hashValue="MNhVBx6RogcH9L5MQAoASTCqE+EdbcAGTQRkQN6YMhTNhk8KKG9F7fyHoEtA2nv9VHmOrPoSb3mS56eVqf2iyA==" saltValue="tfSfBGieIwexst982vKljQ==" spinCount="100000" sheet="1" objects="1" scenarios="1" formatCells="0" formatRows="0" insertRows="0"/>
  <mergeCells count="12">
    <mergeCell ref="I7:I9"/>
    <mergeCell ref="J7:J9"/>
    <mergeCell ref="H7:H10"/>
    <mergeCell ref="A4:G4"/>
    <mergeCell ref="A5:E5"/>
    <mergeCell ref="A7:A10"/>
    <mergeCell ref="B7:B10"/>
    <mergeCell ref="C7:C10"/>
    <mergeCell ref="D7:D10"/>
    <mergeCell ref="E7:E9"/>
    <mergeCell ref="F7:F9"/>
    <mergeCell ref="G7:G10"/>
  </mergeCells>
  <dataValidations count="1">
    <dataValidation type="list" allowBlank="1" showInputMessage="1" showErrorMessage="1" sqref="C12:C261" xr:uid="{00000000-0002-0000-4200-000000000000}">
      <formula1>iii9tip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79">
    <pageSetUpPr fitToPage="1"/>
  </sheetPr>
  <dimension ref="A1:G261"/>
  <sheetViews>
    <sheetView zoomScaleNormal="100" workbookViewId="0">
      <selection activeCell="B12" sqref="B12:C14"/>
    </sheetView>
  </sheetViews>
  <sheetFormatPr defaultColWidth="9.1328125" defaultRowHeight="15.75"/>
  <cols>
    <col min="1" max="1" width="5.6640625" style="45" customWidth="1"/>
    <col min="2" max="2" width="68.6640625" style="49" customWidth="1"/>
    <col min="3" max="3" width="10.6640625" style="54" customWidth="1"/>
    <col min="4" max="4" width="17.6640625" style="49" customWidth="1"/>
    <col min="5" max="5" width="10.6640625" style="49" hidden="1" customWidth="1"/>
    <col min="6" max="6" width="9.1328125" style="55" hidden="1" customWidth="1"/>
    <col min="7" max="7" width="9.1328125" style="49" hidden="1" customWidth="1"/>
    <col min="8" max="17" width="9.1328125" style="49" customWidth="1"/>
    <col min="18" max="16384" width="9.1328125" style="49"/>
  </cols>
  <sheetData>
    <row r="1" spans="1:7" s="45" customFormat="1">
      <c r="A1" s="44" t="s">
        <v>483</v>
      </c>
      <c r="C1" s="46"/>
      <c r="D1" s="48"/>
      <c r="E1" s="47"/>
    </row>
    <row r="2" spans="1:7" s="45" customFormat="1">
      <c r="A2" s="125" t="str">
        <f>IF(ISBLANK(facultate), IF(ISBLANK(departament),"","Departament " &amp; departament), "Facultatea " &amp; facultate)</f>
        <v>Facultatea Automatică și Calculatoare</v>
      </c>
      <c r="C2" s="46"/>
      <c r="D2" s="48"/>
      <c r="E2" s="47"/>
    </row>
    <row r="3" spans="1:7" s="45" customFormat="1">
      <c r="A3" s="125" t="str">
        <f>IF(ISBLANK(departament),"","Departamentul " &amp; departament)</f>
        <v>Departamentul Automatică și Informatică Aplicată</v>
      </c>
      <c r="C3" s="46"/>
      <c r="D3" s="48"/>
      <c r="E3" s="47"/>
    </row>
    <row r="4" spans="1:7">
      <c r="A4" s="472" t="s">
        <v>843</v>
      </c>
      <c r="B4" s="472"/>
      <c r="C4" s="472"/>
      <c r="D4" s="472"/>
      <c r="E4" s="472"/>
      <c r="F4" s="472"/>
    </row>
    <row r="5" spans="1:7">
      <c r="A5" s="472" t="s">
        <v>887</v>
      </c>
      <c r="B5" s="472"/>
      <c r="C5" s="472"/>
      <c r="D5" s="472"/>
      <c r="E5" s="187"/>
    </row>
    <row r="6" spans="1:7" ht="13.5" customHeight="1">
      <c r="C6" s="49"/>
      <c r="D6" s="253" t="str">
        <f>CONCATENATE(functie," ",nume_candidat)</f>
        <v>Conferențiar Bojan-Dragos Claudia-Adina</v>
      </c>
    </row>
    <row r="7" spans="1:7" ht="18.75" customHeight="1">
      <c r="A7" s="470" t="s">
        <v>338</v>
      </c>
      <c r="B7" s="470" t="s">
        <v>888</v>
      </c>
      <c r="C7" s="480" t="s">
        <v>2</v>
      </c>
      <c r="D7" s="470" t="s">
        <v>544</v>
      </c>
      <c r="E7" s="470" t="s">
        <v>4</v>
      </c>
      <c r="F7" s="491" t="s">
        <v>541</v>
      </c>
      <c r="G7" s="477" t="s">
        <v>551</v>
      </c>
    </row>
    <row r="8" spans="1:7" ht="18.75" customHeight="1">
      <c r="A8" s="487"/>
      <c r="B8" s="487"/>
      <c r="C8" s="481"/>
      <c r="D8" s="487"/>
      <c r="E8" s="487"/>
      <c r="F8" s="492"/>
      <c r="G8" s="477"/>
    </row>
    <row r="9" spans="1:7" ht="18.75" customHeight="1">
      <c r="A9" s="487"/>
      <c r="B9" s="487"/>
      <c r="C9" s="481"/>
      <c r="D9" s="471"/>
      <c r="E9" s="471"/>
      <c r="F9" s="492"/>
      <c r="G9" s="477"/>
    </row>
    <row r="10" spans="1:7" ht="18.75" customHeight="1">
      <c r="A10" s="471"/>
      <c r="B10" s="471"/>
      <c r="C10" s="482"/>
      <c r="D10" s="254" t="str">
        <f>CONCATENATE("ultimii ",durata_evaluare," ani")</f>
        <v>ultimii 5 ani</v>
      </c>
      <c r="E10" s="254" t="str">
        <f>CONCATENATE("ultimii                                  ",durata_evaluare," ani")</f>
        <v>ultimii                                  5 ani</v>
      </c>
      <c r="F10" s="493"/>
      <c r="G10" s="477"/>
    </row>
    <row r="11" spans="1:7">
      <c r="A11" s="71"/>
      <c r="B11" s="50"/>
      <c r="C11" s="22"/>
      <c r="D11" s="123">
        <f>SUMIF(D12:D1012,"&gt;0")</f>
        <v>0</v>
      </c>
      <c r="E11" s="59">
        <f>SUMIF(E12:E1110,"&gt;0")</f>
        <v>0</v>
      </c>
      <c r="F11" s="252"/>
    </row>
    <row r="12" spans="1:7">
      <c r="A12" s="28">
        <v>1</v>
      </c>
      <c r="B12" s="7"/>
      <c r="C12" s="180"/>
      <c r="D12" s="124" t="str">
        <f t="shared" ref="D12:D75" si="0">IF(OR($B12="",,$C12&lt;an_initial,$C12&gt;an_final),"",E12*100)</f>
        <v/>
      </c>
      <c r="E12" s="60" t="str">
        <f t="shared" ref="E12:E75" si="1">IF(OR($B12="",,$C12="",$C12&gt;an_final),"",IF($C12&gt;=an_initial,1,""))</f>
        <v/>
      </c>
      <c r="F12" s="56" t="b">
        <f t="shared" ref="F12:F75" si="2">IF(nume_candidat="",FALSE,ISNUMBER(SEARCH(nume_candidat,$B12)))</f>
        <v>0</v>
      </c>
      <c r="G12" s="57">
        <f t="shared" ref="G12" si="3">LEN(B12)-LEN(SUBSTITUTE(B12,",",""))+1</f>
        <v>1</v>
      </c>
    </row>
    <row r="13" spans="1:7">
      <c r="A13" s="28">
        <v>2</v>
      </c>
      <c r="B13" s="7"/>
      <c r="C13" s="180"/>
      <c r="D13" s="124" t="str">
        <f t="shared" si="0"/>
        <v/>
      </c>
      <c r="E13" s="60" t="str">
        <f t="shared" si="1"/>
        <v/>
      </c>
      <c r="F13" s="56" t="b">
        <f t="shared" si="2"/>
        <v>0</v>
      </c>
      <c r="G13" s="57">
        <f t="shared" ref="G13:G76" si="4">LEN(B13)-LEN(SUBSTITUTE(B13,",",""))+1</f>
        <v>1</v>
      </c>
    </row>
    <row r="14" spans="1:7">
      <c r="A14" s="28">
        <v>3</v>
      </c>
      <c r="B14" s="7"/>
      <c r="C14" s="180"/>
      <c r="D14" s="124" t="str">
        <f t="shared" si="0"/>
        <v/>
      </c>
      <c r="E14" s="60" t="str">
        <f t="shared" si="1"/>
        <v/>
      </c>
      <c r="F14" s="56" t="b">
        <f t="shared" si="2"/>
        <v>0</v>
      </c>
      <c r="G14" s="57">
        <f t="shared" si="4"/>
        <v>1</v>
      </c>
    </row>
    <row r="15" spans="1:7">
      <c r="A15" s="28">
        <v>4</v>
      </c>
      <c r="B15" s="6"/>
      <c r="C15" s="179"/>
      <c r="D15" s="124" t="str">
        <f t="shared" si="0"/>
        <v/>
      </c>
      <c r="E15" s="60" t="str">
        <f t="shared" si="1"/>
        <v/>
      </c>
      <c r="F15" s="56" t="b">
        <f t="shared" si="2"/>
        <v>0</v>
      </c>
      <c r="G15" s="57">
        <f t="shared" si="4"/>
        <v>1</v>
      </c>
    </row>
    <row r="16" spans="1:7">
      <c r="A16" s="28">
        <v>5</v>
      </c>
      <c r="B16" s="6"/>
      <c r="C16" s="179"/>
      <c r="D16" s="124" t="str">
        <f t="shared" si="0"/>
        <v/>
      </c>
      <c r="E16" s="60" t="str">
        <f t="shared" si="1"/>
        <v/>
      </c>
      <c r="F16" s="56" t="b">
        <f t="shared" si="2"/>
        <v>0</v>
      </c>
      <c r="G16" s="57">
        <f t="shared" si="4"/>
        <v>1</v>
      </c>
    </row>
    <row r="17" spans="1:7">
      <c r="A17" s="28">
        <v>6</v>
      </c>
      <c r="B17" s="6"/>
      <c r="C17" s="179"/>
      <c r="D17" s="124" t="str">
        <f t="shared" si="0"/>
        <v/>
      </c>
      <c r="E17" s="60" t="str">
        <f t="shared" si="1"/>
        <v/>
      </c>
      <c r="F17" s="56" t="b">
        <f t="shared" si="2"/>
        <v>0</v>
      </c>
      <c r="G17" s="57">
        <f t="shared" si="4"/>
        <v>1</v>
      </c>
    </row>
    <row r="18" spans="1:7">
      <c r="A18" s="28">
        <v>7</v>
      </c>
      <c r="B18" s="6"/>
      <c r="C18" s="179"/>
      <c r="D18" s="124" t="str">
        <f t="shared" si="0"/>
        <v/>
      </c>
      <c r="E18" s="60" t="str">
        <f t="shared" si="1"/>
        <v/>
      </c>
      <c r="F18" s="56" t="b">
        <f t="shared" si="2"/>
        <v>0</v>
      </c>
      <c r="G18" s="57">
        <f t="shared" si="4"/>
        <v>1</v>
      </c>
    </row>
    <row r="19" spans="1:7">
      <c r="A19" s="28">
        <v>8</v>
      </c>
      <c r="B19" s="6"/>
      <c r="C19" s="179"/>
      <c r="D19" s="124" t="str">
        <f t="shared" si="0"/>
        <v/>
      </c>
      <c r="E19" s="60" t="str">
        <f t="shared" si="1"/>
        <v/>
      </c>
      <c r="F19" s="56" t="b">
        <f t="shared" si="2"/>
        <v>0</v>
      </c>
      <c r="G19" s="57">
        <f t="shared" si="4"/>
        <v>1</v>
      </c>
    </row>
    <row r="20" spans="1:7">
      <c r="A20" s="28">
        <v>9</v>
      </c>
      <c r="B20" s="6"/>
      <c r="C20" s="179"/>
      <c r="D20" s="124" t="str">
        <f t="shared" si="0"/>
        <v/>
      </c>
      <c r="E20" s="60" t="str">
        <f t="shared" si="1"/>
        <v/>
      </c>
      <c r="F20" s="56" t="b">
        <f t="shared" si="2"/>
        <v>0</v>
      </c>
      <c r="G20" s="57">
        <f t="shared" si="4"/>
        <v>1</v>
      </c>
    </row>
    <row r="21" spans="1:7">
      <c r="A21" s="28">
        <v>10</v>
      </c>
      <c r="B21" s="6"/>
      <c r="C21" s="179"/>
      <c r="D21" s="124" t="str">
        <f t="shared" si="0"/>
        <v/>
      </c>
      <c r="E21" s="60" t="str">
        <f t="shared" si="1"/>
        <v/>
      </c>
      <c r="F21" s="56" t="b">
        <f t="shared" si="2"/>
        <v>0</v>
      </c>
      <c r="G21" s="57">
        <f t="shared" si="4"/>
        <v>1</v>
      </c>
    </row>
    <row r="22" spans="1:7">
      <c r="A22" s="28">
        <v>11</v>
      </c>
      <c r="B22" s="6"/>
      <c r="C22" s="179"/>
      <c r="D22" s="124" t="str">
        <f t="shared" si="0"/>
        <v/>
      </c>
      <c r="E22" s="60" t="str">
        <f t="shared" si="1"/>
        <v/>
      </c>
      <c r="F22" s="56" t="b">
        <f t="shared" si="2"/>
        <v>0</v>
      </c>
      <c r="G22" s="57">
        <f t="shared" si="4"/>
        <v>1</v>
      </c>
    </row>
    <row r="23" spans="1:7">
      <c r="A23" s="28">
        <v>12</v>
      </c>
      <c r="B23" s="6"/>
      <c r="C23" s="179"/>
      <c r="D23" s="124" t="str">
        <f t="shared" si="0"/>
        <v/>
      </c>
      <c r="E23" s="60" t="str">
        <f t="shared" si="1"/>
        <v/>
      </c>
      <c r="F23" s="56" t="b">
        <f t="shared" si="2"/>
        <v>0</v>
      </c>
      <c r="G23" s="57">
        <f t="shared" si="4"/>
        <v>1</v>
      </c>
    </row>
    <row r="24" spans="1:7">
      <c r="A24" s="28">
        <v>13</v>
      </c>
      <c r="B24" s="6"/>
      <c r="C24" s="179"/>
      <c r="D24" s="124" t="str">
        <f t="shared" si="0"/>
        <v/>
      </c>
      <c r="E24" s="60" t="str">
        <f t="shared" si="1"/>
        <v/>
      </c>
      <c r="F24" s="56" t="b">
        <f t="shared" si="2"/>
        <v>0</v>
      </c>
      <c r="G24" s="57">
        <f t="shared" si="4"/>
        <v>1</v>
      </c>
    </row>
    <row r="25" spans="1:7">
      <c r="A25" s="28">
        <v>14</v>
      </c>
      <c r="B25" s="6"/>
      <c r="C25" s="179"/>
      <c r="D25" s="124" t="str">
        <f t="shared" si="0"/>
        <v/>
      </c>
      <c r="E25" s="60" t="str">
        <f t="shared" si="1"/>
        <v/>
      </c>
      <c r="F25" s="56" t="b">
        <f t="shared" si="2"/>
        <v>0</v>
      </c>
      <c r="G25" s="57">
        <f t="shared" si="4"/>
        <v>1</v>
      </c>
    </row>
    <row r="26" spans="1:7">
      <c r="A26" s="28">
        <v>15</v>
      </c>
      <c r="B26" s="6"/>
      <c r="C26" s="179"/>
      <c r="D26" s="124" t="str">
        <f t="shared" si="0"/>
        <v/>
      </c>
      <c r="E26" s="60" t="str">
        <f t="shared" si="1"/>
        <v/>
      </c>
      <c r="F26" s="56" t="b">
        <f t="shared" si="2"/>
        <v>0</v>
      </c>
      <c r="G26" s="57">
        <f t="shared" si="4"/>
        <v>1</v>
      </c>
    </row>
    <row r="27" spans="1:7">
      <c r="A27" s="28">
        <v>16</v>
      </c>
      <c r="B27" s="6"/>
      <c r="C27" s="179"/>
      <c r="D27" s="124" t="str">
        <f t="shared" si="0"/>
        <v/>
      </c>
      <c r="E27" s="60" t="str">
        <f t="shared" si="1"/>
        <v/>
      </c>
      <c r="F27" s="56" t="b">
        <f t="shared" si="2"/>
        <v>0</v>
      </c>
      <c r="G27" s="57">
        <f t="shared" si="4"/>
        <v>1</v>
      </c>
    </row>
    <row r="28" spans="1:7">
      <c r="A28" s="28">
        <v>17</v>
      </c>
      <c r="B28" s="6"/>
      <c r="C28" s="179"/>
      <c r="D28" s="124" t="str">
        <f t="shared" si="0"/>
        <v/>
      </c>
      <c r="E28" s="60" t="str">
        <f t="shared" si="1"/>
        <v/>
      </c>
      <c r="F28" s="56" t="b">
        <f t="shared" si="2"/>
        <v>0</v>
      </c>
      <c r="G28" s="57">
        <f t="shared" si="4"/>
        <v>1</v>
      </c>
    </row>
    <row r="29" spans="1:7">
      <c r="A29" s="28">
        <v>18</v>
      </c>
      <c r="B29" s="6"/>
      <c r="C29" s="179"/>
      <c r="D29" s="124" t="str">
        <f t="shared" si="0"/>
        <v/>
      </c>
      <c r="E29" s="60" t="str">
        <f t="shared" si="1"/>
        <v/>
      </c>
      <c r="F29" s="56" t="b">
        <f t="shared" si="2"/>
        <v>0</v>
      </c>
      <c r="G29" s="57">
        <f t="shared" si="4"/>
        <v>1</v>
      </c>
    </row>
    <row r="30" spans="1:7">
      <c r="A30" s="28">
        <v>19</v>
      </c>
      <c r="B30" s="6"/>
      <c r="C30" s="179"/>
      <c r="D30" s="124" t="str">
        <f t="shared" si="0"/>
        <v/>
      </c>
      <c r="E30" s="60" t="str">
        <f t="shared" si="1"/>
        <v/>
      </c>
      <c r="F30" s="56" t="b">
        <f t="shared" si="2"/>
        <v>0</v>
      </c>
      <c r="G30" s="57">
        <f t="shared" si="4"/>
        <v>1</v>
      </c>
    </row>
    <row r="31" spans="1:7">
      <c r="A31" s="28">
        <v>20</v>
      </c>
      <c r="B31" s="6"/>
      <c r="C31" s="179"/>
      <c r="D31" s="124" t="str">
        <f t="shared" si="0"/>
        <v/>
      </c>
      <c r="E31" s="60" t="str">
        <f t="shared" si="1"/>
        <v/>
      </c>
      <c r="F31" s="56" t="b">
        <f t="shared" si="2"/>
        <v>0</v>
      </c>
      <c r="G31" s="57">
        <f t="shared" si="4"/>
        <v>1</v>
      </c>
    </row>
    <row r="32" spans="1:7">
      <c r="A32" s="28">
        <v>21</v>
      </c>
      <c r="B32" s="6"/>
      <c r="C32" s="179"/>
      <c r="D32" s="124" t="str">
        <f t="shared" si="0"/>
        <v/>
      </c>
      <c r="E32" s="60" t="str">
        <f t="shared" si="1"/>
        <v/>
      </c>
      <c r="F32" s="56" t="b">
        <f t="shared" si="2"/>
        <v>0</v>
      </c>
      <c r="G32" s="57">
        <f t="shared" si="4"/>
        <v>1</v>
      </c>
    </row>
    <row r="33" spans="1:7">
      <c r="A33" s="28">
        <v>22</v>
      </c>
      <c r="B33" s="6"/>
      <c r="C33" s="179"/>
      <c r="D33" s="124" t="str">
        <f t="shared" si="0"/>
        <v/>
      </c>
      <c r="E33" s="60" t="str">
        <f t="shared" si="1"/>
        <v/>
      </c>
      <c r="F33" s="56" t="b">
        <f t="shared" si="2"/>
        <v>0</v>
      </c>
      <c r="G33" s="57">
        <f t="shared" si="4"/>
        <v>1</v>
      </c>
    </row>
    <row r="34" spans="1:7">
      <c r="A34" s="28">
        <v>23</v>
      </c>
      <c r="B34" s="6"/>
      <c r="C34" s="179"/>
      <c r="D34" s="124" t="str">
        <f t="shared" si="0"/>
        <v/>
      </c>
      <c r="E34" s="60" t="str">
        <f t="shared" si="1"/>
        <v/>
      </c>
      <c r="F34" s="56" t="b">
        <f t="shared" si="2"/>
        <v>0</v>
      </c>
      <c r="G34" s="57">
        <f t="shared" si="4"/>
        <v>1</v>
      </c>
    </row>
    <row r="35" spans="1:7">
      <c r="A35" s="28">
        <v>24</v>
      </c>
      <c r="B35" s="6"/>
      <c r="C35" s="179"/>
      <c r="D35" s="124" t="str">
        <f t="shared" si="0"/>
        <v/>
      </c>
      <c r="E35" s="60" t="str">
        <f t="shared" si="1"/>
        <v/>
      </c>
      <c r="F35" s="56" t="b">
        <f t="shared" si="2"/>
        <v>0</v>
      </c>
      <c r="G35" s="57">
        <f t="shared" si="4"/>
        <v>1</v>
      </c>
    </row>
    <row r="36" spans="1:7">
      <c r="A36" s="28">
        <v>25</v>
      </c>
      <c r="B36" s="6"/>
      <c r="C36" s="179"/>
      <c r="D36" s="124" t="str">
        <f t="shared" si="0"/>
        <v/>
      </c>
      <c r="E36" s="60" t="str">
        <f t="shared" si="1"/>
        <v/>
      </c>
      <c r="F36" s="56" t="b">
        <f t="shared" si="2"/>
        <v>0</v>
      </c>
      <c r="G36" s="57">
        <f t="shared" si="4"/>
        <v>1</v>
      </c>
    </row>
    <row r="37" spans="1:7">
      <c r="A37" s="28">
        <v>26</v>
      </c>
      <c r="B37" s="6"/>
      <c r="C37" s="179"/>
      <c r="D37" s="124" t="str">
        <f t="shared" si="0"/>
        <v/>
      </c>
      <c r="E37" s="60" t="str">
        <f t="shared" si="1"/>
        <v/>
      </c>
      <c r="F37" s="56" t="b">
        <f t="shared" si="2"/>
        <v>0</v>
      </c>
      <c r="G37" s="57">
        <f t="shared" si="4"/>
        <v>1</v>
      </c>
    </row>
    <row r="38" spans="1:7">
      <c r="A38" s="28">
        <v>27</v>
      </c>
      <c r="B38" s="6"/>
      <c r="C38" s="179"/>
      <c r="D38" s="124" t="str">
        <f t="shared" si="0"/>
        <v/>
      </c>
      <c r="E38" s="60" t="str">
        <f t="shared" si="1"/>
        <v/>
      </c>
      <c r="F38" s="56" t="b">
        <f t="shared" si="2"/>
        <v>0</v>
      </c>
      <c r="G38" s="57">
        <f t="shared" si="4"/>
        <v>1</v>
      </c>
    </row>
    <row r="39" spans="1:7">
      <c r="A39" s="28">
        <v>28</v>
      </c>
      <c r="B39" s="6"/>
      <c r="C39" s="179"/>
      <c r="D39" s="124" t="str">
        <f t="shared" si="0"/>
        <v/>
      </c>
      <c r="E39" s="60" t="str">
        <f t="shared" si="1"/>
        <v/>
      </c>
      <c r="F39" s="56" t="b">
        <f t="shared" si="2"/>
        <v>0</v>
      </c>
      <c r="G39" s="57">
        <f t="shared" si="4"/>
        <v>1</v>
      </c>
    </row>
    <row r="40" spans="1:7">
      <c r="A40" s="28">
        <v>29</v>
      </c>
      <c r="B40" s="6"/>
      <c r="C40" s="179"/>
      <c r="D40" s="124" t="str">
        <f t="shared" si="0"/>
        <v/>
      </c>
      <c r="E40" s="60" t="str">
        <f t="shared" si="1"/>
        <v/>
      </c>
      <c r="F40" s="56" t="b">
        <f t="shared" si="2"/>
        <v>0</v>
      </c>
      <c r="G40" s="57">
        <f t="shared" si="4"/>
        <v>1</v>
      </c>
    </row>
    <row r="41" spans="1:7">
      <c r="A41" s="28">
        <v>30</v>
      </c>
      <c r="B41" s="6"/>
      <c r="C41" s="179"/>
      <c r="D41" s="124" t="str">
        <f t="shared" si="0"/>
        <v/>
      </c>
      <c r="E41" s="60" t="str">
        <f t="shared" si="1"/>
        <v/>
      </c>
      <c r="F41" s="56" t="b">
        <f t="shared" si="2"/>
        <v>0</v>
      </c>
      <c r="G41" s="57">
        <f t="shared" si="4"/>
        <v>1</v>
      </c>
    </row>
    <row r="42" spans="1:7">
      <c r="A42" s="28">
        <v>31</v>
      </c>
      <c r="B42" s="6"/>
      <c r="C42" s="179"/>
      <c r="D42" s="124" t="str">
        <f t="shared" si="0"/>
        <v/>
      </c>
      <c r="E42" s="60" t="str">
        <f t="shared" si="1"/>
        <v/>
      </c>
      <c r="F42" s="56" t="b">
        <f t="shared" si="2"/>
        <v>0</v>
      </c>
      <c r="G42" s="57">
        <f t="shared" si="4"/>
        <v>1</v>
      </c>
    </row>
    <row r="43" spans="1:7">
      <c r="A43" s="28">
        <v>32</v>
      </c>
      <c r="B43" s="6"/>
      <c r="C43" s="179"/>
      <c r="D43" s="124" t="str">
        <f t="shared" si="0"/>
        <v/>
      </c>
      <c r="E43" s="60" t="str">
        <f t="shared" si="1"/>
        <v/>
      </c>
      <c r="F43" s="56" t="b">
        <f t="shared" si="2"/>
        <v>0</v>
      </c>
      <c r="G43" s="57">
        <f t="shared" si="4"/>
        <v>1</v>
      </c>
    </row>
    <row r="44" spans="1:7">
      <c r="A44" s="28">
        <v>33</v>
      </c>
      <c r="B44" s="6"/>
      <c r="C44" s="179"/>
      <c r="D44" s="124" t="str">
        <f t="shared" si="0"/>
        <v/>
      </c>
      <c r="E44" s="60" t="str">
        <f t="shared" si="1"/>
        <v/>
      </c>
      <c r="F44" s="56" t="b">
        <f t="shared" si="2"/>
        <v>0</v>
      </c>
      <c r="G44" s="57">
        <f t="shared" si="4"/>
        <v>1</v>
      </c>
    </row>
    <row r="45" spans="1:7">
      <c r="A45" s="28">
        <v>34</v>
      </c>
      <c r="B45" s="6"/>
      <c r="C45" s="179"/>
      <c r="D45" s="124" t="str">
        <f t="shared" si="0"/>
        <v/>
      </c>
      <c r="E45" s="60" t="str">
        <f t="shared" si="1"/>
        <v/>
      </c>
      <c r="F45" s="56" t="b">
        <f t="shared" si="2"/>
        <v>0</v>
      </c>
      <c r="G45" s="57">
        <f t="shared" si="4"/>
        <v>1</v>
      </c>
    </row>
    <row r="46" spans="1:7">
      <c r="A46" s="28">
        <v>35</v>
      </c>
      <c r="B46" s="6"/>
      <c r="C46" s="179"/>
      <c r="D46" s="124" t="str">
        <f t="shared" si="0"/>
        <v/>
      </c>
      <c r="E46" s="60" t="str">
        <f t="shared" si="1"/>
        <v/>
      </c>
      <c r="F46" s="56" t="b">
        <f t="shared" si="2"/>
        <v>0</v>
      </c>
      <c r="G46" s="57">
        <f t="shared" si="4"/>
        <v>1</v>
      </c>
    </row>
    <row r="47" spans="1:7">
      <c r="A47" s="28">
        <v>36</v>
      </c>
      <c r="B47" s="6"/>
      <c r="C47" s="179"/>
      <c r="D47" s="124" t="str">
        <f t="shared" si="0"/>
        <v/>
      </c>
      <c r="E47" s="60" t="str">
        <f t="shared" si="1"/>
        <v/>
      </c>
      <c r="F47" s="56" t="b">
        <f t="shared" si="2"/>
        <v>0</v>
      </c>
      <c r="G47" s="57">
        <f t="shared" si="4"/>
        <v>1</v>
      </c>
    </row>
    <row r="48" spans="1:7">
      <c r="A48" s="28">
        <v>37</v>
      </c>
      <c r="B48" s="6"/>
      <c r="C48" s="179"/>
      <c r="D48" s="124" t="str">
        <f t="shared" si="0"/>
        <v/>
      </c>
      <c r="E48" s="60" t="str">
        <f t="shared" si="1"/>
        <v/>
      </c>
      <c r="F48" s="56" t="b">
        <f t="shared" si="2"/>
        <v>0</v>
      </c>
      <c r="G48" s="57">
        <f t="shared" si="4"/>
        <v>1</v>
      </c>
    </row>
    <row r="49" spans="1:7">
      <c r="A49" s="28">
        <v>38</v>
      </c>
      <c r="B49" s="6"/>
      <c r="C49" s="179"/>
      <c r="D49" s="124" t="str">
        <f t="shared" si="0"/>
        <v/>
      </c>
      <c r="E49" s="60" t="str">
        <f t="shared" si="1"/>
        <v/>
      </c>
      <c r="F49" s="56" t="b">
        <f t="shared" si="2"/>
        <v>0</v>
      </c>
      <c r="G49" s="57">
        <f t="shared" si="4"/>
        <v>1</v>
      </c>
    </row>
    <row r="50" spans="1:7">
      <c r="A50" s="28">
        <v>39</v>
      </c>
      <c r="B50" s="6"/>
      <c r="C50" s="179"/>
      <c r="D50" s="124" t="str">
        <f t="shared" si="0"/>
        <v/>
      </c>
      <c r="E50" s="60" t="str">
        <f t="shared" si="1"/>
        <v/>
      </c>
      <c r="F50" s="56" t="b">
        <f t="shared" si="2"/>
        <v>0</v>
      </c>
      <c r="G50" s="57">
        <f t="shared" si="4"/>
        <v>1</v>
      </c>
    </row>
    <row r="51" spans="1:7">
      <c r="A51" s="28">
        <v>40</v>
      </c>
      <c r="B51" s="6"/>
      <c r="C51" s="179"/>
      <c r="D51" s="124" t="str">
        <f t="shared" si="0"/>
        <v/>
      </c>
      <c r="E51" s="60" t="str">
        <f t="shared" si="1"/>
        <v/>
      </c>
      <c r="F51" s="56" t="b">
        <f t="shared" si="2"/>
        <v>0</v>
      </c>
      <c r="G51" s="57">
        <f t="shared" si="4"/>
        <v>1</v>
      </c>
    </row>
    <row r="52" spans="1:7">
      <c r="A52" s="28">
        <v>41</v>
      </c>
      <c r="B52" s="6"/>
      <c r="C52" s="179"/>
      <c r="D52" s="124" t="str">
        <f t="shared" si="0"/>
        <v/>
      </c>
      <c r="E52" s="60" t="str">
        <f t="shared" si="1"/>
        <v/>
      </c>
      <c r="F52" s="56" t="b">
        <f t="shared" si="2"/>
        <v>0</v>
      </c>
      <c r="G52" s="57">
        <f t="shared" si="4"/>
        <v>1</v>
      </c>
    </row>
    <row r="53" spans="1:7">
      <c r="A53" s="28">
        <v>42</v>
      </c>
      <c r="B53" s="6"/>
      <c r="C53" s="179"/>
      <c r="D53" s="124" t="str">
        <f t="shared" si="0"/>
        <v/>
      </c>
      <c r="E53" s="60" t="str">
        <f t="shared" si="1"/>
        <v/>
      </c>
      <c r="F53" s="56" t="b">
        <f t="shared" si="2"/>
        <v>0</v>
      </c>
      <c r="G53" s="57">
        <f t="shared" si="4"/>
        <v>1</v>
      </c>
    </row>
    <row r="54" spans="1:7">
      <c r="A54" s="28">
        <v>43</v>
      </c>
      <c r="B54" s="6"/>
      <c r="C54" s="179"/>
      <c r="D54" s="124" t="str">
        <f t="shared" si="0"/>
        <v/>
      </c>
      <c r="E54" s="60" t="str">
        <f t="shared" si="1"/>
        <v/>
      </c>
      <c r="F54" s="56" t="b">
        <f t="shared" si="2"/>
        <v>0</v>
      </c>
      <c r="G54" s="57">
        <f t="shared" si="4"/>
        <v>1</v>
      </c>
    </row>
    <row r="55" spans="1:7">
      <c r="A55" s="28">
        <v>44</v>
      </c>
      <c r="B55" s="6"/>
      <c r="C55" s="179"/>
      <c r="D55" s="124" t="str">
        <f t="shared" si="0"/>
        <v/>
      </c>
      <c r="E55" s="60" t="str">
        <f t="shared" si="1"/>
        <v/>
      </c>
      <c r="F55" s="56" t="b">
        <f t="shared" si="2"/>
        <v>0</v>
      </c>
      <c r="G55" s="57">
        <f t="shared" si="4"/>
        <v>1</v>
      </c>
    </row>
    <row r="56" spans="1:7">
      <c r="A56" s="28">
        <v>45</v>
      </c>
      <c r="B56" s="6"/>
      <c r="C56" s="179"/>
      <c r="D56" s="124" t="str">
        <f t="shared" si="0"/>
        <v/>
      </c>
      <c r="E56" s="60" t="str">
        <f t="shared" si="1"/>
        <v/>
      </c>
      <c r="F56" s="56" t="b">
        <f t="shared" si="2"/>
        <v>0</v>
      </c>
      <c r="G56" s="57">
        <f t="shared" si="4"/>
        <v>1</v>
      </c>
    </row>
    <row r="57" spans="1:7">
      <c r="A57" s="28">
        <v>46</v>
      </c>
      <c r="B57" s="6"/>
      <c r="C57" s="179"/>
      <c r="D57" s="124" t="str">
        <f t="shared" si="0"/>
        <v/>
      </c>
      <c r="E57" s="60" t="str">
        <f t="shared" si="1"/>
        <v/>
      </c>
      <c r="F57" s="56" t="b">
        <f t="shared" si="2"/>
        <v>0</v>
      </c>
      <c r="G57" s="57">
        <f t="shared" si="4"/>
        <v>1</v>
      </c>
    </row>
    <row r="58" spans="1:7">
      <c r="A58" s="28">
        <v>47</v>
      </c>
      <c r="B58" s="6"/>
      <c r="C58" s="179"/>
      <c r="D58" s="124" t="str">
        <f t="shared" si="0"/>
        <v/>
      </c>
      <c r="E58" s="60" t="str">
        <f t="shared" si="1"/>
        <v/>
      </c>
      <c r="F58" s="56" t="b">
        <f t="shared" si="2"/>
        <v>0</v>
      </c>
      <c r="G58" s="57">
        <f t="shared" si="4"/>
        <v>1</v>
      </c>
    </row>
    <row r="59" spans="1:7">
      <c r="A59" s="28">
        <v>48</v>
      </c>
      <c r="B59" s="6"/>
      <c r="C59" s="179"/>
      <c r="D59" s="124" t="str">
        <f t="shared" si="0"/>
        <v/>
      </c>
      <c r="E59" s="60" t="str">
        <f t="shared" si="1"/>
        <v/>
      </c>
      <c r="F59" s="56" t="b">
        <f t="shared" si="2"/>
        <v>0</v>
      </c>
      <c r="G59" s="57">
        <f t="shared" si="4"/>
        <v>1</v>
      </c>
    </row>
    <row r="60" spans="1:7">
      <c r="A60" s="28">
        <v>49</v>
      </c>
      <c r="B60" s="6"/>
      <c r="C60" s="179"/>
      <c r="D60" s="124" t="str">
        <f t="shared" si="0"/>
        <v/>
      </c>
      <c r="E60" s="60" t="str">
        <f t="shared" si="1"/>
        <v/>
      </c>
      <c r="F60" s="56" t="b">
        <f t="shared" si="2"/>
        <v>0</v>
      </c>
      <c r="G60" s="57">
        <f t="shared" si="4"/>
        <v>1</v>
      </c>
    </row>
    <row r="61" spans="1:7">
      <c r="A61" s="28">
        <v>50</v>
      </c>
      <c r="B61" s="6"/>
      <c r="C61" s="179"/>
      <c r="D61" s="124" t="str">
        <f t="shared" si="0"/>
        <v/>
      </c>
      <c r="E61" s="60" t="str">
        <f t="shared" si="1"/>
        <v/>
      </c>
      <c r="F61" s="56" t="b">
        <f t="shared" si="2"/>
        <v>0</v>
      </c>
      <c r="G61" s="57">
        <f t="shared" si="4"/>
        <v>1</v>
      </c>
    </row>
    <row r="62" spans="1:7">
      <c r="A62" s="28">
        <v>51</v>
      </c>
      <c r="B62" s="6"/>
      <c r="C62" s="179"/>
      <c r="D62" s="124" t="str">
        <f t="shared" si="0"/>
        <v/>
      </c>
      <c r="E62" s="60" t="str">
        <f t="shared" si="1"/>
        <v/>
      </c>
      <c r="F62" s="56" t="b">
        <f t="shared" si="2"/>
        <v>0</v>
      </c>
      <c r="G62" s="57">
        <f t="shared" si="4"/>
        <v>1</v>
      </c>
    </row>
    <row r="63" spans="1:7">
      <c r="A63" s="28">
        <v>52</v>
      </c>
      <c r="B63" s="6"/>
      <c r="C63" s="179"/>
      <c r="D63" s="124" t="str">
        <f t="shared" si="0"/>
        <v/>
      </c>
      <c r="E63" s="60" t="str">
        <f t="shared" si="1"/>
        <v/>
      </c>
      <c r="F63" s="56" t="b">
        <f t="shared" si="2"/>
        <v>0</v>
      </c>
      <c r="G63" s="57">
        <f t="shared" si="4"/>
        <v>1</v>
      </c>
    </row>
    <row r="64" spans="1:7">
      <c r="A64" s="28">
        <v>53</v>
      </c>
      <c r="B64" s="6"/>
      <c r="C64" s="179"/>
      <c r="D64" s="124" t="str">
        <f t="shared" si="0"/>
        <v/>
      </c>
      <c r="E64" s="60" t="str">
        <f t="shared" si="1"/>
        <v/>
      </c>
      <c r="F64" s="56" t="b">
        <f t="shared" si="2"/>
        <v>0</v>
      </c>
      <c r="G64" s="57">
        <f t="shared" si="4"/>
        <v>1</v>
      </c>
    </row>
    <row r="65" spans="1:7">
      <c r="A65" s="28">
        <v>54</v>
      </c>
      <c r="B65" s="6"/>
      <c r="C65" s="179"/>
      <c r="D65" s="124" t="str">
        <f t="shared" si="0"/>
        <v/>
      </c>
      <c r="E65" s="60" t="str">
        <f t="shared" si="1"/>
        <v/>
      </c>
      <c r="F65" s="56" t="b">
        <f t="shared" si="2"/>
        <v>0</v>
      </c>
      <c r="G65" s="57">
        <f t="shared" si="4"/>
        <v>1</v>
      </c>
    </row>
    <row r="66" spans="1:7">
      <c r="A66" s="28">
        <v>55</v>
      </c>
      <c r="B66" s="6"/>
      <c r="C66" s="179"/>
      <c r="D66" s="124" t="str">
        <f t="shared" si="0"/>
        <v/>
      </c>
      <c r="E66" s="60" t="str">
        <f t="shared" si="1"/>
        <v/>
      </c>
      <c r="F66" s="56" t="b">
        <f t="shared" si="2"/>
        <v>0</v>
      </c>
      <c r="G66" s="57">
        <f t="shared" si="4"/>
        <v>1</v>
      </c>
    </row>
    <row r="67" spans="1:7">
      <c r="A67" s="28">
        <v>56</v>
      </c>
      <c r="B67" s="6"/>
      <c r="C67" s="179"/>
      <c r="D67" s="124" t="str">
        <f t="shared" si="0"/>
        <v/>
      </c>
      <c r="E67" s="60" t="str">
        <f t="shared" si="1"/>
        <v/>
      </c>
      <c r="F67" s="56" t="b">
        <f t="shared" si="2"/>
        <v>0</v>
      </c>
      <c r="G67" s="57">
        <f t="shared" si="4"/>
        <v>1</v>
      </c>
    </row>
    <row r="68" spans="1:7">
      <c r="A68" s="28">
        <v>57</v>
      </c>
      <c r="B68" s="6"/>
      <c r="C68" s="179"/>
      <c r="D68" s="124" t="str">
        <f t="shared" si="0"/>
        <v/>
      </c>
      <c r="E68" s="60" t="str">
        <f t="shared" si="1"/>
        <v/>
      </c>
      <c r="F68" s="56" t="b">
        <f t="shared" si="2"/>
        <v>0</v>
      </c>
      <c r="G68" s="57">
        <f t="shared" si="4"/>
        <v>1</v>
      </c>
    </row>
    <row r="69" spans="1:7">
      <c r="A69" s="28">
        <v>58</v>
      </c>
      <c r="B69" s="6"/>
      <c r="C69" s="179"/>
      <c r="D69" s="124" t="str">
        <f t="shared" si="0"/>
        <v/>
      </c>
      <c r="E69" s="60" t="str">
        <f t="shared" si="1"/>
        <v/>
      </c>
      <c r="F69" s="56" t="b">
        <f t="shared" si="2"/>
        <v>0</v>
      </c>
      <c r="G69" s="57">
        <f t="shared" si="4"/>
        <v>1</v>
      </c>
    </row>
    <row r="70" spans="1:7">
      <c r="A70" s="28">
        <v>59</v>
      </c>
      <c r="B70" s="6"/>
      <c r="C70" s="179"/>
      <c r="D70" s="124" t="str">
        <f t="shared" si="0"/>
        <v/>
      </c>
      <c r="E70" s="60" t="str">
        <f t="shared" si="1"/>
        <v/>
      </c>
      <c r="F70" s="56" t="b">
        <f t="shared" si="2"/>
        <v>0</v>
      </c>
      <c r="G70" s="57">
        <f t="shared" si="4"/>
        <v>1</v>
      </c>
    </row>
    <row r="71" spans="1:7">
      <c r="A71" s="28">
        <v>60</v>
      </c>
      <c r="B71" s="6"/>
      <c r="C71" s="179"/>
      <c r="D71" s="124" t="str">
        <f t="shared" si="0"/>
        <v/>
      </c>
      <c r="E71" s="60" t="str">
        <f t="shared" si="1"/>
        <v/>
      </c>
      <c r="F71" s="56" t="b">
        <f t="shared" si="2"/>
        <v>0</v>
      </c>
      <c r="G71" s="57">
        <f t="shared" si="4"/>
        <v>1</v>
      </c>
    </row>
    <row r="72" spans="1:7">
      <c r="A72" s="28">
        <v>61</v>
      </c>
      <c r="B72" s="6"/>
      <c r="C72" s="179"/>
      <c r="D72" s="124" t="str">
        <f t="shared" si="0"/>
        <v/>
      </c>
      <c r="E72" s="60" t="str">
        <f t="shared" si="1"/>
        <v/>
      </c>
      <c r="F72" s="56" t="b">
        <f t="shared" si="2"/>
        <v>0</v>
      </c>
      <c r="G72" s="57">
        <f t="shared" si="4"/>
        <v>1</v>
      </c>
    </row>
    <row r="73" spans="1:7">
      <c r="A73" s="28">
        <v>62</v>
      </c>
      <c r="B73" s="6"/>
      <c r="C73" s="179"/>
      <c r="D73" s="124" t="str">
        <f t="shared" si="0"/>
        <v/>
      </c>
      <c r="E73" s="60" t="str">
        <f t="shared" si="1"/>
        <v/>
      </c>
      <c r="F73" s="56" t="b">
        <f t="shared" si="2"/>
        <v>0</v>
      </c>
      <c r="G73" s="57">
        <f t="shared" si="4"/>
        <v>1</v>
      </c>
    </row>
    <row r="74" spans="1:7">
      <c r="A74" s="28">
        <v>63</v>
      </c>
      <c r="B74" s="6"/>
      <c r="C74" s="179"/>
      <c r="D74" s="124" t="str">
        <f t="shared" si="0"/>
        <v/>
      </c>
      <c r="E74" s="60" t="str">
        <f t="shared" si="1"/>
        <v/>
      </c>
      <c r="F74" s="56" t="b">
        <f t="shared" si="2"/>
        <v>0</v>
      </c>
      <c r="G74" s="57">
        <f t="shared" si="4"/>
        <v>1</v>
      </c>
    </row>
    <row r="75" spans="1:7">
      <c r="A75" s="28">
        <v>64</v>
      </c>
      <c r="B75" s="6"/>
      <c r="C75" s="179"/>
      <c r="D75" s="124" t="str">
        <f t="shared" si="0"/>
        <v/>
      </c>
      <c r="E75" s="60" t="str">
        <f t="shared" si="1"/>
        <v/>
      </c>
      <c r="F75" s="56" t="b">
        <f t="shared" si="2"/>
        <v>0</v>
      </c>
      <c r="G75" s="57">
        <f t="shared" si="4"/>
        <v>1</v>
      </c>
    </row>
    <row r="76" spans="1:7">
      <c r="A76" s="28">
        <v>65</v>
      </c>
      <c r="B76" s="6"/>
      <c r="C76" s="179"/>
      <c r="D76" s="124" t="str">
        <f t="shared" ref="D76:D139" si="5">IF(OR($B76="",,$C76&lt;an_initial,$C76&gt;an_final),"",E76*100)</f>
        <v/>
      </c>
      <c r="E76" s="60" t="str">
        <f t="shared" ref="E76:E139" si="6">IF(OR($B76="",,$C76="",$C76&gt;an_final),"",IF($C76&gt;=an_initial,1,""))</f>
        <v/>
      </c>
      <c r="F76" s="56" t="b">
        <f t="shared" ref="F76:F139" si="7">IF(nume_candidat="",FALSE,ISNUMBER(SEARCH(nume_candidat,$B76)))</f>
        <v>0</v>
      </c>
      <c r="G76" s="57">
        <f t="shared" si="4"/>
        <v>1</v>
      </c>
    </row>
    <row r="77" spans="1:7">
      <c r="A77" s="28">
        <v>66</v>
      </c>
      <c r="B77" s="6"/>
      <c r="C77" s="179"/>
      <c r="D77" s="124" t="str">
        <f t="shared" si="5"/>
        <v/>
      </c>
      <c r="E77" s="60" t="str">
        <f t="shared" si="6"/>
        <v/>
      </c>
      <c r="F77" s="56" t="b">
        <f t="shared" si="7"/>
        <v>0</v>
      </c>
      <c r="G77" s="57">
        <f t="shared" ref="G77:G140" si="8">LEN(B77)-LEN(SUBSTITUTE(B77,",",""))+1</f>
        <v>1</v>
      </c>
    </row>
    <row r="78" spans="1:7">
      <c r="A78" s="28">
        <v>67</v>
      </c>
      <c r="B78" s="6"/>
      <c r="C78" s="179"/>
      <c r="D78" s="124" t="str">
        <f t="shared" si="5"/>
        <v/>
      </c>
      <c r="E78" s="60" t="str">
        <f t="shared" si="6"/>
        <v/>
      </c>
      <c r="F78" s="56" t="b">
        <f t="shared" si="7"/>
        <v>0</v>
      </c>
      <c r="G78" s="57">
        <f t="shared" si="8"/>
        <v>1</v>
      </c>
    </row>
    <row r="79" spans="1:7">
      <c r="A79" s="28">
        <v>68</v>
      </c>
      <c r="B79" s="6"/>
      <c r="C79" s="179"/>
      <c r="D79" s="124" t="str">
        <f t="shared" si="5"/>
        <v/>
      </c>
      <c r="E79" s="60" t="str">
        <f t="shared" si="6"/>
        <v/>
      </c>
      <c r="F79" s="56" t="b">
        <f t="shared" si="7"/>
        <v>0</v>
      </c>
      <c r="G79" s="57">
        <f t="shared" si="8"/>
        <v>1</v>
      </c>
    </row>
    <row r="80" spans="1:7">
      <c r="A80" s="28">
        <v>69</v>
      </c>
      <c r="B80" s="6"/>
      <c r="C80" s="179"/>
      <c r="D80" s="124" t="str">
        <f t="shared" si="5"/>
        <v/>
      </c>
      <c r="E80" s="60" t="str">
        <f t="shared" si="6"/>
        <v/>
      </c>
      <c r="F80" s="56" t="b">
        <f t="shared" si="7"/>
        <v>0</v>
      </c>
      <c r="G80" s="57">
        <f t="shared" si="8"/>
        <v>1</v>
      </c>
    </row>
    <row r="81" spans="1:7">
      <c r="A81" s="28">
        <v>70</v>
      </c>
      <c r="B81" s="6"/>
      <c r="C81" s="179"/>
      <c r="D81" s="124" t="str">
        <f t="shared" si="5"/>
        <v/>
      </c>
      <c r="E81" s="60" t="str">
        <f t="shared" si="6"/>
        <v/>
      </c>
      <c r="F81" s="56" t="b">
        <f t="shared" si="7"/>
        <v>0</v>
      </c>
      <c r="G81" s="57">
        <f t="shared" si="8"/>
        <v>1</v>
      </c>
    </row>
    <row r="82" spans="1:7">
      <c r="A82" s="28">
        <v>71</v>
      </c>
      <c r="B82" s="6"/>
      <c r="C82" s="179"/>
      <c r="D82" s="124" t="str">
        <f t="shared" si="5"/>
        <v/>
      </c>
      <c r="E82" s="60" t="str">
        <f t="shared" si="6"/>
        <v/>
      </c>
      <c r="F82" s="56" t="b">
        <f t="shared" si="7"/>
        <v>0</v>
      </c>
      <c r="G82" s="57">
        <f t="shared" si="8"/>
        <v>1</v>
      </c>
    </row>
    <row r="83" spans="1:7">
      <c r="A83" s="28">
        <v>72</v>
      </c>
      <c r="B83" s="6"/>
      <c r="C83" s="179"/>
      <c r="D83" s="124" t="str">
        <f t="shared" si="5"/>
        <v/>
      </c>
      <c r="E83" s="60" t="str">
        <f t="shared" si="6"/>
        <v/>
      </c>
      <c r="F83" s="56" t="b">
        <f t="shared" si="7"/>
        <v>0</v>
      </c>
      <c r="G83" s="57">
        <f t="shared" si="8"/>
        <v>1</v>
      </c>
    </row>
    <row r="84" spans="1:7">
      <c r="A84" s="28">
        <v>73</v>
      </c>
      <c r="B84" s="6"/>
      <c r="C84" s="179"/>
      <c r="D84" s="124" t="str">
        <f t="shared" si="5"/>
        <v/>
      </c>
      <c r="E84" s="60" t="str">
        <f t="shared" si="6"/>
        <v/>
      </c>
      <c r="F84" s="56" t="b">
        <f t="shared" si="7"/>
        <v>0</v>
      </c>
      <c r="G84" s="57">
        <f t="shared" si="8"/>
        <v>1</v>
      </c>
    </row>
    <row r="85" spans="1:7">
      <c r="A85" s="28">
        <v>74</v>
      </c>
      <c r="B85" s="6"/>
      <c r="C85" s="179"/>
      <c r="D85" s="124" t="str">
        <f t="shared" si="5"/>
        <v/>
      </c>
      <c r="E85" s="60" t="str">
        <f t="shared" si="6"/>
        <v/>
      </c>
      <c r="F85" s="56" t="b">
        <f t="shared" si="7"/>
        <v>0</v>
      </c>
      <c r="G85" s="57">
        <f t="shared" si="8"/>
        <v>1</v>
      </c>
    </row>
    <row r="86" spans="1:7">
      <c r="A86" s="28">
        <v>75</v>
      </c>
      <c r="B86" s="6"/>
      <c r="C86" s="179"/>
      <c r="D86" s="124" t="str">
        <f t="shared" si="5"/>
        <v/>
      </c>
      <c r="E86" s="60" t="str">
        <f t="shared" si="6"/>
        <v/>
      </c>
      <c r="F86" s="56" t="b">
        <f t="shared" si="7"/>
        <v>0</v>
      </c>
      <c r="G86" s="57">
        <f t="shared" si="8"/>
        <v>1</v>
      </c>
    </row>
    <row r="87" spans="1:7">
      <c r="A87" s="28">
        <v>76</v>
      </c>
      <c r="B87" s="6"/>
      <c r="C87" s="179"/>
      <c r="D87" s="124" t="str">
        <f t="shared" si="5"/>
        <v/>
      </c>
      <c r="E87" s="60" t="str">
        <f t="shared" si="6"/>
        <v/>
      </c>
      <c r="F87" s="56" t="b">
        <f t="shared" si="7"/>
        <v>0</v>
      </c>
      <c r="G87" s="57">
        <f t="shared" si="8"/>
        <v>1</v>
      </c>
    </row>
    <row r="88" spans="1:7">
      <c r="A88" s="28">
        <v>77</v>
      </c>
      <c r="B88" s="6"/>
      <c r="C88" s="179"/>
      <c r="D88" s="124" t="str">
        <f t="shared" si="5"/>
        <v/>
      </c>
      <c r="E88" s="60" t="str">
        <f t="shared" si="6"/>
        <v/>
      </c>
      <c r="F88" s="56" t="b">
        <f t="shared" si="7"/>
        <v>0</v>
      </c>
      <c r="G88" s="57">
        <f t="shared" si="8"/>
        <v>1</v>
      </c>
    </row>
    <row r="89" spans="1:7">
      <c r="A89" s="28">
        <v>78</v>
      </c>
      <c r="B89" s="6"/>
      <c r="C89" s="179"/>
      <c r="D89" s="124" t="str">
        <f t="shared" si="5"/>
        <v/>
      </c>
      <c r="E89" s="60" t="str">
        <f t="shared" si="6"/>
        <v/>
      </c>
      <c r="F89" s="56" t="b">
        <f t="shared" si="7"/>
        <v>0</v>
      </c>
      <c r="G89" s="57">
        <f t="shared" si="8"/>
        <v>1</v>
      </c>
    </row>
    <row r="90" spans="1:7">
      <c r="A90" s="28">
        <v>79</v>
      </c>
      <c r="B90" s="6"/>
      <c r="C90" s="179"/>
      <c r="D90" s="124" t="str">
        <f t="shared" si="5"/>
        <v/>
      </c>
      <c r="E90" s="60" t="str">
        <f t="shared" si="6"/>
        <v/>
      </c>
      <c r="F90" s="56" t="b">
        <f t="shared" si="7"/>
        <v>0</v>
      </c>
      <c r="G90" s="57">
        <f t="shared" si="8"/>
        <v>1</v>
      </c>
    </row>
    <row r="91" spans="1:7">
      <c r="A91" s="28">
        <v>80</v>
      </c>
      <c r="B91" s="6"/>
      <c r="C91" s="179"/>
      <c r="D91" s="124" t="str">
        <f t="shared" si="5"/>
        <v/>
      </c>
      <c r="E91" s="60" t="str">
        <f t="shared" si="6"/>
        <v/>
      </c>
      <c r="F91" s="56" t="b">
        <f t="shared" si="7"/>
        <v>0</v>
      </c>
      <c r="G91" s="57">
        <f t="shared" si="8"/>
        <v>1</v>
      </c>
    </row>
    <row r="92" spans="1:7">
      <c r="A92" s="28">
        <v>81</v>
      </c>
      <c r="B92" s="6"/>
      <c r="C92" s="179"/>
      <c r="D92" s="124" t="str">
        <f t="shared" si="5"/>
        <v/>
      </c>
      <c r="E92" s="60" t="str">
        <f t="shared" si="6"/>
        <v/>
      </c>
      <c r="F92" s="56" t="b">
        <f t="shared" si="7"/>
        <v>0</v>
      </c>
      <c r="G92" s="57">
        <f t="shared" si="8"/>
        <v>1</v>
      </c>
    </row>
    <row r="93" spans="1:7">
      <c r="A93" s="28">
        <v>82</v>
      </c>
      <c r="B93" s="6"/>
      <c r="C93" s="179"/>
      <c r="D93" s="124" t="str">
        <f t="shared" si="5"/>
        <v/>
      </c>
      <c r="E93" s="60" t="str">
        <f t="shared" si="6"/>
        <v/>
      </c>
      <c r="F93" s="56" t="b">
        <f t="shared" si="7"/>
        <v>0</v>
      </c>
      <c r="G93" s="57">
        <f t="shared" si="8"/>
        <v>1</v>
      </c>
    </row>
    <row r="94" spans="1:7">
      <c r="A94" s="28">
        <v>83</v>
      </c>
      <c r="B94" s="6"/>
      <c r="C94" s="179"/>
      <c r="D94" s="124" t="str">
        <f t="shared" si="5"/>
        <v/>
      </c>
      <c r="E94" s="60" t="str">
        <f t="shared" si="6"/>
        <v/>
      </c>
      <c r="F94" s="56" t="b">
        <f t="shared" si="7"/>
        <v>0</v>
      </c>
      <c r="G94" s="57">
        <f t="shared" si="8"/>
        <v>1</v>
      </c>
    </row>
    <row r="95" spans="1:7">
      <c r="A95" s="28">
        <v>84</v>
      </c>
      <c r="B95" s="6"/>
      <c r="C95" s="179"/>
      <c r="D95" s="124" t="str">
        <f t="shared" si="5"/>
        <v/>
      </c>
      <c r="E95" s="60" t="str">
        <f t="shared" si="6"/>
        <v/>
      </c>
      <c r="F95" s="56" t="b">
        <f t="shared" si="7"/>
        <v>0</v>
      </c>
      <c r="G95" s="57">
        <f t="shared" si="8"/>
        <v>1</v>
      </c>
    </row>
    <row r="96" spans="1:7">
      <c r="A96" s="28">
        <v>85</v>
      </c>
      <c r="B96" s="6"/>
      <c r="C96" s="179"/>
      <c r="D96" s="124" t="str">
        <f t="shared" si="5"/>
        <v/>
      </c>
      <c r="E96" s="60" t="str">
        <f t="shared" si="6"/>
        <v/>
      </c>
      <c r="F96" s="56" t="b">
        <f t="shared" si="7"/>
        <v>0</v>
      </c>
      <c r="G96" s="57">
        <f t="shared" si="8"/>
        <v>1</v>
      </c>
    </row>
    <row r="97" spans="1:7">
      <c r="A97" s="28">
        <v>86</v>
      </c>
      <c r="B97" s="6"/>
      <c r="C97" s="179"/>
      <c r="D97" s="124" t="str">
        <f t="shared" si="5"/>
        <v/>
      </c>
      <c r="E97" s="60" t="str">
        <f t="shared" si="6"/>
        <v/>
      </c>
      <c r="F97" s="56" t="b">
        <f t="shared" si="7"/>
        <v>0</v>
      </c>
      <c r="G97" s="57">
        <f t="shared" si="8"/>
        <v>1</v>
      </c>
    </row>
    <row r="98" spans="1:7">
      <c r="A98" s="28">
        <v>87</v>
      </c>
      <c r="B98" s="6"/>
      <c r="C98" s="179"/>
      <c r="D98" s="124" t="str">
        <f t="shared" si="5"/>
        <v/>
      </c>
      <c r="E98" s="60" t="str">
        <f t="shared" si="6"/>
        <v/>
      </c>
      <c r="F98" s="56" t="b">
        <f t="shared" si="7"/>
        <v>0</v>
      </c>
      <c r="G98" s="57">
        <f t="shared" si="8"/>
        <v>1</v>
      </c>
    </row>
    <row r="99" spans="1:7">
      <c r="A99" s="28">
        <v>88</v>
      </c>
      <c r="B99" s="6"/>
      <c r="C99" s="179"/>
      <c r="D99" s="124" t="str">
        <f t="shared" si="5"/>
        <v/>
      </c>
      <c r="E99" s="60" t="str">
        <f t="shared" si="6"/>
        <v/>
      </c>
      <c r="F99" s="56" t="b">
        <f t="shared" si="7"/>
        <v>0</v>
      </c>
      <c r="G99" s="57">
        <f t="shared" si="8"/>
        <v>1</v>
      </c>
    </row>
    <row r="100" spans="1:7">
      <c r="A100" s="28">
        <v>89</v>
      </c>
      <c r="B100" s="6"/>
      <c r="C100" s="179"/>
      <c r="D100" s="124" t="str">
        <f t="shared" si="5"/>
        <v/>
      </c>
      <c r="E100" s="60" t="str">
        <f t="shared" si="6"/>
        <v/>
      </c>
      <c r="F100" s="56" t="b">
        <f t="shared" si="7"/>
        <v>0</v>
      </c>
      <c r="G100" s="57">
        <f t="shared" si="8"/>
        <v>1</v>
      </c>
    </row>
    <row r="101" spans="1:7">
      <c r="A101" s="28">
        <v>90</v>
      </c>
      <c r="B101" s="6"/>
      <c r="C101" s="179"/>
      <c r="D101" s="124" t="str">
        <f t="shared" si="5"/>
        <v/>
      </c>
      <c r="E101" s="60" t="str">
        <f t="shared" si="6"/>
        <v/>
      </c>
      <c r="F101" s="56" t="b">
        <f t="shared" si="7"/>
        <v>0</v>
      </c>
      <c r="G101" s="57">
        <f t="shared" si="8"/>
        <v>1</v>
      </c>
    </row>
    <row r="102" spans="1:7">
      <c r="A102" s="28">
        <v>91</v>
      </c>
      <c r="B102" s="6"/>
      <c r="C102" s="179"/>
      <c r="D102" s="124" t="str">
        <f t="shared" si="5"/>
        <v/>
      </c>
      <c r="E102" s="60" t="str">
        <f t="shared" si="6"/>
        <v/>
      </c>
      <c r="F102" s="56" t="b">
        <f t="shared" si="7"/>
        <v>0</v>
      </c>
      <c r="G102" s="57">
        <f t="shared" si="8"/>
        <v>1</v>
      </c>
    </row>
    <row r="103" spans="1:7">
      <c r="A103" s="28">
        <v>92</v>
      </c>
      <c r="B103" s="6"/>
      <c r="C103" s="179"/>
      <c r="D103" s="124" t="str">
        <f t="shared" si="5"/>
        <v/>
      </c>
      <c r="E103" s="60" t="str">
        <f t="shared" si="6"/>
        <v/>
      </c>
      <c r="F103" s="56" t="b">
        <f t="shared" si="7"/>
        <v>0</v>
      </c>
      <c r="G103" s="57">
        <f t="shared" si="8"/>
        <v>1</v>
      </c>
    </row>
    <row r="104" spans="1:7">
      <c r="A104" s="28">
        <v>93</v>
      </c>
      <c r="B104" s="6"/>
      <c r="C104" s="179"/>
      <c r="D104" s="124" t="str">
        <f t="shared" si="5"/>
        <v/>
      </c>
      <c r="E104" s="60" t="str">
        <f t="shared" si="6"/>
        <v/>
      </c>
      <c r="F104" s="56" t="b">
        <f t="shared" si="7"/>
        <v>0</v>
      </c>
      <c r="G104" s="57">
        <f t="shared" si="8"/>
        <v>1</v>
      </c>
    </row>
    <row r="105" spans="1:7">
      <c r="A105" s="28">
        <v>94</v>
      </c>
      <c r="B105" s="6"/>
      <c r="C105" s="179"/>
      <c r="D105" s="124" t="str">
        <f t="shared" si="5"/>
        <v/>
      </c>
      <c r="E105" s="60" t="str">
        <f t="shared" si="6"/>
        <v/>
      </c>
      <c r="F105" s="56" t="b">
        <f t="shared" si="7"/>
        <v>0</v>
      </c>
      <c r="G105" s="57">
        <f t="shared" si="8"/>
        <v>1</v>
      </c>
    </row>
    <row r="106" spans="1:7">
      <c r="A106" s="28">
        <v>95</v>
      </c>
      <c r="B106" s="6"/>
      <c r="C106" s="179"/>
      <c r="D106" s="124" t="str">
        <f t="shared" si="5"/>
        <v/>
      </c>
      <c r="E106" s="60" t="str">
        <f t="shared" si="6"/>
        <v/>
      </c>
      <c r="F106" s="56" t="b">
        <f t="shared" si="7"/>
        <v>0</v>
      </c>
      <c r="G106" s="57">
        <f t="shared" si="8"/>
        <v>1</v>
      </c>
    </row>
    <row r="107" spans="1:7">
      <c r="A107" s="28">
        <v>96</v>
      </c>
      <c r="B107" s="6"/>
      <c r="C107" s="179"/>
      <c r="D107" s="124" t="str">
        <f t="shared" si="5"/>
        <v/>
      </c>
      <c r="E107" s="60" t="str">
        <f t="shared" si="6"/>
        <v/>
      </c>
      <c r="F107" s="56" t="b">
        <f t="shared" si="7"/>
        <v>0</v>
      </c>
      <c r="G107" s="57">
        <f t="shared" si="8"/>
        <v>1</v>
      </c>
    </row>
    <row r="108" spans="1:7">
      <c r="A108" s="28">
        <v>97</v>
      </c>
      <c r="B108" s="6"/>
      <c r="C108" s="179"/>
      <c r="D108" s="124" t="str">
        <f t="shared" si="5"/>
        <v/>
      </c>
      <c r="E108" s="60" t="str">
        <f t="shared" si="6"/>
        <v/>
      </c>
      <c r="F108" s="56" t="b">
        <f t="shared" si="7"/>
        <v>0</v>
      </c>
      <c r="G108" s="57">
        <f t="shared" si="8"/>
        <v>1</v>
      </c>
    </row>
    <row r="109" spans="1:7">
      <c r="A109" s="28">
        <v>98</v>
      </c>
      <c r="B109" s="6"/>
      <c r="C109" s="179"/>
      <c r="D109" s="124" t="str">
        <f t="shared" si="5"/>
        <v/>
      </c>
      <c r="E109" s="60" t="str">
        <f t="shared" si="6"/>
        <v/>
      </c>
      <c r="F109" s="56" t="b">
        <f t="shared" si="7"/>
        <v>0</v>
      </c>
      <c r="G109" s="57">
        <f t="shared" si="8"/>
        <v>1</v>
      </c>
    </row>
    <row r="110" spans="1:7">
      <c r="A110" s="117">
        <v>99</v>
      </c>
      <c r="B110" s="6"/>
      <c r="C110" s="179"/>
      <c r="D110" s="124" t="str">
        <f t="shared" si="5"/>
        <v/>
      </c>
      <c r="E110" s="60" t="str">
        <f t="shared" si="6"/>
        <v/>
      </c>
      <c r="F110" s="56" t="b">
        <f t="shared" si="7"/>
        <v>0</v>
      </c>
      <c r="G110" s="57">
        <f t="shared" si="8"/>
        <v>1</v>
      </c>
    </row>
    <row r="111" spans="1:7">
      <c r="A111" s="117">
        <v>100</v>
      </c>
      <c r="B111" s="118"/>
      <c r="C111" s="120"/>
      <c r="D111" s="124" t="str">
        <f t="shared" si="5"/>
        <v/>
      </c>
      <c r="E111" s="60" t="str">
        <f t="shared" si="6"/>
        <v/>
      </c>
      <c r="F111" s="56" t="b">
        <f t="shared" si="7"/>
        <v>0</v>
      </c>
      <c r="G111" s="57">
        <f t="shared" si="8"/>
        <v>1</v>
      </c>
    </row>
    <row r="112" spans="1:7">
      <c r="A112" s="117">
        <v>101</v>
      </c>
      <c r="B112" s="118"/>
      <c r="C112" s="120"/>
      <c r="D112" s="124" t="str">
        <f t="shared" si="5"/>
        <v/>
      </c>
      <c r="E112" s="60" t="str">
        <f t="shared" si="6"/>
        <v/>
      </c>
      <c r="F112" s="56" t="b">
        <f t="shared" si="7"/>
        <v>0</v>
      </c>
      <c r="G112" s="57">
        <f t="shared" si="8"/>
        <v>1</v>
      </c>
    </row>
    <row r="113" spans="1:7">
      <c r="A113" s="117">
        <v>102</v>
      </c>
      <c r="B113" s="118"/>
      <c r="C113" s="120"/>
      <c r="D113" s="124" t="str">
        <f t="shared" si="5"/>
        <v/>
      </c>
      <c r="E113" s="60" t="str">
        <f t="shared" si="6"/>
        <v/>
      </c>
      <c r="F113" s="56" t="b">
        <f t="shared" si="7"/>
        <v>0</v>
      </c>
      <c r="G113" s="57">
        <f t="shared" si="8"/>
        <v>1</v>
      </c>
    </row>
    <row r="114" spans="1:7">
      <c r="A114" s="117">
        <v>103</v>
      </c>
      <c r="B114" s="118"/>
      <c r="C114" s="120"/>
      <c r="D114" s="124" t="str">
        <f t="shared" si="5"/>
        <v/>
      </c>
      <c r="E114" s="60" t="str">
        <f t="shared" si="6"/>
        <v/>
      </c>
      <c r="F114" s="56" t="b">
        <f t="shared" si="7"/>
        <v>0</v>
      </c>
      <c r="G114" s="57">
        <f t="shared" si="8"/>
        <v>1</v>
      </c>
    </row>
    <row r="115" spans="1:7">
      <c r="A115" s="117">
        <v>104</v>
      </c>
      <c r="B115" s="118"/>
      <c r="C115" s="120"/>
      <c r="D115" s="124" t="str">
        <f t="shared" si="5"/>
        <v/>
      </c>
      <c r="E115" s="60" t="str">
        <f t="shared" si="6"/>
        <v/>
      </c>
      <c r="F115" s="56" t="b">
        <f t="shared" si="7"/>
        <v>0</v>
      </c>
      <c r="G115" s="57">
        <f t="shared" si="8"/>
        <v>1</v>
      </c>
    </row>
    <row r="116" spans="1:7">
      <c r="A116" s="117">
        <v>105</v>
      </c>
      <c r="B116" s="118"/>
      <c r="C116" s="120"/>
      <c r="D116" s="124" t="str">
        <f t="shared" si="5"/>
        <v/>
      </c>
      <c r="E116" s="60" t="str">
        <f t="shared" si="6"/>
        <v/>
      </c>
      <c r="F116" s="56" t="b">
        <f t="shared" si="7"/>
        <v>0</v>
      </c>
      <c r="G116" s="57">
        <f t="shared" si="8"/>
        <v>1</v>
      </c>
    </row>
    <row r="117" spans="1:7">
      <c r="A117" s="117">
        <v>106</v>
      </c>
      <c r="B117" s="118"/>
      <c r="C117" s="120"/>
      <c r="D117" s="124" t="str">
        <f t="shared" si="5"/>
        <v/>
      </c>
      <c r="E117" s="60" t="str">
        <f t="shared" si="6"/>
        <v/>
      </c>
      <c r="F117" s="56" t="b">
        <f t="shared" si="7"/>
        <v>0</v>
      </c>
      <c r="G117" s="57">
        <f t="shared" si="8"/>
        <v>1</v>
      </c>
    </row>
    <row r="118" spans="1:7">
      <c r="A118" s="117">
        <v>107</v>
      </c>
      <c r="B118" s="118"/>
      <c r="C118" s="120"/>
      <c r="D118" s="124" t="str">
        <f t="shared" si="5"/>
        <v/>
      </c>
      <c r="E118" s="60" t="str">
        <f t="shared" si="6"/>
        <v/>
      </c>
      <c r="F118" s="56" t="b">
        <f t="shared" si="7"/>
        <v>0</v>
      </c>
      <c r="G118" s="57">
        <f t="shared" si="8"/>
        <v>1</v>
      </c>
    </row>
    <row r="119" spans="1:7">
      <c r="A119" s="117">
        <v>108</v>
      </c>
      <c r="B119" s="118"/>
      <c r="C119" s="120"/>
      <c r="D119" s="124" t="str">
        <f t="shared" si="5"/>
        <v/>
      </c>
      <c r="E119" s="60" t="str">
        <f t="shared" si="6"/>
        <v/>
      </c>
      <c r="F119" s="56" t="b">
        <f t="shared" si="7"/>
        <v>0</v>
      </c>
      <c r="G119" s="57">
        <f t="shared" si="8"/>
        <v>1</v>
      </c>
    </row>
    <row r="120" spans="1:7">
      <c r="A120" s="117">
        <v>109</v>
      </c>
      <c r="B120" s="118"/>
      <c r="C120" s="120"/>
      <c r="D120" s="124" t="str">
        <f t="shared" si="5"/>
        <v/>
      </c>
      <c r="E120" s="60" t="str">
        <f t="shared" si="6"/>
        <v/>
      </c>
      <c r="F120" s="56" t="b">
        <f t="shared" si="7"/>
        <v>0</v>
      </c>
      <c r="G120" s="57">
        <f t="shared" si="8"/>
        <v>1</v>
      </c>
    </row>
    <row r="121" spans="1:7">
      <c r="A121" s="117">
        <v>110</v>
      </c>
      <c r="B121" s="118"/>
      <c r="C121" s="120"/>
      <c r="D121" s="124" t="str">
        <f t="shared" si="5"/>
        <v/>
      </c>
      <c r="E121" s="60" t="str">
        <f t="shared" si="6"/>
        <v/>
      </c>
      <c r="F121" s="56" t="b">
        <f t="shared" si="7"/>
        <v>0</v>
      </c>
      <c r="G121" s="57">
        <f t="shared" si="8"/>
        <v>1</v>
      </c>
    </row>
    <row r="122" spans="1:7">
      <c r="A122" s="117">
        <v>111</v>
      </c>
      <c r="B122" s="118"/>
      <c r="C122" s="120"/>
      <c r="D122" s="124" t="str">
        <f t="shared" si="5"/>
        <v/>
      </c>
      <c r="E122" s="60" t="str">
        <f t="shared" si="6"/>
        <v/>
      </c>
      <c r="F122" s="56" t="b">
        <f t="shared" si="7"/>
        <v>0</v>
      </c>
      <c r="G122" s="57">
        <f t="shared" si="8"/>
        <v>1</v>
      </c>
    </row>
    <row r="123" spans="1:7">
      <c r="A123" s="117">
        <v>112</v>
      </c>
      <c r="B123" s="118"/>
      <c r="C123" s="120"/>
      <c r="D123" s="124" t="str">
        <f t="shared" si="5"/>
        <v/>
      </c>
      <c r="E123" s="60" t="str">
        <f t="shared" si="6"/>
        <v/>
      </c>
      <c r="F123" s="56" t="b">
        <f t="shared" si="7"/>
        <v>0</v>
      </c>
      <c r="G123" s="57">
        <f t="shared" si="8"/>
        <v>1</v>
      </c>
    </row>
    <row r="124" spans="1:7">
      <c r="A124" s="117">
        <v>113</v>
      </c>
      <c r="B124" s="118"/>
      <c r="C124" s="120"/>
      <c r="D124" s="124" t="str">
        <f t="shared" si="5"/>
        <v/>
      </c>
      <c r="E124" s="60" t="str">
        <f t="shared" si="6"/>
        <v/>
      </c>
      <c r="F124" s="56" t="b">
        <f t="shared" si="7"/>
        <v>0</v>
      </c>
      <c r="G124" s="57">
        <f t="shared" si="8"/>
        <v>1</v>
      </c>
    </row>
    <row r="125" spans="1:7">
      <c r="A125" s="117">
        <v>114</v>
      </c>
      <c r="B125" s="118"/>
      <c r="C125" s="120"/>
      <c r="D125" s="124" t="str">
        <f t="shared" si="5"/>
        <v/>
      </c>
      <c r="E125" s="60" t="str">
        <f t="shared" si="6"/>
        <v/>
      </c>
      <c r="F125" s="56" t="b">
        <f t="shared" si="7"/>
        <v>0</v>
      </c>
      <c r="G125" s="57">
        <f t="shared" si="8"/>
        <v>1</v>
      </c>
    </row>
    <row r="126" spans="1:7">
      <c r="A126" s="117">
        <v>115</v>
      </c>
      <c r="B126" s="118"/>
      <c r="C126" s="120"/>
      <c r="D126" s="124" t="str">
        <f t="shared" si="5"/>
        <v/>
      </c>
      <c r="E126" s="60" t="str">
        <f t="shared" si="6"/>
        <v/>
      </c>
      <c r="F126" s="56" t="b">
        <f t="shared" si="7"/>
        <v>0</v>
      </c>
      <c r="G126" s="57">
        <f t="shared" si="8"/>
        <v>1</v>
      </c>
    </row>
    <row r="127" spans="1:7">
      <c r="A127" s="117">
        <v>116</v>
      </c>
      <c r="B127" s="118"/>
      <c r="C127" s="120"/>
      <c r="D127" s="124" t="str">
        <f t="shared" si="5"/>
        <v/>
      </c>
      <c r="E127" s="60" t="str">
        <f t="shared" si="6"/>
        <v/>
      </c>
      <c r="F127" s="56" t="b">
        <f t="shared" si="7"/>
        <v>0</v>
      </c>
      <c r="G127" s="57">
        <f t="shared" si="8"/>
        <v>1</v>
      </c>
    </row>
    <row r="128" spans="1:7">
      <c r="A128" s="117">
        <v>117</v>
      </c>
      <c r="B128" s="118"/>
      <c r="C128" s="120"/>
      <c r="D128" s="124" t="str">
        <f t="shared" si="5"/>
        <v/>
      </c>
      <c r="E128" s="60" t="str">
        <f t="shared" si="6"/>
        <v/>
      </c>
      <c r="F128" s="56" t="b">
        <f t="shared" si="7"/>
        <v>0</v>
      </c>
      <c r="G128" s="57">
        <f t="shared" si="8"/>
        <v>1</v>
      </c>
    </row>
    <row r="129" spans="1:7">
      <c r="A129" s="117">
        <v>118</v>
      </c>
      <c r="B129" s="118"/>
      <c r="C129" s="120"/>
      <c r="D129" s="124" t="str">
        <f t="shared" si="5"/>
        <v/>
      </c>
      <c r="E129" s="60" t="str">
        <f t="shared" si="6"/>
        <v/>
      </c>
      <c r="F129" s="56" t="b">
        <f t="shared" si="7"/>
        <v>0</v>
      </c>
      <c r="G129" s="57">
        <f t="shared" si="8"/>
        <v>1</v>
      </c>
    </row>
    <row r="130" spans="1:7">
      <c r="A130" s="117">
        <v>119</v>
      </c>
      <c r="B130" s="118"/>
      <c r="C130" s="120"/>
      <c r="D130" s="124" t="str">
        <f t="shared" si="5"/>
        <v/>
      </c>
      <c r="E130" s="60" t="str">
        <f t="shared" si="6"/>
        <v/>
      </c>
      <c r="F130" s="56" t="b">
        <f t="shared" si="7"/>
        <v>0</v>
      </c>
      <c r="G130" s="57">
        <f t="shared" si="8"/>
        <v>1</v>
      </c>
    </row>
    <row r="131" spans="1:7">
      <c r="A131" s="117">
        <v>120</v>
      </c>
      <c r="B131" s="118"/>
      <c r="C131" s="120"/>
      <c r="D131" s="124" t="str">
        <f t="shared" si="5"/>
        <v/>
      </c>
      <c r="E131" s="60" t="str">
        <f t="shared" si="6"/>
        <v/>
      </c>
      <c r="F131" s="56" t="b">
        <f t="shared" si="7"/>
        <v>0</v>
      </c>
      <c r="G131" s="57">
        <f t="shared" si="8"/>
        <v>1</v>
      </c>
    </row>
    <row r="132" spans="1:7">
      <c r="A132" s="117">
        <v>121</v>
      </c>
      <c r="B132" s="118"/>
      <c r="C132" s="120"/>
      <c r="D132" s="124" t="str">
        <f t="shared" si="5"/>
        <v/>
      </c>
      <c r="E132" s="60" t="str">
        <f t="shared" si="6"/>
        <v/>
      </c>
      <c r="F132" s="56" t="b">
        <f t="shared" si="7"/>
        <v>0</v>
      </c>
      <c r="G132" s="57">
        <f t="shared" si="8"/>
        <v>1</v>
      </c>
    </row>
    <row r="133" spans="1:7">
      <c r="A133" s="117">
        <v>122</v>
      </c>
      <c r="B133" s="118"/>
      <c r="C133" s="120"/>
      <c r="D133" s="124" t="str">
        <f t="shared" si="5"/>
        <v/>
      </c>
      <c r="E133" s="60" t="str">
        <f t="shared" si="6"/>
        <v/>
      </c>
      <c r="F133" s="56" t="b">
        <f t="shared" si="7"/>
        <v>0</v>
      </c>
      <c r="G133" s="57">
        <f t="shared" si="8"/>
        <v>1</v>
      </c>
    </row>
    <row r="134" spans="1:7">
      <c r="A134" s="117">
        <v>123</v>
      </c>
      <c r="B134" s="118"/>
      <c r="C134" s="120"/>
      <c r="D134" s="124" t="str">
        <f t="shared" si="5"/>
        <v/>
      </c>
      <c r="E134" s="60" t="str">
        <f t="shared" si="6"/>
        <v/>
      </c>
      <c r="F134" s="56" t="b">
        <f t="shared" si="7"/>
        <v>0</v>
      </c>
      <c r="G134" s="57">
        <f t="shared" si="8"/>
        <v>1</v>
      </c>
    </row>
    <row r="135" spans="1:7">
      <c r="A135" s="117">
        <v>124</v>
      </c>
      <c r="B135" s="118"/>
      <c r="C135" s="120"/>
      <c r="D135" s="124" t="str">
        <f t="shared" si="5"/>
        <v/>
      </c>
      <c r="E135" s="60" t="str">
        <f t="shared" si="6"/>
        <v/>
      </c>
      <c r="F135" s="56" t="b">
        <f t="shared" si="7"/>
        <v>0</v>
      </c>
      <c r="G135" s="57">
        <f t="shared" si="8"/>
        <v>1</v>
      </c>
    </row>
    <row r="136" spans="1:7">
      <c r="A136" s="117">
        <v>125</v>
      </c>
      <c r="B136" s="118"/>
      <c r="C136" s="120"/>
      <c r="D136" s="124" t="str">
        <f t="shared" si="5"/>
        <v/>
      </c>
      <c r="E136" s="60" t="str">
        <f t="shared" si="6"/>
        <v/>
      </c>
      <c r="F136" s="56" t="b">
        <f t="shared" si="7"/>
        <v>0</v>
      </c>
      <c r="G136" s="57">
        <f t="shared" si="8"/>
        <v>1</v>
      </c>
    </row>
    <row r="137" spans="1:7">
      <c r="A137" s="117">
        <v>126</v>
      </c>
      <c r="B137" s="118"/>
      <c r="C137" s="120"/>
      <c r="D137" s="124" t="str">
        <f t="shared" si="5"/>
        <v/>
      </c>
      <c r="E137" s="60" t="str">
        <f t="shared" si="6"/>
        <v/>
      </c>
      <c r="F137" s="56" t="b">
        <f t="shared" si="7"/>
        <v>0</v>
      </c>
      <c r="G137" s="57">
        <f t="shared" si="8"/>
        <v>1</v>
      </c>
    </row>
    <row r="138" spans="1:7">
      <c r="A138" s="117">
        <v>127</v>
      </c>
      <c r="B138" s="118"/>
      <c r="C138" s="120"/>
      <c r="D138" s="124" t="str">
        <f t="shared" si="5"/>
        <v/>
      </c>
      <c r="E138" s="60" t="str">
        <f t="shared" si="6"/>
        <v/>
      </c>
      <c r="F138" s="56" t="b">
        <f t="shared" si="7"/>
        <v>0</v>
      </c>
      <c r="G138" s="57">
        <f t="shared" si="8"/>
        <v>1</v>
      </c>
    </row>
    <row r="139" spans="1:7">
      <c r="A139" s="117">
        <v>128</v>
      </c>
      <c r="B139" s="118"/>
      <c r="C139" s="120"/>
      <c r="D139" s="124" t="str">
        <f t="shared" si="5"/>
        <v/>
      </c>
      <c r="E139" s="60" t="str">
        <f t="shared" si="6"/>
        <v/>
      </c>
      <c r="F139" s="56" t="b">
        <f t="shared" si="7"/>
        <v>0</v>
      </c>
      <c r="G139" s="57">
        <f t="shared" si="8"/>
        <v>1</v>
      </c>
    </row>
    <row r="140" spans="1:7">
      <c r="A140" s="117">
        <v>129</v>
      </c>
      <c r="B140" s="118"/>
      <c r="C140" s="120"/>
      <c r="D140" s="124" t="str">
        <f t="shared" ref="D140:D203" si="9">IF(OR($B140="",,$C140&lt;an_initial,$C140&gt;an_final),"",E140*100)</f>
        <v/>
      </c>
      <c r="E140" s="60" t="str">
        <f t="shared" ref="E140:E203" si="10">IF(OR($B140="",,$C140="",$C140&gt;an_final),"",IF($C140&gt;=an_initial,1,""))</f>
        <v/>
      </c>
      <c r="F140" s="56" t="b">
        <f t="shared" ref="F140:F203" si="11">IF(nume_candidat="",FALSE,ISNUMBER(SEARCH(nume_candidat,$B140)))</f>
        <v>0</v>
      </c>
      <c r="G140" s="57">
        <f t="shared" si="8"/>
        <v>1</v>
      </c>
    </row>
    <row r="141" spans="1:7">
      <c r="A141" s="117">
        <v>130</v>
      </c>
      <c r="B141" s="118"/>
      <c r="C141" s="120"/>
      <c r="D141" s="124" t="str">
        <f t="shared" si="9"/>
        <v/>
      </c>
      <c r="E141" s="60" t="str">
        <f t="shared" si="10"/>
        <v/>
      </c>
      <c r="F141" s="56" t="b">
        <f t="shared" si="11"/>
        <v>0</v>
      </c>
      <c r="G141" s="57">
        <f t="shared" ref="G141:G204" si="12">LEN(B141)-LEN(SUBSTITUTE(B141,",",""))+1</f>
        <v>1</v>
      </c>
    </row>
    <row r="142" spans="1:7">
      <c r="A142" s="117">
        <v>131</v>
      </c>
      <c r="B142" s="118"/>
      <c r="C142" s="120"/>
      <c r="D142" s="124" t="str">
        <f t="shared" si="9"/>
        <v/>
      </c>
      <c r="E142" s="60" t="str">
        <f t="shared" si="10"/>
        <v/>
      </c>
      <c r="F142" s="56" t="b">
        <f t="shared" si="11"/>
        <v>0</v>
      </c>
      <c r="G142" s="57">
        <f t="shared" si="12"/>
        <v>1</v>
      </c>
    </row>
    <row r="143" spans="1:7">
      <c r="A143" s="117">
        <v>132</v>
      </c>
      <c r="B143" s="118"/>
      <c r="C143" s="120"/>
      <c r="D143" s="124" t="str">
        <f t="shared" si="9"/>
        <v/>
      </c>
      <c r="E143" s="60" t="str">
        <f t="shared" si="10"/>
        <v/>
      </c>
      <c r="F143" s="56" t="b">
        <f t="shared" si="11"/>
        <v>0</v>
      </c>
      <c r="G143" s="57">
        <f t="shared" si="12"/>
        <v>1</v>
      </c>
    </row>
    <row r="144" spans="1:7">
      <c r="A144" s="117">
        <v>133</v>
      </c>
      <c r="B144" s="118"/>
      <c r="C144" s="120"/>
      <c r="D144" s="124" t="str">
        <f t="shared" si="9"/>
        <v/>
      </c>
      <c r="E144" s="60" t="str">
        <f t="shared" si="10"/>
        <v/>
      </c>
      <c r="F144" s="56" t="b">
        <f t="shared" si="11"/>
        <v>0</v>
      </c>
      <c r="G144" s="57">
        <f t="shared" si="12"/>
        <v>1</v>
      </c>
    </row>
    <row r="145" spans="1:7">
      <c r="A145" s="117">
        <v>134</v>
      </c>
      <c r="B145" s="118"/>
      <c r="C145" s="120"/>
      <c r="D145" s="124" t="str">
        <f t="shared" si="9"/>
        <v/>
      </c>
      <c r="E145" s="60" t="str">
        <f t="shared" si="10"/>
        <v/>
      </c>
      <c r="F145" s="56" t="b">
        <f t="shared" si="11"/>
        <v>0</v>
      </c>
      <c r="G145" s="57">
        <f t="shared" si="12"/>
        <v>1</v>
      </c>
    </row>
    <row r="146" spans="1:7">
      <c r="A146" s="117">
        <v>135</v>
      </c>
      <c r="B146" s="118"/>
      <c r="C146" s="120"/>
      <c r="D146" s="124" t="str">
        <f t="shared" si="9"/>
        <v/>
      </c>
      <c r="E146" s="60" t="str">
        <f t="shared" si="10"/>
        <v/>
      </c>
      <c r="F146" s="56" t="b">
        <f t="shared" si="11"/>
        <v>0</v>
      </c>
      <c r="G146" s="57">
        <f t="shared" si="12"/>
        <v>1</v>
      </c>
    </row>
    <row r="147" spans="1:7">
      <c r="A147" s="117">
        <v>136</v>
      </c>
      <c r="B147" s="118"/>
      <c r="C147" s="120"/>
      <c r="D147" s="124" t="str">
        <f t="shared" si="9"/>
        <v/>
      </c>
      <c r="E147" s="60" t="str">
        <f t="shared" si="10"/>
        <v/>
      </c>
      <c r="F147" s="56" t="b">
        <f t="shared" si="11"/>
        <v>0</v>
      </c>
      <c r="G147" s="57">
        <f t="shared" si="12"/>
        <v>1</v>
      </c>
    </row>
    <row r="148" spans="1:7">
      <c r="A148" s="117">
        <v>137</v>
      </c>
      <c r="B148" s="118"/>
      <c r="C148" s="120"/>
      <c r="D148" s="124" t="str">
        <f t="shared" si="9"/>
        <v/>
      </c>
      <c r="E148" s="60" t="str">
        <f t="shared" si="10"/>
        <v/>
      </c>
      <c r="F148" s="56" t="b">
        <f t="shared" si="11"/>
        <v>0</v>
      </c>
      <c r="G148" s="57">
        <f t="shared" si="12"/>
        <v>1</v>
      </c>
    </row>
    <row r="149" spans="1:7">
      <c r="A149" s="117">
        <v>138</v>
      </c>
      <c r="B149" s="118"/>
      <c r="C149" s="120"/>
      <c r="D149" s="124" t="str">
        <f t="shared" si="9"/>
        <v/>
      </c>
      <c r="E149" s="60" t="str">
        <f t="shared" si="10"/>
        <v/>
      </c>
      <c r="F149" s="56" t="b">
        <f t="shared" si="11"/>
        <v>0</v>
      </c>
      <c r="G149" s="57">
        <f t="shared" si="12"/>
        <v>1</v>
      </c>
    </row>
    <row r="150" spans="1:7">
      <c r="A150" s="117">
        <v>139</v>
      </c>
      <c r="B150" s="118"/>
      <c r="C150" s="120"/>
      <c r="D150" s="124" t="str">
        <f t="shared" si="9"/>
        <v/>
      </c>
      <c r="E150" s="60" t="str">
        <f t="shared" si="10"/>
        <v/>
      </c>
      <c r="F150" s="56" t="b">
        <f t="shared" si="11"/>
        <v>0</v>
      </c>
      <c r="G150" s="57">
        <f t="shared" si="12"/>
        <v>1</v>
      </c>
    </row>
    <row r="151" spans="1:7">
      <c r="A151" s="117">
        <v>140</v>
      </c>
      <c r="B151" s="118"/>
      <c r="C151" s="120"/>
      <c r="D151" s="124" t="str">
        <f t="shared" si="9"/>
        <v/>
      </c>
      <c r="E151" s="60" t="str">
        <f t="shared" si="10"/>
        <v/>
      </c>
      <c r="F151" s="56" t="b">
        <f t="shared" si="11"/>
        <v>0</v>
      </c>
      <c r="G151" s="57">
        <f t="shared" si="12"/>
        <v>1</v>
      </c>
    </row>
    <row r="152" spans="1:7">
      <c r="A152" s="117">
        <v>141</v>
      </c>
      <c r="B152" s="118"/>
      <c r="C152" s="120"/>
      <c r="D152" s="124" t="str">
        <f t="shared" si="9"/>
        <v/>
      </c>
      <c r="E152" s="60" t="str">
        <f t="shared" si="10"/>
        <v/>
      </c>
      <c r="F152" s="56" t="b">
        <f t="shared" si="11"/>
        <v>0</v>
      </c>
      <c r="G152" s="57">
        <f t="shared" si="12"/>
        <v>1</v>
      </c>
    </row>
    <row r="153" spans="1:7">
      <c r="A153" s="117">
        <v>142</v>
      </c>
      <c r="B153" s="118"/>
      <c r="C153" s="120"/>
      <c r="D153" s="124" t="str">
        <f t="shared" si="9"/>
        <v/>
      </c>
      <c r="E153" s="60" t="str">
        <f t="shared" si="10"/>
        <v/>
      </c>
      <c r="F153" s="56" t="b">
        <f t="shared" si="11"/>
        <v>0</v>
      </c>
      <c r="G153" s="57">
        <f t="shared" si="12"/>
        <v>1</v>
      </c>
    </row>
    <row r="154" spans="1:7">
      <c r="A154" s="117">
        <v>143</v>
      </c>
      <c r="B154" s="118"/>
      <c r="C154" s="120"/>
      <c r="D154" s="124" t="str">
        <f t="shared" si="9"/>
        <v/>
      </c>
      <c r="E154" s="60" t="str">
        <f t="shared" si="10"/>
        <v/>
      </c>
      <c r="F154" s="56" t="b">
        <f t="shared" si="11"/>
        <v>0</v>
      </c>
      <c r="G154" s="57">
        <f t="shared" si="12"/>
        <v>1</v>
      </c>
    </row>
    <row r="155" spans="1:7">
      <c r="A155" s="117">
        <v>144</v>
      </c>
      <c r="B155" s="118"/>
      <c r="C155" s="120"/>
      <c r="D155" s="124" t="str">
        <f t="shared" si="9"/>
        <v/>
      </c>
      <c r="E155" s="60" t="str">
        <f t="shared" si="10"/>
        <v/>
      </c>
      <c r="F155" s="56" t="b">
        <f t="shared" si="11"/>
        <v>0</v>
      </c>
      <c r="G155" s="57">
        <f t="shared" si="12"/>
        <v>1</v>
      </c>
    </row>
    <row r="156" spans="1:7">
      <c r="A156" s="117">
        <v>145</v>
      </c>
      <c r="B156" s="118"/>
      <c r="C156" s="120"/>
      <c r="D156" s="124" t="str">
        <f t="shared" si="9"/>
        <v/>
      </c>
      <c r="E156" s="60" t="str">
        <f t="shared" si="10"/>
        <v/>
      </c>
      <c r="F156" s="56" t="b">
        <f t="shared" si="11"/>
        <v>0</v>
      </c>
      <c r="G156" s="57">
        <f t="shared" si="12"/>
        <v>1</v>
      </c>
    </row>
    <row r="157" spans="1:7">
      <c r="A157" s="117">
        <v>146</v>
      </c>
      <c r="B157" s="118"/>
      <c r="C157" s="120"/>
      <c r="D157" s="124" t="str">
        <f t="shared" si="9"/>
        <v/>
      </c>
      <c r="E157" s="60" t="str">
        <f t="shared" si="10"/>
        <v/>
      </c>
      <c r="F157" s="56" t="b">
        <f t="shared" si="11"/>
        <v>0</v>
      </c>
      <c r="G157" s="57">
        <f t="shared" si="12"/>
        <v>1</v>
      </c>
    </row>
    <row r="158" spans="1:7">
      <c r="A158" s="117">
        <v>147</v>
      </c>
      <c r="B158" s="118"/>
      <c r="C158" s="120"/>
      <c r="D158" s="124" t="str">
        <f t="shared" si="9"/>
        <v/>
      </c>
      <c r="E158" s="60" t="str">
        <f t="shared" si="10"/>
        <v/>
      </c>
      <c r="F158" s="56" t="b">
        <f t="shared" si="11"/>
        <v>0</v>
      </c>
      <c r="G158" s="57">
        <f t="shared" si="12"/>
        <v>1</v>
      </c>
    </row>
    <row r="159" spans="1:7">
      <c r="A159" s="117">
        <v>148</v>
      </c>
      <c r="B159" s="118"/>
      <c r="C159" s="120"/>
      <c r="D159" s="124" t="str">
        <f t="shared" si="9"/>
        <v/>
      </c>
      <c r="E159" s="60" t="str">
        <f t="shared" si="10"/>
        <v/>
      </c>
      <c r="F159" s="56" t="b">
        <f t="shared" si="11"/>
        <v>0</v>
      </c>
      <c r="G159" s="57">
        <f t="shared" si="12"/>
        <v>1</v>
      </c>
    </row>
    <row r="160" spans="1:7">
      <c r="A160" s="117">
        <v>149</v>
      </c>
      <c r="B160" s="118"/>
      <c r="C160" s="120"/>
      <c r="D160" s="124" t="str">
        <f t="shared" si="9"/>
        <v/>
      </c>
      <c r="E160" s="60" t="str">
        <f t="shared" si="10"/>
        <v/>
      </c>
      <c r="F160" s="56" t="b">
        <f t="shared" si="11"/>
        <v>0</v>
      </c>
      <c r="G160" s="57">
        <f t="shared" si="12"/>
        <v>1</v>
      </c>
    </row>
    <row r="161" spans="1:7">
      <c r="A161" s="117">
        <v>150</v>
      </c>
      <c r="B161" s="118"/>
      <c r="C161" s="120"/>
      <c r="D161" s="124" t="str">
        <f t="shared" si="9"/>
        <v/>
      </c>
      <c r="E161" s="60" t="str">
        <f t="shared" si="10"/>
        <v/>
      </c>
      <c r="F161" s="56" t="b">
        <f t="shared" si="11"/>
        <v>0</v>
      </c>
      <c r="G161" s="57">
        <f t="shared" si="12"/>
        <v>1</v>
      </c>
    </row>
    <row r="162" spans="1:7">
      <c r="A162" s="117">
        <v>151</v>
      </c>
      <c r="B162" s="118"/>
      <c r="C162" s="120"/>
      <c r="D162" s="124" t="str">
        <f t="shared" si="9"/>
        <v/>
      </c>
      <c r="E162" s="60" t="str">
        <f t="shared" si="10"/>
        <v/>
      </c>
      <c r="F162" s="56" t="b">
        <f t="shared" si="11"/>
        <v>0</v>
      </c>
      <c r="G162" s="57">
        <f t="shared" si="12"/>
        <v>1</v>
      </c>
    </row>
    <row r="163" spans="1:7">
      <c r="A163" s="117">
        <v>152</v>
      </c>
      <c r="B163" s="118"/>
      <c r="C163" s="120"/>
      <c r="D163" s="124" t="str">
        <f t="shared" si="9"/>
        <v/>
      </c>
      <c r="E163" s="60" t="str">
        <f t="shared" si="10"/>
        <v/>
      </c>
      <c r="F163" s="56" t="b">
        <f t="shared" si="11"/>
        <v>0</v>
      </c>
      <c r="G163" s="57">
        <f t="shared" si="12"/>
        <v>1</v>
      </c>
    </row>
    <row r="164" spans="1:7">
      <c r="A164" s="117">
        <v>153</v>
      </c>
      <c r="B164" s="118"/>
      <c r="C164" s="120"/>
      <c r="D164" s="124" t="str">
        <f t="shared" si="9"/>
        <v/>
      </c>
      <c r="E164" s="60" t="str">
        <f t="shared" si="10"/>
        <v/>
      </c>
      <c r="F164" s="56" t="b">
        <f t="shared" si="11"/>
        <v>0</v>
      </c>
      <c r="G164" s="57">
        <f t="shared" si="12"/>
        <v>1</v>
      </c>
    </row>
    <row r="165" spans="1:7">
      <c r="A165" s="117">
        <v>154</v>
      </c>
      <c r="B165" s="118"/>
      <c r="C165" s="120"/>
      <c r="D165" s="124" t="str">
        <f t="shared" si="9"/>
        <v/>
      </c>
      <c r="E165" s="60" t="str">
        <f t="shared" si="10"/>
        <v/>
      </c>
      <c r="F165" s="56" t="b">
        <f t="shared" si="11"/>
        <v>0</v>
      </c>
      <c r="G165" s="57">
        <f t="shared" si="12"/>
        <v>1</v>
      </c>
    </row>
    <row r="166" spans="1:7">
      <c r="A166" s="117">
        <v>155</v>
      </c>
      <c r="B166" s="118"/>
      <c r="C166" s="120"/>
      <c r="D166" s="124" t="str">
        <f t="shared" si="9"/>
        <v/>
      </c>
      <c r="E166" s="60" t="str">
        <f t="shared" si="10"/>
        <v/>
      </c>
      <c r="F166" s="56" t="b">
        <f t="shared" si="11"/>
        <v>0</v>
      </c>
      <c r="G166" s="57">
        <f t="shared" si="12"/>
        <v>1</v>
      </c>
    </row>
    <row r="167" spans="1:7">
      <c r="A167" s="117">
        <v>156</v>
      </c>
      <c r="B167" s="118"/>
      <c r="C167" s="120"/>
      <c r="D167" s="124" t="str">
        <f t="shared" si="9"/>
        <v/>
      </c>
      <c r="E167" s="60" t="str">
        <f t="shared" si="10"/>
        <v/>
      </c>
      <c r="F167" s="56" t="b">
        <f t="shared" si="11"/>
        <v>0</v>
      </c>
      <c r="G167" s="57">
        <f t="shared" si="12"/>
        <v>1</v>
      </c>
    </row>
    <row r="168" spans="1:7">
      <c r="A168" s="117">
        <v>157</v>
      </c>
      <c r="B168" s="118"/>
      <c r="C168" s="120"/>
      <c r="D168" s="124" t="str">
        <f t="shared" si="9"/>
        <v/>
      </c>
      <c r="E168" s="60" t="str">
        <f t="shared" si="10"/>
        <v/>
      </c>
      <c r="F168" s="56" t="b">
        <f t="shared" si="11"/>
        <v>0</v>
      </c>
      <c r="G168" s="57">
        <f t="shared" si="12"/>
        <v>1</v>
      </c>
    </row>
    <row r="169" spans="1:7">
      <c r="A169" s="117">
        <v>158</v>
      </c>
      <c r="B169" s="118"/>
      <c r="C169" s="120"/>
      <c r="D169" s="124" t="str">
        <f t="shared" si="9"/>
        <v/>
      </c>
      <c r="E169" s="60" t="str">
        <f t="shared" si="10"/>
        <v/>
      </c>
      <c r="F169" s="56" t="b">
        <f t="shared" si="11"/>
        <v>0</v>
      </c>
      <c r="G169" s="57">
        <f t="shared" si="12"/>
        <v>1</v>
      </c>
    </row>
    <row r="170" spans="1:7">
      <c r="A170" s="117">
        <v>159</v>
      </c>
      <c r="B170" s="118"/>
      <c r="C170" s="120"/>
      <c r="D170" s="124" t="str">
        <f t="shared" si="9"/>
        <v/>
      </c>
      <c r="E170" s="60" t="str">
        <f t="shared" si="10"/>
        <v/>
      </c>
      <c r="F170" s="56" t="b">
        <f t="shared" si="11"/>
        <v>0</v>
      </c>
      <c r="G170" s="57">
        <f t="shared" si="12"/>
        <v>1</v>
      </c>
    </row>
    <row r="171" spans="1:7">
      <c r="A171" s="117">
        <v>160</v>
      </c>
      <c r="B171" s="118"/>
      <c r="C171" s="120"/>
      <c r="D171" s="124" t="str">
        <f t="shared" si="9"/>
        <v/>
      </c>
      <c r="E171" s="60" t="str">
        <f t="shared" si="10"/>
        <v/>
      </c>
      <c r="F171" s="56" t="b">
        <f t="shared" si="11"/>
        <v>0</v>
      </c>
      <c r="G171" s="57">
        <f t="shared" si="12"/>
        <v>1</v>
      </c>
    </row>
    <row r="172" spans="1:7">
      <c r="A172" s="117">
        <v>161</v>
      </c>
      <c r="B172" s="118"/>
      <c r="C172" s="120"/>
      <c r="D172" s="124" t="str">
        <f t="shared" si="9"/>
        <v/>
      </c>
      <c r="E172" s="60" t="str">
        <f t="shared" si="10"/>
        <v/>
      </c>
      <c r="F172" s="56" t="b">
        <f t="shared" si="11"/>
        <v>0</v>
      </c>
      <c r="G172" s="57">
        <f t="shared" si="12"/>
        <v>1</v>
      </c>
    </row>
    <row r="173" spans="1:7">
      <c r="A173" s="117">
        <v>162</v>
      </c>
      <c r="B173" s="118"/>
      <c r="C173" s="120"/>
      <c r="D173" s="124" t="str">
        <f t="shared" si="9"/>
        <v/>
      </c>
      <c r="E173" s="60" t="str">
        <f t="shared" si="10"/>
        <v/>
      </c>
      <c r="F173" s="56" t="b">
        <f t="shared" si="11"/>
        <v>0</v>
      </c>
      <c r="G173" s="57">
        <f t="shared" si="12"/>
        <v>1</v>
      </c>
    </row>
    <row r="174" spans="1:7">
      <c r="A174" s="117">
        <v>163</v>
      </c>
      <c r="B174" s="118"/>
      <c r="C174" s="120"/>
      <c r="D174" s="124" t="str">
        <f t="shared" si="9"/>
        <v/>
      </c>
      <c r="E174" s="60" t="str">
        <f t="shared" si="10"/>
        <v/>
      </c>
      <c r="F174" s="56" t="b">
        <f t="shared" si="11"/>
        <v>0</v>
      </c>
      <c r="G174" s="57">
        <f t="shared" si="12"/>
        <v>1</v>
      </c>
    </row>
    <row r="175" spans="1:7">
      <c r="A175" s="117">
        <v>164</v>
      </c>
      <c r="B175" s="118"/>
      <c r="C175" s="120"/>
      <c r="D175" s="124" t="str">
        <f t="shared" si="9"/>
        <v/>
      </c>
      <c r="E175" s="60" t="str">
        <f t="shared" si="10"/>
        <v/>
      </c>
      <c r="F175" s="56" t="b">
        <f t="shared" si="11"/>
        <v>0</v>
      </c>
      <c r="G175" s="57">
        <f t="shared" si="12"/>
        <v>1</v>
      </c>
    </row>
    <row r="176" spans="1:7">
      <c r="A176" s="117">
        <v>165</v>
      </c>
      <c r="B176" s="118"/>
      <c r="C176" s="120"/>
      <c r="D176" s="124" t="str">
        <f t="shared" si="9"/>
        <v/>
      </c>
      <c r="E176" s="60" t="str">
        <f t="shared" si="10"/>
        <v/>
      </c>
      <c r="F176" s="56" t="b">
        <f t="shared" si="11"/>
        <v>0</v>
      </c>
      <c r="G176" s="57">
        <f t="shared" si="12"/>
        <v>1</v>
      </c>
    </row>
    <row r="177" spans="1:7">
      <c r="A177" s="117">
        <v>166</v>
      </c>
      <c r="B177" s="118"/>
      <c r="C177" s="120"/>
      <c r="D177" s="124" t="str">
        <f t="shared" si="9"/>
        <v/>
      </c>
      <c r="E177" s="60" t="str">
        <f t="shared" si="10"/>
        <v/>
      </c>
      <c r="F177" s="56" t="b">
        <f t="shared" si="11"/>
        <v>0</v>
      </c>
      <c r="G177" s="57">
        <f t="shared" si="12"/>
        <v>1</v>
      </c>
    </row>
    <row r="178" spans="1:7">
      <c r="A178" s="117">
        <v>167</v>
      </c>
      <c r="B178" s="118"/>
      <c r="C178" s="120"/>
      <c r="D178" s="124" t="str">
        <f t="shared" si="9"/>
        <v/>
      </c>
      <c r="E178" s="60" t="str">
        <f t="shared" si="10"/>
        <v/>
      </c>
      <c r="F178" s="56" t="b">
        <f t="shared" si="11"/>
        <v>0</v>
      </c>
      <c r="G178" s="57">
        <f t="shared" si="12"/>
        <v>1</v>
      </c>
    </row>
    <row r="179" spans="1:7">
      <c r="A179" s="117">
        <v>168</v>
      </c>
      <c r="B179" s="118"/>
      <c r="C179" s="120"/>
      <c r="D179" s="124" t="str">
        <f t="shared" si="9"/>
        <v/>
      </c>
      <c r="E179" s="60" t="str">
        <f t="shared" si="10"/>
        <v/>
      </c>
      <c r="F179" s="56" t="b">
        <f t="shared" si="11"/>
        <v>0</v>
      </c>
      <c r="G179" s="57">
        <f t="shared" si="12"/>
        <v>1</v>
      </c>
    </row>
    <row r="180" spans="1:7">
      <c r="A180" s="117">
        <v>169</v>
      </c>
      <c r="B180" s="118"/>
      <c r="C180" s="120"/>
      <c r="D180" s="124" t="str">
        <f t="shared" si="9"/>
        <v/>
      </c>
      <c r="E180" s="60" t="str">
        <f t="shared" si="10"/>
        <v/>
      </c>
      <c r="F180" s="56" t="b">
        <f t="shared" si="11"/>
        <v>0</v>
      </c>
      <c r="G180" s="57">
        <f t="shared" si="12"/>
        <v>1</v>
      </c>
    </row>
    <row r="181" spans="1:7">
      <c r="A181" s="117">
        <v>170</v>
      </c>
      <c r="B181" s="118"/>
      <c r="C181" s="120"/>
      <c r="D181" s="124" t="str">
        <f t="shared" si="9"/>
        <v/>
      </c>
      <c r="E181" s="60" t="str">
        <f t="shared" si="10"/>
        <v/>
      </c>
      <c r="F181" s="56" t="b">
        <f t="shared" si="11"/>
        <v>0</v>
      </c>
      <c r="G181" s="57">
        <f t="shared" si="12"/>
        <v>1</v>
      </c>
    </row>
    <row r="182" spans="1:7">
      <c r="A182" s="117">
        <v>171</v>
      </c>
      <c r="B182" s="118"/>
      <c r="C182" s="120"/>
      <c r="D182" s="124" t="str">
        <f t="shared" si="9"/>
        <v/>
      </c>
      <c r="E182" s="60" t="str">
        <f t="shared" si="10"/>
        <v/>
      </c>
      <c r="F182" s="56" t="b">
        <f t="shared" si="11"/>
        <v>0</v>
      </c>
      <c r="G182" s="57">
        <f t="shared" si="12"/>
        <v>1</v>
      </c>
    </row>
    <row r="183" spans="1:7">
      <c r="A183" s="117">
        <v>172</v>
      </c>
      <c r="B183" s="118"/>
      <c r="C183" s="120"/>
      <c r="D183" s="124" t="str">
        <f t="shared" si="9"/>
        <v/>
      </c>
      <c r="E183" s="60" t="str">
        <f t="shared" si="10"/>
        <v/>
      </c>
      <c r="F183" s="56" t="b">
        <f t="shared" si="11"/>
        <v>0</v>
      </c>
      <c r="G183" s="57">
        <f t="shared" si="12"/>
        <v>1</v>
      </c>
    </row>
    <row r="184" spans="1:7">
      <c r="A184" s="117">
        <v>173</v>
      </c>
      <c r="B184" s="118"/>
      <c r="C184" s="120"/>
      <c r="D184" s="124" t="str">
        <f t="shared" si="9"/>
        <v/>
      </c>
      <c r="E184" s="60" t="str">
        <f t="shared" si="10"/>
        <v/>
      </c>
      <c r="F184" s="56" t="b">
        <f t="shared" si="11"/>
        <v>0</v>
      </c>
      <c r="G184" s="57">
        <f t="shared" si="12"/>
        <v>1</v>
      </c>
    </row>
    <row r="185" spans="1:7">
      <c r="A185" s="117">
        <v>174</v>
      </c>
      <c r="B185" s="118"/>
      <c r="C185" s="120"/>
      <c r="D185" s="124" t="str">
        <f t="shared" si="9"/>
        <v/>
      </c>
      <c r="E185" s="60" t="str">
        <f t="shared" si="10"/>
        <v/>
      </c>
      <c r="F185" s="56" t="b">
        <f t="shared" si="11"/>
        <v>0</v>
      </c>
      <c r="G185" s="57">
        <f t="shared" si="12"/>
        <v>1</v>
      </c>
    </row>
    <row r="186" spans="1:7">
      <c r="A186" s="117">
        <v>175</v>
      </c>
      <c r="B186" s="118"/>
      <c r="C186" s="120"/>
      <c r="D186" s="124" t="str">
        <f t="shared" si="9"/>
        <v/>
      </c>
      <c r="E186" s="60" t="str">
        <f t="shared" si="10"/>
        <v/>
      </c>
      <c r="F186" s="56" t="b">
        <f t="shared" si="11"/>
        <v>0</v>
      </c>
      <c r="G186" s="57">
        <f t="shared" si="12"/>
        <v>1</v>
      </c>
    </row>
    <row r="187" spans="1:7">
      <c r="A187" s="117">
        <v>176</v>
      </c>
      <c r="B187" s="118"/>
      <c r="C187" s="120"/>
      <c r="D187" s="124" t="str">
        <f t="shared" si="9"/>
        <v/>
      </c>
      <c r="E187" s="60" t="str">
        <f t="shared" si="10"/>
        <v/>
      </c>
      <c r="F187" s="56" t="b">
        <f t="shared" si="11"/>
        <v>0</v>
      </c>
      <c r="G187" s="57">
        <f t="shared" si="12"/>
        <v>1</v>
      </c>
    </row>
    <row r="188" spans="1:7">
      <c r="A188" s="117">
        <v>177</v>
      </c>
      <c r="B188" s="118"/>
      <c r="C188" s="120"/>
      <c r="D188" s="124" t="str">
        <f t="shared" si="9"/>
        <v/>
      </c>
      <c r="E188" s="60" t="str">
        <f t="shared" si="10"/>
        <v/>
      </c>
      <c r="F188" s="56" t="b">
        <f t="shared" si="11"/>
        <v>0</v>
      </c>
      <c r="G188" s="57">
        <f t="shared" si="12"/>
        <v>1</v>
      </c>
    </row>
    <row r="189" spans="1:7">
      <c r="A189" s="117">
        <v>178</v>
      </c>
      <c r="B189" s="118"/>
      <c r="C189" s="120"/>
      <c r="D189" s="124" t="str">
        <f t="shared" si="9"/>
        <v/>
      </c>
      <c r="E189" s="60" t="str">
        <f t="shared" si="10"/>
        <v/>
      </c>
      <c r="F189" s="56" t="b">
        <f t="shared" si="11"/>
        <v>0</v>
      </c>
      <c r="G189" s="57">
        <f t="shared" si="12"/>
        <v>1</v>
      </c>
    </row>
    <row r="190" spans="1:7">
      <c r="A190" s="117">
        <v>179</v>
      </c>
      <c r="B190" s="118"/>
      <c r="C190" s="120"/>
      <c r="D190" s="124" t="str">
        <f t="shared" si="9"/>
        <v/>
      </c>
      <c r="E190" s="60" t="str">
        <f t="shared" si="10"/>
        <v/>
      </c>
      <c r="F190" s="56" t="b">
        <f t="shared" si="11"/>
        <v>0</v>
      </c>
      <c r="G190" s="57">
        <f t="shared" si="12"/>
        <v>1</v>
      </c>
    </row>
    <row r="191" spans="1:7">
      <c r="A191" s="117">
        <v>180</v>
      </c>
      <c r="B191" s="118"/>
      <c r="C191" s="120"/>
      <c r="D191" s="124" t="str">
        <f t="shared" si="9"/>
        <v/>
      </c>
      <c r="E191" s="60" t="str">
        <f t="shared" si="10"/>
        <v/>
      </c>
      <c r="F191" s="56" t="b">
        <f t="shared" si="11"/>
        <v>0</v>
      </c>
      <c r="G191" s="57">
        <f t="shared" si="12"/>
        <v>1</v>
      </c>
    </row>
    <row r="192" spans="1:7">
      <c r="A192" s="117">
        <v>181</v>
      </c>
      <c r="B192" s="118"/>
      <c r="C192" s="120"/>
      <c r="D192" s="124" t="str">
        <f t="shared" si="9"/>
        <v/>
      </c>
      <c r="E192" s="60" t="str">
        <f t="shared" si="10"/>
        <v/>
      </c>
      <c r="F192" s="56" t="b">
        <f t="shared" si="11"/>
        <v>0</v>
      </c>
      <c r="G192" s="57">
        <f t="shared" si="12"/>
        <v>1</v>
      </c>
    </row>
    <row r="193" spans="1:7">
      <c r="A193" s="117">
        <v>182</v>
      </c>
      <c r="B193" s="118"/>
      <c r="C193" s="120"/>
      <c r="D193" s="124" t="str">
        <f t="shared" si="9"/>
        <v/>
      </c>
      <c r="E193" s="60" t="str">
        <f t="shared" si="10"/>
        <v/>
      </c>
      <c r="F193" s="56" t="b">
        <f t="shared" si="11"/>
        <v>0</v>
      </c>
      <c r="G193" s="57">
        <f t="shared" si="12"/>
        <v>1</v>
      </c>
    </row>
    <row r="194" spans="1:7">
      <c r="A194" s="117">
        <v>183</v>
      </c>
      <c r="B194" s="118"/>
      <c r="C194" s="120"/>
      <c r="D194" s="124" t="str">
        <f t="shared" si="9"/>
        <v/>
      </c>
      <c r="E194" s="60" t="str">
        <f t="shared" si="10"/>
        <v/>
      </c>
      <c r="F194" s="56" t="b">
        <f t="shared" si="11"/>
        <v>0</v>
      </c>
      <c r="G194" s="57">
        <f t="shared" si="12"/>
        <v>1</v>
      </c>
    </row>
    <row r="195" spans="1:7">
      <c r="A195" s="117">
        <v>184</v>
      </c>
      <c r="B195" s="118"/>
      <c r="C195" s="120"/>
      <c r="D195" s="124" t="str">
        <f t="shared" si="9"/>
        <v/>
      </c>
      <c r="E195" s="60" t="str">
        <f t="shared" si="10"/>
        <v/>
      </c>
      <c r="F195" s="56" t="b">
        <f t="shared" si="11"/>
        <v>0</v>
      </c>
      <c r="G195" s="57">
        <f t="shared" si="12"/>
        <v>1</v>
      </c>
    </row>
    <row r="196" spans="1:7">
      <c r="A196" s="117">
        <v>185</v>
      </c>
      <c r="B196" s="118"/>
      <c r="C196" s="120"/>
      <c r="D196" s="124" t="str">
        <f t="shared" si="9"/>
        <v/>
      </c>
      <c r="E196" s="60" t="str">
        <f t="shared" si="10"/>
        <v/>
      </c>
      <c r="F196" s="56" t="b">
        <f t="shared" si="11"/>
        <v>0</v>
      </c>
      <c r="G196" s="57">
        <f t="shared" si="12"/>
        <v>1</v>
      </c>
    </row>
    <row r="197" spans="1:7">
      <c r="A197" s="117">
        <v>186</v>
      </c>
      <c r="B197" s="118"/>
      <c r="C197" s="120"/>
      <c r="D197" s="124" t="str">
        <f t="shared" si="9"/>
        <v/>
      </c>
      <c r="E197" s="60" t="str">
        <f t="shared" si="10"/>
        <v/>
      </c>
      <c r="F197" s="56" t="b">
        <f t="shared" si="11"/>
        <v>0</v>
      </c>
      <c r="G197" s="57">
        <f t="shared" si="12"/>
        <v>1</v>
      </c>
    </row>
    <row r="198" spans="1:7">
      <c r="A198" s="117">
        <v>187</v>
      </c>
      <c r="B198" s="118"/>
      <c r="C198" s="120"/>
      <c r="D198" s="124" t="str">
        <f t="shared" si="9"/>
        <v/>
      </c>
      <c r="E198" s="60" t="str">
        <f t="shared" si="10"/>
        <v/>
      </c>
      <c r="F198" s="56" t="b">
        <f t="shared" si="11"/>
        <v>0</v>
      </c>
      <c r="G198" s="57">
        <f t="shared" si="12"/>
        <v>1</v>
      </c>
    </row>
    <row r="199" spans="1:7">
      <c r="A199" s="117">
        <v>188</v>
      </c>
      <c r="B199" s="118"/>
      <c r="C199" s="120"/>
      <c r="D199" s="124" t="str">
        <f t="shared" si="9"/>
        <v/>
      </c>
      <c r="E199" s="60" t="str">
        <f t="shared" si="10"/>
        <v/>
      </c>
      <c r="F199" s="56" t="b">
        <f t="shared" si="11"/>
        <v>0</v>
      </c>
      <c r="G199" s="57">
        <f t="shared" si="12"/>
        <v>1</v>
      </c>
    </row>
    <row r="200" spans="1:7">
      <c r="A200" s="117">
        <v>189</v>
      </c>
      <c r="B200" s="118"/>
      <c r="C200" s="120"/>
      <c r="D200" s="124" t="str">
        <f t="shared" si="9"/>
        <v/>
      </c>
      <c r="E200" s="60" t="str">
        <f t="shared" si="10"/>
        <v/>
      </c>
      <c r="F200" s="56" t="b">
        <f t="shared" si="11"/>
        <v>0</v>
      </c>
      <c r="G200" s="57">
        <f t="shared" si="12"/>
        <v>1</v>
      </c>
    </row>
    <row r="201" spans="1:7">
      <c r="A201" s="117">
        <v>190</v>
      </c>
      <c r="B201" s="118"/>
      <c r="C201" s="120"/>
      <c r="D201" s="124" t="str">
        <f t="shared" si="9"/>
        <v/>
      </c>
      <c r="E201" s="60" t="str">
        <f t="shared" si="10"/>
        <v/>
      </c>
      <c r="F201" s="56" t="b">
        <f t="shared" si="11"/>
        <v>0</v>
      </c>
      <c r="G201" s="57">
        <f t="shared" si="12"/>
        <v>1</v>
      </c>
    </row>
    <row r="202" spans="1:7">
      <c r="A202" s="117">
        <v>191</v>
      </c>
      <c r="B202" s="118"/>
      <c r="C202" s="120"/>
      <c r="D202" s="124" t="str">
        <f t="shared" si="9"/>
        <v/>
      </c>
      <c r="E202" s="60" t="str">
        <f t="shared" si="10"/>
        <v/>
      </c>
      <c r="F202" s="56" t="b">
        <f t="shared" si="11"/>
        <v>0</v>
      </c>
      <c r="G202" s="57">
        <f t="shared" si="12"/>
        <v>1</v>
      </c>
    </row>
    <row r="203" spans="1:7">
      <c r="A203" s="117">
        <v>192</v>
      </c>
      <c r="B203" s="118"/>
      <c r="C203" s="120"/>
      <c r="D203" s="124" t="str">
        <f t="shared" si="9"/>
        <v/>
      </c>
      <c r="E203" s="60" t="str">
        <f t="shared" si="10"/>
        <v/>
      </c>
      <c r="F203" s="56" t="b">
        <f t="shared" si="11"/>
        <v>0</v>
      </c>
      <c r="G203" s="57">
        <f t="shared" si="12"/>
        <v>1</v>
      </c>
    </row>
    <row r="204" spans="1:7">
      <c r="A204" s="117">
        <v>193</v>
      </c>
      <c r="B204" s="118"/>
      <c r="C204" s="120"/>
      <c r="D204" s="124" t="str">
        <f t="shared" ref="D204:D261" si="13">IF(OR($B204="",,$C204&lt;an_initial,$C204&gt;an_final),"",E204*100)</f>
        <v/>
      </c>
      <c r="E204" s="60" t="str">
        <f t="shared" ref="E204:E261" si="14">IF(OR($B204="",,$C204="",$C204&gt;an_final),"",IF($C204&gt;=an_initial,1,""))</f>
        <v/>
      </c>
      <c r="F204" s="56" t="b">
        <f t="shared" ref="F204:F261" si="15">IF(nume_candidat="",FALSE,ISNUMBER(SEARCH(nume_candidat,$B204)))</f>
        <v>0</v>
      </c>
      <c r="G204" s="57">
        <f t="shared" si="12"/>
        <v>1</v>
      </c>
    </row>
    <row r="205" spans="1:7">
      <c r="A205" s="117">
        <v>194</v>
      </c>
      <c r="B205" s="118"/>
      <c r="C205" s="120"/>
      <c r="D205" s="124" t="str">
        <f t="shared" si="13"/>
        <v/>
      </c>
      <c r="E205" s="60" t="str">
        <f t="shared" si="14"/>
        <v/>
      </c>
      <c r="F205" s="56" t="b">
        <f t="shared" si="15"/>
        <v>0</v>
      </c>
      <c r="G205" s="57">
        <f t="shared" ref="G205:G261" si="16">LEN(B205)-LEN(SUBSTITUTE(B205,",",""))+1</f>
        <v>1</v>
      </c>
    </row>
    <row r="206" spans="1:7">
      <c r="A206" s="117">
        <v>195</v>
      </c>
      <c r="B206" s="118"/>
      <c r="C206" s="120"/>
      <c r="D206" s="124" t="str">
        <f t="shared" si="13"/>
        <v/>
      </c>
      <c r="E206" s="60" t="str">
        <f t="shared" si="14"/>
        <v/>
      </c>
      <c r="F206" s="56" t="b">
        <f t="shared" si="15"/>
        <v>0</v>
      </c>
      <c r="G206" s="57">
        <f t="shared" si="16"/>
        <v>1</v>
      </c>
    </row>
    <row r="207" spans="1:7">
      <c r="A207" s="117">
        <v>196</v>
      </c>
      <c r="B207" s="118"/>
      <c r="C207" s="120"/>
      <c r="D207" s="124" t="str">
        <f t="shared" si="13"/>
        <v/>
      </c>
      <c r="E207" s="60" t="str">
        <f t="shared" si="14"/>
        <v/>
      </c>
      <c r="F207" s="56" t="b">
        <f t="shared" si="15"/>
        <v>0</v>
      </c>
      <c r="G207" s="57">
        <f t="shared" si="16"/>
        <v>1</v>
      </c>
    </row>
    <row r="208" spans="1:7">
      <c r="A208" s="117">
        <v>197</v>
      </c>
      <c r="B208" s="118"/>
      <c r="C208" s="120"/>
      <c r="D208" s="124" t="str">
        <f t="shared" si="13"/>
        <v/>
      </c>
      <c r="E208" s="60" t="str">
        <f t="shared" si="14"/>
        <v/>
      </c>
      <c r="F208" s="56" t="b">
        <f t="shared" si="15"/>
        <v>0</v>
      </c>
      <c r="G208" s="57">
        <f t="shared" si="16"/>
        <v>1</v>
      </c>
    </row>
    <row r="209" spans="1:7">
      <c r="A209" s="117">
        <v>198</v>
      </c>
      <c r="B209" s="118"/>
      <c r="C209" s="120"/>
      <c r="D209" s="124" t="str">
        <f t="shared" si="13"/>
        <v/>
      </c>
      <c r="E209" s="60" t="str">
        <f t="shared" si="14"/>
        <v/>
      </c>
      <c r="F209" s="56" t="b">
        <f t="shared" si="15"/>
        <v>0</v>
      </c>
      <c r="G209" s="57">
        <f t="shared" si="16"/>
        <v>1</v>
      </c>
    </row>
    <row r="210" spans="1:7">
      <c r="A210" s="117">
        <v>199</v>
      </c>
      <c r="B210" s="118"/>
      <c r="C210" s="120"/>
      <c r="D210" s="124" t="str">
        <f t="shared" si="13"/>
        <v/>
      </c>
      <c r="E210" s="60" t="str">
        <f t="shared" si="14"/>
        <v/>
      </c>
      <c r="F210" s="56" t="b">
        <f t="shared" si="15"/>
        <v>0</v>
      </c>
      <c r="G210" s="57">
        <f t="shared" si="16"/>
        <v>1</v>
      </c>
    </row>
    <row r="211" spans="1:7">
      <c r="A211" s="117">
        <v>200</v>
      </c>
      <c r="B211" s="118"/>
      <c r="C211" s="120"/>
      <c r="D211" s="124" t="str">
        <f t="shared" si="13"/>
        <v/>
      </c>
      <c r="E211" s="60" t="str">
        <f t="shared" si="14"/>
        <v/>
      </c>
      <c r="F211" s="56" t="b">
        <f t="shared" si="15"/>
        <v>0</v>
      </c>
      <c r="G211" s="57">
        <f t="shared" si="16"/>
        <v>1</v>
      </c>
    </row>
    <row r="212" spans="1:7">
      <c r="A212" s="117">
        <v>201</v>
      </c>
      <c r="B212" s="118"/>
      <c r="C212" s="120"/>
      <c r="D212" s="124" t="str">
        <f t="shared" si="13"/>
        <v/>
      </c>
      <c r="E212" s="60" t="str">
        <f t="shared" si="14"/>
        <v/>
      </c>
      <c r="F212" s="56" t="b">
        <f t="shared" si="15"/>
        <v>0</v>
      </c>
      <c r="G212" s="57">
        <f t="shared" si="16"/>
        <v>1</v>
      </c>
    </row>
    <row r="213" spans="1:7">
      <c r="A213" s="117">
        <v>202</v>
      </c>
      <c r="B213" s="118"/>
      <c r="C213" s="120"/>
      <c r="D213" s="124" t="str">
        <f t="shared" si="13"/>
        <v/>
      </c>
      <c r="E213" s="60" t="str">
        <f t="shared" si="14"/>
        <v/>
      </c>
      <c r="F213" s="56" t="b">
        <f t="shared" si="15"/>
        <v>0</v>
      </c>
      <c r="G213" s="57">
        <f t="shared" si="16"/>
        <v>1</v>
      </c>
    </row>
    <row r="214" spans="1:7">
      <c r="A214" s="117">
        <v>203</v>
      </c>
      <c r="B214" s="118"/>
      <c r="C214" s="120"/>
      <c r="D214" s="124" t="str">
        <f t="shared" si="13"/>
        <v/>
      </c>
      <c r="E214" s="60" t="str">
        <f t="shared" si="14"/>
        <v/>
      </c>
      <c r="F214" s="56" t="b">
        <f t="shared" si="15"/>
        <v>0</v>
      </c>
      <c r="G214" s="57">
        <f t="shared" si="16"/>
        <v>1</v>
      </c>
    </row>
    <row r="215" spans="1:7">
      <c r="A215" s="117">
        <v>204</v>
      </c>
      <c r="B215" s="118"/>
      <c r="C215" s="120"/>
      <c r="D215" s="124" t="str">
        <f t="shared" si="13"/>
        <v/>
      </c>
      <c r="E215" s="60" t="str">
        <f t="shared" si="14"/>
        <v/>
      </c>
      <c r="F215" s="56" t="b">
        <f t="shared" si="15"/>
        <v>0</v>
      </c>
      <c r="G215" s="57">
        <f t="shared" si="16"/>
        <v>1</v>
      </c>
    </row>
    <row r="216" spans="1:7">
      <c r="A216" s="117">
        <v>205</v>
      </c>
      <c r="B216" s="118"/>
      <c r="C216" s="120"/>
      <c r="D216" s="124" t="str">
        <f t="shared" si="13"/>
        <v/>
      </c>
      <c r="E216" s="60" t="str">
        <f t="shared" si="14"/>
        <v/>
      </c>
      <c r="F216" s="56" t="b">
        <f t="shared" si="15"/>
        <v>0</v>
      </c>
      <c r="G216" s="57">
        <f t="shared" si="16"/>
        <v>1</v>
      </c>
    </row>
    <row r="217" spans="1:7">
      <c r="A217" s="117">
        <v>206</v>
      </c>
      <c r="B217" s="118"/>
      <c r="C217" s="120"/>
      <c r="D217" s="124" t="str">
        <f t="shared" si="13"/>
        <v/>
      </c>
      <c r="E217" s="60" t="str">
        <f t="shared" si="14"/>
        <v/>
      </c>
      <c r="F217" s="56" t="b">
        <f t="shared" si="15"/>
        <v>0</v>
      </c>
      <c r="G217" s="57">
        <f t="shared" si="16"/>
        <v>1</v>
      </c>
    </row>
    <row r="218" spans="1:7">
      <c r="A218" s="117">
        <v>207</v>
      </c>
      <c r="B218" s="118"/>
      <c r="C218" s="120"/>
      <c r="D218" s="124" t="str">
        <f t="shared" si="13"/>
        <v/>
      </c>
      <c r="E218" s="60" t="str">
        <f t="shared" si="14"/>
        <v/>
      </c>
      <c r="F218" s="56" t="b">
        <f t="shared" si="15"/>
        <v>0</v>
      </c>
      <c r="G218" s="57">
        <f t="shared" si="16"/>
        <v>1</v>
      </c>
    </row>
    <row r="219" spans="1:7">
      <c r="A219" s="117">
        <v>208</v>
      </c>
      <c r="B219" s="118"/>
      <c r="C219" s="120"/>
      <c r="D219" s="124" t="str">
        <f t="shared" si="13"/>
        <v/>
      </c>
      <c r="E219" s="60" t="str">
        <f t="shared" si="14"/>
        <v/>
      </c>
      <c r="F219" s="56" t="b">
        <f t="shared" si="15"/>
        <v>0</v>
      </c>
      <c r="G219" s="57">
        <f t="shared" si="16"/>
        <v>1</v>
      </c>
    </row>
    <row r="220" spans="1:7">
      <c r="A220" s="117">
        <v>209</v>
      </c>
      <c r="B220" s="118"/>
      <c r="C220" s="120"/>
      <c r="D220" s="124" t="str">
        <f t="shared" si="13"/>
        <v/>
      </c>
      <c r="E220" s="60" t="str">
        <f t="shared" si="14"/>
        <v/>
      </c>
      <c r="F220" s="56" t="b">
        <f t="shared" si="15"/>
        <v>0</v>
      </c>
      <c r="G220" s="57">
        <f t="shared" si="16"/>
        <v>1</v>
      </c>
    </row>
    <row r="221" spans="1:7">
      <c r="A221" s="117">
        <v>210</v>
      </c>
      <c r="B221" s="118"/>
      <c r="C221" s="120"/>
      <c r="D221" s="124" t="str">
        <f t="shared" si="13"/>
        <v/>
      </c>
      <c r="E221" s="60" t="str">
        <f t="shared" si="14"/>
        <v/>
      </c>
      <c r="F221" s="56" t="b">
        <f t="shared" si="15"/>
        <v>0</v>
      </c>
      <c r="G221" s="57">
        <f t="shared" si="16"/>
        <v>1</v>
      </c>
    </row>
    <row r="222" spans="1:7">
      <c r="A222" s="117">
        <v>211</v>
      </c>
      <c r="B222" s="118"/>
      <c r="C222" s="120"/>
      <c r="D222" s="124" t="str">
        <f t="shared" si="13"/>
        <v/>
      </c>
      <c r="E222" s="60" t="str">
        <f t="shared" si="14"/>
        <v/>
      </c>
      <c r="F222" s="56" t="b">
        <f t="shared" si="15"/>
        <v>0</v>
      </c>
      <c r="G222" s="57">
        <f t="shared" si="16"/>
        <v>1</v>
      </c>
    </row>
    <row r="223" spans="1:7">
      <c r="A223" s="117">
        <v>212</v>
      </c>
      <c r="B223" s="118"/>
      <c r="C223" s="120"/>
      <c r="D223" s="124" t="str">
        <f t="shared" si="13"/>
        <v/>
      </c>
      <c r="E223" s="60" t="str">
        <f t="shared" si="14"/>
        <v/>
      </c>
      <c r="F223" s="56" t="b">
        <f t="shared" si="15"/>
        <v>0</v>
      </c>
      <c r="G223" s="57">
        <f t="shared" si="16"/>
        <v>1</v>
      </c>
    </row>
    <row r="224" spans="1:7">
      <c r="A224" s="117">
        <v>213</v>
      </c>
      <c r="B224" s="118"/>
      <c r="C224" s="120"/>
      <c r="D224" s="124" t="str">
        <f t="shared" si="13"/>
        <v/>
      </c>
      <c r="E224" s="60" t="str">
        <f t="shared" si="14"/>
        <v/>
      </c>
      <c r="F224" s="56" t="b">
        <f t="shared" si="15"/>
        <v>0</v>
      </c>
      <c r="G224" s="57">
        <f t="shared" si="16"/>
        <v>1</v>
      </c>
    </row>
    <row r="225" spans="1:7">
      <c r="A225" s="117">
        <v>214</v>
      </c>
      <c r="B225" s="118"/>
      <c r="C225" s="120"/>
      <c r="D225" s="124" t="str">
        <f t="shared" si="13"/>
        <v/>
      </c>
      <c r="E225" s="60" t="str">
        <f t="shared" si="14"/>
        <v/>
      </c>
      <c r="F225" s="56" t="b">
        <f t="shared" si="15"/>
        <v>0</v>
      </c>
      <c r="G225" s="57">
        <f t="shared" si="16"/>
        <v>1</v>
      </c>
    </row>
    <row r="226" spans="1:7">
      <c r="A226" s="117">
        <v>215</v>
      </c>
      <c r="B226" s="118"/>
      <c r="C226" s="120"/>
      <c r="D226" s="124" t="str">
        <f t="shared" si="13"/>
        <v/>
      </c>
      <c r="E226" s="60" t="str">
        <f t="shared" si="14"/>
        <v/>
      </c>
      <c r="F226" s="56" t="b">
        <f t="shared" si="15"/>
        <v>0</v>
      </c>
      <c r="G226" s="57">
        <f t="shared" si="16"/>
        <v>1</v>
      </c>
    </row>
    <row r="227" spans="1:7">
      <c r="A227" s="117">
        <v>216</v>
      </c>
      <c r="B227" s="118"/>
      <c r="C227" s="120"/>
      <c r="D227" s="124" t="str">
        <f t="shared" si="13"/>
        <v/>
      </c>
      <c r="E227" s="60" t="str">
        <f t="shared" si="14"/>
        <v/>
      </c>
      <c r="F227" s="56" t="b">
        <f t="shared" si="15"/>
        <v>0</v>
      </c>
      <c r="G227" s="57">
        <f t="shared" si="16"/>
        <v>1</v>
      </c>
    </row>
    <row r="228" spans="1:7">
      <c r="A228" s="117">
        <v>217</v>
      </c>
      <c r="B228" s="118"/>
      <c r="C228" s="120"/>
      <c r="D228" s="124" t="str">
        <f t="shared" si="13"/>
        <v/>
      </c>
      <c r="E228" s="60" t="str">
        <f t="shared" si="14"/>
        <v/>
      </c>
      <c r="F228" s="56" t="b">
        <f t="shared" si="15"/>
        <v>0</v>
      </c>
      <c r="G228" s="57">
        <f t="shared" si="16"/>
        <v>1</v>
      </c>
    </row>
    <row r="229" spans="1:7">
      <c r="A229" s="117">
        <v>218</v>
      </c>
      <c r="B229" s="118"/>
      <c r="C229" s="120"/>
      <c r="D229" s="124" t="str">
        <f t="shared" si="13"/>
        <v/>
      </c>
      <c r="E229" s="60" t="str">
        <f t="shared" si="14"/>
        <v/>
      </c>
      <c r="F229" s="56" t="b">
        <f t="shared" si="15"/>
        <v>0</v>
      </c>
      <c r="G229" s="57">
        <f t="shared" si="16"/>
        <v>1</v>
      </c>
    </row>
    <row r="230" spans="1:7">
      <c r="A230" s="117">
        <v>219</v>
      </c>
      <c r="B230" s="118"/>
      <c r="C230" s="120"/>
      <c r="D230" s="124" t="str">
        <f t="shared" si="13"/>
        <v/>
      </c>
      <c r="E230" s="60" t="str">
        <f t="shared" si="14"/>
        <v/>
      </c>
      <c r="F230" s="56" t="b">
        <f t="shared" si="15"/>
        <v>0</v>
      </c>
      <c r="G230" s="57">
        <f t="shared" si="16"/>
        <v>1</v>
      </c>
    </row>
    <row r="231" spans="1:7">
      <c r="A231" s="117">
        <v>220</v>
      </c>
      <c r="B231" s="118"/>
      <c r="C231" s="120"/>
      <c r="D231" s="124" t="str">
        <f t="shared" si="13"/>
        <v/>
      </c>
      <c r="E231" s="60" t="str">
        <f t="shared" si="14"/>
        <v/>
      </c>
      <c r="F231" s="56" t="b">
        <f t="shared" si="15"/>
        <v>0</v>
      </c>
      <c r="G231" s="57">
        <f t="shared" si="16"/>
        <v>1</v>
      </c>
    </row>
    <row r="232" spans="1:7">
      <c r="A232" s="117">
        <v>221</v>
      </c>
      <c r="B232" s="118"/>
      <c r="C232" s="120"/>
      <c r="D232" s="124" t="str">
        <f t="shared" si="13"/>
        <v/>
      </c>
      <c r="E232" s="60" t="str">
        <f t="shared" si="14"/>
        <v/>
      </c>
      <c r="F232" s="56" t="b">
        <f t="shared" si="15"/>
        <v>0</v>
      </c>
      <c r="G232" s="57">
        <f t="shared" si="16"/>
        <v>1</v>
      </c>
    </row>
    <row r="233" spans="1:7">
      <c r="A233" s="117">
        <v>222</v>
      </c>
      <c r="B233" s="118"/>
      <c r="C233" s="120"/>
      <c r="D233" s="124" t="str">
        <f t="shared" si="13"/>
        <v/>
      </c>
      <c r="E233" s="60" t="str">
        <f t="shared" si="14"/>
        <v/>
      </c>
      <c r="F233" s="56" t="b">
        <f t="shared" si="15"/>
        <v>0</v>
      </c>
      <c r="G233" s="57">
        <f t="shared" si="16"/>
        <v>1</v>
      </c>
    </row>
    <row r="234" spans="1:7">
      <c r="A234" s="117">
        <v>223</v>
      </c>
      <c r="B234" s="118"/>
      <c r="C234" s="120"/>
      <c r="D234" s="124" t="str">
        <f t="shared" si="13"/>
        <v/>
      </c>
      <c r="E234" s="60" t="str">
        <f t="shared" si="14"/>
        <v/>
      </c>
      <c r="F234" s="56" t="b">
        <f t="shared" si="15"/>
        <v>0</v>
      </c>
      <c r="G234" s="57">
        <f t="shared" si="16"/>
        <v>1</v>
      </c>
    </row>
    <row r="235" spans="1:7">
      <c r="A235" s="117">
        <v>224</v>
      </c>
      <c r="B235" s="118"/>
      <c r="C235" s="120"/>
      <c r="D235" s="124" t="str">
        <f t="shared" si="13"/>
        <v/>
      </c>
      <c r="E235" s="60" t="str">
        <f t="shared" si="14"/>
        <v/>
      </c>
      <c r="F235" s="56" t="b">
        <f t="shared" si="15"/>
        <v>0</v>
      </c>
      <c r="G235" s="57">
        <f t="shared" si="16"/>
        <v>1</v>
      </c>
    </row>
    <row r="236" spans="1:7">
      <c r="A236" s="117">
        <v>225</v>
      </c>
      <c r="B236" s="118"/>
      <c r="C236" s="120"/>
      <c r="D236" s="124" t="str">
        <f t="shared" si="13"/>
        <v/>
      </c>
      <c r="E236" s="60" t="str">
        <f t="shared" si="14"/>
        <v/>
      </c>
      <c r="F236" s="56" t="b">
        <f t="shared" si="15"/>
        <v>0</v>
      </c>
      <c r="G236" s="57">
        <f t="shared" si="16"/>
        <v>1</v>
      </c>
    </row>
    <row r="237" spans="1:7">
      <c r="A237" s="117">
        <v>226</v>
      </c>
      <c r="B237" s="118"/>
      <c r="C237" s="120"/>
      <c r="D237" s="124" t="str">
        <f t="shared" si="13"/>
        <v/>
      </c>
      <c r="E237" s="60" t="str">
        <f t="shared" si="14"/>
        <v/>
      </c>
      <c r="F237" s="56" t="b">
        <f t="shared" si="15"/>
        <v>0</v>
      </c>
      <c r="G237" s="57">
        <f t="shared" si="16"/>
        <v>1</v>
      </c>
    </row>
    <row r="238" spans="1:7">
      <c r="A238" s="117">
        <v>227</v>
      </c>
      <c r="B238" s="118"/>
      <c r="C238" s="120"/>
      <c r="D238" s="124" t="str">
        <f t="shared" si="13"/>
        <v/>
      </c>
      <c r="E238" s="60" t="str">
        <f t="shared" si="14"/>
        <v/>
      </c>
      <c r="F238" s="56" t="b">
        <f t="shared" si="15"/>
        <v>0</v>
      </c>
      <c r="G238" s="57">
        <f t="shared" si="16"/>
        <v>1</v>
      </c>
    </row>
    <row r="239" spans="1:7">
      <c r="A239" s="117">
        <v>228</v>
      </c>
      <c r="B239" s="118"/>
      <c r="C239" s="120"/>
      <c r="D239" s="124" t="str">
        <f t="shared" si="13"/>
        <v/>
      </c>
      <c r="E239" s="60" t="str">
        <f t="shared" si="14"/>
        <v/>
      </c>
      <c r="F239" s="56" t="b">
        <f t="shared" si="15"/>
        <v>0</v>
      </c>
      <c r="G239" s="57">
        <f t="shared" si="16"/>
        <v>1</v>
      </c>
    </row>
    <row r="240" spans="1:7">
      <c r="A240" s="117">
        <v>229</v>
      </c>
      <c r="B240" s="118"/>
      <c r="C240" s="120"/>
      <c r="D240" s="124" t="str">
        <f t="shared" si="13"/>
        <v/>
      </c>
      <c r="E240" s="60" t="str">
        <f t="shared" si="14"/>
        <v/>
      </c>
      <c r="F240" s="56" t="b">
        <f t="shared" si="15"/>
        <v>0</v>
      </c>
      <c r="G240" s="57">
        <f t="shared" si="16"/>
        <v>1</v>
      </c>
    </row>
    <row r="241" spans="1:7">
      <c r="A241" s="117">
        <v>230</v>
      </c>
      <c r="B241" s="118"/>
      <c r="C241" s="120"/>
      <c r="D241" s="124" t="str">
        <f t="shared" si="13"/>
        <v/>
      </c>
      <c r="E241" s="60" t="str">
        <f t="shared" si="14"/>
        <v/>
      </c>
      <c r="F241" s="56" t="b">
        <f t="shared" si="15"/>
        <v>0</v>
      </c>
      <c r="G241" s="57">
        <f t="shared" si="16"/>
        <v>1</v>
      </c>
    </row>
    <row r="242" spans="1:7">
      <c r="A242" s="117">
        <v>231</v>
      </c>
      <c r="B242" s="118"/>
      <c r="C242" s="120"/>
      <c r="D242" s="124" t="str">
        <f t="shared" si="13"/>
        <v/>
      </c>
      <c r="E242" s="60" t="str">
        <f t="shared" si="14"/>
        <v/>
      </c>
      <c r="F242" s="56" t="b">
        <f t="shared" si="15"/>
        <v>0</v>
      </c>
      <c r="G242" s="57">
        <f t="shared" si="16"/>
        <v>1</v>
      </c>
    </row>
    <row r="243" spans="1:7">
      <c r="A243" s="117">
        <v>232</v>
      </c>
      <c r="B243" s="118"/>
      <c r="C243" s="120"/>
      <c r="D243" s="124" t="str">
        <f t="shared" si="13"/>
        <v/>
      </c>
      <c r="E243" s="60" t="str">
        <f t="shared" si="14"/>
        <v/>
      </c>
      <c r="F243" s="56" t="b">
        <f t="shared" si="15"/>
        <v>0</v>
      </c>
      <c r="G243" s="57">
        <f t="shared" si="16"/>
        <v>1</v>
      </c>
    </row>
    <row r="244" spans="1:7">
      <c r="A244" s="117">
        <v>233</v>
      </c>
      <c r="B244" s="118"/>
      <c r="C244" s="120"/>
      <c r="D244" s="124" t="str">
        <f t="shared" si="13"/>
        <v/>
      </c>
      <c r="E244" s="60" t="str">
        <f t="shared" si="14"/>
        <v/>
      </c>
      <c r="F244" s="56" t="b">
        <f t="shared" si="15"/>
        <v>0</v>
      </c>
      <c r="G244" s="57">
        <f t="shared" si="16"/>
        <v>1</v>
      </c>
    </row>
    <row r="245" spans="1:7">
      <c r="A245" s="117">
        <v>234</v>
      </c>
      <c r="B245" s="118"/>
      <c r="C245" s="120"/>
      <c r="D245" s="124" t="str">
        <f t="shared" si="13"/>
        <v/>
      </c>
      <c r="E245" s="60" t="str">
        <f t="shared" si="14"/>
        <v/>
      </c>
      <c r="F245" s="56" t="b">
        <f t="shared" si="15"/>
        <v>0</v>
      </c>
      <c r="G245" s="57">
        <f t="shared" si="16"/>
        <v>1</v>
      </c>
    </row>
    <row r="246" spans="1:7">
      <c r="A246" s="117">
        <v>235</v>
      </c>
      <c r="B246" s="118"/>
      <c r="C246" s="120"/>
      <c r="D246" s="124" t="str">
        <f t="shared" si="13"/>
        <v/>
      </c>
      <c r="E246" s="60" t="str">
        <f t="shared" si="14"/>
        <v/>
      </c>
      <c r="F246" s="56" t="b">
        <f t="shared" si="15"/>
        <v>0</v>
      </c>
      <c r="G246" s="57">
        <f t="shared" si="16"/>
        <v>1</v>
      </c>
    </row>
    <row r="247" spans="1:7">
      <c r="A247" s="117">
        <v>236</v>
      </c>
      <c r="B247" s="118"/>
      <c r="C247" s="120"/>
      <c r="D247" s="124" t="str">
        <f t="shared" si="13"/>
        <v/>
      </c>
      <c r="E247" s="60" t="str">
        <f t="shared" si="14"/>
        <v/>
      </c>
      <c r="F247" s="56" t="b">
        <f t="shared" si="15"/>
        <v>0</v>
      </c>
      <c r="G247" s="57">
        <f t="shared" si="16"/>
        <v>1</v>
      </c>
    </row>
    <row r="248" spans="1:7">
      <c r="A248" s="117">
        <v>237</v>
      </c>
      <c r="B248" s="118"/>
      <c r="C248" s="120"/>
      <c r="D248" s="124" t="str">
        <f t="shared" si="13"/>
        <v/>
      </c>
      <c r="E248" s="60" t="str">
        <f t="shared" si="14"/>
        <v/>
      </c>
      <c r="F248" s="56" t="b">
        <f t="shared" si="15"/>
        <v>0</v>
      </c>
      <c r="G248" s="57">
        <f t="shared" si="16"/>
        <v>1</v>
      </c>
    </row>
    <row r="249" spans="1:7">
      <c r="A249" s="117">
        <v>238</v>
      </c>
      <c r="B249" s="118"/>
      <c r="C249" s="120"/>
      <c r="D249" s="124" t="str">
        <f t="shared" si="13"/>
        <v/>
      </c>
      <c r="E249" s="60" t="str">
        <f t="shared" si="14"/>
        <v/>
      </c>
      <c r="F249" s="56" t="b">
        <f t="shared" si="15"/>
        <v>0</v>
      </c>
      <c r="G249" s="57">
        <f t="shared" si="16"/>
        <v>1</v>
      </c>
    </row>
    <row r="250" spans="1:7">
      <c r="A250" s="117">
        <v>239</v>
      </c>
      <c r="B250" s="118"/>
      <c r="C250" s="120"/>
      <c r="D250" s="124" t="str">
        <f t="shared" si="13"/>
        <v/>
      </c>
      <c r="E250" s="60" t="str">
        <f t="shared" si="14"/>
        <v/>
      </c>
      <c r="F250" s="56" t="b">
        <f t="shared" si="15"/>
        <v>0</v>
      </c>
      <c r="G250" s="57">
        <f t="shared" si="16"/>
        <v>1</v>
      </c>
    </row>
    <row r="251" spans="1:7">
      <c r="A251" s="117">
        <v>240</v>
      </c>
      <c r="B251" s="118"/>
      <c r="C251" s="120"/>
      <c r="D251" s="124" t="str">
        <f t="shared" si="13"/>
        <v/>
      </c>
      <c r="E251" s="60" t="str">
        <f t="shared" si="14"/>
        <v/>
      </c>
      <c r="F251" s="56" t="b">
        <f t="shared" si="15"/>
        <v>0</v>
      </c>
      <c r="G251" s="57">
        <f t="shared" si="16"/>
        <v>1</v>
      </c>
    </row>
    <row r="252" spans="1:7">
      <c r="A252" s="117">
        <v>241</v>
      </c>
      <c r="B252" s="118"/>
      <c r="C252" s="120"/>
      <c r="D252" s="124" t="str">
        <f t="shared" si="13"/>
        <v/>
      </c>
      <c r="E252" s="60" t="str">
        <f t="shared" si="14"/>
        <v/>
      </c>
      <c r="F252" s="56" t="b">
        <f t="shared" si="15"/>
        <v>0</v>
      </c>
      <c r="G252" s="57">
        <f t="shared" si="16"/>
        <v>1</v>
      </c>
    </row>
    <row r="253" spans="1:7">
      <c r="A253" s="117">
        <v>242</v>
      </c>
      <c r="B253" s="118"/>
      <c r="C253" s="120"/>
      <c r="D253" s="124" t="str">
        <f t="shared" si="13"/>
        <v/>
      </c>
      <c r="E253" s="60" t="str">
        <f t="shared" si="14"/>
        <v/>
      </c>
      <c r="F253" s="56" t="b">
        <f t="shared" si="15"/>
        <v>0</v>
      </c>
      <c r="G253" s="57">
        <f t="shared" si="16"/>
        <v>1</v>
      </c>
    </row>
    <row r="254" spans="1:7">
      <c r="A254" s="117">
        <v>243</v>
      </c>
      <c r="B254" s="118"/>
      <c r="C254" s="120"/>
      <c r="D254" s="124" t="str">
        <f t="shared" si="13"/>
        <v/>
      </c>
      <c r="E254" s="60" t="str">
        <f t="shared" si="14"/>
        <v/>
      </c>
      <c r="F254" s="56" t="b">
        <f t="shared" si="15"/>
        <v>0</v>
      </c>
      <c r="G254" s="57">
        <f t="shared" si="16"/>
        <v>1</v>
      </c>
    </row>
    <row r="255" spans="1:7">
      <c r="A255" s="117">
        <v>244</v>
      </c>
      <c r="B255" s="118"/>
      <c r="C255" s="120"/>
      <c r="D255" s="124" t="str">
        <f t="shared" si="13"/>
        <v/>
      </c>
      <c r="E255" s="60" t="str">
        <f t="shared" si="14"/>
        <v/>
      </c>
      <c r="F255" s="56" t="b">
        <f t="shared" si="15"/>
        <v>0</v>
      </c>
      <c r="G255" s="57">
        <f t="shared" si="16"/>
        <v>1</v>
      </c>
    </row>
    <row r="256" spans="1:7">
      <c r="A256" s="117">
        <v>245</v>
      </c>
      <c r="B256" s="118"/>
      <c r="C256" s="120"/>
      <c r="D256" s="124" t="str">
        <f t="shared" si="13"/>
        <v/>
      </c>
      <c r="E256" s="60" t="str">
        <f t="shared" si="14"/>
        <v/>
      </c>
      <c r="F256" s="56" t="b">
        <f t="shared" si="15"/>
        <v>0</v>
      </c>
      <c r="G256" s="57">
        <f t="shared" si="16"/>
        <v>1</v>
      </c>
    </row>
    <row r="257" spans="1:7">
      <c r="A257" s="117">
        <v>246</v>
      </c>
      <c r="B257" s="118"/>
      <c r="C257" s="120"/>
      <c r="D257" s="124" t="str">
        <f t="shared" si="13"/>
        <v/>
      </c>
      <c r="E257" s="60" t="str">
        <f t="shared" si="14"/>
        <v/>
      </c>
      <c r="F257" s="56" t="b">
        <f t="shared" si="15"/>
        <v>0</v>
      </c>
      <c r="G257" s="57">
        <f t="shared" si="16"/>
        <v>1</v>
      </c>
    </row>
    <row r="258" spans="1:7">
      <c r="A258" s="117">
        <v>247</v>
      </c>
      <c r="B258" s="118"/>
      <c r="C258" s="120"/>
      <c r="D258" s="124" t="str">
        <f t="shared" si="13"/>
        <v/>
      </c>
      <c r="E258" s="60" t="str">
        <f t="shared" si="14"/>
        <v/>
      </c>
      <c r="F258" s="56" t="b">
        <f t="shared" si="15"/>
        <v>0</v>
      </c>
      <c r="G258" s="57">
        <f t="shared" si="16"/>
        <v>1</v>
      </c>
    </row>
    <row r="259" spans="1:7">
      <c r="A259" s="117">
        <v>248</v>
      </c>
      <c r="B259" s="118"/>
      <c r="C259" s="120"/>
      <c r="D259" s="124" t="str">
        <f t="shared" si="13"/>
        <v/>
      </c>
      <c r="E259" s="60" t="str">
        <f t="shared" si="14"/>
        <v/>
      </c>
      <c r="F259" s="56" t="b">
        <f t="shared" si="15"/>
        <v>0</v>
      </c>
      <c r="G259" s="57">
        <f t="shared" si="16"/>
        <v>1</v>
      </c>
    </row>
    <row r="260" spans="1:7">
      <c r="A260" s="117">
        <v>249</v>
      </c>
      <c r="B260" s="118"/>
      <c r="C260" s="120"/>
      <c r="D260" s="124" t="str">
        <f t="shared" si="13"/>
        <v/>
      </c>
      <c r="E260" s="60" t="str">
        <f t="shared" si="14"/>
        <v/>
      </c>
      <c r="F260" s="56" t="b">
        <f t="shared" si="15"/>
        <v>0</v>
      </c>
      <c r="G260" s="57">
        <f t="shared" si="16"/>
        <v>1</v>
      </c>
    </row>
    <row r="261" spans="1:7">
      <c r="A261" s="117">
        <v>250</v>
      </c>
      <c r="B261" s="118"/>
      <c r="C261" s="120"/>
      <c r="D261" s="124" t="str">
        <f t="shared" si="13"/>
        <v/>
      </c>
      <c r="E261" s="60" t="str">
        <f t="shared" si="14"/>
        <v/>
      </c>
      <c r="F261" s="56" t="b">
        <f t="shared" si="15"/>
        <v>0</v>
      </c>
      <c r="G261" s="57">
        <f t="shared" si="16"/>
        <v>1</v>
      </c>
    </row>
  </sheetData>
  <sheetProtection algorithmName="SHA-512" hashValue="5cklOA5SbC+8YS1fuAGU90cqP9Lp1Jk89qE+JXazS2xDfbaASWa5vlregr+xaqxsGAaNN8j7CUEzKhsi7r/CJw==" saltValue="5Jn4eby4xZq6B1I5+gUixw==" spinCount="100000" sheet="1" objects="1" scenarios="1" formatCells="0" formatRows="0" insertRows="0"/>
  <mergeCells count="9">
    <mergeCell ref="G7:G10"/>
    <mergeCell ref="A4:F4"/>
    <mergeCell ref="A5:D5"/>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80">
    <pageSetUpPr fitToPage="1"/>
  </sheetPr>
  <dimension ref="A1:G261"/>
  <sheetViews>
    <sheetView zoomScaleNormal="100" workbookViewId="0">
      <selection activeCell="B12" sqref="B12:C14"/>
    </sheetView>
  </sheetViews>
  <sheetFormatPr defaultColWidth="9.1328125" defaultRowHeight="15.75"/>
  <cols>
    <col min="1" max="1" width="5.6640625" style="45" customWidth="1"/>
    <col min="2" max="2" width="68.6640625" style="49" customWidth="1"/>
    <col min="3" max="3" width="10.6640625" style="54" customWidth="1"/>
    <col min="4" max="4" width="17.6640625" style="49" customWidth="1"/>
    <col min="5" max="5" width="10.6640625" style="49" hidden="1" customWidth="1"/>
    <col min="6" max="6" width="9.1328125" style="55" hidden="1" customWidth="1"/>
    <col min="7" max="7" width="9.1328125" style="49" hidden="1" customWidth="1"/>
    <col min="8" max="17" width="9.1328125" style="49" customWidth="1"/>
    <col min="18" max="16384" width="9.1328125" style="49"/>
  </cols>
  <sheetData>
    <row r="1" spans="1:7" s="45" customFormat="1">
      <c r="A1" s="44" t="s">
        <v>483</v>
      </c>
      <c r="C1" s="46"/>
      <c r="D1" s="48"/>
      <c r="E1" s="47"/>
    </row>
    <row r="2" spans="1:7" s="45" customFormat="1">
      <c r="A2" s="294" t="str">
        <f>IF(ISBLANK(facultate), IF(ISBLANK(departament),"","Departament " &amp; departament), "Facultatea " &amp; facultate)</f>
        <v>Facultatea Automatică și Calculatoare</v>
      </c>
      <c r="C2" s="46"/>
      <c r="D2" s="48"/>
      <c r="E2" s="47"/>
    </row>
    <row r="3" spans="1:7" s="45" customFormat="1">
      <c r="A3" s="294" t="str">
        <f>IF(ISBLANK(departament),"","Departamentul " &amp; departament)</f>
        <v>Departamentul Automatică și Informatică Aplicată</v>
      </c>
      <c r="C3" s="46"/>
      <c r="D3" s="48"/>
      <c r="E3" s="47"/>
    </row>
    <row r="4" spans="1:7">
      <c r="A4" s="472" t="s">
        <v>843</v>
      </c>
      <c r="B4" s="472"/>
      <c r="C4" s="472"/>
      <c r="D4" s="472"/>
      <c r="E4" s="472"/>
      <c r="F4" s="472"/>
    </row>
    <row r="5" spans="1:7">
      <c r="A5" s="472" t="s">
        <v>889</v>
      </c>
      <c r="B5" s="472"/>
      <c r="C5" s="472"/>
      <c r="D5" s="472"/>
      <c r="E5" s="187"/>
    </row>
    <row r="6" spans="1:7" ht="13.5" customHeight="1">
      <c r="C6" s="49"/>
      <c r="D6" s="295" t="str">
        <f>CONCATENATE(functie," ",nume_candidat)</f>
        <v>Conferențiar Bojan-Dragos Claudia-Adina</v>
      </c>
    </row>
    <row r="7" spans="1:7" ht="18.75" customHeight="1">
      <c r="A7" s="470" t="s">
        <v>338</v>
      </c>
      <c r="B7" s="470" t="s">
        <v>888</v>
      </c>
      <c r="C7" s="480" t="s">
        <v>2</v>
      </c>
      <c r="D7" s="470" t="s">
        <v>544</v>
      </c>
      <c r="E7" s="470" t="s">
        <v>4</v>
      </c>
      <c r="F7" s="491" t="s">
        <v>541</v>
      </c>
      <c r="G7" s="477" t="s">
        <v>551</v>
      </c>
    </row>
    <row r="8" spans="1:7" ht="18.75" customHeight="1">
      <c r="A8" s="487"/>
      <c r="B8" s="487"/>
      <c r="C8" s="481"/>
      <c r="D8" s="487"/>
      <c r="E8" s="487"/>
      <c r="F8" s="492"/>
      <c r="G8" s="477"/>
    </row>
    <row r="9" spans="1:7" ht="18.75" customHeight="1">
      <c r="A9" s="487"/>
      <c r="B9" s="487"/>
      <c r="C9" s="481"/>
      <c r="D9" s="471"/>
      <c r="E9" s="471"/>
      <c r="F9" s="492"/>
      <c r="G9" s="477"/>
    </row>
    <row r="10" spans="1:7" ht="18.75" customHeight="1">
      <c r="A10" s="471"/>
      <c r="B10" s="471"/>
      <c r="C10" s="482"/>
      <c r="D10" s="296" t="str">
        <f>CONCATENATE("ultimii ",durata_evaluare," ani")</f>
        <v>ultimii 5 ani</v>
      </c>
      <c r="E10" s="296" t="str">
        <f>CONCATENATE("ultimii                                  ",durata_evaluare," ani")</f>
        <v>ultimii                                  5 ani</v>
      </c>
      <c r="F10" s="493"/>
      <c r="G10" s="477"/>
    </row>
    <row r="11" spans="1:7">
      <c r="A11" s="71"/>
      <c r="B11" s="50"/>
      <c r="C11" s="22"/>
      <c r="D11" s="122">
        <f>SUMIF(D12:D1012,"&gt;0")</f>
        <v>0</v>
      </c>
      <c r="E11" s="4">
        <f>SUMIF(E12:E1110,"&gt;0")</f>
        <v>0</v>
      </c>
      <c r="F11" s="252"/>
    </row>
    <row r="12" spans="1:7">
      <c r="A12" s="28">
        <v>1</v>
      </c>
      <c r="B12" s="7"/>
      <c r="C12" s="180"/>
      <c r="D12" s="15" t="str">
        <f t="shared" ref="D12:D75" si="0">IF(OR($B12="",,$C12&lt;an_initial,$C12&gt;an_final),"",E12*40)</f>
        <v/>
      </c>
      <c r="E12" s="43" t="str">
        <f t="shared" ref="E12:E75" si="1">IF(OR($B12="",,$C12="",$C12&gt;an_final),"",IF($C12&gt;=an_initial,1,""))</f>
        <v/>
      </c>
      <c r="F12" s="297" t="b">
        <f t="shared" ref="F12:F75" si="2">IF(nume_candidat="",FALSE,ISNUMBER(SEARCH(nume_candidat,$B12)))</f>
        <v>0</v>
      </c>
      <c r="G12" s="298">
        <f t="shared" ref="G12" si="3">LEN(B12)-LEN(SUBSTITUTE(B12,",",""))+1</f>
        <v>1</v>
      </c>
    </row>
    <row r="13" spans="1:7">
      <c r="A13" s="28">
        <v>2</v>
      </c>
      <c r="B13" s="7"/>
      <c r="C13" s="180"/>
      <c r="D13" s="15" t="str">
        <f t="shared" si="0"/>
        <v/>
      </c>
      <c r="E13" s="43" t="str">
        <f t="shared" si="1"/>
        <v/>
      </c>
      <c r="F13" s="297" t="b">
        <f t="shared" si="2"/>
        <v>0</v>
      </c>
      <c r="G13" s="298">
        <f t="shared" ref="G13:G76" si="4">LEN(B13)-LEN(SUBSTITUTE(B13,",",""))+1</f>
        <v>1</v>
      </c>
    </row>
    <row r="14" spans="1:7">
      <c r="A14" s="28">
        <v>3</v>
      </c>
      <c r="B14" s="7"/>
      <c r="C14" s="180"/>
      <c r="D14" s="15" t="str">
        <f t="shared" si="0"/>
        <v/>
      </c>
      <c r="E14" s="43" t="str">
        <f t="shared" si="1"/>
        <v/>
      </c>
      <c r="F14" s="297" t="b">
        <f t="shared" si="2"/>
        <v>0</v>
      </c>
      <c r="G14" s="298">
        <f t="shared" si="4"/>
        <v>1</v>
      </c>
    </row>
    <row r="15" spans="1:7">
      <c r="A15" s="28">
        <v>4</v>
      </c>
      <c r="B15" s="6"/>
      <c r="C15" s="179"/>
      <c r="D15" s="15" t="str">
        <f t="shared" si="0"/>
        <v/>
      </c>
      <c r="E15" s="43" t="str">
        <f t="shared" si="1"/>
        <v/>
      </c>
      <c r="F15" s="297" t="b">
        <f t="shared" si="2"/>
        <v>0</v>
      </c>
      <c r="G15" s="298">
        <f t="shared" si="4"/>
        <v>1</v>
      </c>
    </row>
    <row r="16" spans="1:7">
      <c r="A16" s="28">
        <v>5</v>
      </c>
      <c r="B16" s="6"/>
      <c r="C16" s="179"/>
      <c r="D16" s="15" t="str">
        <f t="shared" si="0"/>
        <v/>
      </c>
      <c r="E16" s="43" t="str">
        <f t="shared" si="1"/>
        <v/>
      </c>
      <c r="F16" s="297" t="b">
        <f t="shared" si="2"/>
        <v>0</v>
      </c>
      <c r="G16" s="298">
        <f t="shared" si="4"/>
        <v>1</v>
      </c>
    </row>
    <row r="17" spans="1:7">
      <c r="A17" s="28">
        <v>6</v>
      </c>
      <c r="B17" s="6"/>
      <c r="C17" s="179"/>
      <c r="D17" s="15" t="str">
        <f t="shared" si="0"/>
        <v/>
      </c>
      <c r="E17" s="43" t="str">
        <f t="shared" si="1"/>
        <v/>
      </c>
      <c r="F17" s="297" t="b">
        <f t="shared" si="2"/>
        <v>0</v>
      </c>
      <c r="G17" s="298">
        <f t="shared" si="4"/>
        <v>1</v>
      </c>
    </row>
    <row r="18" spans="1:7">
      <c r="A18" s="28">
        <v>7</v>
      </c>
      <c r="B18" s="6"/>
      <c r="C18" s="179"/>
      <c r="D18" s="15" t="str">
        <f t="shared" si="0"/>
        <v/>
      </c>
      <c r="E18" s="43" t="str">
        <f t="shared" si="1"/>
        <v/>
      </c>
      <c r="F18" s="297" t="b">
        <f t="shared" si="2"/>
        <v>0</v>
      </c>
      <c r="G18" s="298">
        <f t="shared" si="4"/>
        <v>1</v>
      </c>
    </row>
    <row r="19" spans="1:7">
      <c r="A19" s="28">
        <v>8</v>
      </c>
      <c r="B19" s="6"/>
      <c r="C19" s="179"/>
      <c r="D19" s="15" t="str">
        <f t="shared" si="0"/>
        <v/>
      </c>
      <c r="E19" s="43" t="str">
        <f t="shared" si="1"/>
        <v/>
      </c>
      <c r="F19" s="297" t="b">
        <f t="shared" si="2"/>
        <v>0</v>
      </c>
      <c r="G19" s="298">
        <f t="shared" si="4"/>
        <v>1</v>
      </c>
    </row>
    <row r="20" spans="1:7">
      <c r="A20" s="28">
        <v>9</v>
      </c>
      <c r="B20" s="6"/>
      <c r="C20" s="179"/>
      <c r="D20" s="15" t="str">
        <f t="shared" si="0"/>
        <v/>
      </c>
      <c r="E20" s="43" t="str">
        <f t="shared" si="1"/>
        <v/>
      </c>
      <c r="F20" s="297" t="b">
        <f t="shared" si="2"/>
        <v>0</v>
      </c>
      <c r="G20" s="298">
        <f t="shared" si="4"/>
        <v>1</v>
      </c>
    </row>
    <row r="21" spans="1:7">
      <c r="A21" s="28">
        <v>10</v>
      </c>
      <c r="B21" s="6"/>
      <c r="C21" s="179"/>
      <c r="D21" s="15" t="str">
        <f t="shared" si="0"/>
        <v/>
      </c>
      <c r="E21" s="43" t="str">
        <f t="shared" si="1"/>
        <v/>
      </c>
      <c r="F21" s="297" t="b">
        <f t="shared" si="2"/>
        <v>0</v>
      </c>
      <c r="G21" s="298">
        <f t="shared" si="4"/>
        <v>1</v>
      </c>
    </row>
    <row r="22" spans="1:7">
      <c r="A22" s="28">
        <v>11</v>
      </c>
      <c r="B22" s="6"/>
      <c r="C22" s="179"/>
      <c r="D22" s="15" t="str">
        <f t="shared" si="0"/>
        <v/>
      </c>
      <c r="E22" s="43" t="str">
        <f t="shared" si="1"/>
        <v/>
      </c>
      <c r="F22" s="297" t="b">
        <f t="shared" si="2"/>
        <v>0</v>
      </c>
      <c r="G22" s="298">
        <f t="shared" si="4"/>
        <v>1</v>
      </c>
    </row>
    <row r="23" spans="1:7">
      <c r="A23" s="28">
        <v>12</v>
      </c>
      <c r="B23" s="6"/>
      <c r="C23" s="179"/>
      <c r="D23" s="15" t="str">
        <f t="shared" si="0"/>
        <v/>
      </c>
      <c r="E23" s="43" t="str">
        <f t="shared" si="1"/>
        <v/>
      </c>
      <c r="F23" s="297" t="b">
        <f t="shared" si="2"/>
        <v>0</v>
      </c>
      <c r="G23" s="298">
        <f t="shared" si="4"/>
        <v>1</v>
      </c>
    </row>
    <row r="24" spans="1:7">
      <c r="A24" s="28">
        <v>13</v>
      </c>
      <c r="B24" s="6"/>
      <c r="C24" s="179"/>
      <c r="D24" s="15" t="str">
        <f t="shared" si="0"/>
        <v/>
      </c>
      <c r="E24" s="43" t="str">
        <f t="shared" si="1"/>
        <v/>
      </c>
      <c r="F24" s="297" t="b">
        <f t="shared" si="2"/>
        <v>0</v>
      </c>
      <c r="G24" s="298">
        <f t="shared" si="4"/>
        <v>1</v>
      </c>
    </row>
    <row r="25" spans="1:7">
      <c r="A25" s="28">
        <v>14</v>
      </c>
      <c r="B25" s="6"/>
      <c r="C25" s="179"/>
      <c r="D25" s="15" t="str">
        <f t="shared" si="0"/>
        <v/>
      </c>
      <c r="E25" s="43" t="str">
        <f t="shared" si="1"/>
        <v/>
      </c>
      <c r="F25" s="297" t="b">
        <f t="shared" si="2"/>
        <v>0</v>
      </c>
      <c r="G25" s="298">
        <f t="shared" si="4"/>
        <v>1</v>
      </c>
    </row>
    <row r="26" spans="1:7">
      <c r="A26" s="28">
        <v>15</v>
      </c>
      <c r="B26" s="6"/>
      <c r="C26" s="179"/>
      <c r="D26" s="15" t="str">
        <f t="shared" si="0"/>
        <v/>
      </c>
      <c r="E26" s="43" t="str">
        <f t="shared" si="1"/>
        <v/>
      </c>
      <c r="F26" s="297" t="b">
        <f t="shared" si="2"/>
        <v>0</v>
      </c>
      <c r="G26" s="298">
        <f t="shared" si="4"/>
        <v>1</v>
      </c>
    </row>
    <row r="27" spans="1:7">
      <c r="A27" s="28">
        <v>16</v>
      </c>
      <c r="B27" s="6"/>
      <c r="C27" s="179"/>
      <c r="D27" s="15" t="str">
        <f t="shared" si="0"/>
        <v/>
      </c>
      <c r="E27" s="43" t="str">
        <f t="shared" si="1"/>
        <v/>
      </c>
      <c r="F27" s="297" t="b">
        <f t="shared" si="2"/>
        <v>0</v>
      </c>
      <c r="G27" s="298">
        <f t="shared" si="4"/>
        <v>1</v>
      </c>
    </row>
    <row r="28" spans="1:7">
      <c r="A28" s="28">
        <v>17</v>
      </c>
      <c r="B28" s="6"/>
      <c r="C28" s="179"/>
      <c r="D28" s="15" t="str">
        <f t="shared" si="0"/>
        <v/>
      </c>
      <c r="E28" s="43" t="str">
        <f t="shared" si="1"/>
        <v/>
      </c>
      <c r="F28" s="297" t="b">
        <f t="shared" si="2"/>
        <v>0</v>
      </c>
      <c r="G28" s="298">
        <f t="shared" si="4"/>
        <v>1</v>
      </c>
    </row>
    <row r="29" spans="1:7">
      <c r="A29" s="28">
        <v>18</v>
      </c>
      <c r="B29" s="6"/>
      <c r="C29" s="179"/>
      <c r="D29" s="15" t="str">
        <f t="shared" si="0"/>
        <v/>
      </c>
      <c r="E29" s="43" t="str">
        <f t="shared" si="1"/>
        <v/>
      </c>
      <c r="F29" s="297" t="b">
        <f t="shared" si="2"/>
        <v>0</v>
      </c>
      <c r="G29" s="298">
        <f t="shared" si="4"/>
        <v>1</v>
      </c>
    </row>
    <row r="30" spans="1:7">
      <c r="A30" s="28">
        <v>19</v>
      </c>
      <c r="B30" s="6"/>
      <c r="C30" s="179"/>
      <c r="D30" s="15" t="str">
        <f t="shared" si="0"/>
        <v/>
      </c>
      <c r="E30" s="43" t="str">
        <f t="shared" si="1"/>
        <v/>
      </c>
      <c r="F30" s="297" t="b">
        <f t="shared" si="2"/>
        <v>0</v>
      </c>
      <c r="G30" s="298">
        <f t="shared" si="4"/>
        <v>1</v>
      </c>
    </row>
    <row r="31" spans="1:7">
      <c r="A31" s="28">
        <v>20</v>
      </c>
      <c r="B31" s="6"/>
      <c r="C31" s="179"/>
      <c r="D31" s="15" t="str">
        <f t="shared" si="0"/>
        <v/>
      </c>
      <c r="E31" s="43" t="str">
        <f t="shared" si="1"/>
        <v/>
      </c>
      <c r="F31" s="297" t="b">
        <f t="shared" si="2"/>
        <v>0</v>
      </c>
      <c r="G31" s="298">
        <f t="shared" si="4"/>
        <v>1</v>
      </c>
    </row>
    <row r="32" spans="1:7">
      <c r="A32" s="28">
        <v>21</v>
      </c>
      <c r="B32" s="6"/>
      <c r="C32" s="179"/>
      <c r="D32" s="15" t="str">
        <f t="shared" si="0"/>
        <v/>
      </c>
      <c r="E32" s="43" t="str">
        <f t="shared" si="1"/>
        <v/>
      </c>
      <c r="F32" s="297" t="b">
        <f t="shared" si="2"/>
        <v>0</v>
      </c>
      <c r="G32" s="298">
        <f t="shared" si="4"/>
        <v>1</v>
      </c>
    </row>
    <row r="33" spans="1:7">
      <c r="A33" s="28">
        <v>22</v>
      </c>
      <c r="B33" s="6"/>
      <c r="C33" s="179"/>
      <c r="D33" s="15" t="str">
        <f t="shared" si="0"/>
        <v/>
      </c>
      <c r="E33" s="43" t="str">
        <f t="shared" si="1"/>
        <v/>
      </c>
      <c r="F33" s="297" t="b">
        <f t="shared" si="2"/>
        <v>0</v>
      </c>
      <c r="G33" s="298">
        <f t="shared" si="4"/>
        <v>1</v>
      </c>
    </row>
    <row r="34" spans="1:7">
      <c r="A34" s="28">
        <v>23</v>
      </c>
      <c r="B34" s="6"/>
      <c r="C34" s="179"/>
      <c r="D34" s="15" t="str">
        <f t="shared" si="0"/>
        <v/>
      </c>
      <c r="E34" s="43" t="str">
        <f t="shared" si="1"/>
        <v/>
      </c>
      <c r="F34" s="297" t="b">
        <f t="shared" si="2"/>
        <v>0</v>
      </c>
      <c r="G34" s="298">
        <f t="shared" si="4"/>
        <v>1</v>
      </c>
    </row>
    <row r="35" spans="1:7">
      <c r="A35" s="28">
        <v>24</v>
      </c>
      <c r="B35" s="6"/>
      <c r="C35" s="179"/>
      <c r="D35" s="15" t="str">
        <f t="shared" si="0"/>
        <v/>
      </c>
      <c r="E35" s="43" t="str">
        <f t="shared" si="1"/>
        <v/>
      </c>
      <c r="F35" s="297" t="b">
        <f t="shared" si="2"/>
        <v>0</v>
      </c>
      <c r="G35" s="298">
        <f t="shared" si="4"/>
        <v>1</v>
      </c>
    </row>
    <row r="36" spans="1:7">
      <c r="A36" s="28">
        <v>25</v>
      </c>
      <c r="B36" s="6"/>
      <c r="C36" s="179"/>
      <c r="D36" s="15" t="str">
        <f t="shared" si="0"/>
        <v/>
      </c>
      <c r="E36" s="43" t="str">
        <f t="shared" si="1"/>
        <v/>
      </c>
      <c r="F36" s="297" t="b">
        <f t="shared" si="2"/>
        <v>0</v>
      </c>
      <c r="G36" s="298">
        <f t="shared" si="4"/>
        <v>1</v>
      </c>
    </row>
    <row r="37" spans="1:7">
      <c r="A37" s="28">
        <v>26</v>
      </c>
      <c r="B37" s="6"/>
      <c r="C37" s="179"/>
      <c r="D37" s="15" t="str">
        <f t="shared" si="0"/>
        <v/>
      </c>
      <c r="E37" s="43" t="str">
        <f t="shared" si="1"/>
        <v/>
      </c>
      <c r="F37" s="297" t="b">
        <f t="shared" si="2"/>
        <v>0</v>
      </c>
      <c r="G37" s="298">
        <f t="shared" si="4"/>
        <v>1</v>
      </c>
    </row>
    <row r="38" spans="1:7">
      <c r="A38" s="28">
        <v>27</v>
      </c>
      <c r="B38" s="6"/>
      <c r="C38" s="179"/>
      <c r="D38" s="15" t="str">
        <f t="shared" si="0"/>
        <v/>
      </c>
      <c r="E38" s="43" t="str">
        <f t="shared" si="1"/>
        <v/>
      </c>
      <c r="F38" s="297" t="b">
        <f t="shared" si="2"/>
        <v>0</v>
      </c>
      <c r="G38" s="298">
        <f t="shared" si="4"/>
        <v>1</v>
      </c>
    </row>
    <row r="39" spans="1:7">
      <c r="A39" s="28">
        <v>28</v>
      </c>
      <c r="B39" s="6"/>
      <c r="C39" s="179"/>
      <c r="D39" s="15" t="str">
        <f t="shared" si="0"/>
        <v/>
      </c>
      <c r="E39" s="43" t="str">
        <f t="shared" si="1"/>
        <v/>
      </c>
      <c r="F39" s="297" t="b">
        <f t="shared" si="2"/>
        <v>0</v>
      </c>
      <c r="G39" s="298">
        <f t="shared" si="4"/>
        <v>1</v>
      </c>
    </row>
    <row r="40" spans="1:7">
      <c r="A40" s="28">
        <v>29</v>
      </c>
      <c r="B40" s="6"/>
      <c r="C40" s="179"/>
      <c r="D40" s="15" t="str">
        <f t="shared" si="0"/>
        <v/>
      </c>
      <c r="E40" s="43" t="str">
        <f t="shared" si="1"/>
        <v/>
      </c>
      <c r="F40" s="297" t="b">
        <f t="shared" si="2"/>
        <v>0</v>
      </c>
      <c r="G40" s="298">
        <f t="shared" si="4"/>
        <v>1</v>
      </c>
    </row>
    <row r="41" spans="1:7">
      <c r="A41" s="28">
        <v>30</v>
      </c>
      <c r="B41" s="6"/>
      <c r="C41" s="179"/>
      <c r="D41" s="15" t="str">
        <f t="shared" si="0"/>
        <v/>
      </c>
      <c r="E41" s="43" t="str">
        <f t="shared" si="1"/>
        <v/>
      </c>
      <c r="F41" s="297" t="b">
        <f t="shared" si="2"/>
        <v>0</v>
      </c>
      <c r="G41" s="298">
        <f t="shared" si="4"/>
        <v>1</v>
      </c>
    </row>
    <row r="42" spans="1:7">
      <c r="A42" s="28">
        <v>31</v>
      </c>
      <c r="B42" s="6"/>
      <c r="C42" s="179"/>
      <c r="D42" s="15" t="str">
        <f t="shared" si="0"/>
        <v/>
      </c>
      <c r="E42" s="43" t="str">
        <f t="shared" si="1"/>
        <v/>
      </c>
      <c r="F42" s="297" t="b">
        <f t="shared" si="2"/>
        <v>0</v>
      </c>
      <c r="G42" s="298">
        <f t="shared" si="4"/>
        <v>1</v>
      </c>
    </row>
    <row r="43" spans="1:7">
      <c r="A43" s="28">
        <v>32</v>
      </c>
      <c r="B43" s="6"/>
      <c r="C43" s="179"/>
      <c r="D43" s="15" t="str">
        <f t="shared" si="0"/>
        <v/>
      </c>
      <c r="E43" s="43" t="str">
        <f t="shared" si="1"/>
        <v/>
      </c>
      <c r="F43" s="297" t="b">
        <f t="shared" si="2"/>
        <v>0</v>
      </c>
      <c r="G43" s="298">
        <f t="shared" si="4"/>
        <v>1</v>
      </c>
    </row>
    <row r="44" spans="1:7">
      <c r="A44" s="28">
        <v>33</v>
      </c>
      <c r="B44" s="6"/>
      <c r="C44" s="179"/>
      <c r="D44" s="15" t="str">
        <f t="shared" si="0"/>
        <v/>
      </c>
      <c r="E44" s="43" t="str">
        <f t="shared" si="1"/>
        <v/>
      </c>
      <c r="F44" s="297" t="b">
        <f t="shared" si="2"/>
        <v>0</v>
      </c>
      <c r="G44" s="298">
        <f t="shared" si="4"/>
        <v>1</v>
      </c>
    </row>
    <row r="45" spans="1:7">
      <c r="A45" s="28">
        <v>34</v>
      </c>
      <c r="B45" s="6"/>
      <c r="C45" s="179"/>
      <c r="D45" s="15" t="str">
        <f t="shared" si="0"/>
        <v/>
      </c>
      <c r="E45" s="43" t="str">
        <f t="shared" si="1"/>
        <v/>
      </c>
      <c r="F45" s="297" t="b">
        <f t="shared" si="2"/>
        <v>0</v>
      </c>
      <c r="G45" s="298">
        <f t="shared" si="4"/>
        <v>1</v>
      </c>
    </row>
    <row r="46" spans="1:7">
      <c r="A46" s="28">
        <v>35</v>
      </c>
      <c r="B46" s="6"/>
      <c r="C46" s="179"/>
      <c r="D46" s="15" t="str">
        <f t="shared" si="0"/>
        <v/>
      </c>
      <c r="E46" s="43" t="str">
        <f t="shared" si="1"/>
        <v/>
      </c>
      <c r="F46" s="297" t="b">
        <f t="shared" si="2"/>
        <v>0</v>
      </c>
      <c r="G46" s="298">
        <f t="shared" si="4"/>
        <v>1</v>
      </c>
    </row>
    <row r="47" spans="1:7">
      <c r="A47" s="28">
        <v>36</v>
      </c>
      <c r="B47" s="6"/>
      <c r="C47" s="179"/>
      <c r="D47" s="15" t="str">
        <f t="shared" si="0"/>
        <v/>
      </c>
      <c r="E47" s="43" t="str">
        <f t="shared" si="1"/>
        <v/>
      </c>
      <c r="F47" s="297" t="b">
        <f t="shared" si="2"/>
        <v>0</v>
      </c>
      <c r="G47" s="298">
        <f t="shared" si="4"/>
        <v>1</v>
      </c>
    </row>
    <row r="48" spans="1:7">
      <c r="A48" s="28">
        <v>37</v>
      </c>
      <c r="B48" s="6"/>
      <c r="C48" s="179"/>
      <c r="D48" s="15" t="str">
        <f t="shared" si="0"/>
        <v/>
      </c>
      <c r="E48" s="43" t="str">
        <f t="shared" si="1"/>
        <v/>
      </c>
      <c r="F48" s="297" t="b">
        <f t="shared" si="2"/>
        <v>0</v>
      </c>
      <c r="G48" s="298">
        <f t="shared" si="4"/>
        <v>1</v>
      </c>
    </row>
    <row r="49" spans="1:7">
      <c r="A49" s="28">
        <v>38</v>
      </c>
      <c r="B49" s="6"/>
      <c r="C49" s="179"/>
      <c r="D49" s="15" t="str">
        <f t="shared" si="0"/>
        <v/>
      </c>
      <c r="E49" s="43" t="str">
        <f t="shared" si="1"/>
        <v/>
      </c>
      <c r="F49" s="297" t="b">
        <f t="shared" si="2"/>
        <v>0</v>
      </c>
      <c r="G49" s="298">
        <f t="shared" si="4"/>
        <v>1</v>
      </c>
    </row>
    <row r="50" spans="1:7">
      <c r="A50" s="28">
        <v>39</v>
      </c>
      <c r="B50" s="6"/>
      <c r="C50" s="179"/>
      <c r="D50" s="15" t="str">
        <f t="shared" si="0"/>
        <v/>
      </c>
      <c r="E50" s="43" t="str">
        <f t="shared" si="1"/>
        <v/>
      </c>
      <c r="F50" s="297" t="b">
        <f t="shared" si="2"/>
        <v>0</v>
      </c>
      <c r="G50" s="298">
        <f t="shared" si="4"/>
        <v>1</v>
      </c>
    </row>
    <row r="51" spans="1:7">
      <c r="A51" s="28">
        <v>40</v>
      </c>
      <c r="B51" s="6"/>
      <c r="C51" s="179"/>
      <c r="D51" s="15" t="str">
        <f t="shared" si="0"/>
        <v/>
      </c>
      <c r="E51" s="43" t="str">
        <f t="shared" si="1"/>
        <v/>
      </c>
      <c r="F51" s="297" t="b">
        <f t="shared" si="2"/>
        <v>0</v>
      </c>
      <c r="G51" s="298">
        <f t="shared" si="4"/>
        <v>1</v>
      </c>
    </row>
    <row r="52" spans="1:7">
      <c r="A52" s="28">
        <v>41</v>
      </c>
      <c r="B52" s="6"/>
      <c r="C52" s="179"/>
      <c r="D52" s="15" t="str">
        <f t="shared" si="0"/>
        <v/>
      </c>
      <c r="E52" s="43" t="str">
        <f t="shared" si="1"/>
        <v/>
      </c>
      <c r="F52" s="297" t="b">
        <f t="shared" si="2"/>
        <v>0</v>
      </c>
      <c r="G52" s="298">
        <f t="shared" si="4"/>
        <v>1</v>
      </c>
    </row>
    <row r="53" spans="1:7">
      <c r="A53" s="28">
        <v>42</v>
      </c>
      <c r="B53" s="6"/>
      <c r="C53" s="179"/>
      <c r="D53" s="15" t="str">
        <f t="shared" si="0"/>
        <v/>
      </c>
      <c r="E53" s="43" t="str">
        <f t="shared" si="1"/>
        <v/>
      </c>
      <c r="F53" s="297" t="b">
        <f t="shared" si="2"/>
        <v>0</v>
      </c>
      <c r="G53" s="298">
        <f t="shared" si="4"/>
        <v>1</v>
      </c>
    </row>
    <row r="54" spans="1:7">
      <c r="A54" s="28">
        <v>43</v>
      </c>
      <c r="B54" s="6"/>
      <c r="C54" s="179"/>
      <c r="D54" s="15" t="str">
        <f t="shared" si="0"/>
        <v/>
      </c>
      <c r="E54" s="43" t="str">
        <f t="shared" si="1"/>
        <v/>
      </c>
      <c r="F54" s="297" t="b">
        <f t="shared" si="2"/>
        <v>0</v>
      </c>
      <c r="G54" s="298">
        <f t="shared" si="4"/>
        <v>1</v>
      </c>
    </row>
    <row r="55" spans="1:7">
      <c r="A55" s="28">
        <v>44</v>
      </c>
      <c r="B55" s="6"/>
      <c r="C55" s="179"/>
      <c r="D55" s="15" t="str">
        <f t="shared" si="0"/>
        <v/>
      </c>
      <c r="E55" s="43" t="str">
        <f t="shared" si="1"/>
        <v/>
      </c>
      <c r="F55" s="297" t="b">
        <f t="shared" si="2"/>
        <v>0</v>
      </c>
      <c r="G55" s="298">
        <f t="shared" si="4"/>
        <v>1</v>
      </c>
    </row>
    <row r="56" spans="1:7">
      <c r="A56" s="28">
        <v>45</v>
      </c>
      <c r="B56" s="6"/>
      <c r="C56" s="179"/>
      <c r="D56" s="15" t="str">
        <f t="shared" si="0"/>
        <v/>
      </c>
      <c r="E56" s="43" t="str">
        <f t="shared" si="1"/>
        <v/>
      </c>
      <c r="F56" s="297" t="b">
        <f t="shared" si="2"/>
        <v>0</v>
      </c>
      <c r="G56" s="298">
        <f t="shared" si="4"/>
        <v>1</v>
      </c>
    </row>
    <row r="57" spans="1:7">
      <c r="A57" s="28">
        <v>46</v>
      </c>
      <c r="B57" s="6"/>
      <c r="C57" s="179"/>
      <c r="D57" s="15" t="str">
        <f t="shared" si="0"/>
        <v/>
      </c>
      <c r="E57" s="43" t="str">
        <f t="shared" si="1"/>
        <v/>
      </c>
      <c r="F57" s="297" t="b">
        <f t="shared" si="2"/>
        <v>0</v>
      </c>
      <c r="G57" s="298">
        <f t="shared" si="4"/>
        <v>1</v>
      </c>
    </row>
    <row r="58" spans="1:7">
      <c r="A58" s="28">
        <v>47</v>
      </c>
      <c r="B58" s="6"/>
      <c r="C58" s="179"/>
      <c r="D58" s="15" t="str">
        <f t="shared" si="0"/>
        <v/>
      </c>
      <c r="E58" s="43" t="str">
        <f t="shared" si="1"/>
        <v/>
      </c>
      <c r="F58" s="297" t="b">
        <f t="shared" si="2"/>
        <v>0</v>
      </c>
      <c r="G58" s="298">
        <f t="shared" si="4"/>
        <v>1</v>
      </c>
    </row>
    <row r="59" spans="1:7">
      <c r="A59" s="28">
        <v>48</v>
      </c>
      <c r="B59" s="6"/>
      <c r="C59" s="179"/>
      <c r="D59" s="15" t="str">
        <f t="shared" si="0"/>
        <v/>
      </c>
      <c r="E59" s="43" t="str">
        <f t="shared" si="1"/>
        <v/>
      </c>
      <c r="F59" s="297" t="b">
        <f t="shared" si="2"/>
        <v>0</v>
      </c>
      <c r="G59" s="298">
        <f t="shared" si="4"/>
        <v>1</v>
      </c>
    </row>
    <row r="60" spans="1:7">
      <c r="A60" s="28">
        <v>49</v>
      </c>
      <c r="B60" s="6"/>
      <c r="C60" s="179"/>
      <c r="D60" s="15" t="str">
        <f t="shared" si="0"/>
        <v/>
      </c>
      <c r="E60" s="43" t="str">
        <f t="shared" si="1"/>
        <v/>
      </c>
      <c r="F60" s="297" t="b">
        <f t="shared" si="2"/>
        <v>0</v>
      </c>
      <c r="G60" s="298">
        <f t="shared" si="4"/>
        <v>1</v>
      </c>
    </row>
    <row r="61" spans="1:7">
      <c r="A61" s="28">
        <v>50</v>
      </c>
      <c r="B61" s="6"/>
      <c r="C61" s="179"/>
      <c r="D61" s="15" t="str">
        <f t="shared" si="0"/>
        <v/>
      </c>
      <c r="E61" s="43" t="str">
        <f t="shared" si="1"/>
        <v/>
      </c>
      <c r="F61" s="297" t="b">
        <f t="shared" si="2"/>
        <v>0</v>
      </c>
      <c r="G61" s="298">
        <f t="shared" si="4"/>
        <v>1</v>
      </c>
    </row>
    <row r="62" spans="1:7">
      <c r="A62" s="28">
        <v>51</v>
      </c>
      <c r="B62" s="6"/>
      <c r="C62" s="179"/>
      <c r="D62" s="15" t="str">
        <f t="shared" si="0"/>
        <v/>
      </c>
      <c r="E62" s="43" t="str">
        <f t="shared" si="1"/>
        <v/>
      </c>
      <c r="F62" s="297" t="b">
        <f t="shared" si="2"/>
        <v>0</v>
      </c>
      <c r="G62" s="298">
        <f t="shared" si="4"/>
        <v>1</v>
      </c>
    </row>
    <row r="63" spans="1:7">
      <c r="A63" s="28">
        <v>52</v>
      </c>
      <c r="B63" s="6"/>
      <c r="C63" s="179"/>
      <c r="D63" s="15" t="str">
        <f t="shared" si="0"/>
        <v/>
      </c>
      <c r="E63" s="43" t="str">
        <f t="shared" si="1"/>
        <v/>
      </c>
      <c r="F63" s="297" t="b">
        <f t="shared" si="2"/>
        <v>0</v>
      </c>
      <c r="G63" s="298">
        <f t="shared" si="4"/>
        <v>1</v>
      </c>
    </row>
    <row r="64" spans="1:7">
      <c r="A64" s="28">
        <v>53</v>
      </c>
      <c r="B64" s="6"/>
      <c r="C64" s="179"/>
      <c r="D64" s="15" t="str">
        <f t="shared" si="0"/>
        <v/>
      </c>
      <c r="E64" s="43" t="str">
        <f t="shared" si="1"/>
        <v/>
      </c>
      <c r="F64" s="297" t="b">
        <f t="shared" si="2"/>
        <v>0</v>
      </c>
      <c r="G64" s="298">
        <f t="shared" si="4"/>
        <v>1</v>
      </c>
    </row>
    <row r="65" spans="1:7">
      <c r="A65" s="28">
        <v>54</v>
      </c>
      <c r="B65" s="6"/>
      <c r="C65" s="179"/>
      <c r="D65" s="15" t="str">
        <f t="shared" si="0"/>
        <v/>
      </c>
      <c r="E65" s="43" t="str">
        <f t="shared" si="1"/>
        <v/>
      </c>
      <c r="F65" s="297" t="b">
        <f t="shared" si="2"/>
        <v>0</v>
      </c>
      <c r="G65" s="298">
        <f t="shared" si="4"/>
        <v>1</v>
      </c>
    </row>
    <row r="66" spans="1:7">
      <c r="A66" s="28">
        <v>55</v>
      </c>
      <c r="B66" s="6"/>
      <c r="C66" s="179"/>
      <c r="D66" s="15" t="str">
        <f t="shared" si="0"/>
        <v/>
      </c>
      <c r="E66" s="43" t="str">
        <f t="shared" si="1"/>
        <v/>
      </c>
      <c r="F66" s="297" t="b">
        <f t="shared" si="2"/>
        <v>0</v>
      </c>
      <c r="G66" s="298">
        <f t="shared" si="4"/>
        <v>1</v>
      </c>
    </row>
    <row r="67" spans="1:7">
      <c r="A67" s="28">
        <v>56</v>
      </c>
      <c r="B67" s="6"/>
      <c r="C67" s="179"/>
      <c r="D67" s="15" t="str">
        <f t="shared" si="0"/>
        <v/>
      </c>
      <c r="E67" s="43" t="str">
        <f t="shared" si="1"/>
        <v/>
      </c>
      <c r="F67" s="297" t="b">
        <f t="shared" si="2"/>
        <v>0</v>
      </c>
      <c r="G67" s="298">
        <f t="shared" si="4"/>
        <v>1</v>
      </c>
    </row>
    <row r="68" spans="1:7">
      <c r="A68" s="28">
        <v>57</v>
      </c>
      <c r="B68" s="6"/>
      <c r="C68" s="179"/>
      <c r="D68" s="15" t="str">
        <f t="shared" si="0"/>
        <v/>
      </c>
      <c r="E68" s="43" t="str">
        <f t="shared" si="1"/>
        <v/>
      </c>
      <c r="F68" s="297" t="b">
        <f t="shared" si="2"/>
        <v>0</v>
      </c>
      <c r="G68" s="298">
        <f t="shared" si="4"/>
        <v>1</v>
      </c>
    </row>
    <row r="69" spans="1:7">
      <c r="A69" s="28">
        <v>58</v>
      </c>
      <c r="B69" s="6"/>
      <c r="C69" s="179"/>
      <c r="D69" s="15" t="str">
        <f t="shared" si="0"/>
        <v/>
      </c>
      <c r="E69" s="43" t="str">
        <f t="shared" si="1"/>
        <v/>
      </c>
      <c r="F69" s="297" t="b">
        <f t="shared" si="2"/>
        <v>0</v>
      </c>
      <c r="G69" s="298">
        <f t="shared" si="4"/>
        <v>1</v>
      </c>
    </row>
    <row r="70" spans="1:7">
      <c r="A70" s="28">
        <v>59</v>
      </c>
      <c r="B70" s="6"/>
      <c r="C70" s="179"/>
      <c r="D70" s="15" t="str">
        <f t="shared" si="0"/>
        <v/>
      </c>
      <c r="E70" s="43" t="str">
        <f t="shared" si="1"/>
        <v/>
      </c>
      <c r="F70" s="297" t="b">
        <f t="shared" si="2"/>
        <v>0</v>
      </c>
      <c r="G70" s="298">
        <f t="shared" si="4"/>
        <v>1</v>
      </c>
    </row>
    <row r="71" spans="1:7">
      <c r="A71" s="28">
        <v>60</v>
      </c>
      <c r="B71" s="6"/>
      <c r="C71" s="179"/>
      <c r="D71" s="15" t="str">
        <f t="shared" si="0"/>
        <v/>
      </c>
      <c r="E71" s="43" t="str">
        <f t="shared" si="1"/>
        <v/>
      </c>
      <c r="F71" s="297" t="b">
        <f t="shared" si="2"/>
        <v>0</v>
      </c>
      <c r="G71" s="298">
        <f t="shared" si="4"/>
        <v>1</v>
      </c>
    </row>
    <row r="72" spans="1:7">
      <c r="A72" s="28">
        <v>61</v>
      </c>
      <c r="B72" s="6"/>
      <c r="C72" s="179"/>
      <c r="D72" s="15" t="str">
        <f t="shared" si="0"/>
        <v/>
      </c>
      <c r="E72" s="43" t="str">
        <f t="shared" si="1"/>
        <v/>
      </c>
      <c r="F72" s="297" t="b">
        <f t="shared" si="2"/>
        <v>0</v>
      </c>
      <c r="G72" s="298">
        <f t="shared" si="4"/>
        <v>1</v>
      </c>
    </row>
    <row r="73" spans="1:7">
      <c r="A73" s="28">
        <v>62</v>
      </c>
      <c r="B73" s="6"/>
      <c r="C73" s="179"/>
      <c r="D73" s="15" t="str">
        <f t="shared" si="0"/>
        <v/>
      </c>
      <c r="E73" s="43" t="str">
        <f t="shared" si="1"/>
        <v/>
      </c>
      <c r="F73" s="297" t="b">
        <f t="shared" si="2"/>
        <v>0</v>
      </c>
      <c r="G73" s="298">
        <f t="shared" si="4"/>
        <v>1</v>
      </c>
    </row>
    <row r="74" spans="1:7">
      <c r="A74" s="28">
        <v>63</v>
      </c>
      <c r="B74" s="6"/>
      <c r="C74" s="179"/>
      <c r="D74" s="15" t="str">
        <f t="shared" si="0"/>
        <v/>
      </c>
      <c r="E74" s="43" t="str">
        <f t="shared" si="1"/>
        <v/>
      </c>
      <c r="F74" s="297" t="b">
        <f t="shared" si="2"/>
        <v>0</v>
      </c>
      <c r="G74" s="298">
        <f t="shared" si="4"/>
        <v>1</v>
      </c>
    </row>
    <row r="75" spans="1:7">
      <c r="A75" s="28">
        <v>64</v>
      </c>
      <c r="B75" s="6"/>
      <c r="C75" s="179"/>
      <c r="D75" s="15" t="str">
        <f t="shared" si="0"/>
        <v/>
      </c>
      <c r="E75" s="43" t="str">
        <f t="shared" si="1"/>
        <v/>
      </c>
      <c r="F75" s="297" t="b">
        <f t="shared" si="2"/>
        <v>0</v>
      </c>
      <c r="G75" s="298">
        <f t="shared" si="4"/>
        <v>1</v>
      </c>
    </row>
    <row r="76" spans="1:7">
      <c r="A76" s="28">
        <v>65</v>
      </c>
      <c r="B76" s="6"/>
      <c r="C76" s="179"/>
      <c r="D76" s="15" t="str">
        <f t="shared" ref="D76:D139" si="5">IF(OR($B76="",,$C76&lt;an_initial,$C76&gt;an_final),"",E76*40)</f>
        <v/>
      </c>
      <c r="E76" s="43" t="str">
        <f t="shared" ref="E76:E139" si="6">IF(OR($B76="",,$C76="",$C76&gt;an_final),"",IF($C76&gt;=an_initial,1,""))</f>
        <v/>
      </c>
      <c r="F76" s="297" t="b">
        <f t="shared" ref="F76:F139" si="7">IF(nume_candidat="",FALSE,ISNUMBER(SEARCH(nume_candidat,$B76)))</f>
        <v>0</v>
      </c>
      <c r="G76" s="298">
        <f t="shared" si="4"/>
        <v>1</v>
      </c>
    </row>
    <row r="77" spans="1:7">
      <c r="A77" s="28">
        <v>66</v>
      </c>
      <c r="B77" s="6"/>
      <c r="C77" s="179"/>
      <c r="D77" s="15" t="str">
        <f t="shared" si="5"/>
        <v/>
      </c>
      <c r="E77" s="43" t="str">
        <f t="shared" si="6"/>
        <v/>
      </c>
      <c r="F77" s="297" t="b">
        <f t="shared" si="7"/>
        <v>0</v>
      </c>
      <c r="G77" s="298">
        <f t="shared" ref="G77:G140" si="8">LEN(B77)-LEN(SUBSTITUTE(B77,",",""))+1</f>
        <v>1</v>
      </c>
    </row>
    <row r="78" spans="1:7">
      <c r="A78" s="28">
        <v>67</v>
      </c>
      <c r="B78" s="6"/>
      <c r="C78" s="179"/>
      <c r="D78" s="15" t="str">
        <f t="shared" si="5"/>
        <v/>
      </c>
      <c r="E78" s="43" t="str">
        <f t="shared" si="6"/>
        <v/>
      </c>
      <c r="F78" s="297" t="b">
        <f t="shared" si="7"/>
        <v>0</v>
      </c>
      <c r="G78" s="298">
        <f t="shared" si="8"/>
        <v>1</v>
      </c>
    </row>
    <row r="79" spans="1:7">
      <c r="A79" s="28">
        <v>68</v>
      </c>
      <c r="B79" s="6"/>
      <c r="C79" s="179"/>
      <c r="D79" s="15" t="str">
        <f t="shared" si="5"/>
        <v/>
      </c>
      <c r="E79" s="43" t="str">
        <f t="shared" si="6"/>
        <v/>
      </c>
      <c r="F79" s="297" t="b">
        <f t="shared" si="7"/>
        <v>0</v>
      </c>
      <c r="G79" s="298">
        <f t="shared" si="8"/>
        <v>1</v>
      </c>
    </row>
    <row r="80" spans="1:7">
      <c r="A80" s="28">
        <v>69</v>
      </c>
      <c r="B80" s="6"/>
      <c r="C80" s="179"/>
      <c r="D80" s="15" t="str">
        <f t="shared" si="5"/>
        <v/>
      </c>
      <c r="E80" s="43" t="str">
        <f t="shared" si="6"/>
        <v/>
      </c>
      <c r="F80" s="297" t="b">
        <f t="shared" si="7"/>
        <v>0</v>
      </c>
      <c r="G80" s="298">
        <f t="shared" si="8"/>
        <v>1</v>
      </c>
    </row>
    <row r="81" spans="1:7">
      <c r="A81" s="28">
        <v>70</v>
      </c>
      <c r="B81" s="6"/>
      <c r="C81" s="179"/>
      <c r="D81" s="15" t="str">
        <f t="shared" si="5"/>
        <v/>
      </c>
      <c r="E81" s="43" t="str">
        <f t="shared" si="6"/>
        <v/>
      </c>
      <c r="F81" s="297" t="b">
        <f t="shared" si="7"/>
        <v>0</v>
      </c>
      <c r="G81" s="298">
        <f t="shared" si="8"/>
        <v>1</v>
      </c>
    </row>
    <row r="82" spans="1:7">
      <c r="A82" s="28">
        <v>71</v>
      </c>
      <c r="B82" s="6"/>
      <c r="C82" s="179"/>
      <c r="D82" s="15" t="str">
        <f t="shared" si="5"/>
        <v/>
      </c>
      <c r="E82" s="43" t="str">
        <f t="shared" si="6"/>
        <v/>
      </c>
      <c r="F82" s="297" t="b">
        <f t="shared" si="7"/>
        <v>0</v>
      </c>
      <c r="G82" s="298">
        <f t="shared" si="8"/>
        <v>1</v>
      </c>
    </row>
    <row r="83" spans="1:7">
      <c r="A83" s="28">
        <v>72</v>
      </c>
      <c r="B83" s="6"/>
      <c r="C83" s="179"/>
      <c r="D83" s="15" t="str">
        <f t="shared" si="5"/>
        <v/>
      </c>
      <c r="E83" s="43" t="str">
        <f t="shared" si="6"/>
        <v/>
      </c>
      <c r="F83" s="297" t="b">
        <f t="shared" si="7"/>
        <v>0</v>
      </c>
      <c r="G83" s="298">
        <f t="shared" si="8"/>
        <v>1</v>
      </c>
    </row>
    <row r="84" spans="1:7">
      <c r="A84" s="28">
        <v>73</v>
      </c>
      <c r="B84" s="6"/>
      <c r="C84" s="179"/>
      <c r="D84" s="15" t="str">
        <f t="shared" si="5"/>
        <v/>
      </c>
      <c r="E84" s="43" t="str">
        <f t="shared" si="6"/>
        <v/>
      </c>
      <c r="F84" s="297" t="b">
        <f t="shared" si="7"/>
        <v>0</v>
      </c>
      <c r="G84" s="298">
        <f t="shared" si="8"/>
        <v>1</v>
      </c>
    </row>
    <row r="85" spans="1:7">
      <c r="A85" s="28">
        <v>74</v>
      </c>
      <c r="B85" s="6"/>
      <c r="C85" s="179"/>
      <c r="D85" s="15" t="str">
        <f t="shared" si="5"/>
        <v/>
      </c>
      <c r="E85" s="43" t="str">
        <f t="shared" si="6"/>
        <v/>
      </c>
      <c r="F85" s="297" t="b">
        <f t="shared" si="7"/>
        <v>0</v>
      </c>
      <c r="G85" s="298">
        <f t="shared" si="8"/>
        <v>1</v>
      </c>
    </row>
    <row r="86" spans="1:7">
      <c r="A86" s="28">
        <v>75</v>
      </c>
      <c r="B86" s="6"/>
      <c r="C86" s="179"/>
      <c r="D86" s="15" t="str">
        <f t="shared" si="5"/>
        <v/>
      </c>
      <c r="E86" s="43" t="str">
        <f t="shared" si="6"/>
        <v/>
      </c>
      <c r="F86" s="297" t="b">
        <f t="shared" si="7"/>
        <v>0</v>
      </c>
      <c r="G86" s="298">
        <f t="shared" si="8"/>
        <v>1</v>
      </c>
    </row>
    <row r="87" spans="1:7">
      <c r="A87" s="28">
        <v>76</v>
      </c>
      <c r="B87" s="6"/>
      <c r="C87" s="179"/>
      <c r="D87" s="15" t="str">
        <f t="shared" si="5"/>
        <v/>
      </c>
      <c r="E87" s="43" t="str">
        <f t="shared" si="6"/>
        <v/>
      </c>
      <c r="F87" s="297" t="b">
        <f t="shared" si="7"/>
        <v>0</v>
      </c>
      <c r="G87" s="298">
        <f t="shared" si="8"/>
        <v>1</v>
      </c>
    </row>
    <row r="88" spans="1:7">
      <c r="A88" s="28">
        <v>77</v>
      </c>
      <c r="B88" s="6"/>
      <c r="C88" s="179"/>
      <c r="D88" s="15" t="str">
        <f t="shared" si="5"/>
        <v/>
      </c>
      <c r="E88" s="43" t="str">
        <f t="shared" si="6"/>
        <v/>
      </c>
      <c r="F88" s="297" t="b">
        <f t="shared" si="7"/>
        <v>0</v>
      </c>
      <c r="G88" s="298">
        <f t="shared" si="8"/>
        <v>1</v>
      </c>
    </row>
    <row r="89" spans="1:7">
      <c r="A89" s="28">
        <v>78</v>
      </c>
      <c r="B89" s="6"/>
      <c r="C89" s="179"/>
      <c r="D89" s="15" t="str">
        <f t="shared" si="5"/>
        <v/>
      </c>
      <c r="E89" s="43" t="str">
        <f t="shared" si="6"/>
        <v/>
      </c>
      <c r="F89" s="297" t="b">
        <f t="shared" si="7"/>
        <v>0</v>
      </c>
      <c r="G89" s="298">
        <f t="shared" si="8"/>
        <v>1</v>
      </c>
    </row>
    <row r="90" spans="1:7">
      <c r="A90" s="28">
        <v>79</v>
      </c>
      <c r="B90" s="6"/>
      <c r="C90" s="179"/>
      <c r="D90" s="15" t="str">
        <f t="shared" si="5"/>
        <v/>
      </c>
      <c r="E90" s="43" t="str">
        <f t="shared" si="6"/>
        <v/>
      </c>
      <c r="F90" s="297" t="b">
        <f t="shared" si="7"/>
        <v>0</v>
      </c>
      <c r="G90" s="298">
        <f t="shared" si="8"/>
        <v>1</v>
      </c>
    </row>
    <row r="91" spans="1:7">
      <c r="A91" s="28">
        <v>80</v>
      </c>
      <c r="B91" s="6"/>
      <c r="C91" s="179"/>
      <c r="D91" s="15" t="str">
        <f t="shared" si="5"/>
        <v/>
      </c>
      <c r="E91" s="43" t="str">
        <f t="shared" si="6"/>
        <v/>
      </c>
      <c r="F91" s="297" t="b">
        <f t="shared" si="7"/>
        <v>0</v>
      </c>
      <c r="G91" s="298">
        <f t="shared" si="8"/>
        <v>1</v>
      </c>
    </row>
    <row r="92" spans="1:7">
      <c r="A92" s="28">
        <v>81</v>
      </c>
      <c r="B92" s="6"/>
      <c r="C92" s="179"/>
      <c r="D92" s="15" t="str">
        <f t="shared" si="5"/>
        <v/>
      </c>
      <c r="E92" s="43" t="str">
        <f t="shared" si="6"/>
        <v/>
      </c>
      <c r="F92" s="297" t="b">
        <f t="shared" si="7"/>
        <v>0</v>
      </c>
      <c r="G92" s="298">
        <f t="shared" si="8"/>
        <v>1</v>
      </c>
    </row>
    <row r="93" spans="1:7">
      <c r="A93" s="28">
        <v>82</v>
      </c>
      <c r="B93" s="6"/>
      <c r="C93" s="179"/>
      <c r="D93" s="15" t="str">
        <f t="shared" si="5"/>
        <v/>
      </c>
      <c r="E93" s="43" t="str">
        <f t="shared" si="6"/>
        <v/>
      </c>
      <c r="F93" s="297" t="b">
        <f t="shared" si="7"/>
        <v>0</v>
      </c>
      <c r="G93" s="298">
        <f t="shared" si="8"/>
        <v>1</v>
      </c>
    </row>
    <row r="94" spans="1:7">
      <c r="A94" s="28">
        <v>83</v>
      </c>
      <c r="B94" s="6"/>
      <c r="C94" s="179"/>
      <c r="D94" s="15" t="str">
        <f t="shared" si="5"/>
        <v/>
      </c>
      <c r="E94" s="43" t="str">
        <f t="shared" si="6"/>
        <v/>
      </c>
      <c r="F94" s="297" t="b">
        <f t="shared" si="7"/>
        <v>0</v>
      </c>
      <c r="G94" s="298">
        <f t="shared" si="8"/>
        <v>1</v>
      </c>
    </row>
    <row r="95" spans="1:7">
      <c r="A95" s="28">
        <v>84</v>
      </c>
      <c r="B95" s="6"/>
      <c r="C95" s="179"/>
      <c r="D95" s="15" t="str">
        <f t="shared" si="5"/>
        <v/>
      </c>
      <c r="E95" s="43" t="str">
        <f t="shared" si="6"/>
        <v/>
      </c>
      <c r="F95" s="297" t="b">
        <f t="shared" si="7"/>
        <v>0</v>
      </c>
      <c r="G95" s="298">
        <f t="shared" si="8"/>
        <v>1</v>
      </c>
    </row>
    <row r="96" spans="1:7">
      <c r="A96" s="28">
        <v>85</v>
      </c>
      <c r="B96" s="6"/>
      <c r="C96" s="179"/>
      <c r="D96" s="15" t="str">
        <f t="shared" si="5"/>
        <v/>
      </c>
      <c r="E96" s="43" t="str">
        <f t="shared" si="6"/>
        <v/>
      </c>
      <c r="F96" s="297" t="b">
        <f t="shared" si="7"/>
        <v>0</v>
      </c>
      <c r="G96" s="298">
        <f t="shared" si="8"/>
        <v>1</v>
      </c>
    </row>
    <row r="97" spans="1:7">
      <c r="A97" s="28">
        <v>86</v>
      </c>
      <c r="B97" s="6"/>
      <c r="C97" s="179"/>
      <c r="D97" s="15" t="str">
        <f t="shared" si="5"/>
        <v/>
      </c>
      <c r="E97" s="43" t="str">
        <f t="shared" si="6"/>
        <v/>
      </c>
      <c r="F97" s="297" t="b">
        <f t="shared" si="7"/>
        <v>0</v>
      </c>
      <c r="G97" s="298">
        <f t="shared" si="8"/>
        <v>1</v>
      </c>
    </row>
    <row r="98" spans="1:7">
      <c r="A98" s="28">
        <v>87</v>
      </c>
      <c r="B98" s="6"/>
      <c r="C98" s="179"/>
      <c r="D98" s="15" t="str">
        <f t="shared" si="5"/>
        <v/>
      </c>
      <c r="E98" s="43" t="str">
        <f t="shared" si="6"/>
        <v/>
      </c>
      <c r="F98" s="297" t="b">
        <f t="shared" si="7"/>
        <v>0</v>
      </c>
      <c r="G98" s="298">
        <f t="shared" si="8"/>
        <v>1</v>
      </c>
    </row>
    <row r="99" spans="1:7">
      <c r="A99" s="28">
        <v>88</v>
      </c>
      <c r="B99" s="6"/>
      <c r="C99" s="179"/>
      <c r="D99" s="15" t="str">
        <f t="shared" si="5"/>
        <v/>
      </c>
      <c r="E99" s="43" t="str">
        <f t="shared" si="6"/>
        <v/>
      </c>
      <c r="F99" s="297" t="b">
        <f t="shared" si="7"/>
        <v>0</v>
      </c>
      <c r="G99" s="298">
        <f t="shared" si="8"/>
        <v>1</v>
      </c>
    </row>
    <row r="100" spans="1:7">
      <c r="A100" s="28">
        <v>89</v>
      </c>
      <c r="B100" s="6"/>
      <c r="C100" s="179"/>
      <c r="D100" s="15" t="str">
        <f t="shared" si="5"/>
        <v/>
      </c>
      <c r="E100" s="43" t="str">
        <f t="shared" si="6"/>
        <v/>
      </c>
      <c r="F100" s="297" t="b">
        <f t="shared" si="7"/>
        <v>0</v>
      </c>
      <c r="G100" s="298">
        <f t="shared" si="8"/>
        <v>1</v>
      </c>
    </row>
    <row r="101" spans="1:7">
      <c r="A101" s="28">
        <v>90</v>
      </c>
      <c r="B101" s="6"/>
      <c r="C101" s="179"/>
      <c r="D101" s="15" t="str">
        <f t="shared" si="5"/>
        <v/>
      </c>
      <c r="E101" s="43" t="str">
        <f t="shared" si="6"/>
        <v/>
      </c>
      <c r="F101" s="297" t="b">
        <f t="shared" si="7"/>
        <v>0</v>
      </c>
      <c r="G101" s="298">
        <f t="shared" si="8"/>
        <v>1</v>
      </c>
    </row>
    <row r="102" spans="1:7">
      <c r="A102" s="28">
        <v>91</v>
      </c>
      <c r="B102" s="6"/>
      <c r="C102" s="179"/>
      <c r="D102" s="15" t="str">
        <f t="shared" si="5"/>
        <v/>
      </c>
      <c r="E102" s="43" t="str">
        <f t="shared" si="6"/>
        <v/>
      </c>
      <c r="F102" s="297" t="b">
        <f t="shared" si="7"/>
        <v>0</v>
      </c>
      <c r="G102" s="298">
        <f t="shared" si="8"/>
        <v>1</v>
      </c>
    </row>
    <row r="103" spans="1:7">
      <c r="A103" s="28">
        <v>92</v>
      </c>
      <c r="B103" s="6"/>
      <c r="C103" s="179"/>
      <c r="D103" s="15" t="str">
        <f t="shared" si="5"/>
        <v/>
      </c>
      <c r="E103" s="43" t="str">
        <f t="shared" si="6"/>
        <v/>
      </c>
      <c r="F103" s="297" t="b">
        <f t="shared" si="7"/>
        <v>0</v>
      </c>
      <c r="G103" s="298">
        <f t="shared" si="8"/>
        <v>1</v>
      </c>
    </row>
    <row r="104" spans="1:7">
      <c r="A104" s="28">
        <v>93</v>
      </c>
      <c r="B104" s="6"/>
      <c r="C104" s="179"/>
      <c r="D104" s="15" t="str">
        <f t="shared" si="5"/>
        <v/>
      </c>
      <c r="E104" s="43" t="str">
        <f t="shared" si="6"/>
        <v/>
      </c>
      <c r="F104" s="297" t="b">
        <f t="shared" si="7"/>
        <v>0</v>
      </c>
      <c r="G104" s="298">
        <f t="shared" si="8"/>
        <v>1</v>
      </c>
    </row>
    <row r="105" spans="1:7">
      <c r="A105" s="28">
        <v>94</v>
      </c>
      <c r="B105" s="6"/>
      <c r="C105" s="179"/>
      <c r="D105" s="15" t="str">
        <f t="shared" si="5"/>
        <v/>
      </c>
      <c r="E105" s="43" t="str">
        <f t="shared" si="6"/>
        <v/>
      </c>
      <c r="F105" s="297" t="b">
        <f t="shared" si="7"/>
        <v>0</v>
      </c>
      <c r="G105" s="298">
        <f t="shared" si="8"/>
        <v>1</v>
      </c>
    </row>
    <row r="106" spans="1:7">
      <c r="A106" s="28">
        <v>95</v>
      </c>
      <c r="B106" s="6"/>
      <c r="C106" s="179"/>
      <c r="D106" s="15" t="str">
        <f t="shared" si="5"/>
        <v/>
      </c>
      <c r="E106" s="43" t="str">
        <f t="shared" si="6"/>
        <v/>
      </c>
      <c r="F106" s="297" t="b">
        <f t="shared" si="7"/>
        <v>0</v>
      </c>
      <c r="G106" s="298">
        <f t="shared" si="8"/>
        <v>1</v>
      </c>
    </row>
    <row r="107" spans="1:7">
      <c r="A107" s="28">
        <v>96</v>
      </c>
      <c r="B107" s="6"/>
      <c r="C107" s="179"/>
      <c r="D107" s="15" t="str">
        <f t="shared" si="5"/>
        <v/>
      </c>
      <c r="E107" s="43" t="str">
        <f t="shared" si="6"/>
        <v/>
      </c>
      <c r="F107" s="297" t="b">
        <f t="shared" si="7"/>
        <v>0</v>
      </c>
      <c r="G107" s="298">
        <f t="shared" si="8"/>
        <v>1</v>
      </c>
    </row>
    <row r="108" spans="1:7">
      <c r="A108" s="28">
        <v>97</v>
      </c>
      <c r="B108" s="6"/>
      <c r="C108" s="179"/>
      <c r="D108" s="15" t="str">
        <f t="shared" si="5"/>
        <v/>
      </c>
      <c r="E108" s="43" t="str">
        <f t="shared" si="6"/>
        <v/>
      </c>
      <c r="F108" s="297" t="b">
        <f t="shared" si="7"/>
        <v>0</v>
      </c>
      <c r="G108" s="298">
        <f t="shared" si="8"/>
        <v>1</v>
      </c>
    </row>
    <row r="109" spans="1:7">
      <c r="A109" s="28">
        <v>98</v>
      </c>
      <c r="B109" s="6"/>
      <c r="C109" s="179"/>
      <c r="D109" s="15" t="str">
        <f t="shared" si="5"/>
        <v/>
      </c>
      <c r="E109" s="43" t="str">
        <f t="shared" si="6"/>
        <v/>
      </c>
      <c r="F109" s="297" t="b">
        <f t="shared" si="7"/>
        <v>0</v>
      </c>
      <c r="G109" s="298">
        <f t="shared" si="8"/>
        <v>1</v>
      </c>
    </row>
    <row r="110" spans="1:7">
      <c r="A110" s="117">
        <v>99</v>
      </c>
      <c r="B110" s="6"/>
      <c r="C110" s="179"/>
      <c r="D110" s="15" t="str">
        <f t="shared" si="5"/>
        <v/>
      </c>
      <c r="E110" s="43" t="str">
        <f t="shared" si="6"/>
        <v/>
      </c>
      <c r="F110" s="297" t="b">
        <f t="shared" si="7"/>
        <v>0</v>
      </c>
      <c r="G110" s="298">
        <f t="shared" si="8"/>
        <v>1</v>
      </c>
    </row>
    <row r="111" spans="1:7">
      <c r="A111" s="117">
        <v>100</v>
      </c>
      <c r="B111" s="118"/>
      <c r="C111" s="120"/>
      <c r="D111" s="15" t="str">
        <f t="shared" si="5"/>
        <v/>
      </c>
      <c r="E111" s="43" t="str">
        <f t="shared" si="6"/>
        <v/>
      </c>
      <c r="F111" s="297" t="b">
        <f t="shared" si="7"/>
        <v>0</v>
      </c>
      <c r="G111" s="298">
        <f t="shared" si="8"/>
        <v>1</v>
      </c>
    </row>
    <row r="112" spans="1:7">
      <c r="A112" s="117">
        <v>101</v>
      </c>
      <c r="B112" s="118"/>
      <c r="C112" s="120"/>
      <c r="D112" s="15" t="str">
        <f t="shared" si="5"/>
        <v/>
      </c>
      <c r="E112" s="43" t="str">
        <f t="shared" si="6"/>
        <v/>
      </c>
      <c r="F112" s="297" t="b">
        <f t="shared" si="7"/>
        <v>0</v>
      </c>
      <c r="G112" s="298">
        <f t="shared" si="8"/>
        <v>1</v>
      </c>
    </row>
    <row r="113" spans="1:7">
      <c r="A113" s="117">
        <v>102</v>
      </c>
      <c r="B113" s="118"/>
      <c r="C113" s="120"/>
      <c r="D113" s="15" t="str">
        <f t="shared" si="5"/>
        <v/>
      </c>
      <c r="E113" s="43" t="str">
        <f t="shared" si="6"/>
        <v/>
      </c>
      <c r="F113" s="297" t="b">
        <f t="shared" si="7"/>
        <v>0</v>
      </c>
      <c r="G113" s="298">
        <f t="shared" si="8"/>
        <v>1</v>
      </c>
    </row>
    <row r="114" spans="1:7">
      <c r="A114" s="117">
        <v>103</v>
      </c>
      <c r="B114" s="118"/>
      <c r="C114" s="120"/>
      <c r="D114" s="15" t="str">
        <f t="shared" si="5"/>
        <v/>
      </c>
      <c r="E114" s="43" t="str">
        <f t="shared" si="6"/>
        <v/>
      </c>
      <c r="F114" s="297" t="b">
        <f t="shared" si="7"/>
        <v>0</v>
      </c>
      <c r="G114" s="298">
        <f t="shared" si="8"/>
        <v>1</v>
      </c>
    </row>
    <row r="115" spans="1:7">
      <c r="A115" s="117">
        <v>104</v>
      </c>
      <c r="B115" s="118"/>
      <c r="C115" s="120"/>
      <c r="D115" s="15" t="str">
        <f t="shared" si="5"/>
        <v/>
      </c>
      <c r="E115" s="43" t="str">
        <f t="shared" si="6"/>
        <v/>
      </c>
      <c r="F115" s="297" t="b">
        <f t="shared" si="7"/>
        <v>0</v>
      </c>
      <c r="G115" s="298">
        <f t="shared" si="8"/>
        <v>1</v>
      </c>
    </row>
    <row r="116" spans="1:7">
      <c r="A116" s="117">
        <v>105</v>
      </c>
      <c r="B116" s="118"/>
      <c r="C116" s="120"/>
      <c r="D116" s="15" t="str">
        <f t="shared" si="5"/>
        <v/>
      </c>
      <c r="E116" s="43" t="str">
        <f t="shared" si="6"/>
        <v/>
      </c>
      <c r="F116" s="297" t="b">
        <f t="shared" si="7"/>
        <v>0</v>
      </c>
      <c r="G116" s="298">
        <f t="shared" si="8"/>
        <v>1</v>
      </c>
    </row>
    <row r="117" spans="1:7">
      <c r="A117" s="117">
        <v>106</v>
      </c>
      <c r="B117" s="118"/>
      <c r="C117" s="120"/>
      <c r="D117" s="15" t="str">
        <f t="shared" si="5"/>
        <v/>
      </c>
      <c r="E117" s="43" t="str">
        <f t="shared" si="6"/>
        <v/>
      </c>
      <c r="F117" s="297" t="b">
        <f t="shared" si="7"/>
        <v>0</v>
      </c>
      <c r="G117" s="298">
        <f t="shared" si="8"/>
        <v>1</v>
      </c>
    </row>
    <row r="118" spans="1:7">
      <c r="A118" s="117">
        <v>107</v>
      </c>
      <c r="B118" s="118"/>
      <c r="C118" s="120"/>
      <c r="D118" s="15" t="str">
        <f t="shared" si="5"/>
        <v/>
      </c>
      <c r="E118" s="43" t="str">
        <f t="shared" si="6"/>
        <v/>
      </c>
      <c r="F118" s="297" t="b">
        <f t="shared" si="7"/>
        <v>0</v>
      </c>
      <c r="G118" s="298">
        <f t="shared" si="8"/>
        <v>1</v>
      </c>
    </row>
    <row r="119" spans="1:7">
      <c r="A119" s="117">
        <v>108</v>
      </c>
      <c r="B119" s="118"/>
      <c r="C119" s="120"/>
      <c r="D119" s="15" t="str">
        <f t="shared" si="5"/>
        <v/>
      </c>
      <c r="E119" s="43" t="str">
        <f t="shared" si="6"/>
        <v/>
      </c>
      <c r="F119" s="297" t="b">
        <f t="shared" si="7"/>
        <v>0</v>
      </c>
      <c r="G119" s="298">
        <f t="shared" si="8"/>
        <v>1</v>
      </c>
    </row>
    <row r="120" spans="1:7">
      <c r="A120" s="117">
        <v>109</v>
      </c>
      <c r="B120" s="118"/>
      <c r="C120" s="120"/>
      <c r="D120" s="15" t="str">
        <f t="shared" si="5"/>
        <v/>
      </c>
      <c r="E120" s="43" t="str">
        <f t="shared" si="6"/>
        <v/>
      </c>
      <c r="F120" s="297" t="b">
        <f t="shared" si="7"/>
        <v>0</v>
      </c>
      <c r="G120" s="298">
        <f t="shared" si="8"/>
        <v>1</v>
      </c>
    </row>
    <row r="121" spans="1:7">
      <c r="A121" s="117">
        <v>110</v>
      </c>
      <c r="B121" s="118"/>
      <c r="C121" s="120"/>
      <c r="D121" s="15" t="str">
        <f t="shared" si="5"/>
        <v/>
      </c>
      <c r="E121" s="43" t="str">
        <f t="shared" si="6"/>
        <v/>
      </c>
      <c r="F121" s="297" t="b">
        <f t="shared" si="7"/>
        <v>0</v>
      </c>
      <c r="G121" s="298">
        <f t="shared" si="8"/>
        <v>1</v>
      </c>
    </row>
    <row r="122" spans="1:7">
      <c r="A122" s="117">
        <v>111</v>
      </c>
      <c r="B122" s="118"/>
      <c r="C122" s="120"/>
      <c r="D122" s="15" t="str">
        <f t="shared" si="5"/>
        <v/>
      </c>
      <c r="E122" s="43" t="str">
        <f t="shared" si="6"/>
        <v/>
      </c>
      <c r="F122" s="297" t="b">
        <f t="shared" si="7"/>
        <v>0</v>
      </c>
      <c r="G122" s="298">
        <f t="shared" si="8"/>
        <v>1</v>
      </c>
    </row>
    <row r="123" spans="1:7">
      <c r="A123" s="117">
        <v>112</v>
      </c>
      <c r="B123" s="118"/>
      <c r="C123" s="120"/>
      <c r="D123" s="15" t="str">
        <f t="shared" si="5"/>
        <v/>
      </c>
      <c r="E123" s="43" t="str">
        <f t="shared" si="6"/>
        <v/>
      </c>
      <c r="F123" s="297" t="b">
        <f t="shared" si="7"/>
        <v>0</v>
      </c>
      <c r="G123" s="298">
        <f t="shared" si="8"/>
        <v>1</v>
      </c>
    </row>
    <row r="124" spans="1:7">
      <c r="A124" s="117">
        <v>113</v>
      </c>
      <c r="B124" s="118"/>
      <c r="C124" s="120"/>
      <c r="D124" s="15" t="str">
        <f t="shared" si="5"/>
        <v/>
      </c>
      <c r="E124" s="43" t="str">
        <f t="shared" si="6"/>
        <v/>
      </c>
      <c r="F124" s="297" t="b">
        <f t="shared" si="7"/>
        <v>0</v>
      </c>
      <c r="G124" s="298">
        <f t="shared" si="8"/>
        <v>1</v>
      </c>
    </row>
    <row r="125" spans="1:7">
      <c r="A125" s="117">
        <v>114</v>
      </c>
      <c r="B125" s="118"/>
      <c r="C125" s="120"/>
      <c r="D125" s="15" t="str">
        <f t="shared" si="5"/>
        <v/>
      </c>
      <c r="E125" s="43" t="str">
        <f t="shared" si="6"/>
        <v/>
      </c>
      <c r="F125" s="297" t="b">
        <f t="shared" si="7"/>
        <v>0</v>
      </c>
      <c r="G125" s="298">
        <f t="shared" si="8"/>
        <v>1</v>
      </c>
    </row>
    <row r="126" spans="1:7">
      <c r="A126" s="117">
        <v>115</v>
      </c>
      <c r="B126" s="118"/>
      <c r="C126" s="120"/>
      <c r="D126" s="15" t="str">
        <f t="shared" si="5"/>
        <v/>
      </c>
      <c r="E126" s="43" t="str">
        <f t="shared" si="6"/>
        <v/>
      </c>
      <c r="F126" s="297" t="b">
        <f t="shared" si="7"/>
        <v>0</v>
      </c>
      <c r="G126" s="298">
        <f t="shared" si="8"/>
        <v>1</v>
      </c>
    </row>
    <row r="127" spans="1:7">
      <c r="A127" s="117">
        <v>116</v>
      </c>
      <c r="B127" s="118"/>
      <c r="C127" s="120"/>
      <c r="D127" s="15" t="str">
        <f t="shared" si="5"/>
        <v/>
      </c>
      <c r="E127" s="43" t="str">
        <f t="shared" si="6"/>
        <v/>
      </c>
      <c r="F127" s="297" t="b">
        <f t="shared" si="7"/>
        <v>0</v>
      </c>
      <c r="G127" s="298">
        <f t="shared" si="8"/>
        <v>1</v>
      </c>
    </row>
    <row r="128" spans="1:7">
      <c r="A128" s="117">
        <v>117</v>
      </c>
      <c r="B128" s="118"/>
      <c r="C128" s="120"/>
      <c r="D128" s="15" t="str">
        <f t="shared" si="5"/>
        <v/>
      </c>
      <c r="E128" s="43" t="str">
        <f t="shared" si="6"/>
        <v/>
      </c>
      <c r="F128" s="297" t="b">
        <f t="shared" si="7"/>
        <v>0</v>
      </c>
      <c r="G128" s="298">
        <f t="shared" si="8"/>
        <v>1</v>
      </c>
    </row>
    <row r="129" spans="1:7">
      <c r="A129" s="117">
        <v>118</v>
      </c>
      <c r="B129" s="118"/>
      <c r="C129" s="120"/>
      <c r="D129" s="15" t="str">
        <f t="shared" si="5"/>
        <v/>
      </c>
      <c r="E129" s="43" t="str">
        <f t="shared" si="6"/>
        <v/>
      </c>
      <c r="F129" s="297" t="b">
        <f t="shared" si="7"/>
        <v>0</v>
      </c>
      <c r="G129" s="298">
        <f t="shared" si="8"/>
        <v>1</v>
      </c>
    </row>
    <row r="130" spans="1:7">
      <c r="A130" s="117">
        <v>119</v>
      </c>
      <c r="B130" s="118"/>
      <c r="C130" s="120"/>
      <c r="D130" s="15" t="str">
        <f t="shared" si="5"/>
        <v/>
      </c>
      <c r="E130" s="43" t="str">
        <f t="shared" si="6"/>
        <v/>
      </c>
      <c r="F130" s="297" t="b">
        <f t="shared" si="7"/>
        <v>0</v>
      </c>
      <c r="G130" s="298">
        <f t="shared" si="8"/>
        <v>1</v>
      </c>
    </row>
    <row r="131" spans="1:7">
      <c r="A131" s="117">
        <v>120</v>
      </c>
      <c r="B131" s="118"/>
      <c r="C131" s="120"/>
      <c r="D131" s="15" t="str">
        <f t="shared" si="5"/>
        <v/>
      </c>
      <c r="E131" s="43" t="str">
        <f t="shared" si="6"/>
        <v/>
      </c>
      <c r="F131" s="297" t="b">
        <f t="shared" si="7"/>
        <v>0</v>
      </c>
      <c r="G131" s="298">
        <f t="shared" si="8"/>
        <v>1</v>
      </c>
    </row>
    <row r="132" spans="1:7">
      <c r="A132" s="117">
        <v>121</v>
      </c>
      <c r="B132" s="118"/>
      <c r="C132" s="120"/>
      <c r="D132" s="15" t="str">
        <f t="shared" si="5"/>
        <v/>
      </c>
      <c r="E132" s="43" t="str">
        <f t="shared" si="6"/>
        <v/>
      </c>
      <c r="F132" s="297" t="b">
        <f t="shared" si="7"/>
        <v>0</v>
      </c>
      <c r="G132" s="298">
        <f t="shared" si="8"/>
        <v>1</v>
      </c>
    </row>
    <row r="133" spans="1:7">
      <c r="A133" s="117">
        <v>122</v>
      </c>
      <c r="B133" s="118"/>
      <c r="C133" s="120"/>
      <c r="D133" s="15" t="str">
        <f t="shared" si="5"/>
        <v/>
      </c>
      <c r="E133" s="43" t="str">
        <f t="shared" si="6"/>
        <v/>
      </c>
      <c r="F133" s="297" t="b">
        <f t="shared" si="7"/>
        <v>0</v>
      </c>
      <c r="G133" s="298">
        <f t="shared" si="8"/>
        <v>1</v>
      </c>
    </row>
    <row r="134" spans="1:7">
      <c r="A134" s="117">
        <v>123</v>
      </c>
      <c r="B134" s="118"/>
      <c r="C134" s="120"/>
      <c r="D134" s="15" t="str">
        <f t="shared" si="5"/>
        <v/>
      </c>
      <c r="E134" s="43" t="str">
        <f t="shared" si="6"/>
        <v/>
      </c>
      <c r="F134" s="297" t="b">
        <f t="shared" si="7"/>
        <v>0</v>
      </c>
      <c r="G134" s="298">
        <f t="shared" si="8"/>
        <v>1</v>
      </c>
    </row>
    <row r="135" spans="1:7">
      <c r="A135" s="117">
        <v>124</v>
      </c>
      <c r="B135" s="118"/>
      <c r="C135" s="120"/>
      <c r="D135" s="15" t="str">
        <f t="shared" si="5"/>
        <v/>
      </c>
      <c r="E135" s="43" t="str">
        <f t="shared" si="6"/>
        <v/>
      </c>
      <c r="F135" s="297" t="b">
        <f t="shared" si="7"/>
        <v>0</v>
      </c>
      <c r="G135" s="298">
        <f t="shared" si="8"/>
        <v>1</v>
      </c>
    </row>
    <row r="136" spans="1:7">
      <c r="A136" s="117">
        <v>125</v>
      </c>
      <c r="B136" s="118"/>
      <c r="C136" s="120"/>
      <c r="D136" s="15" t="str">
        <f t="shared" si="5"/>
        <v/>
      </c>
      <c r="E136" s="43" t="str">
        <f t="shared" si="6"/>
        <v/>
      </c>
      <c r="F136" s="297" t="b">
        <f t="shared" si="7"/>
        <v>0</v>
      </c>
      <c r="G136" s="298">
        <f t="shared" si="8"/>
        <v>1</v>
      </c>
    </row>
    <row r="137" spans="1:7">
      <c r="A137" s="117">
        <v>126</v>
      </c>
      <c r="B137" s="118"/>
      <c r="C137" s="120"/>
      <c r="D137" s="15" t="str">
        <f t="shared" si="5"/>
        <v/>
      </c>
      <c r="E137" s="43" t="str">
        <f t="shared" si="6"/>
        <v/>
      </c>
      <c r="F137" s="297" t="b">
        <f t="shared" si="7"/>
        <v>0</v>
      </c>
      <c r="G137" s="298">
        <f t="shared" si="8"/>
        <v>1</v>
      </c>
    </row>
    <row r="138" spans="1:7">
      <c r="A138" s="117">
        <v>127</v>
      </c>
      <c r="B138" s="118"/>
      <c r="C138" s="120"/>
      <c r="D138" s="15" t="str">
        <f t="shared" si="5"/>
        <v/>
      </c>
      <c r="E138" s="43" t="str">
        <f t="shared" si="6"/>
        <v/>
      </c>
      <c r="F138" s="297" t="b">
        <f t="shared" si="7"/>
        <v>0</v>
      </c>
      <c r="G138" s="298">
        <f t="shared" si="8"/>
        <v>1</v>
      </c>
    </row>
    <row r="139" spans="1:7">
      <c r="A139" s="117">
        <v>128</v>
      </c>
      <c r="B139" s="118"/>
      <c r="C139" s="120"/>
      <c r="D139" s="15" t="str">
        <f t="shared" si="5"/>
        <v/>
      </c>
      <c r="E139" s="43" t="str">
        <f t="shared" si="6"/>
        <v/>
      </c>
      <c r="F139" s="297" t="b">
        <f t="shared" si="7"/>
        <v>0</v>
      </c>
      <c r="G139" s="298">
        <f t="shared" si="8"/>
        <v>1</v>
      </c>
    </row>
    <row r="140" spans="1:7">
      <c r="A140" s="117">
        <v>129</v>
      </c>
      <c r="B140" s="118"/>
      <c r="C140" s="120"/>
      <c r="D140" s="15" t="str">
        <f t="shared" ref="D140:D203" si="9">IF(OR($B140="",,$C140&lt;an_initial,$C140&gt;an_final),"",E140*40)</f>
        <v/>
      </c>
      <c r="E140" s="43" t="str">
        <f t="shared" ref="E140:E203" si="10">IF(OR($B140="",,$C140="",$C140&gt;an_final),"",IF($C140&gt;=an_initial,1,""))</f>
        <v/>
      </c>
      <c r="F140" s="297" t="b">
        <f t="shared" ref="F140:F203" si="11">IF(nume_candidat="",FALSE,ISNUMBER(SEARCH(nume_candidat,$B140)))</f>
        <v>0</v>
      </c>
      <c r="G140" s="298">
        <f t="shared" si="8"/>
        <v>1</v>
      </c>
    </row>
    <row r="141" spans="1:7">
      <c r="A141" s="117">
        <v>130</v>
      </c>
      <c r="B141" s="118"/>
      <c r="C141" s="120"/>
      <c r="D141" s="15" t="str">
        <f t="shared" si="9"/>
        <v/>
      </c>
      <c r="E141" s="43" t="str">
        <f t="shared" si="10"/>
        <v/>
      </c>
      <c r="F141" s="297" t="b">
        <f t="shared" si="11"/>
        <v>0</v>
      </c>
      <c r="G141" s="298">
        <f t="shared" ref="G141:G204" si="12">LEN(B141)-LEN(SUBSTITUTE(B141,",",""))+1</f>
        <v>1</v>
      </c>
    </row>
    <row r="142" spans="1:7">
      <c r="A142" s="117">
        <v>131</v>
      </c>
      <c r="B142" s="118"/>
      <c r="C142" s="120"/>
      <c r="D142" s="15" t="str">
        <f t="shared" si="9"/>
        <v/>
      </c>
      <c r="E142" s="43" t="str">
        <f t="shared" si="10"/>
        <v/>
      </c>
      <c r="F142" s="297" t="b">
        <f t="shared" si="11"/>
        <v>0</v>
      </c>
      <c r="G142" s="298">
        <f t="shared" si="12"/>
        <v>1</v>
      </c>
    </row>
    <row r="143" spans="1:7">
      <c r="A143" s="117">
        <v>132</v>
      </c>
      <c r="B143" s="118"/>
      <c r="C143" s="120"/>
      <c r="D143" s="15" t="str">
        <f t="shared" si="9"/>
        <v/>
      </c>
      <c r="E143" s="43" t="str">
        <f t="shared" si="10"/>
        <v/>
      </c>
      <c r="F143" s="297" t="b">
        <f t="shared" si="11"/>
        <v>0</v>
      </c>
      <c r="G143" s="298">
        <f t="shared" si="12"/>
        <v>1</v>
      </c>
    </row>
    <row r="144" spans="1:7">
      <c r="A144" s="117">
        <v>133</v>
      </c>
      <c r="B144" s="118"/>
      <c r="C144" s="120"/>
      <c r="D144" s="15" t="str">
        <f t="shared" si="9"/>
        <v/>
      </c>
      <c r="E144" s="43" t="str">
        <f t="shared" si="10"/>
        <v/>
      </c>
      <c r="F144" s="297" t="b">
        <f t="shared" si="11"/>
        <v>0</v>
      </c>
      <c r="G144" s="298">
        <f t="shared" si="12"/>
        <v>1</v>
      </c>
    </row>
    <row r="145" spans="1:7">
      <c r="A145" s="117">
        <v>134</v>
      </c>
      <c r="B145" s="118"/>
      <c r="C145" s="120"/>
      <c r="D145" s="15" t="str">
        <f t="shared" si="9"/>
        <v/>
      </c>
      <c r="E145" s="43" t="str">
        <f t="shared" si="10"/>
        <v/>
      </c>
      <c r="F145" s="297" t="b">
        <f t="shared" si="11"/>
        <v>0</v>
      </c>
      <c r="G145" s="298">
        <f t="shared" si="12"/>
        <v>1</v>
      </c>
    </row>
    <row r="146" spans="1:7">
      <c r="A146" s="117">
        <v>135</v>
      </c>
      <c r="B146" s="118"/>
      <c r="C146" s="120"/>
      <c r="D146" s="15" t="str">
        <f t="shared" si="9"/>
        <v/>
      </c>
      <c r="E146" s="43" t="str">
        <f t="shared" si="10"/>
        <v/>
      </c>
      <c r="F146" s="297" t="b">
        <f t="shared" si="11"/>
        <v>0</v>
      </c>
      <c r="G146" s="298">
        <f t="shared" si="12"/>
        <v>1</v>
      </c>
    </row>
    <row r="147" spans="1:7">
      <c r="A147" s="117">
        <v>136</v>
      </c>
      <c r="B147" s="118"/>
      <c r="C147" s="120"/>
      <c r="D147" s="15" t="str">
        <f t="shared" si="9"/>
        <v/>
      </c>
      <c r="E147" s="43" t="str">
        <f t="shared" si="10"/>
        <v/>
      </c>
      <c r="F147" s="297" t="b">
        <f t="shared" si="11"/>
        <v>0</v>
      </c>
      <c r="G147" s="298">
        <f t="shared" si="12"/>
        <v>1</v>
      </c>
    </row>
    <row r="148" spans="1:7">
      <c r="A148" s="117">
        <v>137</v>
      </c>
      <c r="B148" s="118"/>
      <c r="C148" s="120"/>
      <c r="D148" s="15" t="str">
        <f t="shared" si="9"/>
        <v/>
      </c>
      <c r="E148" s="43" t="str">
        <f t="shared" si="10"/>
        <v/>
      </c>
      <c r="F148" s="297" t="b">
        <f t="shared" si="11"/>
        <v>0</v>
      </c>
      <c r="G148" s="298">
        <f t="shared" si="12"/>
        <v>1</v>
      </c>
    </row>
    <row r="149" spans="1:7">
      <c r="A149" s="117">
        <v>138</v>
      </c>
      <c r="B149" s="118"/>
      <c r="C149" s="120"/>
      <c r="D149" s="15" t="str">
        <f t="shared" si="9"/>
        <v/>
      </c>
      <c r="E149" s="43" t="str">
        <f t="shared" si="10"/>
        <v/>
      </c>
      <c r="F149" s="297" t="b">
        <f t="shared" si="11"/>
        <v>0</v>
      </c>
      <c r="G149" s="298">
        <f t="shared" si="12"/>
        <v>1</v>
      </c>
    </row>
    <row r="150" spans="1:7">
      <c r="A150" s="117">
        <v>139</v>
      </c>
      <c r="B150" s="118"/>
      <c r="C150" s="120"/>
      <c r="D150" s="15" t="str">
        <f t="shared" si="9"/>
        <v/>
      </c>
      <c r="E150" s="43" t="str">
        <f t="shared" si="10"/>
        <v/>
      </c>
      <c r="F150" s="297" t="b">
        <f t="shared" si="11"/>
        <v>0</v>
      </c>
      <c r="G150" s="298">
        <f t="shared" si="12"/>
        <v>1</v>
      </c>
    </row>
    <row r="151" spans="1:7">
      <c r="A151" s="117">
        <v>140</v>
      </c>
      <c r="B151" s="118"/>
      <c r="C151" s="120"/>
      <c r="D151" s="15" t="str">
        <f t="shared" si="9"/>
        <v/>
      </c>
      <c r="E151" s="43" t="str">
        <f t="shared" si="10"/>
        <v/>
      </c>
      <c r="F151" s="297" t="b">
        <f t="shared" si="11"/>
        <v>0</v>
      </c>
      <c r="G151" s="298">
        <f t="shared" si="12"/>
        <v>1</v>
      </c>
    </row>
    <row r="152" spans="1:7">
      <c r="A152" s="117">
        <v>141</v>
      </c>
      <c r="B152" s="118"/>
      <c r="C152" s="120"/>
      <c r="D152" s="15" t="str">
        <f t="shared" si="9"/>
        <v/>
      </c>
      <c r="E152" s="43" t="str">
        <f t="shared" si="10"/>
        <v/>
      </c>
      <c r="F152" s="297" t="b">
        <f t="shared" si="11"/>
        <v>0</v>
      </c>
      <c r="G152" s="298">
        <f t="shared" si="12"/>
        <v>1</v>
      </c>
    </row>
    <row r="153" spans="1:7">
      <c r="A153" s="117">
        <v>142</v>
      </c>
      <c r="B153" s="118"/>
      <c r="C153" s="120"/>
      <c r="D153" s="15" t="str">
        <f t="shared" si="9"/>
        <v/>
      </c>
      <c r="E153" s="43" t="str">
        <f t="shared" si="10"/>
        <v/>
      </c>
      <c r="F153" s="297" t="b">
        <f t="shared" si="11"/>
        <v>0</v>
      </c>
      <c r="G153" s="298">
        <f t="shared" si="12"/>
        <v>1</v>
      </c>
    </row>
    <row r="154" spans="1:7">
      <c r="A154" s="117">
        <v>143</v>
      </c>
      <c r="B154" s="118"/>
      <c r="C154" s="120"/>
      <c r="D154" s="15" t="str">
        <f t="shared" si="9"/>
        <v/>
      </c>
      <c r="E154" s="43" t="str">
        <f t="shared" si="10"/>
        <v/>
      </c>
      <c r="F154" s="297" t="b">
        <f t="shared" si="11"/>
        <v>0</v>
      </c>
      <c r="G154" s="298">
        <f t="shared" si="12"/>
        <v>1</v>
      </c>
    </row>
    <row r="155" spans="1:7">
      <c r="A155" s="117">
        <v>144</v>
      </c>
      <c r="B155" s="118"/>
      <c r="C155" s="120"/>
      <c r="D155" s="15" t="str">
        <f t="shared" si="9"/>
        <v/>
      </c>
      <c r="E155" s="43" t="str">
        <f t="shared" si="10"/>
        <v/>
      </c>
      <c r="F155" s="297" t="b">
        <f t="shared" si="11"/>
        <v>0</v>
      </c>
      <c r="G155" s="298">
        <f t="shared" si="12"/>
        <v>1</v>
      </c>
    </row>
    <row r="156" spans="1:7">
      <c r="A156" s="117">
        <v>145</v>
      </c>
      <c r="B156" s="118"/>
      <c r="C156" s="120"/>
      <c r="D156" s="15" t="str">
        <f t="shared" si="9"/>
        <v/>
      </c>
      <c r="E156" s="43" t="str">
        <f t="shared" si="10"/>
        <v/>
      </c>
      <c r="F156" s="297" t="b">
        <f t="shared" si="11"/>
        <v>0</v>
      </c>
      <c r="G156" s="298">
        <f t="shared" si="12"/>
        <v>1</v>
      </c>
    </row>
    <row r="157" spans="1:7">
      <c r="A157" s="117">
        <v>146</v>
      </c>
      <c r="B157" s="118"/>
      <c r="C157" s="120"/>
      <c r="D157" s="15" t="str">
        <f t="shared" si="9"/>
        <v/>
      </c>
      <c r="E157" s="43" t="str">
        <f t="shared" si="10"/>
        <v/>
      </c>
      <c r="F157" s="297" t="b">
        <f t="shared" si="11"/>
        <v>0</v>
      </c>
      <c r="G157" s="298">
        <f t="shared" si="12"/>
        <v>1</v>
      </c>
    </row>
    <row r="158" spans="1:7">
      <c r="A158" s="117">
        <v>147</v>
      </c>
      <c r="B158" s="118"/>
      <c r="C158" s="120"/>
      <c r="D158" s="15" t="str">
        <f t="shared" si="9"/>
        <v/>
      </c>
      <c r="E158" s="43" t="str">
        <f t="shared" si="10"/>
        <v/>
      </c>
      <c r="F158" s="297" t="b">
        <f t="shared" si="11"/>
        <v>0</v>
      </c>
      <c r="G158" s="298">
        <f t="shared" si="12"/>
        <v>1</v>
      </c>
    </row>
    <row r="159" spans="1:7">
      <c r="A159" s="117">
        <v>148</v>
      </c>
      <c r="B159" s="118"/>
      <c r="C159" s="120"/>
      <c r="D159" s="15" t="str">
        <f t="shared" si="9"/>
        <v/>
      </c>
      <c r="E159" s="43" t="str">
        <f t="shared" si="10"/>
        <v/>
      </c>
      <c r="F159" s="297" t="b">
        <f t="shared" si="11"/>
        <v>0</v>
      </c>
      <c r="G159" s="298">
        <f t="shared" si="12"/>
        <v>1</v>
      </c>
    </row>
    <row r="160" spans="1:7">
      <c r="A160" s="117">
        <v>149</v>
      </c>
      <c r="B160" s="118"/>
      <c r="C160" s="120"/>
      <c r="D160" s="15" t="str">
        <f t="shared" si="9"/>
        <v/>
      </c>
      <c r="E160" s="43" t="str">
        <f t="shared" si="10"/>
        <v/>
      </c>
      <c r="F160" s="297" t="b">
        <f t="shared" si="11"/>
        <v>0</v>
      </c>
      <c r="G160" s="298">
        <f t="shared" si="12"/>
        <v>1</v>
      </c>
    </row>
    <row r="161" spans="1:7">
      <c r="A161" s="117">
        <v>150</v>
      </c>
      <c r="B161" s="118"/>
      <c r="C161" s="120"/>
      <c r="D161" s="15" t="str">
        <f t="shared" si="9"/>
        <v/>
      </c>
      <c r="E161" s="43" t="str">
        <f t="shared" si="10"/>
        <v/>
      </c>
      <c r="F161" s="297" t="b">
        <f t="shared" si="11"/>
        <v>0</v>
      </c>
      <c r="G161" s="298">
        <f t="shared" si="12"/>
        <v>1</v>
      </c>
    </row>
    <row r="162" spans="1:7">
      <c r="A162" s="117">
        <v>151</v>
      </c>
      <c r="B162" s="118"/>
      <c r="C162" s="120"/>
      <c r="D162" s="15" t="str">
        <f t="shared" si="9"/>
        <v/>
      </c>
      <c r="E162" s="43" t="str">
        <f t="shared" si="10"/>
        <v/>
      </c>
      <c r="F162" s="297" t="b">
        <f t="shared" si="11"/>
        <v>0</v>
      </c>
      <c r="G162" s="298">
        <f t="shared" si="12"/>
        <v>1</v>
      </c>
    </row>
    <row r="163" spans="1:7">
      <c r="A163" s="117">
        <v>152</v>
      </c>
      <c r="B163" s="118"/>
      <c r="C163" s="120"/>
      <c r="D163" s="15" t="str">
        <f t="shared" si="9"/>
        <v/>
      </c>
      <c r="E163" s="43" t="str">
        <f t="shared" si="10"/>
        <v/>
      </c>
      <c r="F163" s="297" t="b">
        <f t="shared" si="11"/>
        <v>0</v>
      </c>
      <c r="G163" s="298">
        <f t="shared" si="12"/>
        <v>1</v>
      </c>
    </row>
    <row r="164" spans="1:7">
      <c r="A164" s="117">
        <v>153</v>
      </c>
      <c r="B164" s="118"/>
      <c r="C164" s="120"/>
      <c r="D164" s="15" t="str">
        <f t="shared" si="9"/>
        <v/>
      </c>
      <c r="E164" s="43" t="str">
        <f t="shared" si="10"/>
        <v/>
      </c>
      <c r="F164" s="297" t="b">
        <f t="shared" si="11"/>
        <v>0</v>
      </c>
      <c r="G164" s="298">
        <f t="shared" si="12"/>
        <v>1</v>
      </c>
    </row>
    <row r="165" spans="1:7">
      <c r="A165" s="117">
        <v>154</v>
      </c>
      <c r="B165" s="118"/>
      <c r="C165" s="120"/>
      <c r="D165" s="15" t="str">
        <f t="shared" si="9"/>
        <v/>
      </c>
      <c r="E165" s="43" t="str">
        <f t="shared" si="10"/>
        <v/>
      </c>
      <c r="F165" s="297" t="b">
        <f t="shared" si="11"/>
        <v>0</v>
      </c>
      <c r="G165" s="298">
        <f t="shared" si="12"/>
        <v>1</v>
      </c>
    </row>
    <row r="166" spans="1:7">
      <c r="A166" s="117">
        <v>155</v>
      </c>
      <c r="B166" s="118"/>
      <c r="C166" s="120"/>
      <c r="D166" s="15" t="str">
        <f t="shared" si="9"/>
        <v/>
      </c>
      <c r="E166" s="43" t="str">
        <f t="shared" si="10"/>
        <v/>
      </c>
      <c r="F166" s="297" t="b">
        <f t="shared" si="11"/>
        <v>0</v>
      </c>
      <c r="G166" s="298">
        <f t="shared" si="12"/>
        <v>1</v>
      </c>
    </row>
    <row r="167" spans="1:7">
      <c r="A167" s="117">
        <v>156</v>
      </c>
      <c r="B167" s="118"/>
      <c r="C167" s="120"/>
      <c r="D167" s="15" t="str">
        <f t="shared" si="9"/>
        <v/>
      </c>
      <c r="E167" s="43" t="str">
        <f t="shared" si="10"/>
        <v/>
      </c>
      <c r="F167" s="297" t="b">
        <f t="shared" si="11"/>
        <v>0</v>
      </c>
      <c r="G167" s="298">
        <f t="shared" si="12"/>
        <v>1</v>
      </c>
    </row>
    <row r="168" spans="1:7">
      <c r="A168" s="117">
        <v>157</v>
      </c>
      <c r="B168" s="118"/>
      <c r="C168" s="120"/>
      <c r="D168" s="15" t="str">
        <f t="shared" si="9"/>
        <v/>
      </c>
      <c r="E168" s="43" t="str">
        <f t="shared" si="10"/>
        <v/>
      </c>
      <c r="F168" s="297" t="b">
        <f t="shared" si="11"/>
        <v>0</v>
      </c>
      <c r="G168" s="298">
        <f t="shared" si="12"/>
        <v>1</v>
      </c>
    </row>
    <row r="169" spans="1:7">
      <c r="A169" s="117">
        <v>158</v>
      </c>
      <c r="B169" s="118"/>
      <c r="C169" s="120"/>
      <c r="D169" s="15" t="str">
        <f t="shared" si="9"/>
        <v/>
      </c>
      <c r="E169" s="43" t="str">
        <f t="shared" si="10"/>
        <v/>
      </c>
      <c r="F169" s="297" t="b">
        <f t="shared" si="11"/>
        <v>0</v>
      </c>
      <c r="G169" s="298">
        <f t="shared" si="12"/>
        <v>1</v>
      </c>
    </row>
    <row r="170" spans="1:7">
      <c r="A170" s="117">
        <v>159</v>
      </c>
      <c r="B170" s="118"/>
      <c r="C170" s="120"/>
      <c r="D170" s="15" t="str">
        <f t="shared" si="9"/>
        <v/>
      </c>
      <c r="E170" s="43" t="str">
        <f t="shared" si="10"/>
        <v/>
      </c>
      <c r="F170" s="297" t="b">
        <f t="shared" si="11"/>
        <v>0</v>
      </c>
      <c r="G170" s="298">
        <f t="shared" si="12"/>
        <v>1</v>
      </c>
    </row>
    <row r="171" spans="1:7">
      <c r="A171" s="117">
        <v>160</v>
      </c>
      <c r="B171" s="118"/>
      <c r="C171" s="120"/>
      <c r="D171" s="15" t="str">
        <f t="shared" si="9"/>
        <v/>
      </c>
      <c r="E171" s="43" t="str">
        <f t="shared" si="10"/>
        <v/>
      </c>
      <c r="F171" s="297" t="b">
        <f t="shared" si="11"/>
        <v>0</v>
      </c>
      <c r="G171" s="298">
        <f t="shared" si="12"/>
        <v>1</v>
      </c>
    </row>
    <row r="172" spans="1:7">
      <c r="A172" s="117">
        <v>161</v>
      </c>
      <c r="B172" s="118"/>
      <c r="C172" s="120"/>
      <c r="D172" s="15" t="str">
        <f t="shared" si="9"/>
        <v/>
      </c>
      <c r="E172" s="43" t="str">
        <f t="shared" si="10"/>
        <v/>
      </c>
      <c r="F172" s="297" t="b">
        <f t="shared" si="11"/>
        <v>0</v>
      </c>
      <c r="G172" s="298">
        <f t="shared" si="12"/>
        <v>1</v>
      </c>
    </row>
    <row r="173" spans="1:7">
      <c r="A173" s="117">
        <v>162</v>
      </c>
      <c r="B173" s="118"/>
      <c r="C173" s="120"/>
      <c r="D173" s="15" t="str">
        <f t="shared" si="9"/>
        <v/>
      </c>
      <c r="E173" s="43" t="str">
        <f t="shared" si="10"/>
        <v/>
      </c>
      <c r="F173" s="297" t="b">
        <f t="shared" si="11"/>
        <v>0</v>
      </c>
      <c r="G173" s="298">
        <f t="shared" si="12"/>
        <v>1</v>
      </c>
    </row>
    <row r="174" spans="1:7">
      <c r="A174" s="117">
        <v>163</v>
      </c>
      <c r="B174" s="118"/>
      <c r="C174" s="120"/>
      <c r="D174" s="15" t="str">
        <f t="shared" si="9"/>
        <v/>
      </c>
      <c r="E174" s="43" t="str">
        <f t="shared" si="10"/>
        <v/>
      </c>
      <c r="F174" s="297" t="b">
        <f t="shared" si="11"/>
        <v>0</v>
      </c>
      <c r="G174" s="298">
        <f t="shared" si="12"/>
        <v>1</v>
      </c>
    </row>
    <row r="175" spans="1:7">
      <c r="A175" s="117">
        <v>164</v>
      </c>
      <c r="B175" s="118"/>
      <c r="C175" s="120"/>
      <c r="D175" s="15" t="str">
        <f t="shared" si="9"/>
        <v/>
      </c>
      <c r="E175" s="43" t="str">
        <f t="shared" si="10"/>
        <v/>
      </c>
      <c r="F175" s="297" t="b">
        <f t="shared" si="11"/>
        <v>0</v>
      </c>
      <c r="G175" s="298">
        <f t="shared" si="12"/>
        <v>1</v>
      </c>
    </row>
    <row r="176" spans="1:7">
      <c r="A176" s="117">
        <v>165</v>
      </c>
      <c r="B176" s="118"/>
      <c r="C176" s="120"/>
      <c r="D176" s="15" t="str">
        <f t="shared" si="9"/>
        <v/>
      </c>
      <c r="E176" s="43" t="str">
        <f t="shared" si="10"/>
        <v/>
      </c>
      <c r="F176" s="297" t="b">
        <f t="shared" si="11"/>
        <v>0</v>
      </c>
      <c r="G176" s="298">
        <f t="shared" si="12"/>
        <v>1</v>
      </c>
    </row>
    <row r="177" spans="1:7">
      <c r="A177" s="117">
        <v>166</v>
      </c>
      <c r="B177" s="118"/>
      <c r="C177" s="120"/>
      <c r="D177" s="15" t="str">
        <f t="shared" si="9"/>
        <v/>
      </c>
      <c r="E177" s="43" t="str">
        <f t="shared" si="10"/>
        <v/>
      </c>
      <c r="F177" s="297" t="b">
        <f t="shared" si="11"/>
        <v>0</v>
      </c>
      <c r="G177" s="298">
        <f t="shared" si="12"/>
        <v>1</v>
      </c>
    </row>
    <row r="178" spans="1:7">
      <c r="A178" s="117">
        <v>167</v>
      </c>
      <c r="B178" s="118"/>
      <c r="C178" s="120"/>
      <c r="D178" s="15" t="str">
        <f t="shared" si="9"/>
        <v/>
      </c>
      <c r="E178" s="43" t="str">
        <f t="shared" si="10"/>
        <v/>
      </c>
      <c r="F178" s="297" t="b">
        <f t="shared" si="11"/>
        <v>0</v>
      </c>
      <c r="G178" s="298">
        <f t="shared" si="12"/>
        <v>1</v>
      </c>
    </row>
    <row r="179" spans="1:7">
      <c r="A179" s="117">
        <v>168</v>
      </c>
      <c r="B179" s="118"/>
      <c r="C179" s="120"/>
      <c r="D179" s="15" t="str">
        <f t="shared" si="9"/>
        <v/>
      </c>
      <c r="E179" s="43" t="str">
        <f t="shared" si="10"/>
        <v/>
      </c>
      <c r="F179" s="297" t="b">
        <f t="shared" si="11"/>
        <v>0</v>
      </c>
      <c r="G179" s="298">
        <f t="shared" si="12"/>
        <v>1</v>
      </c>
    </row>
    <row r="180" spans="1:7">
      <c r="A180" s="117">
        <v>169</v>
      </c>
      <c r="B180" s="118"/>
      <c r="C180" s="120"/>
      <c r="D180" s="15" t="str">
        <f t="shared" si="9"/>
        <v/>
      </c>
      <c r="E180" s="43" t="str">
        <f t="shared" si="10"/>
        <v/>
      </c>
      <c r="F180" s="297" t="b">
        <f t="shared" si="11"/>
        <v>0</v>
      </c>
      <c r="G180" s="298">
        <f t="shared" si="12"/>
        <v>1</v>
      </c>
    </row>
    <row r="181" spans="1:7">
      <c r="A181" s="117">
        <v>170</v>
      </c>
      <c r="B181" s="118"/>
      <c r="C181" s="120"/>
      <c r="D181" s="15" t="str">
        <f t="shared" si="9"/>
        <v/>
      </c>
      <c r="E181" s="43" t="str">
        <f t="shared" si="10"/>
        <v/>
      </c>
      <c r="F181" s="297" t="b">
        <f t="shared" si="11"/>
        <v>0</v>
      </c>
      <c r="G181" s="298">
        <f t="shared" si="12"/>
        <v>1</v>
      </c>
    </row>
    <row r="182" spans="1:7">
      <c r="A182" s="117">
        <v>171</v>
      </c>
      <c r="B182" s="118"/>
      <c r="C182" s="120"/>
      <c r="D182" s="15" t="str">
        <f t="shared" si="9"/>
        <v/>
      </c>
      <c r="E182" s="43" t="str">
        <f t="shared" si="10"/>
        <v/>
      </c>
      <c r="F182" s="297" t="b">
        <f t="shared" si="11"/>
        <v>0</v>
      </c>
      <c r="G182" s="298">
        <f t="shared" si="12"/>
        <v>1</v>
      </c>
    </row>
    <row r="183" spans="1:7">
      <c r="A183" s="117">
        <v>172</v>
      </c>
      <c r="B183" s="118"/>
      <c r="C183" s="120"/>
      <c r="D183" s="15" t="str">
        <f t="shared" si="9"/>
        <v/>
      </c>
      <c r="E183" s="43" t="str">
        <f t="shared" si="10"/>
        <v/>
      </c>
      <c r="F183" s="297" t="b">
        <f t="shared" si="11"/>
        <v>0</v>
      </c>
      <c r="G183" s="298">
        <f t="shared" si="12"/>
        <v>1</v>
      </c>
    </row>
    <row r="184" spans="1:7">
      <c r="A184" s="117">
        <v>173</v>
      </c>
      <c r="B184" s="118"/>
      <c r="C184" s="120"/>
      <c r="D184" s="15" t="str">
        <f t="shared" si="9"/>
        <v/>
      </c>
      <c r="E184" s="43" t="str">
        <f t="shared" si="10"/>
        <v/>
      </c>
      <c r="F184" s="297" t="b">
        <f t="shared" si="11"/>
        <v>0</v>
      </c>
      <c r="G184" s="298">
        <f t="shared" si="12"/>
        <v>1</v>
      </c>
    </row>
    <row r="185" spans="1:7">
      <c r="A185" s="117">
        <v>174</v>
      </c>
      <c r="B185" s="118"/>
      <c r="C185" s="120"/>
      <c r="D185" s="15" t="str">
        <f t="shared" si="9"/>
        <v/>
      </c>
      <c r="E185" s="43" t="str">
        <f t="shared" si="10"/>
        <v/>
      </c>
      <c r="F185" s="297" t="b">
        <f t="shared" si="11"/>
        <v>0</v>
      </c>
      <c r="G185" s="298">
        <f t="shared" si="12"/>
        <v>1</v>
      </c>
    </row>
    <row r="186" spans="1:7">
      <c r="A186" s="117">
        <v>175</v>
      </c>
      <c r="B186" s="118"/>
      <c r="C186" s="120"/>
      <c r="D186" s="15" t="str">
        <f t="shared" si="9"/>
        <v/>
      </c>
      <c r="E186" s="43" t="str">
        <f t="shared" si="10"/>
        <v/>
      </c>
      <c r="F186" s="297" t="b">
        <f t="shared" si="11"/>
        <v>0</v>
      </c>
      <c r="G186" s="298">
        <f t="shared" si="12"/>
        <v>1</v>
      </c>
    </row>
    <row r="187" spans="1:7">
      <c r="A187" s="117">
        <v>176</v>
      </c>
      <c r="B187" s="118"/>
      <c r="C187" s="120"/>
      <c r="D187" s="15" t="str">
        <f t="shared" si="9"/>
        <v/>
      </c>
      <c r="E187" s="43" t="str">
        <f t="shared" si="10"/>
        <v/>
      </c>
      <c r="F187" s="297" t="b">
        <f t="shared" si="11"/>
        <v>0</v>
      </c>
      <c r="G187" s="298">
        <f t="shared" si="12"/>
        <v>1</v>
      </c>
    </row>
    <row r="188" spans="1:7">
      <c r="A188" s="117">
        <v>177</v>
      </c>
      <c r="B188" s="118"/>
      <c r="C188" s="120"/>
      <c r="D188" s="15" t="str">
        <f t="shared" si="9"/>
        <v/>
      </c>
      <c r="E188" s="43" t="str">
        <f t="shared" si="10"/>
        <v/>
      </c>
      <c r="F188" s="297" t="b">
        <f t="shared" si="11"/>
        <v>0</v>
      </c>
      <c r="G188" s="298">
        <f t="shared" si="12"/>
        <v>1</v>
      </c>
    </row>
    <row r="189" spans="1:7">
      <c r="A189" s="117">
        <v>178</v>
      </c>
      <c r="B189" s="118"/>
      <c r="C189" s="120"/>
      <c r="D189" s="15" t="str">
        <f t="shared" si="9"/>
        <v/>
      </c>
      <c r="E189" s="43" t="str">
        <f t="shared" si="10"/>
        <v/>
      </c>
      <c r="F189" s="297" t="b">
        <f t="shared" si="11"/>
        <v>0</v>
      </c>
      <c r="G189" s="298">
        <f t="shared" si="12"/>
        <v>1</v>
      </c>
    </row>
    <row r="190" spans="1:7">
      <c r="A190" s="117">
        <v>179</v>
      </c>
      <c r="B190" s="118"/>
      <c r="C190" s="120"/>
      <c r="D190" s="15" t="str">
        <f t="shared" si="9"/>
        <v/>
      </c>
      <c r="E190" s="43" t="str">
        <f t="shared" si="10"/>
        <v/>
      </c>
      <c r="F190" s="297" t="b">
        <f t="shared" si="11"/>
        <v>0</v>
      </c>
      <c r="G190" s="298">
        <f t="shared" si="12"/>
        <v>1</v>
      </c>
    </row>
    <row r="191" spans="1:7">
      <c r="A191" s="117">
        <v>180</v>
      </c>
      <c r="B191" s="118"/>
      <c r="C191" s="120"/>
      <c r="D191" s="15" t="str">
        <f t="shared" si="9"/>
        <v/>
      </c>
      <c r="E191" s="43" t="str">
        <f t="shared" si="10"/>
        <v/>
      </c>
      <c r="F191" s="297" t="b">
        <f t="shared" si="11"/>
        <v>0</v>
      </c>
      <c r="G191" s="298">
        <f t="shared" si="12"/>
        <v>1</v>
      </c>
    </row>
    <row r="192" spans="1:7">
      <c r="A192" s="117">
        <v>181</v>
      </c>
      <c r="B192" s="118"/>
      <c r="C192" s="120"/>
      <c r="D192" s="15" t="str">
        <f t="shared" si="9"/>
        <v/>
      </c>
      <c r="E192" s="43" t="str">
        <f t="shared" si="10"/>
        <v/>
      </c>
      <c r="F192" s="297" t="b">
        <f t="shared" si="11"/>
        <v>0</v>
      </c>
      <c r="G192" s="298">
        <f t="shared" si="12"/>
        <v>1</v>
      </c>
    </row>
    <row r="193" spans="1:7">
      <c r="A193" s="117">
        <v>182</v>
      </c>
      <c r="B193" s="118"/>
      <c r="C193" s="120"/>
      <c r="D193" s="15" t="str">
        <f t="shared" si="9"/>
        <v/>
      </c>
      <c r="E193" s="43" t="str">
        <f t="shared" si="10"/>
        <v/>
      </c>
      <c r="F193" s="297" t="b">
        <f t="shared" si="11"/>
        <v>0</v>
      </c>
      <c r="G193" s="298">
        <f t="shared" si="12"/>
        <v>1</v>
      </c>
    </row>
    <row r="194" spans="1:7">
      <c r="A194" s="117">
        <v>183</v>
      </c>
      <c r="B194" s="118"/>
      <c r="C194" s="120"/>
      <c r="D194" s="15" t="str">
        <f t="shared" si="9"/>
        <v/>
      </c>
      <c r="E194" s="43" t="str">
        <f t="shared" si="10"/>
        <v/>
      </c>
      <c r="F194" s="297" t="b">
        <f t="shared" si="11"/>
        <v>0</v>
      </c>
      <c r="G194" s="298">
        <f t="shared" si="12"/>
        <v>1</v>
      </c>
    </row>
    <row r="195" spans="1:7">
      <c r="A195" s="117">
        <v>184</v>
      </c>
      <c r="B195" s="118"/>
      <c r="C195" s="120"/>
      <c r="D195" s="15" t="str">
        <f t="shared" si="9"/>
        <v/>
      </c>
      <c r="E195" s="43" t="str">
        <f t="shared" si="10"/>
        <v/>
      </c>
      <c r="F195" s="297" t="b">
        <f t="shared" si="11"/>
        <v>0</v>
      </c>
      <c r="G195" s="298">
        <f t="shared" si="12"/>
        <v>1</v>
      </c>
    </row>
    <row r="196" spans="1:7">
      <c r="A196" s="117">
        <v>185</v>
      </c>
      <c r="B196" s="118"/>
      <c r="C196" s="120"/>
      <c r="D196" s="15" t="str">
        <f t="shared" si="9"/>
        <v/>
      </c>
      <c r="E196" s="43" t="str">
        <f t="shared" si="10"/>
        <v/>
      </c>
      <c r="F196" s="297" t="b">
        <f t="shared" si="11"/>
        <v>0</v>
      </c>
      <c r="G196" s="298">
        <f t="shared" si="12"/>
        <v>1</v>
      </c>
    </row>
    <row r="197" spans="1:7">
      <c r="A197" s="117">
        <v>186</v>
      </c>
      <c r="B197" s="118"/>
      <c r="C197" s="120"/>
      <c r="D197" s="15" t="str">
        <f t="shared" si="9"/>
        <v/>
      </c>
      <c r="E197" s="43" t="str">
        <f t="shared" si="10"/>
        <v/>
      </c>
      <c r="F197" s="297" t="b">
        <f t="shared" si="11"/>
        <v>0</v>
      </c>
      <c r="G197" s="298">
        <f t="shared" si="12"/>
        <v>1</v>
      </c>
    </row>
    <row r="198" spans="1:7">
      <c r="A198" s="117">
        <v>187</v>
      </c>
      <c r="B198" s="118"/>
      <c r="C198" s="120"/>
      <c r="D198" s="15" t="str">
        <f t="shared" si="9"/>
        <v/>
      </c>
      <c r="E198" s="43" t="str">
        <f t="shared" si="10"/>
        <v/>
      </c>
      <c r="F198" s="297" t="b">
        <f t="shared" si="11"/>
        <v>0</v>
      </c>
      <c r="G198" s="298">
        <f t="shared" si="12"/>
        <v>1</v>
      </c>
    </row>
    <row r="199" spans="1:7">
      <c r="A199" s="117">
        <v>188</v>
      </c>
      <c r="B199" s="118"/>
      <c r="C199" s="120"/>
      <c r="D199" s="15" t="str">
        <f t="shared" si="9"/>
        <v/>
      </c>
      <c r="E199" s="43" t="str">
        <f t="shared" si="10"/>
        <v/>
      </c>
      <c r="F199" s="297" t="b">
        <f t="shared" si="11"/>
        <v>0</v>
      </c>
      <c r="G199" s="298">
        <f t="shared" si="12"/>
        <v>1</v>
      </c>
    </row>
    <row r="200" spans="1:7">
      <c r="A200" s="117">
        <v>189</v>
      </c>
      <c r="B200" s="118"/>
      <c r="C200" s="120"/>
      <c r="D200" s="15" t="str">
        <f t="shared" si="9"/>
        <v/>
      </c>
      <c r="E200" s="43" t="str">
        <f t="shared" si="10"/>
        <v/>
      </c>
      <c r="F200" s="297" t="b">
        <f t="shared" si="11"/>
        <v>0</v>
      </c>
      <c r="G200" s="298">
        <f t="shared" si="12"/>
        <v>1</v>
      </c>
    </row>
    <row r="201" spans="1:7">
      <c r="A201" s="117">
        <v>190</v>
      </c>
      <c r="B201" s="118"/>
      <c r="C201" s="120"/>
      <c r="D201" s="15" t="str">
        <f t="shared" si="9"/>
        <v/>
      </c>
      <c r="E201" s="43" t="str">
        <f t="shared" si="10"/>
        <v/>
      </c>
      <c r="F201" s="297" t="b">
        <f t="shared" si="11"/>
        <v>0</v>
      </c>
      <c r="G201" s="298">
        <f t="shared" si="12"/>
        <v>1</v>
      </c>
    </row>
    <row r="202" spans="1:7">
      <c r="A202" s="117">
        <v>191</v>
      </c>
      <c r="B202" s="118"/>
      <c r="C202" s="120"/>
      <c r="D202" s="15" t="str">
        <f t="shared" si="9"/>
        <v/>
      </c>
      <c r="E202" s="43" t="str">
        <f t="shared" si="10"/>
        <v/>
      </c>
      <c r="F202" s="297" t="b">
        <f t="shared" si="11"/>
        <v>0</v>
      </c>
      <c r="G202" s="298">
        <f t="shared" si="12"/>
        <v>1</v>
      </c>
    </row>
    <row r="203" spans="1:7">
      <c r="A203" s="117">
        <v>192</v>
      </c>
      <c r="B203" s="118"/>
      <c r="C203" s="120"/>
      <c r="D203" s="15" t="str">
        <f t="shared" si="9"/>
        <v/>
      </c>
      <c r="E203" s="43" t="str">
        <f t="shared" si="10"/>
        <v/>
      </c>
      <c r="F203" s="297" t="b">
        <f t="shared" si="11"/>
        <v>0</v>
      </c>
      <c r="G203" s="298">
        <f t="shared" si="12"/>
        <v>1</v>
      </c>
    </row>
    <row r="204" spans="1:7">
      <c r="A204" s="117">
        <v>193</v>
      </c>
      <c r="B204" s="118"/>
      <c r="C204" s="120"/>
      <c r="D204" s="15" t="str">
        <f t="shared" ref="D204:D261" si="13">IF(OR($B204="",,$C204&lt;an_initial,$C204&gt;an_final),"",E204*40)</f>
        <v/>
      </c>
      <c r="E204" s="43" t="str">
        <f t="shared" ref="E204:E261" si="14">IF(OR($B204="",,$C204="",$C204&gt;an_final),"",IF($C204&gt;=an_initial,1,""))</f>
        <v/>
      </c>
      <c r="F204" s="297" t="b">
        <f t="shared" ref="F204:F261" si="15">IF(nume_candidat="",FALSE,ISNUMBER(SEARCH(nume_candidat,$B204)))</f>
        <v>0</v>
      </c>
      <c r="G204" s="298">
        <f t="shared" si="12"/>
        <v>1</v>
      </c>
    </row>
    <row r="205" spans="1:7">
      <c r="A205" s="117">
        <v>194</v>
      </c>
      <c r="B205" s="118"/>
      <c r="C205" s="120"/>
      <c r="D205" s="15" t="str">
        <f t="shared" si="13"/>
        <v/>
      </c>
      <c r="E205" s="43" t="str">
        <f t="shared" si="14"/>
        <v/>
      </c>
      <c r="F205" s="297" t="b">
        <f t="shared" si="15"/>
        <v>0</v>
      </c>
      <c r="G205" s="298">
        <f t="shared" ref="G205:G261" si="16">LEN(B205)-LEN(SUBSTITUTE(B205,",",""))+1</f>
        <v>1</v>
      </c>
    </row>
    <row r="206" spans="1:7">
      <c r="A206" s="117">
        <v>195</v>
      </c>
      <c r="B206" s="118"/>
      <c r="C206" s="120"/>
      <c r="D206" s="15" t="str">
        <f t="shared" si="13"/>
        <v/>
      </c>
      <c r="E206" s="43" t="str">
        <f t="shared" si="14"/>
        <v/>
      </c>
      <c r="F206" s="297" t="b">
        <f t="shared" si="15"/>
        <v>0</v>
      </c>
      <c r="G206" s="298">
        <f t="shared" si="16"/>
        <v>1</v>
      </c>
    </row>
    <row r="207" spans="1:7">
      <c r="A207" s="117">
        <v>196</v>
      </c>
      <c r="B207" s="118"/>
      <c r="C207" s="120"/>
      <c r="D207" s="15" t="str">
        <f t="shared" si="13"/>
        <v/>
      </c>
      <c r="E207" s="43" t="str">
        <f t="shared" si="14"/>
        <v/>
      </c>
      <c r="F207" s="297" t="b">
        <f t="shared" si="15"/>
        <v>0</v>
      </c>
      <c r="G207" s="298">
        <f t="shared" si="16"/>
        <v>1</v>
      </c>
    </row>
    <row r="208" spans="1:7">
      <c r="A208" s="117">
        <v>197</v>
      </c>
      <c r="B208" s="118"/>
      <c r="C208" s="120"/>
      <c r="D208" s="15" t="str">
        <f t="shared" si="13"/>
        <v/>
      </c>
      <c r="E208" s="43" t="str">
        <f t="shared" si="14"/>
        <v/>
      </c>
      <c r="F208" s="297" t="b">
        <f t="shared" si="15"/>
        <v>0</v>
      </c>
      <c r="G208" s="298">
        <f t="shared" si="16"/>
        <v>1</v>
      </c>
    </row>
    <row r="209" spans="1:7">
      <c r="A209" s="117">
        <v>198</v>
      </c>
      <c r="B209" s="118"/>
      <c r="C209" s="120"/>
      <c r="D209" s="15" t="str">
        <f t="shared" si="13"/>
        <v/>
      </c>
      <c r="E209" s="43" t="str">
        <f t="shared" si="14"/>
        <v/>
      </c>
      <c r="F209" s="297" t="b">
        <f t="shared" si="15"/>
        <v>0</v>
      </c>
      <c r="G209" s="298">
        <f t="shared" si="16"/>
        <v>1</v>
      </c>
    </row>
    <row r="210" spans="1:7">
      <c r="A210" s="117">
        <v>199</v>
      </c>
      <c r="B210" s="118"/>
      <c r="C210" s="120"/>
      <c r="D210" s="15" t="str">
        <f t="shared" si="13"/>
        <v/>
      </c>
      <c r="E210" s="43" t="str">
        <f t="shared" si="14"/>
        <v/>
      </c>
      <c r="F210" s="297" t="b">
        <f t="shared" si="15"/>
        <v>0</v>
      </c>
      <c r="G210" s="298">
        <f t="shared" si="16"/>
        <v>1</v>
      </c>
    </row>
    <row r="211" spans="1:7">
      <c r="A211" s="117">
        <v>200</v>
      </c>
      <c r="B211" s="118"/>
      <c r="C211" s="120"/>
      <c r="D211" s="15" t="str">
        <f t="shared" si="13"/>
        <v/>
      </c>
      <c r="E211" s="43" t="str">
        <f t="shared" si="14"/>
        <v/>
      </c>
      <c r="F211" s="297" t="b">
        <f t="shared" si="15"/>
        <v>0</v>
      </c>
      <c r="G211" s="298">
        <f t="shared" si="16"/>
        <v>1</v>
      </c>
    </row>
    <row r="212" spans="1:7">
      <c r="A212" s="117">
        <v>201</v>
      </c>
      <c r="B212" s="118"/>
      <c r="C212" s="120"/>
      <c r="D212" s="15" t="str">
        <f t="shared" si="13"/>
        <v/>
      </c>
      <c r="E212" s="43" t="str">
        <f t="shared" si="14"/>
        <v/>
      </c>
      <c r="F212" s="297" t="b">
        <f t="shared" si="15"/>
        <v>0</v>
      </c>
      <c r="G212" s="298">
        <f t="shared" si="16"/>
        <v>1</v>
      </c>
    </row>
    <row r="213" spans="1:7">
      <c r="A213" s="117">
        <v>202</v>
      </c>
      <c r="B213" s="118"/>
      <c r="C213" s="120"/>
      <c r="D213" s="15" t="str">
        <f t="shared" si="13"/>
        <v/>
      </c>
      <c r="E213" s="43" t="str">
        <f t="shared" si="14"/>
        <v/>
      </c>
      <c r="F213" s="297" t="b">
        <f t="shared" si="15"/>
        <v>0</v>
      </c>
      <c r="G213" s="298">
        <f t="shared" si="16"/>
        <v>1</v>
      </c>
    </row>
    <row r="214" spans="1:7">
      <c r="A214" s="117">
        <v>203</v>
      </c>
      <c r="B214" s="118"/>
      <c r="C214" s="120"/>
      <c r="D214" s="15" t="str">
        <f t="shared" si="13"/>
        <v/>
      </c>
      <c r="E214" s="43" t="str">
        <f t="shared" si="14"/>
        <v/>
      </c>
      <c r="F214" s="297" t="b">
        <f t="shared" si="15"/>
        <v>0</v>
      </c>
      <c r="G214" s="298">
        <f t="shared" si="16"/>
        <v>1</v>
      </c>
    </row>
    <row r="215" spans="1:7">
      <c r="A215" s="117">
        <v>204</v>
      </c>
      <c r="B215" s="118"/>
      <c r="C215" s="120"/>
      <c r="D215" s="15" t="str">
        <f t="shared" si="13"/>
        <v/>
      </c>
      <c r="E215" s="43" t="str">
        <f t="shared" si="14"/>
        <v/>
      </c>
      <c r="F215" s="297" t="b">
        <f t="shared" si="15"/>
        <v>0</v>
      </c>
      <c r="G215" s="298">
        <f t="shared" si="16"/>
        <v>1</v>
      </c>
    </row>
    <row r="216" spans="1:7">
      <c r="A216" s="117">
        <v>205</v>
      </c>
      <c r="B216" s="118"/>
      <c r="C216" s="120"/>
      <c r="D216" s="15" t="str">
        <f t="shared" si="13"/>
        <v/>
      </c>
      <c r="E216" s="43" t="str">
        <f t="shared" si="14"/>
        <v/>
      </c>
      <c r="F216" s="297" t="b">
        <f t="shared" si="15"/>
        <v>0</v>
      </c>
      <c r="G216" s="298">
        <f t="shared" si="16"/>
        <v>1</v>
      </c>
    </row>
    <row r="217" spans="1:7">
      <c r="A217" s="117">
        <v>206</v>
      </c>
      <c r="B217" s="118"/>
      <c r="C217" s="120"/>
      <c r="D217" s="15" t="str">
        <f t="shared" si="13"/>
        <v/>
      </c>
      <c r="E217" s="43" t="str">
        <f t="shared" si="14"/>
        <v/>
      </c>
      <c r="F217" s="297" t="b">
        <f t="shared" si="15"/>
        <v>0</v>
      </c>
      <c r="G217" s="298">
        <f t="shared" si="16"/>
        <v>1</v>
      </c>
    </row>
    <row r="218" spans="1:7">
      <c r="A218" s="117">
        <v>207</v>
      </c>
      <c r="B218" s="118"/>
      <c r="C218" s="120"/>
      <c r="D218" s="15" t="str">
        <f t="shared" si="13"/>
        <v/>
      </c>
      <c r="E218" s="43" t="str">
        <f t="shared" si="14"/>
        <v/>
      </c>
      <c r="F218" s="297" t="b">
        <f t="shared" si="15"/>
        <v>0</v>
      </c>
      <c r="G218" s="298">
        <f t="shared" si="16"/>
        <v>1</v>
      </c>
    </row>
    <row r="219" spans="1:7">
      <c r="A219" s="117">
        <v>208</v>
      </c>
      <c r="B219" s="118"/>
      <c r="C219" s="120"/>
      <c r="D219" s="15" t="str">
        <f t="shared" si="13"/>
        <v/>
      </c>
      <c r="E219" s="43" t="str">
        <f t="shared" si="14"/>
        <v/>
      </c>
      <c r="F219" s="297" t="b">
        <f t="shared" si="15"/>
        <v>0</v>
      </c>
      <c r="G219" s="298">
        <f t="shared" si="16"/>
        <v>1</v>
      </c>
    </row>
    <row r="220" spans="1:7">
      <c r="A220" s="117">
        <v>209</v>
      </c>
      <c r="B220" s="118"/>
      <c r="C220" s="120"/>
      <c r="D220" s="15" t="str">
        <f t="shared" si="13"/>
        <v/>
      </c>
      <c r="E220" s="43" t="str">
        <f t="shared" si="14"/>
        <v/>
      </c>
      <c r="F220" s="297" t="b">
        <f t="shared" si="15"/>
        <v>0</v>
      </c>
      <c r="G220" s="298">
        <f t="shared" si="16"/>
        <v>1</v>
      </c>
    </row>
    <row r="221" spans="1:7">
      <c r="A221" s="117">
        <v>210</v>
      </c>
      <c r="B221" s="118"/>
      <c r="C221" s="120"/>
      <c r="D221" s="15" t="str">
        <f t="shared" si="13"/>
        <v/>
      </c>
      <c r="E221" s="43" t="str">
        <f t="shared" si="14"/>
        <v/>
      </c>
      <c r="F221" s="297" t="b">
        <f t="shared" si="15"/>
        <v>0</v>
      </c>
      <c r="G221" s="298">
        <f t="shared" si="16"/>
        <v>1</v>
      </c>
    </row>
    <row r="222" spans="1:7">
      <c r="A222" s="117">
        <v>211</v>
      </c>
      <c r="B222" s="118"/>
      <c r="C222" s="120"/>
      <c r="D222" s="15" t="str">
        <f t="shared" si="13"/>
        <v/>
      </c>
      <c r="E222" s="43" t="str">
        <f t="shared" si="14"/>
        <v/>
      </c>
      <c r="F222" s="297" t="b">
        <f t="shared" si="15"/>
        <v>0</v>
      </c>
      <c r="G222" s="298">
        <f t="shared" si="16"/>
        <v>1</v>
      </c>
    </row>
    <row r="223" spans="1:7">
      <c r="A223" s="117">
        <v>212</v>
      </c>
      <c r="B223" s="118"/>
      <c r="C223" s="120"/>
      <c r="D223" s="15" t="str">
        <f t="shared" si="13"/>
        <v/>
      </c>
      <c r="E223" s="43" t="str">
        <f t="shared" si="14"/>
        <v/>
      </c>
      <c r="F223" s="297" t="b">
        <f t="shared" si="15"/>
        <v>0</v>
      </c>
      <c r="G223" s="298">
        <f t="shared" si="16"/>
        <v>1</v>
      </c>
    </row>
    <row r="224" spans="1:7">
      <c r="A224" s="117">
        <v>213</v>
      </c>
      <c r="B224" s="118"/>
      <c r="C224" s="120"/>
      <c r="D224" s="15" t="str">
        <f t="shared" si="13"/>
        <v/>
      </c>
      <c r="E224" s="43" t="str">
        <f t="shared" si="14"/>
        <v/>
      </c>
      <c r="F224" s="297" t="b">
        <f t="shared" si="15"/>
        <v>0</v>
      </c>
      <c r="G224" s="298">
        <f t="shared" si="16"/>
        <v>1</v>
      </c>
    </row>
    <row r="225" spans="1:7">
      <c r="A225" s="117">
        <v>214</v>
      </c>
      <c r="B225" s="118"/>
      <c r="C225" s="120"/>
      <c r="D225" s="15" t="str">
        <f t="shared" si="13"/>
        <v/>
      </c>
      <c r="E225" s="43" t="str">
        <f t="shared" si="14"/>
        <v/>
      </c>
      <c r="F225" s="297" t="b">
        <f t="shared" si="15"/>
        <v>0</v>
      </c>
      <c r="G225" s="298">
        <f t="shared" si="16"/>
        <v>1</v>
      </c>
    </row>
    <row r="226" spans="1:7">
      <c r="A226" s="117">
        <v>215</v>
      </c>
      <c r="B226" s="118"/>
      <c r="C226" s="120"/>
      <c r="D226" s="15" t="str">
        <f t="shared" si="13"/>
        <v/>
      </c>
      <c r="E226" s="43" t="str">
        <f t="shared" si="14"/>
        <v/>
      </c>
      <c r="F226" s="297" t="b">
        <f t="shared" si="15"/>
        <v>0</v>
      </c>
      <c r="G226" s="298">
        <f t="shared" si="16"/>
        <v>1</v>
      </c>
    </row>
    <row r="227" spans="1:7">
      <c r="A227" s="117">
        <v>216</v>
      </c>
      <c r="B227" s="118"/>
      <c r="C227" s="120"/>
      <c r="D227" s="15" t="str">
        <f t="shared" si="13"/>
        <v/>
      </c>
      <c r="E227" s="43" t="str">
        <f t="shared" si="14"/>
        <v/>
      </c>
      <c r="F227" s="297" t="b">
        <f t="shared" si="15"/>
        <v>0</v>
      </c>
      <c r="G227" s="298">
        <f t="shared" si="16"/>
        <v>1</v>
      </c>
    </row>
    <row r="228" spans="1:7">
      <c r="A228" s="117">
        <v>217</v>
      </c>
      <c r="B228" s="118"/>
      <c r="C228" s="120"/>
      <c r="D228" s="15" t="str">
        <f t="shared" si="13"/>
        <v/>
      </c>
      <c r="E228" s="43" t="str">
        <f t="shared" si="14"/>
        <v/>
      </c>
      <c r="F228" s="297" t="b">
        <f t="shared" si="15"/>
        <v>0</v>
      </c>
      <c r="G228" s="298">
        <f t="shared" si="16"/>
        <v>1</v>
      </c>
    </row>
    <row r="229" spans="1:7">
      <c r="A229" s="117">
        <v>218</v>
      </c>
      <c r="B229" s="118"/>
      <c r="C229" s="120"/>
      <c r="D229" s="15" t="str">
        <f t="shared" si="13"/>
        <v/>
      </c>
      <c r="E229" s="43" t="str">
        <f t="shared" si="14"/>
        <v/>
      </c>
      <c r="F229" s="297" t="b">
        <f t="shared" si="15"/>
        <v>0</v>
      </c>
      <c r="G229" s="298">
        <f t="shared" si="16"/>
        <v>1</v>
      </c>
    </row>
    <row r="230" spans="1:7">
      <c r="A230" s="117">
        <v>219</v>
      </c>
      <c r="B230" s="118"/>
      <c r="C230" s="120"/>
      <c r="D230" s="15" t="str">
        <f t="shared" si="13"/>
        <v/>
      </c>
      <c r="E230" s="43" t="str">
        <f t="shared" si="14"/>
        <v/>
      </c>
      <c r="F230" s="297" t="b">
        <f t="shared" si="15"/>
        <v>0</v>
      </c>
      <c r="G230" s="298">
        <f t="shared" si="16"/>
        <v>1</v>
      </c>
    </row>
    <row r="231" spans="1:7">
      <c r="A231" s="117">
        <v>220</v>
      </c>
      <c r="B231" s="118"/>
      <c r="C231" s="120"/>
      <c r="D231" s="15" t="str">
        <f t="shared" si="13"/>
        <v/>
      </c>
      <c r="E231" s="43" t="str">
        <f t="shared" si="14"/>
        <v/>
      </c>
      <c r="F231" s="297" t="b">
        <f t="shared" si="15"/>
        <v>0</v>
      </c>
      <c r="G231" s="298">
        <f t="shared" si="16"/>
        <v>1</v>
      </c>
    </row>
    <row r="232" spans="1:7">
      <c r="A232" s="117">
        <v>221</v>
      </c>
      <c r="B232" s="118"/>
      <c r="C232" s="120"/>
      <c r="D232" s="15" t="str">
        <f t="shared" si="13"/>
        <v/>
      </c>
      <c r="E232" s="43" t="str">
        <f t="shared" si="14"/>
        <v/>
      </c>
      <c r="F232" s="297" t="b">
        <f t="shared" si="15"/>
        <v>0</v>
      </c>
      <c r="G232" s="298">
        <f t="shared" si="16"/>
        <v>1</v>
      </c>
    </row>
    <row r="233" spans="1:7">
      <c r="A233" s="117">
        <v>222</v>
      </c>
      <c r="B233" s="118"/>
      <c r="C233" s="120"/>
      <c r="D233" s="15" t="str">
        <f t="shared" si="13"/>
        <v/>
      </c>
      <c r="E233" s="43" t="str">
        <f t="shared" si="14"/>
        <v/>
      </c>
      <c r="F233" s="297" t="b">
        <f t="shared" si="15"/>
        <v>0</v>
      </c>
      <c r="G233" s="298">
        <f t="shared" si="16"/>
        <v>1</v>
      </c>
    </row>
    <row r="234" spans="1:7">
      <c r="A234" s="117">
        <v>223</v>
      </c>
      <c r="B234" s="118"/>
      <c r="C234" s="120"/>
      <c r="D234" s="15" t="str">
        <f t="shared" si="13"/>
        <v/>
      </c>
      <c r="E234" s="43" t="str">
        <f t="shared" si="14"/>
        <v/>
      </c>
      <c r="F234" s="297" t="b">
        <f t="shared" si="15"/>
        <v>0</v>
      </c>
      <c r="G234" s="298">
        <f t="shared" si="16"/>
        <v>1</v>
      </c>
    </row>
    <row r="235" spans="1:7">
      <c r="A235" s="117">
        <v>224</v>
      </c>
      <c r="B235" s="118"/>
      <c r="C235" s="120"/>
      <c r="D235" s="15" t="str">
        <f t="shared" si="13"/>
        <v/>
      </c>
      <c r="E235" s="43" t="str">
        <f t="shared" si="14"/>
        <v/>
      </c>
      <c r="F235" s="297" t="b">
        <f t="shared" si="15"/>
        <v>0</v>
      </c>
      <c r="G235" s="298">
        <f t="shared" si="16"/>
        <v>1</v>
      </c>
    </row>
    <row r="236" spans="1:7">
      <c r="A236" s="117">
        <v>225</v>
      </c>
      <c r="B236" s="118"/>
      <c r="C236" s="120"/>
      <c r="D236" s="15" t="str">
        <f t="shared" si="13"/>
        <v/>
      </c>
      <c r="E236" s="43" t="str">
        <f t="shared" si="14"/>
        <v/>
      </c>
      <c r="F236" s="297" t="b">
        <f t="shared" si="15"/>
        <v>0</v>
      </c>
      <c r="G236" s="298">
        <f t="shared" si="16"/>
        <v>1</v>
      </c>
    </row>
    <row r="237" spans="1:7">
      <c r="A237" s="117">
        <v>226</v>
      </c>
      <c r="B237" s="118"/>
      <c r="C237" s="120"/>
      <c r="D237" s="15" t="str">
        <f t="shared" si="13"/>
        <v/>
      </c>
      <c r="E237" s="43" t="str">
        <f t="shared" si="14"/>
        <v/>
      </c>
      <c r="F237" s="297" t="b">
        <f t="shared" si="15"/>
        <v>0</v>
      </c>
      <c r="G237" s="298">
        <f t="shared" si="16"/>
        <v>1</v>
      </c>
    </row>
    <row r="238" spans="1:7">
      <c r="A238" s="117">
        <v>227</v>
      </c>
      <c r="B238" s="118"/>
      <c r="C238" s="120"/>
      <c r="D238" s="15" t="str">
        <f t="shared" si="13"/>
        <v/>
      </c>
      <c r="E238" s="43" t="str">
        <f t="shared" si="14"/>
        <v/>
      </c>
      <c r="F238" s="297" t="b">
        <f t="shared" si="15"/>
        <v>0</v>
      </c>
      <c r="G238" s="298">
        <f t="shared" si="16"/>
        <v>1</v>
      </c>
    </row>
    <row r="239" spans="1:7">
      <c r="A239" s="117">
        <v>228</v>
      </c>
      <c r="B239" s="118"/>
      <c r="C239" s="120"/>
      <c r="D239" s="15" t="str">
        <f t="shared" si="13"/>
        <v/>
      </c>
      <c r="E239" s="43" t="str">
        <f t="shared" si="14"/>
        <v/>
      </c>
      <c r="F239" s="297" t="b">
        <f t="shared" si="15"/>
        <v>0</v>
      </c>
      <c r="G239" s="298">
        <f t="shared" si="16"/>
        <v>1</v>
      </c>
    </row>
    <row r="240" spans="1:7">
      <c r="A240" s="117">
        <v>229</v>
      </c>
      <c r="B240" s="118"/>
      <c r="C240" s="120"/>
      <c r="D240" s="15" t="str">
        <f t="shared" si="13"/>
        <v/>
      </c>
      <c r="E240" s="43" t="str">
        <f t="shared" si="14"/>
        <v/>
      </c>
      <c r="F240" s="297" t="b">
        <f t="shared" si="15"/>
        <v>0</v>
      </c>
      <c r="G240" s="298">
        <f t="shared" si="16"/>
        <v>1</v>
      </c>
    </row>
    <row r="241" spans="1:7">
      <c r="A241" s="117">
        <v>230</v>
      </c>
      <c r="B241" s="118"/>
      <c r="C241" s="120"/>
      <c r="D241" s="15" t="str">
        <f t="shared" si="13"/>
        <v/>
      </c>
      <c r="E241" s="43" t="str">
        <f t="shared" si="14"/>
        <v/>
      </c>
      <c r="F241" s="297" t="b">
        <f t="shared" si="15"/>
        <v>0</v>
      </c>
      <c r="G241" s="298">
        <f t="shared" si="16"/>
        <v>1</v>
      </c>
    </row>
    <row r="242" spans="1:7">
      <c r="A242" s="117">
        <v>231</v>
      </c>
      <c r="B242" s="118"/>
      <c r="C242" s="120"/>
      <c r="D242" s="15" t="str">
        <f t="shared" si="13"/>
        <v/>
      </c>
      <c r="E242" s="43" t="str">
        <f t="shared" si="14"/>
        <v/>
      </c>
      <c r="F242" s="297" t="b">
        <f t="shared" si="15"/>
        <v>0</v>
      </c>
      <c r="G242" s="298">
        <f t="shared" si="16"/>
        <v>1</v>
      </c>
    </row>
    <row r="243" spans="1:7">
      <c r="A243" s="117">
        <v>232</v>
      </c>
      <c r="B243" s="118"/>
      <c r="C243" s="120"/>
      <c r="D243" s="15" t="str">
        <f t="shared" si="13"/>
        <v/>
      </c>
      <c r="E243" s="43" t="str">
        <f t="shared" si="14"/>
        <v/>
      </c>
      <c r="F243" s="297" t="b">
        <f t="shared" si="15"/>
        <v>0</v>
      </c>
      <c r="G243" s="298">
        <f t="shared" si="16"/>
        <v>1</v>
      </c>
    </row>
    <row r="244" spans="1:7">
      <c r="A244" s="117">
        <v>233</v>
      </c>
      <c r="B244" s="118"/>
      <c r="C244" s="120"/>
      <c r="D244" s="15" t="str">
        <f t="shared" si="13"/>
        <v/>
      </c>
      <c r="E244" s="43" t="str">
        <f t="shared" si="14"/>
        <v/>
      </c>
      <c r="F244" s="297" t="b">
        <f t="shared" si="15"/>
        <v>0</v>
      </c>
      <c r="G244" s="298">
        <f t="shared" si="16"/>
        <v>1</v>
      </c>
    </row>
    <row r="245" spans="1:7">
      <c r="A245" s="117">
        <v>234</v>
      </c>
      <c r="B245" s="118"/>
      <c r="C245" s="120"/>
      <c r="D245" s="15" t="str">
        <f t="shared" si="13"/>
        <v/>
      </c>
      <c r="E245" s="43" t="str">
        <f t="shared" si="14"/>
        <v/>
      </c>
      <c r="F245" s="297" t="b">
        <f t="shared" si="15"/>
        <v>0</v>
      </c>
      <c r="G245" s="298">
        <f t="shared" si="16"/>
        <v>1</v>
      </c>
    </row>
    <row r="246" spans="1:7">
      <c r="A246" s="117">
        <v>235</v>
      </c>
      <c r="B246" s="118"/>
      <c r="C246" s="120"/>
      <c r="D246" s="15" t="str">
        <f t="shared" si="13"/>
        <v/>
      </c>
      <c r="E246" s="43" t="str">
        <f t="shared" si="14"/>
        <v/>
      </c>
      <c r="F246" s="297" t="b">
        <f t="shared" si="15"/>
        <v>0</v>
      </c>
      <c r="G246" s="298">
        <f t="shared" si="16"/>
        <v>1</v>
      </c>
    </row>
    <row r="247" spans="1:7">
      <c r="A247" s="117">
        <v>236</v>
      </c>
      <c r="B247" s="118"/>
      <c r="C247" s="120"/>
      <c r="D247" s="15" t="str">
        <f t="shared" si="13"/>
        <v/>
      </c>
      <c r="E247" s="43" t="str">
        <f t="shared" si="14"/>
        <v/>
      </c>
      <c r="F247" s="297" t="b">
        <f t="shared" si="15"/>
        <v>0</v>
      </c>
      <c r="G247" s="298">
        <f t="shared" si="16"/>
        <v>1</v>
      </c>
    </row>
    <row r="248" spans="1:7">
      <c r="A248" s="117">
        <v>237</v>
      </c>
      <c r="B248" s="118"/>
      <c r="C248" s="120"/>
      <c r="D248" s="15" t="str">
        <f t="shared" si="13"/>
        <v/>
      </c>
      <c r="E248" s="43" t="str">
        <f t="shared" si="14"/>
        <v/>
      </c>
      <c r="F248" s="297" t="b">
        <f t="shared" si="15"/>
        <v>0</v>
      </c>
      <c r="G248" s="298">
        <f t="shared" si="16"/>
        <v>1</v>
      </c>
    </row>
    <row r="249" spans="1:7">
      <c r="A249" s="117">
        <v>238</v>
      </c>
      <c r="B249" s="118"/>
      <c r="C249" s="120"/>
      <c r="D249" s="15" t="str">
        <f t="shared" si="13"/>
        <v/>
      </c>
      <c r="E249" s="43" t="str">
        <f t="shared" si="14"/>
        <v/>
      </c>
      <c r="F249" s="297" t="b">
        <f t="shared" si="15"/>
        <v>0</v>
      </c>
      <c r="G249" s="298">
        <f t="shared" si="16"/>
        <v>1</v>
      </c>
    </row>
    <row r="250" spans="1:7">
      <c r="A250" s="117">
        <v>239</v>
      </c>
      <c r="B250" s="118"/>
      <c r="C250" s="120"/>
      <c r="D250" s="15" t="str">
        <f t="shared" si="13"/>
        <v/>
      </c>
      <c r="E250" s="43" t="str">
        <f t="shared" si="14"/>
        <v/>
      </c>
      <c r="F250" s="297" t="b">
        <f t="shared" si="15"/>
        <v>0</v>
      </c>
      <c r="G250" s="298">
        <f t="shared" si="16"/>
        <v>1</v>
      </c>
    </row>
    <row r="251" spans="1:7">
      <c r="A251" s="117">
        <v>240</v>
      </c>
      <c r="B251" s="118"/>
      <c r="C251" s="120"/>
      <c r="D251" s="15" t="str">
        <f t="shared" si="13"/>
        <v/>
      </c>
      <c r="E251" s="43" t="str">
        <f t="shared" si="14"/>
        <v/>
      </c>
      <c r="F251" s="297" t="b">
        <f t="shared" si="15"/>
        <v>0</v>
      </c>
      <c r="G251" s="298">
        <f t="shared" si="16"/>
        <v>1</v>
      </c>
    </row>
    <row r="252" spans="1:7">
      <c r="A252" s="117">
        <v>241</v>
      </c>
      <c r="B252" s="118"/>
      <c r="C252" s="120"/>
      <c r="D252" s="15" t="str">
        <f t="shared" si="13"/>
        <v/>
      </c>
      <c r="E252" s="43" t="str">
        <f t="shared" si="14"/>
        <v/>
      </c>
      <c r="F252" s="297" t="b">
        <f t="shared" si="15"/>
        <v>0</v>
      </c>
      <c r="G252" s="298">
        <f t="shared" si="16"/>
        <v>1</v>
      </c>
    </row>
    <row r="253" spans="1:7">
      <c r="A253" s="117">
        <v>242</v>
      </c>
      <c r="B253" s="118"/>
      <c r="C253" s="120"/>
      <c r="D253" s="15" t="str">
        <f t="shared" si="13"/>
        <v/>
      </c>
      <c r="E253" s="43" t="str">
        <f t="shared" si="14"/>
        <v/>
      </c>
      <c r="F253" s="297" t="b">
        <f t="shared" si="15"/>
        <v>0</v>
      </c>
      <c r="G253" s="298">
        <f t="shared" si="16"/>
        <v>1</v>
      </c>
    </row>
    <row r="254" spans="1:7">
      <c r="A254" s="117">
        <v>243</v>
      </c>
      <c r="B254" s="118"/>
      <c r="C254" s="120"/>
      <c r="D254" s="15" t="str">
        <f t="shared" si="13"/>
        <v/>
      </c>
      <c r="E254" s="43" t="str">
        <f t="shared" si="14"/>
        <v/>
      </c>
      <c r="F254" s="297" t="b">
        <f t="shared" si="15"/>
        <v>0</v>
      </c>
      <c r="G254" s="298">
        <f t="shared" si="16"/>
        <v>1</v>
      </c>
    </row>
    <row r="255" spans="1:7">
      <c r="A255" s="117">
        <v>244</v>
      </c>
      <c r="B255" s="118"/>
      <c r="C255" s="120"/>
      <c r="D255" s="15" t="str">
        <f t="shared" si="13"/>
        <v/>
      </c>
      <c r="E255" s="43" t="str">
        <f t="shared" si="14"/>
        <v/>
      </c>
      <c r="F255" s="297" t="b">
        <f t="shared" si="15"/>
        <v>0</v>
      </c>
      <c r="G255" s="298">
        <f t="shared" si="16"/>
        <v>1</v>
      </c>
    </row>
    <row r="256" spans="1:7">
      <c r="A256" s="117">
        <v>245</v>
      </c>
      <c r="B256" s="118"/>
      <c r="C256" s="120"/>
      <c r="D256" s="15" t="str">
        <f t="shared" si="13"/>
        <v/>
      </c>
      <c r="E256" s="43" t="str">
        <f t="shared" si="14"/>
        <v/>
      </c>
      <c r="F256" s="297" t="b">
        <f t="shared" si="15"/>
        <v>0</v>
      </c>
      <c r="G256" s="298">
        <f t="shared" si="16"/>
        <v>1</v>
      </c>
    </row>
    <row r="257" spans="1:7">
      <c r="A257" s="117">
        <v>246</v>
      </c>
      <c r="B257" s="118"/>
      <c r="C257" s="120"/>
      <c r="D257" s="15" t="str">
        <f t="shared" si="13"/>
        <v/>
      </c>
      <c r="E257" s="43" t="str">
        <f t="shared" si="14"/>
        <v/>
      </c>
      <c r="F257" s="297" t="b">
        <f t="shared" si="15"/>
        <v>0</v>
      </c>
      <c r="G257" s="298">
        <f t="shared" si="16"/>
        <v>1</v>
      </c>
    </row>
    <row r="258" spans="1:7">
      <c r="A258" s="117">
        <v>247</v>
      </c>
      <c r="B258" s="118"/>
      <c r="C258" s="120"/>
      <c r="D258" s="15" t="str">
        <f t="shared" si="13"/>
        <v/>
      </c>
      <c r="E258" s="43" t="str">
        <f t="shared" si="14"/>
        <v/>
      </c>
      <c r="F258" s="297" t="b">
        <f t="shared" si="15"/>
        <v>0</v>
      </c>
      <c r="G258" s="298">
        <f t="shared" si="16"/>
        <v>1</v>
      </c>
    </row>
    <row r="259" spans="1:7">
      <c r="A259" s="117">
        <v>248</v>
      </c>
      <c r="B259" s="118"/>
      <c r="C259" s="120"/>
      <c r="D259" s="15" t="str">
        <f t="shared" si="13"/>
        <v/>
      </c>
      <c r="E259" s="43" t="str">
        <f t="shared" si="14"/>
        <v/>
      </c>
      <c r="F259" s="297" t="b">
        <f t="shared" si="15"/>
        <v>0</v>
      </c>
      <c r="G259" s="298">
        <f t="shared" si="16"/>
        <v>1</v>
      </c>
    </row>
    <row r="260" spans="1:7">
      <c r="A260" s="117">
        <v>249</v>
      </c>
      <c r="B260" s="118"/>
      <c r="C260" s="120"/>
      <c r="D260" s="15" t="str">
        <f t="shared" si="13"/>
        <v/>
      </c>
      <c r="E260" s="43" t="str">
        <f t="shared" si="14"/>
        <v/>
      </c>
      <c r="F260" s="297" t="b">
        <f t="shared" si="15"/>
        <v>0</v>
      </c>
      <c r="G260" s="298">
        <f t="shared" si="16"/>
        <v>1</v>
      </c>
    </row>
    <row r="261" spans="1:7">
      <c r="A261" s="117">
        <v>250</v>
      </c>
      <c r="B261" s="118"/>
      <c r="C261" s="120"/>
      <c r="D261" s="15" t="str">
        <f t="shared" si="13"/>
        <v/>
      </c>
      <c r="E261" s="43" t="str">
        <f t="shared" si="14"/>
        <v/>
      </c>
      <c r="F261" s="297" t="b">
        <f t="shared" si="15"/>
        <v>0</v>
      </c>
      <c r="G261" s="298">
        <f t="shared" si="16"/>
        <v>1</v>
      </c>
    </row>
  </sheetData>
  <sheetProtection algorithmName="SHA-512" hashValue="y4OqdbdlQnbkvWcgWPG1aGwfgQ2ZpM73KwtxXyyDCbm7B0l/ZfOCTamIVdCD9wLa2iQpdBI4xDsmKnGzH40DqQ==" saltValue="i/Kj+6TWRsb1bJlMQ6MlGw==" spinCount="100000" sheet="1" objects="1" scenarios="1" formatCells="0" formatRows="0" insertRows="0"/>
  <mergeCells count="9">
    <mergeCell ref="G7:G10"/>
    <mergeCell ref="A4:F4"/>
    <mergeCell ref="A5:D5"/>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81">
    <tabColor theme="9" tint="0.59999389629810485"/>
    <pageSetUpPr fitToPage="1"/>
  </sheetPr>
  <dimension ref="A1:G261"/>
  <sheetViews>
    <sheetView topLeftCell="A6" zoomScaleNormal="100" workbookViewId="0">
      <selection activeCell="I14" sqref="I14"/>
    </sheetView>
  </sheetViews>
  <sheetFormatPr defaultColWidth="9.1328125" defaultRowHeight="15.75"/>
  <cols>
    <col min="1" max="1" width="5.6640625" style="45" customWidth="1"/>
    <col min="2" max="2" width="48.33203125" style="49" customWidth="1"/>
    <col min="3" max="3" width="10.6640625" style="54" customWidth="1"/>
    <col min="4" max="5" width="17.6640625" style="49" customWidth="1"/>
    <col min="6" max="6" width="10.6640625" style="49" hidden="1" customWidth="1"/>
    <col min="7" max="7" width="9.1328125" customWidth="1"/>
    <col min="8" max="16" width="9.1328125" style="49" customWidth="1"/>
    <col min="17" max="16384" width="9.1328125" style="49"/>
  </cols>
  <sheetData>
    <row r="1" spans="1:7" s="45" customFormat="1">
      <c r="A1" s="44" t="s">
        <v>483</v>
      </c>
      <c r="C1" s="46"/>
      <c r="D1" s="48"/>
      <c r="E1" s="38"/>
      <c r="F1" s="47"/>
      <c r="G1"/>
    </row>
    <row r="2" spans="1:7" s="45" customFormat="1">
      <c r="A2" s="125" t="str">
        <f>IF(ISBLANK(facultate), IF(ISBLANK(departament),"","Departament " &amp; departament), "Facultatea " &amp; facultate)</f>
        <v>Facultatea Automatică și Calculatoare</v>
      </c>
      <c r="C2" s="46"/>
      <c r="D2" s="48"/>
      <c r="E2" s="38"/>
      <c r="F2" s="47"/>
      <c r="G2"/>
    </row>
    <row r="3" spans="1:7" s="45" customFormat="1">
      <c r="A3" s="125" t="str">
        <f>IF(ISBLANK(departament),"","Departamentul " &amp; departament)</f>
        <v>Departamentul Automatică și Informatică Aplicată</v>
      </c>
      <c r="C3" s="46"/>
      <c r="D3" s="48"/>
      <c r="E3" s="38"/>
      <c r="F3" s="47"/>
      <c r="G3"/>
    </row>
    <row r="4" spans="1:7">
      <c r="A4" s="472" t="s">
        <v>843</v>
      </c>
      <c r="B4" s="472"/>
      <c r="C4" s="472"/>
      <c r="D4" s="472"/>
      <c r="E4" s="472"/>
      <c r="F4" s="472"/>
    </row>
    <row r="5" spans="1:7">
      <c r="A5" s="472" t="s">
        <v>890</v>
      </c>
      <c r="B5" s="472"/>
      <c r="C5" s="472"/>
      <c r="D5" s="472"/>
      <c r="E5" s="291"/>
      <c r="F5" s="187"/>
    </row>
    <row r="6" spans="1:7" ht="13.5" customHeight="1">
      <c r="C6" s="49"/>
      <c r="D6" s="295"/>
      <c r="E6" s="295" t="str">
        <f>CONCATENATE(functie," ",nume_candidat)</f>
        <v>Conferențiar Bojan-Dragos Claudia-Adina</v>
      </c>
    </row>
    <row r="7" spans="1:7" ht="18.75" customHeight="1">
      <c r="A7" s="470" t="s">
        <v>338</v>
      </c>
      <c r="B7" s="470" t="s">
        <v>898</v>
      </c>
      <c r="C7" s="480" t="s">
        <v>2</v>
      </c>
      <c r="D7" s="470" t="s">
        <v>544</v>
      </c>
      <c r="E7" s="480" t="s">
        <v>1108</v>
      </c>
      <c r="F7" s="470" t="s">
        <v>4</v>
      </c>
    </row>
    <row r="8" spans="1:7" ht="18.75" customHeight="1">
      <c r="A8" s="487"/>
      <c r="B8" s="487"/>
      <c r="C8" s="481"/>
      <c r="D8" s="487"/>
      <c r="E8" s="481"/>
      <c r="F8" s="487"/>
    </row>
    <row r="9" spans="1:7" ht="18.75" customHeight="1">
      <c r="A9" s="487"/>
      <c r="B9" s="487"/>
      <c r="C9" s="481"/>
      <c r="D9" s="471"/>
      <c r="E9" s="481"/>
      <c r="F9" s="471"/>
    </row>
    <row r="10" spans="1:7" ht="18.75" customHeight="1">
      <c r="A10" s="471"/>
      <c r="B10" s="471"/>
      <c r="C10" s="482"/>
      <c r="D10" s="254" t="str">
        <f>CONCATENATE("ultimii ",durata_evaluare," ani")</f>
        <v>ultimii 5 ani</v>
      </c>
      <c r="E10" s="482"/>
      <c r="F10" s="254" t="str">
        <f>CONCATENATE("ultimii                                  ",durata_evaluare," ani")</f>
        <v>ultimii                                  5 ani</v>
      </c>
    </row>
    <row r="11" spans="1:7">
      <c r="A11" s="71"/>
      <c r="B11" s="50"/>
      <c r="C11" s="22"/>
      <c r="D11" s="123">
        <f>SUMIF(D12:D1012,"&gt;0")</f>
        <v>40</v>
      </c>
      <c r="E11" s="347"/>
      <c r="F11" s="59">
        <f>SUMIF(F12:F1110,"&gt;0")</f>
        <v>4</v>
      </c>
    </row>
    <row r="12" spans="1:7">
      <c r="A12" s="28">
        <v>1</v>
      </c>
      <c r="B12" s="7" t="s">
        <v>892</v>
      </c>
      <c r="C12" s="180">
        <v>2025</v>
      </c>
      <c r="D12" s="124">
        <f t="shared" ref="D12:D75" si="0">IF(OR(,$C12&lt;an_initial,$C12&gt;an_final),"",F12*(HLOOKUP(B12,iii12punctaje,2,FALSE)))</f>
        <v>10</v>
      </c>
      <c r="E12" s="28"/>
      <c r="F12" s="60">
        <f t="shared" ref="F12:F75" si="1">IF(OR(,,$C12="",$C12&gt;an_final),"",IF($C12&gt;=an_initial,1,""))</f>
        <v>1</v>
      </c>
    </row>
    <row r="13" spans="1:7" ht="31.5">
      <c r="A13" s="28">
        <v>2</v>
      </c>
      <c r="B13" s="7" t="s">
        <v>891</v>
      </c>
      <c r="C13" s="180">
        <v>2025</v>
      </c>
      <c r="D13" s="124">
        <f t="shared" si="0"/>
        <v>10</v>
      </c>
      <c r="E13" s="28"/>
      <c r="F13" s="60">
        <f t="shared" si="1"/>
        <v>1</v>
      </c>
    </row>
    <row r="14" spans="1:7">
      <c r="A14" s="28">
        <v>3</v>
      </c>
      <c r="B14" s="7" t="s">
        <v>892</v>
      </c>
      <c r="C14" s="180">
        <v>2024</v>
      </c>
      <c r="D14" s="124">
        <f t="shared" si="0"/>
        <v>10</v>
      </c>
      <c r="E14" s="28"/>
      <c r="F14" s="60">
        <f t="shared" si="1"/>
        <v>1</v>
      </c>
    </row>
    <row r="15" spans="1:7" ht="31.5">
      <c r="A15" s="117">
        <v>4</v>
      </c>
      <c r="B15" s="6" t="s">
        <v>891</v>
      </c>
      <c r="C15" s="179">
        <v>2024</v>
      </c>
      <c r="D15" s="124">
        <f t="shared" si="0"/>
        <v>10</v>
      </c>
      <c r="E15" s="117"/>
      <c r="F15" s="60">
        <f t="shared" si="1"/>
        <v>1</v>
      </c>
    </row>
    <row r="16" spans="1:7">
      <c r="A16" s="546"/>
      <c r="B16" s="550"/>
      <c r="C16" s="549"/>
      <c r="D16" s="585" t="str">
        <f t="shared" si="0"/>
        <v/>
      </c>
      <c r="E16" s="546"/>
      <c r="F16" s="584" t="str">
        <f t="shared" si="1"/>
        <v/>
      </c>
    </row>
    <row r="17" spans="1:6">
      <c r="A17" s="546"/>
      <c r="B17" s="550"/>
      <c r="C17" s="549"/>
      <c r="D17" s="585" t="str">
        <f t="shared" si="0"/>
        <v/>
      </c>
      <c r="E17" s="546"/>
      <c r="F17" s="584" t="str">
        <f t="shared" si="1"/>
        <v/>
      </c>
    </row>
    <row r="18" spans="1:6">
      <c r="A18" s="546"/>
      <c r="B18" s="550"/>
      <c r="C18" s="549"/>
      <c r="D18" s="585" t="str">
        <f t="shared" si="0"/>
        <v/>
      </c>
      <c r="E18" s="546"/>
      <c r="F18" s="584" t="str">
        <f t="shared" si="1"/>
        <v/>
      </c>
    </row>
    <row r="19" spans="1:6">
      <c r="A19" s="546"/>
      <c r="B19" s="550"/>
      <c r="C19" s="549"/>
      <c r="D19" s="585" t="str">
        <f t="shared" si="0"/>
        <v/>
      </c>
      <c r="E19" s="546"/>
      <c r="F19" s="584" t="str">
        <f t="shared" si="1"/>
        <v/>
      </c>
    </row>
    <row r="20" spans="1:6">
      <c r="A20" s="546"/>
      <c r="B20" s="550"/>
      <c r="C20" s="549"/>
      <c r="D20" s="585" t="str">
        <f t="shared" si="0"/>
        <v/>
      </c>
      <c r="E20" s="546"/>
      <c r="F20" s="584" t="str">
        <f t="shared" si="1"/>
        <v/>
      </c>
    </row>
    <row r="21" spans="1:6">
      <c r="A21" s="546"/>
      <c r="B21" s="550"/>
      <c r="C21" s="549"/>
      <c r="D21" s="585" t="str">
        <f t="shared" si="0"/>
        <v/>
      </c>
      <c r="E21" s="546"/>
      <c r="F21" s="584" t="str">
        <f t="shared" si="1"/>
        <v/>
      </c>
    </row>
    <row r="22" spans="1:6">
      <c r="A22" s="546"/>
      <c r="B22" s="550"/>
      <c r="C22" s="549"/>
      <c r="D22" s="585" t="str">
        <f t="shared" si="0"/>
        <v/>
      </c>
      <c r="E22" s="546"/>
      <c r="F22" s="584" t="str">
        <f t="shared" si="1"/>
        <v/>
      </c>
    </row>
    <row r="23" spans="1:6">
      <c r="A23" s="546"/>
      <c r="B23" s="550"/>
      <c r="C23" s="549"/>
      <c r="D23" s="585" t="str">
        <f t="shared" si="0"/>
        <v/>
      </c>
      <c r="E23" s="546"/>
      <c r="F23" s="584" t="str">
        <f t="shared" si="1"/>
        <v/>
      </c>
    </row>
    <row r="24" spans="1:6">
      <c r="A24" s="546"/>
      <c r="B24" s="550"/>
      <c r="C24" s="549"/>
      <c r="D24" s="585" t="str">
        <f t="shared" si="0"/>
        <v/>
      </c>
      <c r="E24" s="546"/>
      <c r="F24" s="584" t="str">
        <f t="shared" si="1"/>
        <v/>
      </c>
    </row>
    <row r="25" spans="1:6">
      <c r="A25" s="546"/>
      <c r="B25" s="550"/>
      <c r="C25" s="549"/>
      <c r="D25" s="585" t="str">
        <f t="shared" si="0"/>
        <v/>
      </c>
      <c r="E25" s="546"/>
      <c r="F25" s="584" t="str">
        <f t="shared" si="1"/>
        <v/>
      </c>
    </row>
    <row r="26" spans="1:6">
      <c r="A26" s="546"/>
      <c r="B26" s="550"/>
      <c r="C26" s="549"/>
      <c r="D26" s="585" t="str">
        <f t="shared" si="0"/>
        <v/>
      </c>
      <c r="E26" s="546"/>
      <c r="F26" s="584" t="str">
        <f t="shared" si="1"/>
        <v/>
      </c>
    </row>
    <row r="27" spans="1:6">
      <c r="A27" s="546"/>
      <c r="B27" s="550"/>
      <c r="C27" s="549"/>
      <c r="D27" s="585" t="str">
        <f t="shared" si="0"/>
        <v/>
      </c>
      <c r="E27" s="546"/>
      <c r="F27" s="584" t="str">
        <f t="shared" si="1"/>
        <v/>
      </c>
    </row>
    <row r="28" spans="1:6">
      <c r="A28" s="546"/>
      <c r="B28" s="550"/>
      <c r="C28" s="549"/>
      <c r="D28" s="585" t="str">
        <f t="shared" si="0"/>
        <v/>
      </c>
      <c r="E28" s="546"/>
      <c r="F28" s="584" t="str">
        <f t="shared" si="1"/>
        <v/>
      </c>
    </row>
    <row r="29" spans="1:6">
      <c r="A29" s="546"/>
      <c r="B29" s="550"/>
      <c r="C29" s="549"/>
      <c r="D29" s="585" t="str">
        <f t="shared" si="0"/>
        <v/>
      </c>
      <c r="E29" s="546"/>
      <c r="F29" s="584" t="str">
        <f t="shared" si="1"/>
        <v/>
      </c>
    </row>
    <row r="30" spans="1:6">
      <c r="A30" s="546"/>
      <c r="B30" s="550"/>
      <c r="C30" s="549"/>
      <c r="D30" s="585" t="str">
        <f t="shared" si="0"/>
        <v/>
      </c>
      <c r="E30" s="546"/>
      <c r="F30" s="584" t="str">
        <f t="shared" si="1"/>
        <v/>
      </c>
    </row>
    <row r="31" spans="1:6">
      <c r="A31" s="546"/>
      <c r="B31" s="550"/>
      <c r="C31" s="549"/>
      <c r="D31" s="585" t="str">
        <f t="shared" si="0"/>
        <v/>
      </c>
      <c r="E31" s="546"/>
      <c r="F31" s="584" t="str">
        <f t="shared" si="1"/>
        <v/>
      </c>
    </row>
    <row r="32" spans="1:6">
      <c r="A32" s="546"/>
      <c r="B32" s="550"/>
      <c r="C32" s="549"/>
      <c r="D32" s="585" t="str">
        <f t="shared" si="0"/>
        <v/>
      </c>
      <c r="E32" s="546"/>
      <c r="F32" s="584" t="str">
        <f t="shared" si="1"/>
        <v/>
      </c>
    </row>
    <row r="33" spans="1:6">
      <c r="A33" s="546"/>
      <c r="B33" s="550"/>
      <c r="C33" s="549"/>
      <c r="D33" s="585" t="str">
        <f t="shared" si="0"/>
        <v/>
      </c>
      <c r="E33" s="546"/>
      <c r="F33" s="584" t="str">
        <f t="shared" si="1"/>
        <v/>
      </c>
    </row>
    <row r="34" spans="1:6">
      <c r="A34" s="546"/>
      <c r="B34" s="550"/>
      <c r="C34" s="549"/>
      <c r="D34" s="585" t="str">
        <f t="shared" si="0"/>
        <v/>
      </c>
      <c r="E34" s="546"/>
      <c r="F34" s="584" t="str">
        <f t="shared" si="1"/>
        <v/>
      </c>
    </row>
    <row r="35" spans="1:6">
      <c r="A35" s="546"/>
      <c r="B35" s="550"/>
      <c r="C35" s="549"/>
      <c r="D35" s="585" t="str">
        <f t="shared" si="0"/>
        <v/>
      </c>
      <c r="E35" s="546"/>
      <c r="F35" s="584" t="str">
        <f t="shared" si="1"/>
        <v/>
      </c>
    </row>
    <row r="36" spans="1:6">
      <c r="A36" s="546"/>
      <c r="B36" s="550"/>
      <c r="C36" s="549"/>
      <c r="D36" s="585" t="str">
        <f t="shared" si="0"/>
        <v/>
      </c>
      <c r="E36" s="546"/>
      <c r="F36" s="584" t="str">
        <f t="shared" si="1"/>
        <v/>
      </c>
    </row>
    <row r="37" spans="1:6">
      <c r="A37" s="546"/>
      <c r="B37" s="550"/>
      <c r="C37" s="549"/>
      <c r="D37" s="585" t="str">
        <f t="shared" si="0"/>
        <v/>
      </c>
      <c r="E37" s="546"/>
      <c r="F37" s="584" t="str">
        <f t="shared" si="1"/>
        <v/>
      </c>
    </row>
    <row r="38" spans="1:6">
      <c r="A38" s="546"/>
      <c r="B38" s="550"/>
      <c r="C38" s="549"/>
      <c r="D38" s="585" t="str">
        <f t="shared" si="0"/>
        <v/>
      </c>
      <c r="E38" s="546"/>
      <c r="F38" s="584" t="str">
        <f t="shared" si="1"/>
        <v/>
      </c>
    </row>
    <row r="39" spans="1:6">
      <c r="A39" s="546"/>
      <c r="B39" s="550"/>
      <c r="C39" s="549"/>
      <c r="D39" s="585" t="str">
        <f t="shared" si="0"/>
        <v/>
      </c>
      <c r="E39" s="546"/>
      <c r="F39" s="584" t="str">
        <f t="shared" si="1"/>
        <v/>
      </c>
    </row>
    <row r="40" spans="1:6">
      <c r="A40" s="546"/>
      <c r="B40" s="550"/>
      <c r="C40" s="549"/>
      <c r="D40" s="585" t="str">
        <f t="shared" si="0"/>
        <v/>
      </c>
      <c r="E40" s="546"/>
      <c r="F40" s="584" t="str">
        <f t="shared" si="1"/>
        <v/>
      </c>
    </row>
    <row r="41" spans="1:6">
      <c r="A41" s="546"/>
      <c r="B41" s="550"/>
      <c r="C41" s="549"/>
      <c r="D41" s="585" t="str">
        <f t="shared" si="0"/>
        <v/>
      </c>
      <c r="E41" s="546"/>
      <c r="F41" s="584" t="str">
        <f t="shared" si="1"/>
        <v/>
      </c>
    </row>
    <row r="42" spans="1:6">
      <c r="A42" s="546"/>
      <c r="B42" s="550"/>
      <c r="C42" s="549"/>
      <c r="D42" s="585" t="str">
        <f t="shared" si="0"/>
        <v/>
      </c>
      <c r="E42" s="546"/>
      <c r="F42" s="584" t="str">
        <f t="shared" si="1"/>
        <v/>
      </c>
    </row>
    <row r="43" spans="1:6">
      <c r="A43" s="546"/>
      <c r="B43" s="550"/>
      <c r="C43" s="549"/>
      <c r="D43" s="585" t="str">
        <f t="shared" si="0"/>
        <v/>
      </c>
      <c r="E43" s="546"/>
      <c r="F43" s="584" t="str">
        <f t="shared" si="1"/>
        <v/>
      </c>
    </row>
    <row r="44" spans="1:6">
      <c r="A44" s="546"/>
      <c r="B44" s="550"/>
      <c r="C44" s="549"/>
      <c r="D44" s="585" t="str">
        <f t="shared" si="0"/>
        <v/>
      </c>
      <c r="E44" s="546"/>
      <c r="F44" s="584" t="str">
        <f t="shared" si="1"/>
        <v/>
      </c>
    </row>
    <row r="45" spans="1:6">
      <c r="A45" s="546"/>
      <c r="B45" s="550"/>
      <c r="C45" s="549"/>
      <c r="D45" s="585" t="str">
        <f t="shared" si="0"/>
        <v/>
      </c>
      <c r="E45" s="546"/>
      <c r="F45" s="584" t="str">
        <f t="shared" si="1"/>
        <v/>
      </c>
    </row>
    <row r="46" spans="1:6">
      <c r="A46" s="546"/>
      <c r="B46" s="550"/>
      <c r="C46" s="549"/>
      <c r="D46" s="585" t="str">
        <f t="shared" si="0"/>
        <v/>
      </c>
      <c r="E46" s="546"/>
      <c r="F46" s="584" t="str">
        <f t="shared" si="1"/>
        <v/>
      </c>
    </row>
    <row r="47" spans="1:6">
      <c r="A47" s="546"/>
      <c r="B47" s="550"/>
      <c r="C47" s="549"/>
      <c r="D47" s="585" t="str">
        <f t="shared" si="0"/>
        <v/>
      </c>
      <c r="E47" s="546"/>
      <c r="F47" s="584" t="str">
        <f t="shared" si="1"/>
        <v/>
      </c>
    </row>
    <row r="48" spans="1:6">
      <c r="A48" s="546"/>
      <c r="B48" s="550"/>
      <c r="C48" s="549"/>
      <c r="D48" s="585" t="str">
        <f t="shared" si="0"/>
        <v/>
      </c>
      <c r="E48" s="546"/>
      <c r="F48" s="584" t="str">
        <f t="shared" si="1"/>
        <v/>
      </c>
    </row>
    <row r="49" spans="1:6">
      <c r="A49" s="546"/>
      <c r="B49" s="550"/>
      <c r="C49" s="549"/>
      <c r="D49" s="585" t="str">
        <f t="shared" si="0"/>
        <v/>
      </c>
      <c r="E49" s="546"/>
      <c r="F49" s="584" t="str">
        <f t="shared" si="1"/>
        <v/>
      </c>
    </row>
    <row r="50" spans="1:6">
      <c r="A50" s="546"/>
      <c r="B50" s="550"/>
      <c r="C50" s="549"/>
      <c r="D50" s="585" t="str">
        <f t="shared" si="0"/>
        <v/>
      </c>
      <c r="E50" s="546"/>
      <c r="F50" s="584" t="str">
        <f t="shared" si="1"/>
        <v/>
      </c>
    </row>
    <row r="51" spans="1:6">
      <c r="A51" s="546"/>
      <c r="B51" s="550"/>
      <c r="C51" s="549"/>
      <c r="D51" s="585" t="str">
        <f t="shared" si="0"/>
        <v/>
      </c>
      <c r="E51" s="546"/>
      <c r="F51" s="584" t="str">
        <f t="shared" si="1"/>
        <v/>
      </c>
    </row>
    <row r="52" spans="1:6">
      <c r="A52" s="546"/>
      <c r="B52" s="550"/>
      <c r="C52" s="549"/>
      <c r="D52" s="585" t="str">
        <f t="shared" si="0"/>
        <v/>
      </c>
      <c r="E52" s="546"/>
      <c r="F52" s="584" t="str">
        <f t="shared" si="1"/>
        <v/>
      </c>
    </row>
    <row r="53" spans="1:6">
      <c r="A53" s="546"/>
      <c r="B53" s="550"/>
      <c r="C53" s="549"/>
      <c r="D53" s="585" t="str">
        <f t="shared" si="0"/>
        <v/>
      </c>
      <c r="E53" s="546"/>
      <c r="F53" s="584" t="str">
        <f t="shared" si="1"/>
        <v/>
      </c>
    </row>
    <row r="54" spans="1:6">
      <c r="A54" s="546"/>
      <c r="B54" s="550"/>
      <c r="C54" s="549"/>
      <c r="D54" s="585" t="str">
        <f t="shared" si="0"/>
        <v/>
      </c>
      <c r="E54" s="546"/>
      <c r="F54" s="584" t="str">
        <f t="shared" si="1"/>
        <v/>
      </c>
    </row>
    <row r="55" spans="1:6">
      <c r="A55" s="546"/>
      <c r="B55" s="550"/>
      <c r="C55" s="549"/>
      <c r="D55" s="585" t="str">
        <f t="shared" si="0"/>
        <v/>
      </c>
      <c r="E55" s="546"/>
      <c r="F55" s="584" t="str">
        <f t="shared" si="1"/>
        <v/>
      </c>
    </row>
    <row r="56" spans="1:6">
      <c r="A56" s="546"/>
      <c r="B56" s="550"/>
      <c r="C56" s="549"/>
      <c r="D56" s="585" t="str">
        <f t="shared" si="0"/>
        <v/>
      </c>
      <c r="E56" s="546"/>
      <c r="F56" s="584" t="str">
        <f t="shared" si="1"/>
        <v/>
      </c>
    </row>
    <row r="57" spans="1:6">
      <c r="A57" s="546"/>
      <c r="B57" s="550"/>
      <c r="C57" s="549"/>
      <c r="D57" s="585" t="str">
        <f t="shared" si="0"/>
        <v/>
      </c>
      <c r="E57" s="546"/>
      <c r="F57" s="584" t="str">
        <f t="shared" si="1"/>
        <v/>
      </c>
    </row>
    <row r="58" spans="1:6">
      <c r="A58" s="546"/>
      <c r="B58" s="550"/>
      <c r="C58" s="549"/>
      <c r="D58" s="585" t="str">
        <f t="shared" si="0"/>
        <v/>
      </c>
      <c r="E58" s="546"/>
      <c r="F58" s="584" t="str">
        <f t="shared" si="1"/>
        <v/>
      </c>
    </row>
    <row r="59" spans="1:6">
      <c r="A59" s="546"/>
      <c r="B59" s="550"/>
      <c r="C59" s="549"/>
      <c r="D59" s="585" t="str">
        <f t="shared" si="0"/>
        <v/>
      </c>
      <c r="E59" s="546"/>
      <c r="F59" s="584" t="str">
        <f t="shared" si="1"/>
        <v/>
      </c>
    </row>
    <row r="60" spans="1:6">
      <c r="A60" s="546"/>
      <c r="B60" s="550"/>
      <c r="C60" s="549"/>
      <c r="D60" s="585" t="str">
        <f t="shared" si="0"/>
        <v/>
      </c>
      <c r="E60" s="546"/>
      <c r="F60" s="584" t="str">
        <f t="shared" si="1"/>
        <v/>
      </c>
    </row>
    <row r="61" spans="1:6">
      <c r="A61" s="546"/>
      <c r="B61" s="550"/>
      <c r="C61" s="549"/>
      <c r="D61" s="585" t="str">
        <f t="shared" si="0"/>
        <v/>
      </c>
      <c r="E61" s="546"/>
      <c r="F61" s="584" t="str">
        <f t="shared" si="1"/>
        <v/>
      </c>
    </row>
    <row r="62" spans="1:6">
      <c r="A62" s="546"/>
      <c r="B62" s="550"/>
      <c r="C62" s="549"/>
      <c r="D62" s="585" t="str">
        <f t="shared" si="0"/>
        <v/>
      </c>
      <c r="E62" s="546"/>
      <c r="F62" s="584" t="str">
        <f t="shared" si="1"/>
        <v/>
      </c>
    </row>
    <row r="63" spans="1:6">
      <c r="A63" s="546"/>
      <c r="B63" s="550"/>
      <c r="C63" s="549"/>
      <c r="D63" s="585" t="str">
        <f t="shared" si="0"/>
        <v/>
      </c>
      <c r="E63" s="546"/>
      <c r="F63" s="584" t="str">
        <f t="shared" si="1"/>
        <v/>
      </c>
    </row>
    <row r="64" spans="1:6">
      <c r="A64" s="546"/>
      <c r="B64" s="550"/>
      <c r="C64" s="549"/>
      <c r="D64" s="585" t="str">
        <f t="shared" si="0"/>
        <v/>
      </c>
      <c r="E64" s="546"/>
      <c r="F64" s="584" t="str">
        <f t="shared" si="1"/>
        <v/>
      </c>
    </row>
    <row r="65" spans="1:6">
      <c r="A65" s="546"/>
      <c r="B65" s="550"/>
      <c r="C65" s="549"/>
      <c r="D65" s="585" t="str">
        <f t="shared" si="0"/>
        <v/>
      </c>
      <c r="E65" s="546"/>
      <c r="F65" s="584" t="str">
        <f t="shared" si="1"/>
        <v/>
      </c>
    </row>
    <row r="66" spans="1:6">
      <c r="A66" s="546"/>
      <c r="B66" s="550"/>
      <c r="C66" s="549"/>
      <c r="D66" s="585" t="str">
        <f t="shared" si="0"/>
        <v/>
      </c>
      <c r="E66" s="546"/>
      <c r="F66" s="584" t="str">
        <f t="shared" si="1"/>
        <v/>
      </c>
    </row>
    <row r="67" spans="1:6">
      <c r="A67" s="546"/>
      <c r="B67" s="550"/>
      <c r="C67" s="549"/>
      <c r="D67" s="585" t="str">
        <f t="shared" si="0"/>
        <v/>
      </c>
      <c r="E67" s="546"/>
      <c r="F67" s="584" t="str">
        <f t="shared" si="1"/>
        <v/>
      </c>
    </row>
    <row r="68" spans="1:6">
      <c r="A68" s="546"/>
      <c r="B68" s="550"/>
      <c r="C68" s="549"/>
      <c r="D68" s="585" t="str">
        <f t="shared" si="0"/>
        <v/>
      </c>
      <c r="E68" s="546"/>
      <c r="F68" s="584" t="str">
        <f t="shared" si="1"/>
        <v/>
      </c>
    </row>
    <row r="69" spans="1:6">
      <c r="A69" s="546"/>
      <c r="B69" s="550"/>
      <c r="C69" s="549"/>
      <c r="D69" s="585" t="str">
        <f t="shared" si="0"/>
        <v/>
      </c>
      <c r="E69" s="546"/>
      <c r="F69" s="584" t="str">
        <f t="shared" si="1"/>
        <v/>
      </c>
    </row>
    <row r="70" spans="1:6">
      <c r="A70" s="546"/>
      <c r="B70" s="550"/>
      <c r="C70" s="549"/>
      <c r="D70" s="585" t="str">
        <f t="shared" si="0"/>
        <v/>
      </c>
      <c r="E70" s="546"/>
      <c r="F70" s="584" t="str">
        <f t="shared" si="1"/>
        <v/>
      </c>
    </row>
    <row r="71" spans="1:6">
      <c r="A71" s="546"/>
      <c r="B71" s="550"/>
      <c r="C71" s="549"/>
      <c r="D71" s="585" t="str">
        <f t="shared" si="0"/>
        <v/>
      </c>
      <c r="E71" s="546"/>
      <c r="F71" s="584" t="str">
        <f t="shared" si="1"/>
        <v/>
      </c>
    </row>
    <row r="72" spans="1:6">
      <c r="A72" s="546"/>
      <c r="B72" s="550"/>
      <c r="C72" s="549"/>
      <c r="D72" s="585" t="str">
        <f t="shared" si="0"/>
        <v/>
      </c>
      <c r="E72" s="546"/>
      <c r="F72" s="584" t="str">
        <f t="shared" si="1"/>
        <v/>
      </c>
    </row>
    <row r="73" spans="1:6">
      <c r="A73" s="546"/>
      <c r="B73" s="550"/>
      <c r="C73" s="549"/>
      <c r="D73" s="585" t="str">
        <f t="shared" si="0"/>
        <v/>
      </c>
      <c r="E73" s="546"/>
      <c r="F73" s="584" t="str">
        <f t="shared" si="1"/>
        <v/>
      </c>
    </row>
    <row r="74" spans="1:6">
      <c r="A74" s="546"/>
      <c r="B74" s="550"/>
      <c r="C74" s="549"/>
      <c r="D74" s="585" t="str">
        <f t="shared" si="0"/>
        <v/>
      </c>
      <c r="E74" s="546"/>
      <c r="F74" s="584" t="str">
        <f t="shared" si="1"/>
        <v/>
      </c>
    </row>
    <row r="75" spans="1:6">
      <c r="A75" s="546"/>
      <c r="B75" s="550"/>
      <c r="C75" s="549"/>
      <c r="D75" s="585" t="str">
        <f t="shared" si="0"/>
        <v/>
      </c>
      <c r="E75" s="546"/>
      <c r="F75" s="584" t="str">
        <f t="shared" si="1"/>
        <v/>
      </c>
    </row>
    <row r="76" spans="1:6">
      <c r="A76" s="546"/>
      <c r="B76" s="550"/>
      <c r="C76" s="549"/>
      <c r="D76" s="585" t="str">
        <f t="shared" ref="D76:D139" si="2">IF(OR(,$C76&lt;an_initial,$C76&gt;an_final),"",F76*(HLOOKUP(B76,iii12punctaje,2,FALSE)))</f>
        <v/>
      </c>
      <c r="E76" s="546"/>
      <c r="F76" s="584" t="str">
        <f t="shared" ref="F76:F139" si="3">IF(OR(,,$C76="",$C76&gt;an_final),"",IF($C76&gt;=an_initial,1,""))</f>
        <v/>
      </c>
    </row>
    <row r="77" spans="1:6">
      <c r="A77" s="546"/>
      <c r="B77" s="550"/>
      <c r="C77" s="549"/>
      <c r="D77" s="585" t="str">
        <f t="shared" si="2"/>
        <v/>
      </c>
      <c r="E77" s="546"/>
      <c r="F77" s="584" t="str">
        <f t="shared" si="3"/>
        <v/>
      </c>
    </row>
    <row r="78" spans="1:6">
      <c r="A78" s="546"/>
      <c r="B78" s="550"/>
      <c r="C78" s="549"/>
      <c r="D78" s="585" t="str">
        <f t="shared" si="2"/>
        <v/>
      </c>
      <c r="E78" s="546"/>
      <c r="F78" s="584" t="str">
        <f t="shared" si="3"/>
        <v/>
      </c>
    </row>
    <row r="79" spans="1:6">
      <c r="A79" s="546"/>
      <c r="B79" s="550"/>
      <c r="C79" s="549"/>
      <c r="D79" s="585" t="str">
        <f t="shared" si="2"/>
        <v/>
      </c>
      <c r="E79" s="546"/>
      <c r="F79" s="584" t="str">
        <f t="shared" si="3"/>
        <v/>
      </c>
    </row>
    <row r="80" spans="1:6">
      <c r="A80" s="546"/>
      <c r="B80" s="550"/>
      <c r="C80" s="549"/>
      <c r="D80" s="585" t="str">
        <f t="shared" si="2"/>
        <v/>
      </c>
      <c r="E80" s="546"/>
      <c r="F80" s="584" t="str">
        <f t="shared" si="3"/>
        <v/>
      </c>
    </row>
    <row r="81" spans="1:6">
      <c r="A81" s="546"/>
      <c r="B81" s="550"/>
      <c r="C81" s="549"/>
      <c r="D81" s="585" t="str">
        <f t="shared" si="2"/>
        <v/>
      </c>
      <c r="E81" s="546"/>
      <c r="F81" s="584" t="str">
        <f t="shared" si="3"/>
        <v/>
      </c>
    </row>
    <row r="82" spans="1:6">
      <c r="A82" s="546"/>
      <c r="B82" s="550"/>
      <c r="C82" s="549"/>
      <c r="D82" s="585" t="str">
        <f t="shared" si="2"/>
        <v/>
      </c>
      <c r="E82" s="546"/>
      <c r="F82" s="584" t="str">
        <f t="shared" si="3"/>
        <v/>
      </c>
    </row>
    <row r="83" spans="1:6">
      <c r="A83" s="546"/>
      <c r="B83" s="550"/>
      <c r="C83" s="549"/>
      <c r="D83" s="585" t="str">
        <f t="shared" si="2"/>
        <v/>
      </c>
      <c r="E83" s="546"/>
      <c r="F83" s="584" t="str">
        <f t="shared" si="3"/>
        <v/>
      </c>
    </row>
    <row r="84" spans="1:6">
      <c r="A84" s="546"/>
      <c r="B84" s="550"/>
      <c r="C84" s="549"/>
      <c r="D84" s="585" t="str">
        <f t="shared" si="2"/>
        <v/>
      </c>
      <c r="E84" s="546"/>
      <c r="F84" s="584" t="str">
        <f t="shared" si="3"/>
        <v/>
      </c>
    </row>
    <row r="85" spans="1:6">
      <c r="A85" s="546"/>
      <c r="B85" s="550"/>
      <c r="C85" s="549"/>
      <c r="D85" s="585" t="str">
        <f t="shared" si="2"/>
        <v/>
      </c>
      <c r="E85" s="546"/>
      <c r="F85" s="584" t="str">
        <f t="shared" si="3"/>
        <v/>
      </c>
    </row>
    <row r="86" spans="1:6">
      <c r="A86" s="546"/>
      <c r="B86" s="550"/>
      <c r="C86" s="549"/>
      <c r="D86" s="585" t="str">
        <f t="shared" si="2"/>
        <v/>
      </c>
      <c r="E86" s="546"/>
      <c r="F86" s="584" t="str">
        <f t="shared" si="3"/>
        <v/>
      </c>
    </row>
    <row r="87" spans="1:6">
      <c r="A87" s="546"/>
      <c r="B87" s="550"/>
      <c r="C87" s="549"/>
      <c r="D87" s="585" t="str">
        <f t="shared" si="2"/>
        <v/>
      </c>
      <c r="E87" s="546"/>
      <c r="F87" s="584" t="str">
        <f t="shared" si="3"/>
        <v/>
      </c>
    </row>
    <row r="88" spans="1:6">
      <c r="A88" s="546"/>
      <c r="B88" s="550"/>
      <c r="C88" s="549"/>
      <c r="D88" s="585" t="str">
        <f t="shared" si="2"/>
        <v/>
      </c>
      <c r="E88" s="546"/>
      <c r="F88" s="584" t="str">
        <f t="shared" si="3"/>
        <v/>
      </c>
    </row>
    <row r="89" spans="1:6">
      <c r="A89" s="546"/>
      <c r="B89" s="550"/>
      <c r="C89" s="549"/>
      <c r="D89" s="585" t="str">
        <f t="shared" si="2"/>
        <v/>
      </c>
      <c r="E89" s="546"/>
      <c r="F89" s="584" t="str">
        <f t="shared" si="3"/>
        <v/>
      </c>
    </row>
    <row r="90" spans="1:6">
      <c r="A90" s="546"/>
      <c r="B90" s="550"/>
      <c r="C90" s="549"/>
      <c r="D90" s="585" t="str">
        <f t="shared" si="2"/>
        <v/>
      </c>
      <c r="E90" s="546"/>
      <c r="F90" s="584" t="str">
        <f t="shared" si="3"/>
        <v/>
      </c>
    </row>
    <row r="91" spans="1:6">
      <c r="A91" s="546"/>
      <c r="B91" s="550"/>
      <c r="C91" s="549"/>
      <c r="D91" s="585" t="str">
        <f t="shared" si="2"/>
        <v/>
      </c>
      <c r="E91" s="546"/>
      <c r="F91" s="584" t="str">
        <f t="shared" si="3"/>
        <v/>
      </c>
    </row>
    <row r="92" spans="1:6">
      <c r="A92" s="546"/>
      <c r="B92" s="550"/>
      <c r="C92" s="549"/>
      <c r="D92" s="585" t="str">
        <f t="shared" si="2"/>
        <v/>
      </c>
      <c r="E92" s="546"/>
      <c r="F92" s="584" t="str">
        <f t="shared" si="3"/>
        <v/>
      </c>
    </row>
    <row r="93" spans="1:6">
      <c r="A93" s="546"/>
      <c r="B93" s="550"/>
      <c r="C93" s="549"/>
      <c r="D93" s="585" t="str">
        <f t="shared" si="2"/>
        <v/>
      </c>
      <c r="E93" s="546"/>
      <c r="F93" s="584" t="str">
        <f t="shared" si="3"/>
        <v/>
      </c>
    </row>
    <row r="94" spans="1:6">
      <c r="A94" s="546"/>
      <c r="B94" s="550"/>
      <c r="C94" s="549"/>
      <c r="D94" s="585" t="str">
        <f t="shared" si="2"/>
        <v/>
      </c>
      <c r="E94" s="546"/>
      <c r="F94" s="584" t="str">
        <f t="shared" si="3"/>
        <v/>
      </c>
    </row>
    <row r="95" spans="1:6">
      <c r="A95" s="546"/>
      <c r="B95" s="550"/>
      <c r="C95" s="549"/>
      <c r="D95" s="585" t="str">
        <f t="shared" si="2"/>
        <v/>
      </c>
      <c r="E95" s="546"/>
      <c r="F95" s="584" t="str">
        <f t="shared" si="3"/>
        <v/>
      </c>
    </row>
    <row r="96" spans="1:6">
      <c r="A96" s="546"/>
      <c r="B96" s="550"/>
      <c r="C96" s="549"/>
      <c r="D96" s="585" t="str">
        <f t="shared" si="2"/>
        <v/>
      </c>
      <c r="E96" s="546"/>
      <c r="F96" s="584" t="str">
        <f t="shared" si="3"/>
        <v/>
      </c>
    </row>
    <row r="97" spans="1:6">
      <c r="A97" s="546"/>
      <c r="B97" s="550"/>
      <c r="C97" s="549"/>
      <c r="D97" s="585" t="str">
        <f t="shared" si="2"/>
        <v/>
      </c>
      <c r="E97" s="546"/>
      <c r="F97" s="584" t="str">
        <f t="shared" si="3"/>
        <v/>
      </c>
    </row>
    <row r="98" spans="1:6">
      <c r="A98" s="546"/>
      <c r="B98" s="550"/>
      <c r="C98" s="549"/>
      <c r="D98" s="585" t="str">
        <f t="shared" si="2"/>
        <v/>
      </c>
      <c r="E98" s="546"/>
      <c r="F98" s="584" t="str">
        <f t="shared" si="3"/>
        <v/>
      </c>
    </row>
    <row r="99" spans="1:6">
      <c r="A99" s="546"/>
      <c r="B99" s="550"/>
      <c r="C99" s="549"/>
      <c r="D99" s="585" t="str">
        <f t="shared" si="2"/>
        <v/>
      </c>
      <c r="E99" s="546"/>
      <c r="F99" s="584" t="str">
        <f t="shared" si="3"/>
        <v/>
      </c>
    </row>
    <row r="100" spans="1:6">
      <c r="A100" s="546"/>
      <c r="B100" s="550"/>
      <c r="C100" s="549"/>
      <c r="D100" s="585" t="str">
        <f t="shared" si="2"/>
        <v/>
      </c>
      <c r="E100" s="546"/>
      <c r="F100" s="584" t="str">
        <f t="shared" si="3"/>
        <v/>
      </c>
    </row>
    <row r="101" spans="1:6">
      <c r="A101" s="546"/>
      <c r="B101" s="550"/>
      <c r="C101" s="549"/>
      <c r="D101" s="585" t="str">
        <f t="shared" si="2"/>
        <v/>
      </c>
      <c r="E101" s="546"/>
      <c r="F101" s="584" t="str">
        <f t="shared" si="3"/>
        <v/>
      </c>
    </row>
    <row r="102" spans="1:6">
      <c r="A102" s="546"/>
      <c r="B102" s="550"/>
      <c r="C102" s="549"/>
      <c r="D102" s="585" t="str">
        <f t="shared" si="2"/>
        <v/>
      </c>
      <c r="E102" s="546"/>
      <c r="F102" s="584" t="str">
        <f t="shared" si="3"/>
        <v/>
      </c>
    </row>
    <row r="103" spans="1:6">
      <c r="A103" s="546"/>
      <c r="B103" s="550"/>
      <c r="C103" s="549"/>
      <c r="D103" s="585" t="str">
        <f t="shared" si="2"/>
        <v/>
      </c>
      <c r="E103" s="546"/>
      <c r="F103" s="584" t="str">
        <f t="shared" si="3"/>
        <v/>
      </c>
    </row>
    <row r="104" spans="1:6">
      <c r="A104" s="546"/>
      <c r="B104" s="550"/>
      <c r="C104" s="549"/>
      <c r="D104" s="585" t="str">
        <f t="shared" si="2"/>
        <v/>
      </c>
      <c r="E104" s="546"/>
      <c r="F104" s="584" t="str">
        <f t="shared" si="3"/>
        <v/>
      </c>
    </row>
    <row r="105" spans="1:6">
      <c r="A105" s="546"/>
      <c r="B105" s="550"/>
      <c r="C105" s="549"/>
      <c r="D105" s="585" t="str">
        <f t="shared" si="2"/>
        <v/>
      </c>
      <c r="E105" s="546"/>
      <c r="F105" s="584" t="str">
        <f t="shared" si="3"/>
        <v/>
      </c>
    </row>
    <row r="106" spans="1:6">
      <c r="A106" s="546"/>
      <c r="B106" s="550"/>
      <c r="C106" s="549"/>
      <c r="D106" s="585" t="str">
        <f t="shared" si="2"/>
        <v/>
      </c>
      <c r="E106" s="546"/>
      <c r="F106" s="584" t="str">
        <f t="shared" si="3"/>
        <v/>
      </c>
    </row>
    <row r="107" spans="1:6">
      <c r="A107" s="546"/>
      <c r="B107" s="550"/>
      <c r="C107" s="549"/>
      <c r="D107" s="585" t="str">
        <f t="shared" si="2"/>
        <v/>
      </c>
      <c r="E107" s="546"/>
      <c r="F107" s="584" t="str">
        <f t="shared" si="3"/>
        <v/>
      </c>
    </row>
    <row r="108" spans="1:6">
      <c r="A108" s="546"/>
      <c r="B108" s="550"/>
      <c r="C108" s="549"/>
      <c r="D108" s="585" t="str">
        <f t="shared" si="2"/>
        <v/>
      </c>
      <c r="E108" s="546"/>
      <c r="F108" s="584" t="str">
        <f t="shared" si="3"/>
        <v/>
      </c>
    </row>
    <row r="109" spans="1:6">
      <c r="A109" s="546"/>
      <c r="B109" s="550"/>
      <c r="C109" s="549"/>
      <c r="D109" s="585" t="str">
        <f t="shared" si="2"/>
        <v/>
      </c>
      <c r="E109" s="546"/>
      <c r="F109" s="584" t="str">
        <f t="shared" si="3"/>
        <v/>
      </c>
    </row>
    <row r="110" spans="1:6">
      <c r="A110" s="546"/>
      <c r="B110" s="550"/>
      <c r="C110" s="549"/>
      <c r="D110" s="585" t="str">
        <f t="shared" si="2"/>
        <v/>
      </c>
      <c r="E110" s="546"/>
      <c r="F110" s="584" t="str">
        <f t="shared" si="3"/>
        <v/>
      </c>
    </row>
    <row r="111" spans="1:6">
      <c r="A111" s="546"/>
      <c r="B111" s="551"/>
      <c r="C111" s="553"/>
      <c r="D111" s="585" t="str">
        <f t="shared" si="2"/>
        <v/>
      </c>
      <c r="E111" s="546"/>
      <c r="F111" s="584" t="str">
        <f t="shared" si="3"/>
        <v/>
      </c>
    </row>
    <row r="112" spans="1:6">
      <c r="A112" s="546"/>
      <c r="B112" s="551"/>
      <c r="C112" s="553"/>
      <c r="D112" s="585" t="str">
        <f t="shared" si="2"/>
        <v/>
      </c>
      <c r="E112" s="546"/>
      <c r="F112" s="584" t="str">
        <f t="shared" si="3"/>
        <v/>
      </c>
    </row>
    <row r="113" spans="1:6">
      <c r="A113" s="546"/>
      <c r="B113" s="551"/>
      <c r="C113" s="553"/>
      <c r="D113" s="585" t="str">
        <f t="shared" si="2"/>
        <v/>
      </c>
      <c r="E113" s="546"/>
      <c r="F113" s="584" t="str">
        <f t="shared" si="3"/>
        <v/>
      </c>
    </row>
    <row r="114" spans="1:6">
      <c r="A114" s="546"/>
      <c r="B114" s="551"/>
      <c r="C114" s="553"/>
      <c r="D114" s="585" t="str">
        <f t="shared" si="2"/>
        <v/>
      </c>
      <c r="E114" s="546"/>
      <c r="F114" s="584" t="str">
        <f t="shared" si="3"/>
        <v/>
      </c>
    </row>
    <row r="115" spans="1:6">
      <c r="A115" s="546"/>
      <c r="B115" s="551"/>
      <c r="C115" s="553"/>
      <c r="D115" s="585" t="str">
        <f t="shared" si="2"/>
        <v/>
      </c>
      <c r="E115" s="546"/>
      <c r="F115" s="584" t="str">
        <f t="shared" si="3"/>
        <v/>
      </c>
    </row>
    <row r="116" spans="1:6">
      <c r="A116" s="546"/>
      <c r="B116" s="551"/>
      <c r="C116" s="553"/>
      <c r="D116" s="585" t="str">
        <f t="shared" si="2"/>
        <v/>
      </c>
      <c r="E116" s="546"/>
      <c r="F116" s="584" t="str">
        <f t="shared" si="3"/>
        <v/>
      </c>
    </row>
    <row r="117" spans="1:6">
      <c r="A117" s="546"/>
      <c r="B117" s="551"/>
      <c r="C117" s="553"/>
      <c r="D117" s="585" t="str">
        <f t="shared" si="2"/>
        <v/>
      </c>
      <c r="E117" s="546"/>
      <c r="F117" s="584" t="str">
        <f t="shared" si="3"/>
        <v/>
      </c>
    </row>
    <row r="118" spans="1:6">
      <c r="A118" s="546"/>
      <c r="B118" s="551"/>
      <c r="C118" s="553"/>
      <c r="D118" s="585" t="str">
        <f t="shared" si="2"/>
        <v/>
      </c>
      <c r="E118" s="546"/>
      <c r="F118" s="584" t="str">
        <f t="shared" si="3"/>
        <v/>
      </c>
    </row>
    <row r="119" spans="1:6">
      <c r="A119" s="546"/>
      <c r="B119" s="551"/>
      <c r="C119" s="553"/>
      <c r="D119" s="585" t="str">
        <f t="shared" si="2"/>
        <v/>
      </c>
      <c r="E119" s="546"/>
      <c r="F119" s="584" t="str">
        <f t="shared" si="3"/>
        <v/>
      </c>
    </row>
    <row r="120" spans="1:6">
      <c r="A120" s="546"/>
      <c r="B120" s="551"/>
      <c r="C120" s="553"/>
      <c r="D120" s="585" t="str">
        <f t="shared" si="2"/>
        <v/>
      </c>
      <c r="E120" s="546"/>
      <c r="F120" s="584" t="str">
        <f t="shared" si="3"/>
        <v/>
      </c>
    </row>
    <row r="121" spans="1:6">
      <c r="A121" s="546"/>
      <c r="B121" s="551"/>
      <c r="C121" s="553"/>
      <c r="D121" s="585" t="str">
        <f t="shared" si="2"/>
        <v/>
      </c>
      <c r="E121" s="546"/>
      <c r="F121" s="584" t="str">
        <f t="shared" si="3"/>
        <v/>
      </c>
    </row>
    <row r="122" spans="1:6">
      <c r="A122" s="546"/>
      <c r="B122" s="551"/>
      <c r="C122" s="553"/>
      <c r="D122" s="585" t="str">
        <f t="shared" si="2"/>
        <v/>
      </c>
      <c r="E122" s="546"/>
      <c r="F122" s="584" t="str">
        <f t="shared" si="3"/>
        <v/>
      </c>
    </row>
    <row r="123" spans="1:6">
      <c r="A123" s="546"/>
      <c r="B123" s="551"/>
      <c r="C123" s="553"/>
      <c r="D123" s="585" t="str">
        <f t="shared" si="2"/>
        <v/>
      </c>
      <c r="E123" s="546"/>
      <c r="F123" s="584" t="str">
        <f t="shared" si="3"/>
        <v/>
      </c>
    </row>
    <row r="124" spans="1:6">
      <c r="A124" s="546"/>
      <c r="B124" s="551"/>
      <c r="C124" s="553"/>
      <c r="D124" s="585" t="str">
        <f t="shared" si="2"/>
        <v/>
      </c>
      <c r="E124" s="546"/>
      <c r="F124" s="584" t="str">
        <f t="shared" si="3"/>
        <v/>
      </c>
    </row>
    <row r="125" spans="1:6">
      <c r="A125" s="546"/>
      <c r="B125" s="551"/>
      <c r="C125" s="553"/>
      <c r="D125" s="585" t="str">
        <f t="shared" si="2"/>
        <v/>
      </c>
      <c r="E125" s="546"/>
      <c r="F125" s="584" t="str">
        <f t="shared" si="3"/>
        <v/>
      </c>
    </row>
    <row r="126" spans="1:6">
      <c r="A126" s="546"/>
      <c r="B126" s="551"/>
      <c r="C126" s="553"/>
      <c r="D126" s="585" t="str">
        <f t="shared" si="2"/>
        <v/>
      </c>
      <c r="E126" s="546"/>
      <c r="F126" s="584" t="str">
        <f t="shared" si="3"/>
        <v/>
      </c>
    </row>
    <row r="127" spans="1:6">
      <c r="A127" s="546"/>
      <c r="B127" s="551"/>
      <c r="C127" s="553"/>
      <c r="D127" s="585" t="str">
        <f t="shared" si="2"/>
        <v/>
      </c>
      <c r="E127" s="546"/>
      <c r="F127" s="584" t="str">
        <f t="shared" si="3"/>
        <v/>
      </c>
    </row>
    <row r="128" spans="1:6">
      <c r="A128" s="546"/>
      <c r="B128" s="551"/>
      <c r="C128" s="553"/>
      <c r="D128" s="585" t="str">
        <f t="shared" si="2"/>
        <v/>
      </c>
      <c r="E128" s="546"/>
      <c r="F128" s="584" t="str">
        <f t="shared" si="3"/>
        <v/>
      </c>
    </row>
    <row r="129" spans="1:6">
      <c r="A129" s="546"/>
      <c r="B129" s="551"/>
      <c r="C129" s="553"/>
      <c r="D129" s="585" t="str">
        <f t="shared" si="2"/>
        <v/>
      </c>
      <c r="E129" s="546"/>
      <c r="F129" s="584" t="str">
        <f t="shared" si="3"/>
        <v/>
      </c>
    </row>
    <row r="130" spans="1:6">
      <c r="A130" s="546"/>
      <c r="B130" s="551"/>
      <c r="C130" s="553"/>
      <c r="D130" s="585" t="str">
        <f t="shared" si="2"/>
        <v/>
      </c>
      <c r="E130" s="546"/>
      <c r="F130" s="584" t="str">
        <f t="shared" si="3"/>
        <v/>
      </c>
    </row>
    <row r="131" spans="1:6">
      <c r="A131" s="546"/>
      <c r="B131" s="551"/>
      <c r="C131" s="553"/>
      <c r="D131" s="585" t="str">
        <f t="shared" si="2"/>
        <v/>
      </c>
      <c r="E131" s="546"/>
      <c r="F131" s="584" t="str">
        <f t="shared" si="3"/>
        <v/>
      </c>
    </row>
    <row r="132" spans="1:6">
      <c r="A132" s="546"/>
      <c r="B132" s="551"/>
      <c r="C132" s="553"/>
      <c r="D132" s="585" t="str">
        <f t="shared" si="2"/>
        <v/>
      </c>
      <c r="E132" s="546"/>
      <c r="F132" s="584" t="str">
        <f t="shared" si="3"/>
        <v/>
      </c>
    </row>
    <row r="133" spans="1:6">
      <c r="A133" s="546"/>
      <c r="B133" s="551"/>
      <c r="C133" s="553"/>
      <c r="D133" s="585" t="str">
        <f t="shared" si="2"/>
        <v/>
      </c>
      <c r="E133" s="546"/>
      <c r="F133" s="584" t="str">
        <f t="shared" si="3"/>
        <v/>
      </c>
    </row>
    <row r="134" spans="1:6">
      <c r="A134" s="546"/>
      <c r="B134" s="551"/>
      <c r="C134" s="553"/>
      <c r="D134" s="585" t="str">
        <f t="shared" si="2"/>
        <v/>
      </c>
      <c r="E134" s="546"/>
      <c r="F134" s="584" t="str">
        <f t="shared" si="3"/>
        <v/>
      </c>
    </row>
    <row r="135" spans="1:6">
      <c r="A135" s="546"/>
      <c r="B135" s="551"/>
      <c r="C135" s="553"/>
      <c r="D135" s="585" t="str">
        <f t="shared" si="2"/>
        <v/>
      </c>
      <c r="E135" s="546"/>
      <c r="F135" s="584" t="str">
        <f t="shared" si="3"/>
        <v/>
      </c>
    </row>
    <row r="136" spans="1:6">
      <c r="A136" s="546"/>
      <c r="B136" s="551"/>
      <c r="C136" s="553"/>
      <c r="D136" s="585" t="str">
        <f t="shared" si="2"/>
        <v/>
      </c>
      <c r="E136" s="546"/>
      <c r="F136" s="584" t="str">
        <f t="shared" si="3"/>
        <v/>
      </c>
    </row>
    <row r="137" spans="1:6">
      <c r="A137" s="546"/>
      <c r="B137" s="551"/>
      <c r="C137" s="553"/>
      <c r="D137" s="585" t="str">
        <f t="shared" si="2"/>
        <v/>
      </c>
      <c r="E137" s="546"/>
      <c r="F137" s="584" t="str">
        <f t="shared" si="3"/>
        <v/>
      </c>
    </row>
    <row r="138" spans="1:6">
      <c r="A138" s="546"/>
      <c r="B138" s="551"/>
      <c r="C138" s="553"/>
      <c r="D138" s="585" t="str">
        <f t="shared" si="2"/>
        <v/>
      </c>
      <c r="E138" s="546"/>
      <c r="F138" s="584" t="str">
        <f t="shared" si="3"/>
        <v/>
      </c>
    </row>
    <row r="139" spans="1:6">
      <c r="A139" s="546"/>
      <c r="B139" s="551"/>
      <c r="C139" s="553"/>
      <c r="D139" s="585" t="str">
        <f t="shared" si="2"/>
        <v/>
      </c>
      <c r="E139" s="546"/>
      <c r="F139" s="584" t="str">
        <f t="shared" si="3"/>
        <v/>
      </c>
    </row>
    <row r="140" spans="1:6">
      <c r="A140" s="546"/>
      <c r="B140" s="551"/>
      <c r="C140" s="553"/>
      <c r="D140" s="585" t="str">
        <f t="shared" ref="D140:D203" si="4">IF(OR(,$C140&lt;an_initial,$C140&gt;an_final),"",F140*(HLOOKUP(B140,iii12punctaje,2,FALSE)))</f>
        <v/>
      </c>
      <c r="E140" s="546"/>
      <c r="F140" s="584" t="str">
        <f t="shared" ref="F140:F203" si="5">IF(OR(,,$C140="",$C140&gt;an_final),"",IF($C140&gt;=an_initial,1,""))</f>
        <v/>
      </c>
    </row>
    <row r="141" spans="1:6">
      <c r="A141" s="546"/>
      <c r="B141" s="551"/>
      <c r="C141" s="553"/>
      <c r="D141" s="585" t="str">
        <f t="shared" si="4"/>
        <v/>
      </c>
      <c r="E141" s="546"/>
      <c r="F141" s="584" t="str">
        <f t="shared" si="5"/>
        <v/>
      </c>
    </row>
    <row r="142" spans="1:6">
      <c r="A142" s="546"/>
      <c r="B142" s="551"/>
      <c r="C142" s="553"/>
      <c r="D142" s="585" t="str">
        <f t="shared" si="4"/>
        <v/>
      </c>
      <c r="E142" s="546"/>
      <c r="F142" s="584" t="str">
        <f t="shared" si="5"/>
        <v/>
      </c>
    </row>
    <row r="143" spans="1:6">
      <c r="A143" s="546"/>
      <c r="B143" s="551"/>
      <c r="C143" s="553"/>
      <c r="D143" s="585" t="str">
        <f t="shared" si="4"/>
        <v/>
      </c>
      <c r="E143" s="546"/>
      <c r="F143" s="584" t="str">
        <f t="shared" si="5"/>
        <v/>
      </c>
    </row>
    <row r="144" spans="1:6">
      <c r="A144" s="546"/>
      <c r="B144" s="551"/>
      <c r="C144" s="553"/>
      <c r="D144" s="585" t="str">
        <f t="shared" si="4"/>
        <v/>
      </c>
      <c r="E144" s="546"/>
      <c r="F144" s="584" t="str">
        <f t="shared" si="5"/>
        <v/>
      </c>
    </row>
    <row r="145" spans="1:6">
      <c r="A145" s="546"/>
      <c r="B145" s="551"/>
      <c r="C145" s="553"/>
      <c r="D145" s="585" t="str">
        <f t="shared" si="4"/>
        <v/>
      </c>
      <c r="E145" s="546"/>
      <c r="F145" s="584" t="str">
        <f t="shared" si="5"/>
        <v/>
      </c>
    </row>
    <row r="146" spans="1:6">
      <c r="A146" s="546"/>
      <c r="B146" s="551"/>
      <c r="C146" s="553"/>
      <c r="D146" s="585" t="str">
        <f t="shared" si="4"/>
        <v/>
      </c>
      <c r="E146" s="546"/>
      <c r="F146" s="584" t="str">
        <f t="shared" si="5"/>
        <v/>
      </c>
    </row>
    <row r="147" spans="1:6">
      <c r="A147" s="546"/>
      <c r="B147" s="551"/>
      <c r="C147" s="553"/>
      <c r="D147" s="585" t="str">
        <f t="shared" si="4"/>
        <v/>
      </c>
      <c r="E147" s="546"/>
      <c r="F147" s="584" t="str">
        <f t="shared" si="5"/>
        <v/>
      </c>
    </row>
    <row r="148" spans="1:6">
      <c r="A148" s="546"/>
      <c r="B148" s="551"/>
      <c r="C148" s="553"/>
      <c r="D148" s="585" t="str">
        <f t="shared" si="4"/>
        <v/>
      </c>
      <c r="E148" s="546"/>
      <c r="F148" s="584" t="str">
        <f t="shared" si="5"/>
        <v/>
      </c>
    </row>
    <row r="149" spans="1:6">
      <c r="A149" s="546"/>
      <c r="B149" s="551"/>
      <c r="C149" s="553"/>
      <c r="D149" s="585" t="str">
        <f t="shared" si="4"/>
        <v/>
      </c>
      <c r="E149" s="546"/>
      <c r="F149" s="584" t="str">
        <f t="shared" si="5"/>
        <v/>
      </c>
    </row>
    <row r="150" spans="1:6">
      <c r="A150" s="546"/>
      <c r="B150" s="551"/>
      <c r="C150" s="553"/>
      <c r="D150" s="585" t="str">
        <f t="shared" si="4"/>
        <v/>
      </c>
      <c r="E150" s="546"/>
      <c r="F150" s="584" t="str">
        <f t="shared" si="5"/>
        <v/>
      </c>
    </row>
    <row r="151" spans="1:6">
      <c r="A151" s="546"/>
      <c r="B151" s="551"/>
      <c r="C151" s="553"/>
      <c r="D151" s="585" t="str">
        <f t="shared" si="4"/>
        <v/>
      </c>
      <c r="E151" s="546"/>
      <c r="F151" s="584" t="str">
        <f t="shared" si="5"/>
        <v/>
      </c>
    </row>
    <row r="152" spans="1:6">
      <c r="A152" s="546"/>
      <c r="B152" s="551"/>
      <c r="C152" s="553"/>
      <c r="D152" s="585" t="str">
        <f t="shared" si="4"/>
        <v/>
      </c>
      <c r="E152" s="546"/>
      <c r="F152" s="584" t="str">
        <f t="shared" si="5"/>
        <v/>
      </c>
    </row>
    <row r="153" spans="1:6">
      <c r="A153" s="546"/>
      <c r="B153" s="551"/>
      <c r="C153" s="553"/>
      <c r="D153" s="585" t="str">
        <f t="shared" si="4"/>
        <v/>
      </c>
      <c r="E153" s="546"/>
      <c r="F153" s="584" t="str">
        <f t="shared" si="5"/>
        <v/>
      </c>
    </row>
    <row r="154" spans="1:6">
      <c r="A154" s="546"/>
      <c r="B154" s="551"/>
      <c r="C154" s="553"/>
      <c r="D154" s="585" t="str">
        <f t="shared" si="4"/>
        <v/>
      </c>
      <c r="E154" s="546"/>
      <c r="F154" s="584" t="str">
        <f t="shared" si="5"/>
        <v/>
      </c>
    </row>
    <row r="155" spans="1:6">
      <c r="A155" s="546"/>
      <c r="B155" s="551"/>
      <c r="C155" s="553"/>
      <c r="D155" s="585" t="str">
        <f t="shared" si="4"/>
        <v/>
      </c>
      <c r="E155" s="546"/>
      <c r="F155" s="584" t="str">
        <f t="shared" si="5"/>
        <v/>
      </c>
    </row>
    <row r="156" spans="1:6">
      <c r="A156" s="546"/>
      <c r="B156" s="551"/>
      <c r="C156" s="553"/>
      <c r="D156" s="585" t="str">
        <f t="shared" si="4"/>
        <v/>
      </c>
      <c r="E156" s="546"/>
      <c r="F156" s="584" t="str">
        <f t="shared" si="5"/>
        <v/>
      </c>
    </row>
    <row r="157" spans="1:6">
      <c r="A157" s="546"/>
      <c r="B157" s="551"/>
      <c r="C157" s="553"/>
      <c r="D157" s="585" t="str">
        <f t="shared" si="4"/>
        <v/>
      </c>
      <c r="E157" s="546"/>
      <c r="F157" s="584" t="str">
        <f t="shared" si="5"/>
        <v/>
      </c>
    </row>
    <row r="158" spans="1:6">
      <c r="A158" s="546"/>
      <c r="B158" s="551"/>
      <c r="C158" s="553"/>
      <c r="D158" s="585" t="str">
        <f t="shared" si="4"/>
        <v/>
      </c>
      <c r="E158" s="546"/>
      <c r="F158" s="584" t="str">
        <f t="shared" si="5"/>
        <v/>
      </c>
    </row>
    <row r="159" spans="1:6">
      <c r="A159" s="546"/>
      <c r="B159" s="551"/>
      <c r="C159" s="553"/>
      <c r="D159" s="585" t="str">
        <f t="shared" si="4"/>
        <v/>
      </c>
      <c r="E159" s="546"/>
      <c r="F159" s="584" t="str">
        <f t="shared" si="5"/>
        <v/>
      </c>
    </row>
    <row r="160" spans="1:6">
      <c r="A160" s="546"/>
      <c r="B160" s="551"/>
      <c r="C160" s="553"/>
      <c r="D160" s="585" t="str">
        <f t="shared" si="4"/>
        <v/>
      </c>
      <c r="E160" s="546"/>
      <c r="F160" s="584" t="str">
        <f t="shared" si="5"/>
        <v/>
      </c>
    </row>
    <row r="161" spans="1:6">
      <c r="A161" s="546"/>
      <c r="B161" s="551"/>
      <c r="C161" s="553"/>
      <c r="D161" s="585" t="str">
        <f t="shared" si="4"/>
        <v/>
      </c>
      <c r="E161" s="546"/>
      <c r="F161" s="584" t="str">
        <f t="shared" si="5"/>
        <v/>
      </c>
    </row>
    <row r="162" spans="1:6">
      <c r="A162" s="546"/>
      <c r="B162" s="551"/>
      <c r="C162" s="553"/>
      <c r="D162" s="585" t="str">
        <f t="shared" si="4"/>
        <v/>
      </c>
      <c r="E162" s="546"/>
      <c r="F162" s="584" t="str">
        <f t="shared" si="5"/>
        <v/>
      </c>
    </row>
    <row r="163" spans="1:6">
      <c r="A163" s="546"/>
      <c r="B163" s="551"/>
      <c r="C163" s="553"/>
      <c r="D163" s="585" t="str">
        <f t="shared" si="4"/>
        <v/>
      </c>
      <c r="E163" s="546"/>
      <c r="F163" s="584" t="str">
        <f t="shared" si="5"/>
        <v/>
      </c>
    </row>
    <row r="164" spans="1:6">
      <c r="A164" s="546"/>
      <c r="B164" s="551"/>
      <c r="C164" s="553"/>
      <c r="D164" s="585" t="str">
        <f t="shared" si="4"/>
        <v/>
      </c>
      <c r="E164" s="546"/>
      <c r="F164" s="584" t="str">
        <f t="shared" si="5"/>
        <v/>
      </c>
    </row>
    <row r="165" spans="1:6">
      <c r="A165" s="546"/>
      <c r="B165" s="551"/>
      <c r="C165" s="553"/>
      <c r="D165" s="585" t="str">
        <f t="shared" si="4"/>
        <v/>
      </c>
      <c r="E165" s="546"/>
      <c r="F165" s="584" t="str">
        <f t="shared" si="5"/>
        <v/>
      </c>
    </row>
    <row r="166" spans="1:6">
      <c r="A166" s="546"/>
      <c r="B166" s="551"/>
      <c r="C166" s="553"/>
      <c r="D166" s="585" t="str">
        <f t="shared" si="4"/>
        <v/>
      </c>
      <c r="E166" s="546"/>
      <c r="F166" s="584" t="str">
        <f t="shared" si="5"/>
        <v/>
      </c>
    </row>
    <row r="167" spans="1:6">
      <c r="A167" s="546"/>
      <c r="B167" s="551"/>
      <c r="C167" s="553"/>
      <c r="D167" s="585" t="str">
        <f t="shared" si="4"/>
        <v/>
      </c>
      <c r="E167" s="546"/>
      <c r="F167" s="584" t="str">
        <f t="shared" si="5"/>
        <v/>
      </c>
    </row>
    <row r="168" spans="1:6">
      <c r="A168" s="546"/>
      <c r="B168" s="551"/>
      <c r="C168" s="553"/>
      <c r="D168" s="585" t="str">
        <f t="shared" si="4"/>
        <v/>
      </c>
      <c r="E168" s="546"/>
      <c r="F168" s="584" t="str">
        <f t="shared" si="5"/>
        <v/>
      </c>
    </row>
    <row r="169" spans="1:6">
      <c r="A169" s="546"/>
      <c r="B169" s="551"/>
      <c r="C169" s="553"/>
      <c r="D169" s="585" t="str">
        <f t="shared" si="4"/>
        <v/>
      </c>
      <c r="E169" s="546"/>
      <c r="F169" s="584" t="str">
        <f t="shared" si="5"/>
        <v/>
      </c>
    </row>
    <row r="170" spans="1:6">
      <c r="A170" s="546"/>
      <c r="B170" s="551"/>
      <c r="C170" s="553"/>
      <c r="D170" s="585" t="str">
        <f t="shared" si="4"/>
        <v/>
      </c>
      <c r="E170" s="546"/>
      <c r="F170" s="584" t="str">
        <f t="shared" si="5"/>
        <v/>
      </c>
    </row>
    <row r="171" spans="1:6">
      <c r="A171" s="546"/>
      <c r="B171" s="551"/>
      <c r="C171" s="553"/>
      <c r="D171" s="585" t="str">
        <f t="shared" si="4"/>
        <v/>
      </c>
      <c r="E171" s="546"/>
      <c r="F171" s="584" t="str">
        <f t="shared" si="5"/>
        <v/>
      </c>
    </row>
    <row r="172" spans="1:6">
      <c r="A172" s="546"/>
      <c r="B172" s="551"/>
      <c r="C172" s="553"/>
      <c r="D172" s="585" t="str">
        <f t="shared" si="4"/>
        <v/>
      </c>
      <c r="E172" s="546"/>
      <c r="F172" s="584" t="str">
        <f t="shared" si="5"/>
        <v/>
      </c>
    </row>
    <row r="173" spans="1:6">
      <c r="A173" s="546"/>
      <c r="B173" s="551"/>
      <c r="C173" s="553"/>
      <c r="D173" s="585" t="str">
        <f t="shared" si="4"/>
        <v/>
      </c>
      <c r="E173" s="546"/>
      <c r="F173" s="584" t="str">
        <f t="shared" si="5"/>
        <v/>
      </c>
    </row>
    <row r="174" spans="1:6">
      <c r="A174" s="546"/>
      <c r="B174" s="551"/>
      <c r="C174" s="553"/>
      <c r="D174" s="585" t="str">
        <f t="shared" si="4"/>
        <v/>
      </c>
      <c r="E174" s="546"/>
      <c r="F174" s="584" t="str">
        <f t="shared" si="5"/>
        <v/>
      </c>
    </row>
    <row r="175" spans="1:6">
      <c r="A175" s="546"/>
      <c r="B175" s="551"/>
      <c r="C175" s="553"/>
      <c r="D175" s="585" t="str">
        <f t="shared" si="4"/>
        <v/>
      </c>
      <c r="E175" s="546"/>
      <c r="F175" s="584" t="str">
        <f t="shared" si="5"/>
        <v/>
      </c>
    </row>
    <row r="176" spans="1:6">
      <c r="A176" s="546"/>
      <c r="B176" s="551"/>
      <c r="C176" s="553"/>
      <c r="D176" s="585" t="str">
        <f t="shared" si="4"/>
        <v/>
      </c>
      <c r="E176" s="546"/>
      <c r="F176" s="584" t="str">
        <f t="shared" si="5"/>
        <v/>
      </c>
    </row>
    <row r="177" spans="1:6">
      <c r="A177" s="546"/>
      <c r="B177" s="551"/>
      <c r="C177" s="553"/>
      <c r="D177" s="585" t="str">
        <f t="shared" si="4"/>
        <v/>
      </c>
      <c r="E177" s="546"/>
      <c r="F177" s="584" t="str">
        <f t="shared" si="5"/>
        <v/>
      </c>
    </row>
    <row r="178" spans="1:6">
      <c r="A178" s="546"/>
      <c r="B178" s="551"/>
      <c r="C178" s="553"/>
      <c r="D178" s="585" t="str">
        <f t="shared" si="4"/>
        <v/>
      </c>
      <c r="E178" s="546"/>
      <c r="F178" s="584" t="str">
        <f t="shared" si="5"/>
        <v/>
      </c>
    </row>
    <row r="179" spans="1:6">
      <c r="A179" s="546"/>
      <c r="B179" s="551"/>
      <c r="C179" s="553"/>
      <c r="D179" s="585" t="str">
        <f t="shared" si="4"/>
        <v/>
      </c>
      <c r="E179" s="546"/>
      <c r="F179" s="584" t="str">
        <f t="shared" si="5"/>
        <v/>
      </c>
    </row>
    <row r="180" spans="1:6">
      <c r="A180" s="546"/>
      <c r="B180" s="551"/>
      <c r="C180" s="553"/>
      <c r="D180" s="585" t="str">
        <f t="shared" si="4"/>
        <v/>
      </c>
      <c r="E180" s="546"/>
      <c r="F180" s="584" t="str">
        <f t="shared" si="5"/>
        <v/>
      </c>
    </row>
    <row r="181" spans="1:6">
      <c r="A181" s="546"/>
      <c r="B181" s="551"/>
      <c r="C181" s="553"/>
      <c r="D181" s="585" t="str">
        <f t="shared" si="4"/>
        <v/>
      </c>
      <c r="E181" s="546"/>
      <c r="F181" s="584" t="str">
        <f t="shared" si="5"/>
        <v/>
      </c>
    </row>
    <row r="182" spans="1:6">
      <c r="A182" s="546"/>
      <c r="B182" s="551"/>
      <c r="C182" s="553"/>
      <c r="D182" s="585" t="str">
        <f t="shared" si="4"/>
        <v/>
      </c>
      <c r="E182" s="546"/>
      <c r="F182" s="584" t="str">
        <f t="shared" si="5"/>
        <v/>
      </c>
    </row>
    <row r="183" spans="1:6">
      <c r="A183" s="546"/>
      <c r="B183" s="551"/>
      <c r="C183" s="553"/>
      <c r="D183" s="585" t="str">
        <f t="shared" si="4"/>
        <v/>
      </c>
      <c r="E183" s="546"/>
      <c r="F183" s="584" t="str">
        <f t="shared" si="5"/>
        <v/>
      </c>
    </row>
    <row r="184" spans="1:6">
      <c r="A184" s="546"/>
      <c r="B184" s="551"/>
      <c r="C184" s="553"/>
      <c r="D184" s="585" t="str">
        <f t="shared" si="4"/>
        <v/>
      </c>
      <c r="E184" s="546"/>
      <c r="F184" s="584" t="str">
        <f t="shared" si="5"/>
        <v/>
      </c>
    </row>
    <row r="185" spans="1:6">
      <c r="A185" s="546"/>
      <c r="B185" s="551"/>
      <c r="C185" s="553"/>
      <c r="D185" s="585" t="str">
        <f t="shared" si="4"/>
        <v/>
      </c>
      <c r="E185" s="546"/>
      <c r="F185" s="584" t="str">
        <f t="shared" si="5"/>
        <v/>
      </c>
    </row>
    <row r="186" spans="1:6">
      <c r="A186" s="546"/>
      <c r="B186" s="551"/>
      <c r="C186" s="553"/>
      <c r="D186" s="585" t="str">
        <f t="shared" si="4"/>
        <v/>
      </c>
      <c r="E186" s="546"/>
      <c r="F186" s="584" t="str">
        <f t="shared" si="5"/>
        <v/>
      </c>
    </row>
    <row r="187" spans="1:6">
      <c r="A187" s="546"/>
      <c r="B187" s="551"/>
      <c r="C187" s="553"/>
      <c r="D187" s="585" t="str">
        <f t="shared" si="4"/>
        <v/>
      </c>
      <c r="E187" s="546"/>
      <c r="F187" s="584" t="str">
        <f t="shared" si="5"/>
        <v/>
      </c>
    </row>
    <row r="188" spans="1:6">
      <c r="A188" s="546"/>
      <c r="B188" s="551"/>
      <c r="C188" s="553"/>
      <c r="D188" s="585" t="str">
        <f t="shared" si="4"/>
        <v/>
      </c>
      <c r="E188" s="546"/>
      <c r="F188" s="584" t="str">
        <f t="shared" si="5"/>
        <v/>
      </c>
    </row>
    <row r="189" spans="1:6">
      <c r="A189" s="546"/>
      <c r="B189" s="551"/>
      <c r="C189" s="553"/>
      <c r="D189" s="585" t="str">
        <f t="shared" si="4"/>
        <v/>
      </c>
      <c r="E189" s="546"/>
      <c r="F189" s="584" t="str">
        <f t="shared" si="5"/>
        <v/>
      </c>
    </row>
    <row r="190" spans="1:6">
      <c r="A190" s="546"/>
      <c r="B190" s="551"/>
      <c r="C190" s="553"/>
      <c r="D190" s="585" t="str">
        <f t="shared" si="4"/>
        <v/>
      </c>
      <c r="E190" s="546"/>
      <c r="F190" s="584" t="str">
        <f t="shared" si="5"/>
        <v/>
      </c>
    </row>
    <row r="191" spans="1:6">
      <c r="A191" s="546"/>
      <c r="B191" s="551"/>
      <c r="C191" s="553"/>
      <c r="D191" s="585" t="str">
        <f t="shared" si="4"/>
        <v/>
      </c>
      <c r="E191" s="546"/>
      <c r="F191" s="584" t="str">
        <f t="shared" si="5"/>
        <v/>
      </c>
    </row>
    <row r="192" spans="1:6">
      <c r="A192" s="546"/>
      <c r="B192" s="551"/>
      <c r="C192" s="553"/>
      <c r="D192" s="585" t="str">
        <f t="shared" si="4"/>
        <v/>
      </c>
      <c r="E192" s="546"/>
      <c r="F192" s="584" t="str">
        <f t="shared" si="5"/>
        <v/>
      </c>
    </row>
    <row r="193" spans="1:6">
      <c r="A193" s="546"/>
      <c r="B193" s="551"/>
      <c r="C193" s="553"/>
      <c r="D193" s="585" t="str">
        <f t="shared" si="4"/>
        <v/>
      </c>
      <c r="E193" s="546"/>
      <c r="F193" s="584" t="str">
        <f t="shared" si="5"/>
        <v/>
      </c>
    </row>
    <row r="194" spans="1:6">
      <c r="A194" s="546"/>
      <c r="B194" s="551"/>
      <c r="C194" s="553"/>
      <c r="D194" s="585" t="str">
        <f t="shared" si="4"/>
        <v/>
      </c>
      <c r="E194" s="546"/>
      <c r="F194" s="584" t="str">
        <f t="shared" si="5"/>
        <v/>
      </c>
    </row>
    <row r="195" spans="1:6">
      <c r="A195" s="546"/>
      <c r="B195" s="551"/>
      <c r="C195" s="553"/>
      <c r="D195" s="585" t="str">
        <f t="shared" si="4"/>
        <v/>
      </c>
      <c r="E195" s="546"/>
      <c r="F195" s="584" t="str">
        <f t="shared" si="5"/>
        <v/>
      </c>
    </row>
    <row r="196" spans="1:6">
      <c r="A196" s="546"/>
      <c r="B196" s="551"/>
      <c r="C196" s="553"/>
      <c r="D196" s="585" t="str">
        <f t="shared" si="4"/>
        <v/>
      </c>
      <c r="E196" s="546"/>
      <c r="F196" s="584" t="str">
        <f t="shared" si="5"/>
        <v/>
      </c>
    </row>
    <row r="197" spans="1:6">
      <c r="A197" s="546"/>
      <c r="B197" s="551"/>
      <c r="C197" s="553"/>
      <c r="D197" s="585" t="str">
        <f t="shared" si="4"/>
        <v/>
      </c>
      <c r="E197" s="546"/>
      <c r="F197" s="584" t="str">
        <f t="shared" si="5"/>
        <v/>
      </c>
    </row>
    <row r="198" spans="1:6">
      <c r="A198" s="546"/>
      <c r="B198" s="551"/>
      <c r="C198" s="553"/>
      <c r="D198" s="585" t="str">
        <f t="shared" si="4"/>
        <v/>
      </c>
      <c r="E198" s="546"/>
      <c r="F198" s="584" t="str">
        <f t="shared" si="5"/>
        <v/>
      </c>
    </row>
    <row r="199" spans="1:6">
      <c r="A199" s="546"/>
      <c r="B199" s="551"/>
      <c r="C199" s="553"/>
      <c r="D199" s="585" t="str">
        <f t="shared" si="4"/>
        <v/>
      </c>
      <c r="E199" s="546"/>
      <c r="F199" s="584" t="str">
        <f t="shared" si="5"/>
        <v/>
      </c>
    </row>
    <row r="200" spans="1:6">
      <c r="A200" s="546"/>
      <c r="B200" s="551"/>
      <c r="C200" s="553"/>
      <c r="D200" s="585" t="str">
        <f t="shared" si="4"/>
        <v/>
      </c>
      <c r="E200" s="546"/>
      <c r="F200" s="584" t="str">
        <f t="shared" si="5"/>
        <v/>
      </c>
    </row>
    <row r="201" spans="1:6">
      <c r="A201" s="546"/>
      <c r="B201" s="551"/>
      <c r="C201" s="553"/>
      <c r="D201" s="585" t="str">
        <f t="shared" si="4"/>
        <v/>
      </c>
      <c r="E201" s="546"/>
      <c r="F201" s="584" t="str">
        <f t="shared" si="5"/>
        <v/>
      </c>
    </row>
    <row r="202" spans="1:6">
      <c r="A202" s="546"/>
      <c r="B202" s="551"/>
      <c r="C202" s="553"/>
      <c r="D202" s="585" t="str">
        <f t="shared" si="4"/>
        <v/>
      </c>
      <c r="E202" s="546"/>
      <c r="F202" s="584" t="str">
        <f t="shared" si="5"/>
        <v/>
      </c>
    </row>
    <row r="203" spans="1:6">
      <c r="A203" s="546"/>
      <c r="B203" s="551"/>
      <c r="C203" s="553"/>
      <c r="D203" s="585" t="str">
        <f t="shared" si="4"/>
        <v/>
      </c>
      <c r="E203" s="546"/>
      <c r="F203" s="584" t="str">
        <f t="shared" si="5"/>
        <v/>
      </c>
    </row>
    <row r="204" spans="1:6">
      <c r="A204" s="546"/>
      <c r="B204" s="551"/>
      <c r="C204" s="553"/>
      <c r="D204" s="585" t="str">
        <f t="shared" ref="D204:D261" si="6">IF(OR(,$C204&lt;an_initial,$C204&gt;an_final),"",F204*(HLOOKUP(B204,iii12punctaje,2,FALSE)))</f>
        <v/>
      </c>
      <c r="E204" s="546"/>
      <c r="F204" s="584" t="str">
        <f t="shared" ref="F204:F261" si="7">IF(OR(,,$C204="",$C204&gt;an_final),"",IF($C204&gt;=an_initial,1,""))</f>
        <v/>
      </c>
    </row>
    <row r="205" spans="1:6">
      <c r="A205" s="546"/>
      <c r="B205" s="551"/>
      <c r="C205" s="553"/>
      <c r="D205" s="585" t="str">
        <f t="shared" si="6"/>
        <v/>
      </c>
      <c r="E205" s="546"/>
      <c r="F205" s="584" t="str">
        <f t="shared" si="7"/>
        <v/>
      </c>
    </row>
    <row r="206" spans="1:6">
      <c r="A206" s="546"/>
      <c r="B206" s="551"/>
      <c r="C206" s="553"/>
      <c r="D206" s="585" t="str">
        <f t="shared" si="6"/>
        <v/>
      </c>
      <c r="E206" s="546"/>
      <c r="F206" s="584" t="str">
        <f t="shared" si="7"/>
        <v/>
      </c>
    </row>
    <row r="207" spans="1:6">
      <c r="A207" s="546"/>
      <c r="B207" s="551"/>
      <c r="C207" s="553"/>
      <c r="D207" s="585" t="str">
        <f t="shared" si="6"/>
        <v/>
      </c>
      <c r="E207" s="546"/>
      <c r="F207" s="584" t="str">
        <f t="shared" si="7"/>
        <v/>
      </c>
    </row>
    <row r="208" spans="1:6">
      <c r="A208" s="546"/>
      <c r="B208" s="551"/>
      <c r="C208" s="553"/>
      <c r="D208" s="585" t="str">
        <f t="shared" si="6"/>
        <v/>
      </c>
      <c r="E208" s="546"/>
      <c r="F208" s="584" t="str">
        <f t="shared" si="7"/>
        <v/>
      </c>
    </row>
    <row r="209" spans="1:6">
      <c r="A209" s="546"/>
      <c r="B209" s="551"/>
      <c r="C209" s="553"/>
      <c r="D209" s="585" t="str">
        <f t="shared" si="6"/>
        <v/>
      </c>
      <c r="E209" s="546"/>
      <c r="F209" s="584" t="str">
        <f t="shared" si="7"/>
        <v/>
      </c>
    </row>
    <row r="210" spans="1:6">
      <c r="A210" s="546"/>
      <c r="B210" s="551"/>
      <c r="C210" s="553"/>
      <c r="D210" s="585" t="str">
        <f t="shared" si="6"/>
        <v/>
      </c>
      <c r="E210" s="546"/>
      <c r="F210" s="584" t="str">
        <f t="shared" si="7"/>
        <v/>
      </c>
    </row>
    <row r="211" spans="1:6">
      <c r="A211" s="546"/>
      <c r="B211" s="551"/>
      <c r="C211" s="553"/>
      <c r="D211" s="585" t="str">
        <f t="shared" si="6"/>
        <v/>
      </c>
      <c r="E211" s="546"/>
      <c r="F211" s="584" t="str">
        <f t="shared" si="7"/>
        <v/>
      </c>
    </row>
    <row r="212" spans="1:6">
      <c r="A212" s="546"/>
      <c r="B212" s="551"/>
      <c r="C212" s="553"/>
      <c r="D212" s="585" t="str">
        <f t="shared" si="6"/>
        <v/>
      </c>
      <c r="E212" s="546"/>
      <c r="F212" s="584" t="str">
        <f t="shared" si="7"/>
        <v/>
      </c>
    </row>
    <row r="213" spans="1:6">
      <c r="A213" s="546"/>
      <c r="B213" s="551"/>
      <c r="C213" s="553"/>
      <c r="D213" s="585" t="str">
        <f t="shared" si="6"/>
        <v/>
      </c>
      <c r="E213" s="546"/>
      <c r="F213" s="584" t="str">
        <f t="shared" si="7"/>
        <v/>
      </c>
    </row>
    <row r="214" spans="1:6">
      <c r="A214" s="546"/>
      <c r="B214" s="551"/>
      <c r="C214" s="553"/>
      <c r="D214" s="585" t="str">
        <f t="shared" si="6"/>
        <v/>
      </c>
      <c r="E214" s="546"/>
      <c r="F214" s="584" t="str">
        <f t="shared" si="7"/>
        <v/>
      </c>
    </row>
    <row r="215" spans="1:6">
      <c r="A215" s="546"/>
      <c r="B215" s="551"/>
      <c r="C215" s="553"/>
      <c r="D215" s="585" t="str">
        <f t="shared" si="6"/>
        <v/>
      </c>
      <c r="E215" s="546"/>
      <c r="F215" s="584" t="str">
        <f t="shared" si="7"/>
        <v/>
      </c>
    </row>
    <row r="216" spans="1:6">
      <c r="A216" s="546"/>
      <c r="B216" s="551"/>
      <c r="C216" s="553"/>
      <c r="D216" s="585" t="str">
        <f t="shared" si="6"/>
        <v/>
      </c>
      <c r="E216" s="546"/>
      <c r="F216" s="584" t="str">
        <f t="shared" si="7"/>
        <v/>
      </c>
    </row>
    <row r="217" spans="1:6">
      <c r="A217" s="546"/>
      <c r="B217" s="551"/>
      <c r="C217" s="553"/>
      <c r="D217" s="585" t="str">
        <f t="shared" si="6"/>
        <v/>
      </c>
      <c r="E217" s="546"/>
      <c r="F217" s="584" t="str">
        <f t="shared" si="7"/>
        <v/>
      </c>
    </row>
    <row r="218" spans="1:6">
      <c r="A218" s="546"/>
      <c r="B218" s="551"/>
      <c r="C218" s="553"/>
      <c r="D218" s="585" t="str">
        <f t="shared" si="6"/>
        <v/>
      </c>
      <c r="E218" s="546"/>
      <c r="F218" s="584" t="str">
        <f t="shared" si="7"/>
        <v/>
      </c>
    </row>
    <row r="219" spans="1:6">
      <c r="A219" s="546"/>
      <c r="B219" s="551"/>
      <c r="C219" s="553"/>
      <c r="D219" s="585" t="str">
        <f t="shared" si="6"/>
        <v/>
      </c>
      <c r="E219" s="546"/>
      <c r="F219" s="584" t="str">
        <f t="shared" si="7"/>
        <v/>
      </c>
    </row>
    <row r="220" spans="1:6">
      <c r="A220" s="546"/>
      <c r="B220" s="551"/>
      <c r="C220" s="553"/>
      <c r="D220" s="585" t="str">
        <f t="shared" si="6"/>
        <v/>
      </c>
      <c r="E220" s="546"/>
      <c r="F220" s="584" t="str">
        <f t="shared" si="7"/>
        <v/>
      </c>
    </row>
    <row r="221" spans="1:6">
      <c r="A221" s="546"/>
      <c r="B221" s="551"/>
      <c r="C221" s="553"/>
      <c r="D221" s="585" t="str">
        <f t="shared" si="6"/>
        <v/>
      </c>
      <c r="E221" s="546"/>
      <c r="F221" s="584" t="str">
        <f t="shared" si="7"/>
        <v/>
      </c>
    </row>
    <row r="222" spans="1:6">
      <c r="A222" s="546"/>
      <c r="B222" s="551"/>
      <c r="C222" s="553"/>
      <c r="D222" s="585" t="str">
        <f t="shared" si="6"/>
        <v/>
      </c>
      <c r="E222" s="546"/>
      <c r="F222" s="584" t="str">
        <f t="shared" si="7"/>
        <v/>
      </c>
    </row>
    <row r="223" spans="1:6">
      <c r="A223" s="546"/>
      <c r="B223" s="551"/>
      <c r="C223" s="553"/>
      <c r="D223" s="585" t="str">
        <f t="shared" si="6"/>
        <v/>
      </c>
      <c r="E223" s="546"/>
      <c r="F223" s="584" t="str">
        <f t="shared" si="7"/>
        <v/>
      </c>
    </row>
    <row r="224" spans="1:6">
      <c r="A224" s="546"/>
      <c r="B224" s="551"/>
      <c r="C224" s="553"/>
      <c r="D224" s="585" t="str">
        <f t="shared" si="6"/>
        <v/>
      </c>
      <c r="E224" s="546"/>
      <c r="F224" s="584" t="str">
        <f t="shared" si="7"/>
        <v/>
      </c>
    </row>
    <row r="225" spans="1:6">
      <c r="A225" s="546"/>
      <c r="B225" s="551"/>
      <c r="C225" s="553"/>
      <c r="D225" s="585" t="str">
        <f t="shared" si="6"/>
        <v/>
      </c>
      <c r="E225" s="546"/>
      <c r="F225" s="584" t="str">
        <f t="shared" si="7"/>
        <v/>
      </c>
    </row>
    <row r="226" spans="1:6">
      <c r="A226" s="546"/>
      <c r="B226" s="551"/>
      <c r="C226" s="553"/>
      <c r="D226" s="585" t="str">
        <f t="shared" si="6"/>
        <v/>
      </c>
      <c r="E226" s="546"/>
      <c r="F226" s="584" t="str">
        <f t="shared" si="7"/>
        <v/>
      </c>
    </row>
    <row r="227" spans="1:6">
      <c r="A227" s="546"/>
      <c r="B227" s="551"/>
      <c r="C227" s="553"/>
      <c r="D227" s="585" t="str">
        <f t="shared" si="6"/>
        <v/>
      </c>
      <c r="E227" s="546"/>
      <c r="F227" s="584" t="str">
        <f t="shared" si="7"/>
        <v/>
      </c>
    </row>
    <row r="228" spans="1:6">
      <c r="A228" s="546"/>
      <c r="B228" s="551"/>
      <c r="C228" s="553"/>
      <c r="D228" s="585" t="str">
        <f t="shared" si="6"/>
        <v/>
      </c>
      <c r="E228" s="546"/>
      <c r="F228" s="584" t="str">
        <f t="shared" si="7"/>
        <v/>
      </c>
    </row>
    <row r="229" spans="1:6">
      <c r="A229" s="546"/>
      <c r="B229" s="551"/>
      <c r="C229" s="553"/>
      <c r="D229" s="585" t="str">
        <f t="shared" si="6"/>
        <v/>
      </c>
      <c r="E229" s="546"/>
      <c r="F229" s="584" t="str">
        <f t="shared" si="7"/>
        <v/>
      </c>
    </row>
    <row r="230" spans="1:6">
      <c r="A230" s="546"/>
      <c r="B230" s="551"/>
      <c r="C230" s="553"/>
      <c r="D230" s="585" t="str">
        <f t="shared" si="6"/>
        <v/>
      </c>
      <c r="E230" s="546"/>
      <c r="F230" s="584" t="str">
        <f t="shared" si="7"/>
        <v/>
      </c>
    </row>
    <row r="231" spans="1:6">
      <c r="A231" s="546"/>
      <c r="B231" s="551"/>
      <c r="C231" s="553"/>
      <c r="D231" s="585" t="str">
        <f t="shared" si="6"/>
        <v/>
      </c>
      <c r="E231" s="546"/>
      <c r="F231" s="584" t="str">
        <f t="shared" si="7"/>
        <v/>
      </c>
    </row>
    <row r="232" spans="1:6">
      <c r="A232" s="546"/>
      <c r="B232" s="551"/>
      <c r="C232" s="553"/>
      <c r="D232" s="585" t="str">
        <f t="shared" si="6"/>
        <v/>
      </c>
      <c r="E232" s="546"/>
      <c r="F232" s="584" t="str">
        <f t="shared" si="7"/>
        <v/>
      </c>
    </row>
    <row r="233" spans="1:6">
      <c r="A233" s="546"/>
      <c r="B233" s="551"/>
      <c r="C233" s="553"/>
      <c r="D233" s="585" t="str">
        <f t="shared" si="6"/>
        <v/>
      </c>
      <c r="E233" s="546"/>
      <c r="F233" s="584" t="str">
        <f t="shared" si="7"/>
        <v/>
      </c>
    </row>
    <row r="234" spans="1:6">
      <c r="A234" s="546"/>
      <c r="B234" s="551"/>
      <c r="C234" s="553"/>
      <c r="D234" s="585" t="str">
        <f t="shared" si="6"/>
        <v/>
      </c>
      <c r="E234" s="546"/>
      <c r="F234" s="584" t="str">
        <f t="shared" si="7"/>
        <v/>
      </c>
    </row>
    <row r="235" spans="1:6">
      <c r="A235" s="546"/>
      <c r="B235" s="551"/>
      <c r="C235" s="553"/>
      <c r="D235" s="585" t="str">
        <f t="shared" si="6"/>
        <v/>
      </c>
      <c r="E235" s="546"/>
      <c r="F235" s="584" t="str">
        <f t="shared" si="7"/>
        <v/>
      </c>
    </row>
    <row r="236" spans="1:6">
      <c r="A236" s="546"/>
      <c r="B236" s="551"/>
      <c r="C236" s="553"/>
      <c r="D236" s="585" t="str">
        <f t="shared" si="6"/>
        <v/>
      </c>
      <c r="E236" s="546"/>
      <c r="F236" s="584" t="str">
        <f t="shared" si="7"/>
        <v/>
      </c>
    </row>
    <row r="237" spans="1:6">
      <c r="A237" s="546"/>
      <c r="B237" s="551"/>
      <c r="C237" s="553"/>
      <c r="D237" s="585" t="str">
        <f t="shared" si="6"/>
        <v/>
      </c>
      <c r="E237" s="546"/>
      <c r="F237" s="584" t="str">
        <f t="shared" si="7"/>
        <v/>
      </c>
    </row>
    <row r="238" spans="1:6">
      <c r="A238" s="546"/>
      <c r="B238" s="551"/>
      <c r="C238" s="553"/>
      <c r="D238" s="585" t="str">
        <f t="shared" si="6"/>
        <v/>
      </c>
      <c r="E238" s="546"/>
      <c r="F238" s="584" t="str">
        <f t="shared" si="7"/>
        <v/>
      </c>
    </row>
    <row r="239" spans="1:6">
      <c r="A239" s="546"/>
      <c r="B239" s="551"/>
      <c r="C239" s="553"/>
      <c r="D239" s="585" t="str">
        <f t="shared" si="6"/>
        <v/>
      </c>
      <c r="E239" s="546"/>
      <c r="F239" s="584" t="str">
        <f t="shared" si="7"/>
        <v/>
      </c>
    </row>
    <row r="240" spans="1:6">
      <c r="A240" s="546"/>
      <c r="B240" s="551"/>
      <c r="C240" s="553"/>
      <c r="D240" s="585" t="str">
        <f t="shared" si="6"/>
        <v/>
      </c>
      <c r="E240" s="546"/>
      <c r="F240" s="584" t="str">
        <f t="shared" si="7"/>
        <v/>
      </c>
    </row>
    <row r="241" spans="1:6">
      <c r="A241" s="546"/>
      <c r="B241" s="551"/>
      <c r="C241" s="553"/>
      <c r="D241" s="585" t="str">
        <f t="shared" si="6"/>
        <v/>
      </c>
      <c r="E241" s="546"/>
      <c r="F241" s="584" t="str">
        <f t="shared" si="7"/>
        <v/>
      </c>
    </row>
    <row r="242" spans="1:6">
      <c r="A242" s="546"/>
      <c r="B242" s="551"/>
      <c r="C242" s="553"/>
      <c r="D242" s="585" t="str">
        <f t="shared" si="6"/>
        <v/>
      </c>
      <c r="E242" s="546"/>
      <c r="F242" s="584" t="str">
        <f t="shared" si="7"/>
        <v/>
      </c>
    </row>
    <row r="243" spans="1:6">
      <c r="A243" s="546"/>
      <c r="B243" s="551"/>
      <c r="C243" s="553"/>
      <c r="D243" s="585" t="str">
        <f t="shared" si="6"/>
        <v/>
      </c>
      <c r="E243" s="546"/>
      <c r="F243" s="584" t="str">
        <f t="shared" si="7"/>
        <v/>
      </c>
    </row>
    <row r="244" spans="1:6">
      <c r="A244" s="546"/>
      <c r="B244" s="551"/>
      <c r="C244" s="553"/>
      <c r="D244" s="585" t="str">
        <f t="shared" si="6"/>
        <v/>
      </c>
      <c r="E244" s="546"/>
      <c r="F244" s="584" t="str">
        <f t="shared" si="7"/>
        <v/>
      </c>
    </row>
    <row r="245" spans="1:6">
      <c r="A245" s="546"/>
      <c r="B245" s="551"/>
      <c r="C245" s="553"/>
      <c r="D245" s="585" t="str">
        <f t="shared" si="6"/>
        <v/>
      </c>
      <c r="E245" s="546"/>
      <c r="F245" s="584" t="str">
        <f t="shared" si="7"/>
        <v/>
      </c>
    </row>
    <row r="246" spans="1:6">
      <c r="A246" s="546"/>
      <c r="B246" s="551"/>
      <c r="C246" s="553"/>
      <c r="D246" s="585" t="str">
        <f t="shared" si="6"/>
        <v/>
      </c>
      <c r="E246" s="546"/>
      <c r="F246" s="584" t="str">
        <f t="shared" si="7"/>
        <v/>
      </c>
    </row>
    <row r="247" spans="1:6">
      <c r="A247" s="546"/>
      <c r="B247" s="551"/>
      <c r="C247" s="553"/>
      <c r="D247" s="585" t="str">
        <f t="shared" si="6"/>
        <v/>
      </c>
      <c r="E247" s="546"/>
      <c r="F247" s="584" t="str">
        <f t="shared" si="7"/>
        <v/>
      </c>
    </row>
    <row r="248" spans="1:6">
      <c r="A248" s="546"/>
      <c r="B248" s="551"/>
      <c r="C248" s="553"/>
      <c r="D248" s="585" t="str">
        <f t="shared" si="6"/>
        <v/>
      </c>
      <c r="E248" s="546"/>
      <c r="F248" s="584" t="str">
        <f t="shared" si="7"/>
        <v/>
      </c>
    </row>
    <row r="249" spans="1:6">
      <c r="A249" s="546"/>
      <c r="B249" s="551"/>
      <c r="C249" s="553"/>
      <c r="D249" s="585" t="str">
        <f t="shared" si="6"/>
        <v/>
      </c>
      <c r="E249" s="546"/>
      <c r="F249" s="584" t="str">
        <f t="shared" si="7"/>
        <v/>
      </c>
    </row>
    <row r="250" spans="1:6">
      <c r="A250" s="546"/>
      <c r="B250" s="551"/>
      <c r="C250" s="553"/>
      <c r="D250" s="585" t="str">
        <f t="shared" si="6"/>
        <v/>
      </c>
      <c r="E250" s="546"/>
      <c r="F250" s="584" t="str">
        <f t="shared" si="7"/>
        <v/>
      </c>
    </row>
    <row r="251" spans="1:6">
      <c r="A251" s="546"/>
      <c r="B251" s="551"/>
      <c r="C251" s="553"/>
      <c r="D251" s="585" t="str">
        <f t="shared" si="6"/>
        <v/>
      </c>
      <c r="E251" s="546"/>
      <c r="F251" s="584" t="str">
        <f t="shared" si="7"/>
        <v/>
      </c>
    </row>
    <row r="252" spans="1:6">
      <c r="A252" s="546"/>
      <c r="B252" s="551"/>
      <c r="C252" s="553"/>
      <c r="D252" s="585" t="str">
        <f t="shared" si="6"/>
        <v/>
      </c>
      <c r="E252" s="546"/>
      <c r="F252" s="584" t="str">
        <f t="shared" si="7"/>
        <v/>
      </c>
    </row>
    <row r="253" spans="1:6">
      <c r="A253" s="546"/>
      <c r="B253" s="551"/>
      <c r="C253" s="553"/>
      <c r="D253" s="585" t="str">
        <f t="shared" si="6"/>
        <v/>
      </c>
      <c r="E253" s="546"/>
      <c r="F253" s="584" t="str">
        <f t="shared" si="7"/>
        <v/>
      </c>
    </row>
    <row r="254" spans="1:6">
      <c r="A254" s="546"/>
      <c r="B254" s="551"/>
      <c r="C254" s="553"/>
      <c r="D254" s="585" t="str">
        <f t="shared" si="6"/>
        <v/>
      </c>
      <c r="E254" s="546"/>
      <c r="F254" s="584" t="str">
        <f t="shared" si="7"/>
        <v/>
      </c>
    </row>
    <row r="255" spans="1:6">
      <c r="A255" s="546"/>
      <c r="B255" s="551"/>
      <c r="C255" s="553"/>
      <c r="D255" s="585" t="str">
        <f t="shared" si="6"/>
        <v/>
      </c>
      <c r="E255" s="546"/>
      <c r="F255" s="584" t="str">
        <f t="shared" si="7"/>
        <v/>
      </c>
    </row>
    <row r="256" spans="1:6">
      <c r="A256" s="546"/>
      <c r="B256" s="551"/>
      <c r="C256" s="553"/>
      <c r="D256" s="585" t="str">
        <f t="shared" si="6"/>
        <v/>
      </c>
      <c r="E256" s="546"/>
      <c r="F256" s="584" t="str">
        <f t="shared" si="7"/>
        <v/>
      </c>
    </row>
    <row r="257" spans="1:6">
      <c r="A257" s="546"/>
      <c r="B257" s="551"/>
      <c r="C257" s="553"/>
      <c r="D257" s="585" t="str">
        <f t="shared" si="6"/>
        <v/>
      </c>
      <c r="E257" s="546"/>
      <c r="F257" s="584" t="str">
        <f t="shared" si="7"/>
        <v/>
      </c>
    </row>
    <row r="258" spans="1:6">
      <c r="A258" s="546"/>
      <c r="B258" s="551"/>
      <c r="C258" s="553"/>
      <c r="D258" s="585" t="str">
        <f t="shared" si="6"/>
        <v/>
      </c>
      <c r="E258" s="546"/>
      <c r="F258" s="584" t="str">
        <f t="shared" si="7"/>
        <v/>
      </c>
    </row>
    <row r="259" spans="1:6">
      <c r="A259" s="546"/>
      <c r="B259" s="551"/>
      <c r="C259" s="553"/>
      <c r="D259" s="585" t="str">
        <f t="shared" si="6"/>
        <v/>
      </c>
      <c r="E259" s="546"/>
      <c r="F259" s="584" t="str">
        <f t="shared" si="7"/>
        <v/>
      </c>
    </row>
    <row r="260" spans="1:6">
      <c r="A260" s="546"/>
      <c r="B260" s="551"/>
      <c r="C260" s="553"/>
      <c r="D260" s="585" t="str">
        <f t="shared" si="6"/>
        <v/>
      </c>
      <c r="E260" s="546"/>
      <c r="F260" s="584" t="str">
        <f t="shared" si="7"/>
        <v/>
      </c>
    </row>
    <row r="261" spans="1:6">
      <c r="A261" s="546"/>
      <c r="B261" s="551"/>
      <c r="C261" s="553"/>
      <c r="D261" s="585" t="str">
        <f t="shared" si="6"/>
        <v/>
      </c>
      <c r="E261" s="546"/>
      <c r="F261" s="584" t="str">
        <f t="shared" si="7"/>
        <v/>
      </c>
    </row>
  </sheetData>
  <sheetProtection algorithmName="SHA-512" hashValue="DkpHlQ/8MZu51BS8jnR9Xq1J4vzTo8xjgSNIsju529BzW23KgoVdyKHyg7Hyd45A7BNCRr4jYMX0FoaXwuxY2g==" saltValue="EFpLDVN9wWUF+7SOyX8Wjg==" spinCount="100000" sheet="1" objects="1" scenarios="1" formatCells="0" formatRows="0" insertRows="0"/>
  <mergeCells count="8">
    <mergeCell ref="A4:F4"/>
    <mergeCell ref="A5:D5"/>
    <mergeCell ref="A7:A10"/>
    <mergeCell ref="B7:B10"/>
    <mergeCell ref="C7:C10"/>
    <mergeCell ref="D7:D9"/>
    <mergeCell ref="F7:F9"/>
    <mergeCell ref="E7:E10"/>
  </mergeCells>
  <dataValidations count="1">
    <dataValidation type="list" allowBlank="1" showInputMessage="1" showErrorMessage="1" sqref="B12:B261" xr:uid="{00000000-0002-0000-4500-000000000000}">
      <formula1>iii12tip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82">
    <pageSetUpPr fitToPage="1"/>
  </sheetPr>
  <dimension ref="A1:F261"/>
  <sheetViews>
    <sheetView zoomScaleNormal="100" workbookViewId="0">
      <selection activeCell="B12" sqref="B12:D14"/>
    </sheetView>
  </sheetViews>
  <sheetFormatPr defaultColWidth="9.1328125" defaultRowHeight="15.75"/>
  <cols>
    <col min="1" max="1" width="5.6640625" style="45" customWidth="1"/>
    <col min="2" max="2" width="35.86328125" style="45" customWidth="1"/>
    <col min="3" max="3" width="61.53125" style="49" customWidth="1"/>
    <col min="4" max="4" width="10.6640625" style="54" customWidth="1"/>
    <col min="5" max="5" width="17.6640625" style="49" customWidth="1"/>
    <col min="6" max="6" width="10.6640625" style="49" hidden="1" customWidth="1"/>
    <col min="7" max="16" width="9.1328125" style="49" customWidth="1"/>
    <col min="17" max="16384" width="9.1328125" style="49"/>
  </cols>
  <sheetData>
    <row r="1" spans="1:6" s="45" customFormat="1">
      <c r="A1" s="44" t="s">
        <v>483</v>
      </c>
      <c r="B1" s="44"/>
      <c r="D1" s="46"/>
      <c r="E1" s="48"/>
      <c r="F1" s="47"/>
    </row>
    <row r="2" spans="1:6" s="45" customFormat="1">
      <c r="A2" s="125" t="str">
        <f>IF(ISBLANK(facultate), IF(ISBLANK(departament),"","Departament " &amp; departament), "Facultatea " &amp; facultate)</f>
        <v>Facultatea Automatică și Calculatoare</v>
      </c>
      <c r="B2" s="44"/>
      <c r="D2" s="46"/>
      <c r="E2" s="48"/>
      <c r="F2" s="47"/>
    </row>
    <row r="3" spans="1:6" s="45" customFormat="1">
      <c r="A3" s="125" t="str">
        <f>IF(ISBLANK(departament),"","Departamentul " &amp; departament)</f>
        <v>Departamentul Automatică și Informatică Aplicată</v>
      </c>
      <c r="B3" s="44"/>
      <c r="D3" s="46"/>
      <c r="E3" s="48"/>
      <c r="F3" s="47"/>
    </row>
    <row r="4" spans="1:6">
      <c r="A4" s="472" t="s">
        <v>843</v>
      </c>
      <c r="B4" s="472"/>
      <c r="C4" s="472"/>
      <c r="D4" s="472"/>
      <c r="E4" s="472"/>
      <c r="F4" s="472"/>
    </row>
    <row r="5" spans="1:6">
      <c r="A5" s="472" t="s">
        <v>899</v>
      </c>
      <c r="B5" s="472"/>
      <c r="C5" s="472"/>
      <c r="D5" s="472"/>
      <c r="E5" s="472"/>
      <c r="F5" s="187"/>
    </row>
    <row r="6" spans="1:6" ht="13.5" customHeight="1">
      <c r="D6" s="49"/>
      <c r="E6" s="253" t="str">
        <f>CONCATENATE(functie," ",nume_candidat)</f>
        <v>Conferențiar Bojan-Dragos Claudia-Adina</v>
      </c>
    </row>
    <row r="7" spans="1:6" ht="18.75" customHeight="1">
      <c r="A7" s="470" t="s">
        <v>338</v>
      </c>
      <c r="B7" s="470" t="s">
        <v>900</v>
      </c>
      <c r="C7" s="470" t="s">
        <v>905</v>
      </c>
      <c r="D7" s="480" t="s">
        <v>2</v>
      </c>
      <c r="E7" s="470" t="s">
        <v>544</v>
      </c>
      <c r="F7" s="470" t="s">
        <v>4</v>
      </c>
    </row>
    <row r="8" spans="1:6" ht="18.75" customHeight="1">
      <c r="A8" s="487"/>
      <c r="B8" s="487"/>
      <c r="C8" s="487"/>
      <c r="D8" s="481"/>
      <c r="E8" s="487"/>
      <c r="F8" s="487"/>
    </row>
    <row r="9" spans="1:6" ht="18.75" customHeight="1">
      <c r="A9" s="487"/>
      <c r="B9" s="487"/>
      <c r="C9" s="487"/>
      <c r="D9" s="481"/>
      <c r="E9" s="471"/>
      <c r="F9" s="471"/>
    </row>
    <row r="10" spans="1:6" ht="18.75" customHeight="1">
      <c r="A10" s="471"/>
      <c r="B10" s="471"/>
      <c r="C10" s="471"/>
      <c r="D10" s="482"/>
      <c r="E10" s="254" t="str">
        <f>CONCATENATE("ultimii ",durata_evaluare," ani")</f>
        <v>ultimii 5 ani</v>
      </c>
      <c r="F10" s="254" t="str">
        <f>CONCATENATE("ultimii                                  ",durata_evaluare," ani")</f>
        <v>ultimii                                  5 ani</v>
      </c>
    </row>
    <row r="11" spans="1:6">
      <c r="A11" s="71"/>
      <c r="B11" s="51"/>
      <c r="C11" s="50"/>
      <c r="D11" s="22"/>
      <c r="E11" s="123">
        <f>SUMIF(E12:E1012,"&gt;0")</f>
        <v>0</v>
      </c>
      <c r="F11" s="59">
        <f>SUMIF(F12:F1110,"&gt;0")</f>
        <v>0</v>
      </c>
    </row>
    <row r="12" spans="1:6">
      <c r="A12" s="28">
        <v>1</v>
      </c>
      <c r="B12" s="135"/>
      <c r="C12" s="7"/>
      <c r="D12" s="180"/>
      <c r="E12" s="124" t="str">
        <f t="shared" ref="E12:E75" si="0">IF(OR(,$D12&lt;an_initial,$D12&gt;an_final),"",F12*(HLOOKUP(C12,iii13punctaje,2,FALSE)))</f>
        <v/>
      </c>
      <c r="F12" s="60" t="str">
        <f t="shared" ref="F12:F75" si="1">IF(OR(,,$D12="",$D12&gt;an_final),"",IF($D12&gt;=an_initial,1,""))</f>
        <v/>
      </c>
    </row>
    <row r="13" spans="1:6">
      <c r="A13" s="28">
        <v>2</v>
      </c>
      <c r="B13" s="135"/>
      <c r="C13" s="7"/>
      <c r="D13" s="180"/>
      <c r="E13" s="124" t="str">
        <f t="shared" si="0"/>
        <v/>
      </c>
      <c r="F13" s="60" t="str">
        <f t="shared" si="1"/>
        <v/>
      </c>
    </row>
    <row r="14" spans="1:6">
      <c r="A14" s="28">
        <v>3</v>
      </c>
      <c r="B14" s="135"/>
      <c r="C14" s="7"/>
      <c r="D14" s="180"/>
      <c r="E14" s="124" t="str">
        <f t="shared" si="0"/>
        <v/>
      </c>
      <c r="F14" s="60" t="str">
        <f t="shared" si="1"/>
        <v/>
      </c>
    </row>
    <row r="15" spans="1:6">
      <c r="A15" s="28">
        <v>4</v>
      </c>
      <c r="B15" s="135"/>
      <c r="C15" s="6"/>
      <c r="D15" s="179"/>
      <c r="E15" s="124" t="str">
        <f t="shared" si="0"/>
        <v/>
      </c>
      <c r="F15" s="60" t="str">
        <f t="shared" si="1"/>
        <v/>
      </c>
    </row>
    <row r="16" spans="1:6">
      <c r="A16" s="28">
        <v>5</v>
      </c>
      <c r="B16" s="135"/>
      <c r="C16" s="6"/>
      <c r="D16" s="179"/>
      <c r="E16" s="124" t="str">
        <f t="shared" si="0"/>
        <v/>
      </c>
      <c r="F16" s="60" t="str">
        <f t="shared" si="1"/>
        <v/>
      </c>
    </row>
    <row r="17" spans="1:6">
      <c r="A17" s="28">
        <v>6</v>
      </c>
      <c r="B17" s="135"/>
      <c r="C17" s="6"/>
      <c r="D17" s="179"/>
      <c r="E17" s="124" t="str">
        <f t="shared" si="0"/>
        <v/>
      </c>
      <c r="F17" s="60" t="str">
        <f t="shared" si="1"/>
        <v/>
      </c>
    </row>
    <row r="18" spans="1:6">
      <c r="A18" s="28">
        <v>7</v>
      </c>
      <c r="B18" s="135"/>
      <c r="C18" s="6"/>
      <c r="D18" s="179"/>
      <c r="E18" s="124" t="str">
        <f t="shared" si="0"/>
        <v/>
      </c>
      <c r="F18" s="60" t="str">
        <f t="shared" si="1"/>
        <v/>
      </c>
    </row>
    <row r="19" spans="1:6">
      <c r="A19" s="28">
        <v>8</v>
      </c>
      <c r="B19" s="135"/>
      <c r="C19" s="6"/>
      <c r="D19" s="179"/>
      <c r="E19" s="124" t="str">
        <f t="shared" si="0"/>
        <v/>
      </c>
      <c r="F19" s="60" t="str">
        <f t="shared" si="1"/>
        <v/>
      </c>
    </row>
    <row r="20" spans="1:6">
      <c r="A20" s="28">
        <v>9</v>
      </c>
      <c r="B20" s="135"/>
      <c r="C20" s="6"/>
      <c r="D20" s="179"/>
      <c r="E20" s="124" t="str">
        <f t="shared" si="0"/>
        <v/>
      </c>
      <c r="F20" s="60" t="str">
        <f t="shared" si="1"/>
        <v/>
      </c>
    </row>
    <row r="21" spans="1:6">
      <c r="A21" s="28">
        <v>10</v>
      </c>
      <c r="B21" s="135"/>
      <c r="C21" s="6"/>
      <c r="D21" s="179"/>
      <c r="E21" s="124" t="str">
        <f t="shared" si="0"/>
        <v/>
      </c>
      <c r="F21" s="60" t="str">
        <f t="shared" si="1"/>
        <v/>
      </c>
    </row>
    <row r="22" spans="1:6">
      <c r="A22" s="28">
        <v>11</v>
      </c>
      <c r="B22" s="135"/>
      <c r="C22" s="6"/>
      <c r="D22" s="179"/>
      <c r="E22" s="124" t="str">
        <f t="shared" si="0"/>
        <v/>
      </c>
      <c r="F22" s="60" t="str">
        <f t="shared" si="1"/>
        <v/>
      </c>
    </row>
    <row r="23" spans="1:6">
      <c r="A23" s="28">
        <v>12</v>
      </c>
      <c r="B23" s="135"/>
      <c r="C23" s="6"/>
      <c r="D23" s="179"/>
      <c r="E23" s="124" t="str">
        <f t="shared" si="0"/>
        <v/>
      </c>
      <c r="F23" s="60" t="str">
        <f t="shared" si="1"/>
        <v/>
      </c>
    </row>
    <row r="24" spans="1:6">
      <c r="A24" s="28">
        <v>13</v>
      </c>
      <c r="B24" s="135"/>
      <c r="C24" s="6"/>
      <c r="D24" s="179"/>
      <c r="E24" s="124" t="str">
        <f t="shared" si="0"/>
        <v/>
      </c>
      <c r="F24" s="60" t="str">
        <f t="shared" si="1"/>
        <v/>
      </c>
    </row>
    <row r="25" spans="1:6">
      <c r="A25" s="28">
        <v>14</v>
      </c>
      <c r="B25" s="135"/>
      <c r="C25" s="6"/>
      <c r="D25" s="179"/>
      <c r="E25" s="124" t="str">
        <f t="shared" si="0"/>
        <v/>
      </c>
      <c r="F25" s="60" t="str">
        <f t="shared" si="1"/>
        <v/>
      </c>
    </row>
    <row r="26" spans="1:6">
      <c r="A26" s="28">
        <v>15</v>
      </c>
      <c r="B26" s="135"/>
      <c r="C26" s="6"/>
      <c r="D26" s="179"/>
      <c r="E26" s="124" t="str">
        <f t="shared" si="0"/>
        <v/>
      </c>
      <c r="F26" s="60" t="str">
        <f t="shared" si="1"/>
        <v/>
      </c>
    </row>
    <row r="27" spans="1:6">
      <c r="A27" s="28">
        <v>16</v>
      </c>
      <c r="B27" s="135"/>
      <c r="C27" s="6"/>
      <c r="D27" s="179"/>
      <c r="E27" s="124" t="str">
        <f t="shared" si="0"/>
        <v/>
      </c>
      <c r="F27" s="60" t="str">
        <f t="shared" si="1"/>
        <v/>
      </c>
    </row>
    <row r="28" spans="1:6">
      <c r="A28" s="28">
        <v>17</v>
      </c>
      <c r="B28" s="135"/>
      <c r="C28" s="6"/>
      <c r="D28" s="179"/>
      <c r="E28" s="124" t="str">
        <f t="shared" si="0"/>
        <v/>
      </c>
      <c r="F28" s="60" t="str">
        <f t="shared" si="1"/>
        <v/>
      </c>
    </row>
    <row r="29" spans="1:6">
      <c r="A29" s="28">
        <v>18</v>
      </c>
      <c r="B29" s="135"/>
      <c r="C29" s="6"/>
      <c r="D29" s="179"/>
      <c r="E29" s="124" t="str">
        <f t="shared" si="0"/>
        <v/>
      </c>
      <c r="F29" s="60" t="str">
        <f t="shared" si="1"/>
        <v/>
      </c>
    </row>
    <row r="30" spans="1:6">
      <c r="A30" s="28">
        <v>19</v>
      </c>
      <c r="B30" s="135"/>
      <c r="C30" s="6"/>
      <c r="D30" s="179"/>
      <c r="E30" s="124" t="str">
        <f t="shared" si="0"/>
        <v/>
      </c>
      <c r="F30" s="60" t="str">
        <f t="shared" si="1"/>
        <v/>
      </c>
    </row>
    <row r="31" spans="1:6">
      <c r="A31" s="28">
        <v>20</v>
      </c>
      <c r="B31" s="135"/>
      <c r="C31" s="6"/>
      <c r="D31" s="179"/>
      <c r="E31" s="124" t="str">
        <f t="shared" si="0"/>
        <v/>
      </c>
      <c r="F31" s="60" t="str">
        <f t="shared" si="1"/>
        <v/>
      </c>
    </row>
    <row r="32" spans="1:6">
      <c r="A32" s="28">
        <v>21</v>
      </c>
      <c r="B32" s="135"/>
      <c r="C32" s="6"/>
      <c r="D32" s="179"/>
      <c r="E32" s="124" t="str">
        <f t="shared" si="0"/>
        <v/>
      </c>
      <c r="F32" s="60" t="str">
        <f t="shared" si="1"/>
        <v/>
      </c>
    </row>
    <row r="33" spans="1:6">
      <c r="A33" s="28">
        <v>22</v>
      </c>
      <c r="B33" s="135"/>
      <c r="C33" s="6"/>
      <c r="D33" s="179"/>
      <c r="E33" s="124" t="str">
        <f t="shared" si="0"/>
        <v/>
      </c>
      <c r="F33" s="60" t="str">
        <f t="shared" si="1"/>
        <v/>
      </c>
    </row>
    <row r="34" spans="1:6">
      <c r="A34" s="28">
        <v>23</v>
      </c>
      <c r="B34" s="135"/>
      <c r="C34" s="6"/>
      <c r="D34" s="179"/>
      <c r="E34" s="124" t="str">
        <f t="shared" si="0"/>
        <v/>
      </c>
      <c r="F34" s="60" t="str">
        <f t="shared" si="1"/>
        <v/>
      </c>
    </row>
    <row r="35" spans="1:6">
      <c r="A35" s="28">
        <v>24</v>
      </c>
      <c r="B35" s="135"/>
      <c r="C35" s="6"/>
      <c r="D35" s="179"/>
      <c r="E35" s="124" t="str">
        <f t="shared" si="0"/>
        <v/>
      </c>
      <c r="F35" s="60" t="str">
        <f t="shared" si="1"/>
        <v/>
      </c>
    </row>
    <row r="36" spans="1:6">
      <c r="A36" s="28">
        <v>25</v>
      </c>
      <c r="B36" s="135"/>
      <c r="C36" s="6"/>
      <c r="D36" s="179"/>
      <c r="E36" s="124" t="str">
        <f t="shared" si="0"/>
        <v/>
      </c>
      <c r="F36" s="60" t="str">
        <f t="shared" si="1"/>
        <v/>
      </c>
    </row>
    <row r="37" spans="1:6">
      <c r="A37" s="28">
        <v>26</v>
      </c>
      <c r="B37" s="135"/>
      <c r="C37" s="6"/>
      <c r="D37" s="179"/>
      <c r="E37" s="124" t="str">
        <f t="shared" si="0"/>
        <v/>
      </c>
      <c r="F37" s="60" t="str">
        <f t="shared" si="1"/>
        <v/>
      </c>
    </row>
    <row r="38" spans="1:6">
      <c r="A38" s="28">
        <v>27</v>
      </c>
      <c r="B38" s="135"/>
      <c r="C38" s="6"/>
      <c r="D38" s="179"/>
      <c r="E38" s="124" t="str">
        <f t="shared" si="0"/>
        <v/>
      </c>
      <c r="F38" s="60" t="str">
        <f t="shared" si="1"/>
        <v/>
      </c>
    </row>
    <row r="39" spans="1:6">
      <c r="A39" s="28">
        <v>28</v>
      </c>
      <c r="B39" s="135"/>
      <c r="C39" s="6"/>
      <c r="D39" s="179"/>
      <c r="E39" s="124" t="str">
        <f t="shared" si="0"/>
        <v/>
      </c>
      <c r="F39" s="60" t="str">
        <f t="shared" si="1"/>
        <v/>
      </c>
    </row>
    <row r="40" spans="1:6">
      <c r="A40" s="28">
        <v>29</v>
      </c>
      <c r="B40" s="135"/>
      <c r="C40" s="6"/>
      <c r="D40" s="179"/>
      <c r="E40" s="124" t="str">
        <f t="shared" si="0"/>
        <v/>
      </c>
      <c r="F40" s="60" t="str">
        <f t="shared" si="1"/>
        <v/>
      </c>
    </row>
    <row r="41" spans="1:6">
      <c r="A41" s="28">
        <v>30</v>
      </c>
      <c r="B41" s="135"/>
      <c r="C41" s="6"/>
      <c r="D41" s="179"/>
      <c r="E41" s="124" t="str">
        <f t="shared" si="0"/>
        <v/>
      </c>
      <c r="F41" s="60" t="str">
        <f t="shared" si="1"/>
        <v/>
      </c>
    </row>
    <row r="42" spans="1:6">
      <c r="A42" s="28">
        <v>31</v>
      </c>
      <c r="B42" s="135"/>
      <c r="C42" s="6"/>
      <c r="D42" s="179"/>
      <c r="E42" s="124" t="str">
        <f t="shared" si="0"/>
        <v/>
      </c>
      <c r="F42" s="60" t="str">
        <f t="shared" si="1"/>
        <v/>
      </c>
    </row>
    <row r="43" spans="1:6">
      <c r="A43" s="28">
        <v>32</v>
      </c>
      <c r="B43" s="135"/>
      <c r="C43" s="6"/>
      <c r="D43" s="179"/>
      <c r="E43" s="124" t="str">
        <f t="shared" si="0"/>
        <v/>
      </c>
      <c r="F43" s="60" t="str">
        <f t="shared" si="1"/>
        <v/>
      </c>
    </row>
    <row r="44" spans="1:6">
      <c r="A44" s="28">
        <v>33</v>
      </c>
      <c r="B44" s="135"/>
      <c r="C44" s="6"/>
      <c r="D44" s="179"/>
      <c r="E44" s="124" t="str">
        <f t="shared" si="0"/>
        <v/>
      </c>
      <c r="F44" s="60" t="str">
        <f t="shared" si="1"/>
        <v/>
      </c>
    </row>
    <row r="45" spans="1:6">
      <c r="A45" s="28">
        <v>34</v>
      </c>
      <c r="B45" s="135"/>
      <c r="C45" s="6"/>
      <c r="D45" s="179"/>
      <c r="E45" s="124" t="str">
        <f t="shared" si="0"/>
        <v/>
      </c>
      <c r="F45" s="60" t="str">
        <f t="shared" si="1"/>
        <v/>
      </c>
    </row>
    <row r="46" spans="1:6">
      <c r="A46" s="28">
        <v>35</v>
      </c>
      <c r="B46" s="135"/>
      <c r="C46" s="6"/>
      <c r="D46" s="179"/>
      <c r="E46" s="124" t="str">
        <f t="shared" si="0"/>
        <v/>
      </c>
      <c r="F46" s="60" t="str">
        <f t="shared" si="1"/>
        <v/>
      </c>
    </row>
    <row r="47" spans="1:6">
      <c r="A47" s="28">
        <v>36</v>
      </c>
      <c r="B47" s="135"/>
      <c r="C47" s="6"/>
      <c r="D47" s="179"/>
      <c r="E47" s="124" t="str">
        <f t="shared" si="0"/>
        <v/>
      </c>
      <c r="F47" s="60" t="str">
        <f t="shared" si="1"/>
        <v/>
      </c>
    </row>
    <row r="48" spans="1:6">
      <c r="A48" s="28">
        <v>37</v>
      </c>
      <c r="B48" s="135"/>
      <c r="C48" s="6"/>
      <c r="D48" s="179"/>
      <c r="E48" s="124" t="str">
        <f t="shared" si="0"/>
        <v/>
      </c>
      <c r="F48" s="60" t="str">
        <f t="shared" si="1"/>
        <v/>
      </c>
    </row>
    <row r="49" spans="1:6">
      <c r="A49" s="28">
        <v>38</v>
      </c>
      <c r="B49" s="135"/>
      <c r="C49" s="6"/>
      <c r="D49" s="179"/>
      <c r="E49" s="124" t="str">
        <f t="shared" si="0"/>
        <v/>
      </c>
      <c r="F49" s="60" t="str">
        <f t="shared" si="1"/>
        <v/>
      </c>
    </row>
    <row r="50" spans="1:6">
      <c r="A50" s="28">
        <v>39</v>
      </c>
      <c r="B50" s="135"/>
      <c r="C50" s="6"/>
      <c r="D50" s="179"/>
      <c r="E50" s="124" t="str">
        <f t="shared" si="0"/>
        <v/>
      </c>
      <c r="F50" s="60" t="str">
        <f t="shared" si="1"/>
        <v/>
      </c>
    </row>
    <row r="51" spans="1:6">
      <c r="A51" s="28">
        <v>40</v>
      </c>
      <c r="B51" s="135"/>
      <c r="C51" s="6"/>
      <c r="D51" s="179"/>
      <c r="E51" s="124" t="str">
        <f t="shared" si="0"/>
        <v/>
      </c>
      <c r="F51" s="60" t="str">
        <f t="shared" si="1"/>
        <v/>
      </c>
    </row>
    <row r="52" spans="1:6">
      <c r="A52" s="28">
        <v>41</v>
      </c>
      <c r="B52" s="135"/>
      <c r="C52" s="6"/>
      <c r="D52" s="179"/>
      <c r="E52" s="124" t="str">
        <f t="shared" si="0"/>
        <v/>
      </c>
      <c r="F52" s="60" t="str">
        <f t="shared" si="1"/>
        <v/>
      </c>
    </row>
    <row r="53" spans="1:6">
      <c r="A53" s="28">
        <v>42</v>
      </c>
      <c r="B53" s="135"/>
      <c r="C53" s="6"/>
      <c r="D53" s="179"/>
      <c r="E53" s="124" t="str">
        <f t="shared" si="0"/>
        <v/>
      </c>
      <c r="F53" s="60" t="str">
        <f t="shared" si="1"/>
        <v/>
      </c>
    </row>
    <row r="54" spans="1:6">
      <c r="A54" s="28">
        <v>43</v>
      </c>
      <c r="B54" s="135"/>
      <c r="C54" s="6"/>
      <c r="D54" s="179"/>
      <c r="E54" s="124" t="str">
        <f t="shared" si="0"/>
        <v/>
      </c>
      <c r="F54" s="60" t="str">
        <f t="shared" si="1"/>
        <v/>
      </c>
    </row>
    <row r="55" spans="1:6">
      <c r="A55" s="28">
        <v>44</v>
      </c>
      <c r="B55" s="135"/>
      <c r="C55" s="6"/>
      <c r="D55" s="179"/>
      <c r="E55" s="124" t="str">
        <f t="shared" si="0"/>
        <v/>
      </c>
      <c r="F55" s="60" t="str">
        <f t="shared" si="1"/>
        <v/>
      </c>
    </row>
    <row r="56" spans="1:6">
      <c r="A56" s="28">
        <v>45</v>
      </c>
      <c r="B56" s="135"/>
      <c r="C56" s="6"/>
      <c r="D56" s="179"/>
      <c r="E56" s="124" t="str">
        <f t="shared" si="0"/>
        <v/>
      </c>
      <c r="F56" s="60" t="str">
        <f t="shared" si="1"/>
        <v/>
      </c>
    </row>
    <row r="57" spans="1:6">
      <c r="A57" s="28">
        <v>46</v>
      </c>
      <c r="B57" s="135"/>
      <c r="C57" s="6"/>
      <c r="D57" s="179"/>
      <c r="E57" s="124" t="str">
        <f t="shared" si="0"/>
        <v/>
      </c>
      <c r="F57" s="60" t="str">
        <f t="shared" si="1"/>
        <v/>
      </c>
    </row>
    <row r="58" spans="1:6">
      <c r="A58" s="28">
        <v>47</v>
      </c>
      <c r="B58" s="135"/>
      <c r="C58" s="6"/>
      <c r="D58" s="179"/>
      <c r="E58" s="124" t="str">
        <f t="shared" si="0"/>
        <v/>
      </c>
      <c r="F58" s="60" t="str">
        <f t="shared" si="1"/>
        <v/>
      </c>
    </row>
    <row r="59" spans="1:6">
      <c r="A59" s="28">
        <v>48</v>
      </c>
      <c r="B59" s="135"/>
      <c r="C59" s="6"/>
      <c r="D59" s="179"/>
      <c r="E59" s="124" t="str">
        <f t="shared" si="0"/>
        <v/>
      </c>
      <c r="F59" s="60" t="str">
        <f t="shared" si="1"/>
        <v/>
      </c>
    </row>
    <row r="60" spans="1:6">
      <c r="A60" s="28">
        <v>49</v>
      </c>
      <c r="B60" s="135"/>
      <c r="C60" s="6"/>
      <c r="D60" s="179"/>
      <c r="E60" s="124" t="str">
        <f t="shared" si="0"/>
        <v/>
      </c>
      <c r="F60" s="60" t="str">
        <f t="shared" si="1"/>
        <v/>
      </c>
    </row>
    <row r="61" spans="1:6">
      <c r="A61" s="28">
        <v>50</v>
      </c>
      <c r="B61" s="135"/>
      <c r="C61" s="6"/>
      <c r="D61" s="179"/>
      <c r="E61" s="124" t="str">
        <f t="shared" si="0"/>
        <v/>
      </c>
      <c r="F61" s="60" t="str">
        <f t="shared" si="1"/>
        <v/>
      </c>
    </row>
    <row r="62" spans="1:6">
      <c r="A62" s="28">
        <v>51</v>
      </c>
      <c r="B62" s="135"/>
      <c r="C62" s="6"/>
      <c r="D62" s="179"/>
      <c r="E62" s="124" t="str">
        <f t="shared" si="0"/>
        <v/>
      </c>
      <c r="F62" s="60" t="str">
        <f t="shared" si="1"/>
        <v/>
      </c>
    </row>
    <row r="63" spans="1:6">
      <c r="A63" s="28">
        <v>52</v>
      </c>
      <c r="B63" s="135"/>
      <c r="C63" s="6"/>
      <c r="D63" s="179"/>
      <c r="E63" s="124" t="str">
        <f t="shared" si="0"/>
        <v/>
      </c>
      <c r="F63" s="60" t="str">
        <f t="shared" si="1"/>
        <v/>
      </c>
    </row>
    <row r="64" spans="1:6">
      <c r="A64" s="28">
        <v>53</v>
      </c>
      <c r="B64" s="135"/>
      <c r="C64" s="6"/>
      <c r="D64" s="179"/>
      <c r="E64" s="124" t="str">
        <f t="shared" si="0"/>
        <v/>
      </c>
      <c r="F64" s="60" t="str">
        <f t="shared" si="1"/>
        <v/>
      </c>
    </row>
    <row r="65" spans="1:6">
      <c r="A65" s="28">
        <v>54</v>
      </c>
      <c r="B65" s="135"/>
      <c r="C65" s="6"/>
      <c r="D65" s="179"/>
      <c r="E65" s="124" t="str">
        <f t="shared" si="0"/>
        <v/>
      </c>
      <c r="F65" s="60" t="str">
        <f t="shared" si="1"/>
        <v/>
      </c>
    </row>
    <row r="66" spans="1:6">
      <c r="A66" s="28">
        <v>55</v>
      </c>
      <c r="B66" s="135"/>
      <c r="C66" s="6"/>
      <c r="D66" s="179"/>
      <c r="E66" s="124" t="str">
        <f t="shared" si="0"/>
        <v/>
      </c>
      <c r="F66" s="60" t="str">
        <f t="shared" si="1"/>
        <v/>
      </c>
    </row>
    <row r="67" spans="1:6">
      <c r="A67" s="28">
        <v>56</v>
      </c>
      <c r="B67" s="135"/>
      <c r="C67" s="6"/>
      <c r="D67" s="179"/>
      <c r="E67" s="124" t="str">
        <f t="shared" si="0"/>
        <v/>
      </c>
      <c r="F67" s="60" t="str">
        <f t="shared" si="1"/>
        <v/>
      </c>
    </row>
    <row r="68" spans="1:6">
      <c r="A68" s="28">
        <v>57</v>
      </c>
      <c r="B68" s="135"/>
      <c r="C68" s="6"/>
      <c r="D68" s="179"/>
      <c r="E68" s="124" t="str">
        <f t="shared" si="0"/>
        <v/>
      </c>
      <c r="F68" s="60" t="str">
        <f t="shared" si="1"/>
        <v/>
      </c>
    </row>
    <row r="69" spans="1:6">
      <c r="A69" s="28">
        <v>58</v>
      </c>
      <c r="B69" s="135"/>
      <c r="C69" s="6"/>
      <c r="D69" s="179"/>
      <c r="E69" s="124" t="str">
        <f t="shared" si="0"/>
        <v/>
      </c>
      <c r="F69" s="60" t="str">
        <f t="shared" si="1"/>
        <v/>
      </c>
    </row>
    <row r="70" spans="1:6">
      <c r="A70" s="28">
        <v>59</v>
      </c>
      <c r="B70" s="135"/>
      <c r="C70" s="6"/>
      <c r="D70" s="179"/>
      <c r="E70" s="124" t="str">
        <f t="shared" si="0"/>
        <v/>
      </c>
      <c r="F70" s="60" t="str">
        <f t="shared" si="1"/>
        <v/>
      </c>
    </row>
    <row r="71" spans="1:6">
      <c r="A71" s="28">
        <v>60</v>
      </c>
      <c r="B71" s="135"/>
      <c r="C71" s="6"/>
      <c r="D71" s="179"/>
      <c r="E71" s="124" t="str">
        <f t="shared" si="0"/>
        <v/>
      </c>
      <c r="F71" s="60" t="str">
        <f t="shared" si="1"/>
        <v/>
      </c>
    </row>
    <row r="72" spans="1:6">
      <c r="A72" s="28">
        <v>61</v>
      </c>
      <c r="B72" s="135"/>
      <c r="C72" s="6"/>
      <c r="D72" s="179"/>
      <c r="E72" s="124" t="str">
        <f t="shared" si="0"/>
        <v/>
      </c>
      <c r="F72" s="60" t="str">
        <f t="shared" si="1"/>
        <v/>
      </c>
    </row>
    <row r="73" spans="1:6">
      <c r="A73" s="28">
        <v>62</v>
      </c>
      <c r="B73" s="135"/>
      <c r="C73" s="6"/>
      <c r="D73" s="179"/>
      <c r="E73" s="124" t="str">
        <f t="shared" si="0"/>
        <v/>
      </c>
      <c r="F73" s="60" t="str">
        <f t="shared" si="1"/>
        <v/>
      </c>
    </row>
    <row r="74" spans="1:6">
      <c r="A74" s="28">
        <v>63</v>
      </c>
      <c r="B74" s="135"/>
      <c r="C74" s="6"/>
      <c r="D74" s="179"/>
      <c r="E74" s="124" t="str">
        <f t="shared" si="0"/>
        <v/>
      </c>
      <c r="F74" s="60" t="str">
        <f t="shared" si="1"/>
        <v/>
      </c>
    </row>
    <row r="75" spans="1:6">
      <c r="A75" s="28">
        <v>64</v>
      </c>
      <c r="B75" s="135"/>
      <c r="C75" s="6"/>
      <c r="D75" s="179"/>
      <c r="E75" s="124" t="str">
        <f t="shared" si="0"/>
        <v/>
      </c>
      <c r="F75" s="60" t="str">
        <f t="shared" si="1"/>
        <v/>
      </c>
    </row>
    <row r="76" spans="1:6">
      <c r="A76" s="28">
        <v>65</v>
      </c>
      <c r="B76" s="135"/>
      <c r="C76" s="6"/>
      <c r="D76" s="179"/>
      <c r="E76" s="124" t="str">
        <f t="shared" ref="E76:E139" si="2">IF(OR(,$D76&lt;an_initial,$D76&gt;an_final),"",F76*(HLOOKUP(C76,iii13punctaje,2,FALSE)))</f>
        <v/>
      </c>
      <c r="F76" s="60" t="str">
        <f t="shared" ref="F76:F139" si="3">IF(OR(,,$D76="",$D76&gt;an_final),"",IF($D76&gt;=an_initial,1,""))</f>
        <v/>
      </c>
    </row>
    <row r="77" spans="1:6">
      <c r="A77" s="28">
        <v>66</v>
      </c>
      <c r="B77" s="135"/>
      <c r="C77" s="6"/>
      <c r="D77" s="179"/>
      <c r="E77" s="124" t="str">
        <f t="shared" si="2"/>
        <v/>
      </c>
      <c r="F77" s="60" t="str">
        <f t="shared" si="3"/>
        <v/>
      </c>
    </row>
    <row r="78" spans="1:6">
      <c r="A78" s="28">
        <v>67</v>
      </c>
      <c r="B78" s="135"/>
      <c r="C78" s="6"/>
      <c r="D78" s="179"/>
      <c r="E78" s="124" t="str">
        <f t="shared" si="2"/>
        <v/>
      </c>
      <c r="F78" s="60" t="str">
        <f t="shared" si="3"/>
        <v/>
      </c>
    </row>
    <row r="79" spans="1:6">
      <c r="A79" s="28">
        <v>68</v>
      </c>
      <c r="B79" s="135"/>
      <c r="C79" s="6"/>
      <c r="D79" s="179"/>
      <c r="E79" s="124" t="str">
        <f t="shared" si="2"/>
        <v/>
      </c>
      <c r="F79" s="60" t="str">
        <f t="shared" si="3"/>
        <v/>
      </c>
    </row>
    <row r="80" spans="1:6">
      <c r="A80" s="28">
        <v>69</v>
      </c>
      <c r="B80" s="135"/>
      <c r="C80" s="6"/>
      <c r="D80" s="179"/>
      <c r="E80" s="124" t="str">
        <f t="shared" si="2"/>
        <v/>
      </c>
      <c r="F80" s="60" t="str">
        <f t="shared" si="3"/>
        <v/>
      </c>
    </row>
    <row r="81" spans="1:6">
      <c r="A81" s="28">
        <v>70</v>
      </c>
      <c r="B81" s="135"/>
      <c r="C81" s="6"/>
      <c r="D81" s="179"/>
      <c r="E81" s="124" t="str">
        <f t="shared" si="2"/>
        <v/>
      </c>
      <c r="F81" s="60" t="str">
        <f t="shared" si="3"/>
        <v/>
      </c>
    </row>
    <row r="82" spans="1:6">
      <c r="A82" s="28">
        <v>71</v>
      </c>
      <c r="B82" s="135"/>
      <c r="C82" s="6"/>
      <c r="D82" s="179"/>
      <c r="E82" s="124" t="str">
        <f t="shared" si="2"/>
        <v/>
      </c>
      <c r="F82" s="60" t="str">
        <f t="shared" si="3"/>
        <v/>
      </c>
    </row>
    <row r="83" spans="1:6">
      <c r="A83" s="28">
        <v>72</v>
      </c>
      <c r="B83" s="135"/>
      <c r="C83" s="6"/>
      <c r="D83" s="179"/>
      <c r="E83" s="124" t="str">
        <f t="shared" si="2"/>
        <v/>
      </c>
      <c r="F83" s="60" t="str">
        <f t="shared" si="3"/>
        <v/>
      </c>
    </row>
    <row r="84" spans="1:6">
      <c r="A84" s="28">
        <v>73</v>
      </c>
      <c r="B84" s="135"/>
      <c r="C84" s="6"/>
      <c r="D84" s="179"/>
      <c r="E84" s="124" t="str">
        <f t="shared" si="2"/>
        <v/>
      </c>
      <c r="F84" s="60" t="str">
        <f t="shared" si="3"/>
        <v/>
      </c>
    </row>
    <row r="85" spans="1:6">
      <c r="A85" s="28">
        <v>74</v>
      </c>
      <c r="B85" s="135"/>
      <c r="C85" s="6"/>
      <c r="D85" s="179"/>
      <c r="E85" s="124" t="str">
        <f t="shared" si="2"/>
        <v/>
      </c>
      <c r="F85" s="60" t="str">
        <f t="shared" si="3"/>
        <v/>
      </c>
    </row>
    <row r="86" spans="1:6">
      <c r="A86" s="28">
        <v>75</v>
      </c>
      <c r="B86" s="135"/>
      <c r="C86" s="6"/>
      <c r="D86" s="179"/>
      <c r="E86" s="124" t="str">
        <f t="shared" si="2"/>
        <v/>
      </c>
      <c r="F86" s="60" t="str">
        <f t="shared" si="3"/>
        <v/>
      </c>
    </row>
    <row r="87" spans="1:6">
      <c r="A87" s="28">
        <v>76</v>
      </c>
      <c r="B87" s="135"/>
      <c r="C87" s="6"/>
      <c r="D87" s="179"/>
      <c r="E87" s="124" t="str">
        <f t="shared" si="2"/>
        <v/>
      </c>
      <c r="F87" s="60" t="str">
        <f t="shared" si="3"/>
        <v/>
      </c>
    </row>
    <row r="88" spans="1:6">
      <c r="A88" s="28">
        <v>77</v>
      </c>
      <c r="B88" s="135"/>
      <c r="C88" s="6"/>
      <c r="D88" s="179"/>
      <c r="E88" s="124" t="str">
        <f t="shared" si="2"/>
        <v/>
      </c>
      <c r="F88" s="60" t="str">
        <f t="shared" si="3"/>
        <v/>
      </c>
    </row>
    <row r="89" spans="1:6">
      <c r="A89" s="28">
        <v>78</v>
      </c>
      <c r="B89" s="135"/>
      <c r="C89" s="6"/>
      <c r="D89" s="179"/>
      <c r="E89" s="124" t="str">
        <f t="shared" si="2"/>
        <v/>
      </c>
      <c r="F89" s="60" t="str">
        <f t="shared" si="3"/>
        <v/>
      </c>
    </row>
    <row r="90" spans="1:6">
      <c r="A90" s="28">
        <v>79</v>
      </c>
      <c r="B90" s="135"/>
      <c r="C90" s="6"/>
      <c r="D90" s="179"/>
      <c r="E90" s="124" t="str">
        <f t="shared" si="2"/>
        <v/>
      </c>
      <c r="F90" s="60" t="str">
        <f t="shared" si="3"/>
        <v/>
      </c>
    </row>
    <row r="91" spans="1:6">
      <c r="A91" s="28">
        <v>80</v>
      </c>
      <c r="B91" s="135"/>
      <c r="C91" s="6"/>
      <c r="D91" s="179"/>
      <c r="E91" s="124" t="str">
        <f t="shared" si="2"/>
        <v/>
      </c>
      <c r="F91" s="60" t="str">
        <f t="shared" si="3"/>
        <v/>
      </c>
    </row>
    <row r="92" spans="1:6">
      <c r="A92" s="28">
        <v>81</v>
      </c>
      <c r="B92" s="135"/>
      <c r="C92" s="6"/>
      <c r="D92" s="179"/>
      <c r="E92" s="124" t="str">
        <f t="shared" si="2"/>
        <v/>
      </c>
      <c r="F92" s="60" t="str">
        <f t="shared" si="3"/>
        <v/>
      </c>
    </row>
    <row r="93" spans="1:6">
      <c r="A93" s="28">
        <v>82</v>
      </c>
      <c r="B93" s="135"/>
      <c r="C93" s="6"/>
      <c r="D93" s="179"/>
      <c r="E93" s="124" t="str">
        <f t="shared" si="2"/>
        <v/>
      </c>
      <c r="F93" s="60" t="str">
        <f t="shared" si="3"/>
        <v/>
      </c>
    </row>
    <row r="94" spans="1:6">
      <c r="A94" s="28">
        <v>83</v>
      </c>
      <c r="B94" s="135"/>
      <c r="C94" s="6"/>
      <c r="D94" s="179"/>
      <c r="E94" s="124" t="str">
        <f t="shared" si="2"/>
        <v/>
      </c>
      <c r="F94" s="60" t="str">
        <f t="shared" si="3"/>
        <v/>
      </c>
    </row>
    <row r="95" spans="1:6">
      <c r="A95" s="28">
        <v>84</v>
      </c>
      <c r="B95" s="135"/>
      <c r="C95" s="6"/>
      <c r="D95" s="179"/>
      <c r="E95" s="124" t="str">
        <f t="shared" si="2"/>
        <v/>
      </c>
      <c r="F95" s="60" t="str">
        <f t="shared" si="3"/>
        <v/>
      </c>
    </row>
    <row r="96" spans="1:6">
      <c r="A96" s="28">
        <v>85</v>
      </c>
      <c r="B96" s="135"/>
      <c r="C96" s="6"/>
      <c r="D96" s="179"/>
      <c r="E96" s="124" t="str">
        <f t="shared" si="2"/>
        <v/>
      </c>
      <c r="F96" s="60" t="str">
        <f t="shared" si="3"/>
        <v/>
      </c>
    </row>
    <row r="97" spans="1:6">
      <c r="A97" s="28">
        <v>86</v>
      </c>
      <c r="B97" s="135"/>
      <c r="C97" s="6"/>
      <c r="D97" s="179"/>
      <c r="E97" s="124" t="str">
        <f t="shared" si="2"/>
        <v/>
      </c>
      <c r="F97" s="60" t="str">
        <f t="shared" si="3"/>
        <v/>
      </c>
    </row>
    <row r="98" spans="1:6">
      <c r="A98" s="28">
        <v>87</v>
      </c>
      <c r="B98" s="135"/>
      <c r="C98" s="6"/>
      <c r="D98" s="179"/>
      <c r="E98" s="124" t="str">
        <f t="shared" si="2"/>
        <v/>
      </c>
      <c r="F98" s="60" t="str">
        <f t="shared" si="3"/>
        <v/>
      </c>
    </row>
    <row r="99" spans="1:6">
      <c r="A99" s="28">
        <v>88</v>
      </c>
      <c r="B99" s="135"/>
      <c r="C99" s="6"/>
      <c r="D99" s="179"/>
      <c r="E99" s="124" t="str">
        <f t="shared" si="2"/>
        <v/>
      </c>
      <c r="F99" s="60" t="str">
        <f t="shared" si="3"/>
        <v/>
      </c>
    </row>
    <row r="100" spans="1:6">
      <c r="A100" s="28">
        <v>89</v>
      </c>
      <c r="B100" s="135"/>
      <c r="C100" s="6"/>
      <c r="D100" s="179"/>
      <c r="E100" s="124" t="str">
        <f t="shared" si="2"/>
        <v/>
      </c>
      <c r="F100" s="60" t="str">
        <f t="shared" si="3"/>
        <v/>
      </c>
    </row>
    <row r="101" spans="1:6">
      <c r="A101" s="28">
        <v>90</v>
      </c>
      <c r="B101" s="135"/>
      <c r="C101" s="6"/>
      <c r="D101" s="179"/>
      <c r="E101" s="124" t="str">
        <f t="shared" si="2"/>
        <v/>
      </c>
      <c r="F101" s="60" t="str">
        <f t="shared" si="3"/>
        <v/>
      </c>
    </row>
    <row r="102" spans="1:6">
      <c r="A102" s="28">
        <v>91</v>
      </c>
      <c r="B102" s="135"/>
      <c r="C102" s="6"/>
      <c r="D102" s="179"/>
      <c r="E102" s="124" t="str">
        <f t="shared" si="2"/>
        <v/>
      </c>
      <c r="F102" s="60" t="str">
        <f t="shared" si="3"/>
        <v/>
      </c>
    </row>
    <row r="103" spans="1:6">
      <c r="A103" s="28">
        <v>92</v>
      </c>
      <c r="B103" s="135"/>
      <c r="C103" s="6"/>
      <c r="D103" s="179"/>
      <c r="E103" s="124" t="str">
        <f t="shared" si="2"/>
        <v/>
      </c>
      <c r="F103" s="60" t="str">
        <f t="shared" si="3"/>
        <v/>
      </c>
    </row>
    <row r="104" spans="1:6">
      <c r="A104" s="28">
        <v>93</v>
      </c>
      <c r="B104" s="135"/>
      <c r="C104" s="6"/>
      <c r="D104" s="179"/>
      <c r="E104" s="124" t="str">
        <f t="shared" si="2"/>
        <v/>
      </c>
      <c r="F104" s="60" t="str">
        <f t="shared" si="3"/>
        <v/>
      </c>
    </row>
    <row r="105" spans="1:6">
      <c r="A105" s="28">
        <v>94</v>
      </c>
      <c r="B105" s="135"/>
      <c r="C105" s="6"/>
      <c r="D105" s="179"/>
      <c r="E105" s="124" t="str">
        <f t="shared" si="2"/>
        <v/>
      </c>
      <c r="F105" s="60" t="str">
        <f t="shared" si="3"/>
        <v/>
      </c>
    </row>
    <row r="106" spans="1:6">
      <c r="A106" s="28">
        <v>95</v>
      </c>
      <c r="B106" s="135"/>
      <c r="C106" s="6"/>
      <c r="D106" s="179"/>
      <c r="E106" s="124" t="str">
        <f t="shared" si="2"/>
        <v/>
      </c>
      <c r="F106" s="60" t="str">
        <f t="shared" si="3"/>
        <v/>
      </c>
    </row>
    <row r="107" spans="1:6">
      <c r="A107" s="28">
        <v>96</v>
      </c>
      <c r="B107" s="135"/>
      <c r="C107" s="6"/>
      <c r="D107" s="179"/>
      <c r="E107" s="124" t="str">
        <f t="shared" si="2"/>
        <v/>
      </c>
      <c r="F107" s="60" t="str">
        <f t="shared" si="3"/>
        <v/>
      </c>
    </row>
    <row r="108" spans="1:6">
      <c r="A108" s="28">
        <v>97</v>
      </c>
      <c r="B108" s="135"/>
      <c r="C108" s="6"/>
      <c r="D108" s="179"/>
      <c r="E108" s="124" t="str">
        <f t="shared" si="2"/>
        <v/>
      </c>
      <c r="F108" s="60" t="str">
        <f t="shared" si="3"/>
        <v/>
      </c>
    </row>
    <row r="109" spans="1:6">
      <c r="A109" s="28">
        <v>98</v>
      </c>
      <c r="B109" s="135"/>
      <c r="C109" s="6"/>
      <c r="D109" s="179"/>
      <c r="E109" s="124" t="str">
        <f t="shared" si="2"/>
        <v/>
      </c>
      <c r="F109" s="60" t="str">
        <f t="shared" si="3"/>
        <v/>
      </c>
    </row>
    <row r="110" spans="1:6">
      <c r="A110" s="117">
        <v>99</v>
      </c>
      <c r="B110" s="6"/>
      <c r="C110" s="6"/>
      <c r="D110" s="179"/>
      <c r="E110" s="124" t="str">
        <f t="shared" si="2"/>
        <v/>
      </c>
      <c r="F110" s="60" t="str">
        <f t="shared" si="3"/>
        <v/>
      </c>
    </row>
    <row r="111" spans="1:6">
      <c r="A111" s="117">
        <v>100</v>
      </c>
      <c r="B111" s="6"/>
      <c r="C111" s="118"/>
      <c r="D111" s="120"/>
      <c r="E111" s="124" t="str">
        <f t="shared" si="2"/>
        <v/>
      </c>
      <c r="F111" s="60" t="str">
        <f t="shared" si="3"/>
        <v/>
      </c>
    </row>
    <row r="112" spans="1:6">
      <c r="A112" s="117">
        <v>101</v>
      </c>
      <c r="B112" s="6"/>
      <c r="C112" s="118"/>
      <c r="D112" s="120"/>
      <c r="E112" s="124" t="str">
        <f t="shared" si="2"/>
        <v/>
      </c>
      <c r="F112" s="60" t="str">
        <f t="shared" si="3"/>
        <v/>
      </c>
    </row>
    <row r="113" spans="1:6">
      <c r="A113" s="117">
        <v>102</v>
      </c>
      <c r="B113" s="6"/>
      <c r="C113" s="118"/>
      <c r="D113" s="120"/>
      <c r="E113" s="124" t="str">
        <f t="shared" si="2"/>
        <v/>
      </c>
      <c r="F113" s="60" t="str">
        <f t="shared" si="3"/>
        <v/>
      </c>
    </row>
    <row r="114" spans="1:6">
      <c r="A114" s="117">
        <v>103</v>
      </c>
      <c r="B114" s="6"/>
      <c r="C114" s="118"/>
      <c r="D114" s="120"/>
      <c r="E114" s="124" t="str">
        <f t="shared" si="2"/>
        <v/>
      </c>
      <c r="F114" s="60" t="str">
        <f t="shared" si="3"/>
        <v/>
      </c>
    </row>
    <row r="115" spans="1:6">
      <c r="A115" s="117">
        <v>104</v>
      </c>
      <c r="B115" s="6"/>
      <c r="C115" s="118"/>
      <c r="D115" s="120"/>
      <c r="E115" s="124" t="str">
        <f t="shared" si="2"/>
        <v/>
      </c>
      <c r="F115" s="60" t="str">
        <f t="shared" si="3"/>
        <v/>
      </c>
    </row>
    <row r="116" spans="1:6">
      <c r="A116" s="117">
        <v>105</v>
      </c>
      <c r="B116" s="6"/>
      <c r="C116" s="118"/>
      <c r="D116" s="120"/>
      <c r="E116" s="124" t="str">
        <f t="shared" si="2"/>
        <v/>
      </c>
      <c r="F116" s="60" t="str">
        <f t="shared" si="3"/>
        <v/>
      </c>
    </row>
    <row r="117" spans="1:6">
      <c r="A117" s="117">
        <v>106</v>
      </c>
      <c r="B117" s="6"/>
      <c r="C117" s="118"/>
      <c r="D117" s="120"/>
      <c r="E117" s="124" t="str">
        <f t="shared" si="2"/>
        <v/>
      </c>
      <c r="F117" s="60" t="str">
        <f t="shared" si="3"/>
        <v/>
      </c>
    </row>
    <row r="118" spans="1:6">
      <c r="A118" s="117">
        <v>107</v>
      </c>
      <c r="B118" s="6"/>
      <c r="C118" s="118"/>
      <c r="D118" s="120"/>
      <c r="E118" s="124" t="str">
        <f t="shared" si="2"/>
        <v/>
      </c>
      <c r="F118" s="60" t="str">
        <f t="shared" si="3"/>
        <v/>
      </c>
    </row>
    <row r="119" spans="1:6">
      <c r="A119" s="117">
        <v>108</v>
      </c>
      <c r="B119" s="6"/>
      <c r="C119" s="118"/>
      <c r="D119" s="120"/>
      <c r="E119" s="124" t="str">
        <f t="shared" si="2"/>
        <v/>
      </c>
      <c r="F119" s="60" t="str">
        <f t="shared" si="3"/>
        <v/>
      </c>
    </row>
    <row r="120" spans="1:6">
      <c r="A120" s="117">
        <v>109</v>
      </c>
      <c r="B120" s="6"/>
      <c r="C120" s="118"/>
      <c r="D120" s="120"/>
      <c r="E120" s="124" t="str">
        <f t="shared" si="2"/>
        <v/>
      </c>
      <c r="F120" s="60" t="str">
        <f t="shared" si="3"/>
        <v/>
      </c>
    </row>
    <row r="121" spans="1:6">
      <c r="A121" s="117">
        <v>110</v>
      </c>
      <c r="B121" s="6"/>
      <c r="C121" s="118"/>
      <c r="D121" s="120"/>
      <c r="E121" s="124" t="str">
        <f t="shared" si="2"/>
        <v/>
      </c>
      <c r="F121" s="60" t="str">
        <f t="shared" si="3"/>
        <v/>
      </c>
    </row>
    <row r="122" spans="1:6">
      <c r="A122" s="117">
        <v>111</v>
      </c>
      <c r="B122" s="6"/>
      <c r="C122" s="118"/>
      <c r="D122" s="120"/>
      <c r="E122" s="124" t="str">
        <f t="shared" si="2"/>
        <v/>
      </c>
      <c r="F122" s="60" t="str">
        <f t="shared" si="3"/>
        <v/>
      </c>
    </row>
    <row r="123" spans="1:6">
      <c r="A123" s="117">
        <v>112</v>
      </c>
      <c r="B123" s="6"/>
      <c r="C123" s="118"/>
      <c r="D123" s="120"/>
      <c r="E123" s="124" t="str">
        <f t="shared" si="2"/>
        <v/>
      </c>
      <c r="F123" s="60" t="str">
        <f t="shared" si="3"/>
        <v/>
      </c>
    </row>
    <row r="124" spans="1:6">
      <c r="A124" s="117">
        <v>113</v>
      </c>
      <c r="B124" s="6"/>
      <c r="C124" s="118"/>
      <c r="D124" s="120"/>
      <c r="E124" s="124" t="str">
        <f t="shared" si="2"/>
        <v/>
      </c>
      <c r="F124" s="60" t="str">
        <f t="shared" si="3"/>
        <v/>
      </c>
    </row>
    <row r="125" spans="1:6">
      <c r="A125" s="117">
        <v>114</v>
      </c>
      <c r="B125" s="6"/>
      <c r="C125" s="118"/>
      <c r="D125" s="120"/>
      <c r="E125" s="124" t="str">
        <f t="shared" si="2"/>
        <v/>
      </c>
      <c r="F125" s="60" t="str">
        <f t="shared" si="3"/>
        <v/>
      </c>
    </row>
    <row r="126" spans="1:6">
      <c r="A126" s="117">
        <v>115</v>
      </c>
      <c r="B126" s="6"/>
      <c r="C126" s="118"/>
      <c r="D126" s="120"/>
      <c r="E126" s="124" t="str">
        <f t="shared" si="2"/>
        <v/>
      </c>
      <c r="F126" s="60" t="str">
        <f t="shared" si="3"/>
        <v/>
      </c>
    </row>
    <row r="127" spans="1:6">
      <c r="A127" s="117">
        <v>116</v>
      </c>
      <c r="B127" s="6"/>
      <c r="C127" s="118"/>
      <c r="D127" s="120"/>
      <c r="E127" s="124" t="str">
        <f t="shared" si="2"/>
        <v/>
      </c>
      <c r="F127" s="60" t="str">
        <f t="shared" si="3"/>
        <v/>
      </c>
    </row>
    <row r="128" spans="1:6">
      <c r="A128" s="117">
        <v>117</v>
      </c>
      <c r="B128" s="6"/>
      <c r="C128" s="118"/>
      <c r="D128" s="120"/>
      <c r="E128" s="124" t="str">
        <f t="shared" si="2"/>
        <v/>
      </c>
      <c r="F128" s="60" t="str">
        <f t="shared" si="3"/>
        <v/>
      </c>
    </row>
    <row r="129" spans="1:6">
      <c r="A129" s="117">
        <v>118</v>
      </c>
      <c r="B129" s="6"/>
      <c r="C129" s="118"/>
      <c r="D129" s="120"/>
      <c r="E129" s="124" t="str">
        <f t="shared" si="2"/>
        <v/>
      </c>
      <c r="F129" s="60" t="str">
        <f t="shared" si="3"/>
        <v/>
      </c>
    </row>
    <row r="130" spans="1:6">
      <c r="A130" s="117">
        <v>119</v>
      </c>
      <c r="B130" s="6"/>
      <c r="C130" s="118"/>
      <c r="D130" s="120"/>
      <c r="E130" s="124" t="str">
        <f t="shared" si="2"/>
        <v/>
      </c>
      <c r="F130" s="60" t="str">
        <f t="shared" si="3"/>
        <v/>
      </c>
    </row>
    <row r="131" spans="1:6">
      <c r="A131" s="117">
        <v>120</v>
      </c>
      <c r="B131" s="6"/>
      <c r="C131" s="118"/>
      <c r="D131" s="120"/>
      <c r="E131" s="124" t="str">
        <f t="shared" si="2"/>
        <v/>
      </c>
      <c r="F131" s="60" t="str">
        <f t="shared" si="3"/>
        <v/>
      </c>
    </row>
    <row r="132" spans="1:6">
      <c r="A132" s="117">
        <v>121</v>
      </c>
      <c r="B132" s="6"/>
      <c r="C132" s="118"/>
      <c r="D132" s="120"/>
      <c r="E132" s="124" t="str">
        <f t="shared" si="2"/>
        <v/>
      </c>
      <c r="F132" s="60" t="str">
        <f t="shared" si="3"/>
        <v/>
      </c>
    </row>
    <row r="133" spans="1:6">
      <c r="A133" s="117">
        <v>122</v>
      </c>
      <c r="B133" s="6"/>
      <c r="C133" s="118"/>
      <c r="D133" s="120"/>
      <c r="E133" s="124" t="str">
        <f t="shared" si="2"/>
        <v/>
      </c>
      <c r="F133" s="60" t="str">
        <f t="shared" si="3"/>
        <v/>
      </c>
    </row>
    <row r="134" spans="1:6">
      <c r="A134" s="117">
        <v>123</v>
      </c>
      <c r="B134" s="6"/>
      <c r="C134" s="118"/>
      <c r="D134" s="120"/>
      <c r="E134" s="124" t="str">
        <f t="shared" si="2"/>
        <v/>
      </c>
      <c r="F134" s="60" t="str">
        <f t="shared" si="3"/>
        <v/>
      </c>
    </row>
    <row r="135" spans="1:6">
      <c r="A135" s="117">
        <v>124</v>
      </c>
      <c r="B135" s="6"/>
      <c r="C135" s="118"/>
      <c r="D135" s="120"/>
      <c r="E135" s="124" t="str">
        <f t="shared" si="2"/>
        <v/>
      </c>
      <c r="F135" s="60" t="str">
        <f t="shared" si="3"/>
        <v/>
      </c>
    </row>
    <row r="136" spans="1:6">
      <c r="A136" s="117">
        <v>125</v>
      </c>
      <c r="B136" s="6"/>
      <c r="C136" s="118"/>
      <c r="D136" s="120"/>
      <c r="E136" s="124" t="str">
        <f t="shared" si="2"/>
        <v/>
      </c>
      <c r="F136" s="60" t="str">
        <f t="shared" si="3"/>
        <v/>
      </c>
    </row>
    <row r="137" spans="1:6">
      <c r="A137" s="117">
        <v>126</v>
      </c>
      <c r="B137" s="6"/>
      <c r="C137" s="118"/>
      <c r="D137" s="120"/>
      <c r="E137" s="124" t="str">
        <f t="shared" si="2"/>
        <v/>
      </c>
      <c r="F137" s="60" t="str">
        <f t="shared" si="3"/>
        <v/>
      </c>
    </row>
    <row r="138" spans="1:6">
      <c r="A138" s="117">
        <v>127</v>
      </c>
      <c r="B138" s="6"/>
      <c r="C138" s="118"/>
      <c r="D138" s="120"/>
      <c r="E138" s="124" t="str">
        <f t="shared" si="2"/>
        <v/>
      </c>
      <c r="F138" s="60" t="str">
        <f t="shared" si="3"/>
        <v/>
      </c>
    </row>
    <row r="139" spans="1:6">
      <c r="A139" s="117">
        <v>128</v>
      </c>
      <c r="B139" s="6"/>
      <c r="C139" s="118"/>
      <c r="D139" s="120"/>
      <c r="E139" s="124" t="str">
        <f t="shared" si="2"/>
        <v/>
      </c>
      <c r="F139" s="60" t="str">
        <f t="shared" si="3"/>
        <v/>
      </c>
    </row>
    <row r="140" spans="1:6">
      <c r="A140" s="117">
        <v>129</v>
      </c>
      <c r="B140" s="6"/>
      <c r="C140" s="118"/>
      <c r="D140" s="120"/>
      <c r="E140" s="124" t="str">
        <f t="shared" ref="E140:E203" si="4">IF(OR(,$D140&lt;an_initial,$D140&gt;an_final),"",F140*(HLOOKUP(C140,iii13punctaje,2,FALSE)))</f>
        <v/>
      </c>
      <c r="F140" s="60" t="str">
        <f t="shared" ref="F140:F203" si="5">IF(OR(,,$D140="",$D140&gt;an_final),"",IF($D140&gt;=an_initial,1,""))</f>
        <v/>
      </c>
    </row>
    <row r="141" spans="1:6">
      <c r="A141" s="117">
        <v>130</v>
      </c>
      <c r="B141" s="6"/>
      <c r="C141" s="118"/>
      <c r="D141" s="120"/>
      <c r="E141" s="124" t="str">
        <f t="shared" si="4"/>
        <v/>
      </c>
      <c r="F141" s="60" t="str">
        <f t="shared" si="5"/>
        <v/>
      </c>
    </row>
    <row r="142" spans="1:6">
      <c r="A142" s="117">
        <v>131</v>
      </c>
      <c r="B142" s="6"/>
      <c r="C142" s="118"/>
      <c r="D142" s="120"/>
      <c r="E142" s="124" t="str">
        <f t="shared" si="4"/>
        <v/>
      </c>
      <c r="F142" s="60" t="str">
        <f t="shared" si="5"/>
        <v/>
      </c>
    </row>
    <row r="143" spans="1:6">
      <c r="A143" s="117">
        <v>132</v>
      </c>
      <c r="B143" s="6"/>
      <c r="C143" s="118"/>
      <c r="D143" s="120"/>
      <c r="E143" s="124" t="str">
        <f t="shared" si="4"/>
        <v/>
      </c>
      <c r="F143" s="60" t="str">
        <f t="shared" si="5"/>
        <v/>
      </c>
    </row>
    <row r="144" spans="1:6">
      <c r="A144" s="117">
        <v>133</v>
      </c>
      <c r="B144" s="6"/>
      <c r="C144" s="118"/>
      <c r="D144" s="120"/>
      <c r="E144" s="124" t="str">
        <f t="shared" si="4"/>
        <v/>
      </c>
      <c r="F144" s="60" t="str">
        <f t="shared" si="5"/>
        <v/>
      </c>
    </row>
    <row r="145" spans="1:6">
      <c r="A145" s="117">
        <v>134</v>
      </c>
      <c r="B145" s="6"/>
      <c r="C145" s="118"/>
      <c r="D145" s="120"/>
      <c r="E145" s="124" t="str">
        <f t="shared" si="4"/>
        <v/>
      </c>
      <c r="F145" s="60" t="str">
        <f t="shared" si="5"/>
        <v/>
      </c>
    </row>
    <row r="146" spans="1:6">
      <c r="A146" s="117">
        <v>135</v>
      </c>
      <c r="B146" s="6"/>
      <c r="C146" s="118"/>
      <c r="D146" s="120"/>
      <c r="E146" s="124" t="str">
        <f t="shared" si="4"/>
        <v/>
      </c>
      <c r="F146" s="60" t="str">
        <f t="shared" si="5"/>
        <v/>
      </c>
    </row>
    <row r="147" spans="1:6">
      <c r="A147" s="117">
        <v>136</v>
      </c>
      <c r="B147" s="6"/>
      <c r="C147" s="118"/>
      <c r="D147" s="120"/>
      <c r="E147" s="124" t="str">
        <f t="shared" si="4"/>
        <v/>
      </c>
      <c r="F147" s="60" t="str">
        <f t="shared" si="5"/>
        <v/>
      </c>
    </row>
    <row r="148" spans="1:6">
      <c r="A148" s="117">
        <v>137</v>
      </c>
      <c r="B148" s="6"/>
      <c r="C148" s="118"/>
      <c r="D148" s="120"/>
      <c r="E148" s="124" t="str">
        <f t="shared" si="4"/>
        <v/>
      </c>
      <c r="F148" s="60" t="str">
        <f t="shared" si="5"/>
        <v/>
      </c>
    </row>
    <row r="149" spans="1:6">
      <c r="A149" s="117">
        <v>138</v>
      </c>
      <c r="B149" s="6"/>
      <c r="C149" s="118"/>
      <c r="D149" s="120"/>
      <c r="E149" s="124" t="str">
        <f t="shared" si="4"/>
        <v/>
      </c>
      <c r="F149" s="60" t="str">
        <f t="shared" si="5"/>
        <v/>
      </c>
    </row>
    <row r="150" spans="1:6">
      <c r="A150" s="117">
        <v>139</v>
      </c>
      <c r="B150" s="6"/>
      <c r="C150" s="118"/>
      <c r="D150" s="120"/>
      <c r="E150" s="124" t="str">
        <f t="shared" si="4"/>
        <v/>
      </c>
      <c r="F150" s="60" t="str">
        <f t="shared" si="5"/>
        <v/>
      </c>
    </row>
    <row r="151" spans="1:6">
      <c r="A151" s="117">
        <v>140</v>
      </c>
      <c r="B151" s="6"/>
      <c r="C151" s="118"/>
      <c r="D151" s="120"/>
      <c r="E151" s="124" t="str">
        <f t="shared" si="4"/>
        <v/>
      </c>
      <c r="F151" s="60" t="str">
        <f t="shared" si="5"/>
        <v/>
      </c>
    </row>
    <row r="152" spans="1:6">
      <c r="A152" s="117">
        <v>141</v>
      </c>
      <c r="B152" s="6"/>
      <c r="C152" s="118"/>
      <c r="D152" s="120"/>
      <c r="E152" s="124" t="str">
        <f t="shared" si="4"/>
        <v/>
      </c>
      <c r="F152" s="60" t="str">
        <f t="shared" si="5"/>
        <v/>
      </c>
    </row>
    <row r="153" spans="1:6">
      <c r="A153" s="117">
        <v>142</v>
      </c>
      <c r="B153" s="6"/>
      <c r="C153" s="118"/>
      <c r="D153" s="120"/>
      <c r="E153" s="124" t="str">
        <f t="shared" si="4"/>
        <v/>
      </c>
      <c r="F153" s="60" t="str">
        <f t="shared" si="5"/>
        <v/>
      </c>
    </row>
    <row r="154" spans="1:6">
      <c r="A154" s="117">
        <v>143</v>
      </c>
      <c r="B154" s="6"/>
      <c r="C154" s="118"/>
      <c r="D154" s="120"/>
      <c r="E154" s="124" t="str">
        <f t="shared" si="4"/>
        <v/>
      </c>
      <c r="F154" s="60" t="str">
        <f t="shared" si="5"/>
        <v/>
      </c>
    </row>
    <row r="155" spans="1:6">
      <c r="A155" s="117">
        <v>144</v>
      </c>
      <c r="B155" s="6"/>
      <c r="C155" s="118"/>
      <c r="D155" s="120"/>
      <c r="E155" s="124" t="str">
        <f t="shared" si="4"/>
        <v/>
      </c>
      <c r="F155" s="60" t="str">
        <f t="shared" si="5"/>
        <v/>
      </c>
    </row>
    <row r="156" spans="1:6">
      <c r="A156" s="117">
        <v>145</v>
      </c>
      <c r="B156" s="6"/>
      <c r="C156" s="118"/>
      <c r="D156" s="120"/>
      <c r="E156" s="124" t="str">
        <f t="shared" si="4"/>
        <v/>
      </c>
      <c r="F156" s="60" t="str">
        <f t="shared" si="5"/>
        <v/>
      </c>
    </row>
    <row r="157" spans="1:6">
      <c r="A157" s="117">
        <v>146</v>
      </c>
      <c r="B157" s="6"/>
      <c r="C157" s="118"/>
      <c r="D157" s="120"/>
      <c r="E157" s="124" t="str">
        <f t="shared" si="4"/>
        <v/>
      </c>
      <c r="F157" s="60" t="str">
        <f t="shared" si="5"/>
        <v/>
      </c>
    </row>
    <row r="158" spans="1:6">
      <c r="A158" s="117">
        <v>147</v>
      </c>
      <c r="B158" s="6"/>
      <c r="C158" s="118"/>
      <c r="D158" s="120"/>
      <c r="E158" s="124" t="str">
        <f t="shared" si="4"/>
        <v/>
      </c>
      <c r="F158" s="60" t="str">
        <f t="shared" si="5"/>
        <v/>
      </c>
    </row>
    <row r="159" spans="1:6">
      <c r="A159" s="117">
        <v>148</v>
      </c>
      <c r="B159" s="6"/>
      <c r="C159" s="118"/>
      <c r="D159" s="120"/>
      <c r="E159" s="124" t="str">
        <f t="shared" si="4"/>
        <v/>
      </c>
      <c r="F159" s="60" t="str">
        <f t="shared" si="5"/>
        <v/>
      </c>
    </row>
    <row r="160" spans="1:6">
      <c r="A160" s="117">
        <v>149</v>
      </c>
      <c r="B160" s="6"/>
      <c r="C160" s="118"/>
      <c r="D160" s="120"/>
      <c r="E160" s="124" t="str">
        <f t="shared" si="4"/>
        <v/>
      </c>
      <c r="F160" s="60" t="str">
        <f t="shared" si="5"/>
        <v/>
      </c>
    </row>
    <row r="161" spans="1:6">
      <c r="A161" s="117">
        <v>150</v>
      </c>
      <c r="B161" s="6"/>
      <c r="C161" s="118"/>
      <c r="D161" s="120"/>
      <c r="E161" s="124" t="str">
        <f t="shared" si="4"/>
        <v/>
      </c>
      <c r="F161" s="60" t="str">
        <f t="shared" si="5"/>
        <v/>
      </c>
    </row>
    <row r="162" spans="1:6">
      <c r="A162" s="117">
        <v>151</v>
      </c>
      <c r="B162" s="6"/>
      <c r="C162" s="118"/>
      <c r="D162" s="120"/>
      <c r="E162" s="124" t="str">
        <f t="shared" si="4"/>
        <v/>
      </c>
      <c r="F162" s="60" t="str">
        <f t="shared" si="5"/>
        <v/>
      </c>
    </row>
    <row r="163" spans="1:6">
      <c r="A163" s="117">
        <v>152</v>
      </c>
      <c r="B163" s="6"/>
      <c r="C163" s="118"/>
      <c r="D163" s="120"/>
      <c r="E163" s="124" t="str">
        <f t="shared" si="4"/>
        <v/>
      </c>
      <c r="F163" s="60" t="str">
        <f t="shared" si="5"/>
        <v/>
      </c>
    </row>
    <row r="164" spans="1:6">
      <c r="A164" s="117">
        <v>153</v>
      </c>
      <c r="B164" s="6"/>
      <c r="C164" s="118"/>
      <c r="D164" s="120"/>
      <c r="E164" s="124" t="str">
        <f t="shared" si="4"/>
        <v/>
      </c>
      <c r="F164" s="60" t="str">
        <f t="shared" si="5"/>
        <v/>
      </c>
    </row>
    <row r="165" spans="1:6">
      <c r="A165" s="117">
        <v>154</v>
      </c>
      <c r="B165" s="6"/>
      <c r="C165" s="118"/>
      <c r="D165" s="120"/>
      <c r="E165" s="124" t="str">
        <f t="shared" si="4"/>
        <v/>
      </c>
      <c r="F165" s="60" t="str">
        <f t="shared" si="5"/>
        <v/>
      </c>
    </row>
    <row r="166" spans="1:6">
      <c r="A166" s="117">
        <v>155</v>
      </c>
      <c r="B166" s="6"/>
      <c r="C166" s="118"/>
      <c r="D166" s="120"/>
      <c r="E166" s="124" t="str">
        <f t="shared" si="4"/>
        <v/>
      </c>
      <c r="F166" s="60" t="str">
        <f t="shared" si="5"/>
        <v/>
      </c>
    </row>
    <row r="167" spans="1:6">
      <c r="A167" s="117">
        <v>156</v>
      </c>
      <c r="B167" s="6"/>
      <c r="C167" s="118"/>
      <c r="D167" s="120"/>
      <c r="E167" s="124" t="str">
        <f t="shared" si="4"/>
        <v/>
      </c>
      <c r="F167" s="60" t="str">
        <f t="shared" si="5"/>
        <v/>
      </c>
    </row>
    <row r="168" spans="1:6">
      <c r="A168" s="117">
        <v>157</v>
      </c>
      <c r="B168" s="6"/>
      <c r="C168" s="118"/>
      <c r="D168" s="120"/>
      <c r="E168" s="124" t="str">
        <f t="shared" si="4"/>
        <v/>
      </c>
      <c r="F168" s="60" t="str">
        <f t="shared" si="5"/>
        <v/>
      </c>
    </row>
    <row r="169" spans="1:6">
      <c r="A169" s="117">
        <v>158</v>
      </c>
      <c r="B169" s="6"/>
      <c r="C169" s="118"/>
      <c r="D169" s="120"/>
      <c r="E169" s="124" t="str">
        <f t="shared" si="4"/>
        <v/>
      </c>
      <c r="F169" s="60" t="str">
        <f t="shared" si="5"/>
        <v/>
      </c>
    </row>
    <row r="170" spans="1:6">
      <c r="A170" s="117">
        <v>159</v>
      </c>
      <c r="B170" s="6"/>
      <c r="C170" s="118"/>
      <c r="D170" s="120"/>
      <c r="E170" s="124" t="str">
        <f t="shared" si="4"/>
        <v/>
      </c>
      <c r="F170" s="60" t="str">
        <f t="shared" si="5"/>
        <v/>
      </c>
    </row>
    <row r="171" spans="1:6">
      <c r="A171" s="117">
        <v>160</v>
      </c>
      <c r="B171" s="6"/>
      <c r="C171" s="118"/>
      <c r="D171" s="120"/>
      <c r="E171" s="124" t="str">
        <f t="shared" si="4"/>
        <v/>
      </c>
      <c r="F171" s="60" t="str">
        <f t="shared" si="5"/>
        <v/>
      </c>
    </row>
    <row r="172" spans="1:6">
      <c r="A172" s="117">
        <v>161</v>
      </c>
      <c r="B172" s="6"/>
      <c r="C172" s="118"/>
      <c r="D172" s="120"/>
      <c r="E172" s="124" t="str">
        <f t="shared" si="4"/>
        <v/>
      </c>
      <c r="F172" s="60" t="str">
        <f t="shared" si="5"/>
        <v/>
      </c>
    </row>
    <row r="173" spans="1:6">
      <c r="A173" s="117">
        <v>162</v>
      </c>
      <c r="B173" s="6"/>
      <c r="C173" s="118"/>
      <c r="D173" s="120"/>
      <c r="E173" s="124" t="str">
        <f t="shared" si="4"/>
        <v/>
      </c>
      <c r="F173" s="60" t="str">
        <f t="shared" si="5"/>
        <v/>
      </c>
    </row>
    <row r="174" spans="1:6">
      <c r="A174" s="117">
        <v>163</v>
      </c>
      <c r="B174" s="6"/>
      <c r="C174" s="118"/>
      <c r="D174" s="120"/>
      <c r="E174" s="124" t="str">
        <f t="shared" si="4"/>
        <v/>
      </c>
      <c r="F174" s="60" t="str">
        <f t="shared" si="5"/>
        <v/>
      </c>
    </row>
    <row r="175" spans="1:6">
      <c r="A175" s="117">
        <v>164</v>
      </c>
      <c r="B175" s="6"/>
      <c r="C175" s="118"/>
      <c r="D175" s="120"/>
      <c r="E175" s="124" t="str">
        <f t="shared" si="4"/>
        <v/>
      </c>
      <c r="F175" s="60" t="str">
        <f t="shared" si="5"/>
        <v/>
      </c>
    </row>
    <row r="176" spans="1:6">
      <c r="A176" s="117">
        <v>165</v>
      </c>
      <c r="B176" s="6"/>
      <c r="C176" s="118"/>
      <c r="D176" s="120"/>
      <c r="E176" s="124" t="str">
        <f t="shared" si="4"/>
        <v/>
      </c>
      <c r="F176" s="60" t="str">
        <f t="shared" si="5"/>
        <v/>
      </c>
    </row>
    <row r="177" spans="1:6">
      <c r="A177" s="117">
        <v>166</v>
      </c>
      <c r="B177" s="6"/>
      <c r="C177" s="118"/>
      <c r="D177" s="120"/>
      <c r="E177" s="124" t="str">
        <f t="shared" si="4"/>
        <v/>
      </c>
      <c r="F177" s="60" t="str">
        <f t="shared" si="5"/>
        <v/>
      </c>
    </row>
    <row r="178" spans="1:6">
      <c r="A178" s="117">
        <v>167</v>
      </c>
      <c r="B178" s="6"/>
      <c r="C178" s="118"/>
      <c r="D178" s="120"/>
      <c r="E178" s="124" t="str">
        <f t="shared" si="4"/>
        <v/>
      </c>
      <c r="F178" s="60" t="str">
        <f t="shared" si="5"/>
        <v/>
      </c>
    </row>
    <row r="179" spans="1:6">
      <c r="A179" s="117">
        <v>168</v>
      </c>
      <c r="B179" s="6"/>
      <c r="C179" s="118"/>
      <c r="D179" s="120"/>
      <c r="E179" s="124" t="str">
        <f t="shared" si="4"/>
        <v/>
      </c>
      <c r="F179" s="60" t="str">
        <f t="shared" si="5"/>
        <v/>
      </c>
    </row>
    <row r="180" spans="1:6">
      <c r="A180" s="117">
        <v>169</v>
      </c>
      <c r="B180" s="6"/>
      <c r="C180" s="118"/>
      <c r="D180" s="120"/>
      <c r="E180" s="124" t="str">
        <f t="shared" si="4"/>
        <v/>
      </c>
      <c r="F180" s="60" t="str">
        <f t="shared" si="5"/>
        <v/>
      </c>
    </row>
    <row r="181" spans="1:6">
      <c r="A181" s="117">
        <v>170</v>
      </c>
      <c r="B181" s="6"/>
      <c r="C181" s="118"/>
      <c r="D181" s="120"/>
      <c r="E181" s="124" t="str">
        <f t="shared" si="4"/>
        <v/>
      </c>
      <c r="F181" s="60" t="str">
        <f t="shared" si="5"/>
        <v/>
      </c>
    </row>
    <row r="182" spans="1:6">
      <c r="A182" s="117">
        <v>171</v>
      </c>
      <c r="B182" s="6"/>
      <c r="C182" s="118"/>
      <c r="D182" s="120"/>
      <c r="E182" s="124" t="str">
        <f t="shared" si="4"/>
        <v/>
      </c>
      <c r="F182" s="60" t="str">
        <f t="shared" si="5"/>
        <v/>
      </c>
    </row>
    <row r="183" spans="1:6">
      <c r="A183" s="117">
        <v>172</v>
      </c>
      <c r="B183" s="6"/>
      <c r="C183" s="118"/>
      <c r="D183" s="120"/>
      <c r="E183" s="124" t="str">
        <f t="shared" si="4"/>
        <v/>
      </c>
      <c r="F183" s="60" t="str">
        <f t="shared" si="5"/>
        <v/>
      </c>
    </row>
    <row r="184" spans="1:6">
      <c r="A184" s="117">
        <v>173</v>
      </c>
      <c r="B184" s="6"/>
      <c r="C184" s="118"/>
      <c r="D184" s="120"/>
      <c r="E184" s="124" t="str">
        <f t="shared" si="4"/>
        <v/>
      </c>
      <c r="F184" s="60" t="str">
        <f t="shared" si="5"/>
        <v/>
      </c>
    </row>
    <row r="185" spans="1:6">
      <c r="A185" s="117">
        <v>174</v>
      </c>
      <c r="B185" s="6"/>
      <c r="C185" s="118"/>
      <c r="D185" s="120"/>
      <c r="E185" s="124" t="str">
        <f t="shared" si="4"/>
        <v/>
      </c>
      <c r="F185" s="60" t="str">
        <f t="shared" si="5"/>
        <v/>
      </c>
    </row>
    <row r="186" spans="1:6">
      <c r="A186" s="117">
        <v>175</v>
      </c>
      <c r="B186" s="6"/>
      <c r="C186" s="118"/>
      <c r="D186" s="120"/>
      <c r="E186" s="124" t="str">
        <f t="shared" si="4"/>
        <v/>
      </c>
      <c r="F186" s="60" t="str">
        <f t="shared" si="5"/>
        <v/>
      </c>
    </row>
    <row r="187" spans="1:6">
      <c r="A187" s="117">
        <v>176</v>
      </c>
      <c r="B187" s="6"/>
      <c r="C187" s="118"/>
      <c r="D187" s="120"/>
      <c r="E187" s="124" t="str">
        <f t="shared" si="4"/>
        <v/>
      </c>
      <c r="F187" s="60" t="str">
        <f t="shared" si="5"/>
        <v/>
      </c>
    </row>
    <row r="188" spans="1:6">
      <c r="A188" s="117">
        <v>177</v>
      </c>
      <c r="B188" s="6"/>
      <c r="C188" s="118"/>
      <c r="D188" s="120"/>
      <c r="E188" s="124" t="str">
        <f t="shared" si="4"/>
        <v/>
      </c>
      <c r="F188" s="60" t="str">
        <f t="shared" si="5"/>
        <v/>
      </c>
    </row>
    <row r="189" spans="1:6">
      <c r="A189" s="117">
        <v>178</v>
      </c>
      <c r="B189" s="6"/>
      <c r="C189" s="118"/>
      <c r="D189" s="120"/>
      <c r="E189" s="124" t="str">
        <f t="shared" si="4"/>
        <v/>
      </c>
      <c r="F189" s="60" t="str">
        <f t="shared" si="5"/>
        <v/>
      </c>
    </row>
    <row r="190" spans="1:6">
      <c r="A190" s="117">
        <v>179</v>
      </c>
      <c r="B190" s="6"/>
      <c r="C190" s="118"/>
      <c r="D190" s="120"/>
      <c r="E190" s="124" t="str">
        <f t="shared" si="4"/>
        <v/>
      </c>
      <c r="F190" s="60" t="str">
        <f t="shared" si="5"/>
        <v/>
      </c>
    </row>
    <row r="191" spans="1:6">
      <c r="A191" s="117">
        <v>180</v>
      </c>
      <c r="B191" s="6"/>
      <c r="C191" s="118"/>
      <c r="D191" s="120"/>
      <c r="E191" s="124" t="str">
        <f t="shared" si="4"/>
        <v/>
      </c>
      <c r="F191" s="60" t="str">
        <f t="shared" si="5"/>
        <v/>
      </c>
    </row>
    <row r="192" spans="1:6">
      <c r="A192" s="117">
        <v>181</v>
      </c>
      <c r="B192" s="6"/>
      <c r="C192" s="118"/>
      <c r="D192" s="120"/>
      <c r="E192" s="124" t="str">
        <f t="shared" si="4"/>
        <v/>
      </c>
      <c r="F192" s="60" t="str">
        <f t="shared" si="5"/>
        <v/>
      </c>
    </row>
    <row r="193" spans="1:6">
      <c r="A193" s="117">
        <v>182</v>
      </c>
      <c r="B193" s="6"/>
      <c r="C193" s="118"/>
      <c r="D193" s="120"/>
      <c r="E193" s="124" t="str">
        <f t="shared" si="4"/>
        <v/>
      </c>
      <c r="F193" s="60" t="str">
        <f t="shared" si="5"/>
        <v/>
      </c>
    </row>
    <row r="194" spans="1:6">
      <c r="A194" s="117">
        <v>183</v>
      </c>
      <c r="B194" s="6"/>
      <c r="C194" s="118"/>
      <c r="D194" s="120"/>
      <c r="E194" s="124" t="str">
        <f t="shared" si="4"/>
        <v/>
      </c>
      <c r="F194" s="60" t="str">
        <f t="shared" si="5"/>
        <v/>
      </c>
    </row>
    <row r="195" spans="1:6">
      <c r="A195" s="117">
        <v>184</v>
      </c>
      <c r="B195" s="6"/>
      <c r="C195" s="118"/>
      <c r="D195" s="120"/>
      <c r="E195" s="124" t="str">
        <f t="shared" si="4"/>
        <v/>
      </c>
      <c r="F195" s="60" t="str">
        <f t="shared" si="5"/>
        <v/>
      </c>
    </row>
    <row r="196" spans="1:6">
      <c r="A196" s="117">
        <v>185</v>
      </c>
      <c r="B196" s="6"/>
      <c r="C196" s="118"/>
      <c r="D196" s="120"/>
      <c r="E196" s="124" t="str">
        <f t="shared" si="4"/>
        <v/>
      </c>
      <c r="F196" s="60" t="str">
        <f t="shared" si="5"/>
        <v/>
      </c>
    </row>
    <row r="197" spans="1:6">
      <c r="A197" s="117">
        <v>186</v>
      </c>
      <c r="B197" s="6"/>
      <c r="C197" s="118"/>
      <c r="D197" s="120"/>
      <c r="E197" s="124" t="str">
        <f t="shared" si="4"/>
        <v/>
      </c>
      <c r="F197" s="60" t="str">
        <f t="shared" si="5"/>
        <v/>
      </c>
    </row>
    <row r="198" spans="1:6">
      <c r="A198" s="117">
        <v>187</v>
      </c>
      <c r="B198" s="6"/>
      <c r="C198" s="118"/>
      <c r="D198" s="120"/>
      <c r="E198" s="124" t="str">
        <f t="shared" si="4"/>
        <v/>
      </c>
      <c r="F198" s="60" t="str">
        <f t="shared" si="5"/>
        <v/>
      </c>
    </row>
    <row r="199" spans="1:6">
      <c r="A199" s="117">
        <v>188</v>
      </c>
      <c r="B199" s="6"/>
      <c r="C199" s="118"/>
      <c r="D199" s="120"/>
      <c r="E199" s="124" t="str">
        <f t="shared" si="4"/>
        <v/>
      </c>
      <c r="F199" s="60" t="str">
        <f t="shared" si="5"/>
        <v/>
      </c>
    </row>
    <row r="200" spans="1:6">
      <c r="A200" s="117">
        <v>189</v>
      </c>
      <c r="B200" s="6"/>
      <c r="C200" s="118"/>
      <c r="D200" s="120"/>
      <c r="E200" s="124" t="str">
        <f t="shared" si="4"/>
        <v/>
      </c>
      <c r="F200" s="60" t="str">
        <f t="shared" si="5"/>
        <v/>
      </c>
    </row>
    <row r="201" spans="1:6">
      <c r="A201" s="117">
        <v>190</v>
      </c>
      <c r="B201" s="6"/>
      <c r="C201" s="118"/>
      <c r="D201" s="120"/>
      <c r="E201" s="124" t="str">
        <f t="shared" si="4"/>
        <v/>
      </c>
      <c r="F201" s="60" t="str">
        <f t="shared" si="5"/>
        <v/>
      </c>
    </row>
    <row r="202" spans="1:6">
      <c r="A202" s="117">
        <v>191</v>
      </c>
      <c r="B202" s="6"/>
      <c r="C202" s="118"/>
      <c r="D202" s="120"/>
      <c r="E202" s="124" t="str">
        <f t="shared" si="4"/>
        <v/>
      </c>
      <c r="F202" s="60" t="str">
        <f t="shared" si="5"/>
        <v/>
      </c>
    </row>
    <row r="203" spans="1:6">
      <c r="A203" s="117">
        <v>192</v>
      </c>
      <c r="B203" s="6"/>
      <c r="C203" s="118"/>
      <c r="D203" s="120"/>
      <c r="E203" s="124" t="str">
        <f t="shared" si="4"/>
        <v/>
      </c>
      <c r="F203" s="60" t="str">
        <f t="shared" si="5"/>
        <v/>
      </c>
    </row>
    <row r="204" spans="1:6">
      <c r="A204" s="117">
        <v>193</v>
      </c>
      <c r="B204" s="6"/>
      <c r="C204" s="118"/>
      <c r="D204" s="120"/>
      <c r="E204" s="124" t="str">
        <f t="shared" ref="E204:E261" si="6">IF(OR(,$D204&lt;an_initial,$D204&gt;an_final),"",F204*(HLOOKUP(C204,iii13punctaje,2,FALSE)))</f>
        <v/>
      </c>
      <c r="F204" s="60" t="str">
        <f t="shared" ref="F204:F261" si="7">IF(OR(,,$D204="",$D204&gt;an_final),"",IF($D204&gt;=an_initial,1,""))</f>
        <v/>
      </c>
    </row>
    <row r="205" spans="1:6">
      <c r="A205" s="117">
        <v>194</v>
      </c>
      <c r="B205" s="6"/>
      <c r="C205" s="118"/>
      <c r="D205" s="120"/>
      <c r="E205" s="124" t="str">
        <f t="shared" si="6"/>
        <v/>
      </c>
      <c r="F205" s="60" t="str">
        <f t="shared" si="7"/>
        <v/>
      </c>
    </row>
    <row r="206" spans="1:6">
      <c r="A206" s="117">
        <v>195</v>
      </c>
      <c r="B206" s="6"/>
      <c r="C206" s="118"/>
      <c r="D206" s="120"/>
      <c r="E206" s="124" t="str">
        <f t="shared" si="6"/>
        <v/>
      </c>
      <c r="F206" s="60" t="str">
        <f t="shared" si="7"/>
        <v/>
      </c>
    </row>
    <row r="207" spans="1:6">
      <c r="A207" s="117">
        <v>196</v>
      </c>
      <c r="B207" s="6"/>
      <c r="C207" s="118"/>
      <c r="D207" s="120"/>
      <c r="E207" s="124" t="str">
        <f t="shared" si="6"/>
        <v/>
      </c>
      <c r="F207" s="60" t="str">
        <f t="shared" si="7"/>
        <v/>
      </c>
    </row>
    <row r="208" spans="1:6">
      <c r="A208" s="117">
        <v>197</v>
      </c>
      <c r="B208" s="6"/>
      <c r="C208" s="118"/>
      <c r="D208" s="120"/>
      <c r="E208" s="124" t="str">
        <f t="shared" si="6"/>
        <v/>
      </c>
      <c r="F208" s="60" t="str">
        <f t="shared" si="7"/>
        <v/>
      </c>
    </row>
    <row r="209" spans="1:6">
      <c r="A209" s="117">
        <v>198</v>
      </c>
      <c r="B209" s="6"/>
      <c r="C209" s="118"/>
      <c r="D209" s="120"/>
      <c r="E209" s="124" t="str">
        <f t="shared" si="6"/>
        <v/>
      </c>
      <c r="F209" s="60" t="str">
        <f t="shared" si="7"/>
        <v/>
      </c>
    </row>
    <row r="210" spans="1:6">
      <c r="A210" s="117">
        <v>199</v>
      </c>
      <c r="B210" s="6"/>
      <c r="C210" s="118"/>
      <c r="D210" s="120"/>
      <c r="E210" s="124" t="str">
        <f t="shared" si="6"/>
        <v/>
      </c>
      <c r="F210" s="60" t="str">
        <f t="shared" si="7"/>
        <v/>
      </c>
    </row>
    <row r="211" spans="1:6">
      <c r="A211" s="117">
        <v>200</v>
      </c>
      <c r="B211" s="6"/>
      <c r="C211" s="118"/>
      <c r="D211" s="120"/>
      <c r="E211" s="124" t="str">
        <f t="shared" si="6"/>
        <v/>
      </c>
      <c r="F211" s="60" t="str">
        <f t="shared" si="7"/>
        <v/>
      </c>
    </row>
    <row r="212" spans="1:6">
      <c r="A212" s="117">
        <v>201</v>
      </c>
      <c r="B212" s="6"/>
      <c r="C212" s="118"/>
      <c r="D212" s="120"/>
      <c r="E212" s="124" t="str">
        <f t="shared" si="6"/>
        <v/>
      </c>
      <c r="F212" s="60" t="str">
        <f t="shared" si="7"/>
        <v/>
      </c>
    </row>
    <row r="213" spans="1:6">
      <c r="A213" s="117">
        <v>202</v>
      </c>
      <c r="B213" s="6"/>
      <c r="C213" s="118"/>
      <c r="D213" s="120"/>
      <c r="E213" s="124" t="str">
        <f t="shared" si="6"/>
        <v/>
      </c>
      <c r="F213" s="60" t="str">
        <f t="shared" si="7"/>
        <v/>
      </c>
    </row>
    <row r="214" spans="1:6">
      <c r="A214" s="117">
        <v>203</v>
      </c>
      <c r="B214" s="6"/>
      <c r="C214" s="118"/>
      <c r="D214" s="120"/>
      <c r="E214" s="124" t="str">
        <f t="shared" si="6"/>
        <v/>
      </c>
      <c r="F214" s="60" t="str">
        <f t="shared" si="7"/>
        <v/>
      </c>
    </row>
    <row r="215" spans="1:6">
      <c r="A215" s="117">
        <v>204</v>
      </c>
      <c r="B215" s="6"/>
      <c r="C215" s="118"/>
      <c r="D215" s="120"/>
      <c r="E215" s="124" t="str">
        <f t="shared" si="6"/>
        <v/>
      </c>
      <c r="F215" s="60" t="str">
        <f t="shared" si="7"/>
        <v/>
      </c>
    </row>
    <row r="216" spans="1:6">
      <c r="A216" s="117">
        <v>205</v>
      </c>
      <c r="B216" s="6"/>
      <c r="C216" s="118"/>
      <c r="D216" s="120"/>
      <c r="E216" s="124" t="str">
        <f t="shared" si="6"/>
        <v/>
      </c>
      <c r="F216" s="60" t="str">
        <f t="shared" si="7"/>
        <v/>
      </c>
    </row>
    <row r="217" spans="1:6">
      <c r="A217" s="117">
        <v>206</v>
      </c>
      <c r="B217" s="6"/>
      <c r="C217" s="118"/>
      <c r="D217" s="120"/>
      <c r="E217" s="124" t="str">
        <f t="shared" si="6"/>
        <v/>
      </c>
      <c r="F217" s="60" t="str">
        <f t="shared" si="7"/>
        <v/>
      </c>
    </row>
    <row r="218" spans="1:6">
      <c r="A218" s="117">
        <v>207</v>
      </c>
      <c r="B218" s="6"/>
      <c r="C218" s="118"/>
      <c r="D218" s="120"/>
      <c r="E218" s="124" t="str">
        <f t="shared" si="6"/>
        <v/>
      </c>
      <c r="F218" s="60" t="str">
        <f t="shared" si="7"/>
        <v/>
      </c>
    </row>
    <row r="219" spans="1:6">
      <c r="A219" s="117">
        <v>208</v>
      </c>
      <c r="B219" s="6"/>
      <c r="C219" s="118"/>
      <c r="D219" s="120"/>
      <c r="E219" s="124" t="str">
        <f t="shared" si="6"/>
        <v/>
      </c>
      <c r="F219" s="60" t="str">
        <f t="shared" si="7"/>
        <v/>
      </c>
    </row>
    <row r="220" spans="1:6">
      <c r="A220" s="117">
        <v>209</v>
      </c>
      <c r="B220" s="6"/>
      <c r="C220" s="118"/>
      <c r="D220" s="120"/>
      <c r="E220" s="124" t="str">
        <f t="shared" si="6"/>
        <v/>
      </c>
      <c r="F220" s="60" t="str">
        <f t="shared" si="7"/>
        <v/>
      </c>
    </row>
    <row r="221" spans="1:6">
      <c r="A221" s="117">
        <v>210</v>
      </c>
      <c r="B221" s="6"/>
      <c r="C221" s="118"/>
      <c r="D221" s="120"/>
      <c r="E221" s="124" t="str">
        <f t="shared" si="6"/>
        <v/>
      </c>
      <c r="F221" s="60" t="str">
        <f t="shared" si="7"/>
        <v/>
      </c>
    </row>
    <row r="222" spans="1:6">
      <c r="A222" s="117">
        <v>211</v>
      </c>
      <c r="B222" s="6"/>
      <c r="C222" s="118"/>
      <c r="D222" s="120"/>
      <c r="E222" s="124" t="str">
        <f t="shared" si="6"/>
        <v/>
      </c>
      <c r="F222" s="60" t="str">
        <f t="shared" si="7"/>
        <v/>
      </c>
    </row>
    <row r="223" spans="1:6">
      <c r="A223" s="117">
        <v>212</v>
      </c>
      <c r="B223" s="6"/>
      <c r="C223" s="118"/>
      <c r="D223" s="120"/>
      <c r="E223" s="124" t="str">
        <f t="shared" si="6"/>
        <v/>
      </c>
      <c r="F223" s="60" t="str">
        <f t="shared" si="7"/>
        <v/>
      </c>
    </row>
    <row r="224" spans="1:6">
      <c r="A224" s="117">
        <v>213</v>
      </c>
      <c r="B224" s="6"/>
      <c r="C224" s="118"/>
      <c r="D224" s="120"/>
      <c r="E224" s="124" t="str">
        <f t="shared" si="6"/>
        <v/>
      </c>
      <c r="F224" s="60" t="str">
        <f t="shared" si="7"/>
        <v/>
      </c>
    </row>
    <row r="225" spans="1:6">
      <c r="A225" s="117">
        <v>214</v>
      </c>
      <c r="B225" s="6"/>
      <c r="C225" s="118"/>
      <c r="D225" s="120"/>
      <c r="E225" s="124" t="str">
        <f t="shared" si="6"/>
        <v/>
      </c>
      <c r="F225" s="60" t="str">
        <f t="shared" si="7"/>
        <v/>
      </c>
    </row>
    <row r="226" spans="1:6">
      <c r="A226" s="117">
        <v>215</v>
      </c>
      <c r="B226" s="6"/>
      <c r="C226" s="118"/>
      <c r="D226" s="120"/>
      <c r="E226" s="124" t="str">
        <f t="shared" si="6"/>
        <v/>
      </c>
      <c r="F226" s="60" t="str">
        <f t="shared" si="7"/>
        <v/>
      </c>
    </row>
    <row r="227" spans="1:6">
      <c r="A227" s="117">
        <v>216</v>
      </c>
      <c r="B227" s="6"/>
      <c r="C227" s="118"/>
      <c r="D227" s="120"/>
      <c r="E227" s="124" t="str">
        <f t="shared" si="6"/>
        <v/>
      </c>
      <c r="F227" s="60" t="str">
        <f t="shared" si="7"/>
        <v/>
      </c>
    </row>
    <row r="228" spans="1:6">
      <c r="A228" s="117">
        <v>217</v>
      </c>
      <c r="B228" s="6"/>
      <c r="C228" s="118"/>
      <c r="D228" s="120"/>
      <c r="E228" s="124" t="str">
        <f t="shared" si="6"/>
        <v/>
      </c>
      <c r="F228" s="60" t="str">
        <f t="shared" si="7"/>
        <v/>
      </c>
    </row>
    <row r="229" spans="1:6">
      <c r="A229" s="117">
        <v>218</v>
      </c>
      <c r="B229" s="6"/>
      <c r="C229" s="118"/>
      <c r="D229" s="120"/>
      <c r="E229" s="124" t="str">
        <f t="shared" si="6"/>
        <v/>
      </c>
      <c r="F229" s="60" t="str">
        <f t="shared" si="7"/>
        <v/>
      </c>
    </row>
    <row r="230" spans="1:6">
      <c r="A230" s="117">
        <v>219</v>
      </c>
      <c r="B230" s="6"/>
      <c r="C230" s="118"/>
      <c r="D230" s="120"/>
      <c r="E230" s="124" t="str">
        <f t="shared" si="6"/>
        <v/>
      </c>
      <c r="F230" s="60" t="str">
        <f t="shared" si="7"/>
        <v/>
      </c>
    </row>
    <row r="231" spans="1:6">
      <c r="A231" s="117">
        <v>220</v>
      </c>
      <c r="B231" s="6"/>
      <c r="C231" s="118"/>
      <c r="D231" s="120"/>
      <c r="E231" s="124" t="str">
        <f t="shared" si="6"/>
        <v/>
      </c>
      <c r="F231" s="60" t="str">
        <f t="shared" si="7"/>
        <v/>
      </c>
    </row>
    <row r="232" spans="1:6">
      <c r="A232" s="117">
        <v>221</v>
      </c>
      <c r="B232" s="6"/>
      <c r="C232" s="118"/>
      <c r="D232" s="120"/>
      <c r="E232" s="124" t="str">
        <f t="shared" si="6"/>
        <v/>
      </c>
      <c r="F232" s="60" t="str">
        <f t="shared" si="7"/>
        <v/>
      </c>
    </row>
    <row r="233" spans="1:6">
      <c r="A233" s="117">
        <v>222</v>
      </c>
      <c r="B233" s="6"/>
      <c r="C233" s="118"/>
      <c r="D233" s="120"/>
      <c r="E233" s="124" t="str">
        <f t="shared" si="6"/>
        <v/>
      </c>
      <c r="F233" s="60" t="str">
        <f t="shared" si="7"/>
        <v/>
      </c>
    </row>
    <row r="234" spans="1:6">
      <c r="A234" s="117">
        <v>223</v>
      </c>
      <c r="B234" s="6"/>
      <c r="C234" s="118"/>
      <c r="D234" s="120"/>
      <c r="E234" s="124" t="str">
        <f t="shared" si="6"/>
        <v/>
      </c>
      <c r="F234" s="60" t="str">
        <f t="shared" si="7"/>
        <v/>
      </c>
    </row>
    <row r="235" spans="1:6">
      <c r="A235" s="117">
        <v>224</v>
      </c>
      <c r="B235" s="6"/>
      <c r="C235" s="118"/>
      <c r="D235" s="120"/>
      <c r="E235" s="124" t="str">
        <f t="shared" si="6"/>
        <v/>
      </c>
      <c r="F235" s="60" t="str">
        <f t="shared" si="7"/>
        <v/>
      </c>
    </row>
    <row r="236" spans="1:6">
      <c r="A236" s="117">
        <v>225</v>
      </c>
      <c r="B236" s="6"/>
      <c r="C236" s="118"/>
      <c r="D236" s="120"/>
      <c r="E236" s="124" t="str">
        <f t="shared" si="6"/>
        <v/>
      </c>
      <c r="F236" s="60" t="str">
        <f t="shared" si="7"/>
        <v/>
      </c>
    </row>
    <row r="237" spans="1:6">
      <c r="A237" s="117">
        <v>226</v>
      </c>
      <c r="B237" s="6"/>
      <c r="C237" s="118"/>
      <c r="D237" s="120"/>
      <c r="E237" s="124" t="str">
        <f t="shared" si="6"/>
        <v/>
      </c>
      <c r="F237" s="60" t="str">
        <f t="shared" si="7"/>
        <v/>
      </c>
    </row>
    <row r="238" spans="1:6">
      <c r="A238" s="117">
        <v>227</v>
      </c>
      <c r="B238" s="6"/>
      <c r="C238" s="118"/>
      <c r="D238" s="120"/>
      <c r="E238" s="124" t="str">
        <f t="shared" si="6"/>
        <v/>
      </c>
      <c r="F238" s="60" t="str">
        <f t="shared" si="7"/>
        <v/>
      </c>
    </row>
    <row r="239" spans="1:6">
      <c r="A239" s="117">
        <v>228</v>
      </c>
      <c r="B239" s="6"/>
      <c r="C239" s="118"/>
      <c r="D239" s="120"/>
      <c r="E239" s="124" t="str">
        <f t="shared" si="6"/>
        <v/>
      </c>
      <c r="F239" s="60" t="str">
        <f t="shared" si="7"/>
        <v/>
      </c>
    </row>
    <row r="240" spans="1:6">
      <c r="A240" s="117">
        <v>229</v>
      </c>
      <c r="B240" s="6"/>
      <c r="C240" s="118"/>
      <c r="D240" s="120"/>
      <c r="E240" s="124" t="str">
        <f t="shared" si="6"/>
        <v/>
      </c>
      <c r="F240" s="60" t="str">
        <f t="shared" si="7"/>
        <v/>
      </c>
    </row>
    <row r="241" spans="1:6">
      <c r="A241" s="117">
        <v>230</v>
      </c>
      <c r="B241" s="6"/>
      <c r="C241" s="118"/>
      <c r="D241" s="120"/>
      <c r="E241" s="124" t="str">
        <f t="shared" si="6"/>
        <v/>
      </c>
      <c r="F241" s="60" t="str">
        <f t="shared" si="7"/>
        <v/>
      </c>
    </row>
    <row r="242" spans="1:6">
      <c r="A242" s="117">
        <v>231</v>
      </c>
      <c r="B242" s="6"/>
      <c r="C242" s="118"/>
      <c r="D242" s="120"/>
      <c r="E242" s="124" t="str">
        <f t="shared" si="6"/>
        <v/>
      </c>
      <c r="F242" s="60" t="str">
        <f t="shared" si="7"/>
        <v/>
      </c>
    </row>
    <row r="243" spans="1:6">
      <c r="A243" s="117">
        <v>232</v>
      </c>
      <c r="B243" s="6"/>
      <c r="C243" s="118"/>
      <c r="D243" s="120"/>
      <c r="E243" s="124" t="str">
        <f t="shared" si="6"/>
        <v/>
      </c>
      <c r="F243" s="60" t="str">
        <f t="shared" si="7"/>
        <v/>
      </c>
    </row>
    <row r="244" spans="1:6">
      <c r="A244" s="117">
        <v>233</v>
      </c>
      <c r="B244" s="6"/>
      <c r="C244" s="118"/>
      <c r="D244" s="120"/>
      <c r="E244" s="124" t="str">
        <f t="shared" si="6"/>
        <v/>
      </c>
      <c r="F244" s="60" t="str">
        <f t="shared" si="7"/>
        <v/>
      </c>
    </row>
    <row r="245" spans="1:6">
      <c r="A245" s="117">
        <v>234</v>
      </c>
      <c r="B245" s="6"/>
      <c r="C245" s="118"/>
      <c r="D245" s="120"/>
      <c r="E245" s="124" t="str">
        <f t="shared" si="6"/>
        <v/>
      </c>
      <c r="F245" s="60" t="str">
        <f t="shared" si="7"/>
        <v/>
      </c>
    </row>
    <row r="246" spans="1:6">
      <c r="A246" s="117">
        <v>235</v>
      </c>
      <c r="B246" s="6"/>
      <c r="C246" s="118"/>
      <c r="D246" s="120"/>
      <c r="E246" s="124" t="str">
        <f t="shared" si="6"/>
        <v/>
      </c>
      <c r="F246" s="60" t="str">
        <f t="shared" si="7"/>
        <v/>
      </c>
    </row>
    <row r="247" spans="1:6">
      <c r="A247" s="117">
        <v>236</v>
      </c>
      <c r="B247" s="6"/>
      <c r="C247" s="118"/>
      <c r="D247" s="120"/>
      <c r="E247" s="124" t="str">
        <f t="shared" si="6"/>
        <v/>
      </c>
      <c r="F247" s="60" t="str">
        <f t="shared" si="7"/>
        <v/>
      </c>
    </row>
    <row r="248" spans="1:6">
      <c r="A248" s="117">
        <v>237</v>
      </c>
      <c r="B248" s="6"/>
      <c r="C248" s="118"/>
      <c r="D248" s="120"/>
      <c r="E248" s="124" t="str">
        <f t="shared" si="6"/>
        <v/>
      </c>
      <c r="F248" s="60" t="str">
        <f t="shared" si="7"/>
        <v/>
      </c>
    </row>
    <row r="249" spans="1:6">
      <c r="A249" s="117">
        <v>238</v>
      </c>
      <c r="B249" s="6"/>
      <c r="C249" s="118"/>
      <c r="D249" s="120"/>
      <c r="E249" s="124" t="str">
        <f t="shared" si="6"/>
        <v/>
      </c>
      <c r="F249" s="60" t="str">
        <f t="shared" si="7"/>
        <v/>
      </c>
    </row>
    <row r="250" spans="1:6">
      <c r="A250" s="117">
        <v>239</v>
      </c>
      <c r="B250" s="6"/>
      <c r="C250" s="118"/>
      <c r="D250" s="120"/>
      <c r="E250" s="124" t="str">
        <f t="shared" si="6"/>
        <v/>
      </c>
      <c r="F250" s="60" t="str">
        <f t="shared" si="7"/>
        <v/>
      </c>
    </row>
    <row r="251" spans="1:6">
      <c r="A251" s="117">
        <v>240</v>
      </c>
      <c r="B251" s="6"/>
      <c r="C251" s="118"/>
      <c r="D251" s="120"/>
      <c r="E251" s="124" t="str">
        <f t="shared" si="6"/>
        <v/>
      </c>
      <c r="F251" s="60" t="str">
        <f t="shared" si="7"/>
        <v/>
      </c>
    </row>
    <row r="252" spans="1:6">
      <c r="A252" s="117">
        <v>241</v>
      </c>
      <c r="B252" s="6"/>
      <c r="C252" s="118"/>
      <c r="D252" s="120"/>
      <c r="E252" s="124" t="str">
        <f t="shared" si="6"/>
        <v/>
      </c>
      <c r="F252" s="60" t="str">
        <f t="shared" si="7"/>
        <v/>
      </c>
    </row>
    <row r="253" spans="1:6">
      <c r="A253" s="117">
        <v>242</v>
      </c>
      <c r="B253" s="6"/>
      <c r="C253" s="118"/>
      <c r="D253" s="120"/>
      <c r="E253" s="124" t="str">
        <f t="shared" si="6"/>
        <v/>
      </c>
      <c r="F253" s="60" t="str">
        <f t="shared" si="7"/>
        <v/>
      </c>
    </row>
    <row r="254" spans="1:6">
      <c r="A254" s="117">
        <v>243</v>
      </c>
      <c r="B254" s="6"/>
      <c r="C254" s="118"/>
      <c r="D254" s="120"/>
      <c r="E254" s="124" t="str">
        <f t="shared" si="6"/>
        <v/>
      </c>
      <c r="F254" s="60" t="str">
        <f t="shared" si="7"/>
        <v/>
      </c>
    </row>
    <row r="255" spans="1:6">
      <c r="A255" s="117">
        <v>244</v>
      </c>
      <c r="B255" s="6"/>
      <c r="C255" s="118"/>
      <c r="D255" s="120"/>
      <c r="E255" s="124" t="str">
        <f t="shared" si="6"/>
        <v/>
      </c>
      <c r="F255" s="60" t="str">
        <f t="shared" si="7"/>
        <v/>
      </c>
    </row>
    <row r="256" spans="1:6">
      <c r="A256" s="117">
        <v>245</v>
      </c>
      <c r="B256" s="6"/>
      <c r="C256" s="118"/>
      <c r="D256" s="120"/>
      <c r="E256" s="124" t="str">
        <f t="shared" si="6"/>
        <v/>
      </c>
      <c r="F256" s="60" t="str">
        <f t="shared" si="7"/>
        <v/>
      </c>
    </row>
    <row r="257" spans="1:6">
      <c r="A257" s="117">
        <v>246</v>
      </c>
      <c r="B257" s="6"/>
      <c r="C257" s="118"/>
      <c r="D257" s="120"/>
      <c r="E257" s="124" t="str">
        <f t="shared" si="6"/>
        <v/>
      </c>
      <c r="F257" s="60" t="str">
        <f t="shared" si="7"/>
        <v/>
      </c>
    </row>
    <row r="258" spans="1:6">
      <c r="A258" s="117">
        <v>247</v>
      </c>
      <c r="B258" s="6"/>
      <c r="C258" s="118"/>
      <c r="D258" s="120"/>
      <c r="E258" s="124" t="str">
        <f t="shared" si="6"/>
        <v/>
      </c>
      <c r="F258" s="60" t="str">
        <f t="shared" si="7"/>
        <v/>
      </c>
    </row>
    <row r="259" spans="1:6">
      <c r="A259" s="117">
        <v>248</v>
      </c>
      <c r="B259" s="6"/>
      <c r="C259" s="118"/>
      <c r="D259" s="120"/>
      <c r="E259" s="124" t="str">
        <f t="shared" si="6"/>
        <v/>
      </c>
      <c r="F259" s="60" t="str">
        <f t="shared" si="7"/>
        <v/>
      </c>
    </row>
    <row r="260" spans="1:6">
      <c r="A260" s="117">
        <v>249</v>
      </c>
      <c r="B260" s="6"/>
      <c r="C260" s="118"/>
      <c r="D260" s="120"/>
      <c r="E260" s="124" t="str">
        <f t="shared" si="6"/>
        <v/>
      </c>
      <c r="F260" s="60" t="str">
        <f t="shared" si="7"/>
        <v/>
      </c>
    </row>
    <row r="261" spans="1:6">
      <c r="A261" s="117">
        <v>250</v>
      </c>
      <c r="B261" s="6"/>
      <c r="C261" s="118"/>
      <c r="D261" s="120"/>
      <c r="E261" s="124" t="str">
        <f t="shared" si="6"/>
        <v/>
      </c>
      <c r="F261" s="60" t="str">
        <f t="shared" si="7"/>
        <v/>
      </c>
    </row>
  </sheetData>
  <sheetProtection algorithmName="SHA-512" hashValue="f92vIOn8vrvhDsoq+EFQHXNKz1+o7KLsScZXezhHXu5pGFe0F7EujbsaqLvLKvLbL9kT5JryM9NVgPHA1rnhVw==" saltValue="NsU0qss6Qa96Zc5lC8Vgeg==" spinCount="100000" sheet="1" objects="1" scenarios="1" formatCells="0" formatRows="0" insertRows="0"/>
  <mergeCells count="8">
    <mergeCell ref="A4:F4"/>
    <mergeCell ref="A5:E5"/>
    <mergeCell ref="A7:A10"/>
    <mergeCell ref="C7:C10"/>
    <mergeCell ref="D7:D10"/>
    <mergeCell ref="E7:E9"/>
    <mergeCell ref="F7:F9"/>
    <mergeCell ref="B7:B10"/>
  </mergeCells>
  <dataValidations disablePrompts="1" count="1">
    <dataValidation type="list" allowBlank="1" showInputMessage="1" showErrorMessage="1" sqref="C12:C261" xr:uid="{00000000-0002-0000-4600-000000000000}">
      <formula1>iii13tip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83">
    <pageSetUpPr fitToPage="1"/>
  </sheetPr>
  <dimension ref="A1:I261"/>
  <sheetViews>
    <sheetView zoomScaleNormal="100" workbookViewId="0">
      <selection activeCell="B12" sqref="B12:C14"/>
    </sheetView>
  </sheetViews>
  <sheetFormatPr defaultColWidth="9.1328125" defaultRowHeight="15.75"/>
  <cols>
    <col min="1" max="1" width="5.6640625" style="45" customWidth="1"/>
    <col min="2" max="2" width="68.6640625" style="49" customWidth="1"/>
    <col min="3" max="3" width="10.6640625" style="54" customWidth="1"/>
    <col min="4" max="5" width="17.6640625" style="49" customWidth="1"/>
    <col min="6" max="6" width="10.6640625" style="49" hidden="1" customWidth="1"/>
    <col min="7" max="7" width="9.1328125" style="55" hidden="1" customWidth="1"/>
    <col min="8" max="8" width="9.1328125" style="49" hidden="1" customWidth="1"/>
    <col min="9" max="9" width="9.1328125" customWidth="1"/>
    <col min="10" max="18" width="9.1328125" style="49" customWidth="1"/>
    <col min="19" max="16384" width="9.1328125" style="49"/>
  </cols>
  <sheetData>
    <row r="1" spans="1:9" s="45" customFormat="1">
      <c r="A1" s="44" t="s">
        <v>483</v>
      </c>
      <c r="C1" s="46"/>
      <c r="D1" s="48"/>
      <c r="E1" s="38"/>
      <c r="F1" s="47"/>
      <c r="I1"/>
    </row>
    <row r="2" spans="1:9" s="45" customFormat="1">
      <c r="A2" s="125" t="str">
        <f>IF(ISBLANK(facultate), IF(ISBLANK(departament),"","Departament " &amp; departament), "Facultatea " &amp; facultate)</f>
        <v>Facultatea Automatică și Calculatoare</v>
      </c>
      <c r="C2" s="46"/>
      <c r="D2" s="48"/>
      <c r="E2" s="38"/>
      <c r="F2" s="47"/>
      <c r="I2"/>
    </row>
    <row r="3" spans="1:9" s="45" customFormat="1">
      <c r="A3" s="125" t="str">
        <f>IF(ISBLANK(departament),"","Departamentul " &amp; departament)</f>
        <v>Departamentul Automatică și Informatică Aplicată</v>
      </c>
      <c r="C3" s="46"/>
      <c r="D3" s="48"/>
      <c r="E3" s="38"/>
      <c r="F3" s="47"/>
      <c r="I3"/>
    </row>
    <row r="4" spans="1:9">
      <c r="A4" s="472" t="s">
        <v>843</v>
      </c>
      <c r="B4" s="472"/>
      <c r="C4" s="472"/>
      <c r="D4" s="472"/>
      <c r="E4" s="472"/>
      <c r="F4" s="472"/>
      <c r="G4" s="472"/>
    </row>
    <row r="5" spans="1:9" ht="39.75" customHeight="1">
      <c r="A5" s="478" t="s">
        <v>906</v>
      </c>
      <c r="B5" s="478"/>
      <c r="C5" s="478"/>
      <c r="D5" s="478"/>
      <c r="E5" s="291"/>
      <c r="F5" s="187"/>
    </row>
    <row r="6" spans="1:9" ht="13.5" customHeight="1">
      <c r="C6" s="49"/>
      <c r="D6" s="295"/>
      <c r="E6" s="295" t="str">
        <f>CONCATENATE(functie," ",nume_candidat)</f>
        <v>Conferențiar Bojan-Dragos Claudia-Adina</v>
      </c>
    </row>
    <row r="7" spans="1:9" ht="18.75" customHeight="1">
      <c r="A7" s="470" t="s">
        <v>338</v>
      </c>
      <c r="B7" s="470" t="s">
        <v>897</v>
      </c>
      <c r="C7" s="480" t="s">
        <v>2</v>
      </c>
      <c r="D7" s="470" t="s">
        <v>544</v>
      </c>
      <c r="E7" s="480" t="s">
        <v>1108</v>
      </c>
      <c r="F7" s="470" t="s">
        <v>4</v>
      </c>
      <c r="G7" s="491" t="s">
        <v>541</v>
      </c>
      <c r="H7" s="477" t="s">
        <v>551</v>
      </c>
    </row>
    <row r="8" spans="1:9" ht="18.75" customHeight="1">
      <c r="A8" s="487"/>
      <c r="B8" s="487"/>
      <c r="C8" s="481"/>
      <c r="D8" s="487"/>
      <c r="E8" s="481"/>
      <c r="F8" s="487"/>
      <c r="G8" s="492"/>
      <c r="H8" s="477"/>
    </row>
    <row r="9" spans="1:9" ht="18.75" customHeight="1">
      <c r="A9" s="487"/>
      <c r="B9" s="487"/>
      <c r="C9" s="481"/>
      <c r="D9" s="471"/>
      <c r="E9" s="481"/>
      <c r="F9" s="471"/>
      <c r="G9" s="492"/>
      <c r="H9" s="477"/>
    </row>
    <row r="10" spans="1:9" ht="18.75" customHeight="1">
      <c r="A10" s="471"/>
      <c r="B10" s="471"/>
      <c r="C10" s="482"/>
      <c r="D10" s="254" t="str">
        <f>CONCATENATE("ultimii ",durata_evaluare," ani")</f>
        <v>ultimii 5 ani</v>
      </c>
      <c r="E10" s="482"/>
      <c r="F10" s="254" t="str">
        <f>CONCATENATE("ultimii                                  ",durata_evaluare," ani")</f>
        <v>ultimii                                  5 ani</v>
      </c>
      <c r="G10" s="493"/>
      <c r="H10" s="477"/>
    </row>
    <row r="11" spans="1:9">
      <c r="A11" s="71"/>
      <c r="B11" s="50"/>
      <c r="C11" s="22"/>
      <c r="D11" s="123">
        <f>SUMIF(D12:D1012,"&gt;0")</f>
        <v>0</v>
      </c>
      <c r="E11" s="347"/>
      <c r="F11" s="59">
        <f>SUMIF(F12:F1110,"&gt;0")</f>
        <v>0</v>
      </c>
      <c r="G11" s="252"/>
    </row>
    <row r="12" spans="1:9">
      <c r="A12" s="28">
        <v>1</v>
      </c>
      <c r="B12" s="7"/>
      <c r="C12" s="180"/>
      <c r="D12" s="124" t="str">
        <f t="shared" ref="D12:D75" si="0">IF(OR($B12="",,$C12&lt;an_initial,$C12&gt;an_final),"",F12*50)</f>
        <v/>
      </c>
      <c r="E12" s="28"/>
      <c r="F12" s="60" t="str">
        <f t="shared" ref="F12:F75" si="1">IF(OR($B12="",,$C12="",$C12&gt;an_final),"",IF($C12&gt;=an_initial,1,""))</f>
        <v/>
      </c>
      <c r="G12" s="56" t="b">
        <f t="shared" ref="G12:G75" si="2">IF(nume_candidat="",FALSE,ISNUMBER(SEARCH(nume_candidat,$B12)))</f>
        <v>0</v>
      </c>
      <c r="H12" s="57">
        <f t="shared" ref="H12" si="3">LEN(B12)-LEN(SUBSTITUTE(B12,",",""))+1</f>
        <v>1</v>
      </c>
    </row>
    <row r="13" spans="1:9">
      <c r="A13" s="28">
        <v>2</v>
      </c>
      <c r="B13" s="7"/>
      <c r="C13" s="180"/>
      <c r="D13" s="124" t="str">
        <f t="shared" si="0"/>
        <v/>
      </c>
      <c r="E13" s="28"/>
      <c r="F13" s="60" t="str">
        <f t="shared" si="1"/>
        <v/>
      </c>
      <c r="G13" s="56" t="b">
        <f t="shared" si="2"/>
        <v>0</v>
      </c>
      <c r="H13" s="57">
        <f t="shared" ref="H13:H76" si="4">LEN(B13)-LEN(SUBSTITUTE(B13,",",""))+1</f>
        <v>1</v>
      </c>
    </row>
    <row r="14" spans="1:9">
      <c r="A14" s="28">
        <v>3</v>
      </c>
      <c r="B14" s="7"/>
      <c r="C14" s="180"/>
      <c r="D14" s="124" t="str">
        <f t="shared" si="0"/>
        <v/>
      </c>
      <c r="E14" s="28"/>
      <c r="F14" s="60" t="str">
        <f t="shared" si="1"/>
        <v/>
      </c>
      <c r="G14" s="56" t="b">
        <f t="shared" si="2"/>
        <v>0</v>
      </c>
      <c r="H14" s="57">
        <f t="shared" si="4"/>
        <v>1</v>
      </c>
    </row>
    <row r="15" spans="1:9">
      <c r="A15" s="28">
        <v>4</v>
      </c>
      <c r="B15" s="6"/>
      <c r="C15" s="179"/>
      <c r="D15" s="124" t="str">
        <f t="shared" si="0"/>
        <v/>
      </c>
      <c r="E15" s="28"/>
      <c r="F15" s="60" t="str">
        <f t="shared" si="1"/>
        <v/>
      </c>
      <c r="G15" s="56" t="b">
        <f t="shared" si="2"/>
        <v>0</v>
      </c>
      <c r="H15" s="57">
        <f t="shared" si="4"/>
        <v>1</v>
      </c>
    </row>
    <row r="16" spans="1:9">
      <c r="A16" s="28">
        <v>5</v>
      </c>
      <c r="B16" s="6"/>
      <c r="C16" s="179"/>
      <c r="D16" s="124" t="str">
        <f t="shared" si="0"/>
        <v/>
      </c>
      <c r="E16" s="28"/>
      <c r="F16" s="60" t="str">
        <f t="shared" si="1"/>
        <v/>
      </c>
      <c r="G16" s="56" t="b">
        <f t="shared" si="2"/>
        <v>0</v>
      </c>
      <c r="H16" s="57">
        <f t="shared" si="4"/>
        <v>1</v>
      </c>
    </row>
    <row r="17" spans="1:8">
      <c r="A17" s="28">
        <v>6</v>
      </c>
      <c r="B17" s="6"/>
      <c r="C17" s="179"/>
      <c r="D17" s="124" t="str">
        <f t="shared" si="0"/>
        <v/>
      </c>
      <c r="E17" s="28"/>
      <c r="F17" s="60" t="str">
        <f t="shared" si="1"/>
        <v/>
      </c>
      <c r="G17" s="56" t="b">
        <f t="shared" si="2"/>
        <v>0</v>
      </c>
      <c r="H17" s="57">
        <f t="shared" si="4"/>
        <v>1</v>
      </c>
    </row>
    <row r="18" spans="1:8">
      <c r="A18" s="28">
        <v>7</v>
      </c>
      <c r="B18" s="6"/>
      <c r="C18" s="179"/>
      <c r="D18" s="124" t="str">
        <f t="shared" si="0"/>
        <v/>
      </c>
      <c r="E18" s="28"/>
      <c r="F18" s="60" t="str">
        <f t="shared" si="1"/>
        <v/>
      </c>
      <c r="G18" s="56" t="b">
        <f t="shared" si="2"/>
        <v>0</v>
      </c>
      <c r="H18" s="57">
        <f t="shared" si="4"/>
        <v>1</v>
      </c>
    </row>
    <row r="19" spans="1:8">
      <c r="A19" s="28">
        <v>8</v>
      </c>
      <c r="B19" s="6"/>
      <c r="C19" s="179"/>
      <c r="D19" s="124" t="str">
        <f t="shared" si="0"/>
        <v/>
      </c>
      <c r="E19" s="28"/>
      <c r="F19" s="60" t="str">
        <f t="shared" si="1"/>
        <v/>
      </c>
      <c r="G19" s="56" t="b">
        <f t="shared" si="2"/>
        <v>0</v>
      </c>
      <c r="H19" s="57">
        <f t="shared" si="4"/>
        <v>1</v>
      </c>
    </row>
    <row r="20" spans="1:8">
      <c r="A20" s="28">
        <v>9</v>
      </c>
      <c r="B20" s="6"/>
      <c r="C20" s="179"/>
      <c r="D20" s="124" t="str">
        <f t="shared" si="0"/>
        <v/>
      </c>
      <c r="E20" s="28"/>
      <c r="F20" s="60" t="str">
        <f t="shared" si="1"/>
        <v/>
      </c>
      <c r="G20" s="56" t="b">
        <f t="shared" si="2"/>
        <v>0</v>
      </c>
      <c r="H20" s="57">
        <f t="shared" si="4"/>
        <v>1</v>
      </c>
    </row>
    <row r="21" spans="1:8">
      <c r="A21" s="28">
        <v>10</v>
      </c>
      <c r="B21" s="6"/>
      <c r="C21" s="179"/>
      <c r="D21" s="124" t="str">
        <f t="shared" si="0"/>
        <v/>
      </c>
      <c r="E21" s="28"/>
      <c r="F21" s="60" t="str">
        <f t="shared" si="1"/>
        <v/>
      </c>
      <c r="G21" s="56" t="b">
        <f t="shared" si="2"/>
        <v>0</v>
      </c>
      <c r="H21" s="57">
        <f t="shared" si="4"/>
        <v>1</v>
      </c>
    </row>
    <row r="22" spans="1:8">
      <c r="A22" s="28">
        <v>11</v>
      </c>
      <c r="B22" s="6"/>
      <c r="C22" s="179"/>
      <c r="D22" s="124" t="str">
        <f t="shared" si="0"/>
        <v/>
      </c>
      <c r="E22" s="28"/>
      <c r="F22" s="60" t="str">
        <f t="shared" si="1"/>
        <v/>
      </c>
      <c r="G22" s="56" t="b">
        <f t="shared" si="2"/>
        <v>0</v>
      </c>
      <c r="H22" s="57">
        <f t="shared" si="4"/>
        <v>1</v>
      </c>
    </row>
    <row r="23" spans="1:8">
      <c r="A23" s="28">
        <v>12</v>
      </c>
      <c r="B23" s="6"/>
      <c r="C23" s="179"/>
      <c r="D23" s="124" t="str">
        <f t="shared" si="0"/>
        <v/>
      </c>
      <c r="E23" s="28"/>
      <c r="F23" s="60" t="str">
        <f t="shared" si="1"/>
        <v/>
      </c>
      <c r="G23" s="56" t="b">
        <f t="shared" si="2"/>
        <v>0</v>
      </c>
      <c r="H23" s="57">
        <f t="shared" si="4"/>
        <v>1</v>
      </c>
    </row>
    <row r="24" spans="1:8">
      <c r="A24" s="28">
        <v>13</v>
      </c>
      <c r="B24" s="6"/>
      <c r="C24" s="179"/>
      <c r="D24" s="124" t="str">
        <f t="shared" si="0"/>
        <v/>
      </c>
      <c r="E24" s="28"/>
      <c r="F24" s="60" t="str">
        <f t="shared" si="1"/>
        <v/>
      </c>
      <c r="G24" s="56" t="b">
        <f t="shared" si="2"/>
        <v>0</v>
      </c>
      <c r="H24" s="57">
        <f t="shared" si="4"/>
        <v>1</v>
      </c>
    </row>
    <row r="25" spans="1:8">
      <c r="A25" s="28">
        <v>14</v>
      </c>
      <c r="B25" s="6"/>
      <c r="C25" s="179"/>
      <c r="D25" s="124" t="str">
        <f t="shared" si="0"/>
        <v/>
      </c>
      <c r="E25" s="28"/>
      <c r="F25" s="60" t="str">
        <f t="shared" si="1"/>
        <v/>
      </c>
      <c r="G25" s="56" t="b">
        <f t="shared" si="2"/>
        <v>0</v>
      </c>
      <c r="H25" s="57">
        <f t="shared" si="4"/>
        <v>1</v>
      </c>
    </row>
    <row r="26" spans="1:8">
      <c r="A26" s="28">
        <v>15</v>
      </c>
      <c r="B26" s="6"/>
      <c r="C26" s="179"/>
      <c r="D26" s="124" t="str">
        <f t="shared" si="0"/>
        <v/>
      </c>
      <c r="E26" s="28"/>
      <c r="F26" s="60" t="str">
        <f t="shared" si="1"/>
        <v/>
      </c>
      <c r="G26" s="56" t="b">
        <f t="shared" si="2"/>
        <v>0</v>
      </c>
      <c r="H26" s="57">
        <f t="shared" si="4"/>
        <v>1</v>
      </c>
    </row>
    <row r="27" spans="1:8">
      <c r="A27" s="28">
        <v>16</v>
      </c>
      <c r="B27" s="6"/>
      <c r="C27" s="179"/>
      <c r="D27" s="124" t="str">
        <f t="shared" si="0"/>
        <v/>
      </c>
      <c r="E27" s="28"/>
      <c r="F27" s="60" t="str">
        <f t="shared" si="1"/>
        <v/>
      </c>
      <c r="G27" s="56" t="b">
        <f t="shared" si="2"/>
        <v>0</v>
      </c>
      <c r="H27" s="57">
        <f t="shared" si="4"/>
        <v>1</v>
      </c>
    </row>
    <row r="28" spans="1:8">
      <c r="A28" s="28">
        <v>17</v>
      </c>
      <c r="B28" s="6"/>
      <c r="C28" s="179"/>
      <c r="D28" s="124" t="str">
        <f t="shared" si="0"/>
        <v/>
      </c>
      <c r="E28" s="28"/>
      <c r="F28" s="60" t="str">
        <f t="shared" si="1"/>
        <v/>
      </c>
      <c r="G28" s="56" t="b">
        <f t="shared" si="2"/>
        <v>0</v>
      </c>
      <c r="H28" s="57">
        <f t="shared" si="4"/>
        <v>1</v>
      </c>
    </row>
    <row r="29" spans="1:8">
      <c r="A29" s="28">
        <v>18</v>
      </c>
      <c r="B29" s="6"/>
      <c r="C29" s="179"/>
      <c r="D29" s="124" t="str">
        <f t="shared" si="0"/>
        <v/>
      </c>
      <c r="E29" s="28"/>
      <c r="F29" s="60" t="str">
        <f t="shared" si="1"/>
        <v/>
      </c>
      <c r="G29" s="56" t="b">
        <f t="shared" si="2"/>
        <v>0</v>
      </c>
      <c r="H29" s="57">
        <f t="shared" si="4"/>
        <v>1</v>
      </c>
    </row>
    <row r="30" spans="1:8">
      <c r="A30" s="28">
        <v>19</v>
      </c>
      <c r="B30" s="6"/>
      <c r="C30" s="179"/>
      <c r="D30" s="124" t="str">
        <f t="shared" si="0"/>
        <v/>
      </c>
      <c r="E30" s="28"/>
      <c r="F30" s="60" t="str">
        <f t="shared" si="1"/>
        <v/>
      </c>
      <c r="G30" s="56" t="b">
        <f t="shared" si="2"/>
        <v>0</v>
      </c>
      <c r="H30" s="57">
        <f t="shared" si="4"/>
        <v>1</v>
      </c>
    </row>
    <row r="31" spans="1:8">
      <c r="A31" s="28">
        <v>20</v>
      </c>
      <c r="B31" s="6"/>
      <c r="C31" s="179"/>
      <c r="D31" s="124" t="str">
        <f t="shared" si="0"/>
        <v/>
      </c>
      <c r="E31" s="28"/>
      <c r="F31" s="60" t="str">
        <f t="shared" si="1"/>
        <v/>
      </c>
      <c r="G31" s="56" t="b">
        <f t="shared" si="2"/>
        <v>0</v>
      </c>
      <c r="H31" s="57">
        <f t="shared" si="4"/>
        <v>1</v>
      </c>
    </row>
    <row r="32" spans="1:8">
      <c r="A32" s="28">
        <v>21</v>
      </c>
      <c r="B32" s="6"/>
      <c r="C32" s="179"/>
      <c r="D32" s="124" t="str">
        <f t="shared" si="0"/>
        <v/>
      </c>
      <c r="E32" s="28"/>
      <c r="F32" s="60" t="str">
        <f t="shared" si="1"/>
        <v/>
      </c>
      <c r="G32" s="56" t="b">
        <f t="shared" si="2"/>
        <v>0</v>
      </c>
      <c r="H32" s="57">
        <f t="shared" si="4"/>
        <v>1</v>
      </c>
    </row>
    <row r="33" spans="1:8">
      <c r="A33" s="28">
        <v>22</v>
      </c>
      <c r="B33" s="6"/>
      <c r="C33" s="179"/>
      <c r="D33" s="124" t="str">
        <f t="shared" si="0"/>
        <v/>
      </c>
      <c r="E33" s="28"/>
      <c r="F33" s="60" t="str">
        <f t="shared" si="1"/>
        <v/>
      </c>
      <c r="G33" s="56" t="b">
        <f t="shared" si="2"/>
        <v>0</v>
      </c>
      <c r="H33" s="57">
        <f t="shared" si="4"/>
        <v>1</v>
      </c>
    </row>
    <row r="34" spans="1:8">
      <c r="A34" s="28">
        <v>23</v>
      </c>
      <c r="B34" s="6"/>
      <c r="C34" s="179"/>
      <c r="D34" s="124" t="str">
        <f t="shared" si="0"/>
        <v/>
      </c>
      <c r="E34" s="28"/>
      <c r="F34" s="60" t="str">
        <f t="shared" si="1"/>
        <v/>
      </c>
      <c r="G34" s="56" t="b">
        <f t="shared" si="2"/>
        <v>0</v>
      </c>
      <c r="H34" s="57">
        <f t="shared" si="4"/>
        <v>1</v>
      </c>
    </row>
    <row r="35" spans="1:8">
      <c r="A35" s="28">
        <v>24</v>
      </c>
      <c r="B35" s="6"/>
      <c r="C35" s="179"/>
      <c r="D35" s="124" t="str">
        <f t="shared" si="0"/>
        <v/>
      </c>
      <c r="E35" s="28"/>
      <c r="F35" s="60" t="str">
        <f t="shared" si="1"/>
        <v/>
      </c>
      <c r="G35" s="56" t="b">
        <f t="shared" si="2"/>
        <v>0</v>
      </c>
      <c r="H35" s="57">
        <f t="shared" si="4"/>
        <v>1</v>
      </c>
    </row>
    <row r="36" spans="1:8">
      <c r="A36" s="28">
        <v>25</v>
      </c>
      <c r="B36" s="6"/>
      <c r="C36" s="179"/>
      <c r="D36" s="124" t="str">
        <f t="shared" si="0"/>
        <v/>
      </c>
      <c r="E36" s="28"/>
      <c r="F36" s="60" t="str">
        <f t="shared" si="1"/>
        <v/>
      </c>
      <c r="G36" s="56" t="b">
        <f t="shared" si="2"/>
        <v>0</v>
      </c>
      <c r="H36" s="57">
        <f t="shared" si="4"/>
        <v>1</v>
      </c>
    </row>
    <row r="37" spans="1:8">
      <c r="A37" s="28">
        <v>26</v>
      </c>
      <c r="B37" s="6"/>
      <c r="C37" s="179"/>
      <c r="D37" s="124" t="str">
        <f t="shared" si="0"/>
        <v/>
      </c>
      <c r="E37" s="28"/>
      <c r="F37" s="60" t="str">
        <f t="shared" si="1"/>
        <v/>
      </c>
      <c r="G37" s="56" t="b">
        <f t="shared" si="2"/>
        <v>0</v>
      </c>
      <c r="H37" s="57">
        <f t="shared" si="4"/>
        <v>1</v>
      </c>
    </row>
    <row r="38" spans="1:8">
      <c r="A38" s="28">
        <v>27</v>
      </c>
      <c r="B38" s="6"/>
      <c r="C38" s="179"/>
      <c r="D38" s="124" t="str">
        <f t="shared" si="0"/>
        <v/>
      </c>
      <c r="E38" s="28"/>
      <c r="F38" s="60" t="str">
        <f t="shared" si="1"/>
        <v/>
      </c>
      <c r="G38" s="56" t="b">
        <f t="shared" si="2"/>
        <v>0</v>
      </c>
      <c r="H38" s="57">
        <f t="shared" si="4"/>
        <v>1</v>
      </c>
    </row>
    <row r="39" spans="1:8">
      <c r="A39" s="28">
        <v>28</v>
      </c>
      <c r="B39" s="6"/>
      <c r="C39" s="179"/>
      <c r="D39" s="124" t="str">
        <f t="shared" si="0"/>
        <v/>
      </c>
      <c r="E39" s="28"/>
      <c r="F39" s="60" t="str">
        <f t="shared" si="1"/>
        <v/>
      </c>
      <c r="G39" s="56" t="b">
        <f t="shared" si="2"/>
        <v>0</v>
      </c>
      <c r="H39" s="57">
        <f t="shared" si="4"/>
        <v>1</v>
      </c>
    </row>
    <row r="40" spans="1:8">
      <c r="A40" s="28">
        <v>29</v>
      </c>
      <c r="B40" s="6"/>
      <c r="C40" s="179"/>
      <c r="D40" s="124" t="str">
        <f t="shared" si="0"/>
        <v/>
      </c>
      <c r="E40" s="28"/>
      <c r="F40" s="60" t="str">
        <f t="shared" si="1"/>
        <v/>
      </c>
      <c r="G40" s="56" t="b">
        <f t="shared" si="2"/>
        <v>0</v>
      </c>
      <c r="H40" s="57">
        <f t="shared" si="4"/>
        <v>1</v>
      </c>
    </row>
    <row r="41" spans="1:8">
      <c r="A41" s="28">
        <v>30</v>
      </c>
      <c r="B41" s="6"/>
      <c r="C41" s="179"/>
      <c r="D41" s="124" t="str">
        <f t="shared" si="0"/>
        <v/>
      </c>
      <c r="E41" s="28"/>
      <c r="F41" s="60" t="str">
        <f t="shared" si="1"/>
        <v/>
      </c>
      <c r="G41" s="56" t="b">
        <f t="shared" si="2"/>
        <v>0</v>
      </c>
      <c r="H41" s="57">
        <f t="shared" si="4"/>
        <v>1</v>
      </c>
    </row>
    <row r="42" spans="1:8">
      <c r="A42" s="28">
        <v>31</v>
      </c>
      <c r="B42" s="6"/>
      <c r="C42" s="179"/>
      <c r="D42" s="124" t="str">
        <f t="shared" si="0"/>
        <v/>
      </c>
      <c r="E42" s="28"/>
      <c r="F42" s="60" t="str">
        <f t="shared" si="1"/>
        <v/>
      </c>
      <c r="G42" s="56" t="b">
        <f t="shared" si="2"/>
        <v>0</v>
      </c>
      <c r="H42" s="57">
        <f t="shared" si="4"/>
        <v>1</v>
      </c>
    </row>
    <row r="43" spans="1:8">
      <c r="A43" s="28">
        <v>32</v>
      </c>
      <c r="B43" s="6"/>
      <c r="C43" s="179"/>
      <c r="D43" s="124" t="str">
        <f t="shared" si="0"/>
        <v/>
      </c>
      <c r="E43" s="28"/>
      <c r="F43" s="60" t="str">
        <f t="shared" si="1"/>
        <v/>
      </c>
      <c r="G43" s="56" t="b">
        <f t="shared" si="2"/>
        <v>0</v>
      </c>
      <c r="H43" s="57">
        <f t="shared" si="4"/>
        <v>1</v>
      </c>
    </row>
    <row r="44" spans="1:8">
      <c r="A44" s="28">
        <v>33</v>
      </c>
      <c r="B44" s="6"/>
      <c r="C44" s="179"/>
      <c r="D44" s="124" t="str">
        <f t="shared" si="0"/>
        <v/>
      </c>
      <c r="E44" s="28"/>
      <c r="F44" s="60" t="str">
        <f t="shared" si="1"/>
        <v/>
      </c>
      <c r="G44" s="56" t="b">
        <f t="shared" si="2"/>
        <v>0</v>
      </c>
      <c r="H44" s="57">
        <f t="shared" si="4"/>
        <v>1</v>
      </c>
    </row>
    <row r="45" spans="1:8">
      <c r="A45" s="28">
        <v>34</v>
      </c>
      <c r="B45" s="6"/>
      <c r="C45" s="179"/>
      <c r="D45" s="124" t="str">
        <f t="shared" si="0"/>
        <v/>
      </c>
      <c r="E45" s="28"/>
      <c r="F45" s="60" t="str">
        <f t="shared" si="1"/>
        <v/>
      </c>
      <c r="G45" s="56" t="b">
        <f t="shared" si="2"/>
        <v>0</v>
      </c>
      <c r="H45" s="57">
        <f t="shared" si="4"/>
        <v>1</v>
      </c>
    </row>
    <row r="46" spans="1:8">
      <c r="A46" s="28">
        <v>35</v>
      </c>
      <c r="B46" s="6"/>
      <c r="C46" s="179"/>
      <c r="D46" s="124" t="str">
        <f t="shared" si="0"/>
        <v/>
      </c>
      <c r="E46" s="28"/>
      <c r="F46" s="60" t="str">
        <f t="shared" si="1"/>
        <v/>
      </c>
      <c r="G46" s="56" t="b">
        <f t="shared" si="2"/>
        <v>0</v>
      </c>
      <c r="H46" s="57">
        <f t="shared" si="4"/>
        <v>1</v>
      </c>
    </row>
    <row r="47" spans="1:8">
      <c r="A47" s="28">
        <v>36</v>
      </c>
      <c r="B47" s="6"/>
      <c r="C47" s="179"/>
      <c r="D47" s="124" t="str">
        <f t="shared" si="0"/>
        <v/>
      </c>
      <c r="E47" s="28"/>
      <c r="F47" s="60" t="str">
        <f t="shared" si="1"/>
        <v/>
      </c>
      <c r="G47" s="56" t="b">
        <f t="shared" si="2"/>
        <v>0</v>
      </c>
      <c r="H47" s="57">
        <f t="shared" si="4"/>
        <v>1</v>
      </c>
    </row>
    <row r="48" spans="1:8">
      <c r="A48" s="28">
        <v>37</v>
      </c>
      <c r="B48" s="6"/>
      <c r="C48" s="179"/>
      <c r="D48" s="124" t="str">
        <f t="shared" si="0"/>
        <v/>
      </c>
      <c r="E48" s="28"/>
      <c r="F48" s="60" t="str">
        <f t="shared" si="1"/>
        <v/>
      </c>
      <c r="G48" s="56" t="b">
        <f t="shared" si="2"/>
        <v>0</v>
      </c>
      <c r="H48" s="57">
        <f t="shared" si="4"/>
        <v>1</v>
      </c>
    </row>
    <row r="49" spans="1:8">
      <c r="A49" s="28">
        <v>38</v>
      </c>
      <c r="B49" s="6"/>
      <c r="C49" s="179"/>
      <c r="D49" s="124" t="str">
        <f t="shared" si="0"/>
        <v/>
      </c>
      <c r="E49" s="28"/>
      <c r="F49" s="60" t="str">
        <f t="shared" si="1"/>
        <v/>
      </c>
      <c r="G49" s="56" t="b">
        <f t="shared" si="2"/>
        <v>0</v>
      </c>
      <c r="H49" s="57">
        <f t="shared" si="4"/>
        <v>1</v>
      </c>
    </row>
    <row r="50" spans="1:8">
      <c r="A50" s="28">
        <v>39</v>
      </c>
      <c r="B50" s="6"/>
      <c r="C50" s="179"/>
      <c r="D50" s="124" t="str">
        <f t="shared" si="0"/>
        <v/>
      </c>
      <c r="E50" s="28"/>
      <c r="F50" s="60" t="str">
        <f t="shared" si="1"/>
        <v/>
      </c>
      <c r="G50" s="56" t="b">
        <f t="shared" si="2"/>
        <v>0</v>
      </c>
      <c r="H50" s="57">
        <f t="shared" si="4"/>
        <v>1</v>
      </c>
    </row>
    <row r="51" spans="1:8">
      <c r="A51" s="28">
        <v>40</v>
      </c>
      <c r="B51" s="6"/>
      <c r="C51" s="179"/>
      <c r="D51" s="124" t="str">
        <f t="shared" si="0"/>
        <v/>
      </c>
      <c r="E51" s="28"/>
      <c r="F51" s="60" t="str">
        <f t="shared" si="1"/>
        <v/>
      </c>
      <c r="G51" s="56" t="b">
        <f t="shared" si="2"/>
        <v>0</v>
      </c>
      <c r="H51" s="57">
        <f t="shared" si="4"/>
        <v>1</v>
      </c>
    </row>
    <row r="52" spans="1:8">
      <c r="A52" s="28">
        <v>41</v>
      </c>
      <c r="B52" s="6"/>
      <c r="C52" s="179"/>
      <c r="D52" s="124" t="str">
        <f t="shared" si="0"/>
        <v/>
      </c>
      <c r="E52" s="28"/>
      <c r="F52" s="60" t="str">
        <f t="shared" si="1"/>
        <v/>
      </c>
      <c r="G52" s="56" t="b">
        <f t="shared" si="2"/>
        <v>0</v>
      </c>
      <c r="H52" s="57">
        <f t="shared" si="4"/>
        <v>1</v>
      </c>
    </row>
    <row r="53" spans="1:8">
      <c r="A53" s="28">
        <v>42</v>
      </c>
      <c r="B53" s="6"/>
      <c r="C53" s="179"/>
      <c r="D53" s="124" t="str">
        <f t="shared" si="0"/>
        <v/>
      </c>
      <c r="E53" s="28"/>
      <c r="F53" s="60" t="str">
        <f t="shared" si="1"/>
        <v/>
      </c>
      <c r="G53" s="56" t="b">
        <f t="shared" si="2"/>
        <v>0</v>
      </c>
      <c r="H53" s="57">
        <f t="shared" si="4"/>
        <v>1</v>
      </c>
    </row>
    <row r="54" spans="1:8">
      <c r="A54" s="28">
        <v>43</v>
      </c>
      <c r="B54" s="6"/>
      <c r="C54" s="179"/>
      <c r="D54" s="124" t="str">
        <f t="shared" si="0"/>
        <v/>
      </c>
      <c r="E54" s="28"/>
      <c r="F54" s="60" t="str">
        <f t="shared" si="1"/>
        <v/>
      </c>
      <c r="G54" s="56" t="b">
        <f t="shared" si="2"/>
        <v>0</v>
      </c>
      <c r="H54" s="57">
        <f t="shared" si="4"/>
        <v>1</v>
      </c>
    </row>
    <row r="55" spans="1:8">
      <c r="A55" s="28">
        <v>44</v>
      </c>
      <c r="B55" s="6"/>
      <c r="C55" s="179"/>
      <c r="D55" s="124" t="str">
        <f t="shared" si="0"/>
        <v/>
      </c>
      <c r="E55" s="28"/>
      <c r="F55" s="60" t="str">
        <f t="shared" si="1"/>
        <v/>
      </c>
      <c r="G55" s="56" t="b">
        <f t="shared" si="2"/>
        <v>0</v>
      </c>
      <c r="H55" s="57">
        <f t="shared" si="4"/>
        <v>1</v>
      </c>
    </row>
    <row r="56" spans="1:8">
      <c r="A56" s="28">
        <v>45</v>
      </c>
      <c r="B56" s="6"/>
      <c r="C56" s="179"/>
      <c r="D56" s="124" t="str">
        <f t="shared" si="0"/>
        <v/>
      </c>
      <c r="E56" s="28"/>
      <c r="F56" s="60" t="str">
        <f t="shared" si="1"/>
        <v/>
      </c>
      <c r="G56" s="56" t="b">
        <f t="shared" si="2"/>
        <v>0</v>
      </c>
      <c r="H56" s="57">
        <f t="shared" si="4"/>
        <v>1</v>
      </c>
    </row>
    <row r="57" spans="1:8">
      <c r="A57" s="28">
        <v>46</v>
      </c>
      <c r="B57" s="6"/>
      <c r="C57" s="179"/>
      <c r="D57" s="124" t="str">
        <f t="shared" si="0"/>
        <v/>
      </c>
      <c r="E57" s="28"/>
      <c r="F57" s="60" t="str">
        <f t="shared" si="1"/>
        <v/>
      </c>
      <c r="G57" s="56" t="b">
        <f t="shared" si="2"/>
        <v>0</v>
      </c>
      <c r="H57" s="57">
        <f t="shared" si="4"/>
        <v>1</v>
      </c>
    </row>
    <row r="58" spans="1:8">
      <c r="A58" s="28">
        <v>47</v>
      </c>
      <c r="B58" s="6"/>
      <c r="C58" s="179"/>
      <c r="D58" s="124" t="str">
        <f t="shared" si="0"/>
        <v/>
      </c>
      <c r="E58" s="28"/>
      <c r="F58" s="60" t="str">
        <f t="shared" si="1"/>
        <v/>
      </c>
      <c r="G58" s="56" t="b">
        <f t="shared" si="2"/>
        <v>0</v>
      </c>
      <c r="H58" s="57">
        <f t="shared" si="4"/>
        <v>1</v>
      </c>
    </row>
    <row r="59" spans="1:8">
      <c r="A59" s="28">
        <v>48</v>
      </c>
      <c r="B59" s="6"/>
      <c r="C59" s="179"/>
      <c r="D59" s="124" t="str">
        <f t="shared" si="0"/>
        <v/>
      </c>
      <c r="E59" s="28"/>
      <c r="F59" s="60" t="str">
        <f t="shared" si="1"/>
        <v/>
      </c>
      <c r="G59" s="56" t="b">
        <f t="shared" si="2"/>
        <v>0</v>
      </c>
      <c r="H59" s="57">
        <f t="shared" si="4"/>
        <v>1</v>
      </c>
    </row>
    <row r="60" spans="1:8">
      <c r="A60" s="28">
        <v>49</v>
      </c>
      <c r="B60" s="6"/>
      <c r="C60" s="179"/>
      <c r="D60" s="124" t="str">
        <f t="shared" si="0"/>
        <v/>
      </c>
      <c r="E60" s="28"/>
      <c r="F60" s="60" t="str">
        <f t="shared" si="1"/>
        <v/>
      </c>
      <c r="G60" s="56" t="b">
        <f t="shared" si="2"/>
        <v>0</v>
      </c>
      <c r="H60" s="57">
        <f t="shared" si="4"/>
        <v>1</v>
      </c>
    </row>
    <row r="61" spans="1:8">
      <c r="A61" s="28">
        <v>50</v>
      </c>
      <c r="B61" s="6"/>
      <c r="C61" s="179"/>
      <c r="D61" s="124" t="str">
        <f t="shared" si="0"/>
        <v/>
      </c>
      <c r="E61" s="28"/>
      <c r="F61" s="60" t="str">
        <f t="shared" si="1"/>
        <v/>
      </c>
      <c r="G61" s="56" t="b">
        <f t="shared" si="2"/>
        <v>0</v>
      </c>
      <c r="H61" s="57">
        <f t="shared" si="4"/>
        <v>1</v>
      </c>
    </row>
    <row r="62" spans="1:8">
      <c r="A62" s="28">
        <v>51</v>
      </c>
      <c r="B62" s="6"/>
      <c r="C62" s="179"/>
      <c r="D62" s="124" t="str">
        <f t="shared" si="0"/>
        <v/>
      </c>
      <c r="E62" s="28"/>
      <c r="F62" s="60" t="str">
        <f t="shared" si="1"/>
        <v/>
      </c>
      <c r="G62" s="56" t="b">
        <f t="shared" si="2"/>
        <v>0</v>
      </c>
      <c r="H62" s="57">
        <f t="shared" si="4"/>
        <v>1</v>
      </c>
    </row>
    <row r="63" spans="1:8">
      <c r="A63" s="28">
        <v>52</v>
      </c>
      <c r="B63" s="6"/>
      <c r="C63" s="179"/>
      <c r="D63" s="124" t="str">
        <f t="shared" si="0"/>
        <v/>
      </c>
      <c r="E63" s="28"/>
      <c r="F63" s="60" t="str">
        <f t="shared" si="1"/>
        <v/>
      </c>
      <c r="G63" s="56" t="b">
        <f t="shared" si="2"/>
        <v>0</v>
      </c>
      <c r="H63" s="57">
        <f t="shared" si="4"/>
        <v>1</v>
      </c>
    </row>
    <row r="64" spans="1:8">
      <c r="A64" s="28">
        <v>53</v>
      </c>
      <c r="B64" s="6"/>
      <c r="C64" s="179"/>
      <c r="D64" s="124" t="str">
        <f t="shared" si="0"/>
        <v/>
      </c>
      <c r="E64" s="28"/>
      <c r="F64" s="60" t="str">
        <f t="shared" si="1"/>
        <v/>
      </c>
      <c r="G64" s="56" t="b">
        <f t="shared" si="2"/>
        <v>0</v>
      </c>
      <c r="H64" s="57">
        <f t="shared" si="4"/>
        <v>1</v>
      </c>
    </row>
    <row r="65" spans="1:8">
      <c r="A65" s="28">
        <v>54</v>
      </c>
      <c r="B65" s="6"/>
      <c r="C65" s="179"/>
      <c r="D65" s="124" t="str">
        <f t="shared" si="0"/>
        <v/>
      </c>
      <c r="E65" s="28"/>
      <c r="F65" s="60" t="str">
        <f t="shared" si="1"/>
        <v/>
      </c>
      <c r="G65" s="56" t="b">
        <f t="shared" si="2"/>
        <v>0</v>
      </c>
      <c r="H65" s="57">
        <f t="shared" si="4"/>
        <v>1</v>
      </c>
    </row>
    <row r="66" spans="1:8">
      <c r="A66" s="28">
        <v>55</v>
      </c>
      <c r="B66" s="6"/>
      <c r="C66" s="179"/>
      <c r="D66" s="124" t="str">
        <f t="shared" si="0"/>
        <v/>
      </c>
      <c r="E66" s="28"/>
      <c r="F66" s="60" t="str">
        <f t="shared" si="1"/>
        <v/>
      </c>
      <c r="G66" s="56" t="b">
        <f t="shared" si="2"/>
        <v>0</v>
      </c>
      <c r="H66" s="57">
        <f t="shared" si="4"/>
        <v>1</v>
      </c>
    </row>
    <row r="67" spans="1:8">
      <c r="A67" s="28">
        <v>56</v>
      </c>
      <c r="B67" s="6"/>
      <c r="C67" s="179"/>
      <c r="D67" s="124" t="str">
        <f t="shared" si="0"/>
        <v/>
      </c>
      <c r="E67" s="28"/>
      <c r="F67" s="60" t="str">
        <f t="shared" si="1"/>
        <v/>
      </c>
      <c r="G67" s="56" t="b">
        <f t="shared" si="2"/>
        <v>0</v>
      </c>
      <c r="H67" s="57">
        <f t="shared" si="4"/>
        <v>1</v>
      </c>
    </row>
    <row r="68" spans="1:8">
      <c r="A68" s="28">
        <v>57</v>
      </c>
      <c r="B68" s="6"/>
      <c r="C68" s="179"/>
      <c r="D68" s="124" t="str">
        <f t="shared" si="0"/>
        <v/>
      </c>
      <c r="E68" s="28"/>
      <c r="F68" s="60" t="str">
        <f t="shared" si="1"/>
        <v/>
      </c>
      <c r="G68" s="56" t="b">
        <f t="shared" si="2"/>
        <v>0</v>
      </c>
      <c r="H68" s="57">
        <f t="shared" si="4"/>
        <v>1</v>
      </c>
    </row>
    <row r="69" spans="1:8">
      <c r="A69" s="28">
        <v>58</v>
      </c>
      <c r="B69" s="6"/>
      <c r="C69" s="179"/>
      <c r="D69" s="124" t="str">
        <f t="shared" si="0"/>
        <v/>
      </c>
      <c r="E69" s="28"/>
      <c r="F69" s="60" t="str">
        <f t="shared" si="1"/>
        <v/>
      </c>
      <c r="G69" s="56" t="b">
        <f t="shared" si="2"/>
        <v>0</v>
      </c>
      <c r="H69" s="57">
        <f t="shared" si="4"/>
        <v>1</v>
      </c>
    </row>
    <row r="70" spans="1:8">
      <c r="A70" s="28">
        <v>59</v>
      </c>
      <c r="B70" s="6"/>
      <c r="C70" s="179"/>
      <c r="D70" s="124" t="str">
        <f t="shared" si="0"/>
        <v/>
      </c>
      <c r="E70" s="28"/>
      <c r="F70" s="60" t="str">
        <f t="shared" si="1"/>
        <v/>
      </c>
      <c r="G70" s="56" t="b">
        <f t="shared" si="2"/>
        <v>0</v>
      </c>
      <c r="H70" s="57">
        <f t="shared" si="4"/>
        <v>1</v>
      </c>
    </row>
    <row r="71" spans="1:8">
      <c r="A71" s="28">
        <v>60</v>
      </c>
      <c r="B71" s="6"/>
      <c r="C71" s="179"/>
      <c r="D71" s="124" t="str">
        <f t="shared" si="0"/>
        <v/>
      </c>
      <c r="E71" s="28"/>
      <c r="F71" s="60" t="str">
        <f t="shared" si="1"/>
        <v/>
      </c>
      <c r="G71" s="56" t="b">
        <f t="shared" si="2"/>
        <v>0</v>
      </c>
      <c r="H71" s="57">
        <f t="shared" si="4"/>
        <v>1</v>
      </c>
    </row>
    <row r="72" spans="1:8">
      <c r="A72" s="28">
        <v>61</v>
      </c>
      <c r="B72" s="6"/>
      <c r="C72" s="179"/>
      <c r="D72" s="124" t="str">
        <f t="shared" si="0"/>
        <v/>
      </c>
      <c r="E72" s="28"/>
      <c r="F72" s="60" t="str">
        <f t="shared" si="1"/>
        <v/>
      </c>
      <c r="G72" s="56" t="b">
        <f t="shared" si="2"/>
        <v>0</v>
      </c>
      <c r="H72" s="57">
        <f t="shared" si="4"/>
        <v>1</v>
      </c>
    </row>
    <row r="73" spans="1:8">
      <c r="A73" s="28">
        <v>62</v>
      </c>
      <c r="B73" s="6"/>
      <c r="C73" s="179"/>
      <c r="D73" s="124" t="str">
        <f t="shared" si="0"/>
        <v/>
      </c>
      <c r="E73" s="28"/>
      <c r="F73" s="60" t="str">
        <f t="shared" si="1"/>
        <v/>
      </c>
      <c r="G73" s="56" t="b">
        <f t="shared" si="2"/>
        <v>0</v>
      </c>
      <c r="H73" s="57">
        <f t="shared" si="4"/>
        <v>1</v>
      </c>
    </row>
    <row r="74" spans="1:8">
      <c r="A74" s="28">
        <v>63</v>
      </c>
      <c r="B74" s="6"/>
      <c r="C74" s="179"/>
      <c r="D74" s="124" t="str">
        <f t="shared" si="0"/>
        <v/>
      </c>
      <c r="E74" s="28"/>
      <c r="F74" s="60" t="str">
        <f t="shared" si="1"/>
        <v/>
      </c>
      <c r="G74" s="56" t="b">
        <f t="shared" si="2"/>
        <v>0</v>
      </c>
      <c r="H74" s="57">
        <f t="shared" si="4"/>
        <v>1</v>
      </c>
    </row>
    <row r="75" spans="1:8">
      <c r="A75" s="28">
        <v>64</v>
      </c>
      <c r="B75" s="6"/>
      <c r="C75" s="179"/>
      <c r="D75" s="124" t="str">
        <f t="shared" si="0"/>
        <v/>
      </c>
      <c r="E75" s="28"/>
      <c r="F75" s="60" t="str">
        <f t="shared" si="1"/>
        <v/>
      </c>
      <c r="G75" s="56" t="b">
        <f t="shared" si="2"/>
        <v>0</v>
      </c>
      <c r="H75" s="57">
        <f t="shared" si="4"/>
        <v>1</v>
      </c>
    </row>
    <row r="76" spans="1:8">
      <c r="A76" s="28">
        <v>65</v>
      </c>
      <c r="B76" s="6"/>
      <c r="C76" s="179"/>
      <c r="D76" s="124" t="str">
        <f t="shared" ref="D76:D139" si="5">IF(OR($B76="",,$C76&lt;an_initial,$C76&gt;an_final),"",F76*50)</f>
        <v/>
      </c>
      <c r="E76" s="28"/>
      <c r="F76" s="60" t="str">
        <f t="shared" ref="F76:F139" si="6">IF(OR($B76="",,$C76="",$C76&gt;an_final),"",IF($C76&gt;=an_initial,1,""))</f>
        <v/>
      </c>
      <c r="G76" s="56" t="b">
        <f t="shared" ref="G76:G139" si="7">IF(nume_candidat="",FALSE,ISNUMBER(SEARCH(nume_candidat,$B76)))</f>
        <v>0</v>
      </c>
      <c r="H76" s="57">
        <f t="shared" si="4"/>
        <v>1</v>
      </c>
    </row>
    <row r="77" spans="1:8">
      <c r="A77" s="28">
        <v>66</v>
      </c>
      <c r="B77" s="6"/>
      <c r="C77" s="179"/>
      <c r="D77" s="124" t="str">
        <f t="shared" si="5"/>
        <v/>
      </c>
      <c r="E77" s="28"/>
      <c r="F77" s="60" t="str">
        <f t="shared" si="6"/>
        <v/>
      </c>
      <c r="G77" s="56" t="b">
        <f t="shared" si="7"/>
        <v>0</v>
      </c>
      <c r="H77" s="57">
        <f t="shared" ref="H77:H140" si="8">LEN(B77)-LEN(SUBSTITUTE(B77,",",""))+1</f>
        <v>1</v>
      </c>
    </row>
    <row r="78" spans="1:8">
      <c r="A78" s="28">
        <v>67</v>
      </c>
      <c r="B78" s="6"/>
      <c r="C78" s="179"/>
      <c r="D78" s="124" t="str">
        <f t="shared" si="5"/>
        <v/>
      </c>
      <c r="E78" s="28"/>
      <c r="F78" s="60" t="str">
        <f t="shared" si="6"/>
        <v/>
      </c>
      <c r="G78" s="56" t="b">
        <f t="shared" si="7"/>
        <v>0</v>
      </c>
      <c r="H78" s="57">
        <f t="shared" si="8"/>
        <v>1</v>
      </c>
    </row>
    <row r="79" spans="1:8">
      <c r="A79" s="28">
        <v>68</v>
      </c>
      <c r="B79" s="6"/>
      <c r="C79" s="179"/>
      <c r="D79" s="124" t="str">
        <f t="shared" si="5"/>
        <v/>
      </c>
      <c r="E79" s="28"/>
      <c r="F79" s="60" t="str">
        <f t="shared" si="6"/>
        <v/>
      </c>
      <c r="G79" s="56" t="b">
        <f t="shared" si="7"/>
        <v>0</v>
      </c>
      <c r="H79" s="57">
        <f t="shared" si="8"/>
        <v>1</v>
      </c>
    </row>
    <row r="80" spans="1:8">
      <c r="A80" s="28">
        <v>69</v>
      </c>
      <c r="B80" s="6"/>
      <c r="C80" s="179"/>
      <c r="D80" s="124" t="str">
        <f t="shared" si="5"/>
        <v/>
      </c>
      <c r="E80" s="28"/>
      <c r="F80" s="60" t="str">
        <f t="shared" si="6"/>
        <v/>
      </c>
      <c r="G80" s="56" t="b">
        <f t="shared" si="7"/>
        <v>0</v>
      </c>
      <c r="H80" s="57">
        <f t="shared" si="8"/>
        <v>1</v>
      </c>
    </row>
    <row r="81" spans="1:8">
      <c r="A81" s="28">
        <v>70</v>
      </c>
      <c r="B81" s="6"/>
      <c r="C81" s="179"/>
      <c r="D81" s="124" t="str">
        <f t="shared" si="5"/>
        <v/>
      </c>
      <c r="E81" s="28"/>
      <c r="F81" s="60" t="str">
        <f t="shared" si="6"/>
        <v/>
      </c>
      <c r="G81" s="56" t="b">
        <f t="shared" si="7"/>
        <v>0</v>
      </c>
      <c r="H81" s="57">
        <f t="shared" si="8"/>
        <v>1</v>
      </c>
    </row>
    <row r="82" spans="1:8">
      <c r="A82" s="28">
        <v>71</v>
      </c>
      <c r="B82" s="6"/>
      <c r="C82" s="179"/>
      <c r="D82" s="124" t="str">
        <f t="shared" si="5"/>
        <v/>
      </c>
      <c r="E82" s="28"/>
      <c r="F82" s="60" t="str">
        <f t="shared" si="6"/>
        <v/>
      </c>
      <c r="G82" s="56" t="b">
        <f t="shared" si="7"/>
        <v>0</v>
      </c>
      <c r="H82" s="57">
        <f t="shared" si="8"/>
        <v>1</v>
      </c>
    </row>
    <row r="83" spans="1:8">
      <c r="A83" s="28">
        <v>72</v>
      </c>
      <c r="B83" s="6"/>
      <c r="C83" s="179"/>
      <c r="D83" s="124" t="str">
        <f t="shared" si="5"/>
        <v/>
      </c>
      <c r="E83" s="28"/>
      <c r="F83" s="60" t="str">
        <f t="shared" si="6"/>
        <v/>
      </c>
      <c r="G83" s="56" t="b">
        <f t="shared" si="7"/>
        <v>0</v>
      </c>
      <c r="H83" s="57">
        <f t="shared" si="8"/>
        <v>1</v>
      </c>
    </row>
    <row r="84" spans="1:8">
      <c r="A84" s="28">
        <v>73</v>
      </c>
      <c r="B84" s="6"/>
      <c r="C84" s="179"/>
      <c r="D84" s="124" t="str">
        <f t="shared" si="5"/>
        <v/>
      </c>
      <c r="E84" s="28"/>
      <c r="F84" s="60" t="str">
        <f t="shared" si="6"/>
        <v/>
      </c>
      <c r="G84" s="56" t="b">
        <f t="shared" si="7"/>
        <v>0</v>
      </c>
      <c r="H84" s="57">
        <f t="shared" si="8"/>
        <v>1</v>
      </c>
    </row>
    <row r="85" spans="1:8">
      <c r="A85" s="28">
        <v>74</v>
      </c>
      <c r="B85" s="6"/>
      <c r="C85" s="179"/>
      <c r="D85" s="124" t="str">
        <f t="shared" si="5"/>
        <v/>
      </c>
      <c r="E85" s="28"/>
      <c r="F85" s="60" t="str">
        <f t="shared" si="6"/>
        <v/>
      </c>
      <c r="G85" s="56" t="b">
        <f t="shared" si="7"/>
        <v>0</v>
      </c>
      <c r="H85" s="57">
        <f t="shared" si="8"/>
        <v>1</v>
      </c>
    </row>
    <row r="86" spans="1:8">
      <c r="A86" s="28">
        <v>75</v>
      </c>
      <c r="B86" s="6"/>
      <c r="C86" s="179"/>
      <c r="D86" s="124" t="str">
        <f t="shared" si="5"/>
        <v/>
      </c>
      <c r="E86" s="28"/>
      <c r="F86" s="60" t="str">
        <f t="shared" si="6"/>
        <v/>
      </c>
      <c r="G86" s="56" t="b">
        <f t="shared" si="7"/>
        <v>0</v>
      </c>
      <c r="H86" s="57">
        <f t="shared" si="8"/>
        <v>1</v>
      </c>
    </row>
    <row r="87" spans="1:8">
      <c r="A87" s="28">
        <v>76</v>
      </c>
      <c r="B87" s="6"/>
      <c r="C87" s="179"/>
      <c r="D87" s="124" t="str">
        <f t="shared" si="5"/>
        <v/>
      </c>
      <c r="E87" s="28"/>
      <c r="F87" s="60" t="str">
        <f t="shared" si="6"/>
        <v/>
      </c>
      <c r="G87" s="56" t="b">
        <f t="shared" si="7"/>
        <v>0</v>
      </c>
      <c r="H87" s="57">
        <f t="shared" si="8"/>
        <v>1</v>
      </c>
    </row>
    <row r="88" spans="1:8">
      <c r="A88" s="28">
        <v>77</v>
      </c>
      <c r="B88" s="6"/>
      <c r="C88" s="179"/>
      <c r="D88" s="124" t="str">
        <f t="shared" si="5"/>
        <v/>
      </c>
      <c r="E88" s="28"/>
      <c r="F88" s="60" t="str">
        <f t="shared" si="6"/>
        <v/>
      </c>
      <c r="G88" s="56" t="b">
        <f t="shared" si="7"/>
        <v>0</v>
      </c>
      <c r="H88" s="57">
        <f t="shared" si="8"/>
        <v>1</v>
      </c>
    </row>
    <row r="89" spans="1:8">
      <c r="A89" s="28">
        <v>78</v>
      </c>
      <c r="B89" s="6"/>
      <c r="C89" s="179"/>
      <c r="D89" s="124" t="str">
        <f t="shared" si="5"/>
        <v/>
      </c>
      <c r="E89" s="28"/>
      <c r="F89" s="60" t="str">
        <f t="shared" si="6"/>
        <v/>
      </c>
      <c r="G89" s="56" t="b">
        <f t="shared" si="7"/>
        <v>0</v>
      </c>
      <c r="H89" s="57">
        <f t="shared" si="8"/>
        <v>1</v>
      </c>
    </row>
    <row r="90" spans="1:8">
      <c r="A90" s="28">
        <v>79</v>
      </c>
      <c r="B90" s="6"/>
      <c r="C90" s="179"/>
      <c r="D90" s="124" t="str">
        <f t="shared" si="5"/>
        <v/>
      </c>
      <c r="E90" s="28"/>
      <c r="F90" s="60" t="str">
        <f t="shared" si="6"/>
        <v/>
      </c>
      <c r="G90" s="56" t="b">
        <f t="shared" si="7"/>
        <v>0</v>
      </c>
      <c r="H90" s="57">
        <f t="shared" si="8"/>
        <v>1</v>
      </c>
    </row>
    <row r="91" spans="1:8">
      <c r="A91" s="28">
        <v>80</v>
      </c>
      <c r="B91" s="6"/>
      <c r="C91" s="179"/>
      <c r="D91" s="124" t="str">
        <f t="shared" si="5"/>
        <v/>
      </c>
      <c r="E91" s="28"/>
      <c r="F91" s="60" t="str">
        <f t="shared" si="6"/>
        <v/>
      </c>
      <c r="G91" s="56" t="b">
        <f t="shared" si="7"/>
        <v>0</v>
      </c>
      <c r="H91" s="57">
        <f t="shared" si="8"/>
        <v>1</v>
      </c>
    </row>
    <row r="92" spans="1:8">
      <c r="A92" s="28">
        <v>81</v>
      </c>
      <c r="B92" s="6"/>
      <c r="C92" s="179"/>
      <c r="D92" s="124" t="str">
        <f t="shared" si="5"/>
        <v/>
      </c>
      <c r="E92" s="28"/>
      <c r="F92" s="60" t="str">
        <f t="shared" si="6"/>
        <v/>
      </c>
      <c r="G92" s="56" t="b">
        <f t="shared" si="7"/>
        <v>0</v>
      </c>
      <c r="H92" s="57">
        <f t="shared" si="8"/>
        <v>1</v>
      </c>
    </row>
    <row r="93" spans="1:8">
      <c r="A93" s="28">
        <v>82</v>
      </c>
      <c r="B93" s="6"/>
      <c r="C93" s="179"/>
      <c r="D93" s="124" t="str">
        <f t="shared" si="5"/>
        <v/>
      </c>
      <c r="E93" s="28"/>
      <c r="F93" s="60" t="str">
        <f t="shared" si="6"/>
        <v/>
      </c>
      <c r="G93" s="56" t="b">
        <f t="shared" si="7"/>
        <v>0</v>
      </c>
      <c r="H93" s="57">
        <f t="shared" si="8"/>
        <v>1</v>
      </c>
    </row>
    <row r="94" spans="1:8">
      <c r="A94" s="28">
        <v>83</v>
      </c>
      <c r="B94" s="6"/>
      <c r="C94" s="179"/>
      <c r="D94" s="124" t="str">
        <f t="shared" si="5"/>
        <v/>
      </c>
      <c r="E94" s="28"/>
      <c r="F94" s="60" t="str">
        <f t="shared" si="6"/>
        <v/>
      </c>
      <c r="G94" s="56" t="b">
        <f t="shared" si="7"/>
        <v>0</v>
      </c>
      <c r="H94" s="57">
        <f t="shared" si="8"/>
        <v>1</v>
      </c>
    </row>
    <row r="95" spans="1:8">
      <c r="A95" s="28">
        <v>84</v>
      </c>
      <c r="B95" s="6"/>
      <c r="C95" s="179"/>
      <c r="D95" s="124" t="str">
        <f t="shared" si="5"/>
        <v/>
      </c>
      <c r="E95" s="28"/>
      <c r="F95" s="60" t="str">
        <f t="shared" si="6"/>
        <v/>
      </c>
      <c r="G95" s="56" t="b">
        <f t="shared" si="7"/>
        <v>0</v>
      </c>
      <c r="H95" s="57">
        <f t="shared" si="8"/>
        <v>1</v>
      </c>
    </row>
    <row r="96" spans="1:8">
      <c r="A96" s="28">
        <v>85</v>
      </c>
      <c r="B96" s="6"/>
      <c r="C96" s="179"/>
      <c r="D96" s="124" t="str">
        <f t="shared" si="5"/>
        <v/>
      </c>
      <c r="E96" s="28"/>
      <c r="F96" s="60" t="str">
        <f t="shared" si="6"/>
        <v/>
      </c>
      <c r="G96" s="56" t="b">
        <f t="shared" si="7"/>
        <v>0</v>
      </c>
      <c r="H96" s="57">
        <f t="shared" si="8"/>
        <v>1</v>
      </c>
    </row>
    <row r="97" spans="1:8">
      <c r="A97" s="28">
        <v>86</v>
      </c>
      <c r="B97" s="6"/>
      <c r="C97" s="179"/>
      <c r="D97" s="124" t="str">
        <f t="shared" si="5"/>
        <v/>
      </c>
      <c r="E97" s="28"/>
      <c r="F97" s="60" t="str">
        <f t="shared" si="6"/>
        <v/>
      </c>
      <c r="G97" s="56" t="b">
        <f t="shared" si="7"/>
        <v>0</v>
      </c>
      <c r="H97" s="57">
        <f t="shared" si="8"/>
        <v>1</v>
      </c>
    </row>
    <row r="98" spans="1:8">
      <c r="A98" s="28">
        <v>87</v>
      </c>
      <c r="B98" s="6"/>
      <c r="C98" s="179"/>
      <c r="D98" s="124" t="str">
        <f t="shared" si="5"/>
        <v/>
      </c>
      <c r="E98" s="28"/>
      <c r="F98" s="60" t="str">
        <f t="shared" si="6"/>
        <v/>
      </c>
      <c r="G98" s="56" t="b">
        <f t="shared" si="7"/>
        <v>0</v>
      </c>
      <c r="H98" s="57">
        <f t="shared" si="8"/>
        <v>1</v>
      </c>
    </row>
    <row r="99" spans="1:8">
      <c r="A99" s="28">
        <v>88</v>
      </c>
      <c r="B99" s="6"/>
      <c r="C99" s="179"/>
      <c r="D99" s="124" t="str">
        <f t="shared" si="5"/>
        <v/>
      </c>
      <c r="E99" s="28"/>
      <c r="F99" s="60" t="str">
        <f t="shared" si="6"/>
        <v/>
      </c>
      <c r="G99" s="56" t="b">
        <f t="shared" si="7"/>
        <v>0</v>
      </c>
      <c r="H99" s="57">
        <f t="shared" si="8"/>
        <v>1</v>
      </c>
    </row>
    <row r="100" spans="1:8">
      <c r="A100" s="28">
        <v>89</v>
      </c>
      <c r="B100" s="6"/>
      <c r="C100" s="179"/>
      <c r="D100" s="124" t="str">
        <f t="shared" si="5"/>
        <v/>
      </c>
      <c r="E100" s="28"/>
      <c r="F100" s="60" t="str">
        <f t="shared" si="6"/>
        <v/>
      </c>
      <c r="G100" s="56" t="b">
        <f t="shared" si="7"/>
        <v>0</v>
      </c>
      <c r="H100" s="57">
        <f t="shared" si="8"/>
        <v>1</v>
      </c>
    </row>
    <row r="101" spans="1:8">
      <c r="A101" s="28">
        <v>90</v>
      </c>
      <c r="B101" s="6"/>
      <c r="C101" s="179"/>
      <c r="D101" s="124" t="str">
        <f t="shared" si="5"/>
        <v/>
      </c>
      <c r="E101" s="28"/>
      <c r="F101" s="60" t="str">
        <f t="shared" si="6"/>
        <v/>
      </c>
      <c r="G101" s="56" t="b">
        <f t="shared" si="7"/>
        <v>0</v>
      </c>
      <c r="H101" s="57">
        <f t="shared" si="8"/>
        <v>1</v>
      </c>
    </row>
    <row r="102" spans="1:8">
      <c r="A102" s="28">
        <v>91</v>
      </c>
      <c r="B102" s="6"/>
      <c r="C102" s="179"/>
      <c r="D102" s="124" t="str">
        <f t="shared" si="5"/>
        <v/>
      </c>
      <c r="E102" s="28"/>
      <c r="F102" s="60" t="str">
        <f t="shared" si="6"/>
        <v/>
      </c>
      <c r="G102" s="56" t="b">
        <f t="shared" si="7"/>
        <v>0</v>
      </c>
      <c r="H102" s="57">
        <f t="shared" si="8"/>
        <v>1</v>
      </c>
    </row>
    <row r="103" spans="1:8">
      <c r="A103" s="28">
        <v>92</v>
      </c>
      <c r="B103" s="6"/>
      <c r="C103" s="179"/>
      <c r="D103" s="124" t="str">
        <f t="shared" si="5"/>
        <v/>
      </c>
      <c r="E103" s="28"/>
      <c r="F103" s="60" t="str">
        <f t="shared" si="6"/>
        <v/>
      </c>
      <c r="G103" s="56" t="b">
        <f t="shared" si="7"/>
        <v>0</v>
      </c>
      <c r="H103" s="57">
        <f t="shared" si="8"/>
        <v>1</v>
      </c>
    </row>
    <row r="104" spans="1:8">
      <c r="A104" s="28">
        <v>93</v>
      </c>
      <c r="B104" s="6"/>
      <c r="C104" s="179"/>
      <c r="D104" s="124" t="str">
        <f t="shared" si="5"/>
        <v/>
      </c>
      <c r="E104" s="28"/>
      <c r="F104" s="60" t="str">
        <f t="shared" si="6"/>
        <v/>
      </c>
      <c r="G104" s="56" t="b">
        <f t="shared" si="7"/>
        <v>0</v>
      </c>
      <c r="H104" s="57">
        <f t="shared" si="8"/>
        <v>1</v>
      </c>
    </row>
    <row r="105" spans="1:8">
      <c r="A105" s="28">
        <v>94</v>
      </c>
      <c r="B105" s="6"/>
      <c r="C105" s="179"/>
      <c r="D105" s="124" t="str">
        <f t="shared" si="5"/>
        <v/>
      </c>
      <c r="E105" s="28"/>
      <c r="F105" s="60" t="str">
        <f t="shared" si="6"/>
        <v/>
      </c>
      <c r="G105" s="56" t="b">
        <f t="shared" si="7"/>
        <v>0</v>
      </c>
      <c r="H105" s="57">
        <f t="shared" si="8"/>
        <v>1</v>
      </c>
    </row>
    <row r="106" spans="1:8">
      <c r="A106" s="28">
        <v>95</v>
      </c>
      <c r="B106" s="6"/>
      <c r="C106" s="179"/>
      <c r="D106" s="124" t="str">
        <f t="shared" si="5"/>
        <v/>
      </c>
      <c r="E106" s="28"/>
      <c r="F106" s="60" t="str">
        <f t="shared" si="6"/>
        <v/>
      </c>
      <c r="G106" s="56" t="b">
        <f t="shared" si="7"/>
        <v>0</v>
      </c>
      <c r="H106" s="57">
        <f t="shared" si="8"/>
        <v>1</v>
      </c>
    </row>
    <row r="107" spans="1:8">
      <c r="A107" s="28">
        <v>96</v>
      </c>
      <c r="B107" s="6"/>
      <c r="C107" s="179"/>
      <c r="D107" s="124" t="str">
        <f t="shared" si="5"/>
        <v/>
      </c>
      <c r="E107" s="28"/>
      <c r="F107" s="60" t="str">
        <f t="shared" si="6"/>
        <v/>
      </c>
      <c r="G107" s="56" t="b">
        <f t="shared" si="7"/>
        <v>0</v>
      </c>
      <c r="H107" s="57">
        <f t="shared" si="8"/>
        <v>1</v>
      </c>
    </row>
    <row r="108" spans="1:8">
      <c r="A108" s="28">
        <v>97</v>
      </c>
      <c r="B108" s="6"/>
      <c r="C108" s="179"/>
      <c r="D108" s="124" t="str">
        <f t="shared" si="5"/>
        <v/>
      </c>
      <c r="E108" s="28"/>
      <c r="F108" s="60" t="str">
        <f t="shared" si="6"/>
        <v/>
      </c>
      <c r="G108" s="56" t="b">
        <f t="shared" si="7"/>
        <v>0</v>
      </c>
      <c r="H108" s="57">
        <f t="shared" si="8"/>
        <v>1</v>
      </c>
    </row>
    <row r="109" spans="1:8">
      <c r="A109" s="28">
        <v>98</v>
      </c>
      <c r="B109" s="6"/>
      <c r="C109" s="179"/>
      <c r="D109" s="124" t="str">
        <f t="shared" si="5"/>
        <v/>
      </c>
      <c r="E109" s="28"/>
      <c r="F109" s="60" t="str">
        <f t="shared" si="6"/>
        <v/>
      </c>
      <c r="G109" s="56" t="b">
        <f t="shared" si="7"/>
        <v>0</v>
      </c>
      <c r="H109" s="57">
        <f t="shared" si="8"/>
        <v>1</v>
      </c>
    </row>
    <row r="110" spans="1:8">
      <c r="A110" s="117">
        <v>99</v>
      </c>
      <c r="B110" s="6"/>
      <c r="C110" s="179"/>
      <c r="D110" s="124" t="str">
        <f t="shared" si="5"/>
        <v/>
      </c>
      <c r="E110" s="117"/>
      <c r="F110" s="60" t="str">
        <f t="shared" si="6"/>
        <v/>
      </c>
      <c r="G110" s="56" t="b">
        <f t="shared" si="7"/>
        <v>0</v>
      </c>
      <c r="H110" s="57">
        <f t="shared" si="8"/>
        <v>1</v>
      </c>
    </row>
    <row r="111" spans="1:8">
      <c r="A111" s="117">
        <v>100</v>
      </c>
      <c r="B111" s="118"/>
      <c r="C111" s="120"/>
      <c r="D111" s="124" t="str">
        <f t="shared" si="5"/>
        <v/>
      </c>
      <c r="E111" s="117"/>
      <c r="F111" s="60" t="str">
        <f t="shared" si="6"/>
        <v/>
      </c>
      <c r="G111" s="56" t="b">
        <f t="shared" si="7"/>
        <v>0</v>
      </c>
      <c r="H111" s="57">
        <f t="shared" si="8"/>
        <v>1</v>
      </c>
    </row>
    <row r="112" spans="1:8">
      <c r="A112" s="117">
        <v>101</v>
      </c>
      <c r="B112" s="118"/>
      <c r="C112" s="120"/>
      <c r="D112" s="124" t="str">
        <f t="shared" si="5"/>
        <v/>
      </c>
      <c r="E112" s="117"/>
      <c r="F112" s="60" t="str">
        <f t="shared" si="6"/>
        <v/>
      </c>
      <c r="G112" s="56" t="b">
        <f t="shared" si="7"/>
        <v>0</v>
      </c>
      <c r="H112" s="57">
        <f t="shared" si="8"/>
        <v>1</v>
      </c>
    </row>
    <row r="113" spans="1:8">
      <c r="A113" s="117">
        <v>102</v>
      </c>
      <c r="B113" s="118"/>
      <c r="C113" s="120"/>
      <c r="D113" s="124" t="str">
        <f t="shared" si="5"/>
        <v/>
      </c>
      <c r="E113" s="117"/>
      <c r="F113" s="60" t="str">
        <f t="shared" si="6"/>
        <v/>
      </c>
      <c r="G113" s="56" t="b">
        <f t="shared" si="7"/>
        <v>0</v>
      </c>
      <c r="H113" s="57">
        <f t="shared" si="8"/>
        <v>1</v>
      </c>
    </row>
    <row r="114" spans="1:8">
      <c r="A114" s="117">
        <v>103</v>
      </c>
      <c r="B114" s="118"/>
      <c r="C114" s="120"/>
      <c r="D114" s="124" t="str">
        <f t="shared" si="5"/>
        <v/>
      </c>
      <c r="E114" s="117"/>
      <c r="F114" s="60" t="str">
        <f t="shared" si="6"/>
        <v/>
      </c>
      <c r="G114" s="56" t="b">
        <f t="shared" si="7"/>
        <v>0</v>
      </c>
      <c r="H114" s="57">
        <f t="shared" si="8"/>
        <v>1</v>
      </c>
    </row>
    <row r="115" spans="1:8">
      <c r="A115" s="117">
        <v>104</v>
      </c>
      <c r="B115" s="118"/>
      <c r="C115" s="120"/>
      <c r="D115" s="124" t="str">
        <f t="shared" si="5"/>
        <v/>
      </c>
      <c r="E115" s="117"/>
      <c r="F115" s="60" t="str">
        <f t="shared" si="6"/>
        <v/>
      </c>
      <c r="G115" s="56" t="b">
        <f t="shared" si="7"/>
        <v>0</v>
      </c>
      <c r="H115" s="57">
        <f t="shared" si="8"/>
        <v>1</v>
      </c>
    </row>
    <row r="116" spans="1:8">
      <c r="A116" s="117">
        <v>105</v>
      </c>
      <c r="B116" s="118"/>
      <c r="C116" s="120"/>
      <c r="D116" s="124" t="str">
        <f t="shared" si="5"/>
        <v/>
      </c>
      <c r="E116" s="117"/>
      <c r="F116" s="60" t="str">
        <f t="shared" si="6"/>
        <v/>
      </c>
      <c r="G116" s="56" t="b">
        <f t="shared" si="7"/>
        <v>0</v>
      </c>
      <c r="H116" s="57">
        <f t="shared" si="8"/>
        <v>1</v>
      </c>
    </row>
    <row r="117" spans="1:8">
      <c r="A117" s="117">
        <v>106</v>
      </c>
      <c r="B117" s="118"/>
      <c r="C117" s="120"/>
      <c r="D117" s="124" t="str">
        <f t="shared" si="5"/>
        <v/>
      </c>
      <c r="E117" s="117"/>
      <c r="F117" s="60" t="str">
        <f t="shared" si="6"/>
        <v/>
      </c>
      <c r="G117" s="56" t="b">
        <f t="shared" si="7"/>
        <v>0</v>
      </c>
      <c r="H117" s="57">
        <f t="shared" si="8"/>
        <v>1</v>
      </c>
    </row>
    <row r="118" spans="1:8">
      <c r="A118" s="117">
        <v>107</v>
      </c>
      <c r="B118" s="118"/>
      <c r="C118" s="120"/>
      <c r="D118" s="124" t="str">
        <f t="shared" si="5"/>
        <v/>
      </c>
      <c r="E118" s="117"/>
      <c r="F118" s="60" t="str">
        <f t="shared" si="6"/>
        <v/>
      </c>
      <c r="G118" s="56" t="b">
        <f t="shared" si="7"/>
        <v>0</v>
      </c>
      <c r="H118" s="57">
        <f t="shared" si="8"/>
        <v>1</v>
      </c>
    </row>
    <row r="119" spans="1:8">
      <c r="A119" s="117">
        <v>108</v>
      </c>
      <c r="B119" s="118"/>
      <c r="C119" s="120"/>
      <c r="D119" s="124" t="str">
        <f t="shared" si="5"/>
        <v/>
      </c>
      <c r="E119" s="117"/>
      <c r="F119" s="60" t="str">
        <f t="shared" si="6"/>
        <v/>
      </c>
      <c r="G119" s="56" t="b">
        <f t="shared" si="7"/>
        <v>0</v>
      </c>
      <c r="H119" s="57">
        <f t="shared" si="8"/>
        <v>1</v>
      </c>
    </row>
    <row r="120" spans="1:8">
      <c r="A120" s="117">
        <v>109</v>
      </c>
      <c r="B120" s="118"/>
      <c r="C120" s="120"/>
      <c r="D120" s="124" t="str">
        <f t="shared" si="5"/>
        <v/>
      </c>
      <c r="E120" s="117"/>
      <c r="F120" s="60" t="str">
        <f t="shared" si="6"/>
        <v/>
      </c>
      <c r="G120" s="56" t="b">
        <f t="shared" si="7"/>
        <v>0</v>
      </c>
      <c r="H120" s="57">
        <f t="shared" si="8"/>
        <v>1</v>
      </c>
    </row>
    <row r="121" spans="1:8">
      <c r="A121" s="117">
        <v>110</v>
      </c>
      <c r="B121" s="118"/>
      <c r="C121" s="120"/>
      <c r="D121" s="124" t="str">
        <f t="shared" si="5"/>
        <v/>
      </c>
      <c r="E121" s="117"/>
      <c r="F121" s="60" t="str">
        <f t="shared" si="6"/>
        <v/>
      </c>
      <c r="G121" s="56" t="b">
        <f t="shared" si="7"/>
        <v>0</v>
      </c>
      <c r="H121" s="57">
        <f t="shared" si="8"/>
        <v>1</v>
      </c>
    </row>
    <row r="122" spans="1:8">
      <c r="A122" s="117">
        <v>111</v>
      </c>
      <c r="B122" s="118"/>
      <c r="C122" s="120"/>
      <c r="D122" s="124" t="str">
        <f t="shared" si="5"/>
        <v/>
      </c>
      <c r="E122" s="117"/>
      <c r="F122" s="60" t="str">
        <f t="shared" si="6"/>
        <v/>
      </c>
      <c r="G122" s="56" t="b">
        <f t="shared" si="7"/>
        <v>0</v>
      </c>
      <c r="H122" s="57">
        <f t="shared" si="8"/>
        <v>1</v>
      </c>
    </row>
    <row r="123" spans="1:8">
      <c r="A123" s="117">
        <v>112</v>
      </c>
      <c r="B123" s="118"/>
      <c r="C123" s="120"/>
      <c r="D123" s="124" t="str">
        <f t="shared" si="5"/>
        <v/>
      </c>
      <c r="E123" s="117"/>
      <c r="F123" s="60" t="str">
        <f t="shared" si="6"/>
        <v/>
      </c>
      <c r="G123" s="56" t="b">
        <f t="shared" si="7"/>
        <v>0</v>
      </c>
      <c r="H123" s="57">
        <f t="shared" si="8"/>
        <v>1</v>
      </c>
    </row>
    <row r="124" spans="1:8">
      <c r="A124" s="117">
        <v>113</v>
      </c>
      <c r="B124" s="118"/>
      <c r="C124" s="120"/>
      <c r="D124" s="124" t="str">
        <f t="shared" si="5"/>
        <v/>
      </c>
      <c r="E124" s="117"/>
      <c r="F124" s="60" t="str">
        <f t="shared" si="6"/>
        <v/>
      </c>
      <c r="G124" s="56" t="b">
        <f t="shared" si="7"/>
        <v>0</v>
      </c>
      <c r="H124" s="57">
        <f t="shared" si="8"/>
        <v>1</v>
      </c>
    </row>
    <row r="125" spans="1:8">
      <c r="A125" s="117">
        <v>114</v>
      </c>
      <c r="B125" s="118"/>
      <c r="C125" s="120"/>
      <c r="D125" s="124" t="str">
        <f t="shared" si="5"/>
        <v/>
      </c>
      <c r="E125" s="117"/>
      <c r="F125" s="60" t="str">
        <f t="shared" si="6"/>
        <v/>
      </c>
      <c r="G125" s="56" t="b">
        <f t="shared" si="7"/>
        <v>0</v>
      </c>
      <c r="H125" s="57">
        <f t="shared" si="8"/>
        <v>1</v>
      </c>
    </row>
    <row r="126" spans="1:8">
      <c r="A126" s="117">
        <v>115</v>
      </c>
      <c r="B126" s="118"/>
      <c r="C126" s="120"/>
      <c r="D126" s="124" t="str">
        <f t="shared" si="5"/>
        <v/>
      </c>
      <c r="E126" s="117"/>
      <c r="F126" s="60" t="str">
        <f t="shared" si="6"/>
        <v/>
      </c>
      <c r="G126" s="56" t="b">
        <f t="shared" si="7"/>
        <v>0</v>
      </c>
      <c r="H126" s="57">
        <f t="shared" si="8"/>
        <v>1</v>
      </c>
    </row>
    <row r="127" spans="1:8">
      <c r="A127" s="117">
        <v>116</v>
      </c>
      <c r="B127" s="118"/>
      <c r="C127" s="120"/>
      <c r="D127" s="124" t="str">
        <f t="shared" si="5"/>
        <v/>
      </c>
      <c r="E127" s="117"/>
      <c r="F127" s="60" t="str">
        <f t="shared" si="6"/>
        <v/>
      </c>
      <c r="G127" s="56" t="b">
        <f t="shared" si="7"/>
        <v>0</v>
      </c>
      <c r="H127" s="57">
        <f t="shared" si="8"/>
        <v>1</v>
      </c>
    </row>
    <row r="128" spans="1:8">
      <c r="A128" s="117">
        <v>117</v>
      </c>
      <c r="B128" s="118"/>
      <c r="C128" s="120"/>
      <c r="D128" s="124" t="str">
        <f t="shared" si="5"/>
        <v/>
      </c>
      <c r="E128" s="117"/>
      <c r="F128" s="60" t="str">
        <f t="shared" si="6"/>
        <v/>
      </c>
      <c r="G128" s="56" t="b">
        <f t="shared" si="7"/>
        <v>0</v>
      </c>
      <c r="H128" s="57">
        <f t="shared" si="8"/>
        <v>1</v>
      </c>
    </row>
    <row r="129" spans="1:8">
      <c r="A129" s="117">
        <v>118</v>
      </c>
      <c r="B129" s="118"/>
      <c r="C129" s="120"/>
      <c r="D129" s="124" t="str">
        <f t="shared" si="5"/>
        <v/>
      </c>
      <c r="E129" s="117"/>
      <c r="F129" s="60" t="str">
        <f t="shared" si="6"/>
        <v/>
      </c>
      <c r="G129" s="56" t="b">
        <f t="shared" si="7"/>
        <v>0</v>
      </c>
      <c r="H129" s="57">
        <f t="shared" si="8"/>
        <v>1</v>
      </c>
    </row>
    <row r="130" spans="1:8">
      <c r="A130" s="117">
        <v>119</v>
      </c>
      <c r="B130" s="118"/>
      <c r="C130" s="120"/>
      <c r="D130" s="124" t="str">
        <f t="shared" si="5"/>
        <v/>
      </c>
      <c r="E130" s="117"/>
      <c r="F130" s="60" t="str">
        <f t="shared" si="6"/>
        <v/>
      </c>
      <c r="G130" s="56" t="b">
        <f t="shared" si="7"/>
        <v>0</v>
      </c>
      <c r="H130" s="57">
        <f t="shared" si="8"/>
        <v>1</v>
      </c>
    </row>
    <row r="131" spans="1:8">
      <c r="A131" s="117">
        <v>120</v>
      </c>
      <c r="B131" s="118"/>
      <c r="C131" s="120"/>
      <c r="D131" s="124" t="str">
        <f t="shared" si="5"/>
        <v/>
      </c>
      <c r="E131" s="117"/>
      <c r="F131" s="60" t="str">
        <f t="shared" si="6"/>
        <v/>
      </c>
      <c r="G131" s="56" t="b">
        <f t="shared" si="7"/>
        <v>0</v>
      </c>
      <c r="H131" s="57">
        <f t="shared" si="8"/>
        <v>1</v>
      </c>
    </row>
    <row r="132" spans="1:8">
      <c r="A132" s="117">
        <v>121</v>
      </c>
      <c r="B132" s="118"/>
      <c r="C132" s="120"/>
      <c r="D132" s="124" t="str">
        <f t="shared" si="5"/>
        <v/>
      </c>
      <c r="E132" s="117"/>
      <c r="F132" s="60" t="str">
        <f t="shared" si="6"/>
        <v/>
      </c>
      <c r="G132" s="56" t="b">
        <f t="shared" si="7"/>
        <v>0</v>
      </c>
      <c r="H132" s="57">
        <f t="shared" si="8"/>
        <v>1</v>
      </c>
    </row>
    <row r="133" spans="1:8">
      <c r="A133" s="117">
        <v>122</v>
      </c>
      <c r="B133" s="118"/>
      <c r="C133" s="120"/>
      <c r="D133" s="124" t="str">
        <f t="shared" si="5"/>
        <v/>
      </c>
      <c r="E133" s="117"/>
      <c r="F133" s="60" t="str">
        <f t="shared" si="6"/>
        <v/>
      </c>
      <c r="G133" s="56" t="b">
        <f t="shared" si="7"/>
        <v>0</v>
      </c>
      <c r="H133" s="57">
        <f t="shared" si="8"/>
        <v>1</v>
      </c>
    </row>
    <row r="134" spans="1:8">
      <c r="A134" s="117">
        <v>123</v>
      </c>
      <c r="B134" s="118"/>
      <c r="C134" s="120"/>
      <c r="D134" s="124" t="str">
        <f t="shared" si="5"/>
        <v/>
      </c>
      <c r="E134" s="117"/>
      <c r="F134" s="60" t="str">
        <f t="shared" si="6"/>
        <v/>
      </c>
      <c r="G134" s="56" t="b">
        <f t="shared" si="7"/>
        <v>0</v>
      </c>
      <c r="H134" s="57">
        <f t="shared" si="8"/>
        <v>1</v>
      </c>
    </row>
    <row r="135" spans="1:8">
      <c r="A135" s="117">
        <v>124</v>
      </c>
      <c r="B135" s="118"/>
      <c r="C135" s="120"/>
      <c r="D135" s="124" t="str">
        <f t="shared" si="5"/>
        <v/>
      </c>
      <c r="E135" s="117"/>
      <c r="F135" s="60" t="str">
        <f t="shared" si="6"/>
        <v/>
      </c>
      <c r="G135" s="56" t="b">
        <f t="shared" si="7"/>
        <v>0</v>
      </c>
      <c r="H135" s="57">
        <f t="shared" si="8"/>
        <v>1</v>
      </c>
    </row>
    <row r="136" spans="1:8">
      <c r="A136" s="117">
        <v>125</v>
      </c>
      <c r="B136" s="118"/>
      <c r="C136" s="120"/>
      <c r="D136" s="124" t="str">
        <f t="shared" si="5"/>
        <v/>
      </c>
      <c r="E136" s="117"/>
      <c r="F136" s="60" t="str">
        <f t="shared" si="6"/>
        <v/>
      </c>
      <c r="G136" s="56" t="b">
        <f t="shared" si="7"/>
        <v>0</v>
      </c>
      <c r="H136" s="57">
        <f t="shared" si="8"/>
        <v>1</v>
      </c>
    </row>
    <row r="137" spans="1:8">
      <c r="A137" s="117">
        <v>126</v>
      </c>
      <c r="B137" s="118"/>
      <c r="C137" s="120"/>
      <c r="D137" s="124" t="str">
        <f t="shared" si="5"/>
        <v/>
      </c>
      <c r="E137" s="117"/>
      <c r="F137" s="60" t="str">
        <f t="shared" si="6"/>
        <v/>
      </c>
      <c r="G137" s="56" t="b">
        <f t="shared" si="7"/>
        <v>0</v>
      </c>
      <c r="H137" s="57">
        <f t="shared" si="8"/>
        <v>1</v>
      </c>
    </row>
    <row r="138" spans="1:8">
      <c r="A138" s="117">
        <v>127</v>
      </c>
      <c r="B138" s="118"/>
      <c r="C138" s="120"/>
      <c r="D138" s="124" t="str">
        <f t="shared" si="5"/>
        <v/>
      </c>
      <c r="E138" s="117"/>
      <c r="F138" s="60" t="str">
        <f t="shared" si="6"/>
        <v/>
      </c>
      <c r="G138" s="56" t="b">
        <f t="shared" si="7"/>
        <v>0</v>
      </c>
      <c r="H138" s="57">
        <f t="shared" si="8"/>
        <v>1</v>
      </c>
    </row>
    <row r="139" spans="1:8">
      <c r="A139" s="117">
        <v>128</v>
      </c>
      <c r="B139" s="118"/>
      <c r="C139" s="120"/>
      <c r="D139" s="124" t="str">
        <f t="shared" si="5"/>
        <v/>
      </c>
      <c r="E139" s="117"/>
      <c r="F139" s="60" t="str">
        <f t="shared" si="6"/>
        <v/>
      </c>
      <c r="G139" s="56" t="b">
        <f t="shared" si="7"/>
        <v>0</v>
      </c>
      <c r="H139" s="57">
        <f t="shared" si="8"/>
        <v>1</v>
      </c>
    </row>
    <row r="140" spans="1:8">
      <c r="A140" s="117">
        <v>129</v>
      </c>
      <c r="B140" s="118"/>
      <c r="C140" s="120"/>
      <c r="D140" s="124" t="str">
        <f t="shared" ref="D140:D203" si="9">IF(OR($B140="",,$C140&lt;an_initial,$C140&gt;an_final),"",F140*50)</f>
        <v/>
      </c>
      <c r="E140" s="117"/>
      <c r="F140" s="60" t="str">
        <f t="shared" ref="F140:F203" si="10">IF(OR($B140="",,$C140="",$C140&gt;an_final),"",IF($C140&gt;=an_initial,1,""))</f>
        <v/>
      </c>
      <c r="G140" s="56" t="b">
        <f t="shared" ref="G140:G203" si="11">IF(nume_candidat="",FALSE,ISNUMBER(SEARCH(nume_candidat,$B140)))</f>
        <v>0</v>
      </c>
      <c r="H140" s="57">
        <f t="shared" si="8"/>
        <v>1</v>
      </c>
    </row>
    <row r="141" spans="1:8">
      <c r="A141" s="117">
        <v>130</v>
      </c>
      <c r="B141" s="118"/>
      <c r="C141" s="120"/>
      <c r="D141" s="124" t="str">
        <f t="shared" si="9"/>
        <v/>
      </c>
      <c r="E141" s="117"/>
      <c r="F141" s="60" t="str">
        <f t="shared" si="10"/>
        <v/>
      </c>
      <c r="G141" s="56" t="b">
        <f t="shared" si="11"/>
        <v>0</v>
      </c>
      <c r="H141" s="57">
        <f t="shared" ref="H141:H204" si="12">LEN(B141)-LEN(SUBSTITUTE(B141,",",""))+1</f>
        <v>1</v>
      </c>
    </row>
    <row r="142" spans="1:8">
      <c r="A142" s="117">
        <v>131</v>
      </c>
      <c r="B142" s="118"/>
      <c r="C142" s="120"/>
      <c r="D142" s="124" t="str">
        <f t="shared" si="9"/>
        <v/>
      </c>
      <c r="E142" s="117"/>
      <c r="F142" s="60" t="str">
        <f t="shared" si="10"/>
        <v/>
      </c>
      <c r="G142" s="56" t="b">
        <f t="shared" si="11"/>
        <v>0</v>
      </c>
      <c r="H142" s="57">
        <f t="shared" si="12"/>
        <v>1</v>
      </c>
    </row>
    <row r="143" spans="1:8">
      <c r="A143" s="117">
        <v>132</v>
      </c>
      <c r="B143" s="118"/>
      <c r="C143" s="120"/>
      <c r="D143" s="124" t="str">
        <f t="shared" si="9"/>
        <v/>
      </c>
      <c r="E143" s="117"/>
      <c r="F143" s="60" t="str">
        <f t="shared" si="10"/>
        <v/>
      </c>
      <c r="G143" s="56" t="b">
        <f t="shared" si="11"/>
        <v>0</v>
      </c>
      <c r="H143" s="57">
        <f t="shared" si="12"/>
        <v>1</v>
      </c>
    </row>
    <row r="144" spans="1:8">
      <c r="A144" s="117">
        <v>133</v>
      </c>
      <c r="B144" s="118"/>
      <c r="C144" s="120"/>
      <c r="D144" s="124" t="str">
        <f t="shared" si="9"/>
        <v/>
      </c>
      <c r="E144" s="117"/>
      <c r="F144" s="60" t="str">
        <f t="shared" si="10"/>
        <v/>
      </c>
      <c r="G144" s="56" t="b">
        <f t="shared" si="11"/>
        <v>0</v>
      </c>
      <c r="H144" s="57">
        <f t="shared" si="12"/>
        <v>1</v>
      </c>
    </row>
    <row r="145" spans="1:8">
      <c r="A145" s="117">
        <v>134</v>
      </c>
      <c r="B145" s="118"/>
      <c r="C145" s="120"/>
      <c r="D145" s="124" t="str">
        <f t="shared" si="9"/>
        <v/>
      </c>
      <c r="E145" s="117"/>
      <c r="F145" s="60" t="str">
        <f t="shared" si="10"/>
        <v/>
      </c>
      <c r="G145" s="56" t="b">
        <f t="shared" si="11"/>
        <v>0</v>
      </c>
      <c r="H145" s="57">
        <f t="shared" si="12"/>
        <v>1</v>
      </c>
    </row>
    <row r="146" spans="1:8">
      <c r="A146" s="117">
        <v>135</v>
      </c>
      <c r="B146" s="118"/>
      <c r="C146" s="120"/>
      <c r="D146" s="124" t="str">
        <f t="shared" si="9"/>
        <v/>
      </c>
      <c r="E146" s="117"/>
      <c r="F146" s="60" t="str">
        <f t="shared" si="10"/>
        <v/>
      </c>
      <c r="G146" s="56" t="b">
        <f t="shared" si="11"/>
        <v>0</v>
      </c>
      <c r="H146" s="57">
        <f t="shared" si="12"/>
        <v>1</v>
      </c>
    </row>
    <row r="147" spans="1:8">
      <c r="A147" s="117">
        <v>136</v>
      </c>
      <c r="B147" s="118"/>
      <c r="C147" s="120"/>
      <c r="D147" s="124" t="str">
        <f t="shared" si="9"/>
        <v/>
      </c>
      <c r="E147" s="117"/>
      <c r="F147" s="60" t="str">
        <f t="shared" si="10"/>
        <v/>
      </c>
      <c r="G147" s="56" t="b">
        <f t="shared" si="11"/>
        <v>0</v>
      </c>
      <c r="H147" s="57">
        <f t="shared" si="12"/>
        <v>1</v>
      </c>
    </row>
    <row r="148" spans="1:8">
      <c r="A148" s="117">
        <v>137</v>
      </c>
      <c r="B148" s="118"/>
      <c r="C148" s="120"/>
      <c r="D148" s="124" t="str">
        <f t="shared" si="9"/>
        <v/>
      </c>
      <c r="E148" s="117"/>
      <c r="F148" s="60" t="str">
        <f t="shared" si="10"/>
        <v/>
      </c>
      <c r="G148" s="56" t="b">
        <f t="shared" si="11"/>
        <v>0</v>
      </c>
      <c r="H148" s="57">
        <f t="shared" si="12"/>
        <v>1</v>
      </c>
    </row>
    <row r="149" spans="1:8">
      <c r="A149" s="117">
        <v>138</v>
      </c>
      <c r="B149" s="118"/>
      <c r="C149" s="120"/>
      <c r="D149" s="124" t="str">
        <f t="shared" si="9"/>
        <v/>
      </c>
      <c r="E149" s="117"/>
      <c r="F149" s="60" t="str">
        <f t="shared" si="10"/>
        <v/>
      </c>
      <c r="G149" s="56" t="b">
        <f t="shared" si="11"/>
        <v>0</v>
      </c>
      <c r="H149" s="57">
        <f t="shared" si="12"/>
        <v>1</v>
      </c>
    </row>
    <row r="150" spans="1:8">
      <c r="A150" s="117">
        <v>139</v>
      </c>
      <c r="B150" s="118"/>
      <c r="C150" s="120"/>
      <c r="D150" s="124" t="str">
        <f t="shared" si="9"/>
        <v/>
      </c>
      <c r="E150" s="117"/>
      <c r="F150" s="60" t="str">
        <f t="shared" si="10"/>
        <v/>
      </c>
      <c r="G150" s="56" t="b">
        <f t="shared" si="11"/>
        <v>0</v>
      </c>
      <c r="H150" s="57">
        <f t="shared" si="12"/>
        <v>1</v>
      </c>
    </row>
    <row r="151" spans="1:8">
      <c r="A151" s="117">
        <v>140</v>
      </c>
      <c r="B151" s="118"/>
      <c r="C151" s="120"/>
      <c r="D151" s="124" t="str">
        <f t="shared" si="9"/>
        <v/>
      </c>
      <c r="E151" s="117"/>
      <c r="F151" s="60" t="str">
        <f t="shared" si="10"/>
        <v/>
      </c>
      <c r="G151" s="56" t="b">
        <f t="shared" si="11"/>
        <v>0</v>
      </c>
      <c r="H151" s="57">
        <f t="shared" si="12"/>
        <v>1</v>
      </c>
    </row>
    <row r="152" spans="1:8">
      <c r="A152" s="117">
        <v>141</v>
      </c>
      <c r="B152" s="118"/>
      <c r="C152" s="120"/>
      <c r="D152" s="124" t="str">
        <f t="shared" si="9"/>
        <v/>
      </c>
      <c r="E152" s="117"/>
      <c r="F152" s="60" t="str">
        <f t="shared" si="10"/>
        <v/>
      </c>
      <c r="G152" s="56" t="b">
        <f t="shared" si="11"/>
        <v>0</v>
      </c>
      <c r="H152" s="57">
        <f t="shared" si="12"/>
        <v>1</v>
      </c>
    </row>
    <row r="153" spans="1:8">
      <c r="A153" s="117">
        <v>142</v>
      </c>
      <c r="B153" s="118"/>
      <c r="C153" s="120"/>
      <c r="D153" s="124" t="str">
        <f t="shared" si="9"/>
        <v/>
      </c>
      <c r="E153" s="117"/>
      <c r="F153" s="60" t="str">
        <f t="shared" si="10"/>
        <v/>
      </c>
      <c r="G153" s="56" t="b">
        <f t="shared" si="11"/>
        <v>0</v>
      </c>
      <c r="H153" s="57">
        <f t="shared" si="12"/>
        <v>1</v>
      </c>
    </row>
    <row r="154" spans="1:8">
      <c r="A154" s="117">
        <v>143</v>
      </c>
      <c r="B154" s="118"/>
      <c r="C154" s="120"/>
      <c r="D154" s="124" t="str">
        <f t="shared" si="9"/>
        <v/>
      </c>
      <c r="E154" s="117"/>
      <c r="F154" s="60" t="str">
        <f t="shared" si="10"/>
        <v/>
      </c>
      <c r="G154" s="56" t="b">
        <f t="shared" si="11"/>
        <v>0</v>
      </c>
      <c r="H154" s="57">
        <f t="shared" si="12"/>
        <v>1</v>
      </c>
    </row>
    <row r="155" spans="1:8">
      <c r="A155" s="117">
        <v>144</v>
      </c>
      <c r="B155" s="118"/>
      <c r="C155" s="120"/>
      <c r="D155" s="124" t="str">
        <f t="shared" si="9"/>
        <v/>
      </c>
      <c r="E155" s="117"/>
      <c r="F155" s="60" t="str">
        <f t="shared" si="10"/>
        <v/>
      </c>
      <c r="G155" s="56" t="b">
        <f t="shared" si="11"/>
        <v>0</v>
      </c>
      <c r="H155" s="57">
        <f t="shared" si="12"/>
        <v>1</v>
      </c>
    </row>
    <row r="156" spans="1:8">
      <c r="A156" s="117">
        <v>145</v>
      </c>
      <c r="B156" s="118"/>
      <c r="C156" s="120"/>
      <c r="D156" s="124" t="str">
        <f t="shared" si="9"/>
        <v/>
      </c>
      <c r="E156" s="117"/>
      <c r="F156" s="60" t="str">
        <f t="shared" si="10"/>
        <v/>
      </c>
      <c r="G156" s="56" t="b">
        <f t="shared" si="11"/>
        <v>0</v>
      </c>
      <c r="H156" s="57">
        <f t="shared" si="12"/>
        <v>1</v>
      </c>
    </row>
    <row r="157" spans="1:8">
      <c r="A157" s="117">
        <v>146</v>
      </c>
      <c r="B157" s="118"/>
      <c r="C157" s="120"/>
      <c r="D157" s="124" t="str">
        <f t="shared" si="9"/>
        <v/>
      </c>
      <c r="E157" s="117"/>
      <c r="F157" s="60" t="str">
        <f t="shared" si="10"/>
        <v/>
      </c>
      <c r="G157" s="56" t="b">
        <f t="shared" si="11"/>
        <v>0</v>
      </c>
      <c r="H157" s="57">
        <f t="shared" si="12"/>
        <v>1</v>
      </c>
    </row>
    <row r="158" spans="1:8">
      <c r="A158" s="117">
        <v>147</v>
      </c>
      <c r="B158" s="118"/>
      <c r="C158" s="120"/>
      <c r="D158" s="124" t="str">
        <f t="shared" si="9"/>
        <v/>
      </c>
      <c r="E158" s="117"/>
      <c r="F158" s="60" t="str">
        <f t="shared" si="10"/>
        <v/>
      </c>
      <c r="G158" s="56" t="b">
        <f t="shared" si="11"/>
        <v>0</v>
      </c>
      <c r="H158" s="57">
        <f t="shared" si="12"/>
        <v>1</v>
      </c>
    </row>
    <row r="159" spans="1:8">
      <c r="A159" s="117">
        <v>148</v>
      </c>
      <c r="B159" s="118"/>
      <c r="C159" s="120"/>
      <c r="D159" s="124" t="str">
        <f t="shared" si="9"/>
        <v/>
      </c>
      <c r="E159" s="117"/>
      <c r="F159" s="60" t="str">
        <f t="shared" si="10"/>
        <v/>
      </c>
      <c r="G159" s="56" t="b">
        <f t="shared" si="11"/>
        <v>0</v>
      </c>
      <c r="H159" s="57">
        <f t="shared" si="12"/>
        <v>1</v>
      </c>
    </row>
    <row r="160" spans="1:8">
      <c r="A160" s="117">
        <v>149</v>
      </c>
      <c r="B160" s="118"/>
      <c r="C160" s="120"/>
      <c r="D160" s="124" t="str">
        <f t="shared" si="9"/>
        <v/>
      </c>
      <c r="E160" s="117"/>
      <c r="F160" s="60" t="str">
        <f t="shared" si="10"/>
        <v/>
      </c>
      <c r="G160" s="56" t="b">
        <f t="shared" si="11"/>
        <v>0</v>
      </c>
      <c r="H160" s="57">
        <f t="shared" si="12"/>
        <v>1</v>
      </c>
    </row>
    <row r="161" spans="1:8">
      <c r="A161" s="117">
        <v>150</v>
      </c>
      <c r="B161" s="118"/>
      <c r="C161" s="120"/>
      <c r="D161" s="124" t="str">
        <f t="shared" si="9"/>
        <v/>
      </c>
      <c r="E161" s="117"/>
      <c r="F161" s="60" t="str">
        <f t="shared" si="10"/>
        <v/>
      </c>
      <c r="G161" s="56" t="b">
        <f t="shared" si="11"/>
        <v>0</v>
      </c>
      <c r="H161" s="57">
        <f t="shared" si="12"/>
        <v>1</v>
      </c>
    </row>
    <row r="162" spans="1:8">
      <c r="A162" s="117">
        <v>151</v>
      </c>
      <c r="B162" s="118"/>
      <c r="C162" s="120"/>
      <c r="D162" s="124" t="str">
        <f t="shared" si="9"/>
        <v/>
      </c>
      <c r="E162" s="117"/>
      <c r="F162" s="60" t="str">
        <f t="shared" si="10"/>
        <v/>
      </c>
      <c r="G162" s="56" t="b">
        <f t="shared" si="11"/>
        <v>0</v>
      </c>
      <c r="H162" s="57">
        <f t="shared" si="12"/>
        <v>1</v>
      </c>
    </row>
    <row r="163" spans="1:8">
      <c r="A163" s="117">
        <v>152</v>
      </c>
      <c r="B163" s="118"/>
      <c r="C163" s="120"/>
      <c r="D163" s="124" t="str">
        <f t="shared" si="9"/>
        <v/>
      </c>
      <c r="E163" s="117"/>
      <c r="F163" s="60" t="str">
        <f t="shared" si="10"/>
        <v/>
      </c>
      <c r="G163" s="56" t="b">
        <f t="shared" si="11"/>
        <v>0</v>
      </c>
      <c r="H163" s="57">
        <f t="shared" si="12"/>
        <v>1</v>
      </c>
    </row>
    <row r="164" spans="1:8">
      <c r="A164" s="117">
        <v>153</v>
      </c>
      <c r="B164" s="118"/>
      <c r="C164" s="120"/>
      <c r="D164" s="124" t="str">
        <f t="shared" si="9"/>
        <v/>
      </c>
      <c r="E164" s="117"/>
      <c r="F164" s="60" t="str">
        <f t="shared" si="10"/>
        <v/>
      </c>
      <c r="G164" s="56" t="b">
        <f t="shared" si="11"/>
        <v>0</v>
      </c>
      <c r="H164" s="57">
        <f t="shared" si="12"/>
        <v>1</v>
      </c>
    </row>
    <row r="165" spans="1:8">
      <c r="A165" s="117">
        <v>154</v>
      </c>
      <c r="B165" s="118"/>
      <c r="C165" s="120"/>
      <c r="D165" s="124" t="str">
        <f t="shared" si="9"/>
        <v/>
      </c>
      <c r="E165" s="117"/>
      <c r="F165" s="60" t="str">
        <f t="shared" si="10"/>
        <v/>
      </c>
      <c r="G165" s="56" t="b">
        <f t="shared" si="11"/>
        <v>0</v>
      </c>
      <c r="H165" s="57">
        <f t="shared" si="12"/>
        <v>1</v>
      </c>
    </row>
    <row r="166" spans="1:8">
      <c r="A166" s="117">
        <v>155</v>
      </c>
      <c r="B166" s="118"/>
      <c r="C166" s="120"/>
      <c r="D166" s="124" t="str">
        <f t="shared" si="9"/>
        <v/>
      </c>
      <c r="E166" s="117"/>
      <c r="F166" s="60" t="str">
        <f t="shared" si="10"/>
        <v/>
      </c>
      <c r="G166" s="56" t="b">
        <f t="shared" si="11"/>
        <v>0</v>
      </c>
      <c r="H166" s="57">
        <f t="shared" si="12"/>
        <v>1</v>
      </c>
    </row>
    <row r="167" spans="1:8">
      <c r="A167" s="117">
        <v>156</v>
      </c>
      <c r="B167" s="118"/>
      <c r="C167" s="120"/>
      <c r="D167" s="124" t="str">
        <f t="shared" si="9"/>
        <v/>
      </c>
      <c r="E167" s="117"/>
      <c r="F167" s="60" t="str">
        <f t="shared" si="10"/>
        <v/>
      </c>
      <c r="G167" s="56" t="b">
        <f t="shared" si="11"/>
        <v>0</v>
      </c>
      <c r="H167" s="57">
        <f t="shared" si="12"/>
        <v>1</v>
      </c>
    </row>
    <row r="168" spans="1:8">
      <c r="A168" s="117">
        <v>157</v>
      </c>
      <c r="B168" s="118"/>
      <c r="C168" s="120"/>
      <c r="D168" s="124" t="str">
        <f t="shared" si="9"/>
        <v/>
      </c>
      <c r="E168" s="117"/>
      <c r="F168" s="60" t="str">
        <f t="shared" si="10"/>
        <v/>
      </c>
      <c r="G168" s="56" t="b">
        <f t="shared" si="11"/>
        <v>0</v>
      </c>
      <c r="H168" s="57">
        <f t="shared" si="12"/>
        <v>1</v>
      </c>
    </row>
    <row r="169" spans="1:8">
      <c r="A169" s="117">
        <v>158</v>
      </c>
      <c r="B169" s="118"/>
      <c r="C169" s="120"/>
      <c r="D169" s="124" t="str">
        <f t="shared" si="9"/>
        <v/>
      </c>
      <c r="E169" s="117"/>
      <c r="F169" s="60" t="str">
        <f t="shared" si="10"/>
        <v/>
      </c>
      <c r="G169" s="56" t="b">
        <f t="shared" si="11"/>
        <v>0</v>
      </c>
      <c r="H169" s="57">
        <f t="shared" si="12"/>
        <v>1</v>
      </c>
    </row>
    <row r="170" spans="1:8">
      <c r="A170" s="117">
        <v>159</v>
      </c>
      <c r="B170" s="118"/>
      <c r="C170" s="120"/>
      <c r="D170" s="124" t="str">
        <f t="shared" si="9"/>
        <v/>
      </c>
      <c r="E170" s="117"/>
      <c r="F170" s="60" t="str">
        <f t="shared" si="10"/>
        <v/>
      </c>
      <c r="G170" s="56" t="b">
        <f t="shared" si="11"/>
        <v>0</v>
      </c>
      <c r="H170" s="57">
        <f t="shared" si="12"/>
        <v>1</v>
      </c>
    </row>
    <row r="171" spans="1:8">
      <c r="A171" s="117">
        <v>160</v>
      </c>
      <c r="B171" s="118"/>
      <c r="C171" s="120"/>
      <c r="D171" s="124" t="str">
        <f t="shared" si="9"/>
        <v/>
      </c>
      <c r="E171" s="117"/>
      <c r="F171" s="60" t="str">
        <f t="shared" si="10"/>
        <v/>
      </c>
      <c r="G171" s="56" t="b">
        <f t="shared" si="11"/>
        <v>0</v>
      </c>
      <c r="H171" s="57">
        <f t="shared" si="12"/>
        <v>1</v>
      </c>
    </row>
    <row r="172" spans="1:8">
      <c r="A172" s="117">
        <v>161</v>
      </c>
      <c r="B172" s="118"/>
      <c r="C172" s="120"/>
      <c r="D172" s="124" t="str">
        <f t="shared" si="9"/>
        <v/>
      </c>
      <c r="E172" s="117"/>
      <c r="F172" s="60" t="str">
        <f t="shared" si="10"/>
        <v/>
      </c>
      <c r="G172" s="56" t="b">
        <f t="shared" si="11"/>
        <v>0</v>
      </c>
      <c r="H172" s="57">
        <f t="shared" si="12"/>
        <v>1</v>
      </c>
    </row>
    <row r="173" spans="1:8">
      <c r="A173" s="117">
        <v>162</v>
      </c>
      <c r="B173" s="118"/>
      <c r="C173" s="120"/>
      <c r="D173" s="124" t="str">
        <f t="shared" si="9"/>
        <v/>
      </c>
      <c r="E173" s="117"/>
      <c r="F173" s="60" t="str">
        <f t="shared" si="10"/>
        <v/>
      </c>
      <c r="G173" s="56" t="b">
        <f t="shared" si="11"/>
        <v>0</v>
      </c>
      <c r="H173" s="57">
        <f t="shared" si="12"/>
        <v>1</v>
      </c>
    </row>
    <row r="174" spans="1:8">
      <c r="A174" s="117">
        <v>163</v>
      </c>
      <c r="B174" s="118"/>
      <c r="C174" s="120"/>
      <c r="D174" s="124" t="str">
        <f t="shared" si="9"/>
        <v/>
      </c>
      <c r="E174" s="117"/>
      <c r="F174" s="60" t="str">
        <f t="shared" si="10"/>
        <v/>
      </c>
      <c r="G174" s="56" t="b">
        <f t="shared" si="11"/>
        <v>0</v>
      </c>
      <c r="H174" s="57">
        <f t="shared" si="12"/>
        <v>1</v>
      </c>
    </row>
    <row r="175" spans="1:8">
      <c r="A175" s="117">
        <v>164</v>
      </c>
      <c r="B175" s="118"/>
      <c r="C175" s="120"/>
      <c r="D175" s="124" t="str">
        <f t="shared" si="9"/>
        <v/>
      </c>
      <c r="E175" s="117"/>
      <c r="F175" s="60" t="str">
        <f t="shared" si="10"/>
        <v/>
      </c>
      <c r="G175" s="56" t="b">
        <f t="shared" si="11"/>
        <v>0</v>
      </c>
      <c r="H175" s="57">
        <f t="shared" si="12"/>
        <v>1</v>
      </c>
    </row>
    <row r="176" spans="1:8">
      <c r="A176" s="117">
        <v>165</v>
      </c>
      <c r="B176" s="118"/>
      <c r="C176" s="120"/>
      <c r="D176" s="124" t="str">
        <f t="shared" si="9"/>
        <v/>
      </c>
      <c r="E176" s="117"/>
      <c r="F176" s="60" t="str">
        <f t="shared" si="10"/>
        <v/>
      </c>
      <c r="G176" s="56" t="b">
        <f t="shared" si="11"/>
        <v>0</v>
      </c>
      <c r="H176" s="57">
        <f t="shared" si="12"/>
        <v>1</v>
      </c>
    </row>
    <row r="177" spans="1:8">
      <c r="A177" s="117">
        <v>166</v>
      </c>
      <c r="B177" s="118"/>
      <c r="C177" s="120"/>
      <c r="D177" s="124" t="str">
        <f t="shared" si="9"/>
        <v/>
      </c>
      <c r="E177" s="117"/>
      <c r="F177" s="60" t="str">
        <f t="shared" si="10"/>
        <v/>
      </c>
      <c r="G177" s="56" t="b">
        <f t="shared" si="11"/>
        <v>0</v>
      </c>
      <c r="H177" s="57">
        <f t="shared" si="12"/>
        <v>1</v>
      </c>
    </row>
    <row r="178" spans="1:8">
      <c r="A178" s="117">
        <v>167</v>
      </c>
      <c r="B178" s="118"/>
      <c r="C178" s="120"/>
      <c r="D178" s="124" t="str">
        <f t="shared" si="9"/>
        <v/>
      </c>
      <c r="E178" s="117"/>
      <c r="F178" s="60" t="str">
        <f t="shared" si="10"/>
        <v/>
      </c>
      <c r="G178" s="56" t="b">
        <f t="shared" si="11"/>
        <v>0</v>
      </c>
      <c r="H178" s="57">
        <f t="shared" si="12"/>
        <v>1</v>
      </c>
    </row>
    <row r="179" spans="1:8">
      <c r="A179" s="117">
        <v>168</v>
      </c>
      <c r="B179" s="118"/>
      <c r="C179" s="120"/>
      <c r="D179" s="124" t="str">
        <f t="shared" si="9"/>
        <v/>
      </c>
      <c r="E179" s="117"/>
      <c r="F179" s="60" t="str">
        <f t="shared" si="10"/>
        <v/>
      </c>
      <c r="G179" s="56" t="b">
        <f t="shared" si="11"/>
        <v>0</v>
      </c>
      <c r="H179" s="57">
        <f t="shared" si="12"/>
        <v>1</v>
      </c>
    </row>
    <row r="180" spans="1:8">
      <c r="A180" s="117">
        <v>169</v>
      </c>
      <c r="B180" s="118"/>
      <c r="C180" s="120"/>
      <c r="D180" s="124" t="str">
        <f t="shared" si="9"/>
        <v/>
      </c>
      <c r="E180" s="117"/>
      <c r="F180" s="60" t="str">
        <f t="shared" si="10"/>
        <v/>
      </c>
      <c r="G180" s="56" t="b">
        <f t="shared" si="11"/>
        <v>0</v>
      </c>
      <c r="H180" s="57">
        <f t="shared" si="12"/>
        <v>1</v>
      </c>
    </row>
    <row r="181" spans="1:8">
      <c r="A181" s="117">
        <v>170</v>
      </c>
      <c r="B181" s="118"/>
      <c r="C181" s="120"/>
      <c r="D181" s="124" t="str">
        <f t="shared" si="9"/>
        <v/>
      </c>
      <c r="E181" s="117"/>
      <c r="F181" s="60" t="str">
        <f t="shared" si="10"/>
        <v/>
      </c>
      <c r="G181" s="56" t="b">
        <f t="shared" si="11"/>
        <v>0</v>
      </c>
      <c r="H181" s="57">
        <f t="shared" si="12"/>
        <v>1</v>
      </c>
    </row>
    <row r="182" spans="1:8">
      <c r="A182" s="117">
        <v>171</v>
      </c>
      <c r="B182" s="118"/>
      <c r="C182" s="120"/>
      <c r="D182" s="124" t="str">
        <f t="shared" si="9"/>
        <v/>
      </c>
      <c r="E182" s="117"/>
      <c r="F182" s="60" t="str">
        <f t="shared" si="10"/>
        <v/>
      </c>
      <c r="G182" s="56" t="b">
        <f t="shared" si="11"/>
        <v>0</v>
      </c>
      <c r="H182" s="57">
        <f t="shared" si="12"/>
        <v>1</v>
      </c>
    </row>
    <row r="183" spans="1:8">
      <c r="A183" s="117">
        <v>172</v>
      </c>
      <c r="B183" s="118"/>
      <c r="C183" s="120"/>
      <c r="D183" s="124" t="str">
        <f t="shared" si="9"/>
        <v/>
      </c>
      <c r="E183" s="117"/>
      <c r="F183" s="60" t="str">
        <f t="shared" si="10"/>
        <v/>
      </c>
      <c r="G183" s="56" t="b">
        <f t="shared" si="11"/>
        <v>0</v>
      </c>
      <c r="H183" s="57">
        <f t="shared" si="12"/>
        <v>1</v>
      </c>
    </row>
    <row r="184" spans="1:8">
      <c r="A184" s="117">
        <v>173</v>
      </c>
      <c r="B184" s="118"/>
      <c r="C184" s="120"/>
      <c r="D184" s="124" t="str">
        <f t="shared" si="9"/>
        <v/>
      </c>
      <c r="E184" s="117"/>
      <c r="F184" s="60" t="str">
        <f t="shared" si="10"/>
        <v/>
      </c>
      <c r="G184" s="56" t="b">
        <f t="shared" si="11"/>
        <v>0</v>
      </c>
      <c r="H184" s="57">
        <f t="shared" si="12"/>
        <v>1</v>
      </c>
    </row>
    <row r="185" spans="1:8">
      <c r="A185" s="117">
        <v>174</v>
      </c>
      <c r="B185" s="118"/>
      <c r="C185" s="120"/>
      <c r="D185" s="124" t="str">
        <f t="shared" si="9"/>
        <v/>
      </c>
      <c r="E185" s="117"/>
      <c r="F185" s="60" t="str">
        <f t="shared" si="10"/>
        <v/>
      </c>
      <c r="G185" s="56" t="b">
        <f t="shared" si="11"/>
        <v>0</v>
      </c>
      <c r="H185" s="57">
        <f t="shared" si="12"/>
        <v>1</v>
      </c>
    </row>
    <row r="186" spans="1:8">
      <c r="A186" s="117">
        <v>175</v>
      </c>
      <c r="B186" s="118"/>
      <c r="C186" s="120"/>
      <c r="D186" s="124" t="str">
        <f t="shared" si="9"/>
        <v/>
      </c>
      <c r="E186" s="117"/>
      <c r="F186" s="60" t="str">
        <f t="shared" si="10"/>
        <v/>
      </c>
      <c r="G186" s="56" t="b">
        <f t="shared" si="11"/>
        <v>0</v>
      </c>
      <c r="H186" s="57">
        <f t="shared" si="12"/>
        <v>1</v>
      </c>
    </row>
    <row r="187" spans="1:8">
      <c r="A187" s="117">
        <v>176</v>
      </c>
      <c r="B187" s="118"/>
      <c r="C187" s="120"/>
      <c r="D187" s="124" t="str">
        <f t="shared" si="9"/>
        <v/>
      </c>
      <c r="E187" s="117"/>
      <c r="F187" s="60" t="str">
        <f t="shared" si="10"/>
        <v/>
      </c>
      <c r="G187" s="56" t="b">
        <f t="shared" si="11"/>
        <v>0</v>
      </c>
      <c r="H187" s="57">
        <f t="shared" si="12"/>
        <v>1</v>
      </c>
    </row>
    <row r="188" spans="1:8">
      <c r="A188" s="117">
        <v>177</v>
      </c>
      <c r="B188" s="118"/>
      <c r="C188" s="120"/>
      <c r="D188" s="124" t="str">
        <f t="shared" si="9"/>
        <v/>
      </c>
      <c r="E188" s="117"/>
      <c r="F188" s="60" t="str">
        <f t="shared" si="10"/>
        <v/>
      </c>
      <c r="G188" s="56" t="b">
        <f t="shared" si="11"/>
        <v>0</v>
      </c>
      <c r="H188" s="57">
        <f t="shared" si="12"/>
        <v>1</v>
      </c>
    </row>
    <row r="189" spans="1:8">
      <c r="A189" s="117">
        <v>178</v>
      </c>
      <c r="B189" s="118"/>
      <c r="C189" s="120"/>
      <c r="D189" s="124" t="str">
        <f t="shared" si="9"/>
        <v/>
      </c>
      <c r="E189" s="117"/>
      <c r="F189" s="60" t="str">
        <f t="shared" si="10"/>
        <v/>
      </c>
      <c r="G189" s="56" t="b">
        <f t="shared" si="11"/>
        <v>0</v>
      </c>
      <c r="H189" s="57">
        <f t="shared" si="12"/>
        <v>1</v>
      </c>
    </row>
    <row r="190" spans="1:8">
      <c r="A190" s="117">
        <v>179</v>
      </c>
      <c r="B190" s="118"/>
      <c r="C190" s="120"/>
      <c r="D190" s="124" t="str">
        <f t="shared" si="9"/>
        <v/>
      </c>
      <c r="E190" s="117"/>
      <c r="F190" s="60" t="str">
        <f t="shared" si="10"/>
        <v/>
      </c>
      <c r="G190" s="56" t="b">
        <f t="shared" si="11"/>
        <v>0</v>
      </c>
      <c r="H190" s="57">
        <f t="shared" si="12"/>
        <v>1</v>
      </c>
    </row>
    <row r="191" spans="1:8">
      <c r="A191" s="117">
        <v>180</v>
      </c>
      <c r="B191" s="118"/>
      <c r="C191" s="120"/>
      <c r="D191" s="124" t="str">
        <f t="shared" si="9"/>
        <v/>
      </c>
      <c r="E191" s="117"/>
      <c r="F191" s="60" t="str">
        <f t="shared" si="10"/>
        <v/>
      </c>
      <c r="G191" s="56" t="b">
        <f t="shared" si="11"/>
        <v>0</v>
      </c>
      <c r="H191" s="57">
        <f t="shared" si="12"/>
        <v>1</v>
      </c>
    </row>
    <row r="192" spans="1:8">
      <c r="A192" s="117">
        <v>181</v>
      </c>
      <c r="B192" s="118"/>
      <c r="C192" s="120"/>
      <c r="D192" s="124" t="str">
        <f t="shared" si="9"/>
        <v/>
      </c>
      <c r="E192" s="117"/>
      <c r="F192" s="60" t="str">
        <f t="shared" si="10"/>
        <v/>
      </c>
      <c r="G192" s="56" t="b">
        <f t="shared" si="11"/>
        <v>0</v>
      </c>
      <c r="H192" s="57">
        <f t="shared" si="12"/>
        <v>1</v>
      </c>
    </row>
    <row r="193" spans="1:8">
      <c r="A193" s="117">
        <v>182</v>
      </c>
      <c r="B193" s="118"/>
      <c r="C193" s="120"/>
      <c r="D193" s="124" t="str">
        <f t="shared" si="9"/>
        <v/>
      </c>
      <c r="E193" s="117"/>
      <c r="F193" s="60" t="str">
        <f t="shared" si="10"/>
        <v/>
      </c>
      <c r="G193" s="56" t="b">
        <f t="shared" si="11"/>
        <v>0</v>
      </c>
      <c r="H193" s="57">
        <f t="shared" si="12"/>
        <v>1</v>
      </c>
    </row>
    <row r="194" spans="1:8">
      <c r="A194" s="117">
        <v>183</v>
      </c>
      <c r="B194" s="118"/>
      <c r="C194" s="120"/>
      <c r="D194" s="124" t="str">
        <f t="shared" si="9"/>
        <v/>
      </c>
      <c r="E194" s="117"/>
      <c r="F194" s="60" t="str">
        <f t="shared" si="10"/>
        <v/>
      </c>
      <c r="G194" s="56" t="b">
        <f t="shared" si="11"/>
        <v>0</v>
      </c>
      <c r="H194" s="57">
        <f t="shared" si="12"/>
        <v>1</v>
      </c>
    </row>
    <row r="195" spans="1:8">
      <c r="A195" s="117">
        <v>184</v>
      </c>
      <c r="B195" s="118"/>
      <c r="C195" s="120"/>
      <c r="D195" s="124" t="str">
        <f t="shared" si="9"/>
        <v/>
      </c>
      <c r="E195" s="117"/>
      <c r="F195" s="60" t="str">
        <f t="shared" si="10"/>
        <v/>
      </c>
      <c r="G195" s="56" t="b">
        <f t="shared" si="11"/>
        <v>0</v>
      </c>
      <c r="H195" s="57">
        <f t="shared" si="12"/>
        <v>1</v>
      </c>
    </row>
    <row r="196" spans="1:8">
      <c r="A196" s="117">
        <v>185</v>
      </c>
      <c r="B196" s="118"/>
      <c r="C196" s="120"/>
      <c r="D196" s="124" t="str">
        <f t="shared" si="9"/>
        <v/>
      </c>
      <c r="E196" s="117"/>
      <c r="F196" s="60" t="str">
        <f t="shared" si="10"/>
        <v/>
      </c>
      <c r="G196" s="56" t="b">
        <f t="shared" si="11"/>
        <v>0</v>
      </c>
      <c r="H196" s="57">
        <f t="shared" si="12"/>
        <v>1</v>
      </c>
    </row>
    <row r="197" spans="1:8">
      <c r="A197" s="117">
        <v>186</v>
      </c>
      <c r="B197" s="118"/>
      <c r="C197" s="120"/>
      <c r="D197" s="124" t="str">
        <f t="shared" si="9"/>
        <v/>
      </c>
      <c r="E197" s="117"/>
      <c r="F197" s="60" t="str">
        <f t="shared" si="10"/>
        <v/>
      </c>
      <c r="G197" s="56" t="b">
        <f t="shared" si="11"/>
        <v>0</v>
      </c>
      <c r="H197" s="57">
        <f t="shared" si="12"/>
        <v>1</v>
      </c>
    </row>
    <row r="198" spans="1:8">
      <c r="A198" s="117">
        <v>187</v>
      </c>
      <c r="B198" s="118"/>
      <c r="C198" s="120"/>
      <c r="D198" s="124" t="str">
        <f t="shared" si="9"/>
        <v/>
      </c>
      <c r="E198" s="117"/>
      <c r="F198" s="60" t="str">
        <f t="shared" si="10"/>
        <v/>
      </c>
      <c r="G198" s="56" t="b">
        <f t="shared" si="11"/>
        <v>0</v>
      </c>
      <c r="H198" s="57">
        <f t="shared" si="12"/>
        <v>1</v>
      </c>
    </row>
    <row r="199" spans="1:8">
      <c r="A199" s="117">
        <v>188</v>
      </c>
      <c r="B199" s="118"/>
      <c r="C199" s="120"/>
      <c r="D199" s="124" t="str">
        <f t="shared" si="9"/>
        <v/>
      </c>
      <c r="E199" s="117"/>
      <c r="F199" s="60" t="str">
        <f t="shared" si="10"/>
        <v/>
      </c>
      <c r="G199" s="56" t="b">
        <f t="shared" si="11"/>
        <v>0</v>
      </c>
      <c r="H199" s="57">
        <f t="shared" si="12"/>
        <v>1</v>
      </c>
    </row>
    <row r="200" spans="1:8">
      <c r="A200" s="117">
        <v>189</v>
      </c>
      <c r="B200" s="118"/>
      <c r="C200" s="120"/>
      <c r="D200" s="124" t="str">
        <f t="shared" si="9"/>
        <v/>
      </c>
      <c r="E200" s="117"/>
      <c r="F200" s="60" t="str">
        <f t="shared" si="10"/>
        <v/>
      </c>
      <c r="G200" s="56" t="b">
        <f t="shared" si="11"/>
        <v>0</v>
      </c>
      <c r="H200" s="57">
        <f t="shared" si="12"/>
        <v>1</v>
      </c>
    </row>
    <row r="201" spans="1:8">
      <c r="A201" s="117">
        <v>190</v>
      </c>
      <c r="B201" s="118"/>
      <c r="C201" s="120"/>
      <c r="D201" s="124" t="str">
        <f t="shared" si="9"/>
        <v/>
      </c>
      <c r="E201" s="117"/>
      <c r="F201" s="60" t="str">
        <f t="shared" si="10"/>
        <v/>
      </c>
      <c r="G201" s="56" t="b">
        <f t="shared" si="11"/>
        <v>0</v>
      </c>
      <c r="H201" s="57">
        <f t="shared" si="12"/>
        <v>1</v>
      </c>
    </row>
    <row r="202" spans="1:8">
      <c r="A202" s="117">
        <v>191</v>
      </c>
      <c r="B202" s="118"/>
      <c r="C202" s="120"/>
      <c r="D202" s="124" t="str">
        <f t="shared" si="9"/>
        <v/>
      </c>
      <c r="E202" s="117"/>
      <c r="F202" s="60" t="str">
        <f t="shared" si="10"/>
        <v/>
      </c>
      <c r="G202" s="56" t="b">
        <f t="shared" si="11"/>
        <v>0</v>
      </c>
      <c r="H202" s="57">
        <f t="shared" si="12"/>
        <v>1</v>
      </c>
    </row>
    <row r="203" spans="1:8">
      <c r="A203" s="117">
        <v>192</v>
      </c>
      <c r="B203" s="118"/>
      <c r="C203" s="120"/>
      <c r="D203" s="124" t="str">
        <f t="shared" si="9"/>
        <v/>
      </c>
      <c r="E203" s="117"/>
      <c r="F203" s="60" t="str">
        <f t="shared" si="10"/>
        <v/>
      </c>
      <c r="G203" s="56" t="b">
        <f t="shared" si="11"/>
        <v>0</v>
      </c>
      <c r="H203" s="57">
        <f t="shared" si="12"/>
        <v>1</v>
      </c>
    </row>
    <row r="204" spans="1:8">
      <c r="A204" s="117">
        <v>193</v>
      </c>
      <c r="B204" s="118"/>
      <c r="C204" s="120"/>
      <c r="D204" s="124" t="str">
        <f t="shared" ref="D204:D261" si="13">IF(OR($B204="",,$C204&lt;an_initial,$C204&gt;an_final),"",F204*50)</f>
        <v/>
      </c>
      <c r="E204" s="117"/>
      <c r="F204" s="60" t="str">
        <f t="shared" ref="F204:F261" si="14">IF(OR($B204="",,$C204="",$C204&gt;an_final),"",IF($C204&gt;=an_initial,1,""))</f>
        <v/>
      </c>
      <c r="G204" s="56" t="b">
        <f t="shared" ref="G204:G261" si="15">IF(nume_candidat="",FALSE,ISNUMBER(SEARCH(nume_candidat,$B204)))</f>
        <v>0</v>
      </c>
      <c r="H204" s="57">
        <f t="shared" si="12"/>
        <v>1</v>
      </c>
    </row>
    <row r="205" spans="1:8">
      <c r="A205" s="117">
        <v>194</v>
      </c>
      <c r="B205" s="118"/>
      <c r="C205" s="120"/>
      <c r="D205" s="124" t="str">
        <f t="shared" si="13"/>
        <v/>
      </c>
      <c r="E205" s="117"/>
      <c r="F205" s="60" t="str">
        <f t="shared" si="14"/>
        <v/>
      </c>
      <c r="G205" s="56" t="b">
        <f t="shared" si="15"/>
        <v>0</v>
      </c>
      <c r="H205" s="57">
        <f t="shared" ref="H205:H261" si="16">LEN(B205)-LEN(SUBSTITUTE(B205,",",""))+1</f>
        <v>1</v>
      </c>
    </row>
    <row r="206" spans="1:8">
      <c r="A206" s="117">
        <v>195</v>
      </c>
      <c r="B206" s="118"/>
      <c r="C206" s="120"/>
      <c r="D206" s="124" t="str">
        <f t="shared" si="13"/>
        <v/>
      </c>
      <c r="E206" s="117"/>
      <c r="F206" s="60" t="str">
        <f t="shared" si="14"/>
        <v/>
      </c>
      <c r="G206" s="56" t="b">
        <f t="shared" si="15"/>
        <v>0</v>
      </c>
      <c r="H206" s="57">
        <f t="shared" si="16"/>
        <v>1</v>
      </c>
    </row>
    <row r="207" spans="1:8">
      <c r="A207" s="117">
        <v>196</v>
      </c>
      <c r="B207" s="118"/>
      <c r="C207" s="120"/>
      <c r="D207" s="124" t="str">
        <f t="shared" si="13"/>
        <v/>
      </c>
      <c r="E207" s="117"/>
      <c r="F207" s="60" t="str">
        <f t="shared" si="14"/>
        <v/>
      </c>
      <c r="G207" s="56" t="b">
        <f t="shared" si="15"/>
        <v>0</v>
      </c>
      <c r="H207" s="57">
        <f t="shared" si="16"/>
        <v>1</v>
      </c>
    </row>
    <row r="208" spans="1:8">
      <c r="A208" s="117">
        <v>197</v>
      </c>
      <c r="B208" s="118"/>
      <c r="C208" s="120"/>
      <c r="D208" s="124" t="str">
        <f t="shared" si="13"/>
        <v/>
      </c>
      <c r="E208" s="117"/>
      <c r="F208" s="60" t="str">
        <f t="shared" si="14"/>
        <v/>
      </c>
      <c r="G208" s="56" t="b">
        <f t="shared" si="15"/>
        <v>0</v>
      </c>
      <c r="H208" s="57">
        <f t="shared" si="16"/>
        <v>1</v>
      </c>
    </row>
    <row r="209" spans="1:8">
      <c r="A209" s="117">
        <v>198</v>
      </c>
      <c r="B209" s="118"/>
      <c r="C209" s="120"/>
      <c r="D209" s="124" t="str">
        <f t="shared" si="13"/>
        <v/>
      </c>
      <c r="E209" s="117"/>
      <c r="F209" s="60" t="str">
        <f t="shared" si="14"/>
        <v/>
      </c>
      <c r="G209" s="56" t="b">
        <f t="shared" si="15"/>
        <v>0</v>
      </c>
      <c r="H209" s="57">
        <f t="shared" si="16"/>
        <v>1</v>
      </c>
    </row>
    <row r="210" spans="1:8">
      <c r="A210" s="117">
        <v>199</v>
      </c>
      <c r="B210" s="118"/>
      <c r="C210" s="120"/>
      <c r="D210" s="124" t="str">
        <f t="shared" si="13"/>
        <v/>
      </c>
      <c r="E210" s="117"/>
      <c r="F210" s="60" t="str">
        <f t="shared" si="14"/>
        <v/>
      </c>
      <c r="G210" s="56" t="b">
        <f t="shared" si="15"/>
        <v>0</v>
      </c>
      <c r="H210" s="57">
        <f t="shared" si="16"/>
        <v>1</v>
      </c>
    </row>
    <row r="211" spans="1:8">
      <c r="A211" s="117">
        <v>200</v>
      </c>
      <c r="B211" s="118"/>
      <c r="C211" s="120"/>
      <c r="D211" s="124" t="str">
        <f t="shared" si="13"/>
        <v/>
      </c>
      <c r="E211" s="117"/>
      <c r="F211" s="60" t="str">
        <f t="shared" si="14"/>
        <v/>
      </c>
      <c r="G211" s="56" t="b">
        <f t="shared" si="15"/>
        <v>0</v>
      </c>
      <c r="H211" s="57">
        <f t="shared" si="16"/>
        <v>1</v>
      </c>
    </row>
    <row r="212" spans="1:8">
      <c r="A212" s="117">
        <v>201</v>
      </c>
      <c r="B212" s="118"/>
      <c r="C212" s="120"/>
      <c r="D212" s="124" t="str">
        <f t="shared" si="13"/>
        <v/>
      </c>
      <c r="E212" s="117"/>
      <c r="F212" s="60" t="str">
        <f t="shared" si="14"/>
        <v/>
      </c>
      <c r="G212" s="56" t="b">
        <f t="shared" si="15"/>
        <v>0</v>
      </c>
      <c r="H212" s="57">
        <f t="shared" si="16"/>
        <v>1</v>
      </c>
    </row>
    <row r="213" spans="1:8">
      <c r="A213" s="117">
        <v>202</v>
      </c>
      <c r="B213" s="118"/>
      <c r="C213" s="120"/>
      <c r="D213" s="124" t="str">
        <f t="shared" si="13"/>
        <v/>
      </c>
      <c r="E213" s="117"/>
      <c r="F213" s="60" t="str">
        <f t="shared" si="14"/>
        <v/>
      </c>
      <c r="G213" s="56" t="b">
        <f t="shared" si="15"/>
        <v>0</v>
      </c>
      <c r="H213" s="57">
        <f t="shared" si="16"/>
        <v>1</v>
      </c>
    </row>
    <row r="214" spans="1:8">
      <c r="A214" s="117">
        <v>203</v>
      </c>
      <c r="B214" s="118"/>
      <c r="C214" s="120"/>
      <c r="D214" s="124" t="str">
        <f t="shared" si="13"/>
        <v/>
      </c>
      <c r="E214" s="117"/>
      <c r="F214" s="60" t="str">
        <f t="shared" si="14"/>
        <v/>
      </c>
      <c r="G214" s="56" t="b">
        <f t="shared" si="15"/>
        <v>0</v>
      </c>
      <c r="H214" s="57">
        <f t="shared" si="16"/>
        <v>1</v>
      </c>
    </row>
    <row r="215" spans="1:8">
      <c r="A215" s="117">
        <v>204</v>
      </c>
      <c r="B215" s="118"/>
      <c r="C215" s="120"/>
      <c r="D215" s="124" t="str">
        <f t="shared" si="13"/>
        <v/>
      </c>
      <c r="E215" s="117"/>
      <c r="F215" s="60" t="str">
        <f t="shared" si="14"/>
        <v/>
      </c>
      <c r="G215" s="56" t="b">
        <f t="shared" si="15"/>
        <v>0</v>
      </c>
      <c r="H215" s="57">
        <f t="shared" si="16"/>
        <v>1</v>
      </c>
    </row>
    <row r="216" spans="1:8">
      <c r="A216" s="117">
        <v>205</v>
      </c>
      <c r="B216" s="118"/>
      <c r="C216" s="120"/>
      <c r="D216" s="124" t="str">
        <f t="shared" si="13"/>
        <v/>
      </c>
      <c r="E216" s="117"/>
      <c r="F216" s="60" t="str">
        <f t="shared" si="14"/>
        <v/>
      </c>
      <c r="G216" s="56" t="b">
        <f t="shared" si="15"/>
        <v>0</v>
      </c>
      <c r="H216" s="57">
        <f t="shared" si="16"/>
        <v>1</v>
      </c>
    </row>
    <row r="217" spans="1:8">
      <c r="A217" s="117">
        <v>206</v>
      </c>
      <c r="B217" s="118"/>
      <c r="C217" s="120"/>
      <c r="D217" s="124" t="str">
        <f t="shared" si="13"/>
        <v/>
      </c>
      <c r="E217" s="117"/>
      <c r="F217" s="60" t="str">
        <f t="shared" si="14"/>
        <v/>
      </c>
      <c r="G217" s="56" t="b">
        <f t="shared" si="15"/>
        <v>0</v>
      </c>
      <c r="H217" s="57">
        <f t="shared" si="16"/>
        <v>1</v>
      </c>
    </row>
    <row r="218" spans="1:8">
      <c r="A218" s="117">
        <v>207</v>
      </c>
      <c r="B218" s="118"/>
      <c r="C218" s="120"/>
      <c r="D218" s="124" t="str">
        <f t="shared" si="13"/>
        <v/>
      </c>
      <c r="E218" s="117"/>
      <c r="F218" s="60" t="str">
        <f t="shared" si="14"/>
        <v/>
      </c>
      <c r="G218" s="56" t="b">
        <f t="shared" si="15"/>
        <v>0</v>
      </c>
      <c r="H218" s="57">
        <f t="shared" si="16"/>
        <v>1</v>
      </c>
    </row>
    <row r="219" spans="1:8">
      <c r="A219" s="117">
        <v>208</v>
      </c>
      <c r="B219" s="118"/>
      <c r="C219" s="120"/>
      <c r="D219" s="124" t="str">
        <f t="shared" si="13"/>
        <v/>
      </c>
      <c r="E219" s="117"/>
      <c r="F219" s="60" t="str">
        <f t="shared" si="14"/>
        <v/>
      </c>
      <c r="G219" s="56" t="b">
        <f t="shared" si="15"/>
        <v>0</v>
      </c>
      <c r="H219" s="57">
        <f t="shared" si="16"/>
        <v>1</v>
      </c>
    </row>
    <row r="220" spans="1:8">
      <c r="A220" s="117">
        <v>209</v>
      </c>
      <c r="B220" s="118"/>
      <c r="C220" s="120"/>
      <c r="D220" s="124" t="str">
        <f t="shared" si="13"/>
        <v/>
      </c>
      <c r="E220" s="117"/>
      <c r="F220" s="60" t="str">
        <f t="shared" si="14"/>
        <v/>
      </c>
      <c r="G220" s="56" t="b">
        <f t="shared" si="15"/>
        <v>0</v>
      </c>
      <c r="H220" s="57">
        <f t="shared" si="16"/>
        <v>1</v>
      </c>
    </row>
    <row r="221" spans="1:8">
      <c r="A221" s="117">
        <v>210</v>
      </c>
      <c r="B221" s="118"/>
      <c r="C221" s="120"/>
      <c r="D221" s="124" t="str">
        <f t="shared" si="13"/>
        <v/>
      </c>
      <c r="E221" s="117"/>
      <c r="F221" s="60" t="str">
        <f t="shared" si="14"/>
        <v/>
      </c>
      <c r="G221" s="56" t="b">
        <f t="shared" si="15"/>
        <v>0</v>
      </c>
      <c r="H221" s="57">
        <f t="shared" si="16"/>
        <v>1</v>
      </c>
    </row>
    <row r="222" spans="1:8">
      <c r="A222" s="117">
        <v>211</v>
      </c>
      <c r="B222" s="118"/>
      <c r="C222" s="120"/>
      <c r="D222" s="124" t="str">
        <f t="shared" si="13"/>
        <v/>
      </c>
      <c r="E222" s="117"/>
      <c r="F222" s="60" t="str">
        <f t="shared" si="14"/>
        <v/>
      </c>
      <c r="G222" s="56" t="b">
        <f t="shared" si="15"/>
        <v>0</v>
      </c>
      <c r="H222" s="57">
        <f t="shared" si="16"/>
        <v>1</v>
      </c>
    </row>
    <row r="223" spans="1:8">
      <c r="A223" s="117">
        <v>212</v>
      </c>
      <c r="B223" s="118"/>
      <c r="C223" s="120"/>
      <c r="D223" s="124" t="str">
        <f t="shared" si="13"/>
        <v/>
      </c>
      <c r="E223" s="117"/>
      <c r="F223" s="60" t="str">
        <f t="shared" si="14"/>
        <v/>
      </c>
      <c r="G223" s="56" t="b">
        <f t="shared" si="15"/>
        <v>0</v>
      </c>
      <c r="H223" s="57">
        <f t="shared" si="16"/>
        <v>1</v>
      </c>
    </row>
    <row r="224" spans="1:8">
      <c r="A224" s="117">
        <v>213</v>
      </c>
      <c r="B224" s="118"/>
      <c r="C224" s="120"/>
      <c r="D224" s="124" t="str">
        <f t="shared" si="13"/>
        <v/>
      </c>
      <c r="E224" s="117"/>
      <c r="F224" s="60" t="str">
        <f t="shared" si="14"/>
        <v/>
      </c>
      <c r="G224" s="56" t="b">
        <f t="shared" si="15"/>
        <v>0</v>
      </c>
      <c r="H224" s="57">
        <f t="shared" si="16"/>
        <v>1</v>
      </c>
    </row>
    <row r="225" spans="1:8">
      <c r="A225" s="117">
        <v>214</v>
      </c>
      <c r="B225" s="118"/>
      <c r="C225" s="120"/>
      <c r="D225" s="124" t="str">
        <f t="shared" si="13"/>
        <v/>
      </c>
      <c r="E225" s="117"/>
      <c r="F225" s="60" t="str">
        <f t="shared" si="14"/>
        <v/>
      </c>
      <c r="G225" s="56" t="b">
        <f t="shared" si="15"/>
        <v>0</v>
      </c>
      <c r="H225" s="57">
        <f t="shared" si="16"/>
        <v>1</v>
      </c>
    </row>
    <row r="226" spans="1:8">
      <c r="A226" s="117">
        <v>215</v>
      </c>
      <c r="B226" s="118"/>
      <c r="C226" s="120"/>
      <c r="D226" s="124" t="str">
        <f t="shared" si="13"/>
        <v/>
      </c>
      <c r="E226" s="117"/>
      <c r="F226" s="60" t="str">
        <f t="shared" si="14"/>
        <v/>
      </c>
      <c r="G226" s="56" t="b">
        <f t="shared" si="15"/>
        <v>0</v>
      </c>
      <c r="H226" s="57">
        <f t="shared" si="16"/>
        <v>1</v>
      </c>
    </row>
    <row r="227" spans="1:8">
      <c r="A227" s="117">
        <v>216</v>
      </c>
      <c r="B227" s="118"/>
      <c r="C227" s="120"/>
      <c r="D227" s="124" t="str">
        <f t="shared" si="13"/>
        <v/>
      </c>
      <c r="E227" s="117"/>
      <c r="F227" s="60" t="str">
        <f t="shared" si="14"/>
        <v/>
      </c>
      <c r="G227" s="56" t="b">
        <f t="shared" si="15"/>
        <v>0</v>
      </c>
      <c r="H227" s="57">
        <f t="shared" si="16"/>
        <v>1</v>
      </c>
    </row>
    <row r="228" spans="1:8">
      <c r="A228" s="117">
        <v>217</v>
      </c>
      <c r="B228" s="118"/>
      <c r="C228" s="120"/>
      <c r="D228" s="124" t="str">
        <f t="shared" si="13"/>
        <v/>
      </c>
      <c r="E228" s="117"/>
      <c r="F228" s="60" t="str">
        <f t="shared" si="14"/>
        <v/>
      </c>
      <c r="G228" s="56" t="b">
        <f t="shared" si="15"/>
        <v>0</v>
      </c>
      <c r="H228" s="57">
        <f t="shared" si="16"/>
        <v>1</v>
      </c>
    </row>
    <row r="229" spans="1:8">
      <c r="A229" s="117">
        <v>218</v>
      </c>
      <c r="B229" s="118"/>
      <c r="C229" s="120"/>
      <c r="D229" s="124" t="str">
        <f t="shared" si="13"/>
        <v/>
      </c>
      <c r="E229" s="117"/>
      <c r="F229" s="60" t="str">
        <f t="shared" si="14"/>
        <v/>
      </c>
      <c r="G229" s="56" t="b">
        <f t="shared" si="15"/>
        <v>0</v>
      </c>
      <c r="H229" s="57">
        <f t="shared" si="16"/>
        <v>1</v>
      </c>
    </row>
    <row r="230" spans="1:8">
      <c r="A230" s="117">
        <v>219</v>
      </c>
      <c r="B230" s="118"/>
      <c r="C230" s="120"/>
      <c r="D230" s="124" t="str">
        <f t="shared" si="13"/>
        <v/>
      </c>
      <c r="E230" s="117"/>
      <c r="F230" s="60" t="str">
        <f t="shared" si="14"/>
        <v/>
      </c>
      <c r="G230" s="56" t="b">
        <f t="shared" si="15"/>
        <v>0</v>
      </c>
      <c r="H230" s="57">
        <f t="shared" si="16"/>
        <v>1</v>
      </c>
    </row>
    <row r="231" spans="1:8">
      <c r="A231" s="117">
        <v>220</v>
      </c>
      <c r="B231" s="118"/>
      <c r="C231" s="120"/>
      <c r="D231" s="124" t="str">
        <f t="shared" si="13"/>
        <v/>
      </c>
      <c r="E231" s="117"/>
      <c r="F231" s="60" t="str">
        <f t="shared" si="14"/>
        <v/>
      </c>
      <c r="G231" s="56" t="b">
        <f t="shared" si="15"/>
        <v>0</v>
      </c>
      <c r="H231" s="57">
        <f t="shared" si="16"/>
        <v>1</v>
      </c>
    </row>
    <row r="232" spans="1:8">
      <c r="A232" s="117">
        <v>221</v>
      </c>
      <c r="B232" s="118"/>
      <c r="C232" s="120"/>
      <c r="D232" s="124" t="str">
        <f t="shared" si="13"/>
        <v/>
      </c>
      <c r="E232" s="117"/>
      <c r="F232" s="60" t="str">
        <f t="shared" si="14"/>
        <v/>
      </c>
      <c r="G232" s="56" t="b">
        <f t="shared" si="15"/>
        <v>0</v>
      </c>
      <c r="H232" s="57">
        <f t="shared" si="16"/>
        <v>1</v>
      </c>
    </row>
    <row r="233" spans="1:8">
      <c r="A233" s="117">
        <v>222</v>
      </c>
      <c r="B233" s="118"/>
      <c r="C233" s="120"/>
      <c r="D233" s="124" t="str">
        <f t="shared" si="13"/>
        <v/>
      </c>
      <c r="E233" s="117"/>
      <c r="F233" s="60" t="str">
        <f t="shared" si="14"/>
        <v/>
      </c>
      <c r="G233" s="56" t="b">
        <f t="shared" si="15"/>
        <v>0</v>
      </c>
      <c r="H233" s="57">
        <f t="shared" si="16"/>
        <v>1</v>
      </c>
    </row>
    <row r="234" spans="1:8">
      <c r="A234" s="117">
        <v>223</v>
      </c>
      <c r="B234" s="118"/>
      <c r="C234" s="120"/>
      <c r="D234" s="124" t="str">
        <f t="shared" si="13"/>
        <v/>
      </c>
      <c r="E234" s="117"/>
      <c r="F234" s="60" t="str">
        <f t="shared" si="14"/>
        <v/>
      </c>
      <c r="G234" s="56" t="b">
        <f t="shared" si="15"/>
        <v>0</v>
      </c>
      <c r="H234" s="57">
        <f t="shared" si="16"/>
        <v>1</v>
      </c>
    </row>
    <row r="235" spans="1:8">
      <c r="A235" s="117">
        <v>224</v>
      </c>
      <c r="B235" s="118"/>
      <c r="C235" s="120"/>
      <c r="D235" s="124" t="str">
        <f t="shared" si="13"/>
        <v/>
      </c>
      <c r="E235" s="117"/>
      <c r="F235" s="60" t="str">
        <f t="shared" si="14"/>
        <v/>
      </c>
      <c r="G235" s="56" t="b">
        <f t="shared" si="15"/>
        <v>0</v>
      </c>
      <c r="H235" s="57">
        <f t="shared" si="16"/>
        <v>1</v>
      </c>
    </row>
    <row r="236" spans="1:8">
      <c r="A236" s="117">
        <v>225</v>
      </c>
      <c r="B236" s="118"/>
      <c r="C236" s="120"/>
      <c r="D236" s="124" t="str">
        <f t="shared" si="13"/>
        <v/>
      </c>
      <c r="E236" s="117"/>
      <c r="F236" s="60" t="str">
        <f t="shared" si="14"/>
        <v/>
      </c>
      <c r="G236" s="56" t="b">
        <f t="shared" si="15"/>
        <v>0</v>
      </c>
      <c r="H236" s="57">
        <f t="shared" si="16"/>
        <v>1</v>
      </c>
    </row>
    <row r="237" spans="1:8">
      <c r="A237" s="117">
        <v>226</v>
      </c>
      <c r="B237" s="118"/>
      <c r="C237" s="120"/>
      <c r="D237" s="124" t="str">
        <f t="shared" si="13"/>
        <v/>
      </c>
      <c r="E237" s="117"/>
      <c r="F237" s="60" t="str">
        <f t="shared" si="14"/>
        <v/>
      </c>
      <c r="G237" s="56" t="b">
        <f t="shared" si="15"/>
        <v>0</v>
      </c>
      <c r="H237" s="57">
        <f t="shared" si="16"/>
        <v>1</v>
      </c>
    </row>
    <row r="238" spans="1:8">
      <c r="A238" s="117">
        <v>227</v>
      </c>
      <c r="B238" s="118"/>
      <c r="C238" s="120"/>
      <c r="D238" s="124" t="str">
        <f t="shared" si="13"/>
        <v/>
      </c>
      <c r="E238" s="117"/>
      <c r="F238" s="60" t="str">
        <f t="shared" si="14"/>
        <v/>
      </c>
      <c r="G238" s="56" t="b">
        <f t="shared" si="15"/>
        <v>0</v>
      </c>
      <c r="H238" s="57">
        <f t="shared" si="16"/>
        <v>1</v>
      </c>
    </row>
    <row r="239" spans="1:8">
      <c r="A239" s="117">
        <v>228</v>
      </c>
      <c r="B239" s="118"/>
      <c r="C239" s="120"/>
      <c r="D239" s="124" t="str">
        <f t="shared" si="13"/>
        <v/>
      </c>
      <c r="E239" s="117"/>
      <c r="F239" s="60" t="str">
        <f t="shared" si="14"/>
        <v/>
      </c>
      <c r="G239" s="56" t="b">
        <f t="shared" si="15"/>
        <v>0</v>
      </c>
      <c r="H239" s="57">
        <f t="shared" si="16"/>
        <v>1</v>
      </c>
    </row>
    <row r="240" spans="1:8">
      <c r="A240" s="117">
        <v>229</v>
      </c>
      <c r="B240" s="118"/>
      <c r="C240" s="120"/>
      <c r="D240" s="124" t="str">
        <f t="shared" si="13"/>
        <v/>
      </c>
      <c r="E240" s="117"/>
      <c r="F240" s="60" t="str">
        <f t="shared" si="14"/>
        <v/>
      </c>
      <c r="G240" s="56" t="b">
        <f t="shared" si="15"/>
        <v>0</v>
      </c>
      <c r="H240" s="57">
        <f t="shared" si="16"/>
        <v>1</v>
      </c>
    </row>
    <row r="241" spans="1:8">
      <c r="A241" s="117">
        <v>230</v>
      </c>
      <c r="B241" s="118"/>
      <c r="C241" s="120"/>
      <c r="D241" s="124" t="str">
        <f t="shared" si="13"/>
        <v/>
      </c>
      <c r="E241" s="117"/>
      <c r="F241" s="60" t="str">
        <f t="shared" si="14"/>
        <v/>
      </c>
      <c r="G241" s="56" t="b">
        <f t="shared" si="15"/>
        <v>0</v>
      </c>
      <c r="H241" s="57">
        <f t="shared" si="16"/>
        <v>1</v>
      </c>
    </row>
    <row r="242" spans="1:8">
      <c r="A242" s="117">
        <v>231</v>
      </c>
      <c r="B242" s="118"/>
      <c r="C242" s="120"/>
      <c r="D242" s="124" t="str">
        <f t="shared" si="13"/>
        <v/>
      </c>
      <c r="E242" s="117"/>
      <c r="F242" s="60" t="str">
        <f t="shared" si="14"/>
        <v/>
      </c>
      <c r="G242" s="56" t="b">
        <f t="shared" si="15"/>
        <v>0</v>
      </c>
      <c r="H242" s="57">
        <f t="shared" si="16"/>
        <v>1</v>
      </c>
    </row>
    <row r="243" spans="1:8">
      <c r="A243" s="117">
        <v>232</v>
      </c>
      <c r="B243" s="118"/>
      <c r="C243" s="120"/>
      <c r="D243" s="124" t="str">
        <f t="shared" si="13"/>
        <v/>
      </c>
      <c r="E243" s="117"/>
      <c r="F243" s="60" t="str">
        <f t="shared" si="14"/>
        <v/>
      </c>
      <c r="G243" s="56" t="b">
        <f t="shared" si="15"/>
        <v>0</v>
      </c>
      <c r="H243" s="57">
        <f t="shared" si="16"/>
        <v>1</v>
      </c>
    </row>
    <row r="244" spans="1:8">
      <c r="A244" s="117">
        <v>233</v>
      </c>
      <c r="B244" s="118"/>
      <c r="C244" s="120"/>
      <c r="D244" s="124" t="str">
        <f t="shared" si="13"/>
        <v/>
      </c>
      <c r="E244" s="117"/>
      <c r="F244" s="60" t="str">
        <f t="shared" si="14"/>
        <v/>
      </c>
      <c r="G244" s="56" t="b">
        <f t="shared" si="15"/>
        <v>0</v>
      </c>
      <c r="H244" s="57">
        <f t="shared" si="16"/>
        <v>1</v>
      </c>
    </row>
    <row r="245" spans="1:8">
      <c r="A245" s="117">
        <v>234</v>
      </c>
      <c r="B245" s="118"/>
      <c r="C245" s="120"/>
      <c r="D245" s="124" t="str">
        <f t="shared" si="13"/>
        <v/>
      </c>
      <c r="E245" s="117"/>
      <c r="F245" s="60" t="str">
        <f t="shared" si="14"/>
        <v/>
      </c>
      <c r="G245" s="56" t="b">
        <f t="shared" si="15"/>
        <v>0</v>
      </c>
      <c r="H245" s="57">
        <f t="shared" si="16"/>
        <v>1</v>
      </c>
    </row>
    <row r="246" spans="1:8">
      <c r="A246" s="117">
        <v>235</v>
      </c>
      <c r="B246" s="118"/>
      <c r="C246" s="120"/>
      <c r="D246" s="124" t="str">
        <f t="shared" si="13"/>
        <v/>
      </c>
      <c r="E246" s="117"/>
      <c r="F246" s="60" t="str">
        <f t="shared" si="14"/>
        <v/>
      </c>
      <c r="G246" s="56" t="b">
        <f t="shared" si="15"/>
        <v>0</v>
      </c>
      <c r="H246" s="57">
        <f t="shared" si="16"/>
        <v>1</v>
      </c>
    </row>
    <row r="247" spans="1:8">
      <c r="A247" s="117">
        <v>236</v>
      </c>
      <c r="B247" s="118"/>
      <c r="C247" s="120"/>
      <c r="D247" s="124" t="str">
        <f t="shared" si="13"/>
        <v/>
      </c>
      <c r="E247" s="117"/>
      <c r="F247" s="60" t="str">
        <f t="shared" si="14"/>
        <v/>
      </c>
      <c r="G247" s="56" t="b">
        <f t="shared" si="15"/>
        <v>0</v>
      </c>
      <c r="H247" s="57">
        <f t="shared" si="16"/>
        <v>1</v>
      </c>
    </row>
    <row r="248" spans="1:8">
      <c r="A248" s="117">
        <v>237</v>
      </c>
      <c r="B248" s="118"/>
      <c r="C248" s="120"/>
      <c r="D248" s="124" t="str">
        <f t="shared" si="13"/>
        <v/>
      </c>
      <c r="E248" s="117"/>
      <c r="F248" s="60" t="str">
        <f t="shared" si="14"/>
        <v/>
      </c>
      <c r="G248" s="56" t="b">
        <f t="shared" si="15"/>
        <v>0</v>
      </c>
      <c r="H248" s="57">
        <f t="shared" si="16"/>
        <v>1</v>
      </c>
    </row>
    <row r="249" spans="1:8">
      <c r="A249" s="117">
        <v>238</v>
      </c>
      <c r="B249" s="118"/>
      <c r="C249" s="120"/>
      <c r="D249" s="124" t="str">
        <f t="shared" si="13"/>
        <v/>
      </c>
      <c r="E249" s="117"/>
      <c r="F249" s="60" t="str">
        <f t="shared" si="14"/>
        <v/>
      </c>
      <c r="G249" s="56" t="b">
        <f t="shared" si="15"/>
        <v>0</v>
      </c>
      <c r="H249" s="57">
        <f t="shared" si="16"/>
        <v>1</v>
      </c>
    </row>
    <row r="250" spans="1:8">
      <c r="A250" s="117">
        <v>239</v>
      </c>
      <c r="B250" s="118"/>
      <c r="C250" s="120"/>
      <c r="D250" s="124" t="str">
        <f t="shared" si="13"/>
        <v/>
      </c>
      <c r="E250" s="117"/>
      <c r="F250" s="60" t="str">
        <f t="shared" si="14"/>
        <v/>
      </c>
      <c r="G250" s="56" t="b">
        <f t="shared" si="15"/>
        <v>0</v>
      </c>
      <c r="H250" s="57">
        <f t="shared" si="16"/>
        <v>1</v>
      </c>
    </row>
    <row r="251" spans="1:8">
      <c r="A251" s="117">
        <v>240</v>
      </c>
      <c r="B251" s="118"/>
      <c r="C251" s="120"/>
      <c r="D251" s="124" t="str">
        <f t="shared" si="13"/>
        <v/>
      </c>
      <c r="E251" s="117"/>
      <c r="F251" s="60" t="str">
        <f t="shared" si="14"/>
        <v/>
      </c>
      <c r="G251" s="56" t="b">
        <f t="shared" si="15"/>
        <v>0</v>
      </c>
      <c r="H251" s="57">
        <f t="shared" si="16"/>
        <v>1</v>
      </c>
    </row>
    <row r="252" spans="1:8">
      <c r="A252" s="117">
        <v>241</v>
      </c>
      <c r="B252" s="118"/>
      <c r="C252" s="120"/>
      <c r="D252" s="124" t="str">
        <f t="shared" si="13"/>
        <v/>
      </c>
      <c r="E252" s="117"/>
      <c r="F252" s="60" t="str">
        <f t="shared" si="14"/>
        <v/>
      </c>
      <c r="G252" s="56" t="b">
        <f t="shared" si="15"/>
        <v>0</v>
      </c>
      <c r="H252" s="57">
        <f t="shared" si="16"/>
        <v>1</v>
      </c>
    </row>
    <row r="253" spans="1:8">
      <c r="A253" s="117">
        <v>242</v>
      </c>
      <c r="B253" s="118"/>
      <c r="C253" s="120"/>
      <c r="D253" s="124" t="str">
        <f t="shared" si="13"/>
        <v/>
      </c>
      <c r="E253" s="117"/>
      <c r="F253" s="60" t="str">
        <f t="shared" si="14"/>
        <v/>
      </c>
      <c r="G253" s="56" t="b">
        <f t="shared" si="15"/>
        <v>0</v>
      </c>
      <c r="H253" s="57">
        <f t="shared" si="16"/>
        <v>1</v>
      </c>
    </row>
    <row r="254" spans="1:8">
      <c r="A254" s="117">
        <v>243</v>
      </c>
      <c r="B254" s="118"/>
      <c r="C254" s="120"/>
      <c r="D254" s="124" t="str">
        <f t="shared" si="13"/>
        <v/>
      </c>
      <c r="E254" s="117"/>
      <c r="F254" s="60" t="str">
        <f t="shared" si="14"/>
        <v/>
      </c>
      <c r="G254" s="56" t="b">
        <f t="shared" si="15"/>
        <v>0</v>
      </c>
      <c r="H254" s="57">
        <f t="shared" si="16"/>
        <v>1</v>
      </c>
    </row>
    <row r="255" spans="1:8">
      <c r="A255" s="117">
        <v>244</v>
      </c>
      <c r="B255" s="118"/>
      <c r="C255" s="120"/>
      <c r="D255" s="124" t="str">
        <f t="shared" si="13"/>
        <v/>
      </c>
      <c r="E255" s="117"/>
      <c r="F255" s="60" t="str">
        <f t="shared" si="14"/>
        <v/>
      </c>
      <c r="G255" s="56" t="b">
        <f t="shared" si="15"/>
        <v>0</v>
      </c>
      <c r="H255" s="57">
        <f t="shared" si="16"/>
        <v>1</v>
      </c>
    </row>
    <row r="256" spans="1:8">
      <c r="A256" s="117">
        <v>245</v>
      </c>
      <c r="B256" s="118"/>
      <c r="C256" s="120"/>
      <c r="D256" s="124" t="str">
        <f t="shared" si="13"/>
        <v/>
      </c>
      <c r="E256" s="117"/>
      <c r="F256" s="60" t="str">
        <f t="shared" si="14"/>
        <v/>
      </c>
      <c r="G256" s="56" t="b">
        <f t="shared" si="15"/>
        <v>0</v>
      </c>
      <c r="H256" s="57">
        <f t="shared" si="16"/>
        <v>1</v>
      </c>
    </row>
    <row r="257" spans="1:8">
      <c r="A257" s="117">
        <v>246</v>
      </c>
      <c r="B257" s="118"/>
      <c r="C257" s="120"/>
      <c r="D257" s="124" t="str">
        <f t="shared" si="13"/>
        <v/>
      </c>
      <c r="E257" s="117"/>
      <c r="F257" s="60" t="str">
        <f t="shared" si="14"/>
        <v/>
      </c>
      <c r="G257" s="56" t="b">
        <f t="shared" si="15"/>
        <v>0</v>
      </c>
      <c r="H257" s="57">
        <f t="shared" si="16"/>
        <v>1</v>
      </c>
    </row>
    <row r="258" spans="1:8">
      <c r="A258" s="117">
        <v>247</v>
      </c>
      <c r="B258" s="118"/>
      <c r="C258" s="120"/>
      <c r="D258" s="124" t="str">
        <f t="shared" si="13"/>
        <v/>
      </c>
      <c r="E258" s="117"/>
      <c r="F258" s="60" t="str">
        <f t="shared" si="14"/>
        <v/>
      </c>
      <c r="G258" s="56" t="b">
        <f t="shared" si="15"/>
        <v>0</v>
      </c>
      <c r="H258" s="57">
        <f t="shared" si="16"/>
        <v>1</v>
      </c>
    </row>
    <row r="259" spans="1:8">
      <c r="A259" s="117">
        <v>248</v>
      </c>
      <c r="B259" s="118"/>
      <c r="C259" s="120"/>
      <c r="D259" s="124" t="str">
        <f t="shared" si="13"/>
        <v/>
      </c>
      <c r="E259" s="117"/>
      <c r="F259" s="60" t="str">
        <f t="shared" si="14"/>
        <v/>
      </c>
      <c r="G259" s="56" t="b">
        <f t="shared" si="15"/>
        <v>0</v>
      </c>
      <c r="H259" s="57">
        <f t="shared" si="16"/>
        <v>1</v>
      </c>
    </row>
    <row r="260" spans="1:8">
      <c r="A260" s="117">
        <v>249</v>
      </c>
      <c r="B260" s="118"/>
      <c r="C260" s="120"/>
      <c r="D260" s="124" t="str">
        <f t="shared" si="13"/>
        <v/>
      </c>
      <c r="E260" s="117"/>
      <c r="F260" s="60" t="str">
        <f t="shared" si="14"/>
        <v/>
      </c>
      <c r="G260" s="56" t="b">
        <f t="shared" si="15"/>
        <v>0</v>
      </c>
      <c r="H260" s="57">
        <f t="shared" si="16"/>
        <v>1</v>
      </c>
    </row>
    <row r="261" spans="1:8">
      <c r="A261" s="117">
        <v>250</v>
      </c>
      <c r="B261" s="118"/>
      <c r="C261" s="120"/>
      <c r="D261" s="124" t="str">
        <f t="shared" si="13"/>
        <v/>
      </c>
      <c r="E261" s="117"/>
      <c r="F261" s="60" t="str">
        <f t="shared" si="14"/>
        <v/>
      </c>
      <c r="G261" s="56" t="b">
        <f t="shared" si="15"/>
        <v>0</v>
      </c>
      <c r="H261" s="57">
        <f t="shared" si="16"/>
        <v>1</v>
      </c>
    </row>
  </sheetData>
  <sheetProtection algorithmName="SHA-512" hashValue="FdagDkfH0vMEeZ+TtzM2gsMb5+Rwru6ARg7ept96cZ6tA+L9g4bOG0JThVhHOa/O+JN2rw5F2+la785L1kS2BQ==" saltValue="NsgdeXXcwE8zN93eRHBcwA==" spinCount="100000" sheet="1" objects="1" scenarios="1" formatCells="0" formatRows="0" insertRows="0"/>
  <mergeCells count="10">
    <mergeCell ref="H7:H10"/>
    <mergeCell ref="A4:G4"/>
    <mergeCell ref="A5:D5"/>
    <mergeCell ref="A7:A10"/>
    <mergeCell ref="B7:B10"/>
    <mergeCell ref="C7:C10"/>
    <mergeCell ref="D7:D9"/>
    <mergeCell ref="F7:F9"/>
    <mergeCell ref="G7:G10"/>
    <mergeCell ref="E7:E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84">
    <pageSetUpPr fitToPage="1"/>
  </sheetPr>
  <dimension ref="A1:J261"/>
  <sheetViews>
    <sheetView zoomScaleNormal="100" workbookViewId="0">
      <selection activeCell="B12" sqref="B12:D14"/>
    </sheetView>
  </sheetViews>
  <sheetFormatPr defaultColWidth="9.1328125" defaultRowHeight="15.75"/>
  <cols>
    <col min="1" max="1" width="5.6640625" style="45" customWidth="1"/>
    <col min="2" max="2" width="68.6640625" style="49" customWidth="1"/>
    <col min="3" max="3" width="24.6640625" style="49" customWidth="1"/>
    <col min="4" max="4" width="10.6640625" style="54" customWidth="1"/>
    <col min="5" max="6" width="17.6640625" style="49" customWidth="1"/>
    <col min="7" max="7" width="10.6640625" style="49" hidden="1" customWidth="1"/>
    <col min="8" max="8" width="9.1328125" style="55" hidden="1" customWidth="1"/>
    <col min="9" max="9" width="9.1328125" style="49" hidden="1" customWidth="1"/>
    <col min="10" max="10" width="9.1328125" customWidth="1"/>
    <col min="11" max="19" width="9.1328125" style="49" customWidth="1"/>
    <col min="20" max="16384" width="9.1328125" style="49"/>
  </cols>
  <sheetData>
    <row r="1" spans="1:10" s="45" customFormat="1">
      <c r="A1" s="44" t="s">
        <v>483</v>
      </c>
      <c r="D1" s="46"/>
      <c r="E1" s="48"/>
      <c r="F1" s="38"/>
      <c r="G1" s="47"/>
      <c r="J1"/>
    </row>
    <row r="2" spans="1:10" s="45" customFormat="1">
      <c r="A2" s="125" t="str">
        <f>IF(ISBLANK(facultate), IF(ISBLANK(departament),"","Departament " &amp; departament), "Facultatea " &amp; facultate)</f>
        <v>Facultatea Automatică și Calculatoare</v>
      </c>
      <c r="D2" s="46"/>
      <c r="E2" s="48"/>
      <c r="F2" s="38"/>
      <c r="G2" s="47"/>
      <c r="J2"/>
    </row>
    <row r="3" spans="1:10" s="45" customFormat="1">
      <c r="A3" s="125" t="str">
        <f>IF(ISBLANK(departament),"","Departamentul " &amp; departament)</f>
        <v>Departamentul Automatică și Informatică Aplicată</v>
      </c>
      <c r="D3" s="46"/>
      <c r="E3" s="48"/>
      <c r="F3" s="38"/>
      <c r="G3" s="47"/>
      <c r="J3"/>
    </row>
    <row r="4" spans="1:10">
      <c r="A4" s="472" t="s">
        <v>843</v>
      </c>
      <c r="B4" s="472"/>
      <c r="C4" s="472"/>
      <c r="D4" s="472"/>
      <c r="E4" s="472"/>
      <c r="F4" s="472"/>
      <c r="G4" s="472"/>
      <c r="H4" s="472"/>
    </row>
    <row r="5" spans="1:10" ht="51.75" customHeight="1">
      <c r="A5" s="478" t="s">
        <v>908</v>
      </c>
      <c r="B5" s="478"/>
      <c r="C5" s="478"/>
      <c r="D5" s="478"/>
      <c r="E5" s="478"/>
      <c r="F5" s="291"/>
      <c r="G5" s="187"/>
    </row>
    <row r="6" spans="1:10" ht="13.5" customHeight="1">
      <c r="D6" s="49"/>
      <c r="E6" s="295"/>
      <c r="F6" s="295" t="str">
        <f>CONCATENATE(functie," ",nume_candidat)</f>
        <v>Conferențiar Bojan-Dragos Claudia-Adina</v>
      </c>
    </row>
    <row r="7" spans="1:10" ht="18.75" customHeight="1">
      <c r="A7" s="470" t="s">
        <v>338</v>
      </c>
      <c r="B7" s="470" t="s">
        <v>909</v>
      </c>
      <c r="C7" s="470" t="s">
        <v>907</v>
      </c>
      <c r="D7" s="480" t="s">
        <v>2</v>
      </c>
      <c r="E7" s="470" t="s">
        <v>544</v>
      </c>
      <c r="F7" s="480" t="s">
        <v>1108</v>
      </c>
      <c r="G7" s="470" t="s">
        <v>4</v>
      </c>
      <c r="H7" s="491" t="s">
        <v>541</v>
      </c>
      <c r="I7" s="477" t="s">
        <v>551</v>
      </c>
    </row>
    <row r="8" spans="1:10" ht="18.75" customHeight="1">
      <c r="A8" s="487"/>
      <c r="B8" s="487"/>
      <c r="C8" s="487"/>
      <c r="D8" s="481"/>
      <c r="E8" s="487"/>
      <c r="F8" s="481"/>
      <c r="G8" s="487"/>
      <c r="H8" s="492"/>
      <c r="I8" s="477"/>
    </row>
    <row r="9" spans="1:10" ht="18.75" customHeight="1">
      <c r="A9" s="487"/>
      <c r="B9" s="487"/>
      <c r="C9" s="487"/>
      <c r="D9" s="481"/>
      <c r="E9" s="471"/>
      <c r="F9" s="481"/>
      <c r="G9" s="471"/>
      <c r="H9" s="492"/>
      <c r="I9" s="477"/>
    </row>
    <row r="10" spans="1:10" ht="18.75" customHeight="1">
      <c r="A10" s="471"/>
      <c r="B10" s="471"/>
      <c r="C10" s="471"/>
      <c r="D10" s="482"/>
      <c r="E10" s="254" t="str">
        <f>CONCATENATE("ultimii ",durata_evaluare," ani")</f>
        <v>ultimii 5 ani</v>
      </c>
      <c r="F10" s="482"/>
      <c r="G10" s="254" t="str">
        <f>CONCATENATE("ultimii                                  ",durata_evaluare," ani")</f>
        <v>ultimii                                  5 ani</v>
      </c>
      <c r="H10" s="493"/>
      <c r="I10" s="477"/>
    </row>
    <row r="11" spans="1:10">
      <c r="A11" s="71"/>
      <c r="B11" s="50"/>
      <c r="C11" s="50"/>
      <c r="D11" s="22"/>
      <c r="E11" s="292">
        <f>SUMIF(E12:E1012,"&gt;0")</f>
        <v>0</v>
      </c>
      <c r="F11" s="347"/>
      <c r="G11" s="59">
        <f>SUMIF(G12:G1110,"&gt;0")</f>
        <v>0</v>
      </c>
      <c r="H11" s="252"/>
    </row>
    <row r="12" spans="1:10">
      <c r="A12" s="28">
        <v>1</v>
      </c>
      <c r="B12" s="7"/>
      <c r="C12" s="160"/>
      <c r="D12" s="180"/>
      <c r="E12" s="293" t="str">
        <f t="shared" ref="E12:E75" si="0">IF(OR($B12="",,$D12&lt;an_initial,$D12&gt;an_final),"",C12/100)</f>
        <v/>
      </c>
      <c r="F12" s="28"/>
      <c r="G12" s="60" t="str">
        <f t="shared" ref="G12:G75" si="1">IF(OR($B12="",,$D12="",$D12&gt;an_final),"",IF($D12&gt;=an_initial,1,""))</f>
        <v/>
      </c>
      <c r="H12" s="56" t="b">
        <f t="shared" ref="H12:H75" si="2">IF(nume_candidat="",FALSE,ISNUMBER(SEARCH(nume_candidat,$B12)))</f>
        <v>0</v>
      </c>
      <c r="I12" s="57">
        <f t="shared" ref="I12" si="3">LEN(B12)-LEN(SUBSTITUTE(B12,",",""))+1</f>
        <v>1</v>
      </c>
    </row>
    <row r="13" spans="1:10">
      <c r="A13" s="28">
        <v>2</v>
      </c>
      <c r="B13" s="7"/>
      <c r="C13" s="160"/>
      <c r="D13" s="180"/>
      <c r="E13" s="293" t="str">
        <f t="shared" si="0"/>
        <v/>
      </c>
      <c r="F13" s="28"/>
      <c r="G13" s="60" t="str">
        <f t="shared" si="1"/>
        <v/>
      </c>
      <c r="H13" s="56" t="b">
        <f t="shared" si="2"/>
        <v>0</v>
      </c>
      <c r="I13" s="57">
        <f t="shared" ref="I13:I76" si="4">LEN(B13)-LEN(SUBSTITUTE(B13,",",""))+1</f>
        <v>1</v>
      </c>
    </row>
    <row r="14" spans="1:10">
      <c r="A14" s="28">
        <v>3</v>
      </c>
      <c r="B14" s="7"/>
      <c r="C14" s="160"/>
      <c r="D14" s="180"/>
      <c r="E14" s="293" t="str">
        <f t="shared" si="0"/>
        <v/>
      </c>
      <c r="F14" s="28"/>
      <c r="G14" s="60" t="str">
        <f t="shared" si="1"/>
        <v/>
      </c>
      <c r="H14" s="56" t="b">
        <f t="shared" si="2"/>
        <v>0</v>
      </c>
      <c r="I14" s="57">
        <f t="shared" si="4"/>
        <v>1</v>
      </c>
    </row>
    <row r="15" spans="1:10">
      <c r="A15" s="28">
        <v>4</v>
      </c>
      <c r="B15" s="6"/>
      <c r="C15" s="161"/>
      <c r="D15" s="179"/>
      <c r="E15" s="293" t="str">
        <f t="shared" si="0"/>
        <v/>
      </c>
      <c r="F15" s="28"/>
      <c r="G15" s="60" t="str">
        <f t="shared" si="1"/>
        <v/>
      </c>
      <c r="H15" s="56" t="b">
        <f t="shared" si="2"/>
        <v>0</v>
      </c>
      <c r="I15" s="57">
        <f t="shared" si="4"/>
        <v>1</v>
      </c>
    </row>
    <row r="16" spans="1:10">
      <c r="A16" s="28">
        <v>5</v>
      </c>
      <c r="B16" s="6"/>
      <c r="C16" s="161"/>
      <c r="D16" s="179"/>
      <c r="E16" s="293" t="str">
        <f t="shared" si="0"/>
        <v/>
      </c>
      <c r="F16" s="28"/>
      <c r="G16" s="60" t="str">
        <f t="shared" si="1"/>
        <v/>
      </c>
      <c r="H16" s="56" t="b">
        <f t="shared" si="2"/>
        <v>0</v>
      </c>
      <c r="I16" s="57">
        <f t="shared" si="4"/>
        <v>1</v>
      </c>
    </row>
    <row r="17" spans="1:9">
      <c r="A17" s="28">
        <v>6</v>
      </c>
      <c r="B17" s="6"/>
      <c r="C17" s="161"/>
      <c r="D17" s="179"/>
      <c r="E17" s="293" t="str">
        <f t="shared" si="0"/>
        <v/>
      </c>
      <c r="F17" s="28"/>
      <c r="G17" s="60" t="str">
        <f t="shared" si="1"/>
        <v/>
      </c>
      <c r="H17" s="56" t="b">
        <f t="shared" si="2"/>
        <v>0</v>
      </c>
      <c r="I17" s="57">
        <f t="shared" si="4"/>
        <v>1</v>
      </c>
    </row>
    <row r="18" spans="1:9">
      <c r="A18" s="28">
        <v>7</v>
      </c>
      <c r="B18" s="6"/>
      <c r="C18" s="161"/>
      <c r="D18" s="179"/>
      <c r="E18" s="293" t="str">
        <f t="shared" si="0"/>
        <v/>
      </c>
      <c r="F18" s="28"/>
      <c r="G18" s="60" t="str">
        <f t="shared" si="1"/>
        <v/>
      </c>
      <c r="H18" s="56" t="b">
        <f t="shared" si="2"/>
        <v>0</v>
      </c>
      <c r="I18" s="57">
        <f t="shared" si="4"/>
        <v>1</v>
      </c>
    </row>
    <row r="19" spans="1:9">
      <c r="A19" s="28">
        <v>8</v>
      </c>
      <c r="B19" s="6"/>
      <c r="C19" s="161"/>
      <c r="D19" s="179"/>
      <c r="E19" s="293" t="str">
        <f t="shared" si="0"/>
        <v/>
      </c>
      <c r="F19" s="28"/>
      <c r="G19" s="60" t="str">
        <f t="shared" si="1"/>
        <v/>
      </c>
      <c r="H19" s="56" t="b">
        <f t="shared" si="2"/>
        <v>0</v>
      </c>
      <c r="I19" s="57">
        <f t="shared" si="4"/>
        <v>1</v>
      </c>
    </row>
    <row r="20" spans="1:9">
      <c r="A20" s="28">
        <v>9</v>
      </c>
      <c r="B20" s="6"/>
      <c r="C20" s="161"/>
      <c r="D20" s="179"/>
      <c r="E20" s="293" t="str">
        <f t="shared" si="0"/>
        <v/>
      </c>
      <c r="F20" s="28"/>
      <c r="G20" s="60" t="str">
        <f t="shared" si="1"/>
        <v/>
      </c>
      <c r="H20" s="56" t="b">
        <f t="shared" si="2"/>
        <v>0</v>
      </c>
      <c r="I20" s="57">
        <f t="shared" si="4"/>
        <v>1</v>
      </c>
    </row>
    <row r="21" spans="1:9">
      <c r="A21" s="28">
        <v>10</v>
      </c>
      <c r="B21" s="6"/>
      <c r="C21" s="161"/>
      <c r="D21" s="179"/>
      <c r="E21" s="293" t="str">
        <f t="shared" si="0"/>
        <v/>
      </c>
      <c r="F21" s="28"/>
      <c r="G21" s="60" t="str">
        <f t="shared" si="1"/>
        <v/>
      </c>
      <c r="H21" s="56" t="b">
        <f t="shared" si="2"/>
        <v>0</v>
      </c>
      <c r="I21" s="57">
        <f t="shared" si="4"/>
        <v>1</v>
      </c>
    </row>
    <row r="22" spans="1:9">
      <c r="A22" s="28">
        <v>11</v>
      </c>
      <c r="B22" s="6"/>
      <c r="C22" s="161"/>
      <c r="D22" s="179"/>
      <c r="E22" s="293" t="str">
        <f t="shared" si="0"/>
        <v/>
      </c>
      <c r="F22" s="28"/>
      <c r="G22" s="60" t="str">
        <f t="shared" si="1"/>
        <v/>
      </c>
      <c r="H22" s="56" t="b">
        <f t="shared" si="2"/>
        <v>0</v>
      </c>
      <c r="I22" s="57">
        <f t="shared" si="4"/>
        <v>1</v>
      </c>
    </row>
    <row r="23" spans="1:9">
      <c r="A23" s="28">
        <v>12</v>
      </c>
      <c r="B23" s="6"/>
      <c r="C23" s="161"/>
      <c r="D23" s="179"/>
      <c r="E23" s="293" t="str">
        <f t="shared" si="0"/>
        <v/>
      </c>
      <c r="F23" s="28"/>
      <c r="G23" s="60" t="str">
        <f t="shared" si="1"/>
        <v/>
      </c>
      <c r="H23" s="56" t="b">
        <f t="shared" si="2"/>
        <v>0</v>
      </c>
      <c r="I23" s="57">
        <f t="shared" si="4"/>
        <v>1</v>
      </c>
    </row>
    <row r="24" spans="1:9">
      <c r="A24" s="28">
        <v>13</v>
      </c>
      <c r="B24" s="6"/>
      <c r="C24" s="161"/>
      <c r="D24" s="179"/>
      <c r="E24" s="293" t="str">
        <f t="shared" si="0"/>
        <v/>
      </c>
      <c r="F24" s="28"/>
      <c r="G24" s="60" t="str">
        <f t="shared" si="1"/>
        <v/>
      </c>
      <c r="H24" s="56" t="b">
        <f t="shared" si="2"/>
        <v>0</v>
      </c>
      <c r="I24" s="57">
        <f t="shared" si="4"/>
        <v>1</v>
      </c>
    </row>
    <row r="25" spans="1:9">
      <c r="A25" s="28">
        <v>14</v>
      </c>
      <c r="B25" s="6"/>
      <c r="C25" s="161"/>
      <c r="D25" s="179"/>
      <c r="E25" s="293" t="str">
        <f t="shared" si="0"/>
        <v/>
      </c>
      <c r="F25" s="28"/>
      <c r="G25" s="60" t="str">
        <f t="shared" si="1"/>
        <v/>
      </c>
      <c r="H25" s="56" t="b">
        <f t="shared" si="2"/>
        <v>0</v>
      </c>
      <c r="I25" s="57">
        <f t="shared" si="4"/>
        <v>1</v>
      </c>
    </row>
    <row r="26" spans="1:9">
      <c r="A26" s="28">
        <v>15</v>
      </c>
      <c r="B26" s="6"/>
      <c r="C26" s="161"/>
      <c r="D26" s="179"/>
      <c r="E26" s="293" t="str">
        <f t="shared" si="0"/>
        <v/>
      </c>
      <c r="F26" s="28"/>
      <c r="G26" s="60" t="str">
        <f t="shared" si="1"/>
        <v/>
      </c>
      <c r="H26" s="56" t="b">
        <f t="shared" si="2"/>
        <v>0</v>
      </c>
      <c r="I26" s="57">
        <f t="shared" si="4"/>
        <v>1</v>
      </c>
    </row>
    <row r="27" spans="1:9">
      <c r="A27" s="28">
        <v>16</v>
      </c>
      <c r="B27" s="6"/>
      <c r="C27" s="161"/>
      <c r="D27" s="179"/>
      <c r="E27" s="293" t="str">
        <f t="shared" si="0"/>
        <v/>
      </c>
      <c r="F27" s="28"/>
      <c r="G27" s="60" t="str">
        <f t="shared" si="1"/>
        <v/>
      </c>
      <c r="H27" s="56" t="b">
        <f t="shared" si="2"/>
        <v>0</v>
      </c>
      <c r="I27" s="57">
        <f t="shared" si="4"/>
        <v>1</v>
      </c>
    </row>
    <row r="28" spans="1:9">
      <c r="A28" s="28">
        <v>17</v>
      </c>
      <c r="B28" s="6"/>
      <c r="C28" s="161"/>
      <c r="D28" s="179"/>
      <c r="E28" s="293" t="str">
        <f t="shared" si="0"/>
        <v/>
      </c>
      <c r="F28" s="28"/>
      <c r="G28" s="60" t="str">
        <f t="shared" si="1"/>
        <v/>
      </c>
      <c r="H28" s="56" t="b">
        <f t="shared" si="2"/>
        <v>0</v>
      </c>
      <c r="I28" s="57">
        <f t="shared" si="4"/>
        <v>1</v>
      </c>
    </row>
    <row r="29" spans="1:9">
      <c r="A29" s="28">
        <v>18</v>
      </c>
      <c r="B29" s="6"/>
      <c r="C29" s="161"/>
      <c r="D29" s="179"/>
      <c r="E29" s="293" t="str">
        <f t="shared" si="0"/>
        <v/>
      </c>
      <c r="F29" s="28"/>
      <c r="G29" s="60" t="str">
        <f t="shared" si="1"/>
        <v/>
      </c>
      <c r="H29" s="56" t="b">
        <f t="shared" si="2"/>
        <v>0</v>
      </c>
      <c r="I29" s="57">
        <f t="shared" si="4"/>
        <v>1</v>
      </c>
    </row>
    <row r="30" spans="1:9">
      <c r="A30" s="28">
        <v>19</v>
      </c>
      <c r="B30" s="6"/>
      <c r="C30" s="161"/>
      <c r="D30" s="179"/>
      <c r="E30" s="293" t="str">
        <f t="shared" si="0"/>
        <v/>
      </c>
      <c r="F30" s="28"/>
      <c r="G30" s="60" t="str">
        <f t="shared" si="1"/>
        <v/>
      </c>
      <c r="H30" s="56" t="b">
        <f t="shared" si="2"/>
        <v>0</v>
      </c>
      <c r="I30" s="57">
        <f t="shared" si="4"/>
        <v>1</v>
      </c>
    </row>
    <row r="31" spans="1:9">
      <c r="A31" s="28">
        <v>20</v>
      </c>
      <c r="B31" s="6"/>
      <c r="C31" s="161"/>
      <c r="D31" s="179"/>
      <c r="E31" s="293" t="str">
        <f t="shared" si="0"/>
        <v/>
      </c>
      <c r="F31" s="28"/>
      <c r="G31" s="60" t="str">
        <f t="shared" si="1"/>
        <v/>
      </c>
      <c r="H31" s="56" t="b">
        <f t="shared" si="2"/>
        <v>0</v>
      </c>
      <c r="I31" s="57">
        <f t="shared" si="4"/>
        <v>1</v>
      </c>
    </row>
    <row r="32" spans="1:9">
      <c r="A32" s="28">
        <v>21</v>
      </c>
      <c r="B32" s="6"/>
      <c r="C32" s="161"/>
      <c r="D32" s="179"/>
      <c r="E32" s="293" t="str">
        <f t="shared" si="0"/>
        <v/>
      </c>
      <c r="F32" s="28"/>
      <c r="G32" s="60" t="str">
        <f t="shared" si="1"/>
        <v/>
      </c>
      <c r="H32" s="56" t="b">
        <f t="shared" si="2"/>
        <v>0</v>
      </c>
      <c r="I32" s="57">
        <f t="shared" si="4"/>
        <v>1</v>
      </c>
    </row>
    <row r="33" spans="1:9">
      <c r="A33" s="28">
        <v>22</v>
      </c>
      <c r="B33" s="6"/>
      <c r="C33" s="161"/>
      <c r="D33" s="179"/>
      <c r="E33" s="293" t="str">
        <f t="shared" si="0"/>
        <v/>
      </c>
      <c r="F33" s="28"/>
      <c r="G33" s="60" t="str">
        <f t="shared" si="1"/>
        <v/>
      </c>
      <c r="H33" s="56" t="b">
        <f t="shared" si="2"/>
        <v>0</v>
      </c>
      <c r="I33" s="57">
        <f t="shared" si="4"/>
        <v>1</v>
      </c>
    </row>
    <row r="34" spans="1:9">
      <c r="A34" s="28">
        <v>23</v>
      </c>
      <c r="B34" s="6"/>
      <c r="C34" s="161"/>
      <c r="D34" s="179"/>
      <c r="E34" s="293" t="str">
        <f t="shared" si="0"/>
        <v/>
      </c>
      <c r="F34" s="28"/>
      <c r="G34" s="60" t="str">
        <f t="shared" si="1"/>
        <v/>
      </c>
      <c r="H34" s="56" t="b">
        <f t="shared" si="2"/>
        <v>0</v>
      </c>
      <c r="I34" s="57">
        <f t="shared" si="4"/>
        <v>1</v>
      </c>
    </row>
    <row r="35" spans="1:9">
      <c r="A35" s="28">
        <v>24</v>
      </c>
      <c r="B35" s="6"/>
      <c r="C35" s="161"/>
      <c r="D35" s="179"/>
      <c r="E35" s="293" t="str">
        <f t="shared" si="0"/>
        <v/>
      </c>
      <c r="F35" s="28"/>
      <c r="G35" s="60" t="str">
        <f t="shared" si="1"/>
        <v/>
      </c>
      <c r="H35" s="56" t="b">
        <f t="shared" si="2"/>
        <v>0</v>
      </c>
      <c r="I35" s="57">
        <f t="shared" si="4"/>
        <v>1</v>
      </c>
    </row>
    <row r="36" spans="1:9">
      <c r="A36" s="28">
        <v>25</v>
      </c>
      <c r="B36" s="6"/>
      <c r="C36" s="161"/>
      <c r="D36" s="179"/>
      <c r="E36" s="293" t="str">
        <f t="shared" si="0"/>
        <v/>
      </c>
      <c r="F36" s="28"/>
      <c r="G36" s="60" t="str">
        <f t="shared" si="1"/>
        <v/>
      </c>
      <c r="H36" s="56" t="b">
        <f t="shared" si="2"/>
        <v>0</v>
      </c>
      <c r="I36" s="57">
        <f t="shared" si="4"/>
        <v>1</v>
      </c>
    </row>
    <row r="37" spans="1:9">
      <c r="A37" s="28">
        <v>26</v>
      </c>
      <c r="B37" s="6"/>
      <c r="C37" s="161"/>
      <c r="D37" s="179"/>
      <c r="E37" s="293" t="str">
        <f t="shared" si="0"/>
        <v/>
      </c>
      <c r="F37" s="28"/>
      <c r="G37" s="60" t="str">
        <f t="shared" si="1"/>
        <v/>
      </c>
      <c r="H37" s="56" t="b">
        <f t="shared" si="2"/>
        <v>0</v>
      </c>
      <c r="I37" s="57">
        <f t="shared" si="4"/>
        <v>1</v>
      </c>
    </row>
    <row r="38" spans="1:9">
      <c r="A38" s="28">
        <v>27</v>
      </c>
      <c r="B38" s="6"/>
      <c r="C38" s="161"/>
      <c r="D38" s="179"/>
      <c r="E38" s="293" t="str">
        <f t="shared" si="0"/>
        <v/>
      </c>
      <c r="F38" s="28"/>
      <c r="G38" s="60" t="str">
        <f t="shared" si="1"/>
        <v/>
      </c>
      <c r="H38" s="56" t="b">
        <f t="shared" si="2"/>
        <v>0</v>
      </c>
      <c r="I38" s="57">
        <f t="shared" si="4"/>
        <v>1</v>
      </c>
    </row>
    <row r="39" spans="1:9">
      <c r="A39" s="28">
        <v>28</v>
      </c>
      <c r="B39" s="6"/>
      <c r="C39" s="161"/>
      <c r="D39" s="179"/>
      <c r="E39" s="293" t="str">
        <f t="shared" si="0"/>
        <v/>
      </c>
      <c r="F39" s="28"/>
      <c r="G39" s="60" t="str">
        <f t="shared" si="1"/>
        <v/>
      </c>
      <c r="H39" s="56" t="b">
        <f t="shared" si="2"/>
        <v>0</v>
      </c>
      <c r="I39" s="57">
        <f t="shared" si="4"/>
        <v>1</v>
      </c>
    </row>
    <row r="40" spans="1:9">
      <c r="A40" s="28">
        <v>29</v>
      </c>
      <c r="B40" s="6"/>
      <c r="C40" s="161"/>
      <c r="D40" s="179"/>
      <c r="E40" s="293" t="str">
        <f t="shared" si="0"/>
        <v/>
      </c>
      <c r="F40" s="28"/>
      <c r="G40" s="60" t="str">
        <f t="shared" si="1"/>
        <v/>
      </c>
      <c r="H40" s="56" t="b">
        <f t="shared" si="2"/>
        <v>0</v>
      </c>
      <c r="I40" s="57">
        <f t="shared" si="4"/>
        <v>1</v>
      </c>
    </row>
    <row r="41" spans="1:9">
      <c r="A41" s="28">
        <v>30</v>
      </c>
      <c r="B41" s="6"/>
      <c r="C41" s="161"/>
      <c r="D41" s="179"/>
      <c r="E41" s="293" t="str">
        <f t="shared" si="0"/>
        <v/>
      </c>
      <c r="F41" s="28"/>
      <c r="G41" s="60" t="str">
        <f t="shared" si="1"/>
        <v/>
      </c>
      <c r="H41" s="56" t="b">
        <f t="shared" si="2"/>
        <v>0</v>
      </c>
      <c r="I41" s="57">
        <f t="shared" si="4"/>
        <v>1</v>
      </c>
    </row>
    <row r="42" spans="1:9">
      <c r="A42" s="28">
        <v>31</v>
      </c>
      <c r="B42" s="6"/>
      <c r="C42" s="161"/>
      <c r="D42" s="179"/>
      <c r="E42" s="293" t="str">
        <f t="shared" si="0"/>
        <v/>
      </c>
      <c r="F42" s="28"/>
      <c r="G42" s="60" t="str">
        <f t="shared" si="1"/>
        <v/>
      </c>
      <c r="H42" s="56" t="b">
        <f t="shared" si="2"/>
        <v>0</v>
      </c>
      <c r="I42" s="57">
        <f t="shared" si="4"/>
        <v>1</v>
      </c>
    </row>
    <row r="43" spans="1:9">
      <c r="A43" s="28">
        <v>32</v>
      </c>
      <c r="B43" s="6"/>
      <c r="C43" s="161"/>
      <c r="D43" s="179"/>
      <c r="E43" s="293" t="str">
        <f t="shared" si="0"/>
        <v/>
      </c>
      <c r="F43" s="28"/>
      <c r="G43" s="60" t="str">
        <f t="shared" si="1"/>
        <v/>
      </c>
      <c r="H43" s="56" t="b">
        <f t="shared" si="2"/>
        <v>0</v>
      </c>
      <c r="I43" s="57">
        <f t="shared" si="4"/>
        <v>1</v>
      </c>
    </row>
    <row r="44" spans="1:9">
      <c r="A44" s="28">
        <v>33</v>
      </c>
      <c r="B44" s="6"/>
      <c r="C44" s="161"/>
      <c r="D44" s="179"/>
      <c r="E44" s="293" t="str">
        <f t="shared" si="0"/>
        <v/>
      </c>
      <c r="F44" s="28"/>
      <c r="G44" s="60" t="str">
        <f t="shared" si="1"/>
        <v/>
      </c>
      <c r="H44" s="56" t="b">
        <f t="shared" si="2"/>
        <v>0</v>
      </c>
      <c r="I44" s="57">
        <f t="shared" si="4"/>
        <v>1</v>
      </c>
    </row>
    <row r="45" spans="1:9">
      <c r="A45" s="28">
        <v>34</v>
      </c>
      <c r="B45" s="6"/>
      <c r="C45" s="161"/>
      <c r="D45" s="179"/>
      <c r="E45" s="293" t="str">
        <f t="shared" si="0"/>
        <v/>
      </c>
      <c r="F45" s="28"/>
      <c r="G45" s="60" t="str">
        <f t="shared" si="1"/>
        <v/>
      </c>
      <c r="H45" s="56" t="b">
        <f t="shared" si="2"/>
        <v>0</v>
      </c>
      <c r="I45" s="57">
        <f t="shared" si="4"/>
        <v>1</v>
      </c>
    </row>
    <row r="46" spans="1:9">
      <c r="A46" s="28">
        <v>35</v>
      </c>
      <c r="B46" s="6"/>
      <c r="C46" s="161"/>
      <c r="D46" s="179"/>
      <c r="E46" s="293" t="str">
        <f t="shared" si="0"/>
        <v/>
      </c>
      <c r="F46" s="28"/>
      <c r="G46" s="60" t="str">
        <f t="shared" si="1"/>
        <v/>
      </c>
      <c r="H46" s="56" t="b">
        <f t="shared" si="2"/>
        <v>0</v>
      </c>
      <c r="I46" s="57">
        <f t="shared" si="4"/>
        <v>1</v>
      </c>
    </row>
    <row r="47" spans="1:9">
      <c r="A47" s="28">
        <v>36</v>
      </c>
      <c r="B47" s="6"/>
      <c r="C47" s="161"/>
      <c r="D47" s="179"/>
      <c r="E47" s="293" t="str">
        <f t="shared" si="0"/>
        <v/>
      </c>
      <c r="F47" s="28"/>
      <c r="G47" s="60" t="str">
        <f t="shared" si="1"/>
        <v/>
      </c>
      <c r="H47" s="56" t="b">
        <f t="shared" si="2"/>
        <v>0</v>
      </c>
      <c r="I47" s="57">
        <f t="shared" si="4"/>
        <v>1</v>
      </c>
    </row>
    <row r="48" spans="1:9">
      <c r="A48" s="28">
        <v>37</v>
      </c>
      <c r="B48" s="6"/>
      <c r="C48" s="161"/>
      <c r="D48" s="179"/>
      <c r="E48" s="293" t="str">
        <f t="shared" si="0"/>
        <v/>
      </c>
      <c r="F48" s="28"/>
      <c r="G48" s="60" t="str">
        <f t="shared" si="1"/>
        <v/>
      </c>
      <c r="H48" s="56" t="b">
        <f t="shared" si="2"/>
        <v>0</v>
      </c>
      <c r="I48" s="57">
        <f t="shared" si="4"/>
        <v>1</v>
      </c>
    </row>
    <row r="49" spans="1:9">
      <c r="A49" s="28">
        <v>38</v>
      </c>
      <c r="B49" s="6"/>
      <c r="C49" s="161"/>
      <c r="D49" s="179"/>
      <c r="E49" s="293" t="str">
        <f t="shared" si="0"/>
        <v/>
      </c>
      <c r="F49" s="28"/>
      <c r="G49" s="60" t="str">
        <f t="shared" si="1"/>
        <v/>
      </c>
      <c r="H49" s="56" t="b">
        <f t="shared" si="2"/>
        <v>0</v>
      </c>
      <c r="I49" s="57">
        <f t="shared" si="4"/>
        <v>1</v>
      </c>
    </row>
    <row r="50" spans="1:9">
      <c r="A50" s="28">
        <v>39</v>
      </c>
      <c r="B50" s="6"/>
      <c r="C50" s="161"/>
      <c r="D50" s="179"/>
      <c r="E50" s="293" t="str">
        <f t="shared" si="0"/>
        <v/>
      </c>
      <c r="F50" s="28"/>
      <c r="G50" s="60" t="str">
        <f t="shared" si="1"/>
        <v/>
      </c>
      <c r="H50" s="56" t="b">
        <f t="shared" si="2"/>
        <v>0</v>
      </c>
      <c r="I50" s="57">
        <f t="shared" si="4"/>
        <v>1</v>
      </c>
    </row>
    <row r="51" spans="1:9">
      <c r="A51" s="28">
        <v>40</v>
      </c>
      <c r="B51" s="6"/>
      <c r="C51" s="161"/>
      <c r="D51" s="179"/>
      <c r="E51" s="293" t="str">
        <f t="shared" si="0"/>
        <v/>
      </c>
      <c r="F51" s="28"/>
      <c r="G51" s="60" t="str">
        <f t="shared" si="1"/>
        <v/>
      </c>
      <c r="H51" s="56" t="b">
        <f t="shared" si="2"/>
        <v>0</v>
      </c>
      <c r="I51" s="57">
        <f t="shared" si="4"/>
        <v>1</v>
      </c>
    </row>
    <row r="52" spans="1:9">
      <c r="A52" s="28">
        <v>41</v>
      </c>
      <c r="B52" s="6"/>
      <c r="C52" s="161"/>
      <c r="D52" s="179"/>
      <c r="E52" s="293" t="str">
        <f t="shared" si="0"/>
        <v/>
      </c>
      <c r="F52" s="28"/>
      <c r="G52" s="60" t="str">
        <f t="shared" si="1"/>
        <v/>
      </c>
      <c r="H52" s="56" t="b">
        <f t="shared" si="2"/>
        <v>0</v>
      </c>
      <c r="I52" s="57">
        <f t="shared" si="4"/>
        <v>1</v>
      </c>
    </row>
    <row r="53" spans="1:9">
      <c r="A53" s="28">
        <v>42</v>
      </c>
      <c r="B53" s="6"/>
      <c r="C53" s="161"/>
      <c r="D53" s="179"/>
      <c r="E53" s="293" t="str">
        <f t="shared" si="0"/>
        <v/>
      </c>
      <c r="F53" s="28"/>
      <c r="G53" s="60" t="str">
        <f t="shared" si="1"/>
        <v/>
      </c>
      <c r="H53" s="56" t="b">
        <f t="shared" si="2"/>
        <v>0</v>
      </c>
      <c r="I53" s="57">
        <f t="shared" si="4"/>
        <v>1</v>
      </c>
    </row>
    <row r="54" spans="1:9">
      <c r="A54" s="28">
        <v>43</v>
      </c>
      <c r="B54" s="6"/>
      <c r="C54" s="161"/>
      <c r="D54" s="179"/>
      <c r="E54" s="293" t="str">
        <f t="shared" si="0"/>
        <v/>
      </c>
      <c r="F54" s="28"/>
      <c r="G54" s="60" t="str">
        <f t="shared" si="1"/>
        <v/>
      </c>
      <c r="H54" s="56" t="b">
        <f t="shared" si="2"/>
        <v>0</v>
      </c>
      <c r="I54" s="57">
        <f t="shared" si="4"/>
        <v>1</v>
      </c>
    </row>
    <row r="55" spans="1:9">
      <c r="A55" s="28">
        <v>44</v>
      </c>
      <c r="B55" s="6"/>
      <c r="C55" s="161"/>
      <c r="D55" s="179"/>
      <c r="E55" s="293" t="str">
        <f t="shared" si="0"/>
        <v/>
      </c>
      <c r="F55" s="28"/>
      <c r="G55" s="60" t="str">
        <f t="shared" si="1"/>
        <v/>
      </c>
      <c r="H55" s="56" t="b">
        <f t="shared" si="2"/>
        <v>0</v>
      </c>
      <c r="I55" s="57">
        <f t="shared" si="4"/>
        <v>1</v>
      </c>
    </row>
    <row r="56" spans="1:9">
      <c r="A56" s="28">
        <v>45</v>
      </c>
      <c r="B56" s="6"/>
      <c r="C56" s="161"/>
      <c r="D56" s="179"/>
      <c r="E56" s="293" t="str">
        <f t="shared" si="0"/>
        <v/>
      </c>
      <c r="F56" s="28"/>
      <c r="G56" s="60" t="str">
        <f t="shared" si="1"/>
        <v/>
      </c>
      <c r="H56" s="56" t="b">
        <f t="shared" si="2"/>
        <v>0</v>
      </c>
      <c r="I56" s="57">
        <f t="shared" si="4"/>
        <v>1</v>
      </c>
    </row>
    <row r="57" spans="1:9">
      <c r="A57" s="28">
        <v>46</v>
      </c>
      <c r="B57" s="6"/>
      <c r="C57" s="161"/>
      <c r="D57" s="179"/>
      <c r="E57" s="293" t="str">
        <f t="shared" si="0"/>
        <v/>
      </c>
      <c r="F57" s="28"/>
      <c r="G57" s="60" t="str">
        <f t="shared" si="1"/>
        <v/>
      </c>
      <c r="H57" s="56" t="b">
        <f t="shared" si="2"/>
        <v>0</v>
      </c>
      <c r="I57" s="57">
        <f t="shared" si="4"/>
        <v>1</v>
      </c>
    </row>
    <row r="58" spans="1:9">
      <c r="A58" s="28">
        <v>47</v>
      </c>
      <c r="B58" s="6"/>
      <c r="C58" s="161"/>
      <c r="D58" s="179"/>
      <c r="E58" s="293" t="str">
        <f t="shared" si="0"/>
        <v/>
      </c>
      <c r="F58" s="28"/>
      <c r="G58" s="60" t="str">
        <f t="shared" si="1"/>
        <v/>
      </c>
      <c r="H58" s="56" t="b">
        <f t="shared" si="2"/>
        <v>0</v>
      </c>
      <c r="I58" s="57">
        <f t="shared" si="4"/>
        <v>1</v>
      </c>
    </row>
    <row r="59" spans="1:9">
      <c r="A59" s="28">
        <v>48</v>
      </c>
      <c r="B59" s="6"/>
      <c r="C59" s="161"/>
      <c r="D59" s="179"/>
      <c r="E59" s="293" t="str">
        <f t="shared" si="0"/>
        <v/>
      </c>
      <c r="F59" s="28"/>
      <c r="G59" s="60" t="str">
        <f t="shared" si="1"/>
        <v/>
      </c>
      <c r="H59" s="56" t="b">
        <f t="shared" si="2"/>
        <v>0</v>
      </c>
      <c r="I59" s="57">
        <f t="shared" si="4"/>
        <v>1</v>
      </c>
    </row>
    <row r="60" spans="1:9">
      <c r="A60" s="28">
        <v>49</v>
      </c>
      <c r="B60" s="6"/>
      <c r="C60" s="161"/>
      <c r="D60" s="179"/>
      <c r="E60" s="293" t="str">
        <f t="shared" si="0"/>
        <v/>
      </c>
      <c r="F60" s="28"/>
      <c r="G60" s="60" t="str">
        <f t="shared" si="1"/>
        <v/>
      </c>
      <c r="H60" s="56" t="b">
        <f t="shared" si="2"/>
        <v>0</v>
      </c>
      <c r="I60" s="57">
        <f t="shared" si="4"/>
        <v>1</v>
      </c>
    </row>
    <row r="61" spans="1:9">
      <c r="A61" s="28">
        <v>50</v>
      </c>
      <c r="B61" s="6"/>
      <c r="C61" s="161"/>
      <c r="D61" s="179"/>
      <c r="E61" s="293" t="str">
        <f t="shared" si="0"/>
        <v/>
      </c>
      <c r="F61" s="28"/>
      <c r="G61" s="60" t="str">
        <f t="shared" si="1"/>
        <v/>
      </c>
      <c r="H61" s="56" t="b">
        <f t="shared" si="2"/>
        <v>0</v>
      </c>
      <c r="I61" s="57">
        <f t="shared" si="4"/>
        <v>1</v>
      </c>
    </row>
    <row r="62" spans="1:9">
      <c r="A62" s="28">
        <v>51</v>
      </c>
      <c r="B62" s="6"/>
      <c r="C62" s="161"/>
      <c r="D62" s="179"/>
      <c r="E62" s="293" t="str">
        <f t="shared" si="0"/>
        <v/>
      </c>
      <c r="F62" s="28"/>
      <c r="G62" s="60" t="str">
        <f t="shared" si="1"/>
        <v/>
      </c>
      <c r="H62" s="56" t="b">
        <f t="shared" si="2"/>
        <v>0</v>
      </c>
      <c r="I62" s="57">
        <f t="shared" si="4"/>
        <v>1</v>
      </c>
    </row>
    <row r="63" spans="1:9">
      <c r="A63" s="28">
        <v>52</v>
      </c>
      <c r="B63" s="6"/>
      <c r="C63" s="161"/>
      <c r="D63" s="179"/>
      <c r="E63" s="293" t="str">
        <f t="shared" si="0"/>
        <v/>
      </c>
      <c r="F63" s="28"/>
      <c r="G63" s="60" t="str">
        <f t="shared" si="1"/>
        <v/>
      </c>
      <c r="H63" s="56" t="b">
        <f t="shared" si="2"/>
        <v>0</v>
      </c>
      <c r="I63" s="57">
        <f t="shared" si="4"/>
        <v>1</v>
      </c>
    </row>
    <row r="64" spans="1:9">
      <c r="A64" s="28">
        <v>53</v>
      </c>
      <c r="B64" s="6"/>
      <c r="C64" s="161"/>
      <c r="D64" s="179"/>
      <c r="E64" s="293" t="str">
        <f t="shared" si="0"/>
        <v/>
      </c>
      <c r="F64" s="28"/>
      <c r="G64" s="60" t="str">
        <f t="shared" si="1"/>
        <v/>
      </c>
      <c r="H64" s="56" t="b">
        <f t="shared" si="2"/>
        <v>0</v>
      </c>
      <c r="I64" s="57">
        <f t="shared" si="4"/>
        <v>1</v>
      </c>
    </row>
    <row r="65" spans="1:9">
      <c r="A65" s="28">
        <v>54</v>
      </c>
      <c r="B65" s="6"/>
      <c r="C65" s="161"/>
      <c r="D65" s="179"/>
      <c r="E65" s="293" t="str">
        <f t="shared" si="0"/>
        <v/>
      </c>
      <c r="F65" s="28"/>
      <c r="G65" s="60" t="str">
        <f t="shared" si="1"/>
        <v/>
      </c>
      <c r="H65" s="56" t="b">
        <f t="shared" si="2"/>
        <v>0</v>
      </c>
      <c r="I65" s="57">
        <f t="shared" si="4"/>
        <v>1</v>
      </c>
    </row>
    <row r="66" spans="1:9">
      <c r="A66" s="28">
        <v>55</v>
      </c>
      <c r="B66" s="6"/>
      <c r="C66" s="161"/>
      <c r="D66" s="179"/>
      <c r="E66" s="293" t="str">
        <f t="shared" si="0"/>
        <v/>
      </c>
      <c r="F66" s="28"/>
      <c r="G66" s="60" t="str">
        <f t="shared" si="1"/>
        <v/>
      </c>
      <c r="H66" s="56" t="b">
        <f t="shared" si="2"/>
        <v>0</v>
      </c>
      <c r="I66" s="57">
        <f t="shared" si="4"/>
        <v>1</v>
      </c>
    </row>
    <row r="67" spans="1:9">
      <c r="A67" s="28">
        <v>56</v>
      </c>
      <c r="B67" s="6"/>
      <c r="C67" s="161"/>
      <c r="D67" s="179"/>
      <c r="E67" s="293" t="str">
        <f t="shared" si="0"/>
        <v/>
      </c>
      <c r="F67" s="28"/>
      <c r="G67" s="60" t="str">
        <f t="shared" si="1"/>
        <v/>
      </c>
      <c r="H67" s="56" t="b">
        <f t="shared" si="2"/>
        <v>0</v>
      </c>
      <c r="I67" s="57">
        <f t="shared" si="4"/>
        <v>1</v>
      </c>
    </row>
    <row r="68" spans="1:9">
      <c r="A68" s="28">
        <v>57</v>
      </c>
      <c r="B68" s="6"/>
      <c r="C68" s="161"/>
      <c r="D68" s="179"/>
      <c r="E68" s="293" t="str">
        <f t="shared" si="0"/>
        <v/>
      </c>
      <c r="F68" s="28"/>
      <c r="G68" s="60" t="str">
        <f t="shared" si="1"/>
        <v/>
      </c>
      <c r="H68" s="56" t="b">
        <f t="shared" si="2"/>
        <v>0</v>
      </c>
      <c r="I68" s="57">
        <f t="shared" si="4"/>
        <v>1</v>
      </c>
    </row>
    <row r="69" spans="1:9">
      <c r="A69" s="28">
        <v>58</v>
      </c>
      <c r="B69" s="6"/>
      <c r="C69" s="161"/>
      <c r="D69" s="179"/>
      <c r="E69" s="293" t="str">
        <f t="shared" si="0"/>
        <v/>
      </c>
      <c r="F69" s="28"/>
      <c r="G69" s="60" t="str">
        <f t="shared" si="1"/>
        <v/>
      </c>
      <c r="H69" s="56" t="b">
        <f t="shared" si="2"/>
        <v>0</v>
      </c>
      <c r="I69" s="57">
        <f t="shared" si="4"/>
        <v>1</v>
      </c>
    </row>
    <row r="70" spans="1:9">
      <c r="A70" s="28">
        <v>59</v>
      </c>
      <c r="B70" s="6"/>
      <c r="C70" s="161"/>
      <c r="D70" s="179"/>
      <c r="E70" s="293" t="str">
        <f t="shared" si="0"/>
        <v/>
      </c>
      <c r="F70" s="28"/>
      <c r="G70" s="60" t="str">
        <f t="shared" si="1"/>
        <v/>
      </c>
      <c r="H70" s="56" t="b">
        <f t="shared" si="2"/>
        <v>0</v>
      </c>
      <c r="I70" s="57">
        <f t="shared" si="4"/>
        <v>1</v>
      </c>
    </row>
    <row r="71" spans="1:9">
      <c r="A71" s="28">
        <v>60</v>
      </c>
      <c r="B71" s="6"/>
      <c r="C71" s="161"/>
      <c r="D71" s="179"/>
      <c r="E71" s="293" t="str">
        <f t="shared" si="0"/>
        <v/>
      </c>
      <c r="F71" s="28"/>
      <c r="G71" s="60" t="str">
        <f t="shared" si="1"/>
        <v/>
      </c>
      <c r="H71" s="56" t="b">
        <f t="shared" si="2"/>
        <v>0</v>
      </c>
      <c r="I71" s="57">
        <f t="shared" si="4"/>
        <v>1</v>
      </c>
    </row>
    <row r="72" spans="1:9">
      <c r="A72" s="28">
        <v>61</v>
      </c>
      <c r="B72" s="6"/>
      <c r="C72" s="161"/>
      <c r="D72" s="179"/>
      <c r="E72" s="293" t="str">
        <f t="shared" si="0"/>
        <v/>
      </c>
      <c r="F72" s="28"/>
      <c r="G72" s="60" t="str">
        <f t="shared" si="1"/>
        <v/>
      </c>
      <c r="H72" s="56" t="b">
        <f t="shared" si="2"/>
        <v>0</v>
      </c>
      <c r="I72" s="57">
        <f t="shared" si="4"/>
        <v>1</v>
      </c>
    </row>
    <row r="73" spans="1:9">
      <c r="A73" s="28">
        <v>62</v>
      </c>
      <c r="B73" s="6"/>
      <c r="C73" s="161"/>
      <c r="D73" s="179"/>
      <c r="E73" s="293" t="str">
        <f t="shared" si="0"/>
        <v/>
      </c>
      <c r="F73" s="28"/>
      <c r="G73" s="60" t="str">
        <f t="shared" si="1"/>
        <v/>
      </c>
      <c r="H73" s="56" t="b">
        <f t="shared" si="2"/>
        <v>0</v>
      </c>
      <c r="I73" s="57">
        <f t="shared" si="4"/>
        <v>1</v>
      </c>
    </row>
    <row r="74" spans="1:9">
      <c r="A74" s="28">
        <v>63</v>
      </c>
      <c r="B74" s="6"/>
      <c r="C74" s="161"/>
      <c r="D74" s="179"/>
      <c r="E74" s="293" t="str">
        <f t="shared" si="0"/>
        <v/>
      </c>
      <c r="F74" s="28"/>
      <c r="G74" s="60" t="str">
        <f t="shared" si="1"/>
        <v/>
      </c>
      <c r="H74" s="56" t="b">
        <f t="shared" si="2"/>
        <v>0</v>
      </c>
      <c r="I74" s="57">
        <f t="shared" si="4"/>
        <v>1</v>
      </c>
    </row>
    <row r="75" spans="1:9">
      <c r="A75" s="28">
        <v>64</v>
      </c>
      <c r="B75" s="6"/>
      <c r="C75" s="161"/>
      <c r="D75" s="179"/>
      <c r="E75" s="293" t="str">
        <f t="shared" si="0"/>
        <v/>
      </c>
      <c r="F75" s="28"/>
      <c r="G75" s="60" t="str">
        <f t="shared" si="1"/>
        <v/>
      </c>
      <c r="H75" s="56" t="b">
        <f t="shared" si="2"/>
        <v>0</v>
      </c>
      <c r="I75" s="57">
        <f t="shared" si="4"/>
        <v>1</v>
      </c>
    </row>
    <row r="76" spans="1:9">
      <c r="A76" s="28">
        <v>65</v>
      </c>
      <c r="B76" s="6"/>
      <c r="C76" s="161"/>
      <c r="D76" s="179"/>
      <c r="E76" s="293" t="str">
        <f t="shared" ref="E76:E139" si="5">IF(OR($B76="",,$D76&lt;an_initial,$D76&gt;an_final),"",C76/100)</f>
        <v/>
      </c>
      <c r="F76" s="28"/>
      <c r="G76" s="60" t="str">
        <f t="shared" ref="G76:G139" si="6">IF(OR($B76="",,$D76="",$D76&gt;an_final),"",IF($D76&gt;=an_initial,1,""))</f>
        <v/>
      </c>
      <c r="H76" s="56" t="b">
        <f t="shared" ref="H76:H139" si="7">IF(nume_candidat="",FALSE,ISNUMBER(SEARCH(nume_candidat,$B76)))</f>
        <v>0</v>
      </c>
      <c r="I76" s="57">
        <f t="shared" si="4"/>
        <v>1</v>
      </c>
    </row>
    <row r="77" spans="1:9">
      <c r="A77" s="28">
        <v>66</v>
      </c>
      <c r="B77" s="6"/>
      <c r="C77" s="161"/>
      <c r="D77" s="179"/>
      <c r="E77" s="293" t="str">
        <f t="shared" si="5"/>
        <v/>
      </c>
      <c r="F77" s="28"/>
      <c r="G77" s="60" t="str">
        <f t="shared" si="6"/>
        <v/>
      </c>
      <c r="H77" s="56" t="b">
        <f t="shared" si="7"/>
        <v>0</v>
      </c>
      <c r="I77" s="57">
        <f t="shared" ref="I77:I140" si="8">LEN(B77)-LEN(SUBSTITUTE(B77,",",""))+1</f>
        <v>1</v>
      </c>
    </row>
    <row r="78" spans="1:9">
      <c r="A78" s="28">
        <v>67</v>
      </c>
      <c r="B78" s="6"/>
      <c r="C78" s="161"/>
      <c r="D78" s="179"/>
      <c r="E78" s="293" t="str">
        <f t="shared" si="5"/>
        <v/>
      </c>
      <c r="F78" s="28"/>
      <c r="G78" s="60" t="str">
        <f t="shared" si="6"/>
        <v/>
      </c>
      <c r="H78" s="56" t="b">
        <f t="shared" si="7"/>
        <v>0</v>
      </c>
      <c r="I78" s="57">
        <f t="shared" si="8"/>
        <v>1</v>
      </c>
    </row>
    <row r="79" spans="1:9">
      <c r="A79" s="28">
        <v>68</v>
      </c>
      <c r="B79" s="6"/>
      <c r="C79" s="161"/>
      <c r="D79" s="179"/>
      <c r="E79" s="293" t="str">
        <f t="shared" si="5"/>
        <v/>
      </c>
      <c r="F79" s="28"/>
      <c r="G79" s="60" t="str">
        <f t="shared" si="6"/>
        <v/>
      </c>
      <c r="H79" s="56" t="b">
        <f t="shared" si="7"/>
        <v>0</v>
      </c>
      <c r="I79" s="57">
        <f t="shared" si="8"/>
        <v>1</v>
      </c>
    </row>
    <row r="80" spans="1:9">
      <c r="A80" s="28">
        <v>69</v>
      </c>
      <c r="B80" s="6"/>
      <c r="C80" s="161"/>
      <c r="D80" s="179"/>
      <c r="E80" s="293" t="str">
        <f t="shared" si="5"/>
        <v/>
      </c>
      <c r="F80" s="28"/>
      <c r="G80" s="60" t="str">
        <f t="shared" si="6"/>
        <v/>
      </c>
      <c r="H80" s="56" t="b">
        <f t="shared" si="7"/>
        <v>0</v>
      </c>
      <c r="I80" s="57">
        <f t="shared" si="8"/>
        <v>1</v>
      </c>
    </row>
    <row r="81" spans="1:9">
      <c r="A81" s="28">
        <v>70</v>
      </c>
      <c r="B81" s="6"/>
      <c r="C81" s="161"/>
      <c r="D81" s="179"/>
      <c r="E81" s="293" t="str">
        <f t="shared" si="5"/>
        <v/>
      </c>
      <c r="F81" s="28"/>
      <c r="G81" s="60" t="str">
        <f t="shared" si="6"/>
        <v/>
      </c>
      <c r="H81" s="56" t="b">
        <f t="shared" si="7"/>
        <v>0</v>
      </c>
      <c r="I81" s="57">
        <f t="shared" si="8"/>
        <v>1</v>
      </c>
    </row>
    <row r="82" spans="1:9">
      <c r="A82" s="28">
        <v>71</v>
      </c>
      <c r="B82" s="6"/>
      <c r="C82" s="161"/>
      <c r="D82" s="179"/>
      <c r="E82" s="293" t="str">
        <f t="shared" si="5"/>
        <v/>
      </c>
      <c r="F82" s="28"/>
      <c r="G82" s="60" t="str">
        <f t="shared" si="6"/>
        <v/>
      </c>
      <c r="H82" s="56" t="b">
        <f t="shared" si="7"/>
        <v>0</v>
      </c>
      <c r="I82" s="57">
        <f t="shared" si="8"/>
        <v>1</v>
      </c>
    </row>
    <row r="83" spans="1:9">
      <c r="A83" s="28">
        <v>72</v>
      </c>
      <c r="B83" s="6"/>
      <c r="C83" s="161"/>
      <c r="D83" s="179"/>
      <c r="E83" s="293" t="str">
        <f t="shared" si="5"/>
        <v/>
      </c>
      <c r="F83" s="28"/>
      <c r="G83" s="60" t="str">
        <f t="shared" si="6"/>
        <v/>
      </c>
      <c r="H83" s="56" t="b">
        <f t="shared" si="7"/>
        <v>0</v>
      </c>
      <c r="I83" s="57">
        <f t="shared" si="8"/>
        <v>1</v>
      </c>
    </row>
    <row r="84" spans="1:9">
      <c r="A84" s="28">
        <v>73</v>
      </c>
      <c r="B84" s="6"/>
      <c r="C84" s="161"/>
      <c r="D84" s="179"/>
      <c r="E84" s="293" t="str">
        <f t="shared" si="5"/>
        <v/>
      </c>
      <c r="F84" s="28"/>
      <c r="G84" s="60" t="str">
        <f t="shared" si="6"/>
        <v/>
      </c>
      <c r="H84" s="56" t="b">
        <f t="shared" si="7"/>
        <v>0</v>
      </c>
      <c r="I84" s="57">
        <f t="shared" si="8"/>
        <v>1</v>
      </c>
    </row>
    <row r="85" spans="1:9">
      <c r="A85" s="28">
        <v>74</v>
      </c>
      <c r="B85" s="6"/>
      <c r="C85" s="161"/>
      <c r="D85" s="179"/>
      <c r="E85" s="293" t="str">
        <f t="shared" si="5"/>
        <v/>
      </c>
      <c r="F85" s="28"/>
      <c r="G85" s="60" t="str">
        <f t="shared" si="6"/>
        <v/>
      </c>
      <c r="H85" s="56" t="b">
        <f t="shared" si="7"/>
        <v>0</v>
      </c>
      <c r="I85" s="57">
        <f t="shared" si="8"/>
        <v>1</v>
      </c>
    </row>
    <row r="86" spans="1:9">
      <c r="A86" s="28">
        <v>75</v>
      </c>
      <c r="B86" s="6"/>
      <c r="C86" s="161"/>
      <c r="D86" s="179"/>
      <c r="E86" s="293" t="str">
        <f t="shared" si="5"/>
        <v/>
      </c>
      <c r="F86" s="28"/>
      <c r="G86" s="60" t="str">
        <f t="shared" si="6"/>
        <v/>
      </c>
      <c r="H86" s="56" t="b">
        <f t="shared" si="7"/>
        <v>0</v>
      </c>
      <c r="I86" s="57">
        <f t="shared" si="8"/>
        <v>1</v>
      </c>
    </row>
    <row r="87" spans="1:9">
      <c r="A87" s="28">
        <v>76</v>
      </c>
      <c r="B87" s="6"/>
      <c r="C87" s="161"/>
      <c r="D87" s="179"/>
      <c r="E87" s="293" t="str">
        <f t="shared" si="5"/>
        <v/>
      </c>
      <c r="F87" s="28"/>
      <c r="G87" s="60" t="str">
        <f t="shared" si="6"/>
        <v/>
      </c>
      <c r="H87" s="56" t="b">
        <f t="shared" si="7"/>
        <v>0</v>
      </c>
      <c r="I87" s="57">
        <f t="shared" si="8"/>
        <v>1</v>
      </c>
    </row>
    <row r="88" spans="1:9">
      <c r="A88" s="28">
        <v>77</v>
      </c>
      <c r="B88" s="6"/>
      <c r="C88" s="161"/>
      <c r="D88" s="179"/>
      <c r="E88" s="293" t="str">
        <f t="shared" si="5"/>
        <v/>
      </c>
      <c r="F88" s="28"/>
      <c r="G88" s="60" t="str">
        <f t="shared" si="6"/>
        <v/>
      </c>
      <c r="H88" s="56" t="b">
        <f t="shared" si="7"/>
        <v>0</v>
      </c>
      <c r="I88" s="57">
        <f t="shared" si="8"/>
        <v>1</v>
      </c>
    </row>
    <row r="89" spans="1:9">
      <c r="A89" s="28">
        <v>78</v>
      </c>
      <c r="B89" s="6"/>
      <c r="C89" s="161"/>
      <c r="D89" s="179"/>
      <c r="E89" s="293" t="str">
        <f t="shared" si="5"/>
        <v/>
      </c>
      <c r="F89" s="28"/>
      <c r="G89" s="60" t="str">
        <f t="shared" si="6"/>
        <v/>
      </c>
      <c r="H89" s="56" t="b">
        <f t="shared" si="7"/>
        <v>0</v>
      </c>
      <c r="I89" s="57">
        <f t="shared" si="8"/>
        <v>1</v>
      </c>
    </row>
    <row r="90" spans="1:9">
      <c r="A90" s="28">
        <v>79</v>
      </c>
      <c r="B90" s="6"/>
      <c r="C90" s="161"/>
      <c r="D90" s="179"/>
      <c r="E90" s="293" t="str">
        <f t="shared" si="5"/>
        <v/>
      </c>
      <c r="F90" s="28"/>
      <c r="G90" s="60" t="str">
        <f t="shared" si="6"/>
        <v/>
      </c>
      <c r="H90" s="56" t="b">
        <f t="shared" si="7"/>
        <v>0</v>
      </c>
      <c r="I90" s="57">
        <f t="shared" si="8"/>
        <v>1</v>
      </c>
    </row>
    <row r="91" spans="1:9">
      <c r="A91" s="28">
        <v>80</v>
      </c>
      <c r="B91" s="6"/>
      <c r="C91" s="161"/>
      <c r="D91" s="179"/>
      <c r="E91" s="293" t="str">
        <f t="shared" si="5"/>
        <v/>
      </c>
      <c r="F91" s="28"/>
      <c r="G91" s="60" t="str">
        <f t="shared" si="6"/>
        <v/>
      </c>
      <c r="H91" s="56" t="b">
        <f t="shared" si="7"/>
        <v>0</v>
      </c>
      <c r="I91" s="57">
        <f t="shared" si="8"/>
        <v>1</v>
      </c>
    </row>
    <row r="92" spans="1:9">
      <c r="A92" s="28">
        <v>81</v>
      </c>
      <c r="B92" s="6"/>
      <c r="C92" s="161"/>
      <c r="D92" s="179"/>
      <c r="E92" s="293" t="str">
        <f t="shared" si="5"/>
        <v/>
      </c>
      <c r="F92" s="28"/>
      <c r="G92" s="60" t="str">
        <f t="shared" si="6"/>
        <v/>
      </c>
      <c r="H92" s="56" t="b">
        <f t="shared" si="7"/>
        <v>0</v>
      </c>
      <c r="I92" s="57">
        <f t="shared" si="8"/>
        <v>1</v>
      </c>
    </row>
    <row r="93" spans="1:9">
      <c r="A93" s="28">
        <v>82</v>
      </c>
      <c r="B93" s="6"/>
      <c r="C93" s="161"/>
      <c r="D93" s="179"/>
      <c r="E93" s="293" t="str">
        <f t="shared" si="5"/>
        <v/>
      </c>
      <c r="F93" s="28"/>
      <c r="G93" s="60" t="str">
        <f t="shared" si="6"/>
        <v/>
      </c>
      <c r="H93" s="56" t="b">
        <f t="shared" si="7"/>
        <v>0</v>
      </c>
      <c r="I93" s="57">
        <f t="shared" si="8"/>
        <v>1</v>
      </c>
    </row>
    <row r="94" spans="1:9">
      <c r="A94" s="28">
        <v>83</v>
      </c>
      <c r="B94" s="6"/>
      <c r="C94" s="161"/>
      <c r="D94" s="179"/>
      <c r="E94" s="293" t="str">
        <f t="shared" si="5"/>
        <v/>
      </c>
      <c r="F94" s="28"/>
      <c r="G94" s="60" t="str">
        <f t="shared" si="6"/>
        <v/>
      </c>
      <c r="H94" s="56" t="b">
        <f t="shared" si="7"/>
        <v>0</v>
      </c>
      <c r="I94" s="57">
        <f t="shared" si="8"/>
        <v>1</v>
      </c>
    </row>
    <row r="95" spans="1:9">
      <c r="A95" s="28">
        <v>84</v>
      </c>
      <c r="B95" s="6"/>
      <c r="C95" s="161"/>
      <c r="D95" s="179"/>
      <c r="E95" s="293" t="str">
        <f t="shared" si="5"/>
        <v/>
      </c>
      <c r="F95" s="28"/>
      <c r="G95" s="60" t="str">
        <f t="shared" si="6"/>
        <v/>
      </c>
      <c r="H95" s="56" t="b">
        <f t="shared" si="7"/>
        <v>0</v>
      </c>
      <c r="I95" s="57">
        <f t="shared" si="8"/>
        <v>1</v>
      </c>
    </row>
    <row r="96" spans="1:9">
      <c r="A96" s="28">
        <v>85</v>
      </c>
      <c r="B96" s="6"/>
      <c r="C96" s="161"/>
      <c r="D96" s="179"/>
      <c r="E96" s="293" t="str">
        <f t="shared" si="5"/>
        <v/>
      </c>
      <c r="F96" s="28"/>
      <c r="G96" s="60" t="str">
        <f t="shared" si="6"/>
        <v/>
      </c>
      <c r="H96" s="56" t="b">
        <f t="shared" si="7"/>
        <v>0</v>
      </c>
      <c r="I96" s="57">
        <f t="shared" si="8"/>
        <v>1</v>
      </c>
    </row>
    <row r="97" spans="1:9">
      <c r="A97" s="28">
        <v>86</v>
      </c>
      <c r="B97" s="6"/>
      <c r="C97" s="161"/>
      <c r="D97" s="179"/>
      <c r="E97" s="293" t="str">
        <f t="shared" si="5"/>
        <v/>
      </c>
      <c r="F97" s="28"/>
      <c r="G97" s="60" t="str">
        <f t="shared" si="6"/>
        <v/>
      </c>
      <c r="H97" s="56" t="b">
        <f t="shared" si="7"/>
        <v>0</v>
      </c>
      <c r="I97" s="57">
        <f t="shared" si="8"/>
        <v>1</v>
      </c>
    </row>
    <row r="98" spans="1:9">
      <c r="A98" s="28">
        <v>87</v>
      </c>
      <c r="B98" s="6"/>
      <c r="C98" s="161"/>
      <c r="D98" s="179"/>
      <c r="E98" s="293" t="str">
        <f t="shared" si="5"/>
        <v/>
      </c>
      <c r="F98" s="28"/>
      <c r="G98" s="60" t="str">
        <f t="shared" si="6"/>
        <v/>
      </c>
      <c r="H98" s="56" t="b">
        <f t="shared" si="7"/>
        <v>0</v>
      </c>
      <c r="I98" s="57">
        <f t="shared" si="8"/>
        <v>1</v>
      </c>
    </row>
    <row r="99" spans="1:9">
      <c r="A99" s="28">
        <v>88</v>
      </c>
      <c r="B99" s="6"/>
      <c r="C99" s="161"/>
      <c r="D99" s="179"/>
      <c r="E99" s="293" t="str">
        <f t="shared" si="5"/>
        <v/>
      </c>
      <c r="F99" s="28"/>
      <c r="G99" s="60" t="str">
        <f t="shared" si="6"/>
        <v/>
      </c>
      <c r="H99" s="56" t="b">
        <f t="shared" si="7"/>
        <v>0</v>
      </c>
      <c r="I99" s="57">
        <f t="shared" si="8"/>
        <v>1</v>
      </c>
    </row>
    <row r="100" spans="1:9">
      <c r="A100" s="28">
        <v>89</v>
      </c>
      <c r="B100" s="6"/>
      <c r="C100" s="161"/>
      <c r="D100" s="179"/>
      <c r="E100" s="293" t="str">
        <f t="shared" si="5"/>
        <v/>
      </c>
      <c r="F100" s="28"/>
      <c r="G100" s="60" t="str">
        <f t="shared" si="6"/>
        <v/>
      </c>
      <c r="H100" s="56" t="b">
        <f t="shared" si="7"/>
        <v>0</v>
      </c>
      <c r="I100" s="57">
        <f t="shared" si="8"/>
        <v>1</v>
      </c>
    </row>
    <row r="101" spans="1:9">
      <c r="A101" s="28">
        <v>90</v>
      </c>
      <c r="B101" s="6"/>
      <c r="C101" s="161"/>
      <c r="D101" s="179"/>
      <c r="E101" s="293" t="str">
        <f t="shared" si="5"/>
        <v/>
      </c>
      <c r="F101" s="28"/>
      <c r="G101" s="60" t="str">
        <f t="shared" si="6"/>
        <v/>
      </c>
      <c r="H101" s="56" t="b">
        <f t="shared" si="7"/>
        <v>0</v>
      </c>
      <c r="I101" s="57">
        <f t="shared" si="8"/>
        <v>1</v>
      </c>
    </row>
    <row r="102" spans="1:9">
      <c r="A102" s="28">
        <v>91</v>
      </c>
      <c r="B102" s="6"/>
      <c r="C102" s="161"/>
      <c r="D102" s="179"/>
      <c r="E102" s="293" t="str">
        <f t="shared" si="5"/>
        <v/>
      </c>
      <c r="F102" s="28"/>
      <c r="G102" s="60" t="str">
        <f t="shared" si="6"/>
        <v/>
      </c>
      <c r="H102" s="56" t="b">
        <f t="shared" si="7"/>
        <v>0</v>
      </c>
      <c r="I102" s="57">
        <f t="shared" si="8"/>
        <v>1</v>
      </c>
    </row>
    <row r="103" spans="1:9">
      <c r="A103" s="28">
        <v>92</v>
      </c>
      <c r="B103" s="6"/>
      <c r="C103" s="161"/>
      <c r="D103" s="179"/>
      <c r="E103" s="293" t="str">
        <f t="shared" si="5"/>
        <v/>
      </c>
      <c r="F103" s="28"/>
      <c r="G103" s="60" t="str">
        <f t="shared" si="6"/>
        <v/>
      </c>
      <c r="H103" s="56" t="b">
        <f t="shared" si="7"/>
        <v>0</v>
      </c>
      <c r="I103" s="57">
        <f t="shared" si="8"/>
        <v>1</v>
      </c>
    </row>
    <row r="104" spans="1:9">
      <c r="A104" s="28">
        <v>93</v>
      </c>
      <c r="B104" s="6"/>
      <c r="C104" s="161"/>
      <c r="D104" s="179"/>
      <c r="E104" s="293" t="str">
        <f t="shared" si="5"/>
        <v/>
      </c>
      <c r="F104" s="28"/>
      <c r="G104" s="60" t="str">
        <f t="shared" si="6"/>
        <v/>
      </c>
      <c r="H104" s="56" t="b">
        <f t="shared" si="7"/>
        <v>0</v>
      </c>
      <c r="I104" s="57">
        <f t="shared" si="8"/>
        <v>1</v>
      </c>
    </row>
    <row r="105" spans="1:9">
      <c r="A105" s="28">
        <v>94</v>
      </c>
      <c r="B105" s="6"/>
      <c r="C105" s="161"/>
      <c r="D105" s="179"/>
      <c r="E105" s="293" t="str">
        <f t="shared" si="5"/>
        <v/>
      </c>
      <c r="F105" s="28"/>
      <c r="G105" s="60" t="str">
        <f t="shared" si="6"/>
        <v/>
      </c>
      <c r="H105" s="56" t="b">
        <f t="shared" si="7"/>
        <v>0</v>
      </c>
      <c r="I105" s="57">
        <f t="shared" si="8"/>
        <v>1</v>
      </c>
    </row>
    <row r="106" spans="1:9">
      <c r="A106" s="28">
        <v>95</v>
      </c>
      <c r="B106" s="6"/>
      <c r="C106" s="161"/>
      <c r="D106" s="179"/>
      <c r="E106" s="293" t="str">
        <f t="shared" si="5"/>
        <v/>
      </c>
      <c r="F106" s="28"/>
      <c r="G106" s="60" t="str">
        <f t="shared" si="6"/>
        <v/>
      </c>
      <c r="H106" s="56" t="b">
        <f t="shared" si="7"/>
        <v>0</v>
      </c>
      <c r="I106" s="57">
        <f t="shared" si="8"/>
        <v>1</v>
      </c>
    </row>
    <row r="107" spans="1:9">
      <c r="A107" s="28">
        <v>96</v>
      </c>
      <c r="B107" s="6"/>
      <c r="C107" s="161"/>
      <c r="D107" s="179"/>
      <c r="E107" s="293" t="str">
        <f t="shared" si="5"/>
        <v/>
      </c>
      <c r="F107" s="28"/>
      <c r="G107" s="60" t="str">
        <f t="shared" si="6"/>
        <v/>
      </c>
      <c r="H107" s="56" t="b">
        <f t="shared" si="7"/>
        <v>0</v>
      </c>
      <c r="I107" s="57">
        <f t="shared" si="8"/>
        <v>1</v>
      </c>
    </row>
    <row r="108" spans="1:9">
      <c r="A108" s="28">
        <v>97</v>
      </c>
      <c r="B108" s="6"/>
      <c r="C108" s="161"/>
      <c r="D108" s="179"/>
      <c r="E108" s="293" t="str">
        <f t="shared" si="5"/>
        <v/>
      </c>
      <c r="F108" s="28"/>
      <c r="G108" s="60" t="str">
        <f t="shared" si="6"/>
        <v/>
      </c>
      <c r="H108" s="56" t="b">
        <f t="shared" si="7"/>
        <v>0</v>
      </c>
      <c r="I108" s="57">
        <f t="shared" si="8"/>
        <v>1</v>
      </c>
    </row>
    <row r="109" spans="1:9">
      <c r="A109" s="28">
        <v>98</v>
      </c>
      <c r="B109" s="6"/>
      <c r="C109" s="161"/>
      <c r="D109" s="179"/>
      <c r="E109" s="293" t="str">
        <f t="shared" si="5"/>
        <v/>
      </c>
      <c r="F109" s="28"/>
      <c r="G109" s="60" t="str">
        <f t="shared" si="6"/>
        <v/>
      </c>
      <c r="H109" s="56" t="b">
        <f t="shared" si="7"/>
        <v>0</v>
      </c>
      <c r="I109" s="57">
        <f t="shared" si="8"/>
        <v>1</v>
      </c>
    </row>
    <row r="110" spans="1:9">
      <c r="A110" s="117">
        <v>99</v>
      </c>
      <c r="B110" s="6"/>
      <c r="C110" s="161"/>
      <c r="D110" s="179"/>
      <c r="E110" s="293" t="str">
        <f t="shared" si="5"/>
        <v/>
      </c>
      <c r="F110" s="117"/>
      <c r="G110" s="60" t="str">
        <f t="shared" si="6"/>
        <v/>
      </c>
      <c r="H110" s="56" t="b">
        <f t="shared" si="7"/>
        <v>0</v>
      </c>
      <c r="I110" s="57">
        <f t="shared" si="8"/>
        <v>1</v>
      </c>
    </row>
    <row r="111" spans="1:9">
      <c r="A111" s="117">
        <v>100</v>
      </c>
      <c r="B111" s="118"/>
      <c r="C111" s="162"/>
      <c r="D111" s="120"/>
      <c r="E111" s="293" t="str">
        <f t="shared" si="5"/>
        <v/>
      </c>
      <c r="F111" s="117"/>
      <c r="G111" s="60" t="str">
        <f t="shared" si="6"/>
        <v/>
      </c>
      <c r="H111" s="56" t="b">
        <f t="shared" si="7"/>
        <v>0</v>
      </c>
      <c r="I111" s="57">
        <f t="shared" si="8"/>
        <v>1</v>
      </c>
    </row>
    <row r="112" spans="1:9">
      <c r="A112" s="117">
        <v>101</v>
      </c>
      <c r="B112" s="118"/>
      <c r="C112" s="162"/>
      <c r="D112" s="120"/>
      <c r="E112" s="293" t="str">
        <f t="shared" si="5"/>
        <v/>
      </c>
      <c r="F112" s="117"/>
      <c r="G112" s="60" t="str">
        <f t="shared" si="6"/>
        <v/>
      </c>
      <c r="H112" s="56" t="b">
        <f t="shared" si="7"/>
        <v>0</v>
      </c>
      <c r="I112" s="57">
        <f t="shared" si="8"/>
        <v>1</v>
      </c>
    </row>
    <row r="113" spans="1:9">
      <c r="A113" s="117">
        <v>102</v>
      </c>
      <c r="B113" s="118"/>
      <c r="C113" s="162"/>
      <c r="D113" s="120"/>
      <c r="E113" s="293" t="str">
        <f t="shared" si="5"/>
        <v/>
      </c>
      <c r="F113" s="117"/>
      <c r="G113" s="60" t="str">
        <f t="shared" si="6"/>
        <v/>
      </c>
      <c r="H113" s="56" t="b">
        <f t="shared" si="7"/>
        <v>0</v>
      </c>
      <c r="I113" s="57">
        <f t="shared" si="8"/>
        <v>1</v>
      </c>
    </row>
    <row r="114" spans="1:9">
      <c r="A114" s="117">
        <v>103</v>
      </c>
      <c r="B114" s="118"/>
      <c r="C114" s="162"/>
      <c r="D114" s="120"/>
      <c r="E114" s="293" t="str">
        <f t="shared" si="5"/>
        <v/>
      </c>
      <c r="F114" s="117"/>
      <c r="G114" s="60" t="str">
        <f t="shared" si="6"/>
        <v/>
      </c>
      <c r="H114" s="56" t="b">
        <f t="shared" si="7"/>
        <v>0</v>
      </c>
      <c r="I114" s="57">
        <f t="shared" si="8"/>
        <v>1</v>
      </c>
    </row>
    <row r="115" spans="1:9">
      <c r="A115" s="117">
        <v>104</v>
      </c>
      <c r="B115" s="118"/>
      <c r="C115" s="162"/>
      <c r="D115" s="120"/>
      <c r="E115" s="293" t="str">
        <f t="shared" si="5"/>
        <v/>
      </c>
      <c r="F115" s="117"/>
      <c r="G115" s="60" t="str">
        <f t="shared" si="6"/>
        <v/>
      </c>
      <c r="H115" s="56" t="b">
        <f t="shared" si="7"/>
        <v>0</v>
      </c>
      <c r="I115" s="57">
        <f t="shared" si="8"/>
        <v>1</v>
      </c>
    </row>
    <row r="116" spans="1:9">
      <c r="A116" s="117">
        <v>105</v>
      </c>
      <c r="B116" s="118"/>
      <c r="C116" s="162"/>
      <c r="D116" s="120"/>
      <c r="E116" s="293" t="str">
        <f t="shared" si="5"/>
        <v/>
      </c>
      <c r="F116" s="117"/>
      <c r="G116" s="60" t="str">
        <f t="shared" si="6"/>
        <v/>
      </c>
      <c r="H116" s="56" t="b">
        <f t="shared" si="7"/>
        <v>0</v>
      </c>
      <c r="I116" s="57">
        <f t="shared" si="8"/>
        <v>1</v>
      </c>
    </row>
    <row r="117" spans="1:9">
      <c r="A117" s="117">
        <v>106</v>
      </c>
      <c r="B117" s="118"/>
      <c r="C117" s="162"/>
      <c r="D117" s="120"/>
      <c r="E117" s="293" t="str">
        <f t="shared" si="5"/>
        <v/>
      </c>
      <c r="F117" s="117"/>
      <c r="G117" s="60" t="str">
        <f t="shared" si="6"/>
        <v/>
      </c>
      <c r="H117" s="56" t="b">
        <f t="shared" si="7"/>
        <v>0</v>
      </c>
      <c r="I117" s="57">
        <f t="shared" si="8"/>
        <v>1</v>
      </c>
    </row>
    <row r="118" spans="1:9">
      <c r="A118" s="117">
        <v>107</v>
      </c>
      <c r="B118" s="118"/>
      <c r="C118" s="162"/>
      <c r="D118" s="120"/>
      <c r="E118" s="293" t="str">
        <f t="shared" si="5"/>
        <v/>
      </c>
      <c r="F118" s="117"/>
      <c r="G118" s="60" t="str">
        <f t="shared" si="6"/>
        <v/>
      </c>
      <c r="H118" s="56" t="b">
        <f t="shared" si="7"/>
        <v>0</v>
      </c>
      <c r="I118" s="57">
        <f t="shared" si="8"/>
        <v>1</v>
      </c>
    </row>
    <row r="119" spans="1:9">
      <c r="A119" s="117">
        <v>108</v>
      </c>
      <c r="B119" s="118"/>
      <c r="C119" s="162"/>
      <c r="D119" s="120"/>
      <c r="E119" s="293" t="str">
        <f t="shared" si="5"/>
        <v/>
      </c>
      <c r="F119" s="117"/>
      <c r="G119" s="60" t="str">
        <f t="shared" si="6"/>
        <v/>
      </c>
      <c r="H119" s="56" t="b">
        <f t="shared" si="7"/>
        <v>0</v>
      </c>
      <c r="I119" s="57">
        <f t="shared" si="8"/>
        <v>1</v>
      </c>
    </row>
    <row r="120" spans="1:9">
      <c r="A120" s="117">
        <v>109</v>
      </c>
      <c r="B120" s="118"/>
      <c r="C120" s="162"/>
      <c r="D120" s="120"/>
      <c r="E120" s="293" t="str">
        <f t="shared" si="5"/>
        <v/>
      </c>
      <c r="F120" s="117"/>
      <c r="G120" s="60" t="str">
        <f t="shared" si="6"/>
        <v/>
      </c>
      <c r="H120" s="56" t="b">
        <f t="shared" si="7"/>
        <v>0</v>
      </c>
      <c r="I120" s="57">
        <f t="shared" si="8"/>
        <v>1</v>
      </c>
    </row>
    <row r="121" spans="1:9">
      <c r="A121" s="117">
        <v>110</v>
      </c>
      <c r="B121" s="118"/>
      <c r="C121" s="162"/>
      <c r="D121" s="120"/>
      <c r="E121" s="293" t="str">
        <f t="shared" si="5"/>
        <v/>
      </c>
      <c r="F121" s="117"/>
      <c r="G121" s="60" t="str">
        <f t="shared" si="6"/>
        <v/>
      </c>
      <c r="H121" s="56" t="b">
        <f t="shared" si="7"/>
        <v>0</v>
      </c>
      <c r="I121" s="57">
        <f t="shared" si="8"/>
        <v>1</v>
      </c>
    </row>
    <row r="122" spans="1:9">
      <c r="A122" s="117">
        <v>111</v>
      </c>
      <c r="B122" s="118"/>
      <c r="C122" s="162"/>
      <c r="D122" s="120"/>
      <c r="E122" s="293" t="str">
        <f t="shared" si="5"/>
        <v/>
      </c>
      <c r="F122" s="117"/>
      <c r="G122" s="60" t="str">
        <f t="shared" si="6"/>
        <v/>
      </c>
      <c r="H122" s="56" t="b">
        <f t="shared" si="7"/>
        <v>0</v>
      </c>
      <c r="I122" s="57">
        <f t="shared" si="8"/>
        <v>1</v>
      </c>
    </row>
    <row r="123" spans="1:9">
      <c r="A123" s="117">
        <v>112</v>
      </c>
      <c r="B123" s="118"/>
      <c r="C123" s="162"/>
      <c r="D123" s="120"/>
      <c r="E123" s="293" t="str">
        <f t="shared" si="5"/>
        <v/>
      </c>
      <c r="F123" s="117"/>
      <c r="G123" s="60" t="str">
        <f t="shared" si="6"/>
        <v/>
      </c>
      <c r="H123" s="56" t="b">
        <f t="shared" si="7"/>
        <v>0</v>
      </c>
      <c r="I123" s="57">
        <f t="shared" si="8"/>
        <v>1</v>
      </c>
    </row>
    <row r="124" spans="1:9">
      <c r="A124" s="117">
        <v>113</v>
      </c>
      <c r="B124" s="118"/>
      <c r="C124" s="162"/>
      <c r="D124" s="120"/>
      <c r="E124" s="293" t="str">
        <f t="shared" si="5"/>
        <v/>
      </c>
      <c r="F124" s="117"/>
      <c r="G124" s="60" t="str">
        <f t="shared" si="6"/>
        <v/>
      </c>
      <c r="H124" s="56" t="b">
        <f t="shared" si="7"/>
        <v>0</v>
      </c>
      <c r="I124" s="57">
        <f t="shared" si="8"/>
        <v>1</v>
      </c>
    </row>
    <row r="125" spans="1:9">
      <c r="A125" s="117">
        <v>114</v>
      </c>
      <c r="B125" s="118"/>
      <c r="C125" s="162"/>
      <c r="D125" s="120"/>
      <c r="E125" s="293" t="str">
        <f t="shared" si="5"/>
        <v/>
      </c>
      <c r="F125" s="117"/>
      <c r="G125" s="60" t="str">
        <f t="shared" si="6"/>
        <v/>
      </c>
      <c r="H125" s="56" t="b">
        <f t="shared" si="7"/>
        <v>0</v>
      </c>
      <c r="I125" s="57">
        <f t="shared" si="8"/>
        <v>1</v>
      </c>
    </row>
    <row r="126" spans="1:9">
      <c r="A126" s="117">
        <v>115</v>
      </c>
      <c r="B126" s="118"/>
      <c r="C126" s="162"/>
      <c r="D126" s="120"/>
      <c r="E126" s="293" t="str">
        <f t="shared" si="5"/>
        <v/>
      </c>
      <c r="F126" s="117"/>
      <c r="G126" s="60" t="str">
        <f t="shared" si="6"/>
        <v/>
      </c>
      <c r="H126" s="56" t="b">
        <f t="shared" si="7"/>
        <v>0</v>
      </c>
      <c r="I126" s="57">
        <f t="shared" si="8"/>
        <v>1</v>
      </c>
    </row>
    <row r="127" spans="1:9">
      <c r="A127" s="117">
        <v>116</v>
      </c>
      <c r="B127" s="118"/>
      <c r="C127" s="162"/>
      <c r="D127" s="120"/>
      <c r="E127" s="293" t="str">
        <f t="shared" si="5"/>
        <v/>
      </c>
      <c r="F127" s="117"/>
      <c r="G127" s="60" t="str">
        <f t="shared" si="6"/>
        <v/>
      </c>
      <c r="H127" s="56" t="b">
        <f t="shared" si="7"/>
        <v>0</v>
      </c>
      <c r="I127" s="57">
        <f t="shared" si="8"/>
        <v>1</v>
      </c>
    </row>
    <row r="128" spans="1:9">
      <c r="A128" s="117">
        <v>117</v>
      </c>
      <c r="B128" s="118"/>
      <c r="C128" s="162"/>
      <c r="D128" s="120"/>
      <c r="E128" s="293" t="str">
        <f t="shared" si="5"/>
        <v/>
      </c>
      <c r="F128" s="117"/>
      <c r="G128" s="60" t="str">
        <f t="shared" si="6"/>
        <v/>
      </c>
      <c r="H128" s="56" t="b">
        <f t="shared" si="7"/>
        <v>0</v>
      </c>
      <c r="I128" s="57">
        <f t="shared" si="8"/>
        <v>1</v>
      </c>
    </row>
    <row r="129" spans="1:9">
      <c r="A129" s="117">
        <v>118</v>
      </c>
      <c r="B129" s="118"/>
      <c r="C129" s="162"/>
      <c r="D129" s="120"/>
      <c r="E129" s="293" t="str">
        <f t="shared" si="5"/>
        <v/>
      </c>
      <c r="F129" s="117"/>
      <c r="G129" s="60" t="str">
        <f t="shared" si="6"/>
        <v/>
      </c>
      <c r="H129" s="56" t="b">
        <f t="shared" si="7"/>
        <v>0</v>
      </c>
      <c r="I129" s="57">
        <f t="shared" si="8"/>
        <v>1</v>
      </c>
    </row>
    <row r="130" spans="1:9">
      <c r="A130" s="117">
        <v>119</v>
      </c>
      <c r="B130" s="118"/>
      <c r="C130" s="162"/>
      <c r="D130" s="120"/>
      <c r="E130" s="293" t="str">
        <f t="shared" si="5"/>
        <v/>
      </c>
      <c r="F130" s="117"/>
      <c r="G130" s="60" t="str">
        <f t="shared" si="6"/>
        <v/>
      </c>
      <c r="H130" s="56" t="b">
        <f t="shared" si="7"/>
        <v>0</v>
      </c>
      <c r="I130" s="57">
        <f t="shared" si="8"/>
        <v>1</v>
      </c>
    </row>
    <row r="131" spans="1:9">
      <c r="A131" s="117">
        <v>120</v>
      </c>
      <c r="B131" s="118"/>
      <c r="C131" s="162"/>
      <c r="D131" s="120"/>
      <c r="E131" s="293" t="str">
        <f t="shared" si="5"/>
        <v/>
      </c>
      <c r="F131" s="117"/>
      <c r="G131" s="60" t="str">
        <f t="shared" si="6"/>
        <v/>
      </c>
      <c r="H131" s="56" t="b">
        <f t="shared" si="7"/>
        <v>0</v>
      </c>
      <c r="I131" s="57">
        <f t="shared" si="8"/>
        <v>1</v>
      </c>
    </row>
    <row r="132" spans="1:9">
      <c r="A132" s="117">
        <v>121</v>
      </c>
      <c r="B132" s="118"/>
      <c r="C132" s="162"/>
      <c r="D132" s="120"/>
      <c r="E132" s="293" t="str">
        <f t="shared" si="5"/>
        <v/>
      </c>
      <c r="F132" s="117"/>
      <c r="G132" s="60" t="str">
        <f t="shared" si="6"/>
        <v/>
      </c>
      <c r="H132" s="56" t="b">
        <f t="shared" si="7"/>
        <v>0</v>
      </c>
      <c r="I132" s="57">
        <f t="shared" si="8"/>
        <v>1</v>
      </c>
    </row>
    <row r="133" spans="1:9">
      <c r="A133" s="117">
        <v>122</v>
      </c>
      <c r="B133" s="118"/>
      <c r="C133" s="162"/>
      <c r="D133" s="120"/>
      <c r="E133" s="293" t="str">
        <f t="shared" si="5"/>
        <v/>
      </c>
      <c r="F133" s="117"/>
      <c r="G133" s="60" t="str">
        <f t="shared" si="6"/>
        <v/>
      </c>
      <c r="H133" s="56" t="b">
        <f t="shared" si="7"/>
        <v>0</v>
      </c>
      <c r="I133" s="57">
        <f t="shared" si="8"/>
        <v>1</v>
      </c>
    </row>
    <row r="134" spans="1:9">
      <c r="A134" s="117">
        <v>123</v>
      </c>
      <c r="B134" s="118"/>
      <c r="C134" s="162"/>
      <c r="D134" s="120"/>
      <c r="E134" s="293" t="str">
        <f t="shared" si="5"/>
        <v/>
      </c>
      <c r="F134" s="117"/>
      <c r="G134" s="60" t="str">
        <f t="shared" si="6"/>
        <v/>
      </c>
      <c r="H134" s="56" t="b">
        <f t="shared" si="7"/>
        <v>0</v>
      </c>
      <c r="I134" s="57">
        <f t="shared" si="8"/>
        <v>1</v>
      </c>
    </row>
    <row r="135" spans="1:9">
      <c r="A135" s="117">
        <v>124</v>
      </c>
      <c r="B135" s="118"/>
      <c r="C135" s="162"/>
      <c r="D135" s="120"/>
      <c r="E135" s="293" t="str">
        <f t="shared" si="5"/>
        <v/>
      </c>
      <c r="F135" s="117"/>
      <c r="G135" s="60" t="str">
        <f t="shared" si="6"/>
        <v/>
      </c>
      <c r="H135" s="56" t="b">
        <f t="shared" si="7"/>
        <v>0</v>
      </c>
      <c r="I135" s="57">
        <f t="shared" si="8"/>
        <v>1</v>
      </c>
    </row>
    <row r="136" spans="1:9">
      <c r="A136" s="117">
        <v>125</v>
      </c>
      <c r="B136" s="118"/>
      <c r="C136" s="162"/>
      <c r="D136" s="120"/>
      <c r="E136" s="293" t="str">
        <f t="shared" si="5"/>
        <v/>
      </c>
      <c r="F136" s="117"/>
      <c r="G136" s="60" t="str">
        <f t="shared" si="6"/>
        <v/>
      </c>
      <c r="H136" s="56" t="b">
        <f t="shared" si="7"/>
        <v>0</v>
      </c>
      <c r="I136" s="57">
        <f t="shared" si="8"/>
        <v>1</v>
      </c>
    </row>
    <row r="137" spans="1:9">
      <c r="A137" s="117">
        <v>126</v>
      </c>
      <c r="B137" s="118"/>
      <c r="C137" s="162"/>
      <c r="D137" s="120"/>
      <c r="E137" s="293" t="str">
        <f t="shared" si="5"/>
        <v/>
      </c>
      <c r="F137" s="117"/>
      <c r="G137" s="60" t="str">
        <f t="shared" si="6"/>
        <v/>
      </c>
      <c r="H137" s="56" t="b">
        <f t="shared" si="7"/>
        <v>0</v>
      </c>
      <c r="I137" s="57">
        <f t="shared" si="8"/>
        <v>1</v>
      </c>
    </row>
    <row r="138" spans="1:9">
      <c r="A138" s="117">
        <v>127</v>
      </c>
      <c r="B138" s="118"/>
      <c r="C138" s="162"/>
      <c r="D138" s="120"/>
      <c r="E138" s="293" t="str">
        <f t="shared" si="5"/>
        <v/>
      </c>
      <c r="F138" s="117"/>
      <c r="G138" s="60" t="str">
        <f t="shared" si="6"/>
        <v/>
      </c>
      <c r="H138" s="56" t="b">
        <f t="shared" si="7"/>
        <v>0</v>
      </c>
      <c r="I138" s="57">
        <f t="shared" si="8"/>
        <v>1</v>
      </c>
    </row>
    <row r="139" spans="1:9">
      <c r="A139" s="117">
        <v>128</v>
      </c>
      <c r="B139" s="118"/>
      <c r="C139" s="162"/>
      <c r="D139" s="120"/>
      <c r="E139" s="293" t="str">
        <f t="shared" si="5"/>
        <v/>
      </c>
      <c r="F139" s="117"/>
      <c r="G139" s="60" t="str">
        <f t="shared" si="6"/>
        <v/>
      </c>
      <c r="H139" s="56" t="b">
        <f t="shared" si="7"/>
        <v>0</v>
      </c>
      <c r="I139" s="57">
        <f t="shared" si="8"/>
        <v>1</v>
      </c>
    </row>
    <row r="140" spans="1:9">
      <c r="A140" s="117">
        <v>129</v>
      </c>
      <c r="B140" s="118"/>
      <c r="C140" s="162"/>
      <c r="D140" s="120"/>
      <c r="E140" s="293" t="str">
        <f t="shared" ref="E140:E203" si="9">IF(OR($B140="",,$D140&lt;an_initial,$D140&gt;an_final),"",C140/100)</f>
        <v/>
      </c>
      <c r="F140" s="117"/>
      <c r="G140" s="60" t="str">
        <f t="shared" ref="G140:G203" si="10">IF(OR($B140="",,$D140="",$D140&gt;an_final),"",IF($D140&gt;=an_initial,1,""))</f>
        <v/>
      </c>
      <c r="H140" s="56" t="b">
        <f t="shared" ref="H140:H203" si="11">IF(nume_candidat="",FALSE,ISNUMBER(SEARCH(nume_candidat,$B140)))</f>
        <v>0</v>
      </c>
      <c r="I140" s="57">
        <f t="shared" si="8"/>
        <v>1</v>
      </c>
    </row>
    <row r="141" spans="1:9">
      <c r="A141" s="117">
        <v>130</v>
      </c>
      <c r="B141" s="118"/>
      <c r="C141" s="162"/>
      <c r="D141" s="120"/>
      <c r="E141" s="293" t="str">
        <f t="shared" si="9"/>
        <v/>
      </c>
      <c r="F141" s="117"/>
      <c r="G141" s="60" t="str">
        <f t="shared" si="10"/>
        <v/>
      </c>
      <c r="H141" s="56" t="b">
        <f t="shared" si="11"/>
        <v>0</v>
      </c>
      <c r="I141" s="57">
        <f t="shared" ref="I141:I204" si="12">LEN(B141)-LEN(SUBSTITUTE(B141,",",""))+1</f>
        <v>1</v>
      </c>
    </row>
    <row r="142" spans="1:9">
      <c r="A142" s="117">
        <v>131</v>
      </c>
      <c r="B142" s="118"/>
      <c r="C142" s="162"/>
      <c r="D142" s="120"/>
      <c r="E142" s="293" t="str">
        <f t="shared" si="9"/>
        <v/>
      </c>
      <c r="F142" s="117"/>
      <c r="G142" s="60" t="str">
        <f t="shared" si="10"/>
        <v/>
      </c>
      <c r="H142" s="56" t="b">
        <f t="shared" si="11"/>
        <v>0</v>
      </c>
      <c r="I142" s="57">
        <f t="shared" si="12"/>
        <v>1</v>
      </c>
    </row>
    <row r="143" spans="1:9">
      <c r="A143" s="117">
        <v>132</v>
      </c>
      <c r="B143" s="118"/>
      <c r="C143" s="162"/>
      <c r="D143" s="120"/>
      <c r="E143" s="293" t="str">
        <f t="shared" si="9"/>
        <v/>
      </c>
      <c r="F143" s="117"/>
      <c r="G143" s="60" t="str">
        <f t="shared" si="10"/>
        <v/>
      </c>
      <c r="H143" s="56" t="b">
        <f t="shared" si="11"/>
        <v>0</v>
      </c>
      <c r="I143" s="57">
        <f t="shared" si="12"/>
        <v>1</v>
      </c>
    </row>
    <row r="144" spans="1:9">
      <c r="A144" s="117">
        <v>133</v>
      </c>
      <c r="B144" s="118"/>
      <c r="C144" s="162"/>
      <c r="D144" s="120"/>
      <c r="E144" s="293" t="str">
        <f t="shared" si="9"/>
        <v/>
      </c>
      <c r="F144" s="117"/>
      <c r="G144" s="60" t="str">
        <f t="shared" si="10"/>
        <v/>
      </c>
      <c r="H144" s="56" t="b">
        <f t="shared" si="11"/>
        <v>0</v>
      </c>
      <c r="I144" s="57">
        <f t="shared" si="12"/>
        <v>1</v>
      </c>
    </row>
    <row r="145" spans="1:9">
      <c r="A145" s="117">
        <v>134</v>
      </c>
      <c r="B145" s="118"/>
      <c r="C145" s="162"/>
      <c r="D145" s="120"/>
      <c r="E145" s="293" t="str">
        <f t="shared" si="9"/>
        <v/>
      </c>
      <c r="F145" s="117"/>
      <c r="G145" s="60" t="str">
        <f t="shared" si="10"/>
        <v/>
      </c>
      <c r="H145" s="56" t="b">
        <f t="shared" si="11"/>
        <v>0</v>
      </c>
      <c r="I145" s="57">
        <f t="shared" si="12"/>
        <v>1</v>
      </c>
    </row>
    <row r="146" spans="1:9">
      <c r="A146" s="117">
        <v>135</v>
      </c>
      <c r="B146" s="118"/>
      <c r="C146" s="162"/>
      <c r="D146" s="120"/>
      <c r="E146" s="293" t="str">
        <f t="shared" si="9"/>
        <v/>
      </c>
      <c r="F146" s="117"/>
      <c r="G146" s="60" t="str">
        <f t="shared" si="10"/>
        <v/>
      </c>
      <c r="H146" s="56" t="b">
        <f t="shared" si="11"/>
        <v>0</v>
      </c>
      <c r="I146" s="57">
        <f t="shared" si="12"/>
        <v>1</v>
      </c>
    </row>
    <row r="147" spans="1:9">
      <c r="A147" s="117">
        <v>136</v>
      </c>
      <c r="B147" s="118"/>
      <c r="C147" s="162"/>
      <c r="D147" s="120"/>
      <c r="E147" s="293" t="str">
        <f t="shared" si="9"/>
        <v/>
      </c>
      <c r="F147" s="117"/>
      <c r="G147" s="60" t="str">
        <f t="shared" si="10"/>
        <v/>
      </c>
      <c r="H147" s="56" t="b">
        <f t="shared" si="11"/>
        <v>0</v>
      </c>
      <c r="I147" s="57">
        <f t="shared" si="12"/>
        <v>1</v>
      </c>
    </row>
    <row r="148" spans="1:9">
      <c r="A148" s="117">
        <v>137</v>
      </c>
      <c r="B148" s="118"/>
      <c r="C148" s="162"/>
      <c r="D148" s="120"/>
      <c r="E148" s="293" t="str">
        <f t="shared" si="9"/>
        <v/>
      </c>
      <c r="F148" s="117"/>
      <c r="G148" s="60" t="str">
        <f t="shared" si="10"/>
        <v/>
      </c>
      <c r="H148" s="56" t="b">
        <f t="shared" si="11"/>
        <v>0</v>
      </c>
      <c r="I148" s="57">
        <f t="shared" si="12"/>
        <v>1</v>
      </c>
    </row>
    <row r="149" spans="1:9">
      <c r="A149" s="117">
        <v>138</v>
      </c>
      <c r="B149" s="118"/>
      <c r="C149" s="162"/>
      <c r="D149" s="120"/>
      <c r="E149" s="293" t="str">
        <f t="shared" si="9"/>
        <v/>
      </c>
      <c r="F149" s="117"/>
      <c r="G149" s="60" t="str">
        <f t="shared" si="10"/>
        <v/>
      </c>
      <c r="H149" s="56" t="b">
        <f t="shared" si="11"/>
        <v>0</v>
      </c>
      <c r="I149" s="57">
        <f t="shared" si="12"/>
        <v>1</v>
      </c>
    </row>
    <row r="150" spans="1:9">
      <c r="A150" s="117">
        <v>139</v>
      </c>
      <c r="B150" s="118"/>
      <c r="C150" s="162"/>
      <c r="D150" s="120"/>
      <c r="E150" s="293" t="str">
        <f t="shared" si="9"/>
        <v/>
      </c>
      <c r="F150" s="117"/>
      <c r="G150" s="60" t="str">
        <f t="shared" si="10"/>
        <v/>
      </c>
      <c r="H150" s="56" t="b">
        <f t="shared" si="11"/>
        <v>0</v>
      </c>
      <c r="I150" s="57">
        <f t="shared" si="12"/>
        <v>1</v>
      </c>
    </row>
    <row r="151" spans="1:9">
      <c r="A151" s="117">
        <v>140</v>
      </c>
      <c r="B151" s="118"/>
      <c r="C151" s="162"/>
      <c r="D151" s="120"/>
      <c r="E151" s="293" t="str">
        <f t="shared" si="9"/>
        <v/>
      </c>
      <c r="F151" s="117"/>
      <c r="G151" s="60" t="str">
        <f t="shared" si="10"/>
        <v/>
      </c>
      <c r="H151" s="56" t="b">
        <f t="shared" si="11"/>
        <v>0</v>
      </c>
      <c r="I151" s="57">
        <f t="shared" si="12"/>
        <v>1</v>
      </c>
    </row>
    <row r="152" spans="1:9">
      <c r="A152" s="117">
        <v>141</v>
      </c>
      <c r="B152" s="118"/>
      <c r="C152" s="162"/>
      <c r="D152" s="120"/>
      <c r="E152" s="293" t="str">
        <f t="shared" si="9"/>
        <v/>
      </c>
      <c r="F152" s="117"/>
      <c r="G152" s="60" t="str">
        <f t="shared" si="10"/>
        <v/>
      </c>
      <c r="H152" s="56" t="b">
        <f t="shared" si="11"/>
        <v>0</v>
      </c>
      <c r="I152" s="57">
        <f t="shared" si="12"/>
        <v>1</v>
      </c>
    </row>
    <row r="153" spans="1:9">
      <c r="A153" s="117">
        <v>142</v>
      </c>
      <c r="B153" s="118"/>
      <c r="C153" s="162"/>
      <c r="D153" s="120"/>
      <c r="E153" s="293" t="str">
        <f t="shared" si="9"/>
        <v/>
      </c>
      <c r="F153" s="117"/>
      <c r="G153" s="60" t="str">
        <f t="shared" si="10"/>
        <v/>
      </c>
      <c r="H153" s="56" t="b">
        <f t="shared" si="11"/>
        <v>0</v>
      </c>
      <c r="I153" s="57">
        <f t="shared" si="12"/>
        <v>1</v>
      </c>
    </row>
    <row r="154" spans="1:9">
      <c r="A154" s="117">
        <v>143</v>
      </c>
      <c r="B154" s="118"/>
      <c r="C154" s="162"/>
      <c r="D154" s="120"/>
      <c r="E154" s="293" t="str">
        <f t="shared" si="9"/>
        <v/>
      </c>
      <c r="F154" s="117"/>
      <c r="G154" s="60" t="str">
        <f t="shared" si="10"/>
        <v/>
      </c>
      <c r="H154" s="56" t="b">
        <f t="shared" si="11"/>
        <v>0</v>
      </c>
      <c r="I154" s="57">
        <f t="shared" si="12"/>
        <v>1</v>
      </c>
    </row>
    <row r="155" spans="1:9">
      <c r="A155" s="117">
        <v>144</v>
      </c>
      <c r="B155" s="118"/>
      <c r="C155" s="162"/>
      <c r="D155" s="120"/>
      <c r="E155" s="293" t="str">
        <f t="shared" si="9"/>
        <v/>
      </c>
      <c r="F155" s="117"/>
      <c r="G155" s="60" t="str">
        <f t="shared" si="10"/>
        <v/>
      </c>
      <c r="H155" s="56" t="b">
        <f t="shared" si="11"/>
        <v>0</v>
      </c>
      <c r="I155" s="57">
        <f t="shared" si="12"/>
        <v>1</v>
      </c>
    </row>
    <row r="156" spans="1:9">
      <c r="A156" s="117">
        <v>145</v>
      </c>
      <c r="B156" s="118"/>
      <c r="C156" s="162"/>
      <c r="D156" s="120"/>
      <c r="E156" s="293" t="str">
        <f t="shared" si="9"/>
        <v/>
      </c>
      <c r="F156" s="117"/>
      <c r="G156" s="60" t="str">
        <f t="shared" si="10"/>
        <v/>
      </c>
      <c r="H156" s="56" t="b">
        <f t="shared" si="11"/>
        <v>0</v>
      </c>
      <c r="I156" s="57">
        <f t="shared" si="12"/>
        <v>1</v>
      </c>
    </row>
    <row r="157" spans="1:9">
      <c r="A157" s="117">
        <v>146</v>
      </c>
      <c r="B157" s="118"/>
      <c r="C157" s="162"/>
      <c r="D157" s="120"/>
      <c r="E157" s="293" t="str">
        <f t="shared" si="9"/>
        <v/>
      </c>
      <c r="F157" s="117"/>
      <c r="G157" s="60" t="str">
        <f t="shared" si="10"/>
        <v/>
      </c>
      <c r="H157" s="56" t="b">
        <f t="shared" si="11"/>
        <v>0</v>
      </c>
      <c r="I157" s="57">
        <f t="shared" si="12"/>
        <v>1</v>
      </c>
    </row>
    <row r="158" spans="1:9">
      <c r="A158" s="117">
        <v>147</v>
      </c>
      <c r="B158" s="118"/>
      <c r="C158" s="162"/>
      <c r="D158" s="120"/>
      <c r="E158" s="293" t="str">
        <f t="shared" si="9"/>
        <v/>
      </c>
      <c r="F158" s="117"/>
      <c r="G158" s="60" t="str">
        <f t="shared" si="10"/>
        <v/>
      </c>
      <c r="H158" s="56" t="b">
        <f t="shared" si="11"/>
        <v>0</v>
      </c>
      <c r="I158" s="57">
        <f t="shared" si="12"/>
        <v>1</v>
      </c>
    </row>
    <row r="159" spans="1:9">
      <c r="A159" s="117">
        <v>148</v>
      </c>
      <c r="B159" s="118"/>
      <c r="C159" s="162"/>
      <c r="D159" s="120"/>
      <c r="E159" s="293" t="str">
        <f t="shared" si="9"/>
        <v/>
      </c>
      <c r="F159" s="117"/>
      <c r="G159" s="60" t="str">
        <f t="shared" si="10"/>
        <v/>
      </c>
      <c r="H159" s="56" t="b">
        <f t="shared" si="11"/>
        <v>0</v>
      </c>
      <c r="I159" s="57">
        <f t="shared" si="12"/>
        <v>1</v>
      </c>
    </row>
    <row r="160" spans="1:9">
      <c r="A160" s="117">
        <v>149</v>
      </c>
      <c r="B160" s="118"/>
      <c r="C160" s="162"/>
      <c r="D160" s="120"/>
      <c r="E160" s="293" t="str">
        <f t="shared" si="9"/>
        <v/>
      </c>
      <c r="F160" s="117"/>
      <c r="G160" s="60" t="str">
        <f t="shared" si="10"/>
        <v/>
      </c>
      <c r="H160" s="56" t="b">
        <f t="shared" si="11"/>
        <v>0</v>
      </c>
      <c r="I160" s="57">
        <f t="shared" si="12"/>
        <v>1</v>
      </c>
    </row>
    <row r="161" spans="1:9">
      <c r="A161" s="117">
        <v>150</v>
      </c>
      <c r="B161" s="118"/>
      <c r="C161" s="162"/>
      <c r="D161" s="120"/>
      <c r="E161" s="293" t="str">
        <f t="shared" si="9"/>
        <v/>
      </c>
      <c r="F161" s="117"/>
      <c r="G161" s="60" t="str">
        <f t="shared" si="10"/>
        <v/>
      </c>
      <c r="H161" s="56" t="b">
        <f t="shared" si="11"/>
        <v>0</v>
      </c>
      <c r="I161" s="57">
        <f t="shared" si="12"/>
        <v>1</v>
      </c>
    </row>
    <row r="162" spans="1:9">
      <c r="A162" s="117">
        <v>151</v>
      </c>
      <c r="B162" s="118"/>
      <c r="C162" s="162"/>
      <c r="D162" s="120"/>
      <c r="E162" s="293" t="str">
        <f t="shared" si="9"/>
        <v/>
      </c>
      <c r="F162" s="117"/>
      <c r="G162" s="60" t="str">
        <f t="shared" si="10"/>
        <v/>
      </c>
      <c r="H162" s="56" t="b">
        <f t="shared" si="11"/>
        <v>0</v>
      </c>
      <c r="I162" s="57">
        <f t="shared" si="12"/>
        <v>1</v>
      </c>
    </row>
    <row r="163" spans="1:9">
      <c r="A163" s="117">
        <v>152</v>
      </c>
      <c r="B163" s="118"/>
      <c r="C163" s="162"/>
      <c r="D163" s="120"/>
      <c r="E163" s="293" t="str">
        <f t="shared" si="9"/>
        <v/>
      </c>
      <c r="F163" s="117"/>
      <c r="G163" s="60" t="str">
        <f t="shared" si="10"/>
        <v/>
      </c>
      <c r="H163" s="56" t="b">
        <f t="shared" si="11"/>
        <v>0</v>
      </c>
      <c r="I163" s="57">
        <f t="shared" si="12"/>
        <v>1</v>
      </c>
    </row>
    <row r="164" spans="1:9">
      <c r="A164" s="117">
        <v>153</v>
      </c>
      <c r="B164" s="118"/>
      <c r="C164" s="162"/>
      <c r="D164" s="120"/>
      <c r="E164" s="293" t="str">
        <f t="shared" si="9"/>
        <v/>
      </c>
      <c r="F164" s="117"/>
      <c r="G164" s="60" t="str">
        <f t="shared" si="10"/>
        <v/>
      </c>
      <c r="H164" s="56" t="b">
        <f t="shared" si="11"/>
        <v>0</v>
      </c>
      <c r="I164" s="57">
        <f t="shared" si="12"/>
        <v>1</v>
      </c>
    </row>
    <row r="165" spans="1:9">
      <c r="A165" s="117">
        <v>154</v>
      </c>
      <c r="B165" s="118"/>
      <c r="C165" s="162"/>
      <c r="D165" s="120"/>
      <c r="E165" s="293" t="str">
        <f t="shared" si="9"/>
        <v/>
      </c>
      <c r="F165" s="117"/>
      <c r="G165" s="60" t="str">
        <f t="shared" si="10"/>
        <v/>
      </c>
      <c r="H165" s="56" t="b">
        <f t="shared" si="11"/>
        <v>0</v>
      </c>
      <c r="I165" s="57">
        <f t="shared" si="12"/>
        <v>1</v>
      </c>
    </row>
    <row r="166" spans="1:9">
      <c r="A166" s="117">
        <v>155</v>
      </c>
      <c r="B166" s="118"/>
      <c r="C166" s="162"/>
      <c r="D166" s="120"/>
      <c r="E166" s="293" t="str">
        <f t="shared" si="9"/>
        <v/>
      </c>
      <c r="F166" s="117"/>
      <c r="G166" s="60" t="str">
        <f t="shared" si="10"/>
        <v/>
      </c>
      <c r="H166" s="56" t="b">
        <f t="shared" si="11"/>
        <v>0</v>
      </c>
      <c r="I166" s="57">
        <f t="shared" si="12"/>
        <v>1</v>
      </c>
    </row>
    <row r="167" spans="1:9">
      <c r="A167" s="117">
        <v>156</v>
      </c>
      <c r="B167" s="118"/>
      <c r="C167" s="162"/>
      <c r="D167" s="120"/>
      <c r="E167" s="293" t="str">
        <f t="shared" si="9"/>
        <v/>
      </c>
      <c r="F167" s="117"/>
      <c r="G167" s="60" t="str">
        <f t="shared" si="10"/>
        <v/>
      </c>
      <c r="H167" s="56" t="b">
        <f t="shared" si="11"/>
        <v>0</v>
      </c>
      <c r="I167" s="57">
        <f t="shared" si="12"/>
        <v>1</v>
      </c>
    </row>
    <row r="168" spans="1:9">
      <c r="A168" s="117">
        <v>157</v>
      </c>
      <c r="B168" s="118"/>
      <c r="C168" s="162"/>
      <c r="D168" s="120"/>
      <c r="E168" s="293" t="str">
        <f t="shared" si="9"/>
        <v/>
      </c>
      <c r="F168" s="117"/>
      <c r="G168" s="60" t="str">
        <f t="shared" si="10"/>
        <v/>
      </c>
      <c r="H168" s="56" t="b">
        <f t="shared" si="11"/>
        <v>0</v>
      </c>
      <c r="I168" s="57">
        <f t="shared" si="12"/>
        <v>1</v>
      </c>
    </row>
    <row r="169" spans="1:9">
      <c r="A169" s="117">
        <v>158</v>
      </c>
      <c r="B169" s="118"/>
      <c r="C169" s="162"/>
      <c r="D169" s="120"/>
      <c r="E169" s="293" t="str">
        <f t="shared" si="9"/>
        <v/>
      </c>
      <c r="F169" s="117"/>
      <c r="G169" s="60" t="str">
        <f t="shared" si="10"/>
        <v/>
      </c>
      <c r="H169" s="56" t="b">
        <f t="shared" si="11"/>
        <v>0</v>
      </c>
      <c r="I169" s="57">
        <f t="shared" si="12"/>
        <v>1</v>
      </c>
    </row>
    <row r="170" spans="1:9">
      <c r="A170" s="117">
        <v>159</v>
      </c>
      <c r="B170" s="118"/>
      <c r="C170" s="162"/>
      <c r="D170" s="120"/>
      <c r="E170" s="293" t="str">
        <f t="shared" si="9"/>
        <v/>
      </c>
      <c r="F170" s="117"/>
      <c r="G170" s="60" t="str">
        <f t="shared" si="10"/>
        <v/>
      </c>
      <c r="H170" s="56" t="b">
        <f t="shared" si="11"/>
        <v>0</v>
      </c>
      <c r="I170" s="57">
        <f t="shared" si="12"/>
        <v>1</v>
      </c>
    </row>
    <row r="171" spans="1:9">
      <c r="A171" s="117">
        <v>160</v>
      </c>
      <c r="B171" s="118"/>
      <c r="C171" s="162"/>
      <c r="D171" s="120"/>
      <c r="E171" s="293" t="str">
        <f t="shared" si="9"/>
        <v/>
      </c>
      <c r="F171" s="117"/>
      <c r="G171" s="60" t="str">
        <f t="shared" si="10"/>
        <v/>
      </c>
      <c r="H171" s="56" t="b">
        <f t="shared" si="11"/>
        <v>0</v>
      </c>
      <c r="I171" s="57">
        <f t="shared" si="12"/>
        <v>1</v>
      </c>
    </row>
    <row r="172" spans="1:9">
      <c r="A172" s="117">
        <v>161</v>
      </c>
      <c r="B172" s="118"/>
      <c r="C172" s="162"/>
      <c r="D172" s="120"/>
      <c r="E172" s="293" t="str">
        <f t="shared" si="9"/>
        <v/>
      </c>
      <c r="F172" s="117"/>
      <c r="G172" s="60" t="str">
        <f t="shared" si="10"/>
        <v/>
      </c>
      <c r="H172" s="56" t="b">
        <f t="shared" si="11"/>
        <v>0</v>
      </c>
      <c r="I172" s="57">
        <f t="shared" si="12"/>
        <v>1</v>
      </c>
    </row>
    <row r="173" spans="1:9">
      <c r="A173" s="117">
        <v>162</v>
      </c>
      <c r="B173" s="118"/>
      <c r="C173" s="162"/>
      <c r="D173" s="120"/>
      <c r="E173" s="293" t="str">
        <f t="shared" si="9"/>
        <v/>
      </c>
      <c r="F173" s="117"/>
      <c r="G173" s="60" t="str">
        <f t="shared" si="10"/>
        <v/>
      </c>
      <c r="H173" s="56" t="b">
        <f t="shared" si="11"/>
        <v>0</v>
      </c>
      <c r="I173" s="57">
        <f t="shared" si="12"/>
        <v>1</v>
      </c>
    </row>
    <row r="174" spans="1:9">
      <c r="A174" s="117">
        <v>163</v>
      </c>
      <c r="B174" s="118"/>
      <c r="C174" s="162"/>
      <c r="D174" s="120"/>
      <c r="E174" s="293" t="str">
        <f t="shared" si="9"/>
        <v/>
      </c>
      <c r="F174" s="117"/>
      <c r="G174" s="60" t="str">
        <f t="shared" si="10"/>
        <v/>
      </c>
      <c r="H174" s="56" t="b">
        <f t="shared" si="11"/>
        <v>0</v>
      </c>
      <c r="I174" s="57">
        <f t="shared" si="12"/>
        <v>1</v>
      </c>
    </row>
    <row r="175" spans="1:9">
      <c r="A175" s="117">
        <v>164</v>
      </c>
      <c r="B175" s="118"/>
      <c r="C175" s="162"/>
      <c r="D175" s="120"/>
      <c r="E175" s="293" t="str">
        <f t="shared" si="9"/>
        <v/>
      </c>
      <c r="F175" s="117"/>
      <c r="G175" s="60" t="str">
        <f t="shared" si="10"/>
        <v/>
      </c>
      <c r="H175" s="56" t="b">
        <f t="shared" si="11"/>
        <v>0</v>
      </c>
      <c r="I175" s="57">
        <f t="shared" si="12"/>
        <v>1</v>
      </c>
    </row>
    <row r="176" spans="1:9">
      <c r="A176" s="117">
        <v>165</v>
      </c>
      <c r="B176" s="118"/>
      <c r="C176" s="162"/>
      <c r="D176" s="120"/>
      <c r="E176" s="293" t="str">
        <f t="shared" si="9"/>
        <v/>
      </c>
      <c r="F176" s="117"/>
      <c r="G176" s="60" t="str">
        <f t="shared" si="10"/>
        <v/>
      </c>
      <c r="H176" s="56" t="b">
        <f t="shared" si="11"/>
        <v>0</v>
      </c>
      <c r="I176" s="57">
        <f t="shared" si="12"/>
        <v>1</v>
      </c>
    </row>
    <row r="177" spans="1:9">
      <c r="A177" s="117">
        <v>166</v>
      </c>
      <c r="B177" s="118"/>
      <c r="C177" s="162"/>
      <c r="D177" s="120"/>
      <c r="E177" s="293" t="str">
        <f t="shared" si="9"/>
        <v/>
      </c>
      <c r="F177" s="117"/>
      <c r="G177" s="60" t="str">
        <f t="shared" si="10"/>
        <v/>
      </c>
      <c r="H177" s="56" t="b">
        <f t="shared" si="11"/>
        <v>0</v>
      </c>
      <c r="I177" s="57">
        <f t="shared" si="12"/>
        <v>1</v>
      </c>
    </row>
    <row r="178" spans="1:9">
      <c r="A178" s="117">
        <v>167</v>
      </c>
      <c r="B178" s="118"/>
      <c r="C178" s="162"/>
      <c r="D178" s="120"/>
      <c r="E178" s="293" t="str">
        <f t="shared" si="9"/>
        <v/>
      </c>
      <c r="F178" s="117"/>
      <c r="G178" s="60" t="str">
        <f t="shared" si="10"/>
        <v/>
      </c>
      <c r="H178" s="56" t="b">
        <f t="shared" si="11"/>
        <v>0</v>
      </c>
      <c r="I178" s="57">
        <f t="shared" si="12"/>
        <v>1</v>
      </c>
    </row>
    <row r="179" spans="1:9">
      <c r="A179" s="117">
        <v>168</v>
      </c>
      <c r="B179" s="118"/>
      <c r="C179" s="162"/>
      <c r="D179" s="120"/>
      <c r="E179" s="293" t="str">
        <f t="shared" si="9"/>
        <v/>
      </c>
      <c r="F179" s="117"/>
      <c r="G179" s="60" t="str">
        <f t="shared" si="10"/>
        <v/>
      </c>
      <c r="H179" s="56" t="b">
        <f t="shared" si="11"/>
        <v>0</v>
      </c>
      <c r="I179" s="57">
        <f t="shared" si="12"/>
        <v>1</v>
      </c>
    </row>
    <row r="180" spans="1:9">
      <c r="A180" s="117">
        <v>169</v>
      </c>
      <c r="B180" s="118"/>
      <c r="C180" s="162"/>
      <c r="D180" s="120"/>
      <c r="E180" s="293" t="str">
        <f t="shared" si="9"/>
        <v/>
      </c>
      <c r="F180" s="117"/>
      <c r="G180" s="60" t="str">
        <f t="shared" si="10"/>
        <v/>
      </c>
      <c r="H180" s="56" t="b">
        <f t="shared" si="11"/>
        <v>0</v>
      </c>
      <c r="I180" s="57">
        <f t="shared" si="12"/>
        <v>1</v>
      </c>
    </row>
    <row r="181" spans="1:9">
      <c r="A181" s="117">
        <v>170</v>
      </c>
      <c r="B181" s="118"/>
      <c r="C181" s="162"/>
      <c r="D181" s="120"/>
      <c r="E181" s="293" t="str">
        <f t="shared" si="9"/>
        <v/>
      </c>
      <c r="F181" s="117"/>
      <c r="G181" s="60" t="str">
        <f t="shared" si="10"/>
        <v/>
      </c>
      <c r="H181" s="56" t="b">
        <f t="shared" si="11"/>
        <v>0</v>
      </c>
      <c r="I181" s="57">
        <f t="shared" si="12"/>
        <v>1</v>
      </c>
    </row>
    <row r="182" spans="1:9">
      <c r="A182" s="117">
        <v>171</v>
      </c>
      <c r="B182" s="118"/>
      <c r="C182" s="162"/>
      <c r="D182" s="120"/>
      <c r="E182" s="293" t="str">
        <f t="shared" si="9"/>
        <v/>
      </c>
      <c r="F182" s="117"/>
      <c r="G182" s="60" t="str">
        <f t="shared" si="10"/>
        <v/>
      </c>
      <c r="H182" s="56" t="b">
        <f t="shared" si="11"/>
        <v>0</v>
      </c>
      <c r="I182" s="57">
        <f t="shared" si="12"/>
        <v>1</v>
      </c>
    </row>
    <row r="183" spans="1:9">
      <c r="A183" s="117">
        <v>172</v>
      </c>
      <c r="B183" s="118"/>
      <c r="C183" s="162"/>
      <c r="D183" s="120"/>
      <c r="E183" s="293" t="str">
        <f t="shared" si="9"/>
        <v/>
      </c>
      <c r="F183" s="117"/>
      <c r="G183" s="60" t="str">
        <f t="shared" si="10"/>
        <v/>
      </c>
      <c r="H183" s="56" t="b">
        <f t="shared" si="11"/>
        <v>0</v>
      </c>
      <c r="I183" s="57">
        <f t="shared" si="12"/>
        <v>1</v>
      </c>
    </row>
    <row r="184" spans="1:9">
      <c r="A184" s="117">
        <v>173</v>
      </c>
      <c r="B184" s="118"/>
      <c r="C184" s="162"/>
      <c r="D184" s="120"/>
      <c r="E184" s="293" t="str">
        <f t="shared" si="9"/>
        <v/>
      </c>
      <c r="F184" s="117"/>
      <c r="G184" s="60" t="str">
        <f t="shared" si="10"/>
        <v/>
      </c>
      <c r="H184" s="56" t="b">
        <f t="shared" si="11"/>
        <v>0</v>
      </c>
      <c r="I184" s="57">
        <f t="shared" si="12"/>
        <v>1</v>
      </c>
    </row>
    <row r="185" spans="1:9">
      <c r="A185" s="117">
        <v>174</v>
      </c>
      <c r="B185" s="118"/>
      <c r="C185" s="162"/>
      <c r="D185" s="120"/>
      <c r="E185" s="293" t="str">
        <f t="shared" si="9"/>
        <v/>
      </c>
      <c r="F185" s="117"/>
      <c r="G185" s="60" t="str">
        <f t="shared" si="10"/>
        <v/>
      </c>
      <c r="H185" s="56" t="b">
        <f t="shared" si="11"/>
        <v>0</v>
      </c>
      <c r="I185" s="57">
        <f t="shared" si="12"/>
        <v>1</v>
      </c>
    </row>
    <row r="186" spans="1:9">
      <c r="A186" s="117">
        <v>175</v>
      </c>
      <c r="B186" s="118"/>
      <c r="C186" s="162"/>
      <c r="D186" s="120"/>
      <c r="E186" s="293" t="str">
        <f t="shared" si="9"/>
        <v/>
      </c>
      <c r="F186" s="117"/>
      <c r="G186" s="60" t="str">
        <f t="shared" si="10"/>
        <v/>
      </c>
      <c r="H186" s="56" t="b">
        <f t="shared" si="11"/>
        <v>0</v>
      </c>
      <c r="I186" s="57">
        <f t="shared" si="12"/>
        <v>1</v>
      </c>
    </row>
    <row r="187" spans="1:9">
      <c r="A187" s="117">
        <v>176</v>
      </c>
      <c r="B187" s="118"/>
      <c r="C187" s="162"/>
      <c r="D187" s="120"/>
      <c r="E187" s="293" t="str">
        <f t="shared" si="9"/>
        <v/>
      </c>
      <c r="F187" s="117"/>
      <c r="G187" s="60" t="str">
        <f t="shared" si="10"/>
        <v/>
      </c>
      <c r="H187" s="56" t="b">
        <f t="shared" si="11"/>
        <v>0</v>
      </c>
      <c r="I187" s="57">
        <f t="shared" si="12"/>
        <v>1</v>
      </c>
    </row>
    <row r="188" spans="1:9">
      <c r="A188" s="117">
        <v>177</v>
      </c>
      <c r="B188" s="118"/>
      <c r="C188" s="162"/>
      <c r="D188" s="120"/>
      <c r="E188" s="293" t="str">
        <f t="shared" si="9"/>
        <v/>
      </c>
      <c r="F188" s="117"/>
      <c r="G188" s="60" t="str">
        <f t="shared" si="10"/>
        <v/>
      </c>
      <c r="H188" s="56" t="b">
        <f t="shared" si="11"/>
        <v>0</v>
      </c>
      <c r="I188" s="57">
        <f t="shared" si="12"/>
        <v>1</v>
      </c>
    </row>
    <row r="189" spans="1:9">
      <c r="A189" s="117">
        <v>178</v>
      </c>
      <c r="B189" s="118"/>
      <c r="C189" s="162"/>
      <c r="D189" s="120"/>
      <c r="E189" s="293" t="str">
        <f t="shared" si="9"/>
        <v/>
      </c>
      <c r="F189" s="117"/>
      <c r="G189" s="60" t="str">
        <f t="shared" si="10"/>
        <v/>
      </c>
      <c r="H189" s="56" t="b">
        <f t="shared" si="11"/>
        <v>0</v>
      </c>
      <c r="I189" s="57">
        <f t="shared" si="12"/>
        <v>1</v>
      </c>
    </row>
    <row r="190" spans="1:9">
      <c r="A190" s="117">
        <v>179</v>
      </c>
      <c r="B190" s="118"/>
      <c r="C190" s="162"/>
      <c r="D190" s="120"/>
      <c r="E190" s="293" t="str">
        <f t="shared" si="9"/>
        <v/>
      </c>
      <c r="F190" s="117"/>
      <c r="G190" s="60" t="str">
        <f t="shared" si="10"/>
        <v/>
      </c>
      <c r="H190" s="56" t="b">
        <f t="shared" si="11"/>
        <v>0</v>
      </c>
      <c r="I190" s="57">
        <f t="shared" si="12"/>
        <v>1</v>
      </c>
    </row>
    <row r="191" spans="1:9">
      <c r="A191" s="117">
        <v>180</v>
      </c>
      <c r="B191" s="118"/>
      <c r="C191" s="162"/>
      <c r="D191" s="120"/>
      <c r="E191" s="293" t="str">
        <f t="shared" si="9"/>
        <v/>
      </c>
      <c r="F191" s="117"/>
      <c r="G191" s="60" t="str">
        <f t="shared" si="10"/>
        <v/>
      </c>
      <c r="H191" s="56" t="b">
        <f t="shared" si="11"/>
        <v>0</v>
      </c>
      <c r="I191" s="57">
        <f t="shared" si="12"/>
        <v>1</v>
      </c>
    </row>
    <row r="192" spans="1:9">
      <c r="A192" s="117">
        <v>181</v>
      </c>
      <c r="B192" s="118"/>
      <c r="C192" s="162"/>
      <c r="D192" s="120"/>
      <c r="E192" s="293" t="str">
        <f t="shared" si="9"/>
        <v/>
      </c>
      <c r="F192" s="117"/>
      <c r="G192" s="60" t="str">
        <f t="shared" si="10"/>
        <v/>
      </c>
      <c r="H192" s="56" t="b">
        <f t="shared" si="11"/>
        <v>0</v>
      </c>
      <c r="I192" s="57">
        <f t="shared" si="12"/>
        <v>1</v>
      </c>
    </row>
    <row r="193" spans="1:9">
      <c r="A193" s="117">
        <v>182</v>
      </c>
      <c r="B193" s="118"/>
      <c r="C193" s="162"/>
      <c r="D193" s="120"/>
      <c r="E193" s="293" t="str">
        <f t="shared" si="9"/>
        <v/>
      </c>
      <c r="F193" s="117"/>
      <c r="G193" s="60" t="str">
        <f t="shared" si="10"/>
        <v/>
      </c>
      <c r="H193" s="56" t="b">
        <f t="shared" si="11"/>
        <v>0</v>
      </c>
      <c r="I193" s="57">
        <f t="shared" si="12"/>
        <v>1</v>
      </c>
    </row>
    <row r="194" spans="1:9">
      <c r="A194" s="117">
        <v>183</v>
      </c>
      <c r="B194" s="118"/>
      <c r="C194" s="162"/>
      <c r="D194" s="120"/>
      <c r="E194" s="293" t="str">
        <f t="shared" si="9"/>
        <v/>
      </c>
      <c r="F194" s="117"/>
      <c r="G194" s="60" t="str">
        <f t="shared" si="10"/>
        <v/>
      </c>
      <c r="H194" s="56" t="b">
        <f t="shared" si="11"/>
        <v>0</v>
      </c>
      <c r="I194" s="57">
        <f t="shared" si="12"/>
        <v>1</v>
      </c>
    </row>
    <row r="195" spans="1:9">
      <c r="A195" s="117">
        <v>184</v>
      </c>
      <c r="B195" s="118"/>
      <c r="C195" s="162"/>
      <c r="D195" s="120"/>
      <c r="E195" s="293" t="str">
        <f t="shared" si="9"/>
        <v/>
      </c>
      <c r="F195" s="117"/>
      <c r="G195" s="60" t="str">
        <f t="shared" si="10"/>
        <v/>
      </c>
      <c r="H195" s="56" t="b">
        <f t="shared" si="11"/>
        <v>0</v>
      </c>
      <c r="I195" s="57">
        <f t="shared" si="12"/>
        <v>1</v>
      </c>
    </row>
    <row r="196" spans="1:9">
      <c r="A196" s="117">
        <v>185</v>
      </c>
      <c r="B196" s="118"/>
      <c r="C196" s="162"/>
      <c r="D196" s="120"/>
      <c r="E196" s="293" t="str">
        <f t="shared" si="9"/>
        <v/>
      </c>
      <c r="F196" s="117"/>
      <c r="G196" s="60" t="str">
        <f t="shared" si="10"/>
        <v/>
      </c>
      <c r="H196" s="56" t="b">
        <f t="shared" si="11"/>
        <v>0</v>
      </c>
      <c r="I196" s="57">
        <f t="shared" si="12"/>
        <v>1</v>
      </c>
    </row>
    <row r="197" spans="1:9">
      <c r="A197" s="117">
        <v>186</v>
      </c>
      <c r="B197" s="118"/>
      <c r="C197" s="162"/>
      <c r="D197" s="120"/>
      <c r="E197" s="293" t="str">
        <f t="shared" si="9"/>
        <v/>
      </c>
      <c r="F197" s="117"/>
      <c r="G197" s="60" t="str">
        <f t="shared" si="10"/>
        <v/>
      </c>
      <c r="H197" s="56" t="b">
        <f t="shared" si="11"/>
        <v>0</v>
      </c>
      <c r="I197" s="57">
        <f t="shared" si="12"/>
        <v>1</v>
      </c>
    </row>
    <row r="198" spans="1:9">
      <c r="A198" s="117">
        <v>187</v>
      </c>
      <c r="B198" s="118"/>
      <c r="C198" s="162"/>
      <c r="D198" s="120"/>
      <c r="E198" s="293" t="str">
        <f t="shared" si="9"/>
        <v/>
      </c>
      <c r="F198" s="117"/>
      <c r="G198" s="60" t="str">
        <f t="shared" si="10"/>
        <v/>
      </c>
      <c r="H198" s="56" t="b">
        <f t="shared" si="11"/>
        <v>0</v>
      </c>
      <c r="I198" s="57">
        <f t="shared" si="12"/>
        <v>1</v>
      </c>
    </row>
    <row r="199" spans="1:9">
      <c r="A199" s="117">
        <v>188</v>
      </c>
      <c r="B199" s="118"/>
      <c r="C199" s="162"/>
      <c r="D199" s="120"/>
      <c r="E199" s="293" t="str">
        <f t="shared" si="9"/>
        <v/>
      </c>
      <c r="F199" s="117"/>
      <c r="G199" s="60" t="str">
        <f t="shared" si="10"/>
        <v/>
      </c>
      <c r="H199" s="56" t="b">
        <f t="shared" si="11"/>
        <v>0</v>
      </c>
      <c r="I199" s="57">
        <f t="shared" si="12"/>
        <v>1</v>
      </c>
    </row>
    <row r="200" spans="1:9">
      <c r="A200" s="117">
        <v>189</v>
      </c>
      <c r="B200" s="118"/>
      <c r="C200" s="162"/>
      <c r="D200" s="120"/>
      <c r="E200" s="293" t="str">
        <f t="shared" si="9"/>
        <v/>
      </c>
      <c r="F200" s="117"/>
      <c r="G200" s="60" t="str">
        <f t="shared" si="10"/>
        <v/>
      </c>
      <c r="H200" s="56" t="b">
        <f t="shared" si="11"/>
        <v>0</v>
      </c>
      <c r="I200" s="57">
        <f t="shared" si="12"/>
        <v>1</v>
      </c>
    </row>
    <row r="201" spans="1:9">
      <c r="A201" s="117">
        <v>190</v>
      </c>
      <c r="B201" s="118"/>
      <c r="C201" s="162"/>
      <c r="D201" s="120"/>
      <c r="E201" s="293" t="str">
        <f t="shared" si="9"/>
        <v/>
      </c>
      <c r="F201" s="117"/>
      <c r="G201" s="60" t="str">
        <f t="shared" si="10"/>
        <v/>
      </c>
      <c r="H201" s="56" t="b">
        <f t="shared" si="11"/>
        <v>0</v>
      </c>
      <c r="I201" s="57">
        <f t="shared" si="12"/>
        <v>1</v>
      </c>
    </row>
    <row r="202" spans="1:9">
      <c r="A202" s="117">
        <v>191</v>
      </c>
      <c r="B202" s="118"/>
      <c r="C202" s="162"/>
      <c r="D202" s="120"/>
      <c r="E202" s="293" t="str">
        <f t="shared" si="9"/>
        <v/>
      </c>
      <c r="F202" s="117"/>
      <c r="G202" s="60" t="str">
        <f t="shared" si="10"/>
        <v/>
      </c>
      <c r="H202" s="56" t="b">
        <f t="shared" si="11"/>
        <v>0</v>
      </c>
      <c r="I202" s="57">
        <f t="shared" si="12"/>
        <v>1</v>
      </c>
    </row>
    <row r="203" spans="1:9">
      <c r="A203" s="117">
        <v>192</v>
      </c>
      <c r="B203" s="118"/>
      <c r="C203" s="162"/>
      <c r="D203" s="120"/>
      <c r="E203" s="293" t="str">
        <f t="shared" si="9"/>
        <v/>
      </c>
      <c r="F203" s="117"/>
      <c r="G203" s="60" t="str">
        <f t="shared" si="10"/>
        <v/>
      </c>
      <c r="H203" s="56" t="b">
        <f t="shared" si="11"/>
        <v>0</v>
      </c>
      <c r="I203" s="57">
        <f t="shared" si="12"/>
        <v>1</v>
      </c>
    </row>
    <row r="204" spans="1:9">
      <c r="A204" s="117">
        <v>193</v>
      </c>
      <c r="B204" s="118"/>
      <c r="C204" s="162"/>
      <c r="D204" s="120"/>
      <c r="E204" s="293" t="str">
        <f t="shared" ref="E204:E261" si="13">IF(OR($B204="",,$D204&lt;an_initial,$D204&gt;an_final),"",C204/100)</f>
        <v/>
      </c>
      <c r="F204" s="117"/>
      <c r="G204" s="60" t="str">
        <f t="shared" ref="G204:G261" si="14">IF(OR($B204="",,$D204="",$D204&gt;an_final),"",IF($D204&gt;=an_initial,1,""))</f>
        <v/>
      </c>
      <c r="H204" s="56" t="b">
        <f t="shared" ref="H204:H261" si="15">IF(nume_candidat="",FALSE,ISNUMBER(SEARCH(nume_candidat,$B204)))</f>
        <v>0</v>
      </c>
      <c r="I204" s="57">
        <f t="shared" si="12"/>
        <v>1</v>
      </c>
    </row>
    <row r="205" spans="1:9">
      <c r="A205" s="117">
        <v>194</v>
      </c>
      <c r="B205" s="118"/>
      <c r="C205" s="162"/>
      <c r="D205" s="120"/>
      <c r="E205" s="293" t="str">
        <f t="shared" si="13"/>
        <v/>
      </c>
      <c r="F205" s="117"/>
      <c r="G205" s="60" t="str">
        <f t="shared" si="14"/>
        <v/>
      </c>
      <c r="H205" s="56" t="b">
        <f t="shared" si="15"/>
        <v>0</v>
      </c>
      <c r="I205" s="57">
        <f t="shared" ref="I205:I261" si="16">LEN(B205)-LEN(SUBSTITUTE(B205,",",""))+1</f>
        <v>1</v>
      </c>
    </row>
    <row r="206" spans="1:9">
      <c r="A206" s="117">
        <v>195</v>
      </c>
      <c r="B206" s="118"/>
      <c r="C206" s="162"/>
      <c r="D206" s="120"/>
      <c r="E206" s="293" t="str">
        <f t="shared" si="13"/>
        <v/>
      </c>
      <c r="F206" s="117"/>
      <c r="G206" s="60" t="str">
        <f t="shared" si="14"/>
        <v/>
      </c>
      <c r="H206" s="56" t="b">
        <f t="shared" si="15"/>
        <v>0</v>
      </c>
      <c r="I206" s="57">
        <f t="shared" si="16"/>
        <v>1</v>
      </c>
    </row>
    <row r="207" spans="1:9">
      <c r="A207" s="117">
        <v>196</v>
      </c>
      <c r="B207" s="118"/>
      <c r="C207" s="162"/>
      <c r="D207" s="120"/>
      <c r="E207" s="293" t="str">
        <f t="shared" si="13"/>
        <v/>
      </c>
      <c r="F207" s="117"/>
      <c r="G207" s="60" t="str">
        <f t="shared" si="14"/>
        <v/>
      </c>
      <c r="H207" s="56" t="b">
        <f t="shared" si="15"/>
        <v>0</v>
      </c>
      <c r="I207" s="57">
        <f t="shared" si="16"/>
        <v>1</v>
      </c>
    </row>
    <row r="208" spans="1:9">
      <c r="A208" s="117">
        <v>197</v>
      </c>
      <c r="B208" s="118"/>
      <c r="C208" s="162"/>
      <c r="D208" s="120"/>
      <c r="E208" s="293" t="str">
        <f t="shared" si="13"/>
        <v/>
      </c>
      <c r="F208" s="117"/>
      <c r="G208" s="60" t="str">
        <f t="shared" si="14"/>
        <v/>
      </c>
      <c r="H208" s="56" t="b">
        <f t="shared" si="15"/>
        <v>0</v>
      </c>
      <c r="I208" s="57">
        <f t="shared" si="16"/>
        <v>1</v>
      </c>
    </row>
    <row r="209" spans="1:9">
      <c r="A209" s="117">
        <v>198</v>
      </c>
      <c r="B209" s="118"/>
      <c r="C209" s="162"/>
      <c r="D209" s="120"/>
      <c r="E209" s="293" t="str">
        <f t="shared" si="13"/>
        <v/>
      </c>
      <c r="F209" s="117"/>
      <c r="G209" s="60" t="str">
        <f t="shared" si="14"/>
        <v/>
      </c>
      <c r="H209" s="56" t="b">
        <f t="shared" si="15"/>
        <v>0</v>
      </c>
      <c r="I209" s="57">
        <f t="shared" si="16"/>
        <v>1</v>
      </c>
    </row>
    <row r="210" spans="1:9">
      <c r="A210" s="117">
        <v>199</v>
      </c>
      <c r="B210" s="118"/>
      <c r="C210" s="162"/>
      <c r="D210" s="120"/>
      <c r="E210" s="293" t="str">
        <f t="shared" si="13"/>
        <v/>
      </c>
      <c r="F210" s="117"/>
      <c r="G210" s="60" t="str">
        <f t="shared" si="14"/>
        <v/>
      </c>
      <c r="H210" s="56" t="b">
        <f t="shared" si="15"/>
        <v>0</v>
      </c>
      <c r="I210" s="57">
        <f t="shared" si="16"/>
        <v>1</v>
      </c>
    </row>
    <row r="211" spans="1:9">
      <c r="A211" s="117">
        <v>200</v>
      </c>
      <c r="B211" s="118"/>
      <c r="C211" s="162"/>
      <c r="D211" s="120"/>
      <c r="E211" s="293" t="str">
        <f t="shared" si="13"/>
        <v/>
      </c>
      <c r="F211" s="117"/>
      <c r="G211" s="60" t="str">
        <f t="shared" si="14"/>
        <v/>
      </c>
      <c r="H211" s="56" t="b">
        <f t="shared" si="15"/>
        <v>0</v>
      </c>
      <c r="I211" s="57">
        <f t="shared" si="16"/>
        <v>1</v>
      </c>
    </row>
    <row r="212" spans="1:9">
      <c r="A212" s="117">
        <v>201</v>
      </c>
      <c r="B212" s="118"/>
      <c r="C212" s="162"/>
      <c r="D212" s="120"/>
      <c r="E212" s="293" t="str">
        <f t="shared" si="13"/>
        <v/>
      </c>
      <c r="F212" s="117"/>
      <c r="G212" s="60" t="str">
        <f t="shared" si="14"/>
        <v/>
      </c>
      <c r="H212" s="56" t="b">
        <f t="shared" si="15"/>
        <v>0</v>
      </c>
      <c r="I212" s="57">
        <f t="shared" si="16"/>
        <v>1</v>
      </c>
    </row>
    <row r="213" spans="1:9">
      <c r="A213" s="117">
        <v>202</v>
      </c>
      <c r="B213" s="118"/>
      <c r="C213" s="162"/>
      <c r="D213" s="120"/>
      <c r="E213" s="293" t="str">
        <f t="shared" si="13"/>
        <v/>
      </c>
      <c r="F213" s="117"/>
      <c r="G213" s="60" t="str">
        <f t="shared" si="14"/>
        <v/>
      </c>
      <c r="H213" s="56" t="b">
        <f t="shared" si="15"/>
        <v>0</v>
      </c>
      <c r="I213" s="57">
        <f t="shared" si="16"/>
        <v>1</v>
      </c>
    </row>
    <row r="214" spans="1:9">
      <c r="A214" s="117">
        <v>203</v>
      </c>
      <c r="B214" s="118"/>
      <c r="C214" s="162"/>
      <c r="D214" s="120"/>
      <c r="E214" s="293" t="str">
        <f t="shared" si="13"/>
        <v/>
      </c>
      <c r="F214" s="117"/>
      <c r="G214" s="60" t="str">
        <f t="shared" si="14"/>
        <v/>
      </c>
      <c r="H214" s="56" t="b">
        <f t="shared" si="15"/>
        <v>0</v>
      </c>
      <c r="I214" s="57">
        <f t="shared" si="16"/>
        <v>1</v>
      </c>
    </row>
    <row r="215" spans="1:9">
      <c r="A215" s="117">
        <v>204</v>
      </c>
      <c r="B215" s="118"/>
      <c r="C215" s="162"/>
      <c r="D215" s="120"/>
      <c r="E215" s="293" t="str">
        <f t="shared" si="13"/>
        <v/>
      </c>
      <c r="F215" s="117"/>
      <c r="G215" s="60" t="str">
        <f t="shared" si="14"/>
        <v/>
      </c>
      <c r="H215" s="56" t="b">
        <f t="shared" si="15"/>
        <v>0</v>
      </c>
      <c r="I215" s="57">
        <f t="shared" si="16"/>
        <v>1</v>
      </c>
    </row>
    <row r="216" spans="1:9">
      <c r="A216" s="117">
        <v>205</v>
      </c>
      <c r="B216" s="118"/>
      <c r="C216" s="162"/>
      <c r="D216" s="120"/>
      <c r="E216" s="293" t="str">
        <f t="shared" si="13"/>
        <v/>
      </c>
      <c r="F216" s="117"/>
      <c r="G216" s="60" t="str">
        <f t="shared" si="14"/>
        <v/>
      </c>
      <c r="H216" s="56" t="b">
        <f t="shared" si="15"/>
        <v>0</v>
      </c>
      <c r="I216" s="57">
        <f t="shared" si="16"/>
        <v>1</v>
      </c>
    </row>
    <row r="217" spans="1:9">
      <c r="A217" s="117">
        <v>206</v>
      </c>
      <c r="B217" s="118"/>
      <c r="C217" s="162"/>
      <c r="D217" s="120"/>
      <c r="E217" s="293" t="str">
        <f t="shared" si="13"/>
        <v/>
      </c>
      <c r="F217" s="117"/>
      <c r="G217" s="60" t="str">
        <f t="shared" si="14"/>
        <v/>
      </c>
      <c r="H217" s="56" t="b">
        <f t="shared" si="15"/>
        <v>0</v>
      </c>
      <c r="I217" s="57">
        <f t="shared" si="16"/>
        <v>1</v>
      </c>
    </row>
    <row r="218" spans="1:9">
      <c r="A218" s="117">
        <v>207</v>
      </c>
      <c r="B218" s="118"/>
      <c r="C218" s="162"/>
      <c r="D218" s="120"/>
      <c r="E218" s="293" t="str">
        <f t="shared" si="13"/>
        <v/>
      </c>
      <c r="F218" s="117"/>
      <c r="G218" s="60" t="str">
        <f t="shared" si="14"/>
        <v/>
      </c>
      <c r="H218" s="56" t="b">
        <f t="shared" si="15"/>
        <v>0</v>
      </c>
      <c r="I218" s="57">
        <f t="shared" si="16"/>
        <v>1</v>
      </c>
    </row>
    <row r="219" spans="1:9">
      <c r="A219" s="117">
        <v>208</v>
      </c>
      <c r="B219" s="118"/>
      <c r="C219" s="162"/>
      <c r="D219" s="120"/>
      <c r="E219" s="293" t="str">
        <f t="shared" si="13"/>
        <v/>
      </c>
      <c r="F219" s="117"/>
      <c r="G219" s="60" t="str">
        <f t="shared" si="14"/>
        <v/>
      </c>
      <c r="H219" s="56" t="b">
        <f t="shared" si="15"/>
        <v>0</v>
      </c>
      <c r="I219" s="57">
        <f t="shared" si="16"/>
        <v>1</v>
      </c>
    </row>
    <row r="220" spans="1:9">
      <c r="A220" s="117">
        <v>209</v>
      </c>
      <c r="B220" s="118"/>
      <c r="C220" s="162"/>
      <c r="D220" s="120"/>
      <c r="E220" s="293" t="str">
        <f t="shared" si="13"/>
        <v/>
      </c>
      <c r="F220" s="117"/>
      <c r="G220" s="60" t="str">
        <f t="shared" si="14"/>
        <v/>
      </c>
      <c r="H220" s="56" t="b">
        <f t="shared" si="15"/>
        <v>0</v>
      </c>
      <c r="I220" s="57">
        <f t="shared" si="16"/>
        <v>1</v>
      </c>
    </row>
    <row r="221" spans="1:9">
      <c r="A221" s="117">
        <v>210</v>
      </c>
      <c r="B221" s="118"/>
      <c r="C221" s="162"/>
      <c r="D221" s="120"/>
      <c r="E221" s="293" t="str">
        <f t="shared" si="13"/>
        <v/>
      </c>
      <c r="F221" s="117"/>
      <c r="G221" s="60" t="str">
        <f t="shared" si="14"/>
        <v/>
      </c>
      <c r="H221" s="56" t="b">
        <f t="shared" si="15"/>
        <v>0</v>
      </c>
      <c r="I221" s="57">
        <f t="shared" si="16"/>
        <v>1</v>
      </c>
    </row>
    <row r="222" spans="1:9">
      <c r="A222" s="117">
        <v>211</v>
      </c>
      <c r="B222" s="118"/>
      <c r="C222" s="162"/>
      <c r="D222" s="120"/>
      <c r="E222" s="293" t="str">
        <f t="shared" si="13"/>
        <v/>
      </c>
      <c r="F222" s="117"/>
      <c r="G222" s="60" t="str">
        <f t="shared" si="14"/>
        <v/>
      </c>
      <c r="H222" s="56" t="b">
        <f t="shared" si="15"/>
        <v>0</v>
      </c>
      <c r="I222" s="57">
        <f t="shared" si="16"/>
        <v>1</v>
      </c>
    </row>
    <row r="223" spans="1:9">
      <c r="A223" s="117">
        <v>212</v>
      </c>
      <c r="B223" s="118"/>
      <c r="C223" s="162"/>
      <c r="D223" s="120"/>
      <c r="E223" s="293" t="str">
        <f t="shared" si="13"/>
        <v/>
      </c>
      <c r="F223" s="117"/>
      <c r="G223" s="60" t="str">
        <f t="shared" si="14"/>
        <v/>
      </c>
      <c r="H223" s="56" t="b">
        <f t="shared" si="15"/>
        <v>0</v>
      </c>
      <c r="I223" s="57">
        <f t="shared" si="16"/>
        <v>1</v>
      </c>
    </row>
    <row r="224" spans="1:9">
      <c r="A224" s="117">
        <v>213</v>
      </c>
      <c r="B224" s="118"/>
      <c r="C224" s="162"/>
      <c r="D224" s="120"/>
      <c r="E224" s="293" t="str">
        <f t="shared" si="13"/>
        <v/>
      </c>
      <c r="F224" s="117"/>
      <c r="G224" s="60" t="str">
        <f t="shared" si="14"/>
        <v/>
      </c>
      <c r="H224" s="56" t="b">
        <f t="shared" si="15"/>
        <v>0</v>
      </c>
      <c r="I224" s="57">
        <f t="shared" si="16"/>
        <v>1</v>
      </c>
    </row>
    <row r="225" spans="1:9">
      <c r="A225" s="117">
        <v>214</v>
      </c>
      <c r="B225" s="118"/>
      <c r="C225" s="162"/>
      <c r="D225" s="120"/>
      <c r="E225" s="293" t="str">
        <f t="shared" si="13"/>
        <v/>
      </c>
      <c r="F225" s="117"/>
      <c r="G225" s="60" t="str">
        <f t="shared" si="14"/>
        <v/>
      </c>
      <c r="H225" s="56" t="b">
        <f t="shared" si="15"/>
        <v>0</v>
      </c>
      <c r="I225" s="57">
        <f t="shared" si="16"/>
        <v>1</v>
      </c>
    </row>
    <row r="226" spans="1:9">
      <c r="A226" s="117">
        <v>215</v>
      </c>
      <c r="B226" s="118"/>
      <c r="C226" s="162"/>
      <c r="D226" s="120"/>
      <c r="E226" s="293" t="str">
        <f t="shared" si="13"/>
        <v/>
      </c>
      <c r="F226" s="117"/>
      <c r="G226" s="60" t="str">
        <f t="shared" si="14"/>
        <v/>
      </c>
      <c r="H226" s="56" t="b">
        <f t="shared" si="15"/>
        <v>0</v>
      </c>
      <c r="I226" s="57">
        <f t="shared" si="16"/>
        <v>1</v>
      </c>
    </row>
    <row r="227" spans="1:9">
      <c r="A227" s="117">
        <v>216</v>
      </c>
      <c r="B227" s="118"/>
      <c r="C227" s="162"/>
      <c r="D227" s="120"/>
      <c r="E227" s="293" t="str">
        <f t="shared" si="13"/>
        <v/>
      </c>
      <c r="F227" s="117"/>
      <c r="G227" s="60" t="str">
        <f t="shared" si="14"/>
        <v/>
      </c>
      <c r="H227" s="56" t="b">
        <f t="shared" si="15"/>
        <v>0</v>
      </c>
      <c r="I227" s="57">
        <f t="shared" si="16"/>
        <v>1</v>
      </c>
    </row>
    <row r="228" spans="1:9">
      <c r="A228" s="117">
        <v>217</v>
      </c>
      <c r="B228" s="118"/>
      <c r="C228" s="162"/>
      <c r="D228" s="120"/>
      <c r="E228" s="293" t="str">
        <f t="shared" si="13"/>
        <v/>
      </c>
      <c r="F228" s="117"/>
      <c r="G228" s="60" t="str">
        <f t="shared" si="14"/>
        <v/>
      </c>
      <c r="H228" s="56" t="b">
        <f t="shared" si="15"/>
        <v>0</v>
      </c>
      <c r="I228" s="57">
        <f t="shared" si="16"/>
        <v>1</v>
      </c>
    </row>
    <row r="229" spans="1:9">
      <c r="A229" s="117">
        <v>218</v>
      </c>
      <c r="B229" s="118"/>
      <c r="C229" s="162"/>
      <c r="D229" s="120"/>
      <c r="E229" s="293" t="str">
        <f t="shared" si="13"/>
        <v/>
      </c>
      <c r="F229" s="117"/>
      <c r="G229" s="60" t="str">
        <f t="shared" si="14"/>
        <v/>
      </c>
      <c r="H229" s="56" t="b">
        <f t="shared" si="15"/>
        <v>0</v>
      </c>
      <c r="I229" s="57">
        <f t="shared" si="16"/>
        <v>1</v>
      </c>
    </row>
    <row r="230" spans="1:9">
      <c r="A230" s="117">
        <v>219</v>
      </c>
      <c r="B230" s="118"/>
      <c r="C230" s="162"/>
      <c r="D230" s="120"/>
      <c r="E230" s="293" t="str">
        <f t="shared" si="13"/>
        <v/>
      </c>
      <c r="F230" s="117"/>
      <c r="G230" s="60" t="str">
        <f t="shared" si="14"/>
        <v/>
      </c>
      <c r="H230" s="56" t="b">
        <f t="shared" si="15"/>
        <v>0</v>
      </c>
      <c r="I230" s="57">
        <f t="shared" si="16"/>
        <v>1</v>
      </c>
    </row>
    <row r="231" spans="1:9">
      <c r="A231" s="117">
        <v>220</v>
      </c>
      <c r="B231" s="118"/>
      <c r="C231" s="162"/>
      <c r="D231" s="120"/>
      <c r="E231" s="293" t="str">
        <f t="shared" si="13"/>
        <v/>
      </c>
      <c r="F231" s="117"/>
      <c r="G231" s="60" t="str">
        <f t="shared" si="14"/>
        <v/>
      </c>
      <c r="H231" s="56" t="b">
        <f t="shared" si="15"/>
        <v>0</v>
      </c>
      <c r="I231" s="57">
        <f t="shared" si="16"/>
        <v>1</v>
      </c>
    </row>
    <row r="232" spans="1:9">
      <c r="A232" s="117">
        <v>221</v>
      </c>
      <c r="B232" s="118"/>
      <c r="C232" s="162"/>
      <c r="D232" s="120"/>
      <c r="E232" s="293" t="str">
        <f t="shared" si="13"/>
        <v/>
      </c>
      <c r="F232" s="117"/>
      <c r="G232" s="60" t="str">
        <f t="shared" si="14"/>
        <v/>
      </c>
      <c r="H232" s="56" t="b">
        <f t="shared" si="15"/>
        <v>0</v>
      </c>
      <c r="I232" s="57">
        <f t="shared" si="16"/>
        <v>1</v>
      </c>
    </row>
    <row r="233" spans="1:9">
      <c r="A233" s="117">
        <v>222</v>
      </c>
      <c r="B233" s="118"/>
      <c r="C233" s="162"/>
      <c r="D233" s="120"/>
      <c r="E233" s="293" t="str">
        <f t="shared" si="13"/>
        <v/>
      </c>
      <c r="F233" s="117"/>
      <c r="G233" s="60" t="str">
        <f t="shared" si="14"/>
        <v/>
      </c>
      <c r="H233" s="56" t="b">
        <f t="shared" si="15"/>
        <v>0</v>
      </c>
      <c r="I233" s="57">
        <f t="shared" si="16"/>
        <v>1</v>
      </c>
    </row>
    <row r="234" spans="1:9">
      <c r="A234" s="117">
        <v>223</v>
      </c>
      <c r="B234" s="118"/>
      <c r="C234" s="162"/>
      <c r="D234" s="120"/>
      <c r="E234" s="293" t="str">
        <f t="shared" si="13"/>
        <v/>
      </c>
      <c r="F234" s="117"/>
      <c r="G234" s="60" t="str">
        <f t="shared" si="14"/>
        <v/>
      </c>
      <c r="H234" s="56" t="b">
        <f t="shared" si="15"/>
        <v>0</v>
      </c>
      <c r="I234" s="57">
        <f t="shared" si="16"/>
        <v>1</v>
      </c>
    </row>
    <row r="235" spans="1:9">
      <c r="A235" s="117">
        <v>224</v>
      </c>
      <c r="B235" s="118"/>
      <c r="C235" s="162"/>
      <c r="D235" s="120"/>
      <c r="E235" s="293" t="str">
        <f t="shared" si="13"/>
        <v/>
      </c>
      <c r="F235" s="117"/>
      <c r="G235" s="60" t="str">
        <f t="shared" si="14"/>
        <v/>
      </c>
      <c r="H235" s="56" t="b">
        <f t="shared" si="15"/>
        <v>0</v>
      </c>
      <c r="I235" s="57">
        <f t="shared" si="16"/>
        <v>1</v>
      </c>
    </row>
    <row r="236" spans="1:9">
      <c r="A236" s="117">
        <v>225</v>
      </c>
      <c r="B236" s="118"/>
      <c r="C236" s="162"/>
      <c r="D236" s="120"/>
      <c r="E236" s="293" t="str">
        <f t="shared" si="13"/>
        <v/>
      </c>
      <c r="F236" s="117"/>
      <c r="G236" s="60" t="str">
        <f t="shared" si="14"/>
        <v/>
      </c>
      <c r="H236" s="56" t="b">
        <f t="shared" si="15"/>
        <v>0</v>
      </c>
      <c r="I236" s="57">
        <f t="shared" si="16"/>
        <v>1</v>
      </c>
    </row>
    <row r="237" spans="1:9">
      <c r="A237" s="117">
        <v>226</v>
      </c>
      <c r="B237" s="118"/>
      <c r="C237" s="162"/>
      <c r="D237" s="120"/>
      <c r="E237" s="293" t="str">
        <f t="shared" si="13"/>
        <v/>
      </c>
      <c r="F237" s="117"/>
      <c r="G237" s="60" t="str">
        <f t="shared" si="14"/>
        <v/>
      </c>
      <c r="H237" s="56" t="b">
        <f t="shared" si="15"/>
        <v>0</v>
      </c>
      <c r="I237" s="57">
        <f t="shared" si="16"/>
        <v>1</v>
      </c>
    </row>
    <row r="238" spans="1:9">
      <c r="A238" s="117">
        <v>227</v>
      </c>
      <c r="B238" s="118"/>
      <c r="C238" s="162"/>
      <c r="D238" s="120"/>
      <c r="E238" s="293" t="str">
        <f t="shared" si="13"/>
        <v/>
      </c>
      <c r="F238" s="117"/>
      <c r="G238" s="60" t="str">
        <f t="shared" si="14"/>
        <v/>
      </c>
      <c r="H238" s="56" t="b">
        <f t="shared" si="15"/>
        <v>0</v>
      </c>
      <c r="I238" s="57">
        <f t="shared" si="16"/>
        <v>1</v>
      </c>
    </row>
    <row r="239" spans="1:9">
      <c r="A239" s="117">
        <v>228</v>
      </c>
      <c r="B239" s="118"/>
      <c r="C239" s="162"/>
      <c r="D239" s="120"/>
      <c r="E239" s="293" t="str">
        <f t="shared" si="13"/>
        <v/>
      </c>
      <c r="F239" s="117"/>
      <c r="G239" s="60" t="str">
        <f t="shared" si="14"/>
        <v/>
      </c>
      <c r="H239" s="56" t="b">
        <f t="shared" si="15"/>
        <v>0</v>
      </c>
      <c r="I239" s="57">
        <f t="shared" si="16"/>
        <v>1</v>
      </c>
    </row>
    <row r="240" spans="1:9">
      <c r="A240" s="117">
        <v>229</v>
      </c>
      <c r="B240" s="118"/>
      <c r="C240" s="162"/>
      <c r="D240" s="120"/>
      <c r="E240" s="293" t="str">
        <f t="shared" si="13"/>
        <v/>
      </c>
      <c r="F240" s="117"/>
      <c r="G240" s="60" t="str">
        <f t="shared" si="14"/>
        <v/>
      </c>
      <c r="H240" s="56" t="b">
        <f t="shared" si="15"/>
        <v>0</v>
      </c>
      <c r="I240" s="57">
        <f t="shared" si="16"/>
        <v>1</v>
      </c>
    </row>
    <row r="241" spans="1:9">
      <c r="A241" s="117">
        <v>230</v>
      </c>
      <c r="B241" s="118"/>
      <c r="C241" s="162"/>
      <c r="D241" s="120"/>
      <c r="E241" s="293" t="str">
        <f t="shared" si="13"/>
        <v/>
      </c>
      <c r="F241" s="117"/>
      <c r="G241" s="60" t="str">
        <f t="shared" si="14"/>
        <v/>
      </c>
      <c r="H241" s="56" t="b">
        <f t="shared" si="15"/>
        <v>0</v>
      </c>
      <c r="I241" s="57">
        <f t="shared" si="16"/>
        <v>1</v>
      </c>
    </row>
    <row r="242" spans="1:9">
      <c r="A242" s="117">
        <v>231</v>
      </c>
      <c r="B242" s="118"/>
      <c r="C242" s="162"/>
      <c r="D242" s="120"/>
      <c r="E242" s="293" t="str">
        <f t="shared" si="13"/>
        <v/>
      </c>
      <c r="F242" s="117"/>
      <c r="G242" s="60" t="str">
        <f t="shared" si="14"/>
        <v/>
      </c>
      <c r="H242" s="56" t="b">
        <f t="shared" si="15"/>
        <v>0</v>
      </c>
      <c r="I242" s="57">
        <f t="shared" si="16"/>
        <v>1</v>
      </c>
    </row>
    <row r="243" spans="1:9">
      <c r="A243" s="117">
        <v>232</v>
      </c>
      <c r="B243" s="118"/>
      <c r="C243" s="162"/>
      <c r="D243" s="120"/>
      <c r="E243" s="293" t="str">
        <f t="shared" si="13"/>
        <v/>
      </c>
      <c r="F243" s="117"/>
      <c r="G243" s="60" t="str">
        <f t="shared" si="14"/>
        <v/>
      </c>
      <c r="H243" s="56" t="b">
        <f t="shared" si="15"/>
        <v>0</v>
      </c>
      <c r="I243" s="57">
        <f t="shared" si="16"/>
        <v>1</v>
      </c>
    </row>
    <row r="244" spans="1:9">
      <c r="A244" s="117">
        <v>233</v>
      </c>
      <c r="B244" s="118"/>
      <c r="C244" s="162"/>
      <c r="D244" s="120"/>
      <c r="E244" s="293" t="str">
        <f t="shared" si="13"/>
        <v/>
      </c>
      <c r="F244" s="117"/>
      <c r="G244" s="60" t="str">
        <f t="shared" si="14"/>
        <v/>
      </c>
      <c r="H244" s="56" t="b">
        <f t="shared" si="15"/>
        <v>0</v>
      </c>
      <c r="I244" s="57">
        <f t="shared" si="16"/>
        <v>1</v>
      </c>
    </row>
    <row r="245" spans="1:9">
      <c r="A245" s="117">
        <v>234</v>
      </c>
      <c r="B245" s="118"/>
      <c r="C245" s="162"/>
      <c r="D245" s="120"/>
      <c r="E245" s="293" t="str">
        <f t="shared" si="13"/>
        <v/>
      </c>
      <c r="F245" s="117"/>
      <c r="G245" s="60" t="str">
        <f t="shared" si="14"/>
        <v/>
      </c>
      <c r="H245" s="56" t="b">
        <f t="shared" si="15"/>
        <v>0</v>
      </c>
      <c r="I245" s="57">
        <f t="shared" si="16"/>
        <v>1</v>
      </c>
    </row>
    <row r="246" spans="1:9">
      <c r="A246" s="117">
        <v>235</v>
      </c>
      <c r="B246" s="118"/>
      <c r="C246" s="162"/>
      <c r="D246" s="120"/>
      <c r="E246" s="293" t="str">
        <f t="shared" si="13"/>
        <v/>
      </c>
      <c r="F246" s="117"/>
      <c r="G246" s="60" t="str">
        <f t="shared" si="14"/>
        <v/>
      </c>
      <c r="H246" s="56" t="b">
        <f t="shared" si="15"/>
        <v>0</v>
      </c>
      <c r="I246" s="57">
        <f t="shared" si="16"/>
        <v>1</v>
      </c>
    </row>
    <row r="247" spans="1:9">
      <c r="A247" s="117">
        <v>236</v>
      </c>
      <c r="B247" s="118"/>
      <c r="C247" s="162"/>
      <c r="D247" s="120"/>
      <c r="E247" s="293" t="str">
        <f t="shared" si="13"/>
        <v/>
      </c>
      <c r="F247" s="117"/>
      <c r="G247" s="60" t="str">
        <f t="shared" si="14"/>
        <v/>
      </c>
      <c r="H247" s="56" t="b">
        <f t="shared" si="15"/>
        <v>0</v>
      </c>
      <c r="I247" s="57">
        <f t="shared" si="16"/>
        <v>1</v>
      </c>
    </row>
    <row r="248" spans="1:9">
      <c r="A248" s="117">
        <v>237</v>
      </c>
      <c r="B248" s="118"/>
      <c r="C248" s="162"/>
      <c r="D248" s="120"/>
      <c r="E248" s="293" t="str">
        <f t="shared" si="13"/>
        <v/>
      </c>
      <c r="F248" s="117"/>
      <c r="G248" s="60" t="str">
        <f t="shared" si="14"/>
        <v/>
      </c>
      <c r="H248" s="56" t="b">
        <f t="shared" si="15"/>
        <v>0</v>
      </c>
      <c r="I248" s="57">
        <f t="shared" si="16"/>
        <v>1</v>
      </c>
    </row>
    <row r="249" spans="1:9">
      <c r="A249" s="117">
        <v>238</v>
      </c>
      <c r="B249" s="118"/>
      <c r="C249" s="162"/>
      <c r="D249" s="120"/>
      <c r="E249" s="293" t="str">
        <f t="shared" si="13"/>
        <v/>
      </c>
      <c r="F249" s="117"/>
      <c r="G249" s="60" t="str">
        <f t="shared" si="14"/>
        <v/>
      </c>
      <c r="H249" s="56" t="b">
        <f t="shared" si="15"/>
        <v>0</v>
      </c>
      <c r="I249" s="57">
        <f t="shared" si="16"/>
        <v>1</v>
      </c>
    </row>
    <row r="250" spans="1:9">
      <c r="A250" s="117">
        <v>239</v>
      </c>
      <c r="B250" s="118"/>
      <c r="C250" s="162"/>
      <c r="D250" s="120"/>
      <c r="E250" s="293" t="str">
        <f t="shared" si="13"/>
        <v/>
      </c>
      <c r="F250" s="117"/>
      <c r="G250" s="60" t="str">
        <f t="shared" si="14"/>
        <v/>
      </c>
      <c r="H250" s="56" t="b">
        <f t="shared" si="15"/>
        <v>0</v>
      </c>
      <c r="I250" s="57">
        <f t="shared" si="16"/>
        <v>1</v>
      </c>
    </row>
    <row r="251" spans="1:9">
      <c r="A251" s="117">
        <v>240</v>
      </c>
      <c r="B251" s="118"/>
      <c r="C251" s="162"/>
      <c r="D251" s="120"/>
      <c r="E251" s="293" t="str">
        <f t="shared" si="13"/>
        <v/>
      </c>
      <c r="F251" s="117"/>
      <c r="G251" s="60" t="str">
        <f t="shared" si="14"/>
        <v/>
      </c>
      <c r="H251" s="56" t="b">
        <f t="shared" si="15"/>
        <v>0</v>
      </c>
      <c r="I251" s="57">
        <f t="shared" si="16"/>
        <v>1</v>
      </c>
    </row>
    <row r="252" spans="1:9">
      <c r="A252" s="117">
        <v>241</v>
      </c>
      <c r="B252" s="118"/>
      <c r="C252" s="162"/>
      <c r="D252" s="120"/>
      <c r="E252" s="293" t="str">
        <f t="shared" si="13"/>
        <v/>
      </c>
      <c r="F252" s="117"/>
      <c r="G252" s="60" t="str">
        <f t="shared" si="14"/>
        <v/>
      </c>
      <c r="H252" s="56" t="b">
        <f t="shared" si="15"/>
        <v>0</v>
      </c>
      <c r="I252" s="57">
        <f t="shared" si="16"/>
        <v>1</v>
      </c>
    </row>
    <row r="253" spans="1:9">
      <c r="A253" s="117">
        <v>242</v>
      </c>
      <c r="B253" s="118"/>
      <c r="C253" s="162"/>
      <c r="D253" s="120"/>
      <c r="E253" s="293" t="str">
        <f t="shared" si="13"/>
        <v/>
      </c>
      <c r="F253" s="117"/>
      <c r="G253" s="60" t="str">
        <f t="shared" si="14"/>
        <v/>
      </c>
      <c r="H253" s="56" t="b">
        <f t="shared" si="15"/>
        <v>0</v>
      </c>
      <c r="I253" s="57">
        <f t="shared" si="16"/>
        <v>1</v>
      </c>
    </row>
    <row r="254" spans="1:9">
      <c r="A254" s="117">
        <v>243</v>
      </c>
      <c r="B254" s="118"/>
      <c r="C254" s="162"/>
      <c r="D254" s="120"/>
      <c r="E254" s="293" t="str">
        <f t="shared" si="13"/>
        <v/>
      </c>
      <c r="F254" s="117"/>
      <c r="G254" s="60" t="str">
        <f t="shared" si="14"/>
        <v/>
      </c>
      <c r="H254" s="56" t="b">
        <f t="shared" si="15"/>
        <v>0</v>
      </c>
      <c r="I254" s="57">
        <f t="shared" si="16"/>
        <v>1</v>
      </c>
    </row>
    <row r="255" spans="1:9">
      <c r="A255" s="117">
        <v>244</v>
      </c>
      <c r="B255" s="118"/>
      <c r="C255" s="162"/>
      <c r="D255" s="120"/>
      <c r="E255" s="293" t="str">
        <f t="shared" si="13"/>
        <v/>
      </c>
      <c r="F255" s="117"/>
      <c r="G255" s="60" t="str">
        <f t="shared" si="14"/>
        <v/>
      </c>
      <c r="H255" s="56" t="b">
        <f t="shared" si="15"/>
        <v>0</v>
      </c>
      <c r="I255" s="57">
        <f t="shared" si="16"/>
        <v>1</v>
      </c>
    </row>
    <row r="256" spans="1:9">
      <c r="A256" s="117">
        <v>245</v>
      </c>
      <c r="B256" s="118"/>
      <c r="C256" s="162"/>
      <c r="D256" s="120"/>
      <c r="E256" s="293" t="str">
        <f t="shared" si="13"/>
        <v/>
      </c>
      <c r="F256" s="117"/>
      <c r="G256" s="60" t="str">
        <f t="shared" si="14"/>
        <v/>
      </c>
      <c r="H256" s="56" t="b">
        <f t="shared" si="15"/>
        <v>0</v>
      </c>
      <c r="I256" s="57">
        <f t="shared" si="16"/>
        <v>1</v>
      </c>
    </row>
    <row r="257" spans="1:9">
      <c r="A257" s="117">
        <v>246</v>
      </c>
      <c r="B257" s="118"/>
      <c r="C257" s="162"/>
      <c r="D257" s="120"/>
      <c r="E257" s="293" t="str">
        <f t="shared" si="13"/>
        <v/>
      </c>
      <c r="F257" s="117"/>
      <c r="G257" s="60" t="str">
        <f t="shared" si="14"/>
        <v/>
      </c>
      <c r="H257" s="56" t="b">
        <f t="shared" si="15"/>
        <v>0</v>
      </c>
      <c r="I257" s="57">
        <f t="shared" si="16"/>
        <v>1</v>
      </c>
    </row>
    <row r="258" spans="1:9">
      <c r="A258" s="117">
        <v>247</v>
      </c>
      <c r="B258" s="118"/>
      <c r="C258" s="162"/>
      <c r="D258" s="120"/>
      <c r="E258" s="293" t="str">
        <f t="shared" si="13"/>
        <v/>
      </c>
      <c r="F258" s="117"/>
      <c r="G258" s="60" t="str">
        <f t="shared" si="14"/>
        <v/>
      </c>
      <c r="H258" s="56" t="b">
        <f t="shared" si="15"/>
        <v>0</v>
      </c>
      <c r="I258" s="57">
        <f t="shared" si="16"/>
        <v>1</v>
      </c>
    </row>
    <row r="259" spans="1:9">
      <c r="A259" s="117">
        <v>248</v>
      </c>
      <c r="B259" s="118"/>
      <c r="C259" s="162"/>
      <c r="D259" s="120"/>
      <c r="E259" s="293" t="str">
        <f t="shared" si="13"/>
        <v/>
      </c>
      <c r="F259" s="117"/>
      <c r="G259" s="60" t="str">
        <f t="shared" si="14"/>
        <v/>
      </c>
      <c r="H259" s="56" t="b">
        <f t="shared" si="15"/>
        <v>0</v>
      </c>
      <c r="I259" s="57">
        <f t="shared" si="16"/>
        <v>1</v>
      </c>
    </row>
    <row r="260" spans="1:9">
      <c r="A260" s="117">
        <v>249</v>
      </c>
      <c r="B260" s="118"/>
      <c r="C260" s="162"/>
      <c r="D260" s="120"/>
      <c r="E260" s="293" t="str">
        <f t="shared" si="13"/>
        <v/>
      </c>
      <c r="F260" s="117"/>
      <c r="G260" s="60" t="str">
        <f t="shared" si="14"/>
        <v/>
      </c>
      <c r="H260" s="56" t="b">
        <f t="shared" si="15"/>
        <v>0</v>
      </c>
      <c r="I260" s="57">
        <f t="shared" si="16"/>
        <v>1</v>
      </c>
    </row>
    <row r="261" spans="1:9">
      <c r="A261" s="117">
        <v>250</v>
      </c>
      <c r="B261" s="118"/>
      <c r="C261" s="162"/>
      <c r="D261" s="120"/>
      <c r="E261" s="293" t="str">
        <f t="shared" si="13"/>
        <v/>
      </c>
      <c r="F261" s="117"/>
      <c r="G261" s="60" t="str">
        <f t="shared" si="14"/>
        <v/>
      </c>
      <c r="H261" s="56" t="b">
        <f t="shared" si="15"/>
        <v>0</v>
      </c>
      <c r="I261" s="57">
        <f t="shared" si="16"/>
        <v>1</v>
      </c>
    </row>
  </sheetData>
  <sheetProtection algorithmName="SHA-512" hashValue="w+qNLDkOkrfuG/Y/42CXKiVUwfoDfZfGa+pFmxRTXIZ4JmVIgSxOX/G5rbXARqFID+Xk2vRtp4/iAvPOSoKBDQ==" saltValue="fjzXYYhqChN0DrsANg3RXw==" spinCount="100000" sheet="1" objects="1" scenarios="1" formatCells="0" formatRows="0" insertRows="0"/>
  <mergeCells count="11">
    <mergeCell ref="I7:I10"/>
    <mergeCell ref="C7:C10"/>
    <mergeCell ref="A4:H4"/>
    <mergeCell ref="A5:E5"/>
    <mergeCell ref="A7:A10"/>
    <mergeCell ref="B7:B10"/>
    <mergeCell ref="D7:D10"/>
    <mergeCell ref="E7:E9"/>
    <mergeCell ref="G7:G9"/>
    <mergeCell ref="H7:H10"/>
    <mergeCell ref="F7:F10"/>
  </mergeCells>
  <pageMargins left="0.59055118110236227" right="0.59055118110236227" top="0.78740157480314965" bottom="1.1023622047244095" header="0" footer="0.43307086614173229"/>
  <pageSetup paperSize="9" scale="92" fitToHeight="100" orientation="landscape" r:id="rId1"/>
  <headerFooter>
    <oddFooter xml:space="preserve">&amp;L
&amp;RCandidat
</oddFooter>
  </headerFooter>
  <rowBreaks count="1" manualBreakCount="1">
    <brk id="36"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85">
    <pageSetUpPr fitToPage="1"/>
  </sheetPr>
  <dimension ref="A1:G261"/>
  <sheetViews>
    <sheetView zoomScaleNormal="100" workbookViewId="0">
      <selection activeCell="B12" sqref="B12:C14"/>
    </sheetView>
  </sheetViews>
  <sheetFormatPr defaultColWidth="9.1328125" defaultRowHeight="15.75"/>
  <cols>
    <col min="1" max="1" width="5.6640625" style="45" customWidth="1"/>
    <col min="2" max="2" width="68.6640625" style="49" customWidth="1"/>
    <col min="3" max="3" width="10.6640625" style="54" customWidth="1"/>
    <col min="4" max="4" width="22.46484375" style="49" customWidth="1"/>
    <col min="5" max="5" width="10.6640625" style="49" hidden="1" customWidth="1"/>
    <col min="6" max="6" width="9.1328125" style="55" hidden="1" customWidth="1"/>
    <col min="7" max="7" width="9.1328125" style="49" hidden="1" customWidth="1"/>
    <col min="8" max="17" width="9.1328125" style="49" customWidth="1"/>
    <col min="18" max="16384" width="9.1328125" style="49"/>
  </cols>
  <sheetData>
    <row r="1" spans="1:7" s="45" customFormat="1">
      <c r="A1" s="44" t="s">
        <v>483</v>
      </c>
      <c r="C1" s="46"/>
      <c r="D1" s="48"/>
      <c r="E1" s="47"/>
    </row>
    <row r="2" spans="1:7" s="45" customFormat="1">
      <c r="A2" s="125" t="str">
        <f>IF(ISBLANK(facultate), IF(ISBLANK(departament),"","Departament " &amp; departament), "Facultatea " &amp; facultate)</f>
        <v>Facultatea Automatică și Calculatoare</v>
      </c>
      <c r="C2" s="46"/>
      <c r="D2" s="48"/>
      <c r="E2" s="47"/>
    </row>
    <row r="3" spans="1:7" s="45" customFormat="1">
      <c r="A3" s="125" t="str">
        <f>IF(ISBLANK(departament),"","Departamentul " &amp; departament)</f>
        <v>Departamentul Automatică și Informatică Aplicată</v>
      </c>
      <c r="C3" s="46"/>
      <c r="D3" s="48"/>
      <c r="E3" s="47"/>
    </row>
    <row r="4" spans="1:7">
      <c r="A4" s="472" t="s">
        <v>843</v>
      </c>
      <c r="B4" s="472"/>
      <c r="C4" s="472"/>
      <c r="D4" s="472"/>
      <c r="E4" s="472"/>
      <c r="F4" s="472"/>
    </row>
    <row r="5" spans="1:7" ht="39.75" customHeight="1">
      <c r="A5" s="478" t="s">
        <v>910</v>
      </c>
      <c r="B5" s="478"/>
      <c r="C5" s="478"/>
      <c r="D5" s="478"/>
      <c r="E5" s="478"/>
    </row>
    <row r="6" spans="1:7" ht="13.5" customHeight="1">
      <c r="C6" s="49"/>
      <c r="D6" s="253" t="str">
        <f>CONCATENATE(functie," ",nume_candidat)</f>
        <v>Conferențiar Bojan-Dragos Claudia-Adina</v>
      </c>
    </row>
    <row r="7" spans="1:7" ht="18.75" customHeight="1">
      <c r="A7" s="470" t="s">
        <v>338</v>
      </c>
      <c r="B7" s="470" t="s">
        <v>897</v>
      </c>
      <c r="C7" s="480" t="s">
        <v>2</v>
      </c>
      <c r="D7" s="470" t="s">
        <v>544</v>
      </c>
      <c r="E7" s="470" t="s">
        <v>4</v>
      </c>
      <c r="F7" s="491" t="s">
        <v>541</v>
      </c>
      <c r="G7" s="477" t="s">
        <v>551</v>
      </c>
    </row>
    <row r="8" spans="1:7" ht="18.75" customHeight="1">
      <c r="A8" s="487"/>
      <c r="B8" s="487"/>
      <c r="C8" s="481"/>
      <c r="D8" s="487"/>
      <c r="E8" s="487"/>
      <c r="F8" s="492"/>
      <c r="G8" s="477"/>
    </row>
    <row r="9" spans="1:7" ht="18.75" customHeight="1">
      <c r="A9" s="487"/>
      <c r="B9" s="487"/>
      <c r="C9" s="481"/>
      <c r="D9" s="471"/>
      <c r="E9" s="471"/>
      <c r="F9" s="492"/>
      <c r="G9" s="477"/>
    </row>
    <row r="10" spans="1:7" ht="18.75" customHeight="1">
      <c r="A10" s="471"/>
      <c r="B10" s="471"/>
      <c r="C10" s="482"/>
      <c r="D10" s="254" t="str">
        <f>CONCATENATE("ultimii ",durata_evaluare," ani")</f>
        <v>ultimii 5 ani</v>
      </c>
      <c r="E10" s="254" t="str">
        <f>CONCATENATE("ultimii                                  ",durata_evaluare," ani")</f>
        <v>ultimii                                  5 ani</v>
      </c>
      <c r="F10" s="493"/>
      <c r="G10" s="477"/>
    </row>
    <row r="11" spans="1:7">
      <c r="A11" s="71"/>
      <c r="B11" s="50"/>
      <c r="C11" s="22"/>
      <c r="D11" s="123">
        <f>SUMIF(D12:D1012,"&gt;0")</f>
        <v>0</v>
      </c>
      <c r="E11" s="59">
        <f>SUMIF(E12:E1110,"&gt;0")</f>
        <v>0</v>
      </c>
      <c r="F11" s="252"/>
    </row>
    <row r="12" spans="1:7">
      <c r="A12" s="28">
        <v>1</v>
      </c>
      <c r="B12" s="7"/>
      <c r="C12" s="180"/>
      <c r="D12" s="124" t="str">
        <f t="shared" ref="D12:D75" si="0">IF(OR($B12="",,$C12&lt;an_initial,$C12&gt;an_final),"",E12*10)</f>
        <v/>
      </c>
      <c r="E12" s="60" t="str">
        <f t="shared" ref="E12:E75" si="1">IF(OR($B12="",,$C12="",$C12&gt;an_final),"",IF($C12&gt;=an_initial,1,""))</f>
        <v/>
      </c>
      <c r="F12" s="56" t="b">
        <f t="shared" ref="F12:F75" si="2">IF(nume_candidat="",FALSE,ISNUMBER(SEARCH(nume_candidat,$B12)))</f>
        <v>0</v>
      </c>
      <c r="G12" s="57">
        <f t="shared" ref="G12" si="3">LEN(B12)-LEN(SUBSTITUTE(B12,",",""))+1</f>
        <v>1</v>
      </c>
    </row>
    <row r="13" spans="1:7">
      <c r="A13" s="28">
        <v>2</v>
      </c>
      <c r="B13" s="7"/>
      <c r="C13" s="180"/>
      <c r="D13" s="124" t="str">
        <f t="shared" si="0"/>
        <v/>
      </c>
      <c r="E13" s="60" t="str">
        <f t="shared" si="1"/>
        <v/>
      </c>
      <c r="F13" s="56" t="b">
        <f t="shared" si="2"/>
        <v>0</v>
      </c>
      <c r="G13" s="57">
        <f t="shared" ref="G13:G76" si="4">LEN(B13)-LEN(SUBSTITUTE(B13,",",""))+1</f>
        <v>1</v>
      </c>
    </row>
    <row r="14" spans="1:7">
      <c r="A14" s="28">
        <v>3</v>
      </c>
      <c r="B14" s="7"/>
      <c r="C14" s="180"/>
      <c r="D14" s="124" t="str">
        <f t="shared" si="0"/>
        <v/>
      </c>
      <c r="E14" s="60" t="str">
        <f t="shared" si="1"/>
        <v/>
      </c>
      <c r="F14" s="56" t="b">
        <f t="shared" si="2"/>
        <v>0</v>
      </c>
      <c r="G14" s="57">
        <f t="shared" si="4"/>
        <v>1</v>
      </c>
    </row>
    <row r="15" spans="1:7">
      <c r="A15" s="28">
        <v>4</v>
      </c>
      <c r="B15" s="6"/>
      <c r="C15" s="179"/>
      <c r="D15" s="124" t="str">
        <f t="shared" si="0"/>
        <v/>
      </c>
      <c r="E15" s="60" t="str">
        <f t="shared" si="1"/>
        <v/>
      </c>
      <c r="F15" s="56" t="b">
        <f t="shared" si="2"/>
        <v>0</v>
      </c>
      <c r="G15" s="57">
        <f t="shared" si="4"/>
        <v>1</v>
      </c>
    </row>
    <row r="16" spans="1:7">
      <c r="A16" s="28">
        <v>5</v>
      </c>
      <c r="B16" s="6"/>
      <c r="C16" s="179"/>
      <c r="D16" s="124" t="str">
        <f t="shared" si="0"/>
        <v/>
      </c>
      <c r="E16" s="60" t="str">
        <f t="shared" si="1"/>
        <v/>
      </c>
      <c r="F16" s="56" t="b">
        <f t="shared" si="2"/>
        <v>0</v>
      </c>
      <c r="G16" s="57">
        <f t="shared" si="4"/>
        <v>1</v>
      </c>
    </row>
    <row r="17" spans="1:7">
      <c r="A17" s="28">
        <v>6</v>
      </c>
      <c r="B17" s="6"/>
      <c r="C17" s="179"/>
      <c r="D17" s="124" t="str">
        <f t="shared" si="0"/>
        <v/>
      </c>
      <c r="E17" s="60" t="str">
        <f t="shared" si="1"/>
        <v/>
      </c>
      <c r="F17" s="56" t="b">
        <f t="shared" si="2"/>
        <v>0</v>
      </c>
      <c r="G17" s="57">
        <f t="shared" si="4"/>
        <v>1</v>
      </c>
    </row>
    <row r="18" spans="1:7">
      <c r="A18" s="28">
        <v>7</v>
      </c>
      <c r="B18" s="6"/>
      <c r="C18" s="179"/>
      <c r="D18" s="124" t="str">
        <f t="shared" si="0"/>
        <v/>
      </c>
      <c r="E18" s="60" t="str">
        <f t="shared" si="1"/>
        <v/>
      </c>
      <c r="F18" s="56" t="b">
        <f t="shared" si="2"/>
        <v>0</v>
      </c>
      <c r="G18" s="57">
        <f t="shared" si="4"/>
        <v>1</v>
      </c>
    </row>
    <row r="19" spans="1:7">
      <c r="A19" s="28">
        <v>8</v>
      </c>
      <c r="B19" s="6"/>
      <c r="C19" s="179"/>
      <c r="D19" s="124" t="str">
        <f t="shared" si="0"/>
        <v/>
      </c>
      <c r="E19" s="60" t="str">
        <f t="shared" si="1"/>
        <v/>
      </c>
      <c r="F19" s="56" t="b">
        <f t="shared" si="2"/>
        <v>0</v>
      </c>
      <c r="G19" s="57">
        <f t="shared" si="4"/>
        <v>1</v>
      </c>
    </row>
    <row r="20" spans="1:7">
      <c r="A20" s="28">
        <v>9</v>
      </c>
      <c r="B20" s="6"/>
      <c r="C20" s="179"/>
      <c r="D20" s="124" t="str">
        <f t="shared" si="0"/>
        <v/>
      </c>
      <c r="E20" s="60" t="str">
        <f t="shared" si="1"/>
        <v/>
      </c>
      <c r="F20" s="56" t="b">
        <f t="shared" si="2"/>
        <v>0</v>
      </c>
      <c r="G20" s="57">
        <f t="shared" si="4"/>
        <v>1</v>
      </c>
    </row>
    <row r="21" spans="1:7">
      <c r="A21" s="28">
        <v>10</v>
      </c>
      <c r="B21" s="6"/>
      <c r="C21" s="179"/>
      <c r="D21" s="124" t="str">
        <f t="shared" si="0"/>
        <v/>
      </c>
      <c r="E21" s="60" t="str">
        <f t="shared" si="1"/>
        <v/>
      </c>
      <c r="F21" s="56" t="b">
        <f t="shared" si="2"/>
        <v>0</v>
      </c>
      <c r="G21" s="57">
        <f t="shared" si="4"/>
        <v>1</v>
      </c>
    </row>
    <row r="22" spans="1:7">
      <c r="A22" s="28">
        <v>11</v>
      </c>
      <c r="B22" s="6"/>
      <c r="C22" s="179"/>
      <c r="D22" s="124" t="str">
        <f t="shared" si="0"/>
        <v/>
      </c>
      <c r="E22" s="60" t="str">
        <f t="shared" si="1"/>
        <v/>
      </c>
      <c r="F22" s="56" t="b">
        <f t="shared" si="2"/>
        <v>0</v>
      </c>
      <c r="G22" s="57">
        <f t="shared" si="4"/>
        <v>1</v>
      </c>
    </row>
    <row r="23" spans="1:7">
      <c r="A23" s="28">
        <v>12</v>
      </c>
      <c r="B23" s="6"/>
      <c r="C23" s="179"/>
      <c r="D23" s="124" t="str">
        <f t="shared" si="0"/>
        <v/>
      </c>
      <c r="E23" s="60" t="str">
        <f t="shared" si="1"/>
        <v/>
      </c>
      <c r="F23" s="56" t="b">
        <f t="shared" si="2"/>
        <v>0</v>
      </c>
      <c r="G23" s="57">
        <f t="shared" si="4"/>
        <v>1</v>
      </c>
    </row>
    <row r="24" spans="1:7">
      <c r="A24" s="28">
        <v>13</v>
      </c>
      <c r="B24" s="6"/>
      <c r="C24" s="179"/>
      <c r="D24" s="124" t="str">
        <f t="shared" si="0"/>
        <v/>
      </c>
      <c r="E24" s="60" t="str">
        <f t="shared" si="1"/>
        <v/>
      </c>
      <c r="F24" s="56" t="b">
        <f t="shared" si="2"/>
        <v>0</v>
      </c>
      <c r="G24" s="57">
        <f t="shared" si="4"/>
        <v>1</v>
      </c>
    </row>
    <row r="25" spans="1:7">
      <c r="A25" s="28">
        <v>14</v>
      </c>
      <c r="B25" s="6"/>
      <c r="C25" s="179"/>
      <c r="D25" s="124" t="str">
        <f t="shared" si="0"/>
        <v/>
      </c>
      <c r="E25" s="60" t="str">
        <f t="shared" si="1"/>
        <v/>
      </c>
      <c r="F25" s="56" t="b">
        <f t="shared" si="2"/>
        <v>0</v>
      </c>
      <c r="G25" s="57">
        <f t="shared" si="4"/>
        <v>1</v>
      </c>
    </row>
    <row r="26" spans="1:7">
      <c r="A26" s="28">
        <v>15</v>
      </c>
      <c r="B26" s="6"/>
      <c r="C26" s="179"/>
      <c r="D26" s="124" t="str">
        <f t="shared" si="0"/>
        <v/>
      </c>
      <c r="E26" s="60" t="str">
        <f t="shared" si="1"/>
        <v/>
      </c>
      <c r="F26" s="56" t="b">
        <f t="shared" si="2"/>
        <v>0</v>
      </c>
      <c r="G26" s="57">
        <f t="shared" si="4"/>
        <v>1</v>
      </c>
    </row>
    <row r="27" spans="1:7">
      <c r="A27" s="28">
        <v>16</v>
      </c>
      <c r="B27" s="6"/>
      <c r="C27" s="179"/>
      <c r="D27" s="124" t="str">
        <f t="shared" si="0"/>
        <v/>
      </c>
      <c r="E27" s="60" t="str">
        <f t="shared" si="1"/>
        <v/>
      </c>
      <c r="F27" s="56" t="b">
        <f t="shared" si="2"/>
        <v>0</v>
      </c>
      <c r="G27" s="57">
        <f t="shared" si="4"/>
        <v>1</v>
      </c>
    </row>
    <row r="28" spans="1:7">
      <c r="A28" s="28">
        <v>17</v>
      </c>
      <c r="B28" s="6"/>
      <c r="C28" s="179"/>
      <c r="D28" s="124" t="str">
        <f t="shared" si="0"/>
        <v/>
      </c>
      <c r="E28" s="60" t="str">
        <f t="shared" si="1"/>
        <v/>
      </c>
      <c r="F28" s="56" t="b">
        <f t="shared" si="2"/>
        <v>0</v>
      </c>
      <c r="G28" s="57">
        <f t="shared" si="4"/>
        <v>1</v>
      </c>
    </row>
    <row r="29" spans="1:7">
      <c r="A29" s="28">
        <v>18</v>
      </c>
      <c r="B29" s="6"/>
      <c r="C29" s="179"/>
      <c r="D29" s="124" t="str">
        <f t="shared" si="0"/>
        <v/>
      </c>
      <c r="E29" s="60" t="str">
        <f t="shared" si="1"/>
        <v/>
      </c>
      <c r="F29" s="56" t="b">
        <f t="shared" si="2"/>
        <v>0</v>
      </c>
      <c r="G29" s="57">
        <f t="shared" si="4"/>
        <v>1</v>
      </c>
    </row>
    <row r="30" spans="1:7">
      <c r="A30" s="28">
        <v>19</v>
      </c>
      <c r="B30" s="6"/>
      <c r="C30" s="179"/>
      <c r="D30" s="124" t="str">
        <f t="shared" si="0"/>
        <v/>
      </c>
      <c r="E30" s="60" t="str">
        <f t="shared" si="1"/>
        <v/>
      </c>
      <c r="F30" s="56" t="b">
        <f t="shared" si="2"/>
        <v>0</v>
      </c>
      <c r="G30" s="57">
        <f t="shared" si="4"/>
        <v>1</v>
      </c>
    </row>
    <row r="31" spans="1:7">
      <c r="A31" s="28">
        <v>20</v>
      </c>
      <c r="B31" s="6"/>
      <c r="C31" s="179"/>
      <c r="D31" s="124" t="str">
        <f t="shared" si="0"/>
        <v/>
      </c>
      <c r="E31" s="60" t="str">
        <f t="shared" si="1"/>
        <v/>
      </c>
      <c r="F31" s="56" t="b">
        <f t="shared" si="2"/>
        <v>0</v>
      </c>
      <c r="G31" s="57">
        <f t="shared" si="4"/>
        <v>1</v>
      </c>
    </row>
    <row r="32" spans="1:7">
      <c r="A32" s="28">
        <v>21</v>
      </c>
      <c r="B32" s="6"/>
      <c r="C32" s="179"/>
      <c r="D32" s="124" t="str">
        <f t="shared" si="0"/>
        <v/>
      </c>
      <c r="E32" s="60" t="str">
        <f t="shared" si="1"/>
        <v/>
      </c>
      <c r="F32" s="56" t="b">
        <f t="shared" si="2"/>
        <v>0</v>
      </c>
      <c r="G32" s="57">
        <f t="shared" si="4"/>
        <v>1</v>
      </c>
    </row>
    <row r="33" spans="1:7">
      <c r="A33" s="28">
        <v>22</v>
      </c>
      <c r="B33" s="6"/>
      <c r="C33" s="179"/>
      <c r="D33" s="124" t="str">
        <f t="shared" si="0"/>
        <v/>
      </c>
      <c r="E33" s="60" t="str">
        <f t="shared" si="1"/>
        <v/>
      </c>
      <c r="F33" s="56" t="b">
        <f t="shared" si="2"/>
        <v>0</v>
      </c>
      <c r="G33" s="57">
        <f t="shared" si="4"/>
        <v>1</v>
      </c>
    </row>
    <row r="34" spans="1:7">
      <c r="A34" s="28">
        <v>23</v>
      </c>
      <c r="B34" s="6"/>
      <c r="C34" s="179"/>
      <c r="D34" s="124" t="str">
        <f t="shared" si="0"/>
        <v/>
      </c>
      <c r="E34" s="60" t="str">
        <f t="shared" si="1"/>
        <v/>
      </c>
      <c r="F34" s="56" t="b">
        <f t="shared" si="2"/>
        <v>0</v>
      </c>
      <c r="G34" s="57">
        <f t="shared" si="4"/>
        <v>1</v>
      </c>
    </row>
    <row r="35" spans="1:7">
      <c r="A35" s="28">
        <v>24</v>
      </c>
      <c r="B35" s="6"/>
      <c r="C35" s="179"/>
      <c r="D35" s="124" t="str">
        <f t="shared" si="0"/>
        <v/>
      </c>
      <c r="E35" s="60" t="str">
        <f t="shared" si="1"/>
        <v/>
      </c>
      <c r="F35" s="56" t="b">
        <f t="shared" si="2"/>
        <v>0</v>
      </c>
      <c r="G35" s="57">
        <f t="shared" si="4"/>
        <v>1</v>
      </c>
    </row>
    <row r="36" spans="1:7">
      <c r="A36" s="28">
        <v>25</v>
      </c>
      <c r="B36" s="6"/>
      <c r="C36" s="179"/>
      <c r="D36" s="124" t="str">
        <f t="shared" si="0"/>
        <v/>
      </c>
      <c r="E36" s="60" t="str">
        <f t="shared" si="1"/>
        <v/>
      </c>
      <c r="F36" s="56" t="b">
        <f t="shared" si="2"/>
        <v>0</v>
      </c>
      <c r="G36" s="57">
        <f t="shared" si="4"/>
        <v>1</v>
      </c>
    </row>
    <row r="37" spans="1:7">
      <c r="A37" s="28">
        <v>26</v>
      </c>
      <c r="B37" s="6"/>
      <c r="C37" s="179"/>
      <c r="D37" s="124" t="str">
        <f t="shared" si="0"/>
        <v/>
      </c>
      <c r="E37" s="60" t="str">
        <f t="shared" si="1"/>
        <v/>
      </c>
      <c r="F37" s="56" t="b">
        <f t="shared" si="2"/>
        <v>0</v>
      </c>
      <c r="G37" s="57">
        <f t="shared" si="4"/>
        <v>1</v>
      </c>
    </row>
    <row r="38" spans="1:7">
      <c r="A38" s="28">
        <v>27</v>
      </c>
      <c r="B38" s="6"/>
      <c r="C38" s="179"/>
      <c r="D38" s="124" t="str">
        <f t="shared" si="0"/>
        <v/>
      </c>
      <c r="E38" s="60" t="str">
        <f t="shared" si="1"/>
        <v/>
      </c>
      <c r="F38" s="56" t="b">
        <f t="shared" si="2"/>
        <v>0</v>
      </c>
      <c r="G38" s="57">
        <f t="shared" si="4"/>
        <v>1</v>
      </c>
    </row>
    <row r="39" spans="1:7">
      <c r="A39" s="28">
        <v>28</v>
      </c>
      <c r="B39" s="6"/>
      <c r="C39" s="179"/>
      <c r="D39" s="124" t="str">
        <f t="shared" si="0"/>
        <v/>
      </c>
      <c r="E39" s="60" t="str">
        <f t="shared" si="1"/>
        <v/>
      </c>
      <c r="F39" s="56" t="b">
        <f t="shared" si="2"/>
        <v>0</v>
      </c>
      <c r="G39" s="57">
        <f t="shared" si="4"/>
        <v>1</v>
      </c>
    </row>
    <row r="40" spans="1:7">
      <c r="A40" s="28">
        <v>29</v>
      </c>
      <c r="B40" s="6"/>
      <c r="C40" s="179"/>
      <c r="D40" s="124" t="str">
        <f t="shared" si="0"/>
        <v/>
      </c>
      <c r="E40" s="60" t="str">
        <f t="shared" si="1"/>
        <v/>
      </c>
      <c r="F40" s="56" t="b">
        <f t="shared" si="2"/>
        <v>0</v>
      </c>
      <c r="G40" s="57">
        <f t="shared" si="4"/>
        <v>1</v>
      </c>
    </row>
    <row r="41" spans="1:7">
      <c r="A41" s="28">
        <v>30</v>
      </c>
      <c r="B41" s="6"/>
      <c r="C41" s="179"/>
      <c r="D41" s="124" t="str">
        <f t="shared" si="0"/>
        <v/>
      </c>
      <c r="E41" s="60" t="str">
        <f t="shared" si="1"/>
        <v/>
      </c>
      <c r="F41" s="56" t="b">
        <f t="shared" si="2"/>
        <v>0</v>
      </c>
      <c r="G41" s="57">
        <f t="shared" si="4"/>
        <v>1</v>
      </c>
    </row>
    <row r="42" spans="1:7">
      <c r="A42" s="28">
        <v>31</v>
      </c>
      <c r="B42" s="6"/>
      <c r="C42" s="179"/>
      <c r="D42" s="124" t="str">
        <f t="shared" si="0"/>
        <v/>
      </c>
      <c r="E42" s="60" t="str">
        <f t="shared" si="1"/>
        <v/>
      </c>
      <c r="F42" s="56" t="b">
        <f t="shared" si="2"/>
        <v>0</v>
      </c>
      <c r="G42" s="57">
        <f t="shared" si="4"/>
        <v>1</v>
      </c>
    </row>
    <row r="43" spans="1:7">
      <c r="A43" s="28">
        <v>32</v>
      </c>
      <c r="B43" s="6"/>
      <c r="C43" s="179"/>
      <c r="D43" s="124" t="str">
        <f t="shared" si="0"/>
        <v/>
      </c>
      <c r="E43" s="60" t="str">
        <f t="shared" si="1"/>
        <v/>
      </c>
      <c r="F43" s="56" t="b">
        <f t="shared" si="2"/>
        <v>0</v>
      </c>
      <c r="G43" s="57">
        <f t="shared" si="4"/>
        <v>1</v>
      </c>
    </row>
    <row r="44" spans="1:7">
      <c r="A44" s="28">
        <v>33</v>
      </c>
      <c r="B44" s="6"/>
      <c r="C44" s="179"/>
      <c r="D44" s="124" t="str">
        <f t="shared" si="0"/>
        <v/>
      </c>
      <c r="E44" s="60" t="str">
        <f t="shared" si="1"/>
        <v/>
      </c>
      <c r="F44" s="56" t="b">
        <f t="shared" si="2"/>
        <v>0</v>
      </c>
      <c r="G44" s="57">
        <f t="shared" si="4"/>
        <v>1</v>
      </c>
    </row>
    <row r="45" spans="1:7">
      <c r="A45" s="28">
        <v>34</v>
      </c>
      <c r="B45" s="6"/>
      <c r="C45" s="179"/>
      <c r="D45" s="124" t="str">
        <f t="shared" si="0"/>
        <v/>
      </c>
      <c r="E45" s="60" t="str">
        <f t="shared" si="1"/>
        <v/>
      </c>
      <c r="F45" s="56" t="b">
        <f t="shared" si="2"/>
        <v>0</v>
      </c>
      <c r="G45" s="57">
        <f t="shared" si="4"/>
        <v>1</v>
      </c>
    </row>
    <row r="46" spans="1:7">
      <c r="A46" s="28">
        <v>35</v>
      </c>
      <c r="B46" s="6"/>
      <c r="C46" s="179"/>
      <c r="D46" s="124" t="str">
        <f t="shared" si="0"/>
        <v/>
      </c>
      <c r="E46" s="60" t="str">
        <f t="shared" si="1"/>
        <v/>
      </c>
      <c r="F46" s="56" t="b">
        <f t="shared" si="2"/>
        <v>0</v>
      </c>
      <c r="G46" s="57">
        <f t="shared" si="4"/>
        <v>1</v>
      </c>
    </row>
    <row r="47" spans="1:7">
      <c r="A47" s="28">
        <v>36</v>
      </c>
      <c r="B47" s="6"/>
      <c r="C47" s="179"/>
      <c r="D47" s="124" t="str">
        <f t="shared" si="0"/>
        <v/>
      </c>
      <c r="E47" s="60" t="str">
        <f t="shared" si="1"/>
        <v/>
      </c>
      <c r="F47" s="56" t="b">
        <f t="shared" si="2"/>
        <v>0</v>
      </c>
      <c r="G47" s="57">
        <f t="shared" si="4"/>
        <v>1</v>
      </c>
    </row>
    <row r="48" spans="1:7">
      <c r="A48" s="28">
        <v>37</v>
      </c>
      <c r="B48" s="6"/>
      <c r="C48" s="179"/>
      <c r="D48" s="124" t="str">
        <f t="shared" si="0"/>
        <v/>
      </c>
      <c r="E48" s="60" t="str">
        <f t="shared" si="1"/>
        <v/>
      </c>
      <c r="F48" s="56" t="b">
        <f t="shared" si="2"/>
        <v>0</v>
      </c>
      <c r="G48" s="57">
        <f t="shared" si="4"/>
        <v>1</v>
      </c>
    </row>
    <row r="49" spans="1:7">
      <c r="A49" s="28">
        <v>38</v>
      </c>
      <c r="B49" s="6"/>
      <c r="C49" s="179"/>
      <c r="D49" s="124" t="str">
        <f t="shared" si="0"/>
        <v/>
      </c>
      <c r="E49" s="60" t="str">
        <f t="shared" si="1"/>
        <v/>
      </c>
      <c r="F49" s="56" t="b">
        <f t="shared" si="2"/>
        <v>0</v>
      </c>
      <c r="G49" s="57">
        <f t="shared" si="4"/>
        <v>1</v>
      </c>
    </row>
    <row r="50" spans="1:7">
      <c r="A50" s="28">
        <v>39</v>
      </c>
      <c r="B50" s="6"/>
      <c r="C50" s="179"/>
      <c r="D50" s="124" t="str">
        <f t="shared" si="0"/>
        <v/>
      </c>
      <c r="E50" s="60" t="str">
        <f t="shared" si="1"/>
        <v/>
      </c>
      <c r="F50" s="56" t="b">
        <f t="shared" si="2"/>
        <v>0</v>
      </c>
      <c r="G50" s="57">
        <f t="shared" si="4"/>
        <v>1</v>
      </c>
    </row>
    <row r="51" spans="1:7">
      <c r="A51" s="28">
        <v>40</v>
      </c>
      <c r="B51" s="6"/>
      <c r="C51" s="179"/>
      <c r="D51" s="124" t="str">
        <f t="shared" si="0"/>
        <v/>
      </c>
      <c r="E51" s="60" t="str">
        <f t="shared" si="1"/>
        <v/>
      </c>
      <c r="F51" s="56" t="b">
        <f t="shared" si="2"/>
        <v>0</v>
      </c>
      <c r="G51" s="57">
        <f t="shared" si="4"/>
        <v>1</v>
      </c>
    </row>
    <row r="52" spans="1:7">
      <c r="A52" s="28">
        <v>41</v>
      </c>
      <c r="B52" s="6"/>
      <c r="C52" s="179"/>
      <c r="D52" s="124" t="str">
        <f t="shared" si="0"/>
        <v/>
      </c>
      <c r="E52" s="60" t="str">
        <f t="shared" si="1"/>
        <v/>
      </c>
      <c r="F52" s="56" t="b">
        <f t="shared" si="2"/>
        <v>0</v>
      </c>
      <c r="G52" s="57">
        <f t="shared" si="4"/>
        <v>1</v>
      </c>
    </row>
    <row r="53" spans="1:7">
      <c r="A53" s="28">
        <v>42</v>
      </c>
      <c r="B53" s="6"/>
      <c r="C53" s="179"/>
      <c r="D53" s="124" t="str">
        <f t="shared" si="0"/>
        <v/>
      </c>
      <c r="E53" s="60" t="str">
        <f t="shared" si="1"/>
        <v/>
      </c>
      <c r="F53" s="56" t="b">
        <f t="shared" si="2"/>
        <v>0</v>
      </c>
      <c r="G53" s="57">
        <f t="shared" si="4"/>
        <v>1</v>
      </c>
    </row>
    <row r="54" spans="1:7">
      <c r="A54" s="28">
        <v>43</v>
      </c>
      <c r="B54" s="6"/>
      <c r="C54" s="179"/>
      <c r="D54" s="124" t="str">
        <f t="shared" si="0"/>
        <v/>
      </c>
      <c r="E54" s="60" t="str">
        <f t="shared" si="1"/>
        <v/>
      </c>
      <c r="F54" s="56" t="b">
        <f t="shared" si="2"/>
        <v>0</v>
      </c>
      <c r="G54" s="57">
        <f t="shared" si="4"/>
        <v>1</v>
      </c>
    </row>
    <row r="55" spans="1:7">
      <c r="A55" s="28">
        <v>44</v>
      </c>
      <c r="B55" s="6"/>
      <c r="C55" s="179"/>
      <c r="D55" s="124" t="str">
        <f t="shared" si="0"/>
        <v/>
      </c>
      <c r="E55" s="60" t="str">
        <f t="shared" si="1"/>
        <v/>
      </c>
      <c r="F55" s="56" t="b">
        <f t="shared" si="2"/>
        <v>0</v>
      </c>
      <c r="G55" s="57">
        <f t="shared" si="4"/>
        <v>1</v>
      </c>
    </row>
    <row r="56" spans="1:7">
      <c r="A56" s="28">
        <v>45</v>
      </c>
      <c r="B56" s="6"/>
      <c r="C56" s="179"/>
      <c r="D56" s="124" t="str">
        <f t="shared" si="0"/>
        <v/>
      </c>
      <c r="E56" s="60" t="str">
        <f t="shared" si="1"/>
        <v/>
      </c>
      <c r="F56" s="56" t="b">
        <f t="shared" si="2"/>
        <v>0</v>
      </c>
      <c r="G56" s="57">
        <f t="shared" si="4"/>
        <v>1</v>
      </c>
    </row>
    <row r="57" spans="1:7">
      <c r="A57" s="28">
        <v>46</v>
      </c>
      <c r="B57" s="6"/>
      <c r="C57" s="179"/>
      <c r="D57" s="124" t="str">
        <f t="shared" si="0"/>
        <v/>
      </c>
      <c r="E57" s="60" t="str">
        <f t="shared" si="1"/>
        <v/>
      </c>
      <c r="F57" s="56" t="b">
        <f t="shared" si="2"/>
        <v>0</v>
      </c>
      <c r="G57" s="57">
        <f t="shared" si="4"/>
        <v>1</v>
      </c>
    </row>
    <row r="58" spans="1:7">
      <c r="A58" s="28">
        <v>47</v>
      </c>
      <c r="B58" s="6"/>
      <c r="C58" s="179"/>
      <c r="D58" s="124" t="str">
        <f t="shared" si="0"/>
        <v/>
      </c>
      <c r="E58" s="60" t="str">
        <f t="shared" si="1"/>
        <v/>
      </c>
      <c r="F58" s="56" t="b">
        <f t="shared" si="2"/>
        <v>0</v>
      </c>
      <c r="G58" s="57">
        <f t="shared" si="4"/>
        <v>1</v>
      </c>
    </row>
    <row r="59" spans="1:7">
      <c r="A59" s="28">
        <v>48</v>
      </c>
      <c r="B59" s="6"/>
      <c r="C59" s="179"/>
      <c r="D59" s="124" t="str">
        <f t="shared" si="0"/>
        <v/>
      </c>
      <c r="E59" s="60" t="str">
        <f t="shared" si="1"/>
        <v/>
      </c>
      <c r="F59" s="56" t="b">
        <f t="shared" si="2"/>
        <v>0</v>
      </c>
      <c r="G59" s="57">
        <f t="shared" si="4"/>
        <v>1</v>
      </c>
    </row>
    <row r="60" spans="1:7">
      <c r="A60" s="28">
        <v>49</v>
      </c>
      <c r="B60" s="6"/>
      <c r="C60" s="179"/>
      <c r="D60" s="124" t="str">
        <f t="shared" si="0"/>
        <v/>
      </c>
      <c r="E60" s="60" t="str">
        <f t="shared" si="1"/>
        <v/>
      </c>
      <c r="F60" s="56" t="b">
        <f t="shared" si="2"/>
        <v>0</v>
      </c>
      <c r="G60" s="57">
        <f t="shared" si="4"/>
        <v>1</v>
      </c>
    </row>
    <row r="61" spans="1:7">
      <c r="A61" s="28">
        <v>50</v>
      </c>
      <c r="B61" s="6"/>
      <c r="C61" s="179"/>
      <c r="D61" s="124" t="str">
        <f t="shared" si="0"/>
        <v/>
      </c>
      <c r="E61" s="60" t="str">
        <f t="shared" si="1"/>
        <v/>
      </c>
      <c r="F61" s="56" t="b">
        <f t="shared" si="2"/>
        <v>0</v>
      </c>
      <c r="G61" s="57">
        <f t="shared" si="4"/>
        <v>1</v>
      </c>
    </row>
    <row r="62" spans="1:7">
      <c r="A62" s="28">
        <v>51</v>
      </c>
      <c r="B62" s="6"/>
      <c r="C62" s="179"/>
      <c r="D62" s="124" t="str">
        <f t="shared" si="0"/>
        <v/>
      </c>
      <c r="E62" s="60" t="str">
        <f t="shared" si="1"/>
        <v/>
      </c>
      <c r="F62" s="56" t="b">
        <f t="shared" si="2"/>
        <v>0</v>
      </c>
      <c r="G62" s="57">
        <f t="shared" si="4"/>
        <v>1</v>
      </c>
    </row>
    <row r="63" spans="1:7">
      <c r="A63" s="28">
        <v>52</v>
      </c>
      <c r="B63" s="6"/>
      <c r="C63" s="179"/>
      <c r="D63" s="124" t="str">
        <f t="shared" si="0"/>
        <v/>
      </c>
      <c r="E63" s="60" t="str">
        <f t="shared" si="1"/>
        <v/>
      </c>
      <c r="F63" s="56" t="b">
        <f t="shared" si="2"/>
        <v>0</v>
      </c>
      <c r="G63" s="57">
        <f t="shared" si="4"/>
        <v>1</v>
      </c>
    </row>
    <row r="64" spans="1:7">
      <c r="A64" s="28">
        <v>53</v>
      </c>
      <c r="B64" s="6"/>
      <c r="C64" s="179"/>
      <c r="D64" s="124" t="str">
        <f t="shared" si="0"/>
        <v/>
      </c>
      <c r="E64" s="60" t="str">
        <f t="shared" si="1"/>
        <v/>
      </c>
      <c r="F64" s="56" t="b">
        <f t="shared" si="2"/>
        <v>0</v>
      </c>
      <c r="G64" s="57">
        <f t="shared" si="4"/>
        <v>1</v>
      </c>
    </row>
    <row r="65" spans="1:7">
      <c r="A65" s="28">
        <v>54</v>
      </c>
      <c r="B65" s="6"/>
      <c r="C65" s="179"/>
      <c r="D65" s="124" t="str">
        <f t="shared" si="0"/>
        <v/>
      </c>
      <c r="E65" s="60" t="str">
        <f t="shared" si="1"/>
        <v/>
      </c>
      <c r="F65" s="56" t="b">
        <f t="shared" si="2"/>
        <v>0</v>
      </c>
      <c r="G65" s="57">
        <f t="shared" si="4"/>
        <v>1</v>
      </c>
    </row>
    <row r="66" spans="1:7">
      <c r="A66" s="28">
        <v>55</v>
      </c>
      <c r="B66" s="6"/>
      <c r="C66" s="179"/>
      <c r="D66" s="124" t="str">
        <f t="shared" si="0"/>
        <v/>
      </c>
      <c r="E66" s="60" t="str">
        <f t="shared" si="1"/>
        <v/>
      </c>
      <c r="F66" s="56" t="b">
        <f t="shared" si="2"/>
        <v>0</v>
      </c>
      <c r="G66" s="57">
        <f t="shared" si="4"/>
        <v>1</v>
      </c>
    </row>
    <row r="67" spans="1:7">
      <c r="A67" s="28">
        <v>56</v>
      </c>
      <c r="B67" s="6"/>
      <c r="C67" s="179"/>
      <c r="D67" s="124" t="str">
        <f t="shared" si="0"/>
        <v/>
      </c>
      <c r="E67" s="60" t="str">
        <f t="shared" si="1"/>
        <v/>
      </c>
      <c r="F67" s="56" t="b">
        <f t="shared" si="2"/>
        <v>0</v>
      </c>
      <c r="G67" s="57">
        <f t="shared" si="4"/>
        <v>1</v>
      </c>
    </row>
    <row r="68" spans="1:7">
      <c r="A68" s="28">
        <v>57</v>
      </c>
      <c r="B68" s="6"/>
      <c r="C68" s="179"/>
      <c r="D68" s="124" t="str">
        <f t="shared" si="0"/>
        <v/>
      </c>
      <c r="E68" s="60" t="str">
        <f t="shared" si="1"/>
        <v/>
      </c>
      <c r="F68" s="56" t="b">
        <f t="shared" si="2"/>
        <v>0</v>
      </c>
      <c r="G68" s="57">
        <f t="shared" si="4"/>
        <v>1</v>
      </c>
    </row>
    <row r="69" spans="1:7">
      <c r="A69" s="28">
        <v>58</v>
      </c>
      <c r="B69" s="6"/>
      <c r="C69" s="179"/>
      <c r="D69" s="124" t="str">
        <f t="shared" si="0"/>
        <v/>
      </c>
      <c r="E69" s="60" t="str">
        <f t="shared" si="1"/>
        <v/>
      </c>
      <c r="F69" s="56" t="b">
        <f t="shared" si="2"/>
        <v>0</v>
      </c>
      <c r="G69" s="57">
        <f t="shared" si="4"/>
        <v>1</v>
      </c>
    </row>
    <row r="70" spans="1:7">
      <c r="A70" s="28">
        <v>59</v>
      </c>
      <c r="B70" s="6"/>
      <c r="C70" s="179"/>
      <c r="D70" s="124" t="str">
        <f t="shared" si="0"/>
        <v/>
      </c>
      <c r="E70" s="60" t="str">
        <f t="shared" si="1"/>
        <v/>
      </c>
      <c r="F70" s="56" t="b">
        <f t="shared" si="2"/>
        <v>0</v>
      </c>
      <c r="G70" s="57">
        <f t="shared" si="4"/>
        <v>1</v>
      </c>
    </row>
    <row r="71" spans="1:7">
      <c r="A71" s="28">
        <v>60</v>
      </c>
      <c r="B71" s="6"/>
      <c r="C71" s="179"/>
      <c r="D71" s="124" t="str">
        <f t="shared" si="0"/>
        <v/>
      </c>
      <c r="E71" s="60" t="str">
        <f t="shared" si="1"/>
        <v/>
      </c>
      <c r="F71" s="56" t="b">
        <f t="shared" si="2"/>
        <v>0</v>
      </c>
      <c r="G71" s="57">
        <f t="shared" si="4"/>
        <v>1</v>
      </c>
    </row>
    <row r="72" spans="1:7">
      <c r="A72" s="28">
        <v>61</v>
      </c>
      <c r="B72" s="6"/>
      <c r="C72" s="179"/>
      <c r="D72" s="124" t="str">
        <f t="shared" si="0"/>
        <v/>
      </c>
      <c r="E72" s="60" t="str">
        <f t="shared" si="1"/>
        <v/>
      </c>
      <c r="F72" s="56" t="b">
        <f t="shared" si="2"/>
        <v>0</v>
      </c>
      <c r="G72" s="57">
        <f t="shared" si="4"/>
        <v>1</v>
      </c>
    </row>
    <row r="73" spans="1:7">
      <c r="A73" s="28">
        <v>62</v>
      </c>
      <c r="B73" s="6"/>
      <c r="C73" s="179"/>
      <c r="D73" s="124" t="str">
        <f t="shared" si="0"/>
        <v/>
      </c>
      <c r="E73" s="60" t="str">
        <f t="shared" si="1"/>
        <v/>
      </c>
      <c r="F73" s="56" t="b">
        <f t="shared" si="2"/>
        <v>0</v>
      </c>
      <c r="G73" s="57">
        <f t="shared" si="4"/>
        <v>1</v>
      </c>
    </row>
    <row r="74" spans="1:7">
      <c r="A74" s="28">
        <v>63</v>
      </c>
      <c r="B74" s="6"/>
      <c r="C74" s="179"/>
      <c r="D74" s="124" t="str">
        <f t="shared" si="0"/>
        <v/>
      </c>
      <c r="E74" s="60" t="str">
        <f t="shared" si="1"/>
        <v/>
      </c>
      <c r="F74" s="56" t="b">
        <f t="shared" si="2"/>
        <v>0</v>
      </c>
      <c r="G74" s="57">
        <f t="shared" si="4"/>
        <v>1</v>
      </c>
    </row>
    <row r="75" spans="1:7">
      <c r="A75" s="28">
        <v>64</v>
      </c>
      <c r="B75" s="6"/>
      <c r="C75" s="179"/>
      <c r="D75" s="124" t="str">
        <f t="shared" si="0"/>
        <v/>
      </c>
      <c r="E75" s="60" t="str">
        <f t="shared" si="1"/>
        <v/>
      </c>
      <c r="F75" s="56" t="b">
        <f t="shared" si="2"/>
        <v>0</v>
      </c>
      <c r="G75" s="57">
        <f t="shared" si="4"/>
        <v>1</v>
      </c>
    </row>
    <row r="76" spans="1:7">
      <c r="A76" s="28">
        <v>65</v>
      </c>
      <c r="B76" s="6"/>
      <c r="C76" s="179"/>
      <c r="D76" s="124" t="str">
        <f t="shared" ref="D76:D139" si="5">IF(OR($B76="",,$C76&lt;an_initial,$C76&gt;an_final),"",E76*10)</f>
        <v/>
      </c>
      <c r="E76" s="60" t="str">
        <f t="shared" ref="E76:E139" si="6">IF(OR($B76="",,$C76="",$C76&gt;an_final),"",IF($C76&gt;=an_initial,1,""))</f>
        <v/>
      </c>
      <c r="F76" s="56" t="b">
        <f t="shared" ref="F76:F139" si="7">IF(nume_candidat="",FALSE,ISNUMBER(SEARCH(nume_candidat,$B76)))</f>
        <v>0</v>
      </c>
      <c r="G76" s="57">
        <f t="shared" si="4"/>
        <v>1</v>
      </c>
    </row>
    <row r="77" spans="1:7">
      <c r="A77" s="28">
        <v>66</v>
      </c>
      <c r="B77" s="6"/>
      <c r="C77" s="179"/>
      <c r="D77" s="124" t="str">
        <f t="shared" si="5"/>
        <v/>
      </c>
      <c r="E77" s="60" t="str">
        <f t="shared" si="6"/>
        <v/>
      </c>
      <c r="F77" s="56" t="b">
        <f t="shared" si="7"/>
        <v>0</v>
      </c>
      <c r="G77" s="57">
        <f t="shared" ref="G77:G140" si="8">LEN(B77)-LEN(SUBSTITUTE(B77,",",""))+1</f>
        <v>1</v>
      </c>
    </row>
    <row r="78" spans="1:7">
      <c r="A78" s="28">
        <v>67</v>
      </c>
      <c r="B78" s="6"/>
      <c r="C78" s="179"/>
      <c r="D78" s="124" t="str">
        <f t="shared" si="5"/>
        <v/>
      </c>
      <c r="E78" s="60" t="str">
        <f t="shared" si="6"/>
        <v/>
      </c>
      <c r="F78" s="56" t="b">
        <f t="shared" si="7"/>
        <v>0</v>
      </c>
      <c r="G78" s="57">
        <f t="shared" si="8"/>
        <v>1</v>
      </c>
    </row>
    <row r="79" spans="1:7">
      <c r="A79" s="28">
        <v>68</v>
      </c>
      <c r="B79" s="6"/>
      <c r="C79" s="179"/>
      <c r="D79" s="124" t="str">
        <f t="shared" si="5"/>
        <v/>
      </c>
      <c r="E79" s="60" t="str">
        <f t="shared" si="6"/>
        <v/>
      </c>
      <c r="F79" s="56" t="b">
        <f t="shared" si="7"/>
        <v>0</v>
      </c>
      <c r="G79" s="57">
        <f t="shared" si="8"/>
        <v>1</v>
      </c>
    </row>
    <row r="80" spans="1:7">
      <c r="A80" s="28">
        <v>69</v>
      </c>
      <c r="B80" s="6"/>
      <c r="C80" s="179"/>
      <c r="D80" s="124" t="str">
        <f t="shared" si="5"/>
        <v/>
      </c>
      <c r="E80" s="60" t="str">
        <f t="shared" si="6"/>
        <v/>
      </c>
      <c r="F80" s="56" t="b">
        <f t="shared" si="7"/>
        <v>0</v>
      </c>
      <c r="G80" s="57">
        <f t="shared" si="8"/>
        <v>1</v>
      </c>
    </row>
    <row r="81" spans="1:7">
      <c r="A81" s="28">
        <v>70</v>
      </c>
      <c r="B81" s="6"/>
      <c r="C81" s="179"/>
      <c r="D81" s="124" t="str">
        <f t="shared" si="5"/>
        <v/>
      </c>
      <c r="E81" s="60" t="str">
        <f t="shared" si="6"/>
        <v/>
      </c>
      <c r="F81" s="56" t="b">
        <f t="shared" si="7"/>
        <v>0</v>
      </c>
      <c r="G81" s="57">
        <f t="shared" si="8"/>
        <v>1</v>
      </c>
    </row>
    <row r="82" spans="1:7">
      <c r="A82" s="28">
        <v>71</v>
      </c>
      <c r="B82" s="6"/>
      <c r="C82" s="179"/>
      <c r="D82" s="124" t="str">
        <f t="shared" si="5"/>
        <v/>
      </c>
      <c r="E82" s="60" t="str">
        <f t="shared" si="6"/>
        <v/>
      </c>
      <c r="F82" s="56" t="b">
        <f t="shared" si="7"/>
        <v>0</v>
      </c>
      <c r="G82" s="57">
        <f t="shared" si="8"/>
        <v>1</v>
      </c>
    </row>
    <row r="83" spans="1:7">
      <c r="A83" s="28">
        <v>72</v>
      </c>
      <c r="B83" s="6"/>
      <c r="C83" s="179"/>
      <c r="D83" s="124" t="str">
        <f t="shared" si="5"/>
        <v/>
      </c>
      <c r="E83" s="60" t="str">
        <f t="shared" si="6"/>
        <v/>
      </c>
      <c r="F83" s="56" t="b">
        <f t="shared" si="7"/>
        <v>0</v>
      </c>
      <c r="G83" s="57">
        <f t="shared" si="8"/>
        <v>1</v>
      </c>
    </row>
    <row r="84" spans="1:7">
      <c r="A84" s="28">
        <v>73</v>
      </c>
      <c r="B84" s="6"/>
      <c r="C84" s="179"/>
      <c r="D84" s="124" t="str">
        <f t="shared" si="5"/>
        <v/>
      </c>
      <c r="E84" s="60" t="str">
        <f t="shared" si="6"/>
        <v/>
      </c>
      <c r="F84" s="56" t="b">
        <f t="shared" si="7"/>
        <v>0</v>
      </c>
      <c r="G84" s="57">
        <f t="shared" si="8"/>
        <v>1</v>
      </c>
    </row>
    <row r="85" spans="1:7">
      <c r="A85" s="28">
        <v>74</v>
      </c>
      <c r="B85" s="6"/>
      <c r="C85" s="179"/>
      <c r="D85" s="124" t="str">
        <f t="shared" si="5"/>
        <v/>
      </c>
      <c r="E85" s="60" t="str">
        <f t="shared" si="6"/>
        <v/>
      </c>
      <c r="F85" s="56" t="b">
        <f t="shared" si="7"/>
        <v>0</v>
      </c>
      <c r="G85" s="57">
        <f t="shared" si="8"/>
        <v>1</v>
      </c>
    </row>
    <row r="86" spans="1:7">
      <c r="A86" s="28">
        <v>75</v>
      </c>
      <c r="B86" s="6"/>
      <c r="C86" s="179"/>
      <c r="D86" s="124" t="str">
        <f t="shared" si="5"/>
        <v/>
      </c>
      <c r="E86" s="60" t="str">
        <f t="shared" si="6"/>
        <v/>
      </c>
      <c r="F86" s="56" t="b">
        <f t="shared" si="7"/>
        <v>0</v>
      </c>
      <c r="G86" s="57">
        <f t="shared" si="8"/>
        <v>1</v>
      </c>
    </row>
    <row r="87" spans="1:7">
      <c r="A87" s="28">
        <v>76</v>
      </c>
      <c r="B87" s="6"/>
      <c r="C87" s="179"/>
      <c r="D87" s="124" t="str">
        <f t="shared" si="5"/>
        <v/>
      </c>
      <c r="E87" s="60" t="str">
        <f t="shared" si="6"/>
        <v/>
      </c>
      <c r="F87" s="56" t="b">
        <f t="shared" si="7"/>
        <v>0</v>
      </c>
      <c r="G87" s="57">
        <f t="shared" si="8"/>
        <v>1</v>
      </c>
    </row>
    <row r="88" spans="1:7">
      <c r="A88" s="28">
        <v>77</v>
      </c>
      <c r="B88" s="6"/>
      <c r="C88" s="179"/>
      <c r="D88" s="124" t="str">
        <f t="shared" si="5"/>
        <v/>
      </c>
      <c r="E88" s="60" t="str">
        <f t="shared" si="6"/>
        <v/>
      </c>
      <c r="F88" s="56" t="b">
        <f t="shared" si="7"/>
        <v>0</v>
      </c>
      <c r="G88" s="57">
        <f t="shared" si="8"/>
        <v>1</v>
      </c>
    </row>
    <row r="89" spans="1:7">
      <c r="A89" s="28">
        <v>78</v>
      </c>
      <c r="B89" s="6"/>
      <c r="C89" s="179"/>
      <c r="D89" s="124" t="str">
        <f t="shared" si="5"/>
        <v/>
      </c>
      <c r="E89" s="60" t="str">
        <f t="shared" si="6"/>
        <v/>
      </c>
      <c r="F89" s="56" t="b">
        <f t="shared" si="7"/>
        <v>0</v>
      </c>
      <c r="G89" s="57">
        <f t="shared" si="8"/>
        <v>1</v>
      </c>
    </row>
    <row r="90" spans="1:7">
      <c r="A90" s="28">
        <v>79</v>
      </c>
      <c r="B90" s="6"/>
      <c r="C90" s="179"/>
      <c r="D90" s="124" t="str">
        <f t="shared" si="5"/>
        <v/>
      </c>
      <c r="E90" s="60" t="str">
        <f t="shared" si="6"/>
        <v/>
      </c>
      <c r="F90" s="56" t="b">
        <f t="shared" si="7"/>
        <v>0</v>
      </c>
      <c r="G90" s="57">
        <f t="shared" si="8"/>
        <v>1</v>
      </c>
    </row>
    <row r="91" spans="1:7">
      <c r="A91" s="28">
        <v>80</v>
      </c>
      <c r="B91" s="6"/>
      <c r="C91" s="179"/>
      <c r="D91" s="124" t="str">
        <f t="shared" si="5"/>
        <v/>
      </c>
      <c r="E91" s="60" t="str">
        <f t="shared" si="6"/>
        <v/>
      </c>
      <c r="F91" s="56" t="b">
        <f t="shared" si="7"/>
        <v>0</v>
      </c>
      <c r="G91" s="57">
        <f t="shared" si="8"/>
        <v>1</v>
      </c>
    </row>
    <row r="92" spans="1:7">
      <c r="A92" s="28">
        <v>81</v>
      </c>
      <c r="B92" s="6"/>
      <c r="C92" s="179"/>
      <c r="D92" s="124" t="str">
        <f t="shared" si="5"/>
        <v/>
      </c>
      <c r="E92" s="60" t="str">
        <f t="shared" si="6"/>
        <v/>
      </c>
      <c r="F92" s="56" t="b">
        <f t="shared" si="7"/>
        <v>0</v>
      </c>
      <c r="G92" s="57">
        <f t="shared" si="8"/>
        <v>1</v>
      </c>
    </row>
    <row r="93" spans="1:7">
      <c r="A93" s="28">
        <v>82</v>
      </c>
      <c r="B93" s="6"/>
      <c r="C93" s="179"/>
      <c r="D93" s="124" t="str">
        <f t="shared" si="5"/>
        <v/>
      </c>
      <c r="E93" s="60" t="str">
        <f t="shared" si="6"/>
        <v/>
      </c>
      <c r="F93" s="56" t="b">
        <f t="shared" si="7"/>
        <v>0</v>
      </c>
      <c r="G93" s="57">
        <f t="shared" si="8"/>
        <v>1</v>
      </c>
    </row>
    <row r="94" spans="1:7">
      <c r="A94" s="28">
        <v>83</v>
      </c>
      <c r="B94" s="6"/>
      <c r="C94" s="179"/>
      <c r="D94" s="124" t="str">
        <f t="shared" si="5"/>
        <v/>
      </c>
      <c r="E94" s="60" t="str">
        <f t="shared" si="6"/>
        <v/>
      </c>
      <c r="F94" s="56" t="b">
        <f t="shared" si="7"/>
        <v>0</v>
      </c>
      <c r="G94" s="57">
        <f t="shared" si="8"/>
        <v>1</v>
      </c>
    </row>
    <row r="95" spans="1:7">
      <c r="A95" s="28">
        <v>84</v>
      </c>
      <c r="B95" s="6"/>
      <c r="C95" s="179"/>
      <c r="D95" s="124" t="str">
        <f t="shared" si="5"/>
        <v/>
      </c>
      <c r="E95" s="60" t="str">
        <f t="shared" si="6"/>
        <v/>
      </c>
      <c r="F95" s="56" t="b">
        <f t="shared" si="7"/>
        <v>0</v>
      </c>
      <c r="G95" s="57">
        <f t="shared" si="8"/>
        <v>1</v>
      </c>
    </row>
    <row r="96" spans="1:7">
      <c r="A96" s="28">
        <v>85</v>
      </c>
      <c r="B96" s="6"/>
      <c r="C96" s="179"/>
      <c r="D96" s="124" t="str">
        <f t="shared" si="5"/>
        <v/>
      </c>
      <c r="E96" s="60" t="str">
        <f t="shared" si="6"/>
        <v/>
      </c>
      <c r="F96" s="56" t="b">
        <f t="shared" si="7"/>
        <v>0</v>
      </c>
      <c r="G96" s="57">
        <f t="shared" si="8"/>
        <v>1</v>
      </c>
    </row>
    <row r="97" spans="1:7">
      <c r="A97" s="28">
        <v>86</v>
      </c>
      <c r="B97" s="6"/>
      <c r="C97" s="179"/>
      <c r="D97" s="124" t="str">
        <f t="shared" si="5"/>
        <v/>
      </c>
      <c r="E97" s="60" t="str">
        <f t="shared" si="6"/>
        <v/>
      </c>
      <c r="F97" s="56" t="b">
        <f t="shared" si="7"/>
        <v>0</v>
      </c>
      <c r="G97" s="57">
        <f t="shared" si="8"/>
        <v>1</v>
      </c>
    </row>
    <row r="98" spans="1:7">
      <c r="A98" s="28">
        <v>87</v>
      </c>
      <c r="B98" s="6"/>
      <c r="C98" s="179"/>
      <c r="D98" s="124" t="str">
        <f t="shared" si="5"/>
        <v/>
      </c>
      <c r="E98" s="60" t="str">
        <f t="shared" si="6"/>
        <v/>
      </c>
      <c r="F98" s="56" t="b">
        <f t="shared" si="7"/>
        <v>0</v>
      </c>
      <c r="G98" s="57">
        <f t="shared" si="8"/>
        <v>1</v>
      </c>
    </row>
    <row r="99" spans="1:7">
      <c r="A99" s="28">
        <v>88</v>
      </c>
      <c r="B99" s="6"/>
      <c r="C99" s="179"/>
      <c r="D99" s="124" t="str">
        <f t="shared" si="5"/>
        <v/>
      </c>
      <c r="E99" s="60" t="str">
        <f t="shared" si="6"/>
        <v/>
      </c>
      <c r="F99" s="56" t="b">
        <f t="shared" si="7"/>
        <v>0</v>
      </c>
      <c r="G99" s="57">
        <f t="shared" si="8"/>
        <v>1</v>
      </c>
    </row>
    <row r="100" spans="1:7">
      <c r="A100" s="28">
        <v>89</v>
      </c>
      <c r="B100" s="6"/>
      <c r="C100" s="179"/>
      <c r="D100" s="124" t="str">
        <f t="shared" si="5"/>
        <v/>
      </c>
      <c r="E100" s="60" t="str">
        <f t="shared" si="6"/>
        <v/>
      </c>
      <c r="F100" s="56" t="b">
        <f t="shared" si="7"/>
        <v>0</v>
      </c>
      <c r="G100" s="57">
        <f t="shared" si="8"/>
        <v>1</v>
      </c>
    </row>
    <row r="101" spans="1:7">
      <c r="A101" s="28">
        <v>90</v>
      </c>
      <c r="B101" s="6"/>
      <c r="C101" s="179"/>
      <c r="D101" s="124" t="str">
        <f t="shared" si="5"/>
        <v/>
      </c>
      <c r="E101" s="60" t="str">
        <f t="shared" si="6"/>
        <v/>
      </c>
      <c r="F101" s="56" t="b">
        <f t="shared" si="7"/>
        <v>0</v>
      </c>
      <c r="G101" s="57">
        <f t="shared" si="8"/>
        <v>1</v>
      </c>
    </row>
    <row r="102" spans="1:7">
      <c r="A102" s="28">
        <v>91</v>
      </c>
      <c r="B102" s="6"/>
      <c r="C102" s="179"/>
      <c r="D102" s="124" t="str">
        <f t="shared" si="5"/>
        <v/>
      </c>
      <c r="E102" s="60" t="str">
        <f t="shared" si="6"/>
        <v/>
      </c>
      <c r="F102" s="56" t="b">
        <f t="shared" si="7"/>
        <v>0</v>
      </c>
      <c r="G102" s="57">
        <f t="shared" si="8"/>
        <v>1</v>
      </c>
    </row>
    <row r="103" spans="1:7">
      <c r="A103" s="28">
        <v>92</v>
      </c>
      <c r="B103" s="6"/>
      <c r="C103" s="179"/>
      <c r="D103" s="124" t="str">
        <f t="shared" si="5"/>
        <v/>
      </c>
      <c r="E103" s="60" t="str">
        <f t="shared" si="6"/>
        <v/>
      </c>
      <c r="F103" s="56" t="b">
        <f t="shared" si="7"/>
        <v>0</v>
      </c>
      <c r="G103" s="57">
        <f t="shared" si="8"/>
        <v>1</v>
      </c>
    </row>
    <row r="104" spans="1:7">
      <c r="A104" s="28">
        <v>93</v>
      </c>
      <c r="B104" s="6"/>
      <c r="C104" s="179"/>
      <c r="D104" s="124" t="str">
        <f t="shared" si="5"/>
        <v/>
      </c>
      <c r="E104" s="60" t="str">
        <f t="shared" si="6"/>
        <v/>
      </c>
      <c r="F104" s="56" t="b">
        <f t="shared" si="7"/>
        <v>0</v>
      </c>
      <c r="G104" s="57">
        <f t="shared" si="8"/>
        <v>1</v>
      </c>
    </row>
    <row r="105" spans="1:7">
      <c r="A105" s="28">
        <v>94</v>
      </c>
      <c r="B105" s="6"/>
      <c r="C105" s="179"/>
      <c r="D105" s="124" t="str">
        <f t="shared" si="5"/>
        <v/>
      </c>
      <c r="E105" s="60" t="str">
        <f t="shared" si="6"/>
        <v/>
      </c>
      <c r="F105" s="56" t="b">
        <f t="shared" si="7"/>
        <v>0</v>
      </c>
      <c r="G105" s="57">
        <f t="shared" si="8"/>
        <v>1</v>
      </c>
    </row>
    <row r="106" spans="1:7">
      <c r="A106" s="28">
        <v>95</v>
      </c>
      <c r="B106" s="6"/>
      <c r="C106" s="179"/>
      <c r="D106" s="124" t="str">
        <f t="shared" si="5"/>
        <v/>
      </c>
      <c r="E106" s="60" t="str">
        <f t="shared" si="6"/>
        <v/>
      </c>
      <c r="F106" s="56" t="b">
        <f t="shared" si="7"/>
        <v>0</v>
      </c>
      <c r="G106" s="57">
        <f t="shared" si="8"/>
        <v>1</v>
      </c>
    </row>
    <row r="107" spans="1:7">
      <c r="A107" s="28">
        <v>96</v>
      </c>
      <c r="B107" s="6"/>
      <c r="C107" s="179"/>
      <c r="D107" s="124" t="str">
        <f t="shared" si="5"/>
        <v/>
      </c>
      <c r="E107" s="60" t="str">
        <f t="shared" si="6"/>
        <v/>
      </c>
      <c r="F107" s="56" t="b">
        <f t="shared" si="7"/>
        <v>0</v>
      </c>
      <c r="G107" s="57">
        <f t="shared" si="8"/>
        <v>1</v>
      </c>
    </row>
    <row r="108" spans="1:7">
      <c r="A108" s="28">
        <v>97</v>
      </c>
      <c r="B108" s="6"/>
      <c r="C108" s="179"/>
      <c r="D108" s="124" t="str">
        <f t="shared" si="5"/>
        <v/>
      </c>
      <c r="E108" s="60" t="str">
        <f t="shared" si="6"/>
        <v/>
      </c>
      <c r="F108" s="56" t="b">
        <f t="shared" si="7"/>
        <v>0</v>
      </c>
      <c r="G108" s="57">
        <f t="shared" si="8"/>
        <v>1</v>
      </c>
    </row>
    <row r="109" spans="1:7">
      <c r="A109" s="28">
        <v>98</v>
      </c>
      <c r="B109" s="6"/>
      <c r="C109" s="179"/>
      <c r="D109" s="124" t="str">
        <f t="shared" si="5"/>
        <v/>
      </c>
      <c r="E109" s="60" t="str">
        <f t="shared" si="6"/>
        <v/>
      </c>
      <c r="F109" s="56" t="b">
        <f t="shared" si="7"/>
        <v>0</v>
      </c>
      <c r="G109" s="57">
        <f t="shared" si="8"/>
        <v>1</v>
      </c>
    </row>
    <row r="110" spans="1:7">
      <c r="A110" s="117">
        <v>99</v>
      </c>
      <c r="B110" s="6"/>
      <c r="C110" s="179"/>
      <c r="D110" s="124" t="str">
        <f t="shared" si="5"/>
        <v/>
      </c>
      <c r="E110" s="60" t="str">
        <f t="shared" si="6"/>
        <v/>
      </c>
      <c r="F110" s="56" t="b">
        <f t="shared" si="7"/>
        <v>0</v>
      </c>
      <c r="G110" s="57">
        <f t="shared" si="8"/>
        <v>1</v>
      </c>
    </row>
    <row r="111" spans="1:7">
      <c r="A111" s="117">
        <v>100</v>
      </c>
      <c r="B111" s="118"/>
      <c r="C111" s="120"/>
      <c r="D111" s="124" t="str">
        <f t="shared" si="5"/>
        <v/>
      </c>
      <c r="E111" s="60" t="str">
        <f t="shared" si="6"/>
        <v/>
      </c>
      <c r="F111" s="56" t="b">
        <f t="shared" si="7"/>
        <v>0</v>
      </c>
      <c r="G111" s="57">
        <f t="shared" si="8"/>
        <v>1</v>
      </c>
    </row>
    <row r="112" spans="1:7">
      <c r="A112" s="117">
        <v>101</v>
      </c>
      <c r="B112" s="118"/>
      <c r="C112" s="120"/>
      <c r="D112" s="124" t="str">
        <f t="shared" si="5"/>
        <v/>
      </c>
      <c r="E112" s="60" t="str">
        <f t="shared" si="6"/>
        <v/>
      </c>
      <c r="F112" s="56" t="b">
        <f t="shared" si="7"/>
        <v>0</v>
      </c>
      <c r="G112" s="57">
        <f t="shared" si="8"/>
        <v>1</v>
      </c>
    </row>
    <row r="113" spans="1:7">
      <c r="A113" s="117">
        <v>102</v>
      </c>
      <c r="B113" s="118"/>
      <c r="C113" s="120"/>
      <c r="D113" s="124" t="str">
        <f t="shared" si="5"/>
        <v/>
      </c>
      <c r="E113" s="60" t="str">
        <f t="shared" si="6"/>
        <v/>
      </c>
      <c r="F113" s="56" t="b">
        <f t="shared" si="7"/>
        <v>0</v>
      </c>
      <c r="G113" s="57">
        <f t="shared" si="8"/>
        <v>1</v>
      </c>
    </row>
    <row r="114" spans="1:7">
      <c r="A114" s="117">
        <v>103</v>
      </c>
      <c r="B114" s="118"/>
      <c r="C114" s="120"/>
      <c r="D114" s="124" t="str">
        <f t="shared" si="5"/>
        <v/>
      </c>
      <c r="E114" s="60" t="str">
        <f t="shared" si="6"/>
        <v/>
      </c>
      <c r="F114" s="56" t="b">
        <f t="shared" si="7"/>
        <v>0</v>
      </c>
      <c r="G114" s="57">
        <f t="shared" si="8"/>
        <v>1</v>
      </c>
    </row>
    <row r="115" spans="1:7">
      <c r="A115" s="117">
        <v>104</v>
      </c>
      <c r="B115" s="118"/>
      <c r="C115" s="120"/>
      <c r="D115" s="124" t="str">
        <f t="shared" si="5"/>
        <v/>
      </c>
      <c r="E115" s="60" t="str">
        <f t="shared" si="6"/>
        <v/>
      </c>
      <c r="F115" s="56" t="b">
        <f t="shared" si="7"/>
        <v>0</v>
      </c>
      <c r="G115" s="57">
        <f t="shared" si="8"/>
        <v>1</v>
      </c>
    </row>
    <row r="116" spans="1:7">
      <c r="A116" s="117">
        <v>105</v>
      </c>
      <c r="B116" s="118"/>
      <c r="C116" s="120"/>
      <c r="D116" s="124" t="str">
        <f t="shared" si="5"/>
        <v/>
      </c>
      <c r="E116" s="60" t="str">
        <f t="shared" si="6"/>
        <v/>
      </c>
      <c r="F116" s="56" t="b">
        <f t="shared" si="7"/>
        <v>0</v>
      </c>
      <c r="G116" s="57">
        <f t="shared" si="8"/>
        <v>1</v>
      </c>
    </row>
    <row r="117" spans="1:7">
      <c r="A117" s="117">
        <v>106</v>
      </c>
      <c r="B117" s="118"/>
      <c r="C117" s="120"/>
      <c r="D117" s="124" t="str">
        <f t="shared" si="5"/>
        <v/>
      </c>
      <c r="E117" s="60" t="str">
        <f t="shared" si="6"/>
        <v/>
      </c>
      <c r="F117" s="56" t="b">
        <f t="shared" si="7"/>
        <v>0</v>
      </c>
      <c r="G117" s="57">
        <f t="shared" si="8"/>
        <v>1</v>
      </c>
    </row>
    <row r="118" spans="1:7">
      <c r="A118" s="117">
        <v>107</v>
      </c>
      <c r="B118" s="118"/>
      <c r="C118" s="120"/>
      <c r="D118" s="124" t="str">
        <f t="shared" si="5"/>
        <v/>
      </c>
      <c r="E118" s="60" t="str">
        <f t="shared" si="6"/>
        <v/>
      </c>
      <c r="F118" s="56" t="b">
        <f t="shared" si="7"/>
        <v>0</v>
      </c>
      <c r="G118" s="57">
        <f t="shared" si="8"/>
        <v>1</v>
      </c>
    </row>
    <row r="119" spans="1:7">
      <c r="A119" s="117">
        <v>108</v>
      </c>
      <c r="B119" s="118"/>
      <c r="C119" s="120"/>
      <c r="D119" s="124" t="str">
        <f t="shared" si="5"/>
        <v/>
      </c>
      <c r="E119" s="60" t="str">
        <f t="shared" si="6"/>
        <v/>
      </c>
      <c r="F119" s="56" t="b">
        <f t="shared" si="7"/>
        <v>0</v>
      </c>
      <c r="G119" s="57">
        <f t="shared" si="8"/>
        <v>1</v>
      </c>
    </row>
    <row r="120" spans="1:7">
      <c r="A120" s="117">
        <v>109</v>
      </c>
      <c r="B120" s="118"/>
      <c r="C120" s="120"/>
      <c r="D120" s="124" t="str">
        <f t="shared" si="5"/>
        <v/>
      </c>
      <c r="E120" s="60" t="str">
        <f t="shared" si="6"/>
        <v/>
      </c>
      <c r="F120" s="56" t="b">
        <f t="shared" si="7"/>
        <v>0</v>
      </c>
      <c r="G120" s="57">
        <f t="shared" si="8"/>
        <v>1</v>
      </c>
    </row>
    <row r="121" spans="1:7">
      <c r="A121" s="117">
        <v>110</v>
      </c>
      <c r="B121" s="118"/>
      <c r="C121" s="120"/>
      <c r="D121" s="124" t="str">
        <f t="shared" si="5"/>
        <v/>
      </c>
      <c r="E121" s="60" t="str">
        <f t="shared" si="6"/>
        <v/>
      </c>
      <c r="F121" s="56" t="b">
        <f t="shared" si="7"/>
        <v>0</v>
      </c>
      <c r="G121" s="57">
        <f t="shared" si="8"/>
        <v>1</v>
      </c>
    </row>
    <row r="122" spans="1:7">
      <c r="A122" s="117">
        <v>111</v>
      </c>
      <c r="B122" s="118"/>
      <c r="C122" s="120"/>
      <c r="D122" s="124" t="str">
        <f t="shared" si="5"/>
        <v/>
      </c>
      <c r="E122" s="60" t="str">
        <f t="shared" si="6"/>
        <v/>
      </c>
      <c r="F122" s="56" t="b">
        <f t="shared" si="7"/>
        <v>0</v>
      </c>
      <c r="G122" s="57">
        <f t="shared" si="8"/>
        <v>1</v>
      </c>
    </row>
    <row r="123" spans="1:7">
      <c r="A123" s="117">
        <v>112</v>
      </c>
      <c r="B123" s="118"/>
      <c r="C123" s="120"/>
      <c r="D123" s="124" t="str">
        <f t="shared" si="5"/>
        <v/>
      </c>
      <c r="E123" s="60" t="str">
        <f t="shared" si="6"/>
        <v/>
      </c>
      <c r="F123" s="56" t="b">
        <f t="shared" si="7"/>
        <v>0</v>
      </c>
      <c r="G123" s="57">
        <f t="shared" si="8"/>
        <v>1</v>
      </c>
    </row>
    <row r="124" spans="1:7">
      <c r="A124" s="117">
        <v>113</v>
      </c>
      <c r="B124" s="118"/>
      <c r="C124" s="120"/>
      <c r="D124" s="124" t="str">
        <f t="shared" si="5"/>
        <v/>
      </c>
      <c r="E124" s="60" t="str">
        <f t="shared" si="6"/>
        <v/>
      </c>
      <c r="F124" s="56" t="b">
        <f t="shared" si="7"/>
        <v>0</v>
      </c>
      <c r="G124" s="57">
        <f t="shared" si="8"/>
        <v>1</v>
      </c>
    </row>
    <row r="125" spans="1:7">
      <c r="A125" s="117">
        <v>114</v>
      </c>
      <c r="B125" s="118"/>
      <c r="C125" s="120"/>
      <c r="D125" s="124" t="str">
        <f t="shared" si="5"/>
        <v/>
      </c>
      <c r="E125" s="60" t="str">
        <f t="shared" si="6"/>
        <v/>
      </c>
      <c r="F125" s="56" t="b">
        <f t="shared" si="7"/>
        <v>0</v>
      </c>
      <c r="G125" s="57">
        <f t="shared" si="8"/>
        <v>1</v>
      </c>
    </row>
    <row r="126" spans="1:7">
      <c r="A126" s="117">
        <v>115</v>
      </c>
      <c r="B126" s="118"/>
      <c r="C126" s="120"/>
      <c r="D126" s="124" t="str">
        <f t="shared" si="5"/>
        <v/>
      </c>
      <c r="E126" s="60" t="str">
        <f t="shared" si="6"/>
        <v/>
      </c>
      <c r="F126" s="56" t="b">
        <f t="shared" si="7"/>
        <v>0</v>
      </c>
      <c r="G126" s="57">
        <f t="shared" si="8"/>
        <v>1</v>
      </c>
    </row>
    <row r="127" spans="1:7">
      <c r="A127" s="117">
        <v>116</v>
      </c>
      <c r="B127" s="118"/>
      <c r="C127" s="120"/>
      <c r="D127" s="124" t="str">
        <f t="shared" si="5"/>
        <v/>
      </c>
      <c r="E127" s="60" t="str">
        <f t="shared" si="6"/>
        <v/>
      </c>
      <c r="F127" s="56" t="b">
        <f t="shared" si="7"/>
        <v>0</v>
      </c>
      <c r="G127" s="57">
        <f t="shared" si="8"/>
        <v>1</v>
      </c>
    </row>
    <row r="128" spans="1:7">
      <c r="A128" s="117">
        <v>117</v>
      </c>
      <c r="B128" s="118"/>
      <c r="C128" s="120"/>
      <c r="D128" s="124" t="str">
        <f t="shared" si="5"/>
        <v/>
      </c>
      <c r="E128" s="60" t="str">
        <f t="shared" si="6"/>
        <v/>
      </c>
      <c r="F128" s="56" t="b">
        <f t="shared" si="7"/>
        <v>0</v>
      </c>
      <c r="G128" s="57">
        <f t="shared" si="8"/>
        <v>1</v>
      </c>
    </row>
    <row r="129" spans="1:7">
      <c r="A129" s="117">
        <v>118</v>
      </c>
      <c r="B129" s="118"/>
      <c r="C129" s="120"/>
      <c r="D129" s="124" t="str">
        <f t="shared" si="5"/>
        <v/>
      </c>
      <c r="E129" s="60" t="str">
        <f t="shared" si="6"/>
        <v/>
      </c>
      <c r="F129" s="56" t="b">
        <f t="shared" si="7"/>
        <v>0</v>
      </c>
      <c r="G129" s="57">
        <f t="shared" si="8"/>
        <v>1</v>
      </c>
    </row>
    <row r="130" spans="1:7">
      <c r="A130" s="117">
        <v>119</v>
      </c>
      <c r="B130" s="118"/>
      <c r="C130" s="120"/>
      <c r="D130" s="124" t="str">
        <f t="shared" si="5"/>
        <v/>
      </c>
      <c r="E130" s="60" t="str">
        <f t="shared" si="6"/>
        <v/>
      </c>
      <c r="F130" s="56" t="b">
        <f t="shared" si="7"/>
        <v>0</v>
      </c>
      <c r="G130" s="57">
        <f t="shared" si="8"/>
        <v>1</v>
      </c>
    </row>
    <row r="131" spans="1:7">
      <c r="A131" s="117">
        <v>120</v>
      </c>
      <c r="B131" s="118"/>
      <c r="C131" s="120"/>
      <c r="D131" s="124" t="str">
        <f t="shared" si="5"/>
        <v/>
      </c>
      <c r="E131" s="60" t="str">
        <f t="shared" si="6"/>
        <v/>
      </c>
      <c r="F131" s="56" t="b">
        <f t="shared" si="7"/>
        <v>0</v>
      </c>
      <c r="G131" s="57">
        <f t="shared" si="8"/>
        <v>1</v>
      </c>
    </row>
    <row r="132" spans="1:7">
      <c r="A132" s="117">
        <v>121</v>
      </c>
      <c r="B132" s="118"/>
      <c r="C132" s="120"/>
      <c r="D132" s="124" t="str">
        <f t="shared" si="5"/>
        <v/>
      </c>
      <c r="E132" s="60" t="str">
        <f t="shared" si="6"/>
        <v/>
      </c>
      <c r="F132" s="56" t="b">
        <f t="shared" si="7"/>
        <v>0</v>
      </c>
      <c r="G132" s="57">
        <f t="shared" si="8"/>
        <v>1</v>
      </c>
    </row>
    <row r="133" spans="1:7">
      <c r="A133" s="117">
        <v>122</v>
      </c>
      <c r="B133" s="118"/>
      <c r="C133" s="120"/>
      <c r="D133" s="124" t="str">
        <f t="shared" si="5"/>
        <v/>
      </c>
      <c r="E133" s="60" t="str">
        <f t="shared" si="6"/>
        <v/>
      </c>
      <c r="F133" s="56" t="b">
        <f t="shared" si="7"/>
        <v>0</v>
      </c>
      <c r="G133" s="57">
        <f t="shared" si="8"/>
        <v>1</v>
      </c>
    </row>
    <row r="134" spans="1:7">
      <c r="A134" s="117">
        <v>123</v>
      </c>
      <c r="B134" s="118"/>
      <c r="C134" s="120"/>
      <c r="D134" s="124" t="str">
        <f t="shared" si="5"/>
        <v/>
      </c>
      <c r="E134" s="60" t="str">
        <f t="shared" si="6"/>
        <v/>
      </c>
      <c r="F134" s="56" t="b">
        <f t="shared" si="7"/>
        <v>0</v>
      </c>
      <c r="G134" s="57">
        <f t="shared" si="8"/>
        <v>1</v>
      </c>
    </row>
    <row r="135" spans="1:7">
      <c r="A135" s="117">
        <v>124</v>
      </c>
      <c r="B135" s="118"/>
      <c r="C135" s="120"/>
      <c r="D135" s="124" t="str">
        <f t="shared" si="5"/>
        <v/>
      </c>
      <c r="E135" s="60" t="str">
        <f t="shared" si="6"/>
        <v/>
      </c>
      <c r="F135" s="56" t="b">
        <f t="shared" si="7"/>
        <v>0</v>
      </c>
      <c r="G135" s="57">
        <f t="shared" si="8"/>
        <v>1</v>
      </c>
    </row>
    <row r="136" spans="1:7">
      <c r="A136" s="117">
        <v>125</v>
      </c>
      <c r="B136" s="118"/>
      <c r="C136" s="120"/>
      <c r="D136" s="124" t="str">
        <f t="shared" si="5"/>
        <v/>
      </c>
      <c r="E136" s="60" t="str">
        <f t="shared" si="6"/>
        <v/>
      </c>
      <c r="F136" s="56" t="b">
        <f t="shared" si="7"/>
        <v>0</v>
      </c>
      <c r="G136" s="57">
        <f t="shared" si="8"/>
        <v>1</v>
      </c>
    </row>
    <row r="137" spans="1:7">
      <c r="A137" s="117">
        <v>126</v>
      </c>
      <c r="B137" s="118"/>
      <c r="C137" s="120"/>
      <c r="D137" s="124" t="str">
        <f t="shared" si="5"/>
        <v/>
      </c>
      <c r="E137" s="60" t="str">
        <f t="shared" si="6"/>
        <v/>
      </c>
      <c r="F137" s="56" t="b">
        <f t="shared" si="7"/>
        <v>0</v>
      </c>
      <c r="G137" s="57">
        <f t="shared" si="8"/>
        <v>1</v>
      </c>
    </row>
    <row r="138" spans="1:7">
      <c r="A138" s="117">
        <v>127</v>
      </c>
      <c r="B138" s="118"/>
      <c r="C138" s="120"/>
      <c r="D138" s="124" t="str">
        <f t="shared" si="5"/>
        <v/>
      </c>
      <c r="E138" s="60" t="str">
        <f t="shared" si="6"/>
        <v/>
      </c>
      <c r="F138" s="56" t="b">
        <f t="shared" si="7"/>
        <v>0</v>
      </c>
      <c r="G138" s="57">
        <f t="shared" si="8"/>
        <v>1</v>
      </c>
    </row>
    <row r="139" spans="1:7">
      <c r="A139" s="117">
        <v>128</v>
      </c>
      <c r="B139" s="118"/>
      <c r="C139" s="120"/>
      <c r="D139" s="124" t="str">
        <f t="shared" si="5"/>
        <v/>
      </c>
      <c r="E139" s="60" t="str">
        <f t="shared" si="6"/>
        <v/>
      </c>
      <c r="F139" s="56" t="b">
        <f t="shared" si="7"/>
        <v>0</v>
      </c>
      <c r="G139" s="57">
        <f t="shared" si="8"/>
        <v>1</v>
      </c>
    </row>
    <row r="140" spans="1:7">
      <c r="A140" s="117">
        <v>129</v>
      </c>
      <c r="B140" s="118"/>
      <c r="C140" s="120"/>
      <c r="D140" s="124" t="str">
        <f t="shared" ref="D140:D203" si="9">IF(OR($B140="",,$C140&lt;an_initial,$C140&gt;an_final),"",E140*10)</f>
        <v/>
      </c>
      <c r="E140" s="60" t="str">
        <f t="shared" ref="E140:E203" si="10">IF(OR($B140="",,$C140="",$C140&gt;an_final),"",IF($C140&gt;=an_initial,1,""))</f>
        <v/>
      </c>
      <c r="F140" s="56" t="b">
        <f t="shared" ref="F140:F203" si="11">IF(nume_candidat="",FALSE,ISNUMBER(SEARCH(nume_candidat,$B140)))</f>
        <v>0</v>
      </c>
      <c r="G140" s="57">
        <f t="shared" si="8"/>
        <v>1</v>
      </c>
    </row>
    <row r="141" spans="1:7">
      <c r="A141" s="117">
        <v>130</v>
      </c>
      <c r="B141" s="118"/>
      <c r="C141" s="120"/>
      <c r="D141" s="124" t="str">
        <f t="shared" si="9"/>
        <v/>
      </c>
      <c r="E141" s="60" t="str">
        <f t="shared" si="10"/>
        <v/>
      </c>
      <c r="F141" s="56" t="b">
        <f t="shared" si="11"/>
        <v>0</v>
      </c>
      <c r="G141" s="57">
        <f t="shared" ref="G141:G204" si="12">LEN(B141)-LEN(SUBSTITUTE(B141,",",""))+1</f>
        <v>1</v>
      </c>
    </row>
    <row r="142" spans="1:7">
      <c r="A142" s="117">
        <v>131</v>
      </c>
      <c r="B142" s="118"/>
      <c r="C142" s="120"/>
      <c r="D142" s="124" t="str">
        <f t="shared" si="9"/>
        <v/>
      </c>
      <c r="E142" s="60" t="str">
        <f t="shared" si="10"/>
        <v/>
      </c>
      <c r="F142" s="56" t="b">
        <f t="shared" si="11"/>
        <v>0</v>
      </c>
      <c r="G142" s="57">
        <f t="shared" si="12"/>
        <v>1</v>
      </c>
    </row>
    <row r="143" spans="1:7">
      <c r="A143" s="117">
        <v>132</v>
      </c>
      <c r="B143" s="118"/>
      <c r="C143" s="120"/>
      <c r="D143" s="124" t="str">
        <f t="shared" si="9"/>
        <v/>
      </c>
      <c r="E143" s="60" t="str">
        <f t="shared" si="10"/>
        <v/>
      </c>
      <c r="F143" s="56" t="b">
        <f t="shared" si="11"/>
        <v>0</v>
      </c>
      <c r="G143" s="57">
        <f t="shared" si="12"/>
        <v>1</v>
      </c>
    </row>
    <row r="144" spans="1:7">
      <c r="A144" s="117">
        <v>133</v>
      </c>
      <c r="B144" s="118"/>
      <c r="C144" s="120"/>
      <c r="D144" s="124" t="str">
        <f t="shared" si="9"/>
        <v/>
      </c>
      <c r="E144" s="60" t="str">
        <f t="shared" si="10"/>
        <v/>
      </c>
      <c r="F144" s="56" t="b">
        <f t="shared" si="11"/>
        <v>0</v>
      </c>
      <c r="G144" s="57">
        <f t="shared" si="12"/>
        <v>1</v>
      </c>
    </row>
    <row r="145" spans="1:7">
      <c r="A145" s="117">
        <v>134</v>
      </c>
      <c r="B145" s="118"/>
      <c r="C145" s="120"/>
      <c r="D145" s="124" t="str">
        <f t="shared" si="9"/>
        <v/>
      </c>
      <c r="E145" s="60" t="str">
        <f t="shared" si="10"/>
        <v/>
      </c>
      <c r="F145" s="56" t="b">
        <f t="shared" si="11"/>
        <v>0</v>
      </c>
      <c r="G145" s="57">
        <f t="shared" si="12"/>
        <v>1</v>
      </c>
    </row>
    <row r="146" spans="1:7">
      <c r="A146" s="117">
        <v>135</v>
      </c>
      <c r="B146" s="118"/>
      <c r="C146" s="120"/>
      <c r="D146" s="124" t="str">
        <f t="shared" si="9"/>
        <v/>
      </c>
      <c r="E146" s="60" t="str">
        <f t="shared" si="10"/>
        <v/>
      </c>
      <c r="F146" s="56" t="b">
        <f t="shared" si="11"/>
        <v>0</v>
      </c>
      <c r="G146" s="57">
        <f t="shared" si="12"/>
        <v>1</v>
      </c>
    </row>
    <row r="147" spans="1:7">
      <c r="A147" s="117">
        <v>136</v>
      </c>
      <c r="B147" s="118"/>
      <c r="C147" s="120"/>
      <c r="D147" s="124" t="str">
        <f t="shared" si="9"/>
        <v/>
      </c>
      <c r="E147" s="60" t="str">
        <f t="shared" si="10"/>
        <v/>
      </c>
      <c r="F147" s="56" t="b">
        <f t="shared" si="11"/>
        <v>0</v>
      </c>
      <c r="G147" s="57">
        <f t="shared" si="12"/>
        <v>1</v>
      </c>
    </row>
    <row r="148" spans="1:7">
      <c r="A148" s="117">
        <v>137</v>
      </c>
      <c r="B148" s="118"/>
      <c r="C148" s="120"/>
      <c r="D148" s="124" t="str">
        <f t="shared" si="9"/>
        <v/>
      </c>
      <c r="E148" s="60" t="str">
        <f t="shared" si="10"/>
        <v/>
      </c>
      <c r="F148" s="56" t="b">
        <f t="shared" si="11"/>
        <v>0</v>
      </c>
      <c r="G148" s="57">
        <f t="shared" si="12"/>
        <v>1</v>
      </c>
    </row>
    <row r="149" spans="1:7">
      <c r="A149" s="117">
        <v>138</v>
      </c>
      <c r="B149" s="118"/>
      <c r="C149" s="120"/>
      <c r="D149" s="124" t="str">
        <f t="shared" si="9"/>
        <v/>
      </c>
      <c r="E149" s="60" t="str">
        <f t="shared" si="10"/>
        <v/>
      </c>
      <c r="F149" s="56" t="b">
        <f t="shared" si="11"/>
        <v>0</v>
      </c>
      <c r="G149" s="57">
        <f t="shared" si="12"/>
        <v>1</v>
      </c>
    </row>
    <row r="150" spans="1:7">
      <c r="A150" s="117">
        <v>139</v>
      </c>
      <c r="B150" s="118"/>
      <c r="C150" s="120"/>
      <c r="D150" s="124" t="str">
        <f t="shared" si="9"/>
        <v/>
      </c>
      <c r="E150" s="60" t="str">
        <f t="shared" si="10"/>
        <v/>
      </c>
      <c r="F150" s="56" t="b">
        <f t="shared" si="11"/>
        <v>0</v>
      </c>
      <c r="G150" s="57">
        <f t="shared" si="12"/>
        <v>1</v>
      </c>
    </row>
    <row r="151" spans="1:7">
      <c r="A151" s="117">
        <v>140</v>
      </c>
      <c r="B151" s="118"/>
      <c r="C151" s="120"/>
      <c r="D151" s="124" t="str">
        <f t="shared" si="9"/>
        <v/>
      </c>
      <c r="E151" s="60" t="str">
        <f t="shared" si="10"/>
        <v/>
      </c>
      <c r="F151" s="56" t="b">
        <f t="shared" si="11"/>
        <v>0</v>
      </c>
      <c r="G151" s="57">
        <f t="shared" si="12"/>
        <v>1</v>
      </c>
    </row>
    <row r="152" spans="1:7">
      <c r="A152" s="117">
        <v>141</v>
      </c>
      <c r="B152" s="118"/>
      <c r="C152" s="120"/>
      <c r="D152" s="124" t="str">
        <f t="shared" si="9"/>
        <v/>
      </c>
      <c r="E152" s="60" t="str">
        <f t="shared" si="10"/>
        <v/>
      </c>
      <c r="F152" s="56" t="b">
        <f t="shared" si="11"/>
        <v>0</v>
      </c>
      <c r="G152" s="57">
        <f t="shared" si="12"/>
        <v>1</v>
      </c>
    </row>
    <row r="153" spans="1:7">
      <c r="A153" s="117">
        <v>142</v>
      </c>
      <c r="B153" s="118"/>
      <c r="C153" s="120"/>
      <c r="D153" s="124" t="str">
        <f t="shared" si="9"/>
        <v/>
      </c>
      <c r="E153" s="60" t="str">
        <f t="shared" si="10"/>
        <v/>
      </c>
      <c r="F153" s="56" t="b">
        <f t="shared" si="11"/>
        <v>0</v>
      </c>
      <c r="G153" s="57">
        <f t="shared" si="12"/>
        <v>1</v>
      </c>
    </row>
    <row r="154" spans="1:7">
      <c r="A154" s="117">
        <v>143</v>
      </c>
      <c r="B154" s="118"/>
      <c r="C154" s="120"/>
      <c r="D154" s="124" t="str">
        <f t="shared" si="9"/>
        <v/>
      </c>
      <c r="E154" s="60" t="str">
        <f t="shared" si="10"/>
        <v/>
      </c>
      <c r="F154" s="56" t="b">
        <f t="shared" si="11"/>
        <v>0</v>
      </c>
      <c r="G154" s="57">
        <f t="shared" si="12"/>
        <v>1</v>
      </c>
    </row>
    <row r="155" spans="1:7">
      <c r="A155" s="117">
        <v>144</v>
      </c>
      <c r="B155" s="118"/>
      <c r="C155" s="120"/>
      <c r="D155" s="124" t="str">
        <f t="shared" si="9"/>
        <v/>
      </c>
      <c r="E155" s="60" t="str">
        <f t="shared" si="10"/>
        <v/>
      </c>
      <c r="F155" s="56" t="b">
        <f t="shared" si="11"/>
        <v>0</v>
      </c>
      <c r="G155" s="57">
        <f t="shared" si="12"/>
        <v>1</v>
      </c>
    </row>
    <row r="156" spans="1:7">
      <c r="A156" s="117">
        <v>145</v>
      </c>
      <c r="B156" s="118"/>
      <c r="C156" s="120"/>
      <c r="D156" s="124" t="str">
        <f t="shared" si="9"/>
        <v/>
      </c>
      <c r="E156" s="60" t="str">
        <f t="shared" si="10"/>
        <v/>
      </c>
      <c r="F156" s="56" t="b">
        <f t="shared" si="11"/>
        <v>0</v>
      </c>
      <c r="G156" s="57">
        <f t="shared" si="12"/>
        <v>1</v>
      </c>
    </row>
    <row r="157" spans="1:7">
      <c r="A157" s="117">
        <v>146</v>
      </c>
      <c r="B157" s="118"/>
      <c r="C157" s="120"/>
      <c r="D157" s="124" t="str">
        <f t="shared" si="9"/>
        <v/>
      </c>
      <c r="E157" s="60" t="str">
        <f t="shared" si="10"/>
        <v/>
      </c>
      <c r="F157" s="56" t="b">
        <f t="shared" si="11"/>
        <v>0</v>
      </c>
      <c r="G157" s="57">
        <f t="shared" si="12"/>
        <v>1</v>
      </c>
    </row>
    <row r="158" spans="1:7">
      <c r="A158" s="117">
        <v>147</v>
      </c>
      <c r="B158" s="118"/>
      <c r="C158" s="120"/>
      <c r="D158" s="124" t="str">
        <f t="shared" si="9"/>
        <v/>
      </c>
      <c r="E158" s="60" t="str">
        <f t="shared" si="10"/>
        <v/>
      </c>
      <c r="F158" s="56" t="b">
        <f t="shared" si="11"/>
        <v>0</v>
      </c>
      <c r="G158" s="57">
        <f t="shared" si="12"/>
        <v>1</v>
      </c>
    </row>
    <row r="159" spans="1:7">
      <c r="A159" s="117">
        <v>148</v>
      </c>
      <c r="B159" s="118"/>
      <c r="C159" s="120"/>
      <c r="D159" s="124" t="str">
        <f t="shared" si="9"/>
        <v/>
      </c>
      <c r="E159" s="60" t="str">
        <f t="shared" si="10"/>
        <v/>
      </c>
      <c r="F159" s="56" t="b">
        <f t="shared" si="11"/>
        <v>0</v>
      </c>
      <c r="G159" s="57">
        <f t="shared" si="12"/>
        <v>1</v>
      </c>
    </row>
    <row r="160" spans="1:7">
      <c r="A160" s="117">
        <v>149</v>
      </c>
      <c r="B160" s="118"/>
      <c r="C160" s="120"/>
      <c r="D160" s="124" t="str">
        <f t="shared" si="9"/>
        <v/>
      </c>
      <c r="E160" s="60" t="str">
        <f t="shared" si="10"/>
        <v/>
      </c>
      <c r="F160" s="56" t="b">
        <f t="shared" si="11"/>
        <v>0</v>
      </c>
      <c r="G160" s="57">
        <f t="shared" si="12"/>
        <v>1</v>
      </c>
    </row>
    <row r="161" spans="1:7">
      <c r="A161" s="117">
        <v>150</v>
      </c>
      <c r="B161" s="118"/>
      <c r="C161" s="120"/>
      <c r="D161" s="124" t="str">
        <f t="shared" si="9"/>
        <v/>
      </c>
      <c r="E161" s="60" t="str">
        <f t="shared" si="10"/>
        <v/>
      </c>
      <c r="F161" s="56" t="b">
        <f t="shared" si="11"/>
        <v>0</v>
      </c>
      <c r="G161" s="57">
        <f t="shared" si="12"/>
        <v>1</v>
      </c>
    </row>
    <row r="162" spans="1:7">
      <c r="A162" s="117">
        <v>151</v>
      </c>
      <c r="B162" s="118"/>
      <c r="C162" s="120"/>
      <c r="D162" s="124" t="str">
        <f t="shared" si="9"/>
        <v/>
      </c>
      <c r="E162" s="60" t="str">
        <f t="shared" si="10"/>
        <v/>
      </c>
      <c r="F162" s="56" t="b">
        <f t="shared" si="11"/>
        <v>0</v>
      </c>
      <c r="G162" s="57">
        <f t="shared" si="12"/>
        <v>1</v>
      </c>
    </row>
    <row r="163" spans="1:7">
      <c r="A163" s="117">
        <v>152</v>
      </c>
      <c r="B163" s="118"/>
      <c r="C163" s="120"/>
      <c r="D163" s="124" t="str">
        <f t="shared" si="9"/>
        <v/>
      </c>
      <c r="E163" s="60" t="str">
        <f t="shared" si="10"/>
        <v/>
      </c>
      <c r="F163" s="56" t="b">
        <f t="shared" si="11"/>
        <v>0</v>
      </c>
      <c r="G163" s="57">
        <f t="shared" si="12"/>
        <v>1</v>
      </c>
    </row>
    <row r="164" spans="1:7">
      <c r="A164" s="117">
        <v>153</v>
      </c>
      <c r="B164" s="118"/>
      <c r="C164" s="120"/>
      <c r="D164" s="124" t="str">
        <f t="shared" si="9"/>
        <v/>
      </c>
      <c r="E164" s="60" t="str">
        <f t="shared" si="10"/>
        <v/>
      </c>
      <c r="F164" s="56" t="b">
        <f t="shared" si="11"/>
        <v>0</v>
      </c>
      <c r="G164" s="57">
        <f t="shared" si="12"/>
        <v>1</v>
      </c>
    </row>
    <row r="165" spans="1:7">
      <c r="A165" s="117">
        <v>154</v>
      </c>
      <c r="B165" s="118"/>
      <c r="C165" s="120"/>
      <c r="D165" s="124" t="str">
        <f t="shared" si="9"/>
        <v/>
      </c>
      <c r="E165" s="60" t="str">
        <f t="shared" si="10"/>
        <v/>
      </c>
      <c r="F165" s="56" t="b">
        <f t="shared" si="11"/>
        <v>0</v>
      </c>
      <c r="G165" s="57">
        <f t="shared" si="12"/>
        <v>1</v>
      </c>
    </row>
    <row r="166" spans="1:7">
      <c r="A166" s="117">
        <v>155</v>
      </c>
      <c r="B166" s="118"/>
      <c r="C166" s="120"/>
      <c r="D166" s="124" t="str">
        <f t="shared" si="9"/>
        <v/>
      </c>
      <c r="E166" s="60" t="str">
        <f t="shared" si="10"/>
        <v/>
      </c>
      <c r="F166" s="56" t="b">
        <f t="shared" si="11"/>
        <v>0</v>
      </c>
      <c r="G166" s="57">
        <f t="shared" si="12"/>
        <v>1</v>
      </c>
    </row>
    <row r="167" spans="1:7">
      <c r="A167" s="117">
        <v>156</v>
      </c>
      <c r="B167" s="118"/>
      <c r="C167" s="120"/>
      <c r="D167" s="124" t="str">
        <f t="shared" si="9"/>
        <v/>
      </c>
      <c r="E167" s="60" t="str">
        <f t="shared" si="10"/>
        <v/>
      </c>
      <c r="F167" s="56" t="b">
        <f t="shared" si="11"/>
        <v>0</v>
      </c>
      <c r="G167" s="57">
        <f t="shared" si="12"/>
        <v>1</v>
      </c>
    </row>
    <row r="168" spans="1:7">
      <c r="A168" s="117">
        <v>157</v>
      </c>
      <c r="B168" s="118"/>
      <c r="C168" s="120"/>
      <c r="D168" s="124" t="str">
        <f t="shared" si="9"/>
        <v/>
      </c>
      <c r="E168" s="60" t="str">
        <f t="shared" si="10"/>
        <v/>
      </c>
      <c r="F168" s="56" t="b">
        <f t="shared" si="11"/>
        <v>0</v>
      </c>
      <c r="G168" s="57">
        <f t="shared" si="12"/>
        <v>1</v>
      </c>
    </row>
    <row r="169" spans="1:7">
      <c r="A169" s="117">
        <v>158</v>
      </c>
      <c r="B169" s="118"/>
      <c r="C169" s="120"/>
      <c r="D169" s="124" t="str">
        <f t="shared" si="9"/>
        <v/>
      </c>
      <c r="E169" s="60" t="str">
        <f t="shared" si="10"/>
        <v/>
      </c>
      <c r="F169" s="56" t="b">
        <f t="shared" si="11"/>
        <v>0</v>
      </c>
      <c r="G169" s="57">
        <f t="shared" si="12"/>
        <v>1</v>
      </c>
    </row>
    <row r="170" spans="1:7">
      <c r="A170" s="117">
        <v>159</v>
      </c>
      <c r="B170" s="118"/>
      <c r="C170" s="120"/>
      <c r="D170" s="124" t="str">
        <f t="shared" si="9"/>
        <v/>
      </c>
      <c r="E170" s="60" t="str">
        <f t="shared" si="10"/>
        <v/>
      </c>
      <c r="F170" s="56" t="b">
        <f t="shared" si="11"/>
        <v>0</v>
      </c>
      <c r="G170" s="57">
        <f t="shared" si="12"/>
        <v>1</v>
      </c>
    </row>
    <row r="171" spans="1:7">
      <c r="A171" s="117">
        <v>160</v>
      </c>
      <c r="B171" s="118"/>
      <c r="C171" s="120"/>
      <c r="D171" s="124" t="str">
        <f t="shared" si="9"/>
        <v/>
      </c>
      <c r="E171" s="60" t="str">
        <f t="shared" si="10"/>
        <v/>
      </c>
      <c r="F171" s="56" t="b">
        <f t="shared" si="11"/>
        <v>0</v>
      </c>
      <c r="G171" s="57">
        <f t="shared" si="12"/>
        <v>1</v>
      </c>
    </row>
    <row r="172" spans="1:7">
      <c r="A172" s="117">
        <v>161</v>
      </c>
      <c r="B172" s="118"/>
      <c r="C172" s="120"/>
      <c r="D172" s="124" t="str">
        <f t="shared" si="9"/>
        <v/>
      </c>
      <c r="E172" s="60" t="str">
        <f t="shared" si="10"/>
        <v/>
      </c>
      <c r="F172" s="56" t="b">
        <f t="shared" si="11"/>
        <v>0</v>
      </c>
      <c r="G172" s="57">
        <f t="shared" si="12"/>
        <v>1</v>
      </c>
    </row>
    <row r="173" spans="1:7">
      <c r="A173" s="117">
        <v>162</v>
      </c>
      <c r="B173" s="118"/>
      <c r="C173" s="120"/>
      <c r="D173" s="124" t="str">
        <f t="shared" si="9"/>
        <v/>
      </c>
      <c r="E173" s="60" t="str">
        <f t="shared" si="10"/>
        <v/>
      </c>
      <c r="F173" s="56" t="b">
        <f t="shared" si="11"/>
        <v>0</v>
      </c>
      <c r="G173" s="57">
        <f t="shared" si="12"/>
        <v>1</v>
      </c>
    </row>
    <row r="174" spans="1:7">
      <c r="A174" s="117">
        <v>163</v>
      </c>
      <c r="B174" s="118"/>
      <c r="C174" s="120"/>
      <c r="D174" s="124" t="str">
        <f t="shared" si="9"/>
        <v/>
      </c>
      <c r="E174" s="60" t="str">
        <f t="shared" si="10"/>
        <v/>
      </c>
      <c r="F174" s="56" t="b">
        <f t="shared" si="11"/>
        <v>0</v>
      </c>
      <c r="G174" s="57">
        <f t="shared" si="12"/>
        <v>1</v>
      </c>
    </row>
    <row r="175" spans="1:7">
      <c r="A175" s="117">
        <v>164</v>
      </c>
      <c r="B175" s="118"/>
      <c r="C175" s="120"/>
      <c r="D175" s="124" t="str">
        <f t="shared" si="9"/>
        <v/>
      </c>
      <c r="E175" s="60" t="str">
        <f t="shared" si="10"/>
        <v/>
      </c>
      <c r="F175" s="56" t="b">
        <f t="shared" si="11"/>
        <v>0</v>
      </c>
      <c r="G175" s="57">
        <f t="shared" si="12"/>
        <v>1</v>
      </c>
    </row>
    <row r="176" spans="1:7">
      <c r="A176" s="117">
        <v>165</v>
      </c>
      <c r="B176" s="118"/>
      <c r="C176" s="120"/>
      <c r="D176" s="124" t="str">
        <f t="shared" si="9"/>
        <v/>
      </c>
      <c r="E176" s="60" t="str">
        <f t="shared" si="10"/>
        <v/>
      </c>
      <c r="F176" s="56" t="b">
        <f t="shared" si="11"/>
        <v>0</v>
      </c>
      <c r="G176" s="57">
        <f t="shared" si="12"/>
        <v>1</v>
      </c>
    </row>
    <row r="177" spans="1:7">
      <c r="A177" s="117">
        <v>166</v>
      </c>
      <c r="B177" s="118"/>
      <c r="C177" s="120"/>
      <c r="D177" s="124" t="str">
        <f t="shared" si="9"/>
        <v/>
      </c>
      <c r="E177" s="60" t="str">
        <f t="shared" si="10"/>
        <v/>
      </c>
      <c r="F177" s="56" t="b">
        <f t="shared" si="11"/>
        <v>0</v>
      </c>
      <c r="G177" s="57">
        <f t="shared" si="12"/>
        <v>1</v>
      </c>
    </row>
    <row r="178" spans="1:7">
      <c r="A178" s="117">
        <v>167</v>
      </c>
      <c r="B178" s="118"/>
      <c r="C178" s="120"/>
      <c r="D178" s="124" t="str">
        <f t="shared" si="9"/>
        <v/>
      </c>
      <c r="E178" s="60" t="str">
        <f t="shared" si="10"/>
        <v/>
      </c>
      <c r="F178" s="56" t="b">
        <f t="shared" si="11"/>
        <v>0</v>
      </c>
      <c r="G178" s="57">
        <f t="shared" si="12"/>
        <v>1</v>
      </c>
    </row>
    <row r="179" spans="1:7">
      <c r="A179" s="117">
        <v>168</v>
      </c>
      <c r="B179" s="118"/>
      <c r="C179" s="120"/>
      <c r="D179" s="124" t="str">
        <f t="shared" si="9"/>
        <v/>
      </c>
      <c r="E179" s="60" t="str">
        <f t="shared" si="10"/>
        <v/>
      </c>
      <c r="F179" s="56" t="b">
        <f t="shared" si="11"/>
        <v>0</v>
      </c>
      <c r="G179" s="57">
        <f t="shared" si="12"/>
        <v>1</v>
      </c>
    </row>
    <row r="180" spans="1:7">
      <c r="A180" s="117">
        <v>169</v>
      </c>
      <c r="B180" s="118"/>
      <c r="C180" s="120"/>
      <c r="D180" s="124" t="str">
        <f t="shared" si="9"/>
        <v/>
      </c>
      <c r="E180" s="60" t="str">
        <f t="shared" si="10"/>
        <v/>
      </c>
      <c r="F180" s="56" t="b">
        <f t="shared" si="11"/>
        <v>0</v>
      </c>
      <c r="G180" s="57">
        <f t="shared" si="12"/>
        <v>1</v>
      </c>
    </row>
    <row r="181" spans="1:7">
      <c r="A181" s="117">
        <v>170</v>
      </c>
      <c r="B181" s="118"/>
      <c r="C181" s="120"/>
      <c r="D181" s="124" t="str">
        <f t="shared" si="9"/>
        <v/>
      </c>
      <c r="E181" s="60" t="str">
        <f t="shared" si="10"/>
        <v/>
      </c>
      <c r="F181" s="56" t="b">
        <f t="shared" si="11"/>
        <v>0</v>
      </c>
      <c r="G181" s="57">
        <f t="shared" si="12"/>
        <v>1</v>
      </c>
    </row>
    <row r="182" spans="1:7">
      <c r="A182" s="117">
        <v>171</v>
      </c>
      <c r="B182" s="118"/>
      <c r="C182" s="120"/>
      <c r="D182" s="124" t="str">
        <f t="shared" si="9"/>
        <v/>
      </c>
      <c r="E182" s="60" t="str">
        <f t="shared" si="10"/>
        <v/>
      </c>
      <c r="F182" s="56" t="b">
        <f t="shared" si="11"/>
        <v>0</v>
      </c>
      <c r="G182" s="57">
        <f t="shared" si="12"/>
        <v>1</v>
      </c>
    </row>
    <row r="183" spans="1:7">
      <c r="A183" s="117">
        <v>172</v>
      </c>
      <c r="B183" s="118"/>
      <c r="C183" s="120"/>
      <c r="D183" s="124" t="str">
        <f t="shared" si="9"/>
        <v/>
      </c>
      <c r="E183" s="60" t="str">
        <f t="shared" si="10"/>
        <v/>
      </c>
      <c r="F183" s="56" t="b">
        <f t="shared" si="11"/>
        <v>0</v>
      </c>
      <c r="G183" s="57">
        <f t="shared" si="12"/>
        <v>1</v>
      </c>
    </row>
    <row r="184" spans="1:7">
      <c r="A184" s="117">
        <v>173</v>
      </c>
      <c r="B184" s="118"/>
      <c r="C184" s="120"/>
      <c r="D184" s="124" t="str">
        <f t="shared" si="9"/>
        <v/>
      </c>
      <c r="E184" s="60" t="str">
        <f t="shared" si="10"/>
        <v/>
      </c>
      <c r="F184" s="56" t="b">
        <f t="shared" si="11"/>
        <v>0</v>
      </c>
      <c r="G184" s="57">
        <f t="shared" si="12"/>
        <v>1</v>
      </c>
    </row>
    <row r="185" spans="1:7">
      <c r="A185" s="117">
        <v>174</v>
      </c>
      <c r="B185" s="118"/>
      <c r="C185" s="120"/>
      <c r="D185" s="124" t="str">
        <f t="shared" si="9"/>
        <v/>
      </c>
      <c r="E185" s="60" t="str">
        <f t="shared" si="10"/>
        <v/>
      </c>
      <c r="F185" s="56" t="b">
        <f t="shared" si="11"/>
        <v>0</v>
      </c>
      <c r="G185" s="57">
        <f t="shared" si="12"/>
        <v>1</v>
      </c>
    </row>
    <row r="186" spans="1:7">
      <c r="A186" s="117">
        <v>175</v>
      </c>
      <c r="B186" s="118"/>
      <c r="C186" s="120"/>
      <c r="D186" s="124" t="str">
        <f t="shared" si="9"/>
        <v/>
      </c>
      <c r="E186" s="60" t="str">
        <f t="shared" si="10"/>
        <v/>
      </c>
      <c r="F186" s="56" t="b">
        <f t="shared" si="11"/>
        <v>0</v>
      </c>
      <c r="G186" s="57">
        <f t="shared" si="12"/>
        <v>1</v>
      </c>
    </row>
    <row r="187" spans="1:7">
      <c r="A187" s="117">
        <v>176</v>
      </c>
      <c r="B187" s="118"/>
      <c r="C187" s="120"/>
      <c r="D187" s="124" t="str">
        <f t="shared" si="9"/>
        <v/>
      </c>
      <c r="E187" s="60" t="str">
        <f t="shared" si="10"/>
        <v/>
      </c>
      <c r="F187" s="56" t="b">
        <f t="shared" si="11"/>
        <v>0</v>
      </c>
      <c r="G187" s="57">
        <f t="shared" si="12"/>
        <v>1</v>
      </c>
    </row>
    <row r="188" spans="1:7">
      <c r="A188" s="117">
        <v>177</v>
      </c>
      <c r="B188" s="118"/>
      <c r="C188" s="120"/>
      <c r="D188" s="124" t="str">
        <f t="shared" si="9"/>
        <v/>
      </c>
      <c r="E188" s="60" t="str">
        <f t="shared" si="10"/>
        <v/>
      </c>
      <c r="F188" s="56" t="b">
        <f t="shared" si="11"/>
        <v>0</v>
      </c>
      <c r="G188" s="57">
        <f t="shared" si="12"/>
        <v>1</v>
      </c>
    </row>
    <row r="189" spans="1:7">
      <c r="A189" s="117">
        <v>178</v>
      </c>
      <c r="B189" s="118"/>
      <c r="C189" s="120"/>
      <c r="D189" s="124" t="str">
        <f t="shared" si="9"/>
        <v/>
      </c>
      <c r="E189" s="60" t="str">
        <f t="shared" si="10"/>
        <v/>
      </c>
      <c r="F189" s="56" t="b">
        <f t="shared" si="11"/>
        <v>0</v>
      </c>
      <c r="G189" s="57">
        <f t="shared" si="12"/>
        <v>1</v>
      </c>
    </row>
    <row r="190" spans="1:7">
      <c r="A190" s="117">
        <v>179</v>
      </c>
      <c r="B190" s="118"/>
      <c r="C190" s="120"/>
      <c r="D190" s="124" t="str">
        <f t="shared" si="9"/>
        <v/>
      </c>
      <c r="E190" s="60" t="str">
        <f t="shared" si="10"/>
        <v/>
      </c>
      <c r="F190" s="56" t="b">
        <f t="shared" si="11"/>
        <v>0</v>
      </c>
      <c r="G190" s="57">
        <f t="shared" si="12"/>
        <v>1</v>
      </c>
    </row>
    <row r="191" spans="1:7">
      <c r="A191" s="117">
        <v>180</v>
      </c>
      <c r="B191" s="118"/>
      <c r="C191" s="120"/>
      <c r="D191" s="124" t="str">
        <f t="shared" si="9"/>
        <v/>
      </c>
      <c r="E191" s="60" t="str">
        <f t="shared" si="10"/>
        <v/>
      </c>
      <c r="F191" s="56" t="b">
        <f t="shared" si="11"/>
        <v>0</v>
      </c>
      <c r="G191" s="57">
        <f t="shared" si="12"/>
        <v>1</v>
      </c>
    </row>
    <row r="192" spans="1:7">
      <c r="A192" s="117">
        <v>181</v>
      </c>
      <c r="B192" s="118"/>
      <c r="C192" s="120"/>
      <c r="D192" s="124" t="str">
        <f t="shared" si="9"/>
        <v/>
      </c>
      <c r="E192" s="60" t="str">
        <f t="shared" si="10"/>
        <v/>
      </c>
      <c r="F192" s="56" t="b">
        <f t="shared" si="11"/>
        <v>0</v>
      </c>
      <c r="G192" s="57">
        <f t="shared" si="12"/>
        <v>1</v>
      </c>
    </row>
    <row r="193" spans="1:7">
      <c r="A193" s="117">
        <v>182</v>
      </c>
      <c r="B193" s="118"/>
      <c r="C193" s="120"/>
      <c r="D193" s="124" t="str">
        <f t="shared" si="9"/>
        <v/>
      </c>
      <c r="E193" s="60" t="str">
        <f t="shared" si="10"/>
        <v/>
      </c>
      <c r="F193" s="56" t="b">
        <f t="shared" si="11"/>
        <v>0</v>
      </c>
      <c r="G193" s="57">
        <f t="shared" si="12"/>
        <v>1</v>
      </c>
    </row>
    <row r="194" spans="1:7">
      <c r="A194" s="117">
        <v>183</v>
      </c>
      <c r="B194" s="118"/>
      <c r="C194" s="120"/>
      <c r="D194" s="124" t="str">
        <f t="shared" si="9"/>
        <v/>
      </c>
      <c r="E194" s="60" t="str">
        <f t="shared" si="10"/>
        <v/>
      </c>
      <c r="F194" s="56" t="b">
        <f t="shared" si="11"/>
        <v>0</v>
      </c>
      <c r="G194" s="57">
        <f t="shared" si="12"/>
        <v>1</v>
      </c>
    </row>
    <row r="195" spans="1:7">
      <c r="A195" s="117">
        <v>184</v>
      </c>
      <c r="B195" s="118"/>
      <c r="C195" s="120"/>
      <c r="D195" s="124" t="str">
        <f t="shared" si="9"/>
        <v/>
      </c>
      <c r="E195" s="60" t="str">
        <f t="shared" si="10"/>
        <v/>
      </c>
      <c r="F195" s="56" t="b">
        <f t="shared" si="11"/>
        <v>0</v>
      </c>
      <c r="G195" s="57">
        <f t="shared" si="12"/>
        <v>1</v>
      </c>
    </row>
    <row r="196" spans="1:7">
      <c r="A196" s="117">
        <v>185</v>
      </c>
      <c r="B196" s="118"/>
      <c r="C196" s="120"/>
      <c r="D196" s="124" t="str">
        <f t="shared" si="9"/>
        <v/>
      </c>
      <c r="E196" s="60" t="str">
        <f t="shared" si="10"/>
        <v/>
      </c>
      <c r="F196" s="56" t="b">
        <f t="shared" si="11"/>
        <v>0</v>
      </c>
      <c r="G196" s="57">
        <f t="shared" si="12"/>
        <v>1</v>
      </c>
    </row>
    <row r="197" spans="1:7">
      <c r="A197" s="117">
        <v>186</v>
      </c>
      <c r="B197" s="118"/>
      <c r="C197" s="120"/>
      <c r="D197" s="124" t="str">
        <f t="shared" si="9"/>
        <v/>
      </c>
      <c r="E197" s="60" t="str">
        <f t="shared" si="10"/>
        <v/>
      </c>
      <c r="F197" s="56" t="b">
        <f t="shared" si="11"/>
        <v>0</v>
      </c>
      <c r="G197" s="57">
        <f t="shared" si="12"/>
        <v>1</v>
      </c>
    </row>
    <row r="198" spans="1:7">
      <c r="A198" s="117">
        <v>187</v>
      </c>
      <c r="B198" s="118"/>
      <c r="C198" s="120"/>
      <c r="D198" s="124" t="str">
        <f t="shared" si="9"/>
        <v/>
      </c>
      <c r="E198" s="60" t="str">
        <f t="shared" si="10"/>
        <v/>
      </c>
      <c r="F198" s="56" t="b">
        <f t="shared" si="11"/>
        <v>0</v>
      </c>
      <c r="G198" s="57">
        <f t="shared" si="12"/>
        <v>1</v>
      </c>
    </row>
    <row r="199" spans="1:7">
      <c r="A199" s="117">
        <v>188</v>
      </c>
      <c r="B199" s="118"/>
      <c r="C199" s="120"/>
      <c r="D199" s="124" t="str">
        <f t="shared" si="9"/>
        <v/>
      </c>
      <c r="E199" s="60" t="str">
        <f t="shared" si="10"/>
        <v/>
      </c>
      <c r="F199" s="56" t="b">
        <f t="shared" si="11"/>
        <v>0</v>
      </c>
      <c r="G199" s="57">
        <f t="shared" si="12"/>
        <v>1</v>
      </c>
    </row>
    <row r="200" spans="1:7">
      <c r="A200" s="117">
        <v>189</v>
      </c>
      <c r="B200" s="118"/>
      <c r="C200" s="120"/>
      <c r="D200" s="124" t="str">
        <f t="shared" si="9"/>
        <v/>
      </c>
      <c r="E200" s="60" t="str">
        <f t="shared" si="10"/>
        <v/>
      </c>
      <c r="F200" s="56" t="b">
        <f t="shared" si="11"/>
        <v>0</v>
      </c>
      <c r="G200" s="57">
        <f t="shared" si="12"/>
        <v>1</v>
      </c>
    </row>
    <row r="201" spans="1:7">
      <c r="A201" s="117">
        <v>190</v>
      </c>
      <c r="B201" s="118"/>
      <c r="C201" s="120"/>
      <c r="D201" s="124" t="str">
        <f t="shared" si="9"/>
        <v/>
      </c>
      <c r="E201" s="60" t="str">
        <f t="shared" si="10"/>
        <v/>
      </c>
      <c r="F201" s="56" t="b">
        <f t="shared" si="11"/>
        <v>0</v>
      </c>
      <c r="G201" s="57">
        <f t="shared" si="12"/>
        <v>1</v>
      </c>
    </row>
    <row r="202" spans="1:7">
      <c r="A202" s="117">
        <v>191</v>
      </c>
      <c r="B202" s="118"/>
      <c r="C202" s="120"/>
      <c r="D202" s="124" t="str">
        <f t="shared" si="9"/>
        <v/>
      </c>
      <c r="E202" s="60" t="str">
        <f t="shared" si="10"/>
        <v/>
      </c>
      <c r="F202" s="56" t="b">
        <f t="shared" si="11"/>
        <v>0</v>
      </c>
      <c r="G202" s="57">
        <f t="shared" si="12"/>
        <v>1</v>
      </c>
    </row>
    <row r="203" spans="1:7">
      <c r="A203" s="117">
        <v>192</v>
      </c>
      <c r="B203" s="118"/>
      <c r="C203" s="120"/>
      <c r="D203" s="124" t="str">
        <f t="shared" si="9"/>
        <v/>
      </c>
      <c r="E203" s="60" t="str">
        <f t="shared" si="10"/>
        <v/>
      </c>
      <c r="F203" s="56" t="b">
        <f t="shared" si="11"/>
        <v>0</v>
      </c>
      <c r="G203" s="57">
        <f t="shared" si="12"/>
        <v>1</v>
      </c>
    </row>
    <row r="204" spans="1:7">
      <c r="A204" s="117">
        <v>193</v>
      </c>
      <c r="B204" s="118"/>
      <c r="C204" s="120"/>
      <c r="D204" s="124" t="str">
        <f t="shared" ref="D204:D261" si="13">IF(OR($B204="",,$C204&lt;an_initial,$C204&gt;an_final),"",E204*10)</f>
        <v/>
      </c>
      <c r="E204" s="60" t="str">
        <f t="shared" ref="E204:E261" si="14">IF(OR($B204="",,$C204="",$C204&gt;an_final),"",IF($C204&gt;=an_initial,1,""))</f>
        <v/>
      </c>
      <c r="F204" s="56" t="b">
        <f t="shared" ref="F204:F261" si="15">IF(nume_candidat="",FALSE,ISNUMBER(SEARCH(nume_candidat,$B204)))</f>
        <v>0</v>
      </c>
      <c r="G204" s="57">
        <f t="shared" si="12"/>
        <v>1</v>
      </c>
    </row>
    <row r="205" spans="1:7">
      <c r="A205" s="117">
        <v>194</v>
      </c>
      <c r="B205" s="118"/>
      <c r="C205" s="120"/>
      <c r="D205" s="124" t="str">
        <f t="shared" si="13"/>
        <v/>
      </c>
      <c r="E205" s="60" t="str">
        <f t="shared" si="14"/>
        <v/>
      </c>
      <c r="F205" s="56" t="b">
        <f t="shared" si="15"/>
        <v>0</v>
      </c>
      <c r="G205" s="57">
        <f t="shared" ref="G205:G261" si="16">LEN(B205)-LEN(SUBSTITUTE(B205,",",""))+1</f>
        <v>1</v>
      </c>
    </row>
    <row r="206" spans="1:7">
      <c r="A206" s="117">
        <v>195</v>
      </c>
      <c r="B206" s="118"/>
      <c r="C206" s="120"/>
      <c r="D206" s="124" t="str">
        <f t="shared" si="13"/>
        <v/>
      </c>
      <c r="E206" s="60" t="str">
        <f t="shared" si="14"/>
        <v/>
      </c>
      <c r="F206" s="56" t="b">
        <f t="shared" si="15"/>
        <v>0</v>
      </c>
      <c r="G206" s="57">
        <f t="shared" si="16"/>
        <v>1</v>
      </c>
    </row>
    <row r="207" spans="1:7">
      <c r="A207" s="117">
        <v>196</v>
      </c>
      <c r="B207" s="118"/>
      <c r="C207" s="120"/>
      <c r="D207" s="124" t="str">
        <f t="shared" si="13"/>
        <v/>
      </c>
      <c r="E207" s="60" t="str">
        <f t="shared" si="14"/>
        <v/>
      </c>
      <c r="F207" s="56" t="b">
        <f t="shared" si="15"/>
        <v>0</v>
      </c>
      <c r="G207" s="57">
        <f t="shared" si="16"/>
        <v>1</v>
      </c>
    </row>
    <row r="208" spans="1:7">
      <c r="A208" s="117">
        <v>197</v>
      </c>
      <c r="B208" s="118"/>
      <c r="C208" s="120"/>
      <c r="D208" s="124" t="str">
        <f t="shared" si="13"/>
        <v/>
      </c>
      <c r="E208" s="60" t="str">
        <f t="shared" si="14"/>
        <v/>
      </c>
      <c r="F208" s="56" t="b">
        <f t="shared" si="15"/>
        <v>0</v>
      </c>
      <c r="G208" s="57">
        <f t="shared" si="16"/>
        <v>1</v>
      </c>
    </row>
    <row r="209" spans="1:7">
      <c r="A209" s="117">
        <v>198</v>
      </c>
      <c r="B209" s="118"/>
      <c r="C209" s="120"/>
      <c r="D209" s="124" t="str">
        <f t="shared" si="13"/>
        <v/>
      </c>
      <c r="E209" s="60" t="str">
        <f t="shared" si="14"/>
        <v/>
      </c>
      <c r="F209" s="56" t="b">
        <f t="shared" si="15"/>
        <v>0</v>
      </c>
      <c r="G209" s="57">
        <f t="shared" si="16"/>
        <v>1</v>
      </c>
    </row>
    <row r="210" spans="1:7">
      <c r="A210" s="117">
        <v>199</v>
      </c>
      <c r="B210" s="118"/>
      <c r="C210" s="120"/>
      <c r="D210" s="124" t="str">
        <f t="shared" si="13"/>
        <v/>
      </c>
      <c r="E210" s="60" t="str">
        <f t="shared" si="14"/>
        <v/>
      </c>
      <c r="F210" s="56" t="b">
        <f t="shared" si="15"/>
        <v>0</v>
      </c>
      <c r="G210" s="57">
        <f t="shared" si="16"/>
        <v>1</v>
      </c>
    </row>
    <row r="211" spans="1:7">
      <c r="A211" s="117">
        <v>200</v>
      </c>
      <c r="B211" s="118"/>
      <c r="C211" s="120"/>
      <c r="D211" s="124" t="str">
        <f t="shared" si="13"/>
        <v/>
      </c>
      <c r="E211" s="60" t="str">
        <f t="shared" si="14"/>
        <v/>
      </c>
      <c r="F211" s="56" t="b">
        <f t="shared" si="15"/>
        <v>0</v>
      </c>
      <c r="G211" s="57">
        <f t="shared" si="16"/>
        <v>1</v>
      </c>
    </row>
    <row r="212" spans="1:7">
      <c r="A212" s="117">
        <v>201</v>
      </c>
      <c r="B212" s="118"/>
      <c r="C212" s="120"/>
      <c r="D212" s="124" t="str">
        <f t="shared" si="13"/>
        <v/>
      </c>
      <c r="E212" s="60" t="str">
        <f t="shared" si="14"/>
        <v/>
      </c>
      <c r="F212" s="56" t="b">
        <f t="shared" si="15"/>
        <v>0</v>
      </c>
      <c r="G212" s="57">
        <f t="shared" si="16"/>
        <v>1</v>
      </c>
    </row>
    <row r="213" spans="1:7">
      <c r="A213" s="117">
        <v>202</v>
      </c>
      <c r="B213" s="118"/>
      <c r="C213" s="120"/>
      <c r="D213" s="124" t="str">
        <f t="shared" si="13"/>
        <v/>
      </c>
      <c r="E213" s="60" t="str">
        <f t="shared" si="14"/>
        <v/>
      </c>
      <c r="F213" s="56" t="b">
        <f t="shared" si="15"/>
        <v>0</v>
      </c>
      <c r="G213" s="57">
        <f t="shared" si="16"/>
        <v>1</v>
      </c>
    </row>
    <row r="214" spans="1:7">
      <c r="A214" s="117">
        <v>203</v>
      </c>
      <c r="B214" s="118"/>
      <c r="C214" s="120"/>
      <c r="D214" s="124" t="str">
        <f t="shared" si="13"/>
        <v/>
      </c>
      <c r="E214" s="60" t="str">
        <f t="shared" si="14"/>
        <v/>
      </c>
      <c r="F214" s="56" t="b">
        <f t="shared" si="15"/>
        <v>0</v>
      </c>
      <c r="G214" s="57">
        <f t="shared" si="16"/>
        <v>1</v>
      </c>
    </row>
    <row r="215" spans="1:7">
      <c r="A215" s="117">
        <v>204</v>
      </c>
      <c r="B215" s="118"/>
      <c r="C215" s="120"/>
      <c r="D215" s="124" t="str">
        <f t="shared" si="13"/>
        <v/>
      </c>
      <c r="E215" s="60" t="str">
        <f t="shared" si="14"/>
        <v/>
      </c>
      <c r="F215" s="56" t="b">
        <f t="shared" si="15"/>
        <v>0</v>
      </c>
      <c r="G215" s="57">
        <f t="shared" si="16"/>
        <v>1</v>
      </c>
    </row>
    <row r="216" spans="1:7">
      <c r="A216" s="117">
        <v>205</v>
      </c>
      <c r="B216" s="118"/>
      <c r="C216" s="120"/>
      <c r="D216" s="124" t="str">
        <f t="shared" si="13"/>
        <v/>
      </c>
      <c r="E216" s="60" t="str">
        <f t="shared" si="14"/>
        <v/>
      </c>
      <c r="F216" s="56" t="b">
        <f t="shared" si="15"/>
        <v>0</v>
      </c>
      <c r="G216" s="57">
        <f t="shared" si="16"/>
        <v>1</v>
      </c>
    </row>
    <row r="217" spans="1:7">
      <c r="A217" s="117">
        <v>206</v>
      </c>
      <c r="B217" s="118"/>
      <c r="C217" s="120"/>
      <c r="D217" s="124" t="str">
        <f t="shared" si="13"/>
        <v/>
      </c>
      <c r="E217" s="60" t="str">
        <f t="shared" si="14"/>
        <v/>
      </c>
      <c r="F217" s="56" t="b">
        <f t="shared" si="15"/>
        <v>0</v>
      </c>
      <c r="G217" s="57">
        <f t="shared" si="16"/>
        <v>1</v>
      </c>
    </row>
    <row r="218" spans="1:7">
      <c r="A218" s="117">
        <v>207</v>
      </c>
      <c r="B218" s="118"/>
      <c r="C218" s="120"/>
      <c r="D218" s="124" t="str">
        <f t="shared" si="13"/>
        <v/>
      </c>
      <c r="E218" s="60" t="str">
        <f t="shared" si="14"/>
        <v/>
      </c>
      <c r="F218" s="56" t="b">
        <f t="shared" si="15"/>
        <v>0</v>
      </c>
      <c r="G218" s="57">
        <f t="shared" si="16"/>
        <v>1</v>
      </c>
    </row>
    <row r="219" spans="1:7">
      <c r="A219" s="117">
        <v>208</v>
      </c>
      <c r="B219" s="118"/>
      <c r="C219" s="120"/>
      <c r="D219" s="124" t="str">
        <f t="shared" si="13"/>
        <v/>
      </c>
      <c r="E219" s="60" t="str">
        <f t="shared" si="14"/>
        <v/>
      </c>
      <c r="F219" s="56" t="b">
        <f t="shared" si="15"/>
        <v>0</v>
      </c>
      <c r="G219" s="57">
        <f t="shared" si="16"/>
        <v>1</v>
      </c>
    </row>
    <row r="220" spans="1:7">
      <c r="A220" s="117">
        <v>209</v>
      </c>
      <c r="B220" s="118"/>
      <c r="C220" s="120"/>
      <c r="D220" s="124" t="str">
        <f t="shared" si="13"/>
        <v/>
      </c>
      <c r="E220" s="60" t="str">
        <f t="shared" si="14"/>
        <v/>
      </c>
      <c r="F220" s="56" t="b">
        <f t="shared" si="15"/>
        <v>0</v>
      </c>
      <c r="G220" s="57">
        <f t="shared" si="16"/>
        <v>1</v>
      </c>
    </row>
    <row r="221" spans="1:7">
      <c r="A221" s="117">
        <v>210</v>
      </c>
      <c r="B221" s="118"/>
      <c r="C221" s="120"/>
      <c r="D221" s="124" t="str">
        <f t="shared" si="13"/>
        <v/>
      </c>
      <c r="E221" s="60" t="str">
        <f t="shared" si="14"/>
        <v/>
      </c>
      <c r="F221" s="56" t="b">
        <f t="shared" si="15"/>
        <v>0</v>
      </c>
      <c r="G221" s="57">
        <f t="shared" si="16"/>
        <v>1</v>
      </c>
    </row>
    <row r="222" spans="1:7">
      <c r="A222" s="117">
        <v>211</v>
      </c>
      <c r="B222" s="118"/>
      <c r="C222" s="120"/>
      <c r="D222" s="124" t="str">
        <f t="shared" si="13"/>
        <v/>
      </c>
      <c r="E222" s="60" t="str">
        <f t="shared" si="14"/>
        <v/>
      </c>
      <c r="F222" s="56" t="b">
        <f t="shared" si="15"/>
        <v>0</v>
      </c>
      <c r="G222" s="57">
        <f t="shared" si="16"/>
        <v>1</v>
      </c>
    </row>
    <row r="223" spans="1:7">
      <c r="A223" s="117">
        <v>212</v>
      </c>
      <c r="B223" s="118"/>
      <c r="C223" s="120"/>
      <c r="D223" s="124" t="str">
        <f t="shared" si="13"/>
        <v/>
      </c>
      <c r="E223" s="60" t="str">
        <f t="shared" si="14"/>
        <v/>
      </c>
      <c r="F223" s="56" t="b">
        <f t="shared" si="15"/>
        <v>0</v>
      </c>
      <c r="G223" s="57">
        <f t="shared" si="16"/>
        <v>1</v>
      </c>
    </row>
    <row r="224" spans="1:7">
      <c r="A224" s="117">
        <v>213</v>
      </c>
      <c r="B224" s="118"/>
      <c r="C224" s="120"/>
      <c r="D224" s="124" t="str">
        <f t="shared" si="13"/>
        <v/>
      </c>
      <c r="E224" s="60" t="str">
        <f t="shared" si="14"/>
        <v/>
      </c>
      <c r="F224" s="56" t="b">
        <f t="shared" si="15"/>
        <v>0</v>
      </c>
      <c r="G224" s="57">
        <f t="shared" si="16"/>
        <v>1</v>
      </c>
    </row>
    <row r="225" spans="1:7">
      <c r="A225" s="117">
        <v>214</v>
      </c>
      <c r="B225" s="118"/>
      <c r="C225" s="120"/>
      <c r="D225" s="124" t="str">
        <f t="shared" si="13"/>
        <v/>
      </c>
      <c r="E225" s="60" t="str">
        <f t="shared" si="14"/>
        <v/>
      </c>
      <c r="F225" s="56" t="b">
        <f t="shared" si="15"/>
        <v>0</v>
      </c>
      <c r="G225" s="57">
        <f t="shared" si="16"/>
        <v>1</v>
      </c>
    </row>
    <row r="226" spans="1:7">
      <c r="A226" s="117">
        <v>215</v>
      </c>
      <c r="B226" s="118"/>
      <c r="C226" s="120"/>
      <c r="D226" s="124" t="str">
        <f t="shared" si="13"/>
        <v/>
      </c>
      <c r="E226" s="60" t="str">
        <f t="shared" si="14"/>
        <v/>
      </c>
      <c r="F226" s="56" t="b">
        <f t="shared" si="15"/>
        <v>0</v>
      </c>
      <c r="G226" s="57">
        <f t="shared" si="16"/>
        <v>1</v>
      </c>
    </row>
    <row r="227" spans="1:7">
      <c r="A227" s="117">
        <v>216</v>
      </c>
      <c r="B227" s="118"/>
      <c r="C227" s="120"/>
      <c r="D227" s="124" t="str">
        <f t="shared" si="13"/>
        <v/>
      </c>
      <c r="E227" s="60" t="str">
        <f t="shared" si="14"/>
        <v/>
      </c>
      <c r="F227" s="56" t="b">
        <f t="shared" si="15"/>
        <v>0</v>
      </c>
      <c r="G227" s="57">
        <f t="shared" si="16"/>
        <v>1</v>
      </c>
    </row>
    <row r="228" spans="1:7">
      <c r="A228" s="117">
        <v>217</v>
      </c>
      <c r="B228" s="118"/>
      <c r="C228" s="120"/>
      <c r="D228" s="124" t="str">
        <f t="shared" si="13"/>
        <v/>
      </c>
      <c r="E228" s="60" t="str">
        <f t="shared" si="14"/>
        <v/>
      </c>
      <c r="F228" s="56" t="b">
        <f t="shared" si="15"/>
        <v>0</v>
      </c>
      <c r="G228" s="57">
        <f t="shared" si="16"/>
        <v>1</v>
      </c>
    </row>
    <row r="229" spans="1:7">
      <c r="A229" s="117">
        <v>218</v>
      </c>
      <c r="B229" s="118"/>
      <c r="C229" s="120"/>
      <c r="D229" s="124" t="str">
        <f t="shared" si="13"/>
        <v/>
      </c>
      <c r="E229" s="60" t="str">
        <f t="shared" si="14"/>
        <v/>
      </c>
      <c r="F229" s="56" t="b">
        <f t="shared" si="15"/>
        <v>0</v>
      </c>
      <c r="G229" s="57">
        <f t="shared" si="16"/>
        <v>1</v>
      </c>
    </row>
    <row r="230" spans="1:7">
      <c r="A230" s="117">
        <v>219</v>
      </c>
      <c r="B230" s="118"/>
      <c r="C230" s="120"/>
      <c r="D230" s="124" t="str">
        <f t="shared" si="13"/>
        <v/>
      </c>
      <c r="E230" s="60" t="str">
        <f t="shared" si="14"/>
        <v/>
      </c>
      <c r="F230" s="56" t="b">
        <f t="shared" si="15"/>
        <v>0</v>
      </c>
      <c r="G230" s="57">
        <f t="shared" si="16"/>
        <v>1</v>
      </c>
    </row>
    <row r="231" spans="1:7">
      <c r="A231" s="117">
        <v>220</v>
      </c>
      <c r="B231" s="118"/>
      <c r="C231" s="120"/>
      <c r="D231" s="124" t="str">
        <f t="shared" si="13"/>
        <v/>
      </c>
      <c r="E231" s="60" t="str">
        <f t="shared" si="14"/>
        <v/>
      </c>
      <c r="F231" s="56" t="b">
        <f t="shared" si="15"/>
        <v>0</v>
      </c>
      <c r="G231" s="57">
        <f t="shared" si="16"/>
        <v>1</v>
      </c>
    </row>
    <row r="232" spans="1:7">
      <c r="A232" s="117">
        <v>221</v>
      </c>
      <c r="B232" s="118"/>
      <c r="C232" s="120"/>
      <c r="D232" s="124" t="str">
        <f t="shared" si="13"/>
        <v/>
      </c>
      <c r="E232" s="60" t="str">
        <f t="shared" si="14"/>
        <v/>
      </c>
      <c r="F232" s="56" t="b">
        <f t="shared" si="15"/>
        <v>0</v>
      </c>
      <c r="G232" s="57">
        <f t="shared" si="16"/>
        <v>1</v>
      </c>
    </row>
    <row r="233" spans="1:7">
      <c r="A233" s="117">
        <v>222</v>
      </c>
      <c r="B233" s="118"/>
      <c r="C233" s="120"/>
      <c r="D233" s="124" t="str">
        <f t="shared" si="13"/>
        <v/>
      </c>
      <c r="E233" s="60" t="str">
        <f t="shared" si="14"/>
        <v/>
      </c>
      <c r="F233" s="56" t="b">
        <f t="shared" si="15"/>
        <v>0</v>
      </c>
      <c r="G233" s="57">
        <f t="shared" si="16"/>
        <v>1</v>
      </c>
    </row>
    <row r="234" spans="1:7">
      <c r="A234" s="117">
        <v>223</v>
      </c>
      <c r="B234" s="118"/>
      <c r="C234" s="120"/>
      <c r="D234" s="124" t="str">
        <f t="shared" si="13"/>
        <v/>
      </c>
      <c r="E234" s="60" t="str">
        <f t="shared" si="14"/>
        <v/>
      </c>
      <c r="F234" s="56" t="b">
        <f t="shared" si="15"/>
        <v>0</v>
      </c>
      <c r="G234" s="57">
        <f t="shared" si="16"/>
        <v>1</v>
      </c>
    </row>
    <row r="235" spans="1:7">
      <c r="A235" s="117">
        <v>224</v>
      </c>
      <c r="B235" s="118"/>
      <c r="C235" s="120"/>
      <c r="D235" s="124" t="str">
        <f t="shared" si="13"/>
        <v/>
      </c>
      <c r="E235" s="60" t="str">
        <f t="shared" si="14"/>
        <v/>
      </c>
      <c r="F235" s="56" t="b">
        <f t="shared" si="15"/>
        <v>0</v>
      </c>
      <c r="G235" s="57">
        <f t="shared" si="16"/>
        <v>1</v>
      </c>
    </row>
    <row r="236" spans="1:7">
      <c r="A236" s="117">
        <v>225</v>
      </c>
      <c r="B236" s="118"/>
      <c r="C236" s="120"/>
      <c r="D236" s="124" t="str">
        <f t="shared" si="13"/>
        <v/>
      </c>
      <c r="E236" s="60" t="str">
        <f t="shared" si="14"/>
        <v/>
      </c>
      <c r="F236" s="56" t="b">
        <f t="shared" si="15"/>
        <v>0</v>
      </c>
      <c r="G236" s="57">
        <f t="shared" si="16"/>
        <v>1</v>
      </c>
    </row>
    <row r="237" spans="1:7">
      <c r="A237" s="117">
        <v>226</v>
      </c>
      <c r="B237" s="118"/>
      <c r="C237" s="120"/>
      <c r="D237" s="124" t="str">
        <f t="shared" si="13"/>
        <v/>
      </c>
      <c r="E237" s="60" t="str">
        <f t="shared" si="14"/>
        <v/>
      </c>
      <c r="F237" s="56" t="b">
        <f t="shared" si="15"/>
        <v>0</v>
      </c>
      <c r="G237" s="57">
        <f t="shared" si="16"/>
        <v>1</v>
      </c>
    </row>
    <row r="238" spans="1:7">
      <c r="A238" s="117">
        <v>227</v>
      </c>
      <c r="B238" s="118"/>
      <c r="C238" s="120"/>
      <c r="D238" s="124" t="str">
        <f t="shared" si="13"/>
        <v/>
      </c>
      <c r="E238" s="60" t="str">
        <f t="shared" si="14"/>
        <v/>
      </c>
      <c r="F238" s="56" t="b">
        <f t="shared" si="15"/>
        <v>0</v>
      </c>
      <c r="G238" s="57">
        <f t="shared" si="16"/>
        <v>1</v>
      </c>
    </row>
    <row r="239" spans="1:7">
      <c r="A239" s="117">
        <v>228</v>
      </c>
      <c r="B239" s="118"/>
      <c r="C239" s="120"/>
      <c r="D239" s="124" t="str">
        <f t="shared" si="13"/>
        <v/>
      </c>
      <c r="E239" s="60" t="str">
        <f t="shared" si="14"/>
        <v/>
      </c>
      <c r="F239" s="56" t="b">
        <f t="shared" si="15"/>
        <v>0</v>
      </c>
      <c r="G239" s="57">
        <f t="shared" si="16"/>
        <v>1</v>
      </c>
    </row>
    <row r="240" spans="1:7">
      <c r="A240" s="117">
        <v>229</v>
      </c>
      <c r="B240" s="118"/>
      <c r="C240" s="120"/>
      <c r="D240" s="124" t="str">
        <f t="shared" si="13"/>
        <v/>
      </c>
      <c r="E240" s="60" t="str">
        <f t="shared" si="14"/>
        <v/>
      </c>
      <c r="F240" s="56" t="b">
        <f t="shared" si="15"/>
        <v>0</v>
      </c>
      <c r="G240" s="57">
        <f t="shared" si="16"/>
        <v>1</v>
      </c>
    </row>
    <row r="241" spans="1:7">
      <c r="A241" s="117">
        <v>230</v>
      </c>
      <c r="B241" s="118"/>
      <c r="C241" s="120"/>
      <c r="D241" s="124" t="str">
        <f t="shared" si="13"/>
        <v/>
      </c>
      <c r="E241" s="60" t="str">
        <f t="shared" si="14"/>
        <v/>
      </c>
      <c r="F241" s="56" t="b">
        <f t="shared" si="15"/>
        <v>0</v>
      </c>
      <c r="G241" s="57">
        <f t="shared" si="16"/>
        <v>1</v>
      </c>
    </row>
    <row r="242" spans="1:7">
      <c r="A242" s="117">
        <v>231</v>
      </c>
      <c r="B242" s="118"/>
      <c r="C242" s="120"/>
      <c r="D242" s="124" t="str">
        <f t="shared" si="13"/>
        <v/>
      </c>
      <c r="E242" s="60" t="str">
        <f t="shared" si="14"/>
        <v/>
      </c>
      <c r="F242" s="56" t="b">
        <f t="shared" si="15"/>
        <v>0</v>
      </c>
      <c r="G242" s="57">
        <f t="shared" si="16"/>
        <v>1</v>
      </c>
    </row>
    <row r="243" spans="1:7">
      <c r="A243" s="117">
        <v>232</v>
      </c>
      <c r="B243" s="118"/>
      <c r="C243" s="120"/>
      <c r="D243" s="124" t="str">
        <f t="shared" si="13"/>
        <v/>
      </c>
      <c r="E243" s="60" t="str">
        <f t="shared" si="14"/>
        <v/>
      </c>
      <c r="F243" s="56" t="b">
        <f t="shared" si="15"/>
        <v>0</v>
      </c>
      <c r="G243" s="57">
        <f t="shared" si="16"/>
        <v>1</v>
      </c>
    </row>
    <row r="244" spans="1:7">
      <c r="A244" s="117">
        <v>233</v>
      </c>
      <c r="B244" s="118"/>
      <c r="C244" s="120"/>
      <c r="D244" s="124" t="str">
        <f t="shared" si="13"/>
        <v/>
      </c>
      <c r="E244" s="60" t="str">
        <f t="shared" si="14"/>
        <v/>
      </c>
      <c r="F244" s="56" t="b">
        <f t="shared" si="15"/>
        <v>0</v>
      </c>
      <c r="G244" s="57">
        <f t="shared" si="16"/>
        <v>1</v>
      </c>
    </row>
    <row r="245" spans="1:7">
      <c r="A245" s="117">
        <v>234</v>
      </c>
      <c r="B245" s="118"/>
      <c r="C245" s="120"/>
      <c r="D245" s="124" t="str">
        <f t="shared" si="13"/>
        <v/>
      </c>
      <c r="E245" s="60" t="str">
        <f t="shared" si="14"/>
        <v/>
      </c>
      <c r="F245" s="56" t="b">
        <f t="shared" si="15"/>
        <v>0</v>
      </c>
      <c r="G245" s="57">
        <f t="shared" si="16"/>
        <v>1</v>
      </c>
    </row>
    <row r="246" spans="1:7">
      <c r="A246" s="117">
        <v>235</v>
      </c>
      <c r="B246" s="118"/>
      <c r="C246" s="120"/>
      <c r="D246" s="124" t="str">
        <f t="shared" si="13"/>
        <v/>
      </c>
      <c r="E246" s="60" t="str">
        <f t="shared" si="14"/>
        <v/>
      </c>
      <c r="F246" s="56" t="b">
        <f t="shared" si="15"/>
        <v>0</v>
      </c>
      <c r="G246" s="57">
        <f t="shared" si="16"/>
        <v>1</v>
      </c>
    </row>
    <row r="247" spans="1:7">
      <c r="A247" s="117">
        <v>236</v>
      </c>
      <c r="B247" s="118"/>
      <c r="C247" s="120"/>
      <c r="D247" s="124" t="str">
        <f t="shared" si="13"/>
        <v/>
      </c>
      <c r="E247" s="60" t="str">
        <f t="shared" si="14"/>
        <v/>
      </c>
      <c r="F247" s="56" t="b">
        <f t="shared" si="15"/>
        <v>0</v>
      </c>
      <c r="G247" s="57">
        <f t="shared" si="16"/>
        <v>1</v>
      </c>
    </row>
    <row r="248" spans="1:7">
      <c r="A248" s="117">
        <v>237</v>
      </c>
      <c r="B248" s="118"/>
      <c r="C248" s="120"/>
      <c r="D248" s="124" t="str">
        <f t="shared" si="13"/>
        <v/>
      </c>
      <c r="E248" s="60" t="str">
        <f t="shared" si="14"/>
        <v/>
      </c>
      <c r="F248" s="56" t="b">
        <f t="shared" si="15"/>
        <v>0</v>
      </c>
      <c r="G248" s="57">
        <f t="shared" si="16"/>
        <v>1</v>
      </c>
    </row>
    <row r="249" spans="1:7">
      <c r="A249" s="117">
        <v>238</v>
      </c>
      <c r="B249" s="118"/>
      <c r="C249" s="120"/>
      <c r="D249" s="124" t="str">
        <f t="shared" si="13"/>
        <v/>
      </c>
      <c r="E249" s="60" t="str">
        <f t="shared" si="14"/>
        <v/>
      </c>
      <c r="F249" s="56" t="b">
        <f t="shared" si="15"/>
        <v>0</v>
      </c>
      <c r="G249" s="57">
        <f t="shared" si="16"/>
        <v>1</v>
      </c>
    </row>
    <row r="250" spans="1:7">
      <c r="A250" s="117">
        <v>239</v>
      </c>
      <c r="B250" s="118"/>
      <c r="C250" s="120"/>
      <c r="D250" s="124" t="str">
        <f t="shared" si="13"/>
        <v/>
      </c>
      <c r="E250" s="60" t="str">
        <f t="shared" si="14"/>
        <v/>
      </c>
      <c r="F250" s="56" t="b">
        <f t="shared" si="15"/>
        <v>0</v>
      </c>
      <c r="G250" s="57">
        <f t="shared" si="16"/>
        <v>1</v>
      </c>
    </row>
    <row r="251" spans="1:7">
      <c r="A251" s="117">
        <v>240</v>
      </c>
      <c r="B251" s="118"/>
      <c r="C251" s="120"/>
      <c r="D251" s="124" t="str">
        <f t="shared" si="13"/>
        <v/>
      </c>
      <c r="E251" s="60" t="str">
        <f t="shared" si="14"/>
        <v/>
      </c>
      <c r="F251" s="56" t="b">
        <f t="shared" si="15"/>
        <v>0</v>
      </c>
      <c r="G251" s="57">
        <f t="shared" si="16"/>
        <v>1</v>
      </c>
    </row>
    <row r="252" spans="1:7">
      <c r="A252" s="117">
        <v>241</v>
      </c>
      <c r="B252" s="118"/>
      <c r="C252" s="120"/>
      <c r="D252" s="124" t="str">
        <f t="shared" si="13"/>
        <v/>
      </c>
      <c r="E252" s="60" t="str">
        <f t="shared" si="14"/>
        <v/>
      </c>
      <c r="F252" s="56" t="b">
        <f t="shared" si="15"/>
        <v>0</v>
      </c>
      <c r="G252" s="57">
        <f t="shared" si="16"/>
        <v>1</v>
      </c>
    </row>
    <row r="253" spans="1:7">
      <c r="A253" s="117">
        <v>242</v>
      </c>
      <c r="B253" s="118"/>
      <c r="C253" s="120"/>
      <c r="D253" s="124" t="str">
        <f t="shared" si="13"/>
        <v/>
      </c>
      <c r="E253" s="60" t="str">
        <f t="shared" si="14"/>
        <v/>
      </c>
      <c r="F253" s="56" t="b">
        <f t="shared" si="15"/>
        <v>0</v>
      </c>
      <c r="G253" s="57">
        <f t="shared" si="16"/>
        <v>1</v>
      </c>
    </row>
    <row r="254" spans="1:7">
      <c r="A254" s="117">
        <v>243</v>
      </c>
      <c r="B254" s="118"/>
      <c r="C254" s="120"/>
      <c r="D254" s="124" t="str">
        <f t="shared" si="13"/>
        <v/>
      </c>
      <c r="E254" s="60" t="str">
        <f t="shared" si="14"/>
        <v/>
      </c>
      <c r="F254" s="56" t="b">
        <f t="shared" si="15"/>
        <v>0</v>
      </c>
      <c r="G254" s="57">
        <f t="shared" si="16"/>
        <v>1</v>
      </c>
    </row>
    <row r="255" spans="1:7">
      <c r="A255" s="117">
        <v>244</v>
      </c>
      <c r="B255" s="118"/>
      <c r="C255" s="120"/>
      <c r="D255" s="124" t="str">
        <f t="shared" si="13"/>
        <v/>
      </c>
      <c r="E255" s="60" t="str">
        <f t="shared" si="14"/>
        <v/>
      </c>
      <c r="F255" s="56" t="b">
        <f t="shared" si="15"/>
        <v>0</v>
      </c>
      <c r="G255" s="57">
        <f t="shared" si="16"/>
        <v>1</v>
      </c>
    </row>
    <row r="256" spans="1:7">
      <c r="A256" s="117">
        <v>245</v>
      </c>
      <c r="B256" s="118"/>
      <c r="C256" s="120"/>
      <c r="D256" s="124" t="str">
        <f t="shared" si="13"/>
        <v/>
      </c>
      <c r="E256" s="60" t="str">
        <f t="shared" si="14"/>
        <v/>
      </c>
      <c r="F256" s="56" t="b">
        <f t="shared" si="15"/>
        <v>0</v>
      </c>
      <c r="G256" s="57">
        <f t="shared" si="16"/>
        <v>1</v>
      </c>
    </row>
    <row r="257" spans="1:7">
      <c r="A257" s="117">
        <v>246</v>
      </c>
      <c r="B257" s="118"/>
      <c r="C257" s="120"/>
      <c r="D257" s="124" t="str">
        <f t="shared" si="13"/>
        <v/>
      </c>
      <c r="E257" s="60" t="str">
        <f t="shared" si="14"/>
        <v/>
      </c>
      <c r="F257" s="56" t="b">
        <f t="shared" si="15"/>
        <v>0</v>
      </c>
      <c r="G257" s="57">
        <f t="shared" si="16"/>
        <v>1</v>
      </c>
    </row>
    <row r="258" spans="1:7">
      <c r="A258" s="117">
        <v>247</v>
      </c>
      <c r="B258" s="118"/>
      <c r="C258" s="120"/>
      <c r="D258" s="124" t="str">
        <f t="shared" si="13"/>
        <v/>
      </c>
      <c r="E258" s="60" t="str">
        <f t="shared" si="14"/>
        <v/>
      </c>
      <c r="F258" s="56" t="b">
        <f t="shared" si="15"/>
        <v>0</v>
      </c>
      <c r="G258" s="57">
        <f t="shared" si="16"/>
        <v>1</v>
      </c>
    </row>
    <row r="259" spans="1:7">
      <c r="A259" s="117">
        <v>248</v>
      </c>
      <c r="B259" s="118"/>
      <c r="C259" s="120"/>
      <c r="D259" s="124" t="str">
        <f t="shared" si="13"/>
        <v/>
      </c>
      <c r="E259" s="60" t="str">
        <f t="shared" si="14"/>
        <v/>
      </c>
      <c r="F259" s="56" t="b">
        <f t="shared" si="15"/>
        <v>0</v>
      </c>
      <c r="G259" s="57">
        <f t="shared" si="16"/>
        <v>1</v>
      </c>
    </row>
    <row r="260" spans="1:7">
      <c r="A260" s="117">
        <v>249</v>
      </c>
      <c r="B260" s="118"/>
      <c r="C260" s="120"/>
      <c r="D260" s="124" t="str">
        <f t="shared" si="13"/>
        <v/>
      </c>
      <c r="E260" s="60" t="str">
        <f t="shared" si="14"/>
        <v/>
      </c>
      <c r="F260" s="56" t="b">
        <f t="shared" si="15"/>
        <v>0</v>
      </c>
      <c r="G260" s="57">
        <f t="shared" si="16"/>
        <v>1</v>
      </c>
    </row>
    <row r="261" spans="1:7">
      <c r="A261" s="117">
        <v>250</v>
      </c>
      <c r="B261" s="118"/>
      <c r="C261" s="120"/>
      <c r="D261" s="124" t="str">
        <f t="shared" si="13"/>
        <v/>
      </c>
      <c r="E261" s="60" t="str">
        <f t="shared" si="14"/>
        <v/>
      </c>
      <c r="F261" s="56" t="b">
        <f t="shared" si="15"/>
        <v>0</v>
      </c>
      <c r="G261" s="57">
        <f t="shared" si="16"/>
        <v>1</v>
      </c>
    </row>
  </sheetData>
  <sheetProtection algorithmName="SHA-512" hashValue="IZwlLrzCOCIw3odi0XniYVK0/FdgWujmgyl1FXSffjTOJAXOjcIvp9W8VR4qQ9Xhh3+qhTXtK/T3auBstDNyCA==" saltValue="BUgQbOieE0laeQH/7Rhs+A==" spinCount="100000" sheet="1" objects="1" scenarios="1" formatCells="0" formatRows="0" insertRows="0"/>
  <mergeCells count="9">
    <mergeCell ref="G7:G10"/>
    <mergeCell ref="A5:E5"/>
    <mergeCell ref="A4:F4"/>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36">
    <pageSetUpPr fitToPage="1"/>
  </sheetPr>
  <dimension ref="A2:B50"/>
  <sheetViews>
    <sheetView zoomScale="115" zoomScaleNormal="115" workbookViewId="0">
      <pane ySplit="4" topLeftCell="A5" activePane="bottomLeft" state="frozen"/>
      <selection pane="bottomLeft" activeCell="A5" sqref="A5"/>
    </sheetView>
  </sheetViews>
  <sheetFormatPr defaultColWidth="9.1328125" defaultRowHeight="14.25"/>
  <cols>
    <col min="1" max="1" width="7" style="110" customWidth="1"/>
    <col min="2" max="2" width="56.46484375" style="30" customWidth="1"/>
    <col min="3" max="16384" width="9.1328125" style="30"/>
  </cols>
  <sheetData>
    <row r="2" spans="1:2">
      <c r="B2" s="111" t="s">
        <v>561</v>
      </c>
    </row>
    <row r="4" spans="1:2" ht="28.5">
      <c r="A4" s="112" t="s">
        <v>90</v>
      </c>
      <c r="B4" s="113" t="s">
        <v>320</v>
      </c>
    </row>
    <row r="5" spans="1:2" ht="15.4">
      <c r="A5" s="129">
        <v>1</v>
      </c>
      <c r="B5" s="114" t="s">
        <v>367</v>
      </c>
    </row>
    <row r="6" spans="1:2" ht="15.4">
      <c r="A6" s="129">
        <v>2</v>
      </c>
      <c r="B6" s="114" t="s">
        <v>368</v>
      </c>
    </row>
    <row r="7" spans="1:2" ht="15.4">
      <c r="A7" s="129">
        <v>3</v>
      </c>
      <c r="B7" s="114" t="s">
        <v>369</v>
      </c>
    </row>
    <row r="8" spans="1:2" ht="15.4">
      <c r="A8" s="129">
        <v>4</v>
      </c>
      <c r="B8" s="114" t="s">
        <v>370</v>
      </c>
    </row>
    <row r="9" spans="1:2" ht="15.4">
      <c r="A9" s="129">
        <v>5</v>
      </c>
      <c r="B9" s="114" t="s">
        <v>371</v>
      </c>
    </row>
    <row r="10" spans="1:2" ht="15.4">
      <c r="A10" s="129">
        <v>6</v>
      </c>
      <c r="B10" s="114" t="s">
        <v>372</v>
      </c>
    </row>
    <row r="11" spans="1:2" ht="15.4">
      <c r="A11" s="129">
        <v>7</v>
      </c>
      <c r="B11" s="114" t="s">
        <v>373</v>
      </c>
    </row>
    <row r="12" spans="1:2" ht="15.4">
      <c r="A12" s="129">
        <v>8</v>
      </c>
      <c r="B12" s="114" t="s">
        <v>374</v>
      </c>
    </row>
    <row r="13" spans="1:2" ht="15.4">
      <c r="A13" s="129">
        <v>9</v>
      </c>
      <c r="B13" s="114" t="s">
        <v>375</v>
      </c>
    </row>
    <row r="14" spans="1:2" ht="15.4">
      <c r="A14" s="129">
        <v>10</v>
      </c>
      <c r="B14" s="115" t="s">
        <v>376</v>
      </c>
    </row>
    <row r="15" spans="1:2" ht="15.4">
      <c r="A15" s="129">
        <v>11</v>
      </c>
      <c r="B15" s="115" t="s">
        <v>377</v>
      </c>
    </row>
    <row r="16" spans="1:2" ht="15.4">
      <c r="A16" s="129">
        <v>12</v>
      </c>
      <c r="B16" s="115" t="s">
        <v>378</v>
      </c>
    </row>
    <row r="17" spans="1:2" ht="15.4">
      <c r="A17" s="129">
        <v>13</v>
      </c>
      <c r="B17" s="115" t="s">
        <v>562</v>
      </c>
    </row>
    <row r="18" spans="1:2" ht="15.4">
      <c r="A18" s="129">
        <v>14</v>
      </c>
      <c r="B18" s="115" t="s">
        <v>379</v>
      </c>
    </row>
    <row r="19" spans="1:2" ht="15.4">
      <c r="A19" s="129">
        <v>15</v>
      </c>
      <c r="B19" s="115" t="s">
        <v>380</v>
      </c>
    </row>
    <row r="20" spans="1:2" ht="15.4">
      <c r="A20" s="129">
        <v>16</v>
      </c>
      <c r="B20" s="115" t="s">
        <v>563</v>
      </c>
    </row>
    <row r="21" spans="1:2" ht="15.4">
      <c r="A21" s="129">
        <v>17</v>
      </c>
      <c r="B21" s="115" t="s">
        <v>381</v>
      </c>
    </row>
    <row r="22" spans="1:2" ht="15.4">
      <c r="A22" s="129">
        <v>18</v>
      </c>
      <c r="B22" s="115" t="s">
        <v>382</v>
      </c>
    </row>
    <row r="23" spans="1:2" ht="15.4">
      <c r="A23" s="129">
        <v>19</v>
      </c>
      <c r="B23" s="115" t="s">
        <v>564</v>
      </c>
    </row>
    <row r="24" spans="1:2" ht="15.4">
      <c r="A24" s="129">
        <v>20</v>
      </c>
      <c r="B24" s="115" t="s">
        <v>383</v>
      </c>
    </row>
    <row r="25" spans="1:2" ht="15.4">
      <c r="A25" s="129">
        <v>21</v>
      </c>
      <c r="B25" s="115" t="s">
        <v>384</v>
      </c>
    </row>
    <row r="26" spans="1:2" ht="15.4">
      <c r="A26" s="129">
        <v>22</v>
      </c>
      <c r="B26" s="115" t="s">
        <v>385</v>
      </c>
    </row>
    <row r="27" spans="1:2" ht="15.4">
      <c r="A27" s="129">
        <v>23</v>
      </c>
      <c r="B27" s="115" t="s">
        <v>386</v>
      </c>
    </row>
    <row r="28" spans="1:2" ht="15.4">
      <c r="A28" s="129">
        <v>24</v>
      </c>
      <c r="B28" s="115" t="s">
        <v>387</v>
      </c>
    </row>
    <row r="29" spans="1:2" ht="15.4">
      <c r="A29" s="129">
        <v>25</v>
      </c>
      <c r="B29" s="115" t="s">
        <v>388</v>
      </c>
    </row>
    <row r="30" spans="1:2" ht="15.4">
      <c r="A30" s="129">
        <v>26</v>
      </c>
      <c r="B30" s="115" t="s">
        <v>565</v>
      </c>
    </row>
    <row r="31" spans="1:2" ht="15.4">
      <c r="A31" s="129">
        <v>27</v>
      </c>
      <c r="B31" s="115" t="s">
        <v>566</v>
      </c>
    </row>
    <row r="32" spans="1:2" ht="15.4">
      <c r="A32" s="129">
        <v>28</v>
      </c>
      <c r="B32" s="115" t="s">
        <v>567</v>
      </c>
    </row>
    <row r="33" spans="1:2" ht="15.4">
      <c r="A33" s="129">
        <v>29</v>
      </c>
      <c r="B33" s="115" t="s">
        <v>568</v>
      </c>
    </row>
    <row r="34" spans="1:2" ht="15.4">
      <c r="A34" s="129">
        <v>30</v>
      </c>
      <c r="B34" s="115" t="s">
        <v>417</v>
      </c>
    </row>
    <row r="35" spans="1:2" ht="15.4">
      <c r="A35" s="129">
        <v>31</v>
      </c>
      <c r="B35" s="115" t="s">
        <v>569</v>
      </c>
    </row>
    <row r="36" spans="1:2" ht="15.4">
      <c r="A36" s="129">
        <v>32</v>
      </c>
      <c r="B36" s="115" t="s">
        <v>418</v>
      </c>
    </row>
    <row r="37" spans="1:2" ht="15.4">
      <c r="A37" s="129">
        <v>33</v>
      </c>
      <c r="B37" s="115" t="s">
        <v>419</v>
      </c>
    </row>
    <row r="38" spans="1:2" ht="15.4">
      <c r="A38" s="129">
        <v>34</v>
      </c>
      <c r="B38" s="115" t="s">
        <v>421</v>
      </c>
    </row>
    <row r="39" spans="1:2" ht="15.4">
      <c r="A39" s="129">
        <v>35</v>
      </c>
      <c r="B39" s="115" t="s">
        <v>570</v>
      </c>
    </row>
    <row r="40" spans="1:2" ht="15.4">
      <c r="A40" s="129">
        <v>36</v>
      </c>
      <c r="B40" s="115" t="s">
        <v>571</v>
      </c>
    </row>
    <row r="41" spans="1:2" ht="15.4">
      <c r="A41" s="129">
        <v>37</v>
      </c>
      <c r="B41" s="115" t="s">
        <v>572</v>
      </c>
    </row>
    <row r="42" spans="1:2" ht="15.4">
      <c r="A42" s="129">
        <v>38</v>
      </c>
      <c r="B42" s="115"/>
    </row>
    <row r="43" spans="1:2" ht="15.4">
      <c r="A43" s="129">
        <v>39</v>
      </c>
      <c r="B43" s="115"/>
    </row>
    <row r="44" spans="1:2" ht="15.4">
      <c r="A44" s="129">
        <v>40</v>
      </c>
      <c r="B44" s="115"/>
    </row>
    <row r="45" spans="1:2" ht="15.4">
      <c r="A45" s="129">
        <v>41</v>
      </c>
      <c r="B45" s="115"/>
    </row>
    <row r="46" spans="1:2" ht="15.4">
      <c r="A46" s="129">
        <v>42</v>
      </c>
      <c r="B46" s="115"/>
    </row>
    <row r="47" spans="1:2" ht="15.4">
      <c r="A47" s="129">
        <v>43</v>
      </c>
      <c r="B47" s="115"/>
    </row>
    <row r="48" spans="1:2" ht="15.4">
      <c r="A48" s="129">
        <v>44</v>
      </c>
      <c r="B48" s="115"/>
    </row>
    <row r="49" spans="1:2" ht="15.4">
      <c r="A49" s="129">
        <v>45</v>
      </c>
      <c r="B49" s="115"/>
    </row>
    <row r="50" spans="1:2" ht="15.4">
      <c r="A50" s="129">
        <v>46</v>
      </c>
      <c r="B50" s="115"/>
    </row>
  </sheetData>
  <sheetProtection algorithmName="SHA-512" hashValue="DASH/lOBV0AzEHWwWQgf1wSh/zbGKRWYAB+rSLfmG4iWSUae90GMwRzHH+1rLjbrplfqC5PhYtNtXP3w9dpAmA==" saltValue="RUAa6cI2GSWnmiw2zhZHqg==" spinCount="100000" sheet="1" objects="1" scenarios="1" formatCells="0" formatRows="0" insertRows="0"/>
  <pageMargins left="0.70866141732283472" right="0.70866141732283472" top="0.74803149606299213" bottom="0.74803149606299213" header="0.31496062992125984" footer="0.31496062992125984"/>
  <pageSetup paperSize="9"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37">
    <pageSetUpPr fitToPage="1"/>
  </sheetPr>
  <dimension ref="A2:B52"/>
  <sheetViews>
    <sheetView workbookViewId="0">
      <pane ySplit="4" topLeftCell="A5" activePane="bottomLeft" state="frozen"/>
      <selection pane="bottomLeft" activeCell="A5" sqref="A5"/>
    </sheetView>
  </sheetViews>
  <sheetFormatPr defaultColWidth="9.1328125" defaultRowHeight="14.25"/>
  <cols>
    <col min="1" max="1" width="7" style="110" customWidth="1"/>
    <col min="2" max="2" width="59.1328125" style="30" bestFit="1" customWidth="1"/>
    <col min="3" max="16384" width="9.1328125" style="30"/>
  </cols>
  <sheetData>
    <row r="2" spans="1:2">
      <c r="B2" s="111" t="s">
        <v>561</v>
      </c>
    </row>
    <row r="4" spans="1:2" ht="28.5">
      <c r="A4" s="112" t="s">
        <v>90</v>
      </c>
      <c r="B4" s="113" t="s">
        <v>324</v>
      </c>
    </row>
    <row r="5" spans="1:2" ht="15.4">
      <c r="A5" s="129">
        <v>1</v>
      </c>
      <c r="B5" s="115" t="s">
        <v>389</v>
      </c>
    </row>
    <row r="6" spans="1:2" ht="15.4">
      <c r="A6" s="129">
        <v>2</v>
      </c>
      <c r="B6" s="115" t="s">
        <v>390</v>
      </c>
    </row>
    <row r="7" spans="1:2" ht="15.4">
      <c r="A7" s="129">
        <v>3</v>
      </c>
      <c r="B7" s="115" t="s">
        <v>391</v>
      </c>
    </row>
    <row r="8" spans="1:2" ht="15.4">
      <c r="A8" s="129">
        <v>4</v>
      </c>
      <c r="B8" s="115" t="s">
        <v>420</v>
      </c>
    </row>
    <row r="9" spans="1:2" ht="15.4">
      <c r="A9" s="129">
        <v>5</v>
      </c>
      <c r="B9" s="115" t="s">
        <v>392</v>
      </c>
    </row>
    <row r="10" spans="1:2" ht="15.4">
      <c r="A10" s="129">
        <v>6</v>
      </c>
      <c r="B10" s="115" t="s">
        <v>393</v>
      </c>
    </row>
    <row r="11" spans="1:2" ht="15.4">
      <c r="A11" s="129">
        <v>7</v>
      </c>
      <c r="B11" s="115" t="s">
        <v>394</v>
      </c>
    </row>
    <row r="12" spans="1:2" ht="15.4">
      <c r="A12" s="129">
        <v>8</v>
      </c>
      <c r="B12" s="115" t="s">
        <v>395</v>
      </c>
    </row>
    <row r="13" spans="1:2" ht="15.4">
      <c r="A13" s="129">
        <v>9</v>
      </c>
      <c r="B13" s="115" t="s">
        <v>396</v>
      </c>
    </row>
    <row r="14" spans="1:2" ht="15.4">
      <c r="A14" s="129">
        <v>10</v>
      </c>
      <c r="B14" s="115" t="s">
        <v>397</v>
      </c>
    </row>
    <row r="15" spans="1:2" ht="15.4">
      <c r="A15" s="129">
        <v>11</v>
      </c>
      <c r="B15" s="115" t="s">
        <v>398</v>
      </c>
    </row>
    <row r="16" spans="1:2" ht="15.4">
      <c r="A16" s="129">
        <v>12</v>
      </c>
      <c r="B16" s="115" t="s">
        <v>399</v>
      </c>
    </row>
    <row r="17" spans="1:2" ht="15.4">
      <c r="A17" s="129">
        <v>13</v>
      </c>
      <c r="B17" s="115" t="s">
        <v>400</v>
      </c>
    </row>
    <row r="18" spans="1:2" ht="15.4">
      <c r="A18" s="129">
        <v>14</v>
      </c>
      <c r="B18" s="115" t="s">
        <v>401</v>
      </c>
    </row>
    <row r="19" spans="1:2" ht="15.4">
      <c r="A19" s="129">
        <v>15</v>
      </c>
      <c r="B19" s="115" t="s">
        <v>402</v>
      </c>
    </row>
    <row r="20" spans="1:2" ht="15.4">
      <c r="A20" s="129">
        <v>16</v>
      </c>
      <c r="B20" s="115" t="s">
        <v>403</v>
      </c>
    </row>
    <row r="21" spans="1:2" ht="15.4">
      <c r="A21" s="129">
        <v>17</v>
      </c>
      <c r="B21" s="115" t="s">
        <v>404</v>
      </c>
    </row>
    <row r="22" spans="1:2" ht="15.4">
      <c r="A22" s="129">
        <v>18</v>
      </c>
      <c r="B22" s="115" t="s">
        <v>405</v>
      </c>
    </row>
    <row r="23" spans="1:2" ht="15.4">
      <c r="A23" s="129">
        <v>19</v>
      </c>
      <c r="B23" s="115" t="s">
        <v>406</v>
      </c>
    </row>
    <row r="24" spans="1:2" ht="15.4">
      <c r="A24" s="129">
        <v>20</v>
      </c>
      <c r="B24" s="115" t="s">
        <v>407</v>
      </c>
    </row>
    <row r="25" spans="1:2" ht="15.4">
      <c r="A25" s="129">
        <v>21</v>
      </c>
      <c r="B25" s="115" t="s">
        <v>408</v>
      </c>
    </row>
    <row r="26" spans="1:2" ht="15.4">
      <c r="A26" s="129">
        <v>22</v>
      </c>
      <c r="B26" s="115" t="s">
        <v>409</v>
      </c>
    </row>
    <row r="27" spans="1:2" ht="15.4">
      <c r="A27" s="129">
        <v>23</v>
      </c>
      <c r="B27" s="115" t="s">
        <v>410</v>
      </c>
    </row>
    <row r="28" spans="1:2" ht="15.4">
      <c r="A28" s="129">
        <v>24</v>
      </c>
      <c r="B28" s="115" t="s">
        <v>411</v>
      </c>
    </row>
    <row r="29" spans="1:2" ht="15.4">
      <c r="A29" s="129">
        <v>25</v>
      </c>
      <c r="B29" s="115" t="s">
        <v>573</v>
      </c>
    </row>
    <row r="30" spans="1:2" ht="15.4">
      <c r="A30" s="129">
        <v>26</v>
      </c>
      <c r="B30" s="115" t="s">
        <v>412</v>
      </c>
    </row>
    <row r="31" spans="1:2" ht="15.4">
      <c r="A31" s="129">
        <v>27</v>
      </c>
      <c r="B31" s="115" t="s">
        <v>413</v>
      </c>
    </row>
    <row r="32" spans="1:2" ht="15.4">
      <c r="A32" s="129">
        <v>28</v>
      </c>
      <c r="B32" s="115" t="s">
        <v>574</v>
      </c>
    </row>
    <row r="33" spans="1:2" ht="15.4">
      <c r="A33" s="129">
        <v>29</v>
      </c>
      <c r="B33" s="115" t="s">
        <v>414</v>
      </c>
    </row>
    <row r="34" spans="1:2" ht="15.4">
      <c r="A34" s="129">
        <v>30</v>
      </c>
      <c r="B34" s="115" t="s">
        <v>415</v>
      </c>
    </row>
    <row r="35" spans="1:2" ht="15.4">
      <c r="A35" s="129">
        <v>31</v>
      </c>
      <c r="B35" s="115" t="s">
        <v>416</v>
      </c>
    </row>
    <row r="36" spans="1:2" ht="15.4">
      <c r="A36" s="129">
        <v>32</v>
      </c>
      <c r="B36" s="115" t="s">
        <v>575</v>
      </c>
    </row>
    <row r="37" spans="1:2" ht="15.4">
      <c r="A37" s="129">
        <v>33</v>
      </c>
      <c r="B37" s="115" t="s">
        <v>576</v>
      </c>
    </row>
    <row r="38" spans="1:2" ht="15.4">
      <c r="A38" s="129">
        <v>34</v>
      </c>
      <c r="B38" s="115" t="s">
        <v>577</v>
      </c>
    </row>
    <row r="39" spans="1:2" ht="15.4">
      <c r="A39" s="129">
        <v>35</v>
      </c>
      <c r="B39" s="115" t="s">
        <v>578</v>
      </c>
    </row>
    <row r="40" spans="1:2" ht="15.4">
      <c r="A40" s="129">
        <v>36</v>
      </c>
      <c r="B40" s="115" t="s">
        <v>579</v>
      </c>
    </row>
    <row r="41" spans="1:2" ht="15.4">
      <c r="A41" s="129">
        <v>37</v>
      </c>
      <c r="B41" s="115" t="s">
        <v>580</v>
      </c>
    </row>
    <row r="42" spans="1:2" ht="15.4">
      <c r="A42" s="129">
        <v>38</v>
      </c>
      <c r="B42" s="115" t="s">
        <v>581</v>
      </c>
    </row>
    <row r="43" spans="1:2" ht="15.4">
      <c r="A43" s="129">
        <v>39</v>
      </c>
      <c r="B43" s="115"/>
    </row>
    <row r="44" spans="1:2" ht="15.4">
      <c r="A44" s="129">
        <v>40</v>
      </c>
      <c r="B44" s="115"/>
    </row>
    <row r="45" spans="1:2" ht="15.4">
      <c r="A45" s="129">
        <v>41</v>
      </c>
      <c r="B45" s="115"/>
    </row>
    <row r="46" spans="1:2" ht="15.4">
      <c r="A46" s="129">
        <v>42</v>
      </c>
      <c r="B46" s="115"/>
    </row>
    <row r="47" spans="1:2" ht="15.4">
      <c r="A47" s="129">
        <v>43</v>
      </c>
      <c r="B47" s="115"/>
    </row>
    <row r="48" spans="1:2" ht="15.4">
      <c r="A48" s="129">
        <v>44</v>
      </c>
      <c r="B48" s="115"/>
    </row>
    <row r="49" spans="1:2" ht="15.4">
      <c r="A49" s="129">
        <v>45</v>
      </c>
      <c r="B49" s="115"/>
    </row>
    <row r="50" spans="1:2">
      <c r="A50" s="129">
        <v>46</v>
      </c>
      <c r="B50" s="116"/>
    </row>
    <row r="51" spans="1:2">
      <c r="A51" s="129">
        <v>47</v>
      </c>
      <c r="B51" s="116"/>
    </row>
    <row r="52" spans="1:2">
      <c r="B52" s="116"/>
    </row>
  </sheetData>
  <sheetProtection algorithmName="SHA-512" hashValue="aRlZQ18ijK3E8ZWiiy8LN6wAvA1xNFXL00Ak9gMT4F+KTZ64LnO4BlYocsx+U+RUPo1Bn6zcS1TehCJergaWrg==" saltValue="raIUAYGAGS2z5UikMs52xg==" spinCount="100000" sheet="1" objects="1" scenarios="1" formatCells="0" formatRows="0" insertRows="0"/>
  <pageMargins left="0.70866141732283472" right="0.70866141732283472" top="0.74803149606299213" bottom="0.74803149606299213" header="0.31496062992125984" footer="0.31496062992125984"/>
  <pageSetup paperSize="9"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58"/>
  <dimension ref="A2:B52"/>
  <sheetViews>
    <sheetView workbookViewId="0">
      <pane ySplit="4" topLeftCell="A5" activePane="bottomLeft" state="frozen"/>
      <selection pane="bottomLeft" activeCell="A5" sqref="A5"/>
    </sheetView>
  </sheetViews>
  <sheetFormatPr defaultColWidth="9.1328125" defaultRowHeight="14.25"/>
  <cols>
    <col min="1" max="1" width="7" style="110" customWidth="1"/>
    <col min="2" max="2" width="59.1328125" style="30" customWidth="1"/>
    <col min="3" max="16384" width="9.1328125" style="30"/>
  </cols>
  <sheetData>
    <row r="2" spans="1:2">
      <c r="B2" s="111" t="s">
        <v>561</v>
      </c>
    </row>
    <row r="4" spans="1:2" ht="28.5">
      <c r="A4" s="112" t="s">
        <v>90</v>
      </c>
      <c r="B4" s="113" t="s">
        <v>662</v>
      </c>
    </row>
    <row r="5" spans="1:2" ht="15.4">
      <c r="A5" s="129">
        <v>1</v>
      </c>
      <c r="B5" s="115" t="s">
        <v>664</v>
      </c>
    </row>
    <row r="6" spans="1:2" ht="15.4">
      <c r="A6" s="129">
        <v>2</v>
      </c>
      <c r="B6" s="115" t="s">
        <v>665</v>
      </c>
    </row>
    <row r="7" spans="1:2" ht="15.4">
      <c r="A7" s="129">
        <v>3</v>
      </c>
      <c r="B7" s="115" t="s">
        <v>666</v>
      </c>
    </row>
    <row r="8" spans="1:2" ht="15.4">
      <c r="A8" s="129">
        <v>4</v>
      </c>
      <c r="B8" s="115" t="s">
        <v>667</v>
      </c>
    </row>
    <row r="9" spans="1:2" ht="15.4">
      <c r="A9" s="129">
        <v>5</v>
      </c>
      <c r="B9" s="115" t="s">
        <v>668</v>
      </c>
    </row>
    <row r="10" spans="1:2" ht="15.4">
      <c r="A10" s="129">
        <v>6</v>
      </c>
      <c r="B10" s="115"/>
    </row>
    <row r="11" spans="1:2" ht="15.4">
      <c r="A11" s="129">
        <v>7</v>
      </c>
      <c r="B11" s="115"/>
    </row>
    <row r="12" spans="1:2" ht="15.4">
      <c r="A12" s="129">
        <v>8</v>
      </c>
      <c r="B12" s="115"/>
    </row>
    <row r="13" spans="1:2" ht="15.4">
      <c r="A13" s="129">
        <v>9</v>
      </c>
      <c r="B13" s="115"/>
    </row>
    <row r="14" spans="1:2" ht="15.4">
      <c r="A14" s="129">
        <v>10</v>
      </c>
      <c r="B14" s="115"/>
    </row>
    <row r="15" spans="1:2" ht="15.4">
      <c r="A15" s="129">
        <v>11</v>
      </c>
      <c r="B15" s="115"/>
    </row>
    <row r="16" spans="1:2" ht="15.4">
      <c r="A16" s="129">
        <v>12</v>
      </c>
      <c r="B16" s="115"/>
    </row>
    <row r="17" spans="1:2" ht="15.4">
      <c r="A17" s="129">
        <v>13</v>
      </c>
      <c r="B17" s="115"/>
    </row>
    <row r="18" spans="1:2" ht="15.4">
      <c r="A18" s="129">
        <v>14</v>
      </c>
      <c r="B18" s="115"/>
    </row>
    <row r="19" spans="1:2" ht="15.4">
      <c r="A19" s="129">
        <v>15</v>
      </c>
      <c r="B19" s="115"/>
    </row>
    <row r="20" spans="1:2" ht="15.4">
      <c r="A20" s="129">
        <v>16</v>
      </c>
      <c r="B20" s="115"/>
    </row>
    <row r="21" spans="1:2" ht="15.4">
      <c r="A21" s="129">
        <v>17</v>
      </c>
      <c r="B21" s="115"/>
    </row>
    <row r="22" spans="1:2" ht="15.4">
      <c r="A22" s="129">
        <v>18</v>
      </c>
      <c r="B22" s="115"/>
    </row>
    <row r="23" spans="1:2" ht="15.4">
      <c r="A23" s="129">
        <v>19</v>
      </c>
      <c r="B23" s="115"/>
    </row>
    <row r="24" spans="1:2" ht="15.4">
      <c r="A24" s="129">
        <v>20</v>
      </c>
      <c r="B24" s="115"/>
    </row>
    <row r="25" spans="1:2" ht="15.4">
      <c r="A25" s="129">
        <v>21</v>
      </c>
      <c r="B25" s="115"/>
    </row>
    <row r="26" spans="1:2" ht="15.4">
      <c r="A26" s="129">
        <v>22</v>
      </c>
      <c r="B26" s="115"/>
    </row>
    <row r="27" spans="1:2" ht="15.4">
      <c r="A27" s="129">
        <v>23</v>
      </c>
      <c r="B27" s="115"/>
    </row>
    <row r="28" spans="1:2" ht="15.4">
      <c r="A28" s="129">
        <v>24</v>
      </c>
      <c r="B28" s="115"/>
    </row>
    <row r="29" spans="1:2" ht="15.4">
      <c r="A29" s="129">
        <v>25</v>
      </c>
      <c r="B29" s="115"/>
    </row>
    <row r="30" spans="1:2" ht="15.4">
      <c r="A30" s="129">
        <v>26</v>
      </c>
      <c r="B30" s="115"/>
    </row>
    <row r="31" spans="1:2" ht="15.4">
      <c r="A31" s="129">
        <v>27</v>
      </c>
      <c r="B31" s="115"/>
    </row>
    <row r="32" spans="1:2" ht="15.4">
      <c r="A32" s="129">
        <v>28</v>
      </c>
      <c r="B32" s="115"/>
    </row>
    <row r="33" spans="1:2" ht="15.4">
      <c r="A33" s="129">
        <v>29</v>
      </c>
      <c r="B33" s="115"/>
    </row>
    <row r="34" spans="1:2" ht="15.4">
      <c r="A34" s="129">
        <v>30</v>
      </c>
      <c r="B34" s="115"/>
    </row>
    <row r="35" spans="1:2" ht="15.4">
      <c r="A35" s="129">
        <v>31</v>
      </c>
      <c r="B35" s="115"/>
    </row>
    <row r="36" spans="1:2" ht="15.4">
      <c r="A36" s="129">
        <v>32</v>
      </c>
      <c r="B36" s="115"/>
    </row>
    <row r="37" spans="1:2" ht="15.4">
      <c r="A37" s="129">
        <v>33</v>
      </c>
      <c r="B37" s="115"/>
    </row>
    <row r="38" spans="1:2" ht="15.4">
      <c r="A38" s="129">
        <v>34</v>
      </c>
      <c r="B38" s="115"/>
    </row>
    <row r="39" spans="1:2" ht="15.4">
      <c r="A39" s="129">
        <v>35</v>
      </c>
      <c r="B39" s="115"/>
    </row>
    <row r="40" spans="1:2" ht="15.4">
      <c r="A40" s="129">
        <v>36</v>
      </c>
      <c r="B40" s="115"/>
    </row>
    <row r="41" spans="1:2" ht="15.4">
      <c r="A41" s="129">
        <v>37</v>
      </c>
      <c r="B41" s="115"/>
    </row>
    <row r="42" spans="1:2" ht="15.4">
      <c r="A42" s="129">
        <v>38</v>
      </c>
      <c r="B42" s="115"/>
    </row>
    <row r="43" spans="1:2" ht="15.4">
      <c r="A43" s="129">
        <v>39</v>
      </c>
      <c r="B43" s="115"/>
    </row>
    <row r="44" spans="1:2" ht="15.4">
      <c r="A44" s="129">
        <v>40</v>
      </c>
      <c r="B44" s="115"/>
    </row>
    <row r="45" spans="1:2" ht="15.4">
      <c r="A45" s="129">
        <v>41</v>
      </c>
      <c r="B45" s="115"/>
    </row>
    <row r="46" spans="1:2" ht="15.4">
      <c r="A46" s="129">
        <v>42</v>
      </c>
      <c r="B46" s="115"/>
    </row>
    <row r="47" spans="1:2" ht="15.4">
      <c r="A47" s="129">
        <v>43</v>
      </c>
      <c r="B47" s="115"/>
    </row>
    <row r="48" spans="1:2" ht="15.4">
      <c r="A48" s="129">
        <v>44</v>
      </c>
      <c r="B48" s="115"/>
    </row>
    <row r="49" spans="1:2" ht="15.4">
      <c r="A49" s="129">
        <v>45</v>
      </c>
      <c r="B49" s="115"/>
    </row>
    <row r="50" spans="1:2">
      <c r="A50" s="129">
        <v>46</v>
      </c>
      <c r="B50" s="116"/>
    </row>
    <row r="51" spans="1:2">
      <c r="A51" s="129">
        <v>47</v>
      </c>
      <c r="B51" s="116"/>
    </row>
    <row r="52" spans="1:2">
      <c r="B52" s="116"/>
    </row>
  </sheetData>
  <sheetProtection algorithmName="SHA-512" hashValue="WmovNUOFekxeloJSOD1m0KvwC/r7AwjqRN1kc9mEjkx0puNnWRKG3AKrtni/hQN7H822ItRrEX2VHlvO3WIJBQ==" saltValue="0WSsHRl6K3Wf/qgbdXu6vA==" spinCount="100000" sheet="1" objects="1" scenarios="1" formatCells="0" formatRows="0" insertRows="0"/>
  <pageMargins left="0.7" right="0.7" top="0.75" bottom="0.75" header="0.3" footer="0.3"/>
  <pageSetup paperSize="9"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38">
    <pageSetUpPr fitToPage="1"/>
  </sheetPr>
  <dimension ref="A1:K56"/>
  <sheetViews>
    <sheetView zoomScale="102" workbookViewId="0">
      <pane ySplit="1" topLeftCell="A2" activePane="bottomLeft" state="frozen"/>
      <selection pane="bottomLeft" activeCell="A2" sqref="A2"/>
    </sheetView>
  </sheetViews>
  <sheetFormatPr defaultRowHeight="14.25"/>
  <cols>
    <col min="1" max="1" width="4.86328125" style="9" bestFit="1" customWidth="1"/>
    <col min="2" max="2" width="28.86328125" style="25" bestFit="1" customWidth="1"/>
    <col min="3" max="3" width="36.53125" style="9" customWidth="1"/>
    <col min="4" max="8" width="9.1328125" customWidth="1"/>
  </cols>
  <sheetData>
    <row r="1" spans="1:3" s="1" customFormat="1" ht="28.5">
      <c r="A1" s="112" t="s">
        <v>90</v>
      </c>
      <c r="B1" s="282" t="s">
        <v>91</v>
      </c>
      <c r="C1" s="112" t="s">
        <v>582</v>
      </c>
    </row>
    <row r="2" spans="1:3" s="1" customFormat="1" ht="15" customHeight="1">
      <c r="A2" s="283">
        <v>1</v>
      </c>
      <c r="B2" s="284" t="s">
        <v>340</v>
      </c>
      <c r="C2" s="285" t="s">
        <v>583</v>
      </c>
    </row>
    <row r="3" spans="1:3" ht="15" customHeight="1">
      <c r="A3" s="283">
        <v>2</v>
      </c>
      <c r="B3" s="284" t="s">
        <v>339</v>
      </c>
      <c r="C3" s="285" t="s">
        <v>584</v>
      </c>
    </row>
    <row r="4" spans="1:3" ht="15" customHeight="1">
      <c r="A4" s="283">
        <v>3</v>
      </c>
      <c r="B4" s="284" t="s">
        <v>92</v>
      </c>
      <c r="C4" s="285" t="s">
        <v>585</v>
      </c>
    </row>
    <row r="5" spans="1:3" ht="15" customHeight="1">
      <c r="A5" s="283">
        <v>4</v>
      </c>
      <c r="B5" s="284" t="s">
        <v>586</v>
      </c>
      <c r="C5" s="286" t="s">
        <v>587</v>
      </c>
    </row>
    <row r="6" spans="1:3" ht="15" customHeight="1">
      <c r="A6" s="283">
        <v>5</v>
      </c>
      <c r="B6" s="284" t="s">
        <v>95</v>
      </c>
      <c r="C6" s="286" t="s">
        <v>588</v>
      </c>
    </row>
    <row r="7" spans="1:3" ht="15" customHeight="1">
      <c r="A7" s="283">
        <v>6</v>
      </c>
      <c r="B7" s="284" t="s">
        <v>341</v>
      </c>
      <c r="C7" s="285" t="s">
        <v>589</v>
      </c>
    </row>
    <row r="8" spans="1:3" ht="15" customHeight="1">
      <c r="A8" s="283">
        <v>7</v>
      </c>
      <c r="B8" s="284" t="s">
        <v>590</v>
      </c>
      <c r="C8" s="285" t="s">
        <v>591</v>
      </c>
    </row>
    <row r="9" spans="1:3" ht="15" customHeight="1">
      <c r="A9" s="283">
        <v>8</v>
      </c>
      <c r="B9" s="284" t="s">
        <v>94</v>
      </c>
      <c r="C9" s="286" t="s">
        <v>592</v>
      </c>
    </row>
    <row r="10" spans="1:3" ht="15" customHeight="1">
      <c r="A10" s="283">
        <v>9</v>
      </c>
      <c r="B10" s="284" t="s">
        <v>342</v>
      </c>
      <c r="C10" s="286" t="s">
        <v>593</v>
      </c>
    </row>
    <row r="11" spans="1:3" ht="15" customHeight="1">
      <c r="A11" s="283">
        <v>10</v>
      </c>
      <c r="B11" s="284" t="s">
        <v>594</v>
      </c>
      <c r="C11" s="286" t="s">
        <v>595</v>
      </c>
    </row>
    <row r="12" spans="1:3" ht="15" customHeight="1">
      <c r="A12" s="283">
        <v>11</v>
      </c>
      <c r="B12" s="284" t="s">
        <v>93</v>
      </c>
      <c r="C12" s="286" t="s">
        <v>596</v>
      </c>
    </row>
    <row r="13" spans="1:3" ht="15" customHeight="1">
      <c r="A13" s="283">
        <v>12</v>
      </c>
      <c r="B13" s="284" t="s">
        <v>343</v>
      </c>
      <c r="C13" s="285" t="s">
        <v>597</v>
      </c>
    </row>
    <row r="14" spans="1:3" ht="15" customHeight="1">
      <c r="A14" s="283">
        <v>13</v>
      </c>
      <c r="B14" s="284" t="s">
        <v>344</v>
      </c>
      <c r="C14" s="286" t="s">
        <v>598</v>
      </c>
    </row>
    <row r="15" spans="1:3" ht="15" customHeight="1">
      <c r="A15" s="283">
        <v>14</v>
      </c>
      <c r="B15" s="284" t="s">
        <v>345</v>
      </c>
      <c r="C15" s="285" t="s">
        <v>599</v>
      </c>
    </row>
    <row r="16" spans="1:3" ht="15" customHeight="1">
      <c r="A16" s="283">
        <v>15</v>
      </c>
      <c r="B16" s="284" t="s">
        <v>346</v>
      </c>
      <c r="C16" s="285" t="s">
        <v>600</v>
      </c>
    </row>
    <row r="17" spans="1:3" ht="15" customHeight="1">
      <c r="A17" s="283">
        <v>16</v>
      </c>
      <c r="B17" s="284" t="s">
        <v>347</v>
      </c>
      <c r="C17" s="285" t="s">
        <v>601</v>
      </c>
    </row>
    <row r="18" spans="1:3" ht="15" customHeight="1">
      <c r="A18" s="283">
        <v>17</v>
      </c>
      <c r="B18" s="284" t="s">
        <v>348</v>
      </c>
      <c r="C18" s="285" t="s">
        <v>602</v>
      </c>
    </row>
    <row r="19" spans="1:3" ht="15" customHeight="1">
      <c r="A19" s="283">
        <v>18</v>
      </c>
      <c r="B19" s="284" t="s">
        <v>349</v>
      </c>
      <c r="C19" s="285" t="s">
        <v>603</v>
      </c>
    </row>
    <row r="20" spans="1:3" ht="15" customHeight="1">
      <c r="A20" s="283">
        <v>19</v>
      </c>
      <c r="B20" s="284" t="s">
        <v>350</v>
      </c>
      <c r="C20" s="285" t="s">
        <v>604</v>
      </c>
    </row>
    <row r="21" spans="1:3" ht="15" customHeight="1">
      <c r="A21" s="283">
        <v>20</v>
      </c>
      <c r="B21" s="284" t="s">
        <v>351</v>
      </c>
      <c r="C21" s="285" t="s">
        <v>605</v>
      </c>
    </row>
    <row r="22" spans="1:3" ht="15" customHeight="1">
      <c r="A22" s="283">
        <v>21</v>
      </c>
      <c r="B22" s="284" t="s">
        <v>352</v>
      </c>
      <c r="C22" s="285" t="s">
        <v>606</v>
      </c>
    </row>
    <row r="23" spans="1:3" ht="15" customHeight="1">
      <c r="A23" s="283">
        <v>22</v>
      </c>
      <c r="B23" s="284" t="s">
        <v>353</v>
      </c>
      <c r="C23" s="285" t="s">
        <v>607</v>
      </c>
    </row>
    <row r="24" spans="1:3" ht="15" customHeight="1">
      <c r="A24" s="283">
        <v>23</v>
      </c>
      <c r="B24" s="284" t="s">
        <v>354</v>
      </c>
      <c r="C24" s="285" t="s">
        <v>608</v>
      </c>
    </row>
    <row r="25" spans="1:3" ht="15" customHeight="1">
      <c r="A25" s="283">
        <v>24</v>
      </c>
      <c r="B25" s="284" t="s">
        <v>355</v>
      </c>
      <c r="C25" s="285" t="s">
        <v>609</v>
      </c>
    </row>
    <row r="26" spans="1:3" ht="15" customHeight="1">
      <c r="A26" s="283">
        <v>25</v>
      </c>
      <c r="B26" s="284" t="s">
        <v>356</v>
      </c>
      <c r="C26" s="285" t="s">
        <v>610</v>
      </c>
    </row>
    <row r="27" spans="1:3" ht="15" customHeight="1">
      <c r="A27" s="283">
        <v>26</v>
      </c>
      <c r="B27" s="284" t="s">
        <v>89</v>
      </c>
      <c r="C27" s="284" t="s">
        <v>611</v>
      </c>
    </row>
    <row r="28" spans="1:3" ht="15" customHeight="1">
      <c r="A28" s="283">
        <v>27</v>
      </c>
      <c r="B28" s="284" t="s">
        <v>357</v>
      </c>
      <c r="C28" s="285" t="s">
        <v>612</v>
      </c>
    </row>
    <row r="29" spans="1:3" ht="15" customHeight="1">
      <c r="A29" s="283">
        <v>28</v>
      </c>
      <c r="B29" s="284" t="s">
        <v>358</v>
      </c>
      <c r="C29" s="285" t="s">
        <v>613</v>
      </c>
    </row>
    <row r="30" spans="1:3" ht="15" customHeight="1">
      <c r="A30" s="283">
        <v>29</v>
      </c>
      <c r="B30" s="284" t="s">
        <v>359</v>
      </c>
      <c r="C30" s="286" t="s">
        <v>614</v>
      </c>
    </row>
    <row r="31" spans="1:3" ht="15" customHeight="1">
      <c r="A31" s="283">
        <v>30</v>
      </c>
      <c r="B31" s="284" t="s">
        <v>360</v>
      </c>
      <c r="C31" s="285" t="s">
        <v>615</v>
      </c>
    </row>
    <row r="32" spans="1:3" ht="15" customHeight="1">
      <c r="A32" s="283">
        <v>31</v>
      </c>
      <c r="B32" s="284" t="s">
        <v>361</v>
      </c>
      <c r="C32" s="285" t="s">
        <v>616</v>
      </c>
    </row>
    <row r="33" spans="1:3" ht="15" customHeight="1">
      <c r="A33" s="283">
        <v>32</v>
      </c>
      <c r="B33" s="284" t="s">
        <v>362</v>
      </c>
      <c r="C33" s="284" t="s">
        <v>611</v>
      </c>
    </row>
    <row r="34" spans="1:3" ht="15" customHeight="1">
      <c r="A34" s="283">
        <v>33</v>
      </c>
      <c r="B34" s="284" t="s">
        <v>363</v>
      </c>
      <c r="C34" s="285" t="s">
        <v>617</v>
      </c>
    </row>
    <row r="35" spans="1:3" ht="15" customHeight="1">
      <c r="A35" s="283">
        <v>34</v>
      </c>
      <c r="B35" s="284" t="s">
        <v>364</v>
      </c>
      <c r="C35" s="285" t="s">
        <v>618</v>
      </c>
    </row>
    <row r="36" spans="1:3" ht="15" customHeight="1">
      <c r="A36" s="283">
        <v>35</v>
      </c>
      <c r="B36" s="284" t="s">
        <v>365</v>
      </c>
      <c r="C36" s="285" t="s">
        <v>619</v>
      </c>
    </row>
    <row r="37" spans="1:3" ht="15" customHeight="1">
      <c r="A37" s="283">
        <v>36</v>
      </c>
      <c r="B37" s="287" t="s">
        <v>366</v>
      </c>
      <c r="C37" s="286" t="s">
        <v>620</v>
      </c>
    </row>
    <row r="38" spans="1:3" ht="15" customHeight="1">
      <c r="A38" s="288">
        <v>37</v>
      </c>
      <c r="B38" s="287" t="s">
        <v>621</v>
      </c>
      <c r="C38" s="285" t="s">
        <v>622</v>
      </c>
    </row>
    <row r="39" spans="1:3" ht="15" customHeight="1">
      <c r="A39" s="288">
        <v>38</v>
      </c>
      <c r="B39" s="287" t="s">
        <v>623</v>
      </c>
      <c r="C39" s="285" t="s">
        <v>624</v>
      </c>
    </row>
    <row r="40" spans="1:3" ht="15" customHeight="1">
      <c r="A40" s="288">
        <v>39</v>
      </c>
      <c r="B40" s="287" t="s">
        <v>625</v>
      </c>
      <c r="C40" s="285" t="s">
        <v>626</v>
      </c>
    </row>
    <row r="41" spans="1:3" ht="15" customHeight="1">
      <c r="A41" s="288">
        <v>40</v>
      </c>
      <c r="B41" s="287" t="s">
        <v>627</v>
      </c>
      <c r="C41" s="285" t="s">
        <v>628</v>
      </c>
    </row>
    <row r="42" spans="1:3" ht="15" customHeight="1">
      <c r="A42" s="288">
        <v>41</v>
      </c>
      <c r="B42" s="287" t="s">
        <v>629</v>
      </c>
      <c r="C42" s="285" t="s">
        <v>630</v>
      </c>
    </row>
    <row r="43" spans="1:3" ht="15" customHeight="1">
      <c r="A43" s="288">
        <v>42</v>
      </c>
      <c r="B43" s="287" t="s">
        <v>631</v>
      </c>
      <c r="C43" s="285" t="s">
        <v>632</v>
      </c>
    </row>
    <row r="44" spans="1:3" ht="15" customHeight="1">
      <c r="A44" s="288">
        <v>43</v>
      </c>
      <c r="B44" s="287" t="s">
        <v>633</v>
      </c>
      <c r="C44" s="285" t="s">
        <v>634</v>
      </c>
    </row>
    <row r="45" spans="1:3" ht="15" customHeight="1">
      <c r="A45" s="288">
        <v>44</v>
      </c>
      <c r="B45" s="287" t="s">
        <v>635</v>
      </c>
      <c r="C45" s="285" t="s">
        <v>636</v>
      </c>
    </row>
    <row r="46" spans="1:3" ht="15" customHeight="1">
      <c r="A46" s="288">
        <v>45</v>
      </c>
      <c r="B46" s="287" t="s">
        <v>637</v>
      </c>
      <c r="C46" s="285" t="s">
        <v>638</v>
      </c>
    </row>
    <row r="47" spans="1:3" ht="15" customHeight="1">
      <c r="A47" s="288">
        <v>46</v>
      </c>
      <c r="B47" s="287" t="s">
        <v>639</v>
      </c>
      <c r="C47" s="285" t="s">
        <v>640</v>
      </c>
    </row>
    <row r="48" spans="1:3" ht="15" customHeight="1">
      <c r="A48" s="288">
        <v>47</v>
      </c>
      <c r="B48" s="287" t="s">
        <v>641</v>
      </c>
      <c r="C48" s="285" t="s">
        <v>642</v>
      </c>
    </row>
    <row r="49" spans="1:11" ht="15" customHeight="1">
      <c r="A49" s="288">
        <v>48</v>
      </c>
      <c r="B49" s="287" t="s">
        <v>643</v>
      </c>
      <c r="C49" s="285" t="s">
        <v>644</v>
      </c>
    </row>
    <row r="50" spans="1:11" ht="15" customHeight="1">
      <c r="A50" s="288">
        <v>49</v>
      </c>
      <c r="B50" s="287" t="s">
        <v>645</v>
      </c>
      <c r="C50" s="285" t="s">
        <v>646</v>
      </c>
    </row>
    <row r="51" spans="1:11" ht="15" customHeight="1">
      <c r="A51" s="288">
        <v>50</v>
      </c>
      <c r="B51" s="287" t="s">
        <v>647</v>
      </c>
      <c r="C51" s="285" t="s">
        <v>648</v>
      </c>
    </row>
    <row r="52" spans="1:11" ht="15" customHeight="1">
      <c r="A52" s="288">
        <v>51</v>
      </c>
      <c r="B52" s="287" t="s">
        <v>649</v>
      </c>
      <c r="C52" s="285" t="s">
        <v>650</v>
      </c>
    </row>
    <row r="53" spans="1:11" ht="15" customHeight="1">
      <c r="A53" s="288">
        <v>52</v>
      </c>
      <c r="B53" s="287" t="s">
        <v>651</v>
      </c>
      <c r="C53" s="285" t="s">
        <v>652</v>
      </c>
    </row>
    <row r="54" spans="1:11" ht="15" customHeight="1">
      <c r="A54" s="288">
        <v>53</v>
      </c>
      <c r="B54" s="30" t="s">
        <v>653</v>
      </c>
      <c r="C54" s="285" t="s">
        <v>654</v>
      </c>
    </row>
    <row r="55" spans="1:11" ht="15" customHeight="1">
      <c r="A55" s="288">
        <v>54</v>
      </c>
      <c r="B55" s="289" t="s">
        <v>1028</v>
      </c>
      <c r="C55" s="290"/>
      <c r="E55" s="542" t="s">
        <v>331</v>
      </c>
      <c r="F55" s="542"/>
      <c r="G55" s="542"/>
      <c r="H55" s="542"/>
      <c r="I55" s="542"/>
      <c r="J55" s="542"/>
      <c r="K55" s="542"/>
    </row>
    <row r="56" spans="1:11" ht="15" customHeight="1">
      <c r="A56" s="288">
        <v>55</v>
      </c>
      <c r="B56" s="289" t="s">
        <v>1027</v>
      </c>
      <c r="C56" s="290"/>
    </row>
  </sheetData>
  <sheetProtection algorithmName="SHA-512" hashValue="nnHWVdVGOxL1DUPRr/Bx2Yg8AxZIzuVpTR0hC/U8XMn3u5R2vg3gLJL8wXkBfgp9y8gsKt2UbTq6JcpC1U6kNw==" saltValue="zRNSgff2SbKXJNfzJudYYA==" spinCount="100000" sheet="1" objects="1" scenarios="1" formatCells="0" formatRows="0" insertRows="0"/>
  <mergeCells count="1">
    <mergeCell ref="E55:K55"/>
  </mergeCells>
  <phoneticPr fontId="15" type="noConversion"/>
  <hyperlinks>
    <hyperlink ref="C2" r:id="rId1" display="http://www.zenodo.org/" xr:uid="{00000000-0004-0000-4D00-000000000000}"/>
    <hyperlink ref="C3" r:id="rId2" display="http://www.eric.ed.gov/" xr:uid="{00000000-0004-0000-4D00-000001000000}"/>
    <hyperlink ref="C4" r:id="rId3" display="http://www.scopus.com/" xr:uid="{00000000-0004-0000-4D00-000002000000}"/>
    <hyperlink ref="C7" r:id="rId4" display="http://www.editlib.org/" xr:uid="{00000000-0004-0000-4D00-000003000000}"/>
    <hyperlink ref="C8" r:id="rId5" display="http://www.springerlink.com/" xr:uid="{00000000-0004-0000-4D00-000004000000}"/>
    <hyperlink ref="C13" r:id="rId6" display="http://www.ceeol.com/" xr:uid="{00000000-0004-0000-4D00-000005000000}"/>
    <hyperlink ref="C15" r:id="rId7" display="http://www.lib.utexas.edu/" xr:uid="{00000000-0004-0000-4D00-000006000000}"/>
    <hyperlink ref="C16" r:id="rId8" display="http://www.sciencedirect.com/" xr:uid="{00000000-0004-0000-4D00-000007000000}"/>
    <hyperlink ref="C17" r:id="rId9" display="http://www.ebscohost.com/" xr:uid="{00000000-0004-0000-4D00-000008000000}"/>
    <hyperlink ref="C18" r:id="rId10" display="http://www.proquest.com/" xr:uid="{00000000-0004-0000-4D00-000009000000}"/>
    <hyperlink ref="C19" r:id="rId11" xr:uid="{00000000-0004-0000-4D00-00000A000000}"/>
    <hyperlink ref="C20" r:id="rId12" display="http://www.cabi.org/" xr:uid="{00000000-0004-0000-4D00-00000B000000}"/>
    <hyperlink ref="C21" r:id="rId13" xr:uid="{00000000-0004-0000-4D00-00000C000000}"/>
    <hyperlink ref="C22" r:id="rId14" display="http://www.engineeringvillage.com/" xr:uid="{00000000-0004-0000-4D00-00000D000000}"/>
    <hyperlink ref="C23" r:id="rId15" display="http://www.theiet.org/" xr:uid="{00000000-0004-0000-4D00-00000E000000}"/>
    <hyperlink ref="C24" r:id="rId16" display="http://scholar.google.com/" xr:uid="{00000000-0004-0000-4D00-00000F000000}"/>
    <hyperlink ref="C25" r:id="rId17" display="http://journals.indexcopernicus.com/" xr:uid="{00000000-0004-0000-4D00-000010000000}"/>
    <hyperlink ref="C26" r:id="rId18" display="http://www.cas.org/" xr:uid="{00000000-0004-0000-4D00-000011000000}"/>
    <hyperlink ref="C28" r:id="rId19" display="http://www.geobase.ca/" xr:uid="{00000000-0004-0000-4D00-000012000000}"/>
    <hyperlink ref="C29" r:id="rId20" xr:uid="{00000000-0004-0000-4D00-000013000000}"/>
    <hyperlink ref="C31" r:id="rId21" xr:uid="{00000000-0004-0000-4D00-000014000000}"/>
    <hyperlink ref="C32" r:id="rId22" xr:uid="{00000000-0004-0000-4D00-000015000000}"/>
    <hyperlink ref="C34" r:id="rId23" xr:uid="{00000000-0004-0000-4D00-000016000000}"/>
    <hyperlink ref="C35" r:id="rId24" xr:uid="{00000000-0004-0000-4D00-000017000000}"/>
    <hyperlink ref="C36" r:id="rId25" xr:uid="{00000000-0004-0000-4D00-000018000000}"/>
    <hyperlink ref="C38" r:id="rId26" xr:uid="{00000000-0004-0000-4D00-000019000000}"/>
    <hyperlink ref="C39" r:id="rId27" xr:uid="{00000000-0004-0000-4D00-00001A000000}"/>
    <hyperlink ref="C40" r:id="rId28" xr:uid="{00000000-0004-0000-4D00-00001B000000}"/>
    <hyperlink ref="C41" r:id="rId29" xr:uid="{00000000-0004-0000-4D00-00001C000000}"/>
    <hyperlink ref="C42" r:id="rId30" xr:uid="{00000000-0004-0000-4D00-00001D000000}"/>
    <hyperlink ref="C43" r:id="rId31" xr:uid="{00000000-0004-0000-4D00-00001E000000}"/>
    <hyperlink ref="C44" r:id="rId32" display="http://www.lib.washington.edu/" xr:uid="{00000000-0004-0000-4D00-00001F000000}"/>
    <hyperlink ref="C45" r:id="rId33" display="https://www.oxfordjournals.org/" xr:uid="{00000000-0004-0000-4D00-000020000000}"/>
    <hyperlink ref="C46" r:id="rId34" xr:uid="{00000000-0004-0000-4D00-000021000000}"/>
    <hyperlink ref="C47" r:id="rId35" xr:uid="{00000000-0004-0000-4D00-000022000000}"/>
    <hyperlink ref="C48" r:id="rId36" xr:uid="{00000000-0004-0000-4D00-000023000000}"/>
    <hyperlink ref="C49" r:id="rId37" xr:uid="{00000000-0004-0000-4D00-000024000000}"/>
    <hyperlink ref="C50" r:id="rId38" xr:uid="{00000000-0004-0000-4D00-000025000000}"/>
    <hyperlink ref="C51" r:id="rId39" xr:uid="{00000000-0004-0000-4D00-000026000000}"/>
    <hyperlink ref="C52" r:id="rId40" xr:uid="{00000000-0004-0000-4D00-000027000000}"/>
    <hyperlink ref="C53" r:id="rId41" xr:uid="{00000000-0004-0000-4D00-000028000000}"/>
    <hyperlink ref="C54" r:id="rId42" xr:uid="{00000000-0004-0000-4D00-000029000000}"/>
  </hyperlinks>
  <pageMargins left="0.70866141732283472" right="0.70866141732283472" top="0.74803149606299213" bottom="0.74803149606299213" header="0.31496062992125984" footer="0.31496062992125984"/>
  <pageSetup scale="79" orientation="portrait" r:id="rId4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39">
    <pageSetUpPr fitToPage="1"/>
  </sheetPr>
  <dimension ref="A1:D23"/>
  <sheetViews>
    <sheetView workbookViewId="0">
      <selection sqref="A1:C1"/>
    </sheetView>
  </sheetViews>
  <sheetFormatPr defaultRowHeight="14.25"/>
  <cols>
    <col min="3" max="3" width="10.53125" style="2" bestFit="1" customWidth="1"/>
  </cols>
  <sheetData>
    <row r="1" spans="1:4" s="26" customFormat="1">
      <c r="A1" s="543" t="s">
        <v>60</v>
      </c>
      <c r="B1" s="544"/>
      <c r="C1" s="545"/>
    </row>
    <row r="2" spans="1:4" s="26" customFormat="1">
      <c r="A2" s="27" t="s">
        <v>2</v>
      </c>
      <c r="B2" s="27" t="s">
        <v>59</v>
      </c>
      <c r="C2" s="27" t="s">
        <v>35</v>
      </c>
    </row>
    <row r="3" spans="1:4" s="26" customFormat="1">
      <c r="A3" s="3">
        <v>2025</v>
      </c>
      <c r="B3" s="3">
        <v>1</v>
      </c>
      <c r="C3" s="14">
        <v>5.0414000000000003</v>
      </c>
    </row>
    <row r="4" spans="1:4" s="26" customFormat="1">
      <c r="A4" s="3">
        <v>2024</v>
      </c>
      <c r="B4" s="3">
        <v>1</v>
      </c>
      <c r="C4" s="14">
        <v>4.9745999999999997</v>
      </c>
    </row>
    <row r="5" spans="1:4" s="26" customFormat="1">
      <c r="A5" s="3">
        <v>2023</v>
      </c>
      <c r="B5" s="3">
        <v>1</v>
      </c>
      <c r="C5" s="14">
        <v>4.9465000000000003</v>
      </c>
    </row>
    <row r="6" spans="1:4" s="26" customFormat="1">
      <c r="A6" s="3">
        <v>2022</v>
      </c>
      <c r="B6" s="3">
        <v>1</v>
      </c>
      <c r="C6" s="14">
        <v>4.9314999999999998</v>
      </c>
    </row>
    <row r="7" spans="1:4" s="26" customFormat="1">
      <c r="A7" s="3">
        <v>2021</v>
      </c>
      <c r="B7" s="3">
        <v>1</v>
      </c>
      <c r="C7" s="14">
        <v>4.9203999999999999</v>
      </c>
    </row>
    <row r="8" spans="1:4" s="26" customFormat="1">
      <c r="A8" s="3">
        <v>2020</v>
      </c>
      <c r="B8" s="3">
        <v>1</v>
      </c>
      <c r="C8" s="14">
        <v>4.8371000000000004</v>
      </c>
    </row>
    <row r="9" spans="1:4" s="26" customFormat="1">
      <c r="A9" s="3">
        <v>2019</v>
      </c>
      <c r="B9" s="3">
        <v>1</v>
      </c>
      <c r="C9" s="14">
        <v>4.7451999999999996</v>
      </c>
    </row>
    <row r="10" spans="1:4" s="26" customFormat="1">
      <c r="A10" s="3">
        <v>2018</v>
      </c>
      <c r="B10" s="3">
        <v>1</v>
      </c>
      <c r="C10" s="14">
        <v>4.6535000000000002</v>
      </c>
    </row>
    <row r="11" spans="1:4">
      <c r="A11" s="3">
        <v>2017</v>
      </c>
      <c r="B11" s="3">
        <v>1</v>
      </c>
      <c r="C11" s="14">
        <v>4.5681000000000003</v>
      </c>
    </row>
    <row r="12" spans="1:4">
      <c r="A12" s="3">
        <v>2016</v>
      </c>
      <c r="B12" s="3">
        <v>1</v>
      </c>
      <c r="C12" s="14">
        <v>4.4908000000000001</v>
      </c>
    </row>
    <row r="13" spans="1:4">
      <c r="A13" s="3">
        <v>2015</v>
      </c>
      <c r="B13" s="3">
        <v>1</v>
      </c>
      <c r="C13" s="14">
        <v>4.4450000000000003</v>
      </c>
      <c r="D13" s="2"/>
    </row>
    <row r="14" spans="1:4">
      <c r="A14" s="3">
        <v>2014</v>
      </c>
      <c r="B14" s="3">
        <v>1</v>
      </c>
      <c r="C14" s="14">
        <v>4.4446000000000003</v>
      </c>
      <c r="D14" s="2"/>
    </row>
    <row r="15" spans="1:4">
      <c r="A15" s="3">
        <v>2013</v>
      </c>
      <c r="B15" s="3">
        <v>1</v>
      </c>
      <c r="C15" s="14">
        <v>4.4189999999999996</v>
      </c>
    </row>
    <row r="16" spans="1:4">
      <c r="A16" s="3">
        <v>2012</v>
      </c>
      <c r="B16" s="3">
        <v>1</v>
      </c>
      <c r="C16" s="14">
        <v>4.4560000000000004</v>
      </c>
    </row>
    <row r="17" spans="1:3">
      <c r="A17" s="3">
        <v>2010</v>
      </c>
      <c r="B17" s="3">
        <v>1</v>
      </c>
      <c r="C17" s="14">
        <v>4.2378999999999998</v>
      </c>
    </row>
    <row r="18" spans="1:3">
      <c r="A18" s="3">
        <v>2009</v>
      </c>
      <c r="B18" s="3">
        <v>1</v>
      </c>
      <c r="C18" s="14">
        <v>4.2099000000000002</v>
      </c>
    </row>
    <row r="19" spans="1:3">
      <c r="A19" s="3">
        <v>2008</v>
      </c>
      <c r="B19" s="3">
        <v>1</v>
      </c>
      <c r="C19" s="14">
        <v>4.1307</v>
      </c>
    </row>
    <row r="20" spans="1:3">
      <c r="A20" s="3">
        <v>2007</v>
      </c>
      <c r="B20" s="3">
        <v>1</v>
      </c>
      <c r="C20" s="14">
        <v>3.6827000000000001</v>
      </c>
    </row>
    <row r="21" spans="1:3">
      <c r="A21" s="3">
        <v>2006</v>
      </c>
      <c r="B21" s="3">
        <v>1</v>
      </c>
      <c r="C21" s="14">
        <v>3.3372999999999999</v>
      </c>
    </row>
    <row r="22" spans="1:3">
      <c r="A22" s="3">
        <v>2005</v>
      </c>
      <c r="B22" s="3">
        <v>1</v>
      </c>
      <c r="C22" s="14">
        <v>3.5245000000000002</v>
      </c>
    </row>
    <row r="23" spans="1:3">
      <c r="A23" s="3">
        <v>2004</v>
      </c>
      <c r="B23" s="3">
        <v>1</v>
      </c>
      <c r="C23" s="14">
        <v>3.6234000000000002</v>
      </c>
    </row>
  </sheetData>
  <sheetProtection algorithmName="SHA-512" hashValue="047hT5rAPoEGeYH8NRKRUUtVkgKu7ZASn5+EFyhUFpcS64u+mBi3GT3usLWm2JTbyB995v1aCZkSJQIj3mJAnQ==" saltValue="vj0p1pK11kuMSSU95idafw==" spinCount="100000" sheet="1" objects="1" scenarios="1" formatCells="0" formatRows="0" insertRows="0"/>
  <mergeCells count="1">
    <mergeCell ref="A1:C1"/>
  </mergeCells>
  <phoneticPr fontId="15" type="noConversion"/>
  <hyperlinks>
    <hyperlink ref="A1:C1" r:id="rId1" display="Curs mediu anual" xr:uid="{00000000-0004-0000-4E00-000000000000}"/>
  </hyperlinks>
  <pageMargins left="0.70866141732283472" right="0.70866141732283472" top="0.74803149606299213" bottom="0.74803149606299213"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79</vt:i4>
      </vt:variant>
      <vt:variant>
        <vt:lpstr>Named Ranges</vt:lpstr>
      </vt:variant>
      <vt:variant>
        <vt:i4>308</vt:i4>
      </vt:variant>
    </vt:vector>
  </HeadingPairs>
  <TitlesOfParts>
    <vt:vector size="387" baseType="lpstr">
      <vt:lpstr>Informații completare</vt:lpstr>
      <vt:lpstr>Date candidat</vt:lpstr>
      <vt:lpstr>Date</vt:lpstr>
      <vt:lpstr>GRILA</vt:lpstr>
      <vt:lpstr>Sport-Competiții</vt:lpstr>
      <vt:lpstr>Coef</vt:lpstr>
      <vt:lpstr>I.1</vt:lpstr>
      <vt:lpstr>I.2.1a</vt:lpstr>
      <vt:lpstr>I.2.1b</vt:lpstr>
      <vt:lpstr>I.2.1c</vt:lpstr>
      <vt:lpstr>I.2.1d</vt:lpstr>
      <vt:lpstr>I.2.1e</vt:lpstr>
      <vt:lpstr>I.2.2a</vt:lpstr>
      <vt:lpstr>I.2.2b</vt:lpstr>
      <vt:lpstr>I.2.2c</vt:lpstr>
      <vt:lpstr>I.2.2d</vt:lpstr>
      <vt:lpstr>I.2.2e</vt:lpstr>
      <vt:lpstr>I.2.3a</vt:lpstr>
      <vt:lpstr>I.2.3b</vt:lpstr>
      <vt:lpstr>I.2.4</vt:lpstr>
      <vt:lpstr>I.3</vt:lpstr>
      <vt:lpstr>I.4</vt:lpstr>
      <vt:lpstr>I.5</vt:lpstr>
      <vt:lpstr>I.6</vt:lpstr>
      <vt:lpstr>I.7</vt:lpstr>
      <vt:lpstr>I.8</vt:lpstr>
      <vt:lpstr>I.9</vt:lpstr>
      <vt:lpstr>II1.1</vt:lpstr>
      <vt:lpstr>II1.1BDI</vt:lpstr>
      <vt:lpstr>II1.2</vt:lpstr>
      <vt:lpstr>II1.3</vt:lpstr>
      <vt:lpstr>II1.4</vt:lpstr>
      <vt:lpstr>II2.1a</vt:lpstr>
      <vt:lpstr>II2.1b</vt:lpstr>
      <vt:lpstr>II3</vt:lpstr>
      <vt:lpstr>II4</vt:lpstr>
      <vt:lpstr>Arh-tipuri</vt:lpstr>
      <vt:lpstr>II5.1.1</vt:lpstr>
      <vt:lpstr>II5.1.2</vt:lpstr>
      <vt:lpstr>II5.1.3</vt:lpstr>
      <vt:lpstr>II5.1.4</vt:lpstr>
      <vt:lpstr>II5.1.5</vt:lpstr>
      <vt:lpstr>II5.1.6</vt:lpstr>
      <vt:lpstr>II5.1.7</vt:lpstr>
      <vt:lpstr>II5.2.1</vt:lpstr>
      <vt:lpstr>II5.2.2</vt:lpstr>
      <vt:lpstr>II5.2.3</vt:lpstr>
      <vt:lpstr>II5.2.4</vt:lpstr>
      <vt:lpstr>II5.3</vt:lpstr>
      <vt:lpstr>II5.4</vt:lpstr>
      <vt:lpstr>II6</vt:lpstr>
      <vt:lpstr>II7</vt:lpstr>
      <vt:lpstr>II8</vt:lpstr>
      <vt:lpstr>II9</vt:lpstr>
      <vt:lpstr>II10</vt:lpstr>
      <vt:lpstr>II11</vt:lpstr>
      <vt:lpstr>II12</vt:lpstr>
      <vt:lpstr>II13</vt:lpstr>
      <vt:lpstr>III.1</vt:lpstr>
      <vt:lpstr>III.2</vt:lpstr>
      <vt:lpstr>III.3</vt:lpstr>
      <vt:lpstr>III.4</vt:lpstr>
      <vt:lpstr>III.5</vt:lpstr>
      <vt:lpstr>III.6</vt:lpstr>
      <vt:lpstr>III.7</vt:lpstr>
      <vt:lpstr>III.8</vt:lpstr>
      <vt:lpstr>III.9</vt:lpstr>
      <vt:lpstr>III.10</vt:lpstr>
      <vt:lpstr>III.11</vt:lpstr>
      <vt:lpstr>III.12</vt:lpstr>
      <vt:lpstr>III.13</vt:lpstr>
      <vt:lpstr>III.14</vt:lpstr>
      <vt:lpstr>III.15</vt:lpstr>
      <vt:lpstr>III.16</vt:lpstr>
      <vt:lpstr>Edit.A</vt:lpstr>
      <vt:lpstr>Edit.B</vt:lpstr>
      <vt:lpstr>Edit.RO</vt:lpstr>
      <vt:lpstr>BDI</vt:lpstr>
      <vt:lpstr>Euro</vt:lpstr>
      <vt:lpstr>ACCLSUPT</vt:lpstr>
      <vt:lpstr>ACSPR</vt:lpstr>
      <vt:lpstr>an_final</vt:lpstr>
      <vt:lpstr>an_initial</vt:lpstr>
      <vt:lpstr>arh_list_1a</vt:lpstr>
      <vt:lpstr>arh_list_1b</vt:lpstr>
      <vt:lpstr>arh_list_2a</vt:lpstr>
      <vt:lpstr>arh_list_2b</vt:lpstr>
      <vt:lpstr>arh_list_34ab</vt:lpstr>
      <vt:lpstr>arh_list_3a</vt:lpstr>
      <vt:lpstr>arh_list_3b</vt:lpstr>
      <vt:lpstr>arh_list_3c</vt:lpstr>
      <vt:lpstr>bdi</vt:lpstr>
      <vt:lpstr>BREV_APL</vt:lpstr>
      <vt:lpstr>BREV_INT</vt:lpstr>
      <vt:lpstr>BREV_ROM</vt:lpstr>
      <vt:lpstr>BUL_UPT</vt:lpstr>
      <vt:lpstr>Campionate_internaționale</vt:lpstr>
      <vt:lpstr>Campionate_naționale</vt:lpstr>
      <vt:lpstr>Campionate_naționale_universitare</vt:lpstr>
      <vt:lpstr>CIT_BDI</vt:lpstr>
      <vt:lpstr>CIT_ISI</vt:lpstr>
      <vt:lpstr>ClasareSport</vt:lpstr>
      <vt:lpstr>CNCSIS_B</vt:lpstr>
      <vt:lpstr>CNCSIS_C</vt:lpstr>
      <vt:lpstr>coef_citari</vt:lpstr>
      <vt:lpstr>coef_grant</vt:lpstr>
      <vt:lpstr>Competiții</vt:lpstr>
      <vt:lpstr>CompetițiiSport</vt:lpstr>
      <vt:lpstr>CONF_ROM</vt:lpstr>
      <vt:lpstr>CONF_STR</vt:lpstr>
      <vt:lpstr>COORD_DID_INT</vt:lpstr>
      <vt:lpstr>COORD_DID_NAT</vt:lpstr>
      <vt:lpstr>COORD_INT</vt:lpstr>
      <vt:lpstr>coordonator</vt:lpstr>
      <vt:lpstr>CPI</vt:lpstr>
      <vt:lpstr>CPI_LITO</vt:lpstr>
      <vt:lpstr>CS_ROM</vt:lpstr>
      <vt:lpstr>CS_STR_A</vt:lpstr>
      <vt:lpstr>CS_STR_A2</vt:lpstr>
      <vt:lpstr>CS_STR_ALTE</vt:lpstr>
      <vt:lpstr>CS_STR_ALTE2</vt:lpstr>
      <vt:lpstr>CS_STR_B</vt:lpstr>
      <vt:lpstr>CS_STR_B2</vt:lpstr>
      <vt:lpstr>CS_STR_RO</vt:lpstr>
      <vt:lpstr>CS_STR_RO_ALT</vt:lpstr>
      <vt:lpstr>CS_STR_RO_ALT2</vt:lpstr>
      <vt:lpstr>CS_STR_RO2</vt:lpstr>
      <vt:lpstr>CS23a</vt:lpstr>
      <vt:lpstr>CS23b</vt:lpstr>
      <vt:lpstr>Cupa_României</vt:lpstr>
      <vt:lpstr>decan_facultate</vt:lpstr>
      <vt:lpstr>departament</vt:lpstr>
      <vt:lpstr>DIR_NAT</vt:lpstr>
      <vt:lpstr>durata_evaluare</vt:lpstr>
      <vt:lpstr>EBOOK</vt:lpstr>
      <vt:lpstr>EDIT_A</vt:lpstr>
      <vt:lpstr>EDIT_B</vt:lpstr>
      <vt:lpstr>EDIT_CNCSIS</vt:lpstr>
      <vt:lpstr>edituri_a</vt:lpstr>
      <vt:lpstr>edituri_b</vt:lpstr>
      <vt:lpstr>edituri_ro</vt:lpstr>
      <vt:lpstr>facultate</vt:lpstr>
      <vt:lpstr>FazeSport</vt:lpstr>
      <vt:lpstr>functie</vt:lpstr>
      <vt:lpstr>functii_didactice</vt:lpstr>
      <vt:lpstr>i6anvergură</vt:lpstr>
      <vt:lpstr>i6punctaje</vt:lpstr>
      <vt:lpstr>i6rol</vt:lpstr>
      <vt:lpstr>i7anvergură</vt:lpstr>
      <vt:lpstr>i7premiu</vt:lpstr>
      <vt:lpstr>i7punctaje</vt:lpstr>
      <vt:lpstr>i8punctaje</vt:lpstr>
      <vt:lpstr>i8rol</vt:lpstr>
      <vt:lpstr>ii10punctaje</vt:lpstr>
      <vt:lpstr>ii10tip</vt:lpstr>
      <vt:lpstr>ii11conferinte</vt:lpstr>
      <vt:lpstr>ii11punctaje</vt:lpstr>
      <vt:lpstr>ii11puncte</vt:lpstr>
      <vt:lpstr>ii11tip</vt:lpstr>
      <vt:lpstr>ii120punctaje</vt:lpstr>
      <vt:lpstr>ii120tipuri</vt:lpstr>
      <vt:lpstr>ii12punctaje</vt:lpstr>
      <vt:lpstr>ii12tip</vt:lpstr>
      <vt:lpstr>ii13punctaje</vt:lpstr>
      <vt:lpstr>ii13tip</vt:lpstr>
      <vt:lpstr>ii3punctaje</vt:lpstr>
      <vt:lpstr>ii3tip</vt:lpstr>
      <vt:lpstr>ii511anvergură</vt:lpstr>
      <vt:lpstr>ii511punctaje</vt:lpstr>
      <vt:lpstr>ii511rol</vt:lpstr>
      <vt:lpstr>ii512anvergură</vt:lpstr>
      <vt:lpstr>ii512punctaje</vt:lpstr>
      <vt:lpstr>ii512rol</vt:lpstr>
      <vt:lpstr>ii521punctaje</vt:lpstr>
      <vt:lpstr>ii521tip</vt:lpstr>
      <vt:lpstr>ii522punctaje</vt:lpstr>
      <vt:lpstr>ii522tip</vt:lpstr>
      <vt:lpstr>ii524punctaje</vt:lpstr>
      <vt:lpstr>ii524tip</vt:lpstr>
      <vt:lpstr>ii53punctaje</vt:lpstr>
      <vt:lpstr>ii53tip</vt:lpstr>
      <vt:lpstr>ii6tip</vt:lpstr>
      <vt:lpstr>ii7punctaje</vt:lpstr>
      <vt:lpstr>ii7tip</vt:lpstr>
      <vt:lpstr>ii89punctaje</vt:lpstr>
      <vt:lpstr>ii89tip</vt:lpstr>
      <vt:lpstr>ii8punctaje</vt:lpstr>
      <vt:lpstr>ii9punctaje</vt:lpstr>
      <vt:lpstr>ii9tip</vt:lpstr>
      <vt:lpstr>iii11punctaje</vt:lpstr>
      <vt:lpstr>iii11tip</vt:lpstr>
      <vt:lpstr>iii12punctaje</vt:lpstr>
      <vt:lpstr>iii12tip</vt:lpstr>
      <vt:lpstr>iii13punctaje</vt:lpstr>
      <vt:lpstr>iii13tip</vt:lpstr>
      <vt:lpstr>iii1punctaje</vt:lpstr>
      <vt:lpstr>iii1rol</vt:lpstr>
      <vt:lpstr>iii2punctaje</vt:lpstr>
      <vt:lpstr>iii2rol</vt:lpstr>
      <vt:lpstr>iii4tip</vt:lpstr>
      <vt:lpstr>iii5punctaje</vt:lpstr>
      <vt:lpstr>iii5tip</vt:lpstr>
      <vt:lpstr>iii6punctaje</vt:lpstr>
      <vt:lpstr>iii6tip</vt:lpstr>
      <vt:lpstr>iii7punctaje</vt:lpstr>
      <vt:lpstr>iii7tip</vt:lpstr>
      <vt:lpstr>iii8anvergură</vt:lpstr>
      <vt:lpstr>iii8punctaje</vt:lpstr>
      <vt:lpstr>iii8tip</vt:lpstr>
      <vt:lpstr>iii9punctaje</vt:lpstr>
      <vt:lpstr>iii9tip</vt:lpstr>
      <vt:lpstr>MANAG_DID_INT</vt:lpstr>
      <vt:lpstr>MANAG_DID_NAT</vt:lpstr>
      <vt:lpstr>MANAG_INT</vt:lpstr>
      <vt:lpstr>MANAG_NAT</vt:lpstr>
      <vt:lpstr>membru</vt:lpstr>
      <vt:lpstr>MEMBRU_DID_INT</vt:lpstr>
      <vt:lpstr>MEMBRU_DID_NAT</vt:lpstr>
      <vt:lpstr>MEMBRU_INT</vt:lpstr>
      <vt:lpstr>MEMBRU_NAT</vt:lpstr>
      <vt:lpstr>MS_LITO</vt:lpstr>
      <vt:lpstr>NCWEB</vt:lpstr>
      <vt:lpstr>nivel_concurs</vt:lpstr>
      <vt:lpstr>NR_CNCSIS</vt:lpstr>
      <vt:lpstr>nume_candidat</vt:lpstr>
      <vt:lpstr>P_BDI_ROM</vt:lpstr>
      <vt:lpstr>P_BDI_STR</vt:lpstr>
      <vt:lpstr>P_ISI_ROM</vt:lpstr>
      <vt:lpstr>P_ISI_STR</vt:lpstr>
      <vt:lpstr>P_MAT_1</vt:lpstr>
      <vt:lpstr>P_MAT_2</vt:lpstr>
      <vt:lpstr>BDI!Print_Area</vt:lpstr>
      <vt:lpstr>'Date candidat'!Print_Area</vt:lpstr>
      <vt:lpstr>Edit.A!Print_Area</vt:lpstr>
      <vt:lpstr>Edit.B!Print_Area</vt:lpstr>
      <vt:lpstr>Edit.RO!Print_Area</vt:lpstr>
      <vt:lpstr>Euro!Print_Area</vt:lpstr>
      <vt:lpstr>GRILA!Print_Area</vt:lpstr>
      <vt:lpstr>I.1!Print_Area</vt:lpstr>
      <vt:lpstr>I.2.1a!Print_Area</vt:lpstr>
      <vt:lpstr>I.2.1b!Print_Area</vt:lpstr>
      <vt:lpstr>I.2.1c!Print_Area</vt:lpstr>
      <vt:lpstr>I.2.1d!Print_Area</vt:lpstr>
      <vt:lpstr>I.2.1e!Print_Area</vt:lpstr>
      <vt:lpstr>I.2.2a!Print_Area</vt:lpstr>
      <vt:lpstr>I.2.2b!Print_Area</vt:lpstr>
      <vt:lpstr>I.2.2c!Print_Area</vt:lpstr>
      <vt:lpstr>I.2.2d!Print_Area</vt:lpstr>
      <vt:lpstr>I.2.2e!Print_Area</vt:lpstr>
      <vt:lpstr>I.2.3a!Print_Area</vt:lpstr>
      <vt:lpstr>I.2.3b!Print_Area</vt:lpstr>
      <vt:lpstr>I.2.4!Print_Area</vt:lpstr>
      <vt:lpstr>I.3!Print_Area</vt:lpstr>
      <vt:lpstr>I.4!Print_Area</vt:lpstr>
      <vt:lpstr>I.6!Print_Area</vt:lpstr>
      <vt:lpstr>I.7!Print_Area</vt:lpstr>
      <vt:lpstr>I.8!Print_Area</vt:lpstr>
      <vt:lpstr>I.9!Print_Area</vt:lpstr>
      <vt:lpstr>II1.1!Print_Area</vt:lpstr>
      <vt:lpstr>II1.1BDI!Print_Area</vt:lpstr>
      <vt:lpstr>II1.2!Print_Area</vt:lpstr>
      <vt:lpstr>II1.3!Print_Area</vt:lpstr>
      <vt:lpstr>II1.4!Print_Area</vt:lpstr>
      <vt:lpstr>'II10'!Print_Area</vt:lpstr>
      <vt:lpstr>'II11'!Print_Area</vt:lpstr>
      <vt:lpstr>'II12'!Print_Area</vt:lpstr>
      <vt:lpstr>'II13'!Print_Area</vt:lpstr>
      <vt:lpstr>II2.1a!Print_Area</vt:lpstr>
      <vt:lpstr>II2.1b!Print_Area</vt:lpstr>
      <vt:lpstr>'II3'!Print_Area</vt:lpstr>
      <vt:lpstr>II5.1.1!Print_Area</vt:lpstr>
      <vt:lpstr>II5.1.2!Print_Area</vt:lpstr>
      <vt:lpstr>II5.1.3!Print_Area</vt:lpstr>
      <vt:lpstr>II5.1.4!Print_Area</vt:lpstr>
      <vt:lpstr>II5.1.5!Print_Area</vt:lpstr>
      <vt:lpstr>II5.1.6!Print_Area</vt:lpstr>
      <vt:lpstr>II5.1.7!Print_Area</vt:lpstr>
      <vt:lpstr>II5.2.1!Print_Area</vt:lpstr>
      <vt:lpstr>II5.2.2!Print_Area</vt:lpstr>
      <vt:lpstr>II5.2.3!Print_Area</vt:lpstr>
      <vt:lpstr>II5.2.4!Print_Area</vt:lpstr>
      <vt:lpstr>II5.3!Print_Area</vt:lpstr>
      <vt:lpstr>II5.4!Print_Area</vt:lpstr>
      <vt:lpstr>'II6'!Print_Area</vt:lpstr>
      <vt:lpstr>'II7'!Print_Area</vt:lpstr>
      <vt:lpstr>'II8'!Print_Area</vt:lpstr>
      <vt:lpstr>'II9'!Print_Area</vt:lpstr>
      <vt:lpstr>III.1!Print_Area</vt:lpstr>
      <vt:lpstr>III.10!Print_Area</vt:lpstr>
      <vt:lpstr>III.11!Print_Area</vt:lpstr>
      <vt:lpstr>III.12!Print_Area</vt:lpstr>
      <vt:lpstr>III.13!Print_Area</vt:lpstr>
      <vt:lpstr>III.14!Print_Area</vt:lpstr>
      <vt:lpstr>III.15!Print_Area</vt:lpstr>
      <vt:lpstr>III.16!Print_Area</vt:lpstr>
      <vt:lpstr>III.2!Print_Area</vt:lpstr>
      <vt:lpstr>III.3!Print_Area</vt:lpstr>
      <vt:lpstr>III.4!Print_Area</vt:lpstr>
      <vt:lpstr>III.5!Print_Area</vt:lpstr>
      <vt:lpstr>III.6!Print_Area</vt:lpstr>
      <vt:lpstr>III.7!Print_Area</vt:lpstr>
      <vt:lpstr>III.8!Print_Area</vt:lpstr>
      <vt:lpstr>III.9!Print_Area</vt:lpstr>
      <vt:lpstr>'Informații completare'!Print_Area</vt:lpstr>
      <vt:lpstr>GRILA!Print_Titles</vt:lpstr>
      <vt:lpstr>I.2.1a!Print_Titles</vt:lpstr>
      <vt:lpstr>I.2.1b!Print_Titles</vt:lpstr>
      <vt:lpstr>I.2.1c!Print_Titles</vt:lpstr>
      <vt:lpstr>I.2.1d!Print_Titles</vt:lpstr>
      <vt:lpstr>I.2.1e!Print_Titles</vt:lpstr>
      <vt:lpstr>I.2.2a!Print_Titles</vt:lpstr>
      <vt:lpstr>I.2.2b!Print_Titles</vt:lpstr>
      <vt:lpstr>I.2.2c!Print_Titles</vt:lpstr>
      <vt:lpstr>I.2.2d!Print_Titles</vt:lpstr>
      <vt:lpstr>I.2.2e!Print_Titles</vt:lpstr>
      <vt:lpstr>I.2.3a!Print_Titles</vt:lpstr>
      <vt:lpstr>I.2.3b!Print_Titles</vt:lpstr>
      <vt:lpstr>I.2.4!Print_Titles</vt:lpstr>
      <vt:lpstr>I.3!Print_Titles</vt:lpstr>
      <vt:lpstr>I.4!Print_Titles</vt:lpstr>
      <vt:lpstr>I.6!Print_Titles</vt:lpstr>
      <vt:lpstr>I.7!Print_Titles</vt:lpstr>
      <vt:lpstr>I.8!Print_Titles</vt:lpstr>
      <vt:lpstr>I.9!Print_Titles</vt:lpstr>
      <vt:lpstr>II1.1!Print_Titles</vt:lpstr>
      <vt:lpstr>II1.1BDI!Print_Titles</vt:lpstr>
      <vt:lpstr>II1.2!Print_Titles</vt:lpstr>
      <vt:lpstr>II1.3!Print_Titles</vt:lpstr>
      <vt:lpstr>II1.4!Print_Titles</vt:lpstr>
      <vt:lpstr>'II10'!Print_Titles</vt:lpstr>
      <vt:lpstr>'II11'!Print_Titles</vt:lpstr>
      <vt:lpstr>'II12'!Print_Titles</vt:lpstr>
      <vt:lpstr>'II13'!Print_Titles</vt:lpstr>
      <vt:lpstr>II2.1a!Print_Titles</vt:lpstr>
      <vt:lpstr>II2.1b!Print_Titles</vt:lpstr>
      <vt:lpstr>'II3'!Print_Titles</vt:lpstr>
      <vt:lpstr>II5.1.1!Print_Titles</vt:lpstr>
      <vt:lpstr>II5.1.2!Print_Titles</vt:lpstr>
      <vt:lpstr>II5.1.3!Print_Titles</vt:lpstr>
      <vt:lpstr>II5.1.4!Print_Titles</vt:lpstr>
      <vt:lpstr>II5.1.5!Print_Titles</vt:lpstr>
      <vt:lpstr>II5.1.6!Print_Titles</vt:lpstr>
      <vt:lpstr>II5.1.7!Print_Titles</vt:lpstr>
      <vt:lpstr>II5.2.1!Print_Titles</vt:lpstr>
      <vt:lpstr>II5.2.2!Print_Titles</vt:lpstr>
      <vt:lpstr>II5.2.3!Print_Titles</vt:lpstr>
      <vt:lpstr>II5.2.4!Print_Titles</vt:lpstr>
      <vt:lpstr>II5.3!Print_Titles</vt:lpstr>
      <vt:lpstr>II5.4!Print_Titles</vt:lpstr>
      <vt:lpstr>'II6'!Print_Titles</vt:lpstr>
      <vt:lpstr>'II7'!Print_Titles</vt:lpstr>
      <vt:lpstr>'II8'!Print_Titles</vt:lpstr>
      <vt:lpstr>'II9'!Print_Titles</vt:lpstr>
      <vt:lpstr>III.1!Print_Titles</vt:lpstr>
      <vt:lpstr>III.10!Print_Titles</vt:lpstr>
      <vt:lpstr>III.11!Print_Titles</vt:lpstr>
      <vt:lpstr>III.12!Print_Titles</vt:lpstr>
      <vt:lpstr>III.13!Print_Titles</vt:lpstr>
      <vt:lpstr>III.14!Print_Titles</vt:lpstr>
      <vt:lpstr>III.15!Print_Titles</vt:lpstr>
      <vt:lpstr>III.16!Print_Titles</vt:lpstr>
      <vt:lpstr>III.2!Print_Titles</vt:lpstr>
      <vt:lpstr>III.3!Print_Titles</vt:lpstr>
      <vt:lpstr>III.4!Print_Titles</vt:lpstr>
      <vt:lpstr>III.5!Print_Titles</vt:lpstr>
      <vt:lpstr>III.6!Print_Titles</vt:lpstr>
      <vt:lpstr>III.7!Print_Titles</vt:lpstr>
      <vt:lpstr>III.8!Print_Titles</vt:lpstr>
      <vt:lpstr>III.9!Print_Titles</vt:lpstr>
      <vt:lpstr>R_BDI_ROM</vt:lpstr>
      <vt:lpstr>R_BDI_STR</vt:lpstr>
      <vt:lpstr>R_ISI</vt:lpstr>
      <vt:lpstr>R_STR</vt:lpstr>
      <vt:lpstr>II5.1.2!total_arh1a_5</vt:lpstr>
      <vt:lpstr>total_arh1a_5</vt:lpstr>
      <vt:lpstr>total_arh2a_5</vt:lpstr>
      <vt:lpstr>total_arh2b_5</vt:lpstr>
      <vt:lpstr>total_arh3a_5</vt:lpstr>
      <vt:lpstr>total_arh3b_5</vt:lpstr>
      <vt:lpstr>total_arh3c_5</vt:lpstr>
      <vt:lpstr>total_sport</vt:lpstr>
      <vt:lpstr>upt_departamente</vt:lpstr>
      <vt:lpstr>UPT_DID_INT</vt:lpstr>
      <vt:lpstr>UPT_DID_NAT</vt:lpstr>
      <vt:lpstr>upt_facultati</vt:lpstr>
      <vt:lpstr>UPT_INT</vt:lpstr>
      <vt:lpstr>UPT_NAT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keywords/>
  <cp:lastModifiedBy/>
  <dcterms:created xsi:type="dcterms:W3CDTF">2019-11-04T15:10:24Z</dcterms:created>
  <dcterms:modified xsi:type="dcterms:W3CDTF">2025-12-03T18:08:35Z</dcterms:modified>
  <cp:category/>
</cp:coreProperties>
</file>